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drbas\Desktop\magic-bot-pasta\"/>
    </mc:Choice>
  </mc:AlternateContent>
  <xr:revisionPtr revIDLastSave="0" documentId="13_ncr:1_{96FD1664-0F22-4E59-92B0-F0B9A3105DB5}" xr6:coauthVersionLast="47" xr6:coauthVersionMax="47" xr10:uidLastSave="{00000000-0000-0000-0000-000000000000}"/>
  <bookViews>
    <workbookView xWindow="-108" yWindow="-108" windowWidth="23256" windowHeight="12576" tabRatio="629" firstSheet="2" activeTab="6" xr2:uid="{00000000-000D-0000-FFFF-FFFF00000000}"/>
  </bookViews>
  <sheets>
    <sheet name="CarpetaSCG" sheetId="89" r:id="rId1"/>
    <sheet name="CarpetaCK" sheetId="90" r:id="rId2"/>
    <sheet name="Set" sheetId="49" r:id="rId3"/>
    <sheet name="Schnyder" sheetId="80" r:id="rId4"/>
    <sheet name="Bulk (2)" sheetId="92" r:id="rId5"/>
    <sheet name="Carpeta" sheetId="38" r:id="rId6"/>
    <sheet name="Bulk" sheetId="94" r:id="rId7"/>
    <sheet name="BulkFoil" sheetId="75" r:id="rId8"/>
    <sheet name="Arcades" sheetId="34" r:id="rId9"/>
    <sheet name="Coleccion" sheetId="41" r:id="rId10"/>
    <sheet name="NivPauper" sheetId="45" r:id="rId11"/>
    <sheet name="Michis" sheetId="76" r:id="rId12"/>
    <sheet name="MBT" sheetId="73" r:id="rId13"/>
    <sheet name="Comprar" sheetId="43" r:id="rId14"/>
    <sheet name="Tierritas" sheetId="68" r:id="rId15"/>
    <sheet name="Guild Kits - Guilds of Ravnica" sheetId="64" r:id="rId16"/>
    <sheet name="Guild Kits - Ravnica Allegiance" sheetId="65" r:id="rId17"/>
    <sheet name="Ventas" sheetId="47" r:id="rId18"/>
  </sheets>
  <definedNames>
    <definedName name="_xlnm._FilterDatabase" localSheetId="8" hidden="1">Arcades!$E$1:$E$101</definedName>
    <definedName name="_xlnm._FilterDatabase" localSheetId="6" hidden="1">Bulk!#REF!</definedName>
    <definedName name="_xlnm._FilterDatabase" localSheetId="4" hidden="1">'Bulk (2)'!#REF!</definedName>
    <definedName name="_xlnm._FilterDatabase" localSheetId="7" hidden="1">BulkFoil!$E$1:$E$1818</definedName>
    <definedName name="_xlnm._FilterDatabase" localSheetId="5" hidden="1">Carpeta!$B$1:$B$501</definedName>
    <definedName name="_xlnm._FilterDatabase" localSheetId="1" hidden="1">CarpetaCK!$B$1:$B$4</definedName>
    <definedName name="_xlnm._FilterDatabase" localSheetId="0" hidden="1">CarpetaSCG!$B$1:$B$4</definedName>
    <definedName name="_xlnm._FilterDatabase" localSheetId="15" hidden="1">'Guild Kits - Guilds of Ravnica'!$B$1:$B$4</definedName>
    <definedName name="_xlnm._FilterDatabase" localSheetId="16" hidden="1">'Guild Kits - Ravnica Allegiance'!$B$1:$B$5</definedName>
    <definedName name="_xlnm._FilterDatabase" localSheetId="11" hidden="1">Michis!$F$1:$F$45</definedName>
    <definedName name="_xlnm._FilterDatabase" localSheetId="3" hidden="1">Schnyder!$F$1:$F$93</definedName>
    <definedName name="_xlnm._FilterDatabase" localSheetId="14" hidden="1">Tierritas!$B$1:$B$2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78" i="38" l="1"/>
  <c r="J478" i="38" s="1"/>
  <c r="H478" i="38"/>
  <c r="K478" i="38" s="1"/>
  <c r="M478" i="38"/>
  <c r="G484" i="38"/>
  <c r="J484" i="38" s="1"/>
  <c r="H484" i="38"/>
  <c r="K484" i="38" s="1"/>
  <c r="M484" i="38"/>
  <c r="G485" i="38"/>
  <c r="J485" i="38" s="1"/>
  <c r="H485" i="38"/>
  <c r="K485" i="38" s="1"/>
  <c r="M485" i="38"/>
  <c r="G231" i="38"/>
  <c r="J231" i="38" s="1"/>
  <c r="H231" i="38"/>
  <c r="K231" i="38" s="1"/>
  <c r="M231" i="38"/>
  <c r="M641" i="38"/>
  <c r="H641" i="38"/>
  <c r="K641" i="38" s="1"/>
  <c r="G641" i="38"/>
  <c r="J641" i="38" s="1"/>
  <c r="M378" i="38"/>
  <c r="H378" i="38"/>
  <c r="K378" i="38" s="1"/>
  <c r="G378" i="38"/>
  <c r="J378" i="38" s="1"/>
  <c r="M35" i="38"/>
  <c r="H35" i="38"/>
  <c r="K35" i="38" s="1"/>
  <c r="G35" i="38"/>
  <c r="J35" i="38" s="1"/>
  <c r="M358" i="38"/>
  <c r="H358" i="38"/>
  <c r="K358" i="38" s="1"/>
  <c r="G358" i="38"/>
  <c r="J358" i="38" s="1"/>
  <c r="M210" i="38"/>
  <c r="H210" i="38"/>
  <c r="K210" i="38" s="1"/>
  <c r="G210" i="38"/>
  <c r="J210" i="38" s="1"/>
  <c r="M425" i="38"/>
  <c r="H425" i="38"/>
  <c r="K425" i="38" s="1"/>
  <c r="G425" i="38"/>
  <c r="J425" i="38" s="1"/>
  <c r="M498" i="38"/>
  <c r="H498" i="38"/>
  <c r="K498" i="38" s="1"/>
  <c r="G498" i="38"/>
  <c r="J498" i="38" s="1"/>
  <c r="M466" i="38"/>
  <c r="H466" i="38"/>
  <c r="K466" i="38" s="1"/>
  <c r="G466" i="38"/>
  <c r="J466" i="38" s="1"/>
  <c r="M465" i="38"/>
  <c r="H465" i="38"/>
  <c r="K465" i="38" s="1"/>
  <c r="G465" i="38"/>
  <c r="J465" i="38" s="1"/>
  <c r="M516" i="38"/>
  <c r="H516" i="38"/>
  <c r="K516" i="38" s="1"/>
  <c r="G516" i="38"/>
  <c r="J516" i="38" s="1"/>
  <c r="M423" i="38"/>
  <c r="H423" i="38"/>
  <c r="K423" i="38" s="1"/>
  <c r="G423" i="38"/>
  <c r="J423" i="38" s="1"/>
  <c r="M403" i="38"/>
  <c r="H403" i="38"/>
  <c r="K403" i="38" s="1"/>
  <c r="G403" i="38"/>
  <c r="J403" i="38" s="1"/>
  <c r="M41" i="38"/>
  <c r="H41" i="38"/>
  <c r="K41" i="38" s="1"/>
  <c r="G41" i="38"/>
  <c r="J41" i="38" s="1"/>
  <c r="M230" i="38"/>
  <c r="H230" i="38"/>
  <c r="K230" i="38" s="1"/>
  <c r="G230" i="38"/>
  <c r="J230" i="38" s="1"/>
  <c r="M487" i="38"/>
  <c r="H487" i="38"/>
  <c r="K487" i="38" s="1"/>
  <c r="G487" i="38"/>
  <c r="J487" i="38" s="1"/>
  <c r="M232" i="38"/>
  <c r="H232" i="38"/>
  <c r="K232" i="38" s="1"/>
  <c r="G232" i="38"/>
  <c r="J232" i="38" s="1"/>
  <c r="M483" i="38"/>
  <c r="H483" i="38"/>
  <c r="K483" i="38" s="1"/>
  <c r="G483" i="38"/>
  <c r="J483" i="38" s="1"/>
  <c r="M482" i="38"/>
  <c r="H482" i="38"/>
  <c r="K482" i="38" s="1"/>
  <c r="G482" i="38"/>
  <c r="J482" i="38" s="1"/>
  <c r="M166" i="38"/>
  <c r="H166" i="38"/>
  <c r="K166" i="38" s="1"/>
  <c r="G166" i="38"/>
  <c r="J166" i="38" s="1"/>
  <c r="M476" i="38"/>
  <c r="H476" i="38"/>
  <c r="K476" i="38" s="1"/>
  <c r="G476" i="38"/>
  <c r="J476" i="38" s="1"/>
  <c r="M229" i="38"/>
  <c r="H229" i="38"/>
  <c r="K229" i="38" s="1"/>
  <c r="G229" i="38"/>
  <c r="J229" i="38" s="1"/>
  <c r="M477" i="38"/>
  <c r="H477" i="38"/>
  <c r="K477" i="38" s="1"/>
  <c r="G477" i="38"/>
  <c r="J477" i="38" s="1"/>
  <c r="M7" i="38"/>
  <c r="H7" i="38"/>
  <c r="K7" i="38" s="1"/>
  <c r="G7" i="38"/>
  <c r="J7" i="38" s="1"/>
  <c r="M470" i="38"/>
  <c r="H470" i="38"/>
  <c r="K470" i="38" s="1"/>
  <c r="G470" i="38"/>
  <c r="J470" i="38" s="1"/>
  <c r="M363" i="38"/>
  <c r="H363" i="38"/>
  <c r="K363" i="38" s="1"/>
  <c r="G363" i="38"/>
  <c r="J363" i="38" s="1"/>
  <c r="M458" i="38"/>
  <c r="H458" i="38"/>
  <c r="K458" i="38" s="1"/>
  <c r="G458" i="38"/>
  <c r="J458" i="38" s="1"/>
  <c r="M97" i="38"/>
  <c r="H97" i="38"/>
  <c r="K97" i="38" s="1"/>
  <c r="G97" i="38"/>
  <c r="J97" i="38" s="1"/>
  <c r="M698" i="38"/>
  <c r="H698" i="38"/>
  <c r="K698" i="38" s="1"/>
  <c r="G698" i="38"/>
  <c r="J698" i="38" s="1"/>
  <c r="M248" i="38"/>
  <c r="H248" i="38"/>
  <c r="K248" i="38" s="1"/>
  <c r="G248" i="38"/>
  <c r="J248" i="38" s="1"/>
  <c r="G575" i="38"/>
  <c r="J575" i="38" s="1"/>
  <c r="H575" i="38"/>
  <c r="K575" i="38" s="1"/>
  <c r="M575" i="38"/>
  <c r="G464" i="38"/>
  <c r="J464" i="38" s="1"/>
  <c r="H464" i="38"/>
  <c r="K464" i="38" s="1"/>
  <c r="M464" i="38"/>
  <c r="G123" i="38"/>
  <c r="J123" i="38" s="1"/>
  <c r="H123" i="38"/>
  <c r="K123" i="38" s="1"/>
  <c r="M123" i="38"/>
  <c r="M74" i="38"/>
  <c r="H74" i="38"/>
  <c r="K74" i="38" s="1"/>
  <c r="G74" i="38"/>
  <c r="J74" i="38" s="1"/>
  <c r="M314" i="38"/>
  <c r="H314" i="38"/>
  <c r="K314" i="38" s="1"/>
  <c r="G314" i="38"/>
  <c r="J314" i="38" s="1"/>
  <c r="M381" i="38"/>
  <c r="H381" i="38"/>
  <c r="K381" i="38" s="1"/>
  <c r="G381" i="38"/>
  <c r="J381" i="38" s="1"/>
  <c r="M334" i="38"/>
  <c r="H334" i="38"/>
  <c r="K334" i="38" s="1"/>
  <c r="G334" i="38"/>
  <c r="J334" i="38" s="1"/>
  <c r="M510" i="38"/>
  <c r="H510" i="38"/>
  <c r="K510" i="38" s="1"/>
  <c r="G510" i="38"/>
  <c r="J510" i="38" s="1"/>
  <c r="M761" i="38"/>
  <c r="M762" i="38"/>
  <c r="M759" i="38"/>
  <c r="M676" i="38"/>
  <c r="M572" i="38"/>
  <c r="M692" i="38"/>
  <c r="M452" i="38"/>
  <c r="M611" i="38"/>
  <c r="M617" i="38"/>
  <c r="M715" i="38"/>
  <c r="M714" i="38"/>
  <c r="G676" i="38"/>
  <c r="J676" i="38" s="1"/>
  <c r="H676" i="38"/>
  <c r="K676" i="38" s="1"/>
  <c r="G572" i="38"/>
  <c r="J572" i="38" s="1"/>
  <c r="H572" i="38"/>
  <c r="K572" i="38" s="1"/>
  <c r="G692" i="38"/>
  <c r="J692" i="38" s="1"/>
  <c r="H692" i="38"/>
  <c r="K692" i="38" s="1"/>
  <c r="G452" i="38"/>
  <c r="J452" i="38" s="1"/>
  <c r="H452" i="38"/>
  <c r="K452" i="38" s="1"/>
  <c r="G611" i="38"/>
  <c r="J611" i="38" s="1"/>
  <c r="H611" i="38"/>
  <c r="K611" i="38" s="1"/>
  <c r="G617" i="38"/>
  <c r="J617" i="38" s="1"/>
  <c r="H617" i="38"/>
  <c r="K617" i="38" s="1"/>
  <c r="G715" i="38"/>
  <c r="J715" i="38" s="1"/>
  <c r="H715" i="38"/>
  <c r="K715" i="38" s="1"/>
  <c r="G714" i="38"/>
  <c r="J714" i="38" s="1"/>
  <c r="H714" i="38"/>
  <c r="K714" i="38" s="1"/>
  <c r="M410" i="38"/>
  <c r="H410" i="38"/>
  <c r="K410" i="38" s="1"/>
  <c r="G410" i="38"/>
  <c r="J410" i="38" s="1"/>
  <c r="M719" i="38"/>
  <c r="H719" i="38"/>
  <c r="K719" i="38" s="1"/>
  <c r="G719" i="38"/>
  <c r="J719" i="38" s="1"/>
  <c r="M325" i="38"/>
  <c r="H325" i="38"/>
  <c r="K325" i="38" s="1"/>
  <c r="G325" i="38"/>
  <c r="J325" i="38" s="1"/>
  <c r="M450" i="38"/>
  <c r="H450" i="38"/>
  <c r="K450" i="38" s="1"/>
  <c r="G450" i="38"/>
  <c r="J450" i="38" s="1"/>
  <c r="M537" i="38"/>
  <c r="H537" i="38"/>
  <c r="K537" i="38" s="1"/>
  <c r="G537" i="38"/>
  <c r="J537" i="38" s="1"/>
  <c r="M454" i="38"/>
  <c r="H454" i="38"/>
  <c r="K454" i="38" s="1"/>
  <c r="G454" i="38"/>
  <c r="J454" i="38" s="1"/>
  <c r="M133" i="38"/>
  <c r="H133" i="38"/>
  <c r="K133" i="38" s="1"/>
  <c r="G133" i="38"/>
  <c r="J133" i="38" s="1"/>
  <c r="M655" i="38"/>
  <c r="H655" i="38"/>
  <c r="K655" i="38" s="1"/>
  <c r="G655" i="38"/>
  <c r="J655" i="38" s="1"/>
  <c r="M536" i="38"/>
  <c r="H536" i="38"/>
  <c r="K536" i="38" s="1"/>
  <c r="G536" i="38"/>
  <c r="J536" i="38" s="1"/>
  <c r="M640" i="38"/>
  <c r="H640" i="38"/>
  <c r="K640" i="38" s="1"/>
  <c r="G640" i="38"/>
  <c r="J640" i="38" s="1"/>
  <c r="M469" i="38"/>
  <c r="H469" i="38"/>
  <c r="K469" i="38" s="1"/>
  <c r="G469" i="38"/>
  <c r="J469" i="38" s="1"/>
  <c r="M708" i="38"/>
  <c r="H708" i="38"/>
  <c r="K708" i="38" s="1"/>
  <c r="G708" i="38"/>
  <c r="J708" i="38" s="1"/>
  <c r="M710" i="38"/>
  <c r="H710" i="38"/>
  <c r="K710" i="38" s="1"/>
  <c r="G710" i="38"/>
  <c r="J710" i="38" s="1"/>
  <c r="M356" i="38"/>
  <c r="H356" i="38"/>
  <c r="K356" i="38" s="1"/>
  <c r="G356" i="38"/>
  <c r="J356" i="38" s="1"/>
  <c r="M304" i="38"/>
  <c r="H304" i="38"/>
  <c r="K304" i="38" s="1"/>
  <c r="G304" i="38"/>
  <c r="J304" i="38" s="1"/>
  <c r="M303" i="38"/>
  <c r="H303" i="38"/>
  <c r="K303" i="38" s="1"/>
  <c r="G303" i="38"/>
  <c r="J303" i="38" s="1"/>
  <c r="M49" i="38"/>
  <c r="H49" i="38"/>
  <c r="K49" i="38" s="1"/>
  <c r="G49" i="38"/>
  <c r="J49" i="38" s="1"/>
  <c r="M696" i="38"/>
  <c r="H696" i="38"/>
  <c r="K696" i="38" s="1"/>
  <c r="G696" i="38"/>
  <c r="J696" i="38" s="1"/>
  <c r="M689" i="38"/>
  <c r="H689" i="38"/>
  <c r="K689" i="38" s="1"/>
  <c r="G689" i="38"/>
  <c r="J689" i="38" s="1"/>
  <c r="M9" i="38"/>
  <c r="H9" i="38"/>
  <c r="K9" i="38" s="1"/>
  <c r="G9" i="38"/>
  <c r="J9" i="38" s="1"/>
  <c r="M412" i="38"/>
  <c r="H412" i="38"/>
  <c r="K412" i="38" s="1"/>
  <c r="G412" i="38"/>
  <c r="J412" i="38" s="1"/>
  <c r="M23" i="38"/>
  <c r="H23" i="38"/>
  <c r="K23" i="38" s="1"/>
  <c r="G23" i="38"/>
  <c r="J23" i="38" s="1"/>
  <c r="M736" i="38"/>
  <c r="H736" i="38"/>
  <c r="K736" i="38" s="1"/>
  <c r="G736" i="38"/>
  <c r="J736" i="38" s="1"/>
  <c r="M505" i="38"/>
  <c r="H505" i="38"/>
  <c r="K505" i="38" s="1"/>
  <c r="G505" i="38"/>
  <c r="J505" i="38" s="1"/>
  <c r="M127" i="38"/>
  <c r="H127" i="38"/>
  <c r="K127" i="38" s="1"/>
  <c r="G127" i="38"/>
  <c r="J127" i="38" s="1"/>
  <c r="M680" i="38"/>
  <c r="H680" i="38"/>
  <c r="K680" i="38" s="1"/>
  <c r="G680" i="38"/>
  <c r="J680" i="38" s="1"/>
  <c r="M399" i="38"/>
  <c r="H399" i="38"/>
  <c r="K399" i="38" s="1"/>
  <c r="G399" i="38"/>
  <c r="J399" i="38" s="1"/>
  <c r="M45" i="38"/>
  <c r="H45" i="38"/>
  <c r="K45" i="38" s="1"/>
  <c r="G45" i="38"/>
  <c r="J45" i="38" s="1"/>
  <c r="M546" i="38"/>
  <c r="H546" i="38"/>
  <c r="K546" i="38" s="1"/>
  <c r="G546" i="38"/>
  <c r="J546" i="38" s="1"/>
  <c r="M244" i="38"/>
  <c r="H244" i="38"/>
  <c r="K244" i="38" s="1"/>
  <c r="G244" i="38"/>
  <c r="J244" i="38" s="1"/>
  <c r="G481" i="38"/>
  <c r="J481" i="38" s="1"/>
  <c r="H481" i="38"/>
  <c r="K481" i="38" s="1"/>
  <c r="G377" i="38"/>
  <c r="J377" i="38" s="1"/>
  <c r="H377" i="38"/>
  <c r="K377" i="38" s="1"/>
  <c r="G646" i="38"/>
  <c r="J646" i="38" s="1"/>
  <c r="H646" i="38"/>
  <c r="K646" i="38" s="1"/>
  <c r="G647" i="38"/>
  <c r="J647" i="38" s="1"/>
  <c r="H647" i="38"/>
  <c r="K647" i="38" s="1"/>
  <c r="G359" i="38"/>
  <c r="J359" i="38" s="1"/>
  <c r="H359" i="38"/>
  <c r="K359" i="38" s="1"/>
  <c r="G709" i="38"/>
  <c r="J709" i="38" s="1"/>
  <c r="H709" i="38"/>
  <c r="K709" i="38" s="1"/>
  <c r="G711" i="38"/>
  <c r="J711" i="38" s="1"/>
  <c r="H711" i="38"/>
  <c r="K711" i="38" s="1"/>
  <c r="G631" i="38"/>
  <c r="J631" i="38" s="1"/>
  <c r="H631" i="38"/>
  <c r="K631" i="38" s="1"/>
  <c r="G604" i="38"/>
  <c r="J604" i="38" s="1"/>
  <c r="H604" i="38"/>
  <c r="K604" i="38" s="1"/>
  <c r="G583" i="38"/>
  <c r="J583" i="38" s="1"/>
  <c r="H583" i="38"/>
  <c r="K583" i="38" s="1"/>
  <c r="G566" i="38"/>
  <c r="J566" i="38" s="1"/>
  <c r="H566" i="38"/>
  <c r="K566" i="38" s="1"/>
  <c r="G685" i="38"/>
  <c r="J685" i="38" s="1"/>
  <c r="H685" i="38"/>
  <c r="K685" i="38" s="1"/>
  <c r="G421" i="38"/>
  <c r="J421" i="38" s="1"/>
  <c r="H421" i="38"/>
  <c r="K421" i="38" s="1"/>
  <c r="G568" i="38"/>
  <c r="J568" i="38" s="1"/>
  <c r="H568" i="38"/>
  <c r="K568" i="38" s="1"/>
  <c r="M711" i="38"/>
  <c r="M709" i="38"/>
  <c r="M604" i="38"/>
  <c r="M583" i="38"/>
  <c r="M685" i="38"/>
  <c r="M647" i="38"/>
  <c r="M646" i="38"/>
  <c r="M631" i="38"/>
  <c r="M568" i="38"/>
  <c r="M566" i="38"/>
  <c r="M359" i="38"/>
  <c r="M377" i="38"/>
  <c r="M481" i="38"/>
  <c r="M421" i="38"/>
  <c r="M728" i="38"/>
  <c r="H728" i="38"/>
  <c r="K728" i="38" s="1"/>
  <c r="G728" i="38"/>
  <c r="J728" i="38" s="1"/>
  <c r="M727" i="38"/>
  <c r="H727" i="38"/>
  <c r="K727" i="38" s="1"/>
  <c r="G727" i="38"/>
  <c r="J727" i="38" s="1"/>
  <c r="M298" i="38"/>
  <c r="H298" i="38"/>
  <c r="K298" i="38" s="1"/>
  <c r="G298" i="38"/>
  <c r="J298" i="38" s="1"/>
  <c r="M518" i="38"/>
  <c r="H518" i="38"/>
  <c r="K518" i="38" s="1"/>
  <c r="G518" i="38"/>
  <c r="J518" i="38" s="1"/>
  <c r="M64" i="38"/>
  <c r="H64" i="38"/>
  <c r="K64" i="38" s="1"/>
  <c r="G64" i="38"/>
  <c r="J64" i="38" s="1"/>
  <c r="M374" i="38"/>
  <c r="H374" i="38"/>
  <c r="K374" i="38" s="1"/>
  <c r="G374" i="38"/>
  <c r="J374" i="38" s="1"/>
  <c r="M134" i="38"/>
  <c r="H134" i="38"/>
  <c r="K134" i="38" s="1"/>
  <c r="G134" i="38"/>
  <c r="J134" i="38" s="1"/>
  <c r="M220" i="38"/>
  <c r="H220" i="38"/>
  <c r="K220" i="38" s="1"/>
  <c r="G220" i="38"/>
  <c r="J220" i="38" s="1"/>
  <c r="M360" i="38"/>
  <c r="H360" i="38"/>
  <c r="K360" i="38" s="1"/>
  <c r="G360" i="38"/>
  <c r="J360" i="38" s="1"/>
  <c r="M619" i="38"/>
  <c r="H619" i="38"/>
  <c r="K619" i="38" s="1"/>
  <c r="G619" i="38"/>
  <c r="J619" i="38" s="1"/>
  <c r="M368" i="38"/>
  <c r="H368" i="38"/>
  <c r="K368" i="38" s="1"/>
  <c r="G368" i="38"/>
  <c r="J368" i="38" s="1"/>
  <c r="M160" i="38"/>
  <c r="H160" i="38"/>
  <c r="K160" i="38" s="1"/>
  <c r="G160" i="38"/>
  <c r="J160" i="38" s="1"/>
  <c r="M115" i="38"/>
  <c r="H115" i="38"/>
  <c r="K115" i="38" s="1"/>
  <c r="G115" i="38"/>
  <c r="J115" i="38" s="1"/>
  <c r="M289" i="38"/>
  <c r="H289" i="38"/>
  <c r="K289" i="38" s="1"/>
  <c r="G289" i="38"/>
  <c r="J289" i="38" s="1"/>
  <c r="M432" i="38"/>
  <c r="H432" i="38"/>
  <c r="K432" i="38" s="1"/>
  <c r="G432" i="38"/>
  <c r="J432" i="38" s="1"/>
  <c r="M417" i="38"/>
  <c r="H417" i="38"/>
  <c r="K417" i="38" s="1"/>
  <c r="G417" i="38"/>
  <c r="J417" i="38" s="1"/>
  <c r="M206" i="38"/>
  <c r="H206" i="38"/>
  <c r="K206" i="38" s="1"/>
  <c r="G206" i="38"/>
  <c r="J206" i="38" s="1"/>
  <c r="M60" i="38"/>
  <c r="H60" i="38"/>
  <c r="K60" i="38" s="1"/>
  <c r="G60" i="38"/>
  <c r="J60" i="38" s="1"/>
  <c r="M61" i="38"/>
  <c r="H61" i="38"/>
  <c r="K61" i="38" s="1"/>
  <c r="G61" i="38"/>
  <c r="J61" i="38" s="1"/>
  <c r="M63" i="38" l="1"/>
  <c r="H63" i="38"/>
  <c r="K63" i="38" s="1"/>
  <c r="G63" i="38"/>
  <c r="J63" i="38" s="1"/>
  <c r="M681" i="38"/>
  <c r="H681" i="38"/>
  <c r="K681" i="38" s="1"/>
  <c r="G681" i="38"/>
  <c r="J681" i="38" s="1"/>
  <c r="M211" i="38"/>
  <c r="H211" i="38"/>
  <c r="K211" i="38" s="1"/>
  <c r="G211" i="38"/>
  <c r="J211" i="38" s="1"/>
  <c r="M519" i="38"/>
  <c r="H519" i="38"/>
  <c r="K519" i="38" s="1"/>
  <c r="G519" i="38"/>
  <c r="J519" i="38" s="1"/>
  <c r="M431" i="38"/>
  <c r="H431" i="38"/>
  <c r="K431" i="38" s="1"/>
  <c r="G431" i="38"/>
  <c r="J431" i="38" s="1"/>
  <c r="M96" i="38"/>
  <c r="H96" i="38"/>
  <c r="K96" i="38" s="1"/>
  <c r="G96" i="38"/>
  <c r="J96" i="38" s="1"/>
  <c r="M599" i="38"/>
  <c r="H599" i="38"/>
  <c r="K599" i="38" s="1"/>
  <c r="G599" i="38"/>
  <c r="J599" i="38" s="1"/>
  <c r="M350" i="38"/>
  <c r="H350" i="38"/>
  <c r="K350" i="38" s="1"/>
  <c r="G350" i="38"/>
  <c r="J350" i="38" s="1"/>
  <c r="M349" i="38"/>
  <c r="H349" i="38"/>
  <c r="K349" i="38" s="1"/>
  <c r="G349" i="38"/>
  <c r="J349" i="38" s="1"/>
  <c r="M627" i="38"/>
  <c r="H627" i="38"/>
  <c r="K627" i="38" s="1"/>
  <c r="G627" i="38"/>
  <c r="J627" i="38" s="1"/>
  <c r="M352" i="38"/>
  <c r="H352" i="38"/>
  <c r="K352" i="38" s="1"/>
  <c r="G352" i="38"/>
  <c r="J352" i="38" s="1"/>
  <c r="M382" i="38"/>
  <c r="H382" i="38"/>
  <c r="K382" i="38" s="1"/>
  <c r="G382" i="38"/>
  <c r="J382" i="38" s="1"/>
  <c r="M756" i="38"/>
  <c r="H756" i="38"/>
  <c r="K756" i="38" s="1"/>
  <c r="G756" i="38"/>
  <c r="J756" i="38" s="1"/>
  <c r="M526" i="38"/>
  <c r="H526" i="38"/>
  <c r="K526" i="38" s="1"/>
  <c r="G526" i="38"/>
  <c r="J526" i="38" s="1"/>
  <c r="M538" i="38"/>
  <c r="H538" i="38"/>
  <c r="K538" i="38" s="1"/>
  <c r="G538" i="38"/>
  <c r="J538" i="38" s="1"/>
  <c r="M654" i="38"/>
  <c r="H654" i="38"/>
  <c r="K654" i="38" s="1"/>
  <c r="G654" i="38"/>
  <c r="J654" i="38" s="1"/>
  <c r="M468" i="38"/>
  <c r="H468" i="38"/>
  <c r="K468" i="38" s="1"/>
  <c r="G468" i="38"/>
  <c r="J468" i="38" s="1"/>
  <c r="M311" i="38"/>
  <c r="H311" i="38"/>
  <c r="K311" i="38" s="1"/>
  <c r="G311" i="38"/>
  <c r="J311" i="38" s="1"/>
  <c r="M94" i="38"/>
  <c r="H94" i="38"/>
  <c r="K94" i="38" s="1"/>
  <c r="G94" i="38"/>
  <c r="J94" i="38" s="1"/>
  <c r="M139" i="38"/>
  <c r="H139" i="38"/>
  <c r="K139" i="38" s="1"/>
  <c r="G139" i="38"/>
  <c r="J139" i="38" s="1"/>
  <c r="M200" i="38"/>
  <c r="H200" i="38"/>
  <c r="K200" i="38" s="1"/>
  <c r="G200" i="38"/>
  <c r="J200" i="38" s="1"/>
  <c r="H762" i="38"/>
  <c r="K762" i="38" s="1"/>
  <c r="G762" i="38"/>
  <c r="J762" i="38" s="1"/>
  <c r="H761" i="38"/>
  <c r="K761" i="38" s="1"/>
  <c r="G761" i="38"/>
  <c r="J761" i="38" s="1"/>
  <c r="H759" i="38"/>
  <c r="K759" i="38" s="1"/>
  <c r="G759" i="38"/>
  <c r="J759" i="38" s="1"/>
  <c r="M729" i="38"/>
  <c r="H729" i="38"/>
  <c r="K729" i="38" s="1"/>
  <c r="G729" i="38"/>
  <c r="J729" i="38" s="1"/>
  <c r="M760" i="38"/>
  <c r="H760" i="38"/>
  <c r="K760" i="38" s="1"/>
  <c r="G760" i="38"/>
  <c r="J760" i="38" s="1"/>
  <c r="M662" i="38"/>
  <c r="H662" i="38"/>
  <c r="K662" i="38" s="1"/>
  <c r="G662" i="38"/>
  <c r="J662" i="38" s="1"/>
  <c r="M720" i="38"/>
  <c r="H720" i="38"/>
  <c r="K720" i="38" s="1"/>
  <c r="G720" i="38"/>
  <c r="J720" i="38" s="1"/>
  <c r="M652" i="38"/>
  <c r="H652" i="38"/>
  <c r="K652" i="38" s="1"/>
  <c r="G652" i="38"/>
  <c r="J652" i="38" s="1"/>
  <c r="M653" i="38"/>
  <c r="H653" i="38"/>
  <c r="K653" i="38" s="1"/>
  <c r="G653" i="38"/>
  <c r="J653" i="38" s="1"/>
  <c r="M651" i="38"/>
  <c r="H651" i="38"/>
  <c r="K651" i="38" s="1"/>
  <c r="G651" i="38"/>
  <c r="J651" i="38" s="1"/>
  <c r="M650" i="38"/>
  <c r="H650" i="38"/>
  <c r="K650" i="38" s="1"/>
  <c r="G650" i="38"/>
  <c r="J650" i="38" s="1"/>
  <c r="M373" i="38"/>
  <c r="H373" i="38"/>
  <c r="K373" i="38" s="1"/>
  <c r="G373" i="38"/>
  <c r="J373" i="38" s="1"/>
  <c r="M86" i="38"/>
  <c r="H86" i="38"/>
  <c r="K86" i="38" s="1"/>
  <c r="G86" i="38"/>
  <c r="J86" i="38" s="1"/>
  <c r="M92" i="38"/>
  <c r="H92" i="38"/>
  <c r="K92" i="38" s="1"/>
  <c r="G92" i="38"/>
  <c r="J92" i="38" s="1"/>
  <c r="M552" i="38"/>
  <c r="H552" i="38"/>
  <c r="K552" i="38" s="1"/>
  <c r="G552" i="38"/>
  <c r="J552" i="38" s="1"/>
  <c r="G668" i="38"/>
  <c r="J668" i="38" s="1"/>
  <c r="H668" i="38"/>
  <c r="K668" i="38" s="1"/>
  <c r="G549" i="38"/>
  <c r="J549" i="38" s="1"/>
  <c r="H549" i="38"/>
  <c r="K549" i="38" s="1"/>
  <c r="G402" i="38"/>
  <c r="J402" i="38" s="1"/>
  <c r="H402" i="38"/>
  <c r="K402" i="38" s="1"/>
  <c r="G573" i="38"/>
  <c r="J573" i="38" s="1"/>
  <c r="H573" i="38"/>
  <c r="K573" i="38" s="1"/>
  <c r="G574" i="38"/>
  <c r="J574" i="38" s="1"/>
  <c r="H574" i="38"/>
  <c r="K574" i="38" s="1"/>
  <c r="G513" i="38"/>
  <c r="J513" i="38" s="1"/>
  <c r="H513" i="38"/>
  <c r="K513" i="38" s="1"/>
  <c r="G520" i="38"/>
  <c r="J520" i="38" s="1"/>
  <c r="H520" i="38"/>
  <c r="K520" i="38" s="1"/>
  <c r="G694" i="38"/>
  <c r="J694" i="38" s="1"/>
  <c r="H694" i="38"/>
  <c r="K694" i="38" s="1"/>
  <c r="G705" i="38"/>
  <c r="J705" i="38" s="1"/>
  <c r="H705" i="38"/>
  <c r="K705" i="38" s="1"/>
  <c r="G361" i="38"/>
  <c r="J361" i="38" s="1"/>
  <c r="H361" i="38"/>
  <c r="K361" i="38" s="1"/>
  <c r="G362" i="38"/>
  <c r="J362" i="38" s="1"/>
  <c r="H362" i="38"/>
  <c r="K362" i="38" s="1"/>
  <c r="G309" i="38"/>
  <c r="J309" i="38" s="1"/>
  <c r="H309" i="38"/>
  <c r="K309" i="38" s="1"/>
  <c r="M309" i="38"/>
  <c r="M362" i="38"/>
  <c r="M361" i="38"/>
  <c r="M705" i="38"/>
  <c r="M694" i="38"/>
  <c r="M520" i="38"/>
  <c r="M513" i="38"/>
  <c r="M574" i="38"/>
  <c r="M573" i="38"/>
  <c r="M402" i="38"/>
  <c r="M549" i="38"/>
  <c r="M668" i="38"/>
  <c r="M8" i="38"/>
  <c r="H8" i="38"/>
  <c r="K8" i="38" s="1"/>
  <c r="G8" i="38"/>
  <c r="J8" i="38" s="1"/>
  <c r="M171" i="38"/>
  <c r="H171" i="38"/>
  <c r="K171" i="38" s="1"/>
  <c r="G171" i="38"/>
  <c r="J171" i="38" s="1"/>
  <c r="M383" i="38"/>
  <c r="H383" i="38"/>
  <c r="K383" i="38" s="1"/>
  <c r="G383" i="38"/>
  <c r="J383" i="38" s="1"/>
  <c r="M104" i="38"/>
  <c r="H104" i="38"/>
  <c r="K104" i="38" s="1"/>
  <c r="G104" i="38"/>
  <c r="J104" i="38" s="1"/>
  <c r="M633" i="38"/>
  <c r="H633" i="38"/>
  <c r="K633" i="38" s="1"/>
  <c r="G633" i="38"/>
  <c r="J633" i="38" s="1"/>
  <c r="M191" i="38"/>
  <c r="H191" i="38"/>
  <c r="K191" i="38" s="1"/>
  <c r="G191" i="38"/>
  <c r="J191" i="38" s="1"/>
  <c r="M712" i="38"/>
  <c r="H712" i="38"/>
  <c r="K712" i="38" s="1"/>
  <c r="G712" i="38"/>
  <c r="J712" i="38" s="1"/>
  <c r="M162" i="38"/>
  <c r="H162" i="38"/>
  <c r="K162" i="38" s="1"/>
  <c r="G162" i="38"/>
  <c r="J162" i="38" s="1"/>
  <c r="M294" i="38"/>
  <c r="H294" i="38"/>
  <c r="K294" i="38" s="1"/>
  <c r="G294" i="38"/>
  <c r="J294" i="38" s="1"/>
  <c r="M218" i="38"/>
  <c r="H218" i="38"/>
  <c r="K218" i="38" s="1"/>
  <c r="G218" i="38"/>
  <c r="J218" i="38" s="1"/>
  <c r="M71" i="38"/>
  <c r="H71" i="38"/>
  <c r="K71" i="38" s="1"/>
  <c r="G71" i="38"/>
  <c r="J71" i="38" s="1"/>
  <c r="M186" i="38"/>
  <c r="H186" i="38"/>
  <c r="K186" i="38" s="1"/>
  <c r="G186" i="38"/>
  <c r="J186" i="38" s="1"/>
  <c r="M204" i="38"/>
  <c r="H204" i="38"/>
  <c r="K204" i="38" s="1"/>
  <c r="G204" i="38"/>
  <c r="J204" i="38" s="1"/>
  <c r="M674" i="38"/>
  <c r="H674" i="38"/>
  <c r="K674" i="38" s="1"/>
  <c r="G674" i="38"/>
  <c r="J674" i="38" s="1"/>
  <c r="M664" i="38"/>
  <c r="H664" i="38"/>
  <c r="K664" i="38" s="1"/>
  <c r="G664" i="38"/>
  <c r="J664" i="38" s="1"/>
  <c r="H22" i="38"/>
  <c r="K22" i="38" s="1"/>
  <c r="G22" i="38"/>
  <c r="J22" i="38" s="1"/>
  <c r="H199" i="38"/>
  <c r="K199" i="38" s="1"/>
  <c r="G199" i="38"/>
  <c r="J199" i="38" s="1"/>
  <c r="M649" i="38"/>
  <c r="H649" i="38"/>
  <c r="K649" i="38" s="1"/>
  <c r="G649" i="38"/>
  <c r="J649" i="38" s="1"/>
  <c r="M235" i="38"/>
  <c r="H235" i="38"/>
  <c r="K235" i="38" s="1"/>
  <c r="G235" i="38"/>
  <c r="J235" i="38" s="1"/>
  <c r="M259" i="38"/>
  <c r="H259" i="38"/>
  <c r="K259" i="38" s="1"/>
  <c r="G259" i="38"/>
  <c r="J259" i="38" s="1"/>
  <c r="M609" i="38"/>
  <c r="H609" i="38"/>
  <c r="K609" i="38" s="1"/>
  <c r="G609" i="38"/>
  <c r="J609" i="38" s="1"/>
  <c r="M351" i="38"/>
  <c r="H351" i="38"/>
  <c r="K351" i="38" s="1"/>
  <c r="G351" i="38"/>
  <c r="J351" i="38" s="1"/>
  <c r="M257" i="38"/>
  <c r="H257" i="38"/>
  <c r="K257" i="38" s="1"/>
  <c r="G257" i="38"/>
  <c r="J257" i="38" s="1"/>
  <c r="M613" i="38"/>
  <c r="H613" i="38"/>
  <c r="K613" i="38" s="1"/>
  <c r="G613" i="38"/>
  <c r="J613" i="38" s="1"/>
  <c r="M157" i="38"/>
  <c r="H157" i="38"/>
  <c r="K157" i="38" s="1"/>
  <c r="G157" i="38"/>
  <c r="J157" i="38" s="1"/>
  <c r="M443" i="38"/>
  <c r="H443" i="38"/>
  <c r="K443" i="38" s="1"/>
  <c r="G443" i="38"/>
  <c r="J443" i="38" s="1"/>
  <c r="G430" i="38"/>
  <c r="J430" i="38" s="1"/>
  <c r="H430" i="38"/>
  <c r="K430" i="38" s="1"/>
  <c r="M430" i="38"/>
  <c r="M153" i="38"/>
  <c r="H153" i="38"/>
  <c r="K153" i="38" s="1"/>
  <c r="G153" i="38"/>
  <c r="J153" i="38" s="1"/>
  <c r="M332" i="38"/>
  <c r="H332" i="38"/>
  <c r="K332" i="38" s="1"/>
  <c r="G332" i="38"/>
  <c r="J332" i="38" s="1"/>
  <c r="M209" i="38"/>
  <c r="H209" i="38"/>
  <c r="K209" i="38" s="1"/>
  <c r="G209" i="38"/>
  <c r="J209" i="38" s="1"/>
  <c r="M238" i="38"/>
  <c r="H238" i="38"/>
  <c r="K238" i="38" s="1"/>
  <c r="G238" i="38"/>
  <c r="J238" i="38" s="1"/>
  <c r="M323" i="38"/>
  <c r="H323" i="38"/>
  <c r="K323" i="38" s="1"/>
  <c r="G323" i="38"/>
  <c r="J323" i="38" s="1"/>
  <c r="M42" i="38"/>
  <c r="H42" i="38"/>
  <c r="K42" i="38" s="1"/>
  <c r="G42" i="38"/>
  <c r="J42" i="38" s="1"/>
  <c r="M322" i="38"/>
  <c r="H322" i="38"/>
  <c r="K322" i="38" s="1"/>
  <c r="G322" i="38"/>
  <c r="J322" i="38" s="1"/>
  <c r="G738" i="38"/>
  <c r="J738" i="38" s="1"/>
  <c r="H738" i="38"/>
  <c r="K738" i="38" s="1"/>
  <c r="M738" i="38"/>
  <c r="G739" i="38"/>
  <c r="J739" i="38" s="1"/>
  <c r="H739" i="38"/>
  <c r="K739" i="38" s="1"/>
  <c r="M739" i="38"/>
  <c r="G740" i="38"/>
  <c r="J740" i="38" s="1"/>
  <c r="H740" i="38"/>
  <c r="K740" i="38" s="1"/>
  <c r="M740" i="38"/>
  <c r="G741" i="38"/>
  <c r="J741" i="38" s="1"/>
  <c r="H741" i="38"/>
  <c r="K741" i="38" s="1"/>
  <c r="M741" i="38"/>
  <c r="G742" i="38"/>
  <c r="J742" i="38" s="1"/>
  <c r="H742" i="38"/>
  <c r="K742" i="38" s="1"/>
  <c r="M742" i="38"/>
  <c r="G337" i="38"/>
  <c r="J337" i="38" s="1"/>
  <c r="H337" i="38"/>
  <c r="K337" i="38" s="1"/>
  <c r="M337" i="38"/>
  <c r="G743" i="38"/>
  <c r="J743" i="38" s="1"/>
  <c r="H743" i="38"/>
  <c r="K743" i="38" s="1"/>
  <c r="M743" i="38"/>
  <c r="G578" i="38"/>
  <c r="J578" i="38" s="1"/>
  <c r="H578" i="38"/>
  <c r="K578" i="38" s="1"/>
  <c r="M578" i="38"/>
  <c r="G744" i="38"/>
  <c r="J744" i="38" s="1"/>
  <c r="H744" i="38"/>
  <c r="K744" i="38" s="1"/>
  <c r="M744" i="38"/>
  <c r="G746" i="38"/>
  <c r="J746" i="38" s="1"/>
  <c r="H746" i="38"/>
  <c r="K746" i="38" s="1"/>
  <c r="M746" i="38"/>
  <c r="G747" i="38"/>
  <c r="J747" i="38" s="1"/>
  <c r="H747" i="38"/>
  <c r="K747" i="38" s="1"/>
  <c r="M747" i="38"/>
  <c r="G445" i="38"/>
  <c r="J445" i="38" s="1"/>
  <c r="H445" i="38"/>
  <c r="K445" i="38" s="1"/>
  <c r="M445" i="38"/>
  <c r="G699" i="38"/>
  <c r="J699" i="38" s="1"/>
  <c r="H699" i="38"/>
  <c r="K699" i="38" s="1"/>
  <c r="M699" i="38"/>
  <c r="G748" i="38"/>
  <c r="J748" i="38" s="1"/>
  <c r="H748" i="38"/>
  <c r="K748" i="38" s="1"/>
  <c r="M748" i="38"/>
  <c r="G749" i="38"/>
  <c r="J749" i="38" s="1"/>
  <c r="H749" i="38"/>
  <c r="K749" i="38" s="1"/>
  <c r="M749" i="38"/>
  <c r="G750" i="38"/>
  <c r="J750" i="38" s="1"/>
  <c r="H750" i="38"/>
  <c r="K750" i="38" s="1"/>
  <c r="M750" i="38"/>
  <c r="G632" i="38"/>
  <c r="J632" i="38" s="1"/>
  <c r="H632" i="38"/>
  <c r="K632" i="38" s="1"/>
  <c r="M632" i="38"/>
  <c r="G757" i="38"/>
  <c r="J757" i="38" s="1"/>
  <c r="H757" i="38"/>
  <c r="K757" i="38" s="1"/>
  <c r="M757" i="38"/>
  <c r="G751" i="38"/>
  <c r="J751" i="38" s="1"/>
  <c r="H751" i="38"/>
  <c r="K751" i="38" s="1"/>
  <c r="M751" i="38"/>
  <c r="G752" i="38"/>
  <c r="J752" i="38" s="1"/>
  <c r="H752" i="38"/>
  <c r="K752" i="38" s="1"/>
  <c r="M752" i="38"/>
  <c r="G754" i="38"/>
  <c r="J754" i="38" s="1"/>
  <c r="H754" i="38"/>
  <c r="K754" i="38" s="1"/>
  <c r="M754" i="38"/>
  <c r="G721" i="38"/>
  <c r="J721" i="38" s="1"/>
  <c r="H721" i="38"/>
  <c r="K721" i="38" s="1"/>
  <c r="M721" i="38"/>
  <c r="G723" i="38"/>
  <c r="J723" i="38" s="1"/>
  <c r="H723" i="38"/>
  <c r="K723" i="38" s="1"/>
  <c r="M723" i="38"/>
  <c r="G434" i="38"/>
  <c r="J434" i="38" s="1"/>
  <c r="H434" i="38"/>
  <c r="K434" i="38" s="1"/>
  <c r="M434" i="38"/>
  <c r="G745" i="38"/>
  <c r="J745" i="38" s="1"/>
  <c r="H745" i="38"/>
  <c r="K745" i="38" s="1"/>
  <c r="M745" i="38"/>
  <c r="G587" i="38"/>
  <c r="J587" i="38" s="1"/>
  <c r="H587" i="38"/>
  <c r="K587" i="38" s="1"/>
  <c r="M587" i="38"/>
  <c r="G588" i="38"/>
  <c r="J588" i="38" s="1"/>
  <c r="H588" i="38"/>
  <c r="K588" i="38" s="1"/>
  <c r="M588" i="38"/>
  <c r="G703" i="38"/>
  <c r="J703" i="38" s="1"/>
  <c r="H703" i="38"/>
  <c r="K703" i="38" s="1"/>
  <c r="M703" i="38"/>
  <c r="G706" i="38"/>
  <c r="J706" i="38" s="1"/>
  <c r="H706" i="38"/>
  <c r="K706" i="38" s="1"/>
  <c r="M706" i="38"/>
  <c r="G621" i="38"/>
  <c r="J621" i="38" s="1"/>
  <c r="H621" i="38"/>
  <c r="K621" i="38" s="1"/>
  <c r="M621" i="38"/>
  <c r="G625" i="38"/>
  <c r="J625" i="38" s="1"/>
  <c r="H625" i="38"/>
  <c r="K625" i="38" s="1"/>
  <c r="M625" i="38"/>
  <c r="G753" i="38"/>
  <c r="J753" i="38" s="1"/>
  <c r="H753" i="38"/>
  <c r="K753" i="38" s="1"/>
  <c r="M753" i="38"/>
  <c r="G718" i="38"/>
  <c r="J718" i="38" s="1"/>
  <c r="H718" i="38"/>
  <c r="K718" i="38" s="1"/>
  <c r="M718" i="38"/>
  <c r="G722" i="38"/>
  <c r="J722" i="38" s="1"/>
  <c r="H722" i="38"/>
  <c r="K722" i="38" s="1"/>
  <c r="M722" i="38"/>
  <c r="G724" i="38"/>
  <c r="J724" i="38" s="1"/>
  <c r="H724" i="38"/>
  <c r="K724" i="38" s="1"/>
  <c r="M724" i="38"/>
  <c r="G725" i="38"/>
  <c r="J725" i="38" s="1"/>
  <c r="H725" i="38"/>
  <c r="K725" i="38" s="1"/>
  <c r="M725" i="38"/>
  <c r="G726" i="38"/>
  <c r="J726" i="38" s="1"/>
  <c r="H726" i="38"/>
  <c r="K726" i="38" s="1"/>
  <c r="M726" i="38"/>
  <c r="G730" i="38"/>
  <c r="J730" i="38" s="1"/>
  <c r="H730" i="38"/>
  <c r="K730" i="38" s="1"/>
  <c r="M730" i="38"/>
  <c r="G732" i="38"/>
  <c r="J732" i="38" s="1"/>
  <c r="H732" i="38"/>
  <c r="K732" i="38" s="1"/>
  <c r="M732" i="38"/>
  <c r="G733" i="38"/>
  <c r="J733" i="38" s="1"/>
  <c r="H733" i="38"/>
  <c r="K733" i="38" s="1"/>
  <c r="M733" i="38"/>
  <c r="G737" i="38"/>
  <c r="J737" i="38" s="1"/>
  <c r="H737" i="38"/>
  <c r="K737" i="38" s="1"/>
  <c r="M737" i="38"/>
  <c r="M448" i="38"/>
  <c r="H448" i="38"/>
  <c r="K448" i="38" s="1"/>
  <c r="G448" i="38"/>
  <c r="J448" i="38" s="1"/>
  <c r="M595" i="38"/>
  <c r="H595" i="38"/>
  <c r="K595" i="38" s="1"/>
  <c r="G595" i="38"/>
  <c r="J595" i="38" s="1"/>
  <c r="M136" i="38"/>
  <c r="H136" i="38"/>
  <c r="K136" i="38" s="1"/>
  <c r="G136" i="38"/>
  <c r="J136" i="38" s="1"/>
  <c r="M119" i="38"/>
  <c r="H119" i="38"/>
  <c r="K119" i="38" s="1"/>
  <c r="G119" i="38"/>
  <c r="J119" i="38" s="1"/>
  <c r="M56" i="38"/>
  <c r="H56" i="38"/>
  <c r="K56" i="38" s="1"/>
  <c r="G56" i="38"/>
  <c r="J56" i="38" s="1"/>
  <c r="M564" i="38"/>
  <c r="H564" i="38"/>
  <c r="K564" i="38" s="1"/>
  <c r="G564" i="38"/>
  <c r="J564" i="38" s="1"/>
  <c r="M189" i="38"/>
  <c r="H189" i="38"/>
  <c r="K189" i="38" s="1"/>
  <c r="G189" i="38"/>
  <c r="J189" i="38" s="1"/>
  <c r="M700" i="38"/>
  <c r="H700" i="38"/>
  <c r="K700" i="38" s="1"/>
  <c r="G700" i="38"/>
  <c r="J700" i="38" s="1"/>
  <c r="M19" i="38"/>
  <c r="H19" i="38"/>
  <c r="K19" i="38" s="1"/>
  <c r="G19" i="38"/>
  <c r="J19" i="38" s="1"/>
  <c r="M251" i="38"/>
  <c r="H251" i="38"/>
  <c r="K251" i="38" s="1"/>
  <c r="G251" i="38"/>
  <c r="J251" i="38" s="1"/>
  <c r="M375" i="38"/>
  <c r="H375" i="38"/>
  <c r="K375" i="38" s="1"/>
  <c r="G375" i="38"/>
  <c r="J375" i="38" s="1"/>
  <c r="M688" i="38"/>
  <c r="H688" i="38"/>
  <c r="K688" i="38" s="1"/>
  <c r="G688" i="38"/>
  <c r="J688" i="38" s="1"/>
  <c r="M355" i="38"/>
  <c r="H355" i="38"/>
  <c r="K355" i="38" s="1"/>
  <c r="G355" i="38"/>
  <c r="J355" i="38" s="1"/>
  <c r="M342" i="38"/>
  <c r="H342" i="38"/>
  <c r="K342" i="38" s="1"/>
  <c r="G342" i="38"/>
  <c r="J342" i="38" s="1"/>
  <c r="M48" i="38"/>
  <c r="H48" i="38"/>
  <c r="K48" i="38" s="1"/>
  <c r="G48" i="38"/>
  <c r="J48" i="38" s="1"/>
  <c r="M47" i="38"/>
  <c r="H47" i="38"/>
  <c r="K47" i="38" s="1"/>
  <c r="G47" i="38"/>
  <c r="J47" i="38" s="1"/>
  <c r="M117" i="38"/>
  <c r="H117" i="38"/>
  <c r="K117" i="38" s="1"/>
  <c r="G117" i="38"/>
  <c r="J117" i="38" s="1"/>
  <c r="M555" i="38"/>
  <c r="H555" i="38"/>
  <c r="K555" i="38" s="1"/>
  <c r="G555" i="38"/>
  <c r="J555" i="38" s="1"/>
  <c r="M571" i="38"/>
  <c r="H571" i="38"/>
  <c r="K571" i="38" s="1"/>
  <c r="G571" i="38"/>
  <c r="J571" i="38" s="1"/>
  <c r="M32" i="38"/>
  <c r="H32" i="38"/>
  <c r="K32" i="38" s="1"/>
  <c r="G32" i="38"/>
  <c r="J32" i="38" s="1"/>
  <c r="M603" i="38"/>
  <c r="H603" i="38"/>
  <c r="K603" i="38" s="1"/>
  <c r="G603" i="38"/>
  <c r="J603" i="38" s="1"/>
  <c r="M521" i="38"/>
  <c r="H521" i="38"/>
  <c r="K521" i="38" s="1"/>
  <c r="G521" i="38"/>
  <c r="J521" i="38" s="1"/>
  <c r="M100" i="38"/>
  <c r="H100" i="38"/>
  <c r="K100" i="38" s="1"/>
  <c r="G100" i="38"/>
  <c r="J100" i="38" s="1"/>
  <c r="M367" i="38"/>
  <c r="H367" i="38"/>
  <c r="K367" i="38" s="1"/>
  <c r="G367" i="38"/>
  <c r="J367" i="38" s="1"/>
  <c r="M93" i="38"/>
  <c r="H93" i="38"/>
  <c r="K93" i="38" s="1"/>
  <c r="G93" i="38"/>
  <c r="J93" i="38" s="1"/>
  <c r="M291" i="38"/>
  <c r="H291" i="38"/>
  <c r="K291" i="38" s="1"/>
  <c r="G291" i="38"/>
  <c r="J291" i="38" s="1"/>
  <c r="M758" i="38"/>
  <c r="H758" i="38"/>
  <c r="K758" i="38" s="1"/>
  <c r="G758" i="38"/>
  <c r="J758" i="38" s="1"/>
  <c r="M497" i="38"/>
  <c r="H497" i="38"/>
  <c r="K497" i="38" s="1"/>
  <c r="G497" i="38"/>
  <c r="J497" i="38" s="1"/>
  <c r="M585" i="38"/>
  <c r="H585" i="38"/>
  <c r="K585" i="38" s="1"/>
  <c r="G585" i="38"/>
  <c r="J585" i="38" s="1"/>
  <c r="M605" i="38"/>
  <c r="H605" i="38"/>
  <c r="K605" i="38" s="1"/>
  <c r="G605" i="38"/>
  <c r="J605" i="38" s="1"/>
  <c r="M645" i="38"/>
  <c r="H645" i="38"/>
  <c r="K645" i="38" s="1"/>
  <c r="G645" i="38"/>
  <c r="J645" i="38" s="1"/>
  <c r="L143" i="41"/>
  <c r="L28" i="41"/>
  <c r="G143" i="41"/>
  <c r="J143" i="41" s="1"/>
  <c r="F143" i="41"/>
  <c r="I143" i="41" s="1"/>
  <c r="L180" i="41"/>
  <c r="G180" i="41"/>
  <c r="J180" i="41" s="1"/>
  <c r="F180" i="41"/>
  <c r="I180" i="41" s="1"/>
  <c r="L144" i="41"/>
  <c r="G144" i="41"/>
  <c r="J144" i="41" s="1"/>
  <c r="F144" i="41"/>
  <c r="I144" i="41" s="1"/>
  <c r="L131" i="41"/>
  <c r="G131" i="41"/>
  <c r="J131" i="41" s="1"/>
  <c r="F131" i="41"/>
  <c r="I131" i="41" s="1"/>
  <c r="L141" i="41"/>
  <c r="G141" i="41"/>
  <c r="J141" i="41" s="1"/>
  <c r="F141" i="41"/>
  <c r="I141" i="41" s="1"/>
  <c r="L173" i="41"/>
  <c r="G173" i="41"/>
  <c r="J173" i="41" s="1"/>
  <c r="F173" i="41"/>
  <c r="I173" i="41" s="1"/>
  <c r="L172" i="41"/>
  <c r="G172" i="41"/>
  <c r="J172" i="41" s="1"/>
  <c r="F172" i="41"/>
  <c r="I172" i="41" s="1"/>
  <c r="L171" i="41"/>
  <c r="G171" i="41"/>
  <c r="J171" i="41" s="1"/>
  <c r="F171" i="41"/>
  <c r="I171" i="41" s="1"/>
  <c r="L140" i="41"/>
  <c r="G140" i="41"/>
  <c r="J140" i="41" s="1"/>
  <c r="F140" i="41"/>
  <c r="I140" i="41" s="1"/>
  <c r="L69" i="41"/>
  <c r="G69" i="41"/>
  <c r="J69" i="41" s="1"/>
  <c r="F69" i="41"/>
  <c r="I69" i="41" s="1"/>
  <c r="L100" i="41"/>
  <c r="G100" i="41"/>
  <c r="J100" i="41" s="1"/>
  <c r="F100" i="41"/>
  <c r="I100" i="41" s="1"/>
  <c r="L168" i="41"/>
  <c r="G168" i="41"/>
  <c r="J168" i="41" s="1"/>
  <c r="F168" i="41"/>
  <c r="I168" i="41" s="1"/>
  <c r="L126" i="41"/>
  <c r="G126" i="41"/>
  <c r="J126" i="41" s="1"/>
  <c r="F126" i="41"/>
  <c r="I126" i="41" s="1"/>
  <c r="L163" i="41"/>
  <c r="G163" i="41"/>
  <c r="J163" i="41" s="1"/>
  <c r="F163" i="41"/>
  <c r="I163" i="41" s="1"/>
  <c r="L158" i="41"/>
  <c r="G158" i="41"/>
  <c r="J158" i="41" s="1"/>
  <c r="F158" i="41"/>
  <c r="I158" i="41" s="1"/>
  <c r="L159" i="41"/>
  <c r="G159" i="41"/>
  <c r="J159" i="41" s="1"/>
  <c r="F159" i="41"/>
  <c r="I159" i="41" s="1"/>
  <c r="L136" i="41"/>
  <c r="G136" i="41"/>
  <c r="J136" i="41" s="1"/>
  <c r="F136" i="41"/>
  <c r="I136" i="41" s="1"/>
  <c r="L154" i="41"/>
  <c r="G154" i="41"/>
  <c r="J154" i="41" s="1"/>
  <c r="F154" i="41"/>
  <c r="I154" i="41" s="1"/>
  <c r="L118" i="41"/>
  <c r="G118" i="41"/>
  <c r="J118" i="41" s="1"/>
  <c r="F118" i="41"/>
  <c r="I118" i="41" s="1"/>
  <c r="L103" i="41"/>
  <c r="G103" i="41"/>
  <c r="J103" i="41" s="1"/>
  <c r="F103" i="41"/>
  <c r="I103" i="41" s="1"/>
  <c r="L88" i="41"/>
  <c r="G88" i="41"/>
  <c r="J88" i="41" s="1"/>
  <c r="F88" i="41"/>
  <c r="I88" i="41" s="1"/>
  <c r="L47" i="41"/>
  <c r="G47" i="41"/>
  <c r="J47" i="41" s="1"/>
  <c r="F47" i="41"/>
  <c r="I47" i="41" s="1"/>
  <c r="L64" i="41"/>
  <c r="G64" i="41"/>
  <c r="J64" i="41" s="1"/>
  <c r="F64" i="41"/>
  <c r="I64" i="41" s="1"/>
  <c r="L57" i="41"/>
  <c r="G57" i="41"/>
  <c r="J57" i="41" s="1"/>
  <c r="F57" i="41"/>
  <c r="I57" i="41" s="1"/>
  <c r="L5" i="41"/>
  <c r="G5" i="41"/>
  <c r="J5" i="41" s="1"/>
  <c r="F5" i="41"/>
  <c r="I5" i="41" s="1"/>
  <c r="M16" i="38"/>
  <c r="H16" i="38"/>
  <c r="K16" i="38" s="1"/>
  <c r="G16" i="38"/>
  <c r="J16" i="38" s="1"/>
  <c r="M24" i="38"/>
  <c r="H24" i="38"/>
  <c r="K24" i="38" s="1"/>
  <c r="G24" i="38"/>
  <c r="J24" i="38" s="1"/>
  <c r="M290" i="38"/>
  <c r="H290" i="38"/>
  <c r="K290" i="38" s="1"/>
  <c r="G290" i="38"/>
  <c r="J290" i="38" s="1"/>
  <c r="M459" i="38"/>
  <c r="H459" i="38"/>
  <c r="K459" i="38" s="1"/>
  <c r="G459" i="38"/>
  <c r="J459" i="38" s="1"/>
  <c r="M456" i="38"/>
  <c r="H456" i="38"/>
  <c r="K456" i="38" s="1"/>
  <c r="G456" i="38"/>
  <c r="J456" i="38" s="1"/>
  <c r="M286" i="38"/>
  <c r="H286" i="38"/>
  <c r="K286" i="38" s="1"/>
  <c r="G286" i="38"/>
  <c r="J286" i="38" s="1"/>
  <c r="M132" i="38"/>
  <c r="H132" i="38"/>
  <c r="K132" i="38" s="1"/>
  <c r="G132" i="38"/>
  <c r="J132" i="38" s="1"/>
  <c r="M397" i="38"/>
  <c r="H397" i="38"/>
  <c r="K397" i="38" s="1"/>
  <c r="G397" i="38"/>
  <c r="J397" i="38" s="1"/>
  <c r="M11" i="38"/>
  <c r="H11" i="38"/>
  <c r="K11" i="38" s="1"/>
  <c r="G11" i="38"/>
  <c r="J11" i="38" s="1"/>
  <c r="M515" i="38"/>
  <c r="H515" i="38"/>
  <c r="K515" i="38" s="1"/>
  <c r="G515" i="38"/>
  <c r="J515" i="38" s="1"/>
  <c r="M52" i="38"/>
  <c r="H52" i="38"/>
  <c r="K52" i="38" s="1"/>
  <c r="G52" i="38"/>
  <c r="J52" i="38" s="1"/>
  <c r="M116" i="38"/>
  <c r="H116" i="38"/>
  <c r="K116" i="38" s="1"/>
  <c r="G116" i="38"/>
  <c r="J116" i="38" s="1"/>
  <c r="M262" i="38"/>
  <c r="H262" i="38"/>
  <c r="K262" i="38" s="1"/>
  <c r="G262" i="38"/>
  <c r="J262" i="38" s="1"/>
  <c r="G256" i="38"/>
  <c r="J256" i="38" s="1"/>
  <c r="H256" i="38"/>
  <c r="K256" i="38" s="1"/>
  <c r="M256" i="38"/>
  <c r="G130" i="38"/>
  <c r="J130" i="38" s="1"/>
  <c r="H130" i="38"/>
  <c r="K130" i="38" s="1"/>
  <c r="G411" i="38"/>
  <c r="J411" i="38" s="1"/>
  <c r="H411" i="38"/>
  <c r="K411" i="38" s="1"/>
  <c r="G26" i="38"/>
  <c r="J26" i="38" s="1"/>
  <c r="H26" i="38"/>
  <c r="K26" i="38" s="1"/>
  <c r="G33" i="38"/>
  <c r="J33" i="38" s="1"/>
  <c r="H33" i="38"/>
  <c r="K33" i="38" s="1"/>
  <c r="G326" i="38"/>
  <c r="J326" i="38" s="1"/>
  <c r="H326" i="38"/>
  <c r="K326" i="38" s="1"/>
  <c r="G258" i="38"/>
  <c r="J258" i="38" s="1"/>
  <c r="H258" i="38"/>
  <c r="K258" i="38" s="1"/>
  <c r="G634" i="38"/>
  <c r="J634" i="38" s="1"/>
  <c r="H634" i="38"/>
  <c r="K634" i="38" s="1"/>
  <c r="G142" i="38"/>
  <c r="J142" i="38" s="1"/>
  <c r="H142" i="38"/>
  <c r="K142" i="38" s="1"/>
  <c r="G302" i="38"/>
  <c r="J302" i="38" s="1"/>
  <c r="H302" i="38"/>
  <c r="K302" i="38" s="1"/>
  <c r="G525" i="38"/>
  <c r="J525" i="38" s="1"/>
  <c r="H525" i="38"/>
  <c r="K525" i="38" s="1"/>
  <c r="G630" i="38"/>
  <c r="J630" i="38" s="1"/>
  <c r="H630" i="38"/>
  <c r="K630" i="38" s="1"/>
  <c r="G581" i="38"/>
  <c r="J581" i="38" s="1"/>
  <c r="H581" i="38"/>
  <c r="K581" i="38" s="1"/>
  <c r="G426" i="38"/>
  <c r="J426" i="38" s="1"/>
  <c r="H426" i="38"/>
  <c r="K426" i="38" s="1"/>
  <c r="M130" i="38"/>
  <c r="M411" i="38"/>
  <c r="M26" i="38"/>
  <c r="M33" i="38"/>
  <c r="M326" i="38"/>
  <c r="M258" i="38"/>
  <c r="M634" i="38"/>
  <c r="M142" i="38"/>
  <c r="M302" i="38"/>
  <c r="M525" i="38"/>
  <c r="M630" i="38"/>
  <c r="M581" i="38"/>
  <c r="M426" i="38"/>
  <c r="M83" i="38"/>
  <c r="H83" i="38"/>
  <c r="K83" i="38" s="1"/>
  <c r="G83" i="38"/>
  <c r="J83" i="38" s="1"/>
  <c r="G589" i="38"/>
  <c r="H589" i="38"/>
  <c r="G37" i="38"/>
  <c r="J37" i="38" s="1"/>
  <c r="H37" i="38"/>
  <c r="K37" i="38" s="1"/>
  <c r="G124" i="38"/>
  <c r="J124" i="38" s="1"/>
  <c r="H124" i="38"/>
  <c r="K124" i="38" s="1"/>
  <c r="G243" i="38"/>
  <c r="J243" i="38" s="1"/>
  <c r="H243" i="38"/>
  <c r="K243" i="38" s="1"/>
  <c r="G281" i="38"/>
  <c r="J281" i="38" s="1"/>
  <c r="H281" i="38"/>
  <c r="K281" i="38" s="1"/>
  <c r="G178" i="38"/>
  <c r="J178" i="38" s="1"/>
  <c r="H178" i="38"/>
  <c r="K178" i="38" s="1"/>
  <c r="G528" i="38"/>
  <c r="J528" i="38" s="1"/>
  <c r="H528" i="38"/>
  <c r="K528" i="38" s="1"/>
  <c r="G590" i="38"/>
  <c r="J590" i="38" s="1"/>
  <c r="H590" i="38"/>
  <c r="K590" i="38" s="1"/>
  <c r="G151" i="38"/>
  <c r="J151" i="38" s="1"/>
  <c r="H151" i="38"/>
  <c r="K151" i="38" s="1"/>
  <c r="M37" i="38"/>
  <c r="M124" i="38"/>
  <c r="M243" i="38"/>
  <c r="M281" i="38"/>
  <c r="M178" i="38"/>
  <c r="M528" i="38"/>
  <c r="M590" i="38"/>
  <c r="M151" i="38"/>
  <c r="G371" i="38"/>
  <c r="H371" i="38"/>
  <c r="G176" i="38"/>
  <c r="H176" i="38"/>
  <c r="G263" i="38"/>
  <c r="H263" i="38"/>
  <c r="G317" i="38"/>
  <c r="H317" i="38"/>
  <c r="G579" i="38"/>
  <c r="H579" i="38"/>
  <c r="G28" i="38"/>
  <c r="H28" i="38"/>
  <c r="G188" i="38"/>
  <c r="H188" i="38"/>
  <c r="G404" i="38"/>
  <c r="H404" i="38"/>
  <c r="G165" i="38"/>
  <c r="H165" i="38"/>
  <c r="G66" i="38"/>
  <c r="H66" i="38"/>
  <c r="M589" i="38"/>
  <c r="M66" i="38"/>
  <c r="M165" i="38"/>
  <c r="M404" i="38"/>
  <c r="M188" i="38"/>
  <c r="M28" i="38"/>
  <c r="M579" i="38"/>
  <c r="M317" i="38"/>
  <c r="M263" i="38"/>
  <c r="M176" i="38"/>
  <c r="M371" i="38"/>
  <c r="G379" i="80"/>
  <c r="J379" i="80" s="1"/>
  <c r="H379" i="80"/>
  <c r="K379" i="80" s="1"/>
  <c r="M379" i="80"/>
  <c r="G380" i="80"/>
  <c r="H380" i="80"/>
  <c r="K380" i="80" s="1"/>
  <c r="J380" i="80"/>
  <c r="M380" i="80"/>
  <c r="G381" i="80"/>
  <c r="J381" i="80" s="1"/>
  <c r="H381" i="80"/>
  <c r="K381" i="80"/>
  <c r="M381" i="80"/>
  <c r="G382" i="80"/>
  <c r="J382" i="80" s="1"/>
  <c r="H382" i="80"/>
  <c r="K382" i="80" s="1"/>
  <c r="M382" i="80"/>
  <c r="G383" i="80"/>
  <c r="J383" i="80" s="1"/>
  <c r="H383" i="80"/>
  <c r="K383" i="80"/>
  <c r="M383" i="80"/>
  <c r="G384" i="80"/>
  <c r="J384" i="80" s="1"/>
  <c r="H384" i="80"/>
  <c r="K384" i="80"/>
  <c r="M384" i="80"/>
  <c r="G385" i="80"/>
  <c r="J385" i="80" s="1"/>
  <c r="H385" i="80"/>
  <c r="K385" i="80" s="1"/>
  <c r="M385" i="80"/>
  <c r="G386" i="80"/>
  <c r="J386" i="80" s="1"/>
  <c r="H386" i="80"/>
  <c r="K386" i="80" s="1"/>
  <c r="M386" i="80"/>
  <c r="G387" i="80"/>
  <c r="J387" i="80" s="1"/>
  <c r="H387" i="80"/>
  <c r="K387" i="80" s="1"/>
  <c r="M387" i="80"/>
  <c r="G388" i="80"/>
  <c r="J388" i="80" s="1"/>
  <c r="H388" i="80"/>
  <c r="K388" i="80" s="1"/>
  <c r="M388" i="80"/>
  <c r="G389" i="80"/>
  <c r="H389" i="80"/>
  <c r="K389" i="80" s="1"/>
  <c r="J389" i="80"/>
  <c r="M389" i="80"/>
  <c r="G390" i="80"/>
  <c r="J390" i="80" s="1"/>
  <c r="H390" i="80"/>
  <c r="K390" i="80" s="1"/>
  <c r="M390" i="80"/>
  <c r="G391" i="80"/>
  <c r="J391" i="80" s="1"/>
  <c r="H391" i="80"/>
  <c r="K391" i="80"/>
  <c r="M391" i="80"/>
  <c r="G392" i="80"/>
  <c r="J392" i="80" s="1"/>
  <c r="H392" i="80"/>
  <c r="K392" i="80" s="1"/>
  <c r="M392" i="80"/>
  <c r="G393" i="80"/>
  <c r="J393" i="80" s="1"/>
  <c r="H393" i="80"/>
  <c r="K393" i="80" s="1"/>
  <c r="M393" i="80"/>
  <c r="G394" i="80"/>
  <c r="H394" i="80"/>
  <c r="K394" i="80" s="1"/>
  <c r="J394" i="80"/>
  <c r="M394" i="80"/>
  <c r="G395" i="80"/>
  <c r="J395" i="80" s="1"/>
  <c r="H395" i="80"/>
  <c r="K395" i="80" s="1"/>
  <c r="M395" i="80"/>
  <c r="G396" i="80"/>
  <c r="J396" i="80" s="1"/>
  <c r="H396" i="80"/>
  <c r="K396" i="80" s="1"/>
  <c r="M396" i="80"/>
  <c r="G397" i="80"/>
  <c r="H397" i="80"/>
  <c r="J397" i="80"/>
  <c r="K397" i="80"/>
  <c r="M397" i="80"/>
  <c r="G398" i="80"/>
  <c r="J398" i="80" s="1"/>
  <c r="H398" i="80"/>
  <c r="K398" i="80" s="1"/>
  <c r="M398" i="80"/>
  <c r="G399" i="80"/>
  <c r="J399" i="80" s="1"/>
  <c r="H399" i="80"/>
  <c r="K399" i="80"/>
  <c r="M399" i="80"/>
  <c r="G400" i="80"/>
  <c r="J400" i="80" s="1"/>
  <c r="H400" i="80"/>
  <c r="K400" i="80" s="1"/>
  <c r="M400" i="80"/>
  <c r="G401" i="80"/>
  <c r="J401" i="80" s="1"/>
  <c r="H401" i="80"/>
  <c r="K401" i="80" s="1"/>
  <c r="M401" i="80"/>
  <c r="G402" i="80"/>
  <c r="J402" i="80" s="1"/>
  <c r="H402" i="80"/>
  <c r="K402" i="80" s="1"/>
  <c r="M402" i="80"/>
  <c r="G403" i="80"/>
  <c r="J403" i="80" s="1"/>
  <c r="H403" i="80"/>
  <c r="K403" i="80" s="1"/>
  <c r="M403" i="80"/>
  <c r="G404" i="80"/>
  <c r="H404" i="80"/>
  <c r="K404" i="80" s="1"/>
  <c r="J404" i="80"/>
  <c r="M404" i="80"/>
  <c r="G405" i="80"/>
  <c r="H405" i="80"/>
  <c r="K405" i="80" s="1"/>
  <c r="J405" i="80"/>
  <c r="M405" i="80"/>
  <c r="G406" i="80"/>
  <c r="J406" i="80" s="1"/>
  <c r="H406" i="80"/>
  <c r="K406" i="80" s="1"/>
  <c r="M406" i="80"/>
  <c r="G407" i="80"/>
  <c r="J407" i="80" s="1"/>
  <c r="H407" i="80"/>
  <c r="K407" i="80" s="1"/>
  <c r="M407" i="80"/>
  <c r="G408" i="80"/>
  <c r="J408" i="80" s="1"/>
  <c r="H408" i="80"/>
  <c r="K408" i="80"/>
  <c r="M408" i="80"/>
  <c r="G409" i="80"/>
  <c r="J409" i="80" s="1"/>
  <c r="H409" i="80"/>
  <c r="K409" i="80" s="1"/>
  <c r="M409" i="80"/>
  <c r="G410" i="80"/>
  <c r="H410" i="80"/>
  <c r="K410" i="80" s="1"/>
  <c r="J410" i="80"/>
  <c r="M410" i="80"/>
  <c r="G411" i="80"/>
  <c r="J411" i="80" s="1"/>
  <c r="H411" i="80"/>
  <c r="K411" i="80" s="1"/>
  <c r="M411" i="80"/>
  <c r="G412" i="80"/>
  <c r="H412" i="80"/>
  <c r="K412" i="80" s="1"/>
  <c r="J412" i="80"/>
  <c r="M412" i="80"/>
  <c r="G413" i="80"/>
  <c r="J413" i="80" s="1"/>
  <c r="H413" i="80"/>
  <c r="K413" i="80"/>
  <c r="M413" i="80"/>
  <c r="G414" i="80"/>
  <c r="J414" i="80" s="1"/>
  <c r="H414" i="80"/>
  <c r="K414" i="80" s="1"/>
  <c r="M414" i="80"/>
  <c r="G415" i="80"/>
  <c r="J415" i="80" s="1"/>
  <c r="H415" i="80"/>
  <c r="K415" i="80"/>
  <c r="M415" i="80"/>
  <c r="G416" i="80"/>
  <c r="J416" i="80" s="1"/>
  <c r="H416" i="80"/>
  <c r="K416" i="80"/>
  <c r="M416" i="80"/>
  <c r="G417" i="80"/>
  <c r="J417" i="80" s="1"/>
  <c r="H417" i="80"/>
  <c r="K417" i="80" s="1"/>
  <c r="M417" i="80"/>
  <c r="G418" i="80"/>
  <c r="J418" i="80" s="1"/>
  <c r="H418" i="80"/>
  <c r="K418" i="80" s="1"/>
  <c r="M418" i="80"/>
  <c r="G419" i="80"/>
  <c r="J419" i="80" s="1"/>
  <c r="H419" i="80"/>
  <c r="K419" i="80" s="1"/>
  <c r="M419" i="80"/>
  <c r="G420" i="80"/>
  <c r="H420" i="80"/>
  <c r="K420" i="80" s="1"/>
  <c r="J420" i="80"/>
  <c r="M420" i="80"/>
  <c r="G421" i="80"/>
  <c r="H421" i="80"/>
  <c r="K421" i="80" s="1"/>
  <c r="J421" i="80"/>
  <c r="M421" i="80"/>
  <c r="G422" i="80"/>
  <c r="J422" i="80" s="1"/>
  <c r="H422" i="80"/>
  <c r="K422" i="80" s="1"/>
  <c r="M422" i="80"/>
  <c r="G423" i="80"/>
  <c r="J423" i="80" s="1"/>
  <c r="H423" i="80"/>
  <c r="K423" i="80"/>
  <c r="M423" i="80"/>
  <c r="G424" i="80"/>
  <c r="J424" i="80" s="1"/>
  <c r="H424" i="80"/>
  <c r="K424" i="80" s="1"/>
  <c r="M424" i="80"/>
  <c r="G425" i="80"/>
  <c r="J425" i="80" s="1"/>
  <c r="H425" i="80"/>
  <c r="K425" i="80" s="1"/>
  <c r="M425" i="80"/>
  <c r="G426" i="80"/>
  <c r="H426" i="80"/>
  <c r="K426" i="80" s="1"/>
  <c r="J426" i="80"/>
  <c r="M426" i="80"/>
  <c r="G427" i="80"/>
  <c r="J427" i="80" s="1"/>
  <c r="H427" i="80"/>
  <c r="K427" i="80" s="1"/>
  <c r="M427" i="80"/>
  <c r="G428" i="80"/>
  <c r="J428" i="80" s="1"/>
  <c r="H428" i="80"/>
  <c r="K428" i="80" s="1"/>
  <c r="M428" i="80"/>
  <c r="G429" i="80"/>
  <c r="H429" i="80"/>
  <c r="J429" i="80"/>
  <c r="K429" i="80"/>
  <c r="M429" i="80"/>
  <c r="G430" i="80"/>
  <c r="J430" i="80" s="1"/>
  <c r="H430" i="80"/>
  <c r="K430" i="80" s="1"/>
  <c r="M430" i="80"/>
  <c r="G431" i="80"/>
  <c r="H431" i="80"/>
  <c r="J431" i="80"/>
  <c r="K431" i="80"/>
  <c r="M431" i="80"/>
  <c r="G432" i="80"/>
  <c r="J432" i="80" s="1"/>
  <c r="H432" i="80"/>
  <c r="K432" i="80"/>
  <c r="M432" i="80"/>
  <c r="G433" i="80"/>
  <c r="J433" i="80" s="1"/>
  <c r="H433" i="80"/>
  <c r="K433" i="80" s="1"/>
  <c r="M433" i="80"/>
  <c r="G434" i="80"/>
  <c r="J434" i="80" s="1"/>
  <c r="H434" i="80"/>
  <c r="K434" i="80"/>
  <c r="M434" i="80"/>
  <c r="G435" i="80"/>
  <c r="J435" i="80" s="1"/>
  <c r="H435" i="80"/>
  <c r="K435" i="80" s="1"/>
  <c r="M435" i="80"/>
  <c r="G436" i="80"/>
  <c r="J436" i="80" s="1"/>
  <c r="H436" i="80"/>
  <c r="K436" i="80" s="1"/>
  <c r="M436" i="80"/>
  <c r="G437" i="80"/>
  <c r="H437" i="80"/>
  <c r="J437" i="80"/>
  <c r="K437" i="80"/>
  <c r="M437" i="80"/>
  <c r="G438" i="80"/>
  <c r="J438" i="80" s="1"/>
  <c r="H438" i="80"/>
  <c r="K438" i="80" s="1"/>
  <c r="M438" i="80"/>
  <c r="G439" i="80"/>
  <c r="H439" i="80"/>
  <c r="J439" i="80"/>
  <c r="K439" i="80"/>
  <c r="M439" i="80"/>
  <c r="G440" i="80"/>
  <c r="J440" i="80" s="1"/>
  <c r="H440" i="80"/>
  <c r="K440" i="80"/>
  <c r="M440" i="80"/>
  <c r="G441" i="80"/>
  <c r="J441" i="80" s="1"/>
  <c r="H441" i="80"/>
  <c r="K441" i="80" s="1"/>
  <c r="M441" i="80"/>
  <c r="G442" i="80"/>
  <c r="J442" i="80" s="1"/>
  <c r="H442" i="80"/>
  <c r="K442" i="80"/>
  <c r="M442" i="80"/>
  <c r="G443" i="80"/>
  <c r="J443" i="80" s="1"/>
  <c r="H443" i="80"/>
  <c r="K443" i="80" s="1"/>
  <c r="M443" i="80"/>
  <c r="G444" i="80"/>
  <c r="J444" i="80" s="1"/>
  <c r="H444" i="80"/>
  <c r="K444" i="80" s="1"/>
  <c r="M444" i="80"/>
  <c r="G445" i="80"/>
  <c r="H445" i="80"/>
  <c r="J445" i="80"/>
  <c r="K445" i="80"/>
  <c r="M445" i="80"/>
  <c r="G446" i="80"/>
  <c r="J446" i="80" s="1"/>
  <c r="H446" i="80"/>
  <c r="K446" i="80" s="1"/>
  <c r="M446" i="80"/>
  <c r="G447" i="80"/>
  <c r="H447" i="80"/>
  <c r="J447" i="80"/>
  <c r="K447" i="80"/>
  <c r="M447" i="80"/>
  <c r="G448" i="80"/>
  <c r="J448" i="80" s="1"/>
  <c r="H448" i="80"/>
  <c r="K448" i="80"/>
  <c r="M448" i="80"/>
  <c r="G449" i="80"/>
  <c r="J449" i="80" s="1"/>
  <c r="H449" i="80"/>
  <c r="K449" i="80" s="1"/>
  <c r="M449" i="80"/>
  <c r="G450" i="80"/>
  <c r="J450" i="80" s="1"/>
  <c r="H450" i="80"/>
  <c r="K450" i="80"/>
  <c r="M450" i="80"/>
  <c r="G451" i="80"/>
  <c r="J451" i="80" s="1"/>
  <c r="H451" i="80"/>
  <c r="K451" i="80" s="1"/>
  <c r="M451" i="80"/>
  <c r="G452" i="80"/>
  <c r="J452" i="80" s="1"/>
  <c r="H452" i="80"/>
  <c r="K452" i="80" s="1"/>
  <c r="M452" i="80"/>
  <c r="G453" i="80"/>
  <c r="H453" i="80"/>
  <c r="K453" i="80" s="1"/>
  <c r="J453" i="80"/>
  <c r="M453" i="80"/>
  <c r="G454" i="80"/>
  <c r="J454" i="80" s="1"/>
  <c r="H454" i="80"/>
  <c r="K454" i="80" s="1"/>
  <c r="M454" i="80"/>
  <c r="G455" i="80"/>
  <c r="H455" i="80"/>
  <c r="J455" i="80"/>
  <c r="K455" i="80"/>
  <c r="M455" i="80"/>
  <c r="G456" i="80"/>
  <c r="J456" i="80" s="1"/>
  <c r="H456" i="80"/>
  <c r="K456" i="80" s="1"/>
  <c r="M456" i="80"/>
  <c r="G457" i="80"/>
  <c r="J457" i="80" s="1"/>
  <c r="H457" i="80"/>
  <c r="K457" i="80" s="1"/>
  <c r="M457" i="80"/>
  <c r="G458" i="80"/>
  <c r="J458" i="80" s="1"/>
  <c r="H458" i="80"/>
  <c r="K458" i="80" s="1"/>
  <c r="M458" i="80"/>
  <c r="G459" i="80"/>
  <c r="J459" i="80" s="1"/>
  <c r="H459" i="80"/>
  <c r="K459" i="80" s="1"/>
  <c r="M459" i="80"/>
  <c r="G460" i="80"/>
  <c r="J460" i="80" s="1"/>
  <c r="H460" i="80"/>
  <c r="K460" i="80" s="1"/>
  <c r="M460" i="80"/>
  <c r="G461" i="80"/>
  <c r="H461" i="80"/>
  <c r="K461" i="80" s="1"/>
  <c r="J461" i="80"/>
  <c r="M461" i="80"/>
  <c r="G462" i="80"/>
  <c r="J462" i="80" s="1"/>
  <c r="H462" i="80"/>
  <c r="K462" i="80" s="1"/>
  <c r="M462" i="80"/>
  <c r="G463" i="80"/>
  <c r="H463" i="80"/>
  <c r="J463" i="80"/>
  <c r="K463" i="80"/>
  <c r="M463" i="80"/>
  <c r="G464" i="80"/>
  <c r="J464" i="80" s="1"/>
  <c r="H464" i="80"/>
  <c r="K464" i="80" s="1"/>
  <c r="M464" i="80"/>
  <c r="G465" i="80"/>
  <c r="J465" i="80" s="1"/>
  <c r="H465" i="80"/>
  <c r="K465" i="80" s="1"/>
  <c r="M465" i="80"/>
  <c r="G466" i="80"/>
  <c r="J466" i="80" s="1"/>
  <c r="H466" i="80"/>
  <c r="K466" i="80"/>
  <c r="M466" i="80"/>
  <c r="G467" i="80"/>
  <c r="J467" i="80" s="1"/>
  <c r="H467" i="80"/>
  <c r="K467" i="80" s="1"/>
  <c r="M467" i="80"/>
  <c r="G468" i="80"/>
  <c r="H468" i="80"/>
  <c r="K468" i="80" s="1"/>
  <c r="J468" i="80"/>
  <c r="M468" i="80"/>
  <c r="G469" i="80"/>
  <c r="H469" i="80"/>
  <c r="K469" i="80" s="1"/>
  <c r="J469" i="80"/>
  <c r="M469" i="80"/>
  <c r="G470" i="80"/>
  <c r="J470" i="80" s="1"/>
  <c r="H470" i="80"/>
  <c r="K470" i="80" s="1"/>
  <c r="M470" i="80"/>
  <c r="G471" i="80"/>
  <c r="J471" i="80" s="1"/>
  <c r="H471" i="80"/>
  <c r="K471" i="80"/>
  <c r="M471" i="80"/>
  <c r="G472" i="80"/>
  <c r="J472" i="80" s="1"/>
  <c r="H472" i="80"/>
  <c r="K472" i="80"/>
  <c r="M472" i="80"/>
  <c r="G473" i="80"/>
  <c r="J473" i="80" s="1"/>
  <c r="H473" i="80"/>
  <c r="K473" i="80" s="1"/>
  <c r="M473" i="80"/>
  <c r="G474" i="80"/>
  <c r="J474" i="80" s="1"/>
  <c r="H474" i="80"/>
  <c r="K474" i="80"/>
  <c r="M474" i="80"/>
  <c r="G475" i="80"/>
  <c r="J475" i="80" s="1"/>
  <c r="H475" i="80"/>
  <c r="K475" i="80" s="1"/>
  <c r="M475" i="80"/>
  <c r="G476" i="80"/>
  <c r="H476" i="80"/>
  <c r="K476" i="80" s="1"/>
  <c r="J476" i="80"/>
  <c r="M476" i="80"/>
  <c r="G477" i="80"/>
  <c r="J477" i="80" s="1"/>
  <c r="H477" i="80"/>
  <c r="K477" i="80" s="1"/>
  <c r="M477" i="80"/>
  <c r="G478" i="80"/>
  <c r="J478" i="80" s="1"/>
  <c r="H478" i="80"/>
  <c r="K478" i="80" s="1"/>
  <c r="M478" i="80"/>
  <c r="G479" i="80"/>
  <c r="H479" i="80"/>
  <c r="K479" i="80" s="1"/>
  <c r="J479" i="80"/>
  <c r="M479" i="80"/>
  <c r="G480" i="80"/>
  <c r="J480" i="80" s="1"/>
  <c r="H480" i="80"/>
  <c r="K480" i="80"/>
  <c r="M480" i="80"/>
  <c r="G481" i="80"/>
  <c r="J481" i="80" s="1"/>
  <c r="H481" i="80"/>
  <c r="K481" i="80" s="1"/>
  <c r="M481" i="80"/>
  <c r="G482" i="80"/>
  <c r="J482" i="80" s="1"/>
  <c r="H482" i="80"/>
  <c r="K482" i="80" s="1"/>
  <c r="M482" i="80"/>
  <c r="G483" i="80"/>
  <c r="J483" i="80" s="1"/>
  <c r="H483" i="80"/>
  <c r="K483" i="80" s="1"/>
  <c r="M483" i="80"/>
  <c r="G484" i="80"/>
  <c r="H484" i="80"/>
  <c r="K484" i="80" s="1"/>
  <c r="J484" i="80"/>
  <c r="M484" i="80"/>
  <c r="G485" i="80"/>
  <c r="H485" i="80"/>
  <c r="K485" i="80" s="1"/>
  <c r="J485" i="80"/>
  <c r="M485" i="80"/>
  <c r="G486" i="80"/>
  <c r="J486" i="80" s="1"/>
  <c r="H486" i="80"/>
  <c r="K486" i="80" s="1"/>
  <c r="M486" i="80"/>
  <c r="G487" i="80"/>
  <c r="H487" i="80"/>
  <c r="J487" i="80"/>
  <c r="K487" i="80"/>
  <c r="M487" i="80"/>
  <c r="G488" i="80"/>
  <c r="J488" i="80" s="1"/>
  <c r="H488" i="80"/>
  <c r="K488" i="80"/>
  <c r="M488" i="80"/>
  <c r="G489" i="80"/>
  <c r="J489" i="80" s="1"/>
  <c r="H489" i="80"/>
  <c r="K489" i="80" s="1"/>
  <c r="M489" i="80"/>
  <c r="G490" i="80"/>
  <c r="J490" i="80" s="1"/>
  <c r="H490" i="80"/>
  <c r="K490" i="80" s="1"/>
  <c r="M490" i="80"/>
  <c r="G491" i="80"/>
  <c r="J491" i="80" s="1"/>
  <c r="H491" i="80"/>
  <c r="K491" i="80" s="1"/>
  <c r="M491" i="80"/>
  <c r="G492" i="80"/>
  <c r="J492" i="80" s="1"/>
  <c r="H492" i="80"/>
  <c r="K492" i="80" s="1"/>
  <c r="M492" i="80"/>
  <c r="G493" i="80"/>
  <c r="H493" i="80"/>
  <c r="K493" i="80" s="1"/>
  <c r="J493" i="80"/>
  <c r="M493" i="80"/>
  <c r="G494" i="80"/>
  <c r="J494" i="80" s="1"/>
  <c r="H494" i="80"/>
  <c r="K494" i="80" s="1"/>
  <c r="M494" i="80"/>
  <c r="G495" i="80"/>
  <c r="H495" i="80"/>
  <c r="J495" i="80"/>
  <c r="K495" i="80"/>
  <c r="M495" i="80"/>
  <c r="G496" i="80"/>
  <c r="J496" i="80" s="1"/>
  <c r="H496" i="80"/>
  <c r="K496" i="80" s="1"/>
  <c r="M496" i="80"/>
  <c r="G497" i="80"/>
  <c r="J497" i="80" s="1"/>
  <c r="H497" i="80"/>
  <c r="K497" i="80" s="1"/>
  <c r="M497" i="80"/>
  <c r="G498" i="80"/>
  <c r="J498" i="80" s="1"/>
  <c r="H498" i="80"/>
  <c r="K498" i="80"/>
  <c r="M498" i="80"/>
  <c r="G499" i="80"/>
  <c r="J499" i="80" s="1"/>
  <c r="H499" i="80"/>
  <c r="K499" i="80" s="1"/>
  <c r="M499" i="80"/>
  <c r="G500" i="80"/>
  <c r="H500" i="80"/>
  <c r="K500" i="80" s="1"/>
  <c r="J500" i="80"/>
  <c r="M500" i="80"/>
  <c r="G501" i="80"/>
  <c r="H501" i="80"/>
  <c r="K501" i="80" s="1"/>
  <c r="J501" i="80"/>
  <c r="M501" i="80"/>
  <c r="G502" i="80"/>
  <c r="J502" i="80" s="1"/>
  <c r="H502" i="80"/>
  <c r="K502" i="80" s="1"/>
  <c r="M502" i="80"/>
  <c r="G503" i="80"/>
  <c r="J503" i="80" s="1"/>
  <c r="H503" i="80"/>
  <c r="K503" i="80"/>
  <c r="M503" i="80"/>
  <c r="G504" i="80"/>
  <c r="J504" i="80" s="1"/>
  <c r="H504" i="80"/>
  <c r="K504" i="80"/>
  <c r="M504" i="80"/>
  <c r="G505" i="80"/>
  <c r="J505" i="80" s="1"/>
  <c r="H505" i="80"/>
  <c r="K505" i="80" s="1"/>
  <c r="M505" i="80"/>
  <c r="G506" i="80"/>
  <c r="J506" i="80" s="1"/>
  <c r="H506" i="80"/>
  <c r="K506" i="80"/>
  <c r="M506" i="80"/>
  <c r="G507" i="80"/>
  <c r="J507" i="80" s="1"/>
  <c r="H507" i="80"/>
  <c r="K507" i="80" s="1"/>
  <c r="M507" i="80"/>
  <c r="G508" i="80"/>
  <c r="H508" i="80"/>
  <c r="K508" i="80" s="1"/>
  <c r="J508" i="80"/>
  <c r="M508" i="80"/>
  <c r="G509" i="80"/>
  <c r="J509" i="80" s="1"/>
  <c r="H509" i="80"/>
  <c r="K509" i="80" s="1"/>
  <c r="M509" i="80"/>
  <c r="G510" i="80"/>
  <c r="J510" i="80" s="1"/>
  <c r="H510" i="80"/>
  <c r="K510" i="80" s="1"/>
  <c r="M510" i="80"/>
  <c r="G511" i="80"/>
  <c r="H511" i="80"/>
  <c r="K511" i="80" s="1"/>
  <c r="J511" i="80"/>
  <c r="M511" i="80"/>
  <c r="G512" i="80"/>
  <c r="J512" i="80" s="1"/>
  <c r="H512" i="80"/>
  <c r="K512" i="80"/>
  <c r="M512" i="80"/>
  <c r="G513" i="80"/>
  <c r="J513" i="80" s="1"/>
  <c r="H513" i="80"/>
  <c r="K513" i="80" s="1"/>
  <c r="M513" i="80"/>
  <c r="G514" i="80"/>
  <c r="J514" i="80" s="1"/>
  <c r="H514" i="80"/>
  <c r="K514" i="80" s="1"/>
  <c r="M514" i="80"/>
  <c r="G515" i="80"/>
  <c r="J515" i="80" s="1"/>
  <c r="H515" i="80"/>
  <c r="K515" i="80" s="1"/>
  <c r="M515" i="80"/>
  <c r="G516" i="80"/>
  <c r="H516" i="80"/>
  <c r="K516" i="80" s="1"/>
  <c r="J516" i="80"/>
  <c r="M516" i="80"/>
  <c r="G517" i="80"/>
  <c r="H517" i="80"/>
  <c r="K517" i="80" s="1"/>
  <c r="J517" i="80"/>
  <c r="M517" i="80"/>
  <c r="G518" i="80"/>
  <c r="J518" i="80" s="1"/>
  <c r="H518" i="80"/>
  <c r="K518" i="80" s="1"/>
  <c r="M518" i="80"/>
  <c r="G519" i="80"/>
  <c r="H519" i="80"/>
  <c r="J519" i="80"/>
  <c r="K519" i="80"/>
  <c r="M519" i="80"/>
  <c r="G2" i="80"/>
  <c r="J2" i="80" s="1"/>
  <c r="H2" i="80"/>
  <c r="K2" i="80" s="1"/>
  <c r="M2" i="80"/>
  <c r="G3" i="80"/>
  <c r="J3" i="80" s="1"/>
  <c r="H3" i="80"/>
  <c r="K3" i="80" s="1"/>
  <c r="M3" i="80"/>
  <c r="G4" i="80"/>
  <c r="J4" i="80" s="1"/>
  <c r="H4" i="80"/>
  <c r="K4" i="80" s="1"/>
  <c r="M4" i="80"/>
  <c r="G5" i="80"/>
  <c r="J5" i="80" s="1"/>
  <c r="H5" i="80"/>
  <c r="K5" i="80" s="1"/>
  <c r="M5" i="80"/>
  <c r="G6" i="80"/>
  <c r="J6" i="80" s="1"/>
  <c r="H6" i="80"/>
  <c r="K6" i="80" s="1"/>
  <c r="M6" i="80"/>
  <c r="G7" i="80"/>
  <c r="J7" i="80" s="1"/>
  <c r="H7" i="80"/>
  <c r="K7" i="80" s="1"/>
  <c r="M7" i="80"/>
  <c r="G8" i="80"/>
  <c r="J8" i="80" s="1"/>
  <c r="H8" i="80"/>
  <c r="K8" i="80" s="1"/>
  <c r="M8" i="80"/>
  <c r="G9" i="80"/>
  <c r="J9" i="80" s="1"/>
  <c r="H9" i="80"/>
  <c r="K9" i="80" s="1"/>
  <c r="M9" i="80"/>
  <c r="G10" i="80"/>
  <c r="J10" i="80" s="1"/>
  <c r="H10" i="80"/>
  <c r="K10" i="80" s="1"/>
  <c r="M10" i="80"/>
  <c r="G11" i="80"/>
  <c r="J11" i="80" s="1"/>
  <c r="H11" i="80"/>
  <c r="K11" i="80"/>
  <c r="M11" i="80"/>
  <c r="G12" i="80"/>
  <c r="J12" i="80" s="1"/>
  <c r="H12" i="80"/>
  <c r="K12" i="80" s="1"/>
  <c r="M12" i="80"/>
  <c r="G13" i="80"/>
  <c r="H13" i="80"/>
  <c r="K13" i="80" s="1"/>
  <c r="J13" i="80"/>
  <c r="M13" i="80"/>
  <c r="G14" i="80"/>
  <c r="J14" i="80" s="1"/>
  <c r="H14" i="80"/>
  <c r="K14" i="80" s="1"/>
  <c r="M14" i="80"/>
  <c r="G15" i="80"/>
  <c r="J15" i="80" s="1"/>
  <c r="H15" i="80"/>
  <c r="K15" i="80" s="1"/>
  <c r="M15" i="80"/>
  <c r="G16" i="80"/>
  <c r="J16" i="80" s="1"/>
  <c r="H16" i="80"/>
  <c r="K16" i="80" s="1"/>
  <c r="M16" i="80"/>
  <c r="G17" i="80"/>
  <c r="J17" i="80" s="1"/>
  <c r="H17" i="80"/>
  <c r="K17" i="80" s="1"/>
  <c r="M17" i="80"/>
  <c r="G18" i="80"/>
  <c r="J18" i="80" s="1"/>
  <c r="H18" i="80"/>
  <c r="K18" i="80" s="1"/>
  <c r="M18" i="80"/>
  <c r="G19" i="80"/>
  <c r="J19" i="80" s="1"/>
  <c r="H19" i="80"/>
  <c r="K19" i="80" s="1"/>
  <c r="M19" i="80"/>
  <c r="G20" i="80"/>
  <c r="J20" i="80" s="1"/>
  <c r="H20" i="80"/>
  <c r="K20" i="80" s="1"/>
  <c r="M20" i="80"/>
  <c r="G21" i="80"/>
  <c r="J21" i="80" s="1"/>
  <c r="H21" i="80"/>
  <c r="K21" i="80" s="1"/>
  <c r="M21" i="80"/>
  <c r="G22" i="80"/>
  <c r="J22" i="80" s="1"/>
  <c r="H22" i="80"/>
  <c r="K22" i="80" s="1"/>
  <c r="M22" i="80"/>
  <c r="G23" i="80"/>
  <c r="J23" i="80" s="1"/>
  <c r="H23" i="80"/>
  <c r="K23" i="80" s="1"/>
  <c r="M23" i="80"/>
  <c r="G24" i="80"/>
  <c r="J24" i="80" s="1"/>
  <c r="H24" i="80"/>
  <c r="K24" i="80" s="1"/>
  <c r="M24" i="80"/>
  <c r="G25" i="80"/>
  <c r="J25" i="80" s="1"/>
  <c r="H25" i="80"/>
  <c r="K25" i="80" s="1"/>
  <c r="M25" i="80"/>
  <c r="G26" i="80"/>
  <c r="H26" i="80"/>
  <c r="K26" i="80" s="1"/>
  <c r="J26" i="80"/>
  <c r="M26" i="80"/>
  <c r="G27" i="80"/>
  <c r="J27" i="80" s="1"/>
  <c r="H27" i="80"/>
  <c r="K27" i="80" s="1"/>
  <c r="M27" i="80"/>
  <c r="G28" i="80"/>
  <c r="H28" i="80"/>
  <c r="K28" i="80" s="1"/>
  <c r="J28" i="80"/>
  <c r="M28" i="80"/>
  <c r="G29" i="80"/>
  <c r="J29" i="80" s="1"/>
  <c r="H29" i="80"/>
  <c r="K29" i="80" s="1"/>
  <c r="M29" i="80"/>
  <c r="G30" i="80"/>
  <c r="J30" i="80" s="1"/>
  <c r="H30" i="80"/>
  <c r="K30" i="80" s="1"/>
  <c r="M30" i="80"/>
  <c r="G31" i="80"/>
  <c r="J31" i="80" s="1"/>
  <c r="H31" i="80"/>
  <c r="K31" i="80" s="1"/>
  <c r="M31" i="80"/>
  <c r="G32" i="80"/>
  <c r="J32" i="80" s="1"/>
  <c r="H32" i="80"/>
  <c r="K32" i="80" s="1"/>
  <c r="M32" i="80"/>
  <c r="G33" i="80"/>
  <c r="J33" i="80" s="1"/>
  <c r="H33" i="80"/>
  <c r="K33" i="80" s="1"/>
  <c r="M33" i="80"/>
  <c r="G34" i="80"/>
  <c r="J34" i="80" s="1"/>
  <c r="H34" i="80"/>
  <c r="K34" i="80" s="1"/>
  <c r="M34" i="80"/>
  <c r="G35" i="80"/>
  <c r="J35" i="80" s="1"/>
  <c r="H35" i="80"/>
  <c r="K35" i="80" s="1"/>
  <c r="M35" i="80"/>
  <c r="G36" i="80"/>
  <c r="J36" i="80" s="1"/>
  <c r="H36" i="80"/>
  <c r="K36" i="80" s="1"/>
  <c r="M36" i="80"/>
  <c r="G37" i="80"/>
  <c r="J37" i="80" s="1"/>
  <c r="H37" i="80"/>
  <c r="K37" i="80" s="1"/>
  <c r="M37" i="80"/>
  <c r="G38" i="80"/>
  <c r="J38" i="80" s="1"/>
  <c r="H38" i="80"/>
  <c r="K38" i="80" s="1"/>
  <c r="M38" i="80"/>
  <c r="G39" i="80"/>
  <c r="J39" i="80" s="1"/>
  <c r="H39" i="80"/>
  <c r="K39" i="80" s="1"/>
  <c r="M39" i="80"/>
  <c r="G40" i="80"/>
  <c r="J40" i="80" s="1"/>
  <c r="H40" i="80"/>
  <c r="K40" i="80" s="1"/>
  <c r="M40" i="80"/>
  <c r="G41" i="80"/>
  <c r="J41" i="80" s="1"/>
  <c r="H41" i="80"/>
  <c r="K41" i="80" s="1"/>
  <c r="M41" i="80"/>
  <c r="G42" i="80"/>
  <c r="J42" i="80" s="1"/>
  <c r="H42" i="80"/>
  <c r="K42" i="80" s="1"/>
  <c r="M42" i="80"/>
  <c r="G43" i="80"/>
  <c r="J43" i="80" s="1"/>
  <c r="H43" i="80"/>
  <c r="K43" i="80" s="1"/>
  <c r="M43" i="80"/>
  <c r="G44" i="80"/>
  <c r="J44" i="80" s="1"/>
  <c r="H44" i="80"/>
  <c r="K44" i="80" s="1"/>
  <c r="M44" i="80"/>
  <c r="G45" i="80"/>
  <c r="J45" i="80" s="1"/>
  <c r="H45" i="80"/>
  <c r="K45" i="80" s="1"/>
  <c r="M45" i="80"/>
  <c r="G46" i="80"/>
  <c r="J46" i="80" s="1"/>
  <c r="H46" i="80"/>
  <c r="K46" i="80" s="1"/>
  <c r="M46" i="80"/>
  <c r="G47" i="80"/>
  <c r="J47" i="80" s="1"/>
  <c r="H47" i="80"/>
  <c r="K47" i="80" s="1"/>
  <c r="M47" i="80"/>
  <c r="G48" i="80"/>
  <c r="J48" i="80" s="1"/>
  <c r="H48" i="80"/>
  <c r="K48" i="80" s="1"/>
  <c r="M48" i="80"/>
  <c r="G49" i="80"/>
  <c r="J49" i="80" s="1"/>
  <c r="H49" i="80"/>
  <c r="K49" i="80" s="1"/>
  <c r="M49" i="80"/>
  <c r="G50" i="80"/>
  <c r="J50" i="80" s="1"/>
  <c r="H50" i="80"/>
  <c r="K50" i="80" s="1"/>
  <c r="M50" i="80"/>
  <c r="G51" i="80"/>
  <c r="J51" i="80" s="1"/>
  <c r="H51" i="80"/>
  <c r="K51" i="80" s="1"/>
  <c r="M51" i="80"/>
  <c r="G52" i="80"/>
  <c r="J52" i="80" s="1"/>
  <c r="H52" i="80"/>
  <c r="K52" i="80" s="1"/>
  <c r="M52" i="80"/>
  <c r="G53" i="80"/>
  <c r="J53" i="80" s="1"/>
  <c r="H53" i="80"/>
  <c r="K53" i="80" s="1"/>
  <c r="M53" i="80"/>
  <c r="G54" i="80"/>
  <c r="J54" i="80" s="1"/>
  <c r="H54" i="80"/>
  <c r="K54" i="80" s="1"/>
  <c r="M54" i="80"/>
  <c r="G55" i="80"/>
  <c r="J55" i="80" s="1"/>
  <c r="H55" i="80"/>
  <c r="K55" i="80" s="1"/>
  <c r="M55" i="80"/>
  <c r="G56" i="80"/>
  <c r="J56" i="80" s="1"/>
  <c r="H56" i="80"/>
  <c r="K56" i="80" s="1"/>
  <c r="M56" i="80"/>
  <c r="G57" i="80"/>
  <c r="J57" i="80" s="1"/>
  <c r="H57" i="80"/>
  <c r="K57" i="80" s="1"/>
  <c r="M57" i="80"/>
  <c r="G58" i="80"/>
  <c r="J58" i="80" s="1"/>
  <c r="H58" i="80"/>
  <c r="K58" i="80" s="1"/>
  <c r="M58" i="80"/>
  <c r="G59" i="80"/>
  <c r="J59" i="80" s="1"/>
  <c r="H59" i="80"/>
  <c r="K59" i="80" s="1"/>
  <c r="M59" i="80"/>
  <c r="G60" i="80"/>
  <c r="J60" i="80" s="1"/>
  <c r="H60" i="80"/>
  <c r="K60" i="80" s="1"/>
  <c r="M60" i="80"/>
  <c r="G61" i="80"/>
  <c r="J61" i="80" s="1"/>
  <c r="H61" i="80"/>
  <c r="K61" i="80" s="1"/>
  <c r="M61" i="80"/>
  <c r="G62" i="80"/>
  <c r="J62" i="80" s="1"/>
  <c r="H62" i="80"/>
  <c r="K62" i="80" s="1"/>
  <c r="M62" i="80"/>
  <c r="G63" i="80"/>
  <c r="J63" i="80" s="1"/>
  <c r="H63" i="80"/>
  <c r="K63" i="80" s="1"/>
  <c r="M63" i="80"/>
  <c r="G64" i="80"/>
  <c r="J64" i="80" s="1"/>
  <c r="H64" i="80"/>
  <c r="K64" i="80" s="1"/>
  <c r="M64" i="80"/>
  <c r="G65" i="80"/>
  <c r="J65" i="80" s="1"/>
  <c r="H65" i="80"/>
  <c r="K65" i="80" s="1"/>
  <c r="M65" i="80"/>
  <c r="G66" i="80"/>
  <c r="J66" i="80" s="1"/>
  <c r="H66" i="80"/>
  <c r="K66" i="80" s="1"/>
  <c r="M66" i="80"/>
  <c r="G67" i="80"/>
  <c r="J67" i="80" s="1"/>
  <c r="H67" i="80"/>
  <c r="K67" i="80" s="1"/>
  <c r="M67" i="80"/>
  <c r="G68" i="80"/>
  <c r="J68" i="80" s="1"/>
  <c r="H68" i="80"/>
  <c r="K68" i="80" s="1"/>
  <c r="M68" i="80"/>
  <c r="G69" i="80"/>
  <c r="J69" i="80" s="1"/>
  <c r="H69" i="80"/>
  <c r="K69" i="80" s="1"/>
  <c r="M69" i="80"/>
  <c r="G70" i="80"/>
  <c r="J70" i="80" s="1"/>
  <c r="H70" i="80"/>
  <c r="K70" i="80" s="1"/>
  <c r="M70" i="80"/>
  <c r="G71" i="80"/>
  <c r="J71" i="80" s="1"/>
  <c r="H71" i="80"/>
  <c r="K71" i="80" s="1"/>
  <c r="M71" i="80"/>
  <c r="G72" i="80"/>
  <c r="J72" i="80" s="1"/>
  <c r="H72" i="80"/>
  <c r="K72" i="80" s="1"/>
  <c r="M72" i="80"/>
  <c r="G73" i="80"/>
  <c r="J73" i="80" s="1"/>
  <c r="H73" i="80"/>
  <c r="K73" i="80" s="1"/>
  <c r="M73" i="80"/>
  <c r="G74" i="80"/>
  <c r="J74" i="80" s="1"/>
  <c r="H74" i="80"/>
  <c r="K74" i="80"/>
  <c r="M74" i="80"/>
  <c r="G75" i="80"/>
  <c r="J75" i="80" s="1"/>
  <c r="H75" i="80"/>
  <c r="K75" i="80" s="1"/>
  <c r="M75" i="80"/>
  <c r="G76" i="80"/>
  <c r="J76" i="80" s="1"/>
  <c r="H76" i="80"/>
  <c r="K76" i="80" s="1"/>
  <c r="M76" i="80"/>
  <c r="G77" i="80"/>
  <c r="J77" i="80" s="1"/>
  <c r="H77" i="80"/>
  <c r="K77" i="80" s="1"/>
  <c r="M77" i="80"/>
  <c r="G78" i="80"/>
  <c r="J78" i="80" s="1"/>
  <c r="H78" i="80"/>
  <c r="K78" i="80" s="1"/>
  <c r="M78" i="80"/>
  <c r="G79" i="80"/>
  <c r="J79" i="80" s="1"/>
  <c r="H79" i="80"/>
  <c r="K79" i="80" s="1"/>
  <c r="M79" i="80"/>
  <c r="G80" i="80"/>
  <c r="J80" i="80" s="1"/>
  <c r="H80" i="80"/>
  <c r="K80" i="80" s="1"/>
  <c r="M80" i="80"/>
  <c r="G81" i="80"/>
  <c r="J81" i="80" s="1"/>
  <c r="H81" i="80"/>
  <c r="K81" i="80" s="1"/>
  <c r="M81" i="80"/>
  <c r="G82" i="80"/>
  <c r="J82" i="80" s="1"/>
  <c r="H82" i="80"/>
  <c r="K82" i="80" s="1"/>
  <c r="M82" i="80"/>
  <c r="G83" i="80"/>
  <c r="J83" i="80" s="1"/>
  <c r="H83" i="80"/>
  <c r="K83" i="80" s="1"/>
  <c r="M83" i="80"/>
  <c r="G84" i="80"/>
  <c r="J84" i="80" s="1"/>
  <c r="H84" i="80"/>
  <c r="K84" i="80" s="1"/>
  <c r="M84" i="80"/>
  <c r="G85" i="80"/>
  <c r="J85" i="80" s="1"/>
  <c r="H85" i="80"/>
  <c r="K85" i="80" s="1"/>
  <c r="M85" i="80"/>
  <c r="G86" i="80"/>
  <c r="J86" i="80" s="1"/>
  <c r="H86" i="80"/>
  <c r="K86" i="80" s="1"/>
  <c r="M86" i="80"/>
  <c r="G87" i="80"/>
  <c r="J87" i="80" s="1"/>
  <c r="H87" i="80"/>
  <c r="K87" i="80" s="1"/>
  <c r="M87" i="80"/>
  <c r="G88" i="80"/>
  <c r="J88" i="80" s="1"/>
  <c r="H88" i="80"/>
  <c r="K88" i="80" s="1"/>
  <c r="M88" i="80"/>
  <c r="G89" i="80"/>
  <c r="J89" i="80" s="1"/>
  <c r="H89" i="80"/>
  <c r="K89" i="80" s="1"/>
  <c r="M89" i="80"/>
  <c r="G90" i="80"/>
  <c r="J90" i="80" s="1"/>
  <c r="H90" i="80"/>
  <c r="K90" i="80" s="1"/>
  <c r="M90" i="80"/>
  <c r="G91" i="80"/>
  <c r="J91" i="80" s="1"/>
  <c r="H91" i="80"/>
  <c r="K91" i="80" s="1"/>
  <c r="M91" i="80"/>
  <c r="G92" i="80"/>
  <c r="H92" i="80"/>
  <c r="K92" i="80" s="1"/>
  <c r="J92" i="80"/>
  <c r="M92" i="80"/>
  <c r="G93" i="80"/>
  <c r="H93" i="80"/>
  <c r="K93" i="80" s="1"/>
  <c r="J93" i="80"/>
  <c r="M93" i="80"/>
  <c r="G94" i="80"/>
  <c r="J94" i="80" s="1"/>
  <c r="H94" i="80"/>
  <c r="K94" i="80" s="1"/>
  <c r="M94" i="80"/>
  <c r="G95" i="80"/>
  <c r="J95" i="80" s="1"/>
  <c r="H95" i="80"/>
  <c r="K95" i="80" s="1"/>
  <c r="M95" i="80"/>
  <c r="G96" i="80"/>
  <c r="J96" i="80" s="1"/>
  <c r="H96" i="80"/>
  <c r="K96" i="80" s="1"/>
  <c r="M96" i="80"/>
  <c r="G97" i="80"/>
  <c r="J97" i="80" s="1"/>
  <c r="H97" i="80"/>
  <c r="K97" i="80" s="1"/>
  <c r="M97" i="80"/>
  <c r="G98" i="80"/>
  <c r="J98" i="80" s="1"/>
  <c r="H98" i="80"/>
  <c r="K98" i="80" s="1"/>
  <c r="M98" i="80"/>
  <c r="G99" i="80"/>
  <c r="J99" i="80" s="1"/>
  <c r="H99" i="80"/>
  <c r="K99" i="80" s="1"/>
  <c r="M99" i="80"/>
  <c r="G100" i="80"/>
  <c r="J100" i="80" s="1"/>
  <c r="H100" i="80"/>
  <c r="K100" i="80" s="1"/>
  <c r="M100" i="80"/>
  <c r="G101" i="80"/>
  <c r="J101" i="80" s="1"/>
  <c r="H101" i="80"/>
  <c r="K101" i="80" s="1"/>
  <c r="M101" i="80"/>
  <c r="G102" i="80"/>
  <c r="J102" i="80" s="1"/>
  <c r="H102" i="80"/>
  <c r="K102" i="80" s="1"/>
  <c r="M102" i="80"/>
  <c r="G103" i="80"/>
  <c r="J103" i="80" s="1"/>
  <c r="H103" i="80"/>
  <c r="K103" i="80"/>
  <c r="M103" i="80"/>
  <c r="G104" i="80"/>
  <c r="J104" i="80" s="1"/>
  <c r="H104" i="80"/>
  <c r="K104" i="80" s="1"/>
  <c r="M104" i="80"/>
  <c r="G105" i="80"/>
  <c r="J105" i="80" s="1"/>
  <c r="H105" i="80"/>
  <c r="K105" i="80" s="1"/>
  <c r="M105" i="80"/>
  <c r="G106" i="80"/>
  <c r="J106" i="80" s="1"/>
  <c r="H106" i="80"/>
  <c r="K106" i="80"/>
  <c r="M106" i="80"/>
  <c r="G107" i="80"/>
  <c r="J107" i="80" s="1"/>
  <c r="H107" i="80"/>
  <c r="K107" i="80" s="1"/>
  <c r="M107" i="80"/>
  <c r="G108" i="80"/>
  <c r="J108" i="80" s="1"/>
  <c r="H108" i="80"/>
  <c r="K108" i="80" s="1"/>
  <c r="M108" i="80"/>
  <c r="G109" i="80"/>
  <c r="J109" i="80" s="1"/>
  <c r="H109" i="80"/>
  <c r="K109" i="80" s="1"/>
  <c r="M109" i="80"/>
  <c r="G110" i="80"/>
  <c r="J110" i="80" s="1"/>
  <c r="H110" i="80"/>
  <c r="K110" i="80" s="1"/>
  <c r="M110" i="80"/>
  <c r="G111" i="80"/>
  <c r="J111" i="80" s="1"/>
  <c r="H111" i="80"/>
  <c r="K111" i="80" s="1"/>
  <c r="M111" i="80"/>
  <c r="G112" i="80"/>
  <c r="J112" i="80" s="1"/>
  <c r="H112" i="80"/>
  <c r="K112" i="80" s="1"/>
  <c r="M112" i="80"/>
  <c r="G113" i="80"/>
  <c r="J113" i="80" s="1"/>
  <c r="H113" i="80"/>
  <c r="K113" i="80" s="1"/>
  <c r="M113" i="80"/>
  <c r="G114" i="80"/>
  <c r="J114" i="80" s="1"/>
  <c r="H114" i="80"/>
  <c r="K114" i="80" s="1"/>
  <c r="M114" i="80"/>
  <c r="G115" i="80"/>
  <c r="J115" i="80" s="1"/>
  <c r="H115" i="80"/>
  <c r="K115" i="80" s="1"/>
  <c r="M115" i="80"/>
  <c r="G116" i="80"/>
  <c r="J116" i="80" s="1"/>
  <c r="H116" i="80"/>
  <c r="K116" i="80"/>
  <c r="M116" i="80"/>
  <c r="G117" i="80"/>
  <c r="J117" i="80" s="1"/>
  <c r="H117" i="80"/>
  <c r="K117" i="80" s="1"/>
  <c r="M117" i="80"/>
  <c r="G118" i="80"/>
  <c r="J118" i="80" s="1"/>
  <c r="H118" i="80"/>
  <c r="K118" i="80" s="1"/>
  <c r="M118" i="80"/>
  <c r="G119" i="80"/>
  <c r="J119" i="80" s="1"/>
  <c r="H119" i="80"/>
  <c r="K119" i="80" s="1"/>
  <c r="M119" i="80"/>
  <c r="G120" i="80"/>
  <c r="J120" i="80" s="1"/>
  <c r="H120" i="80"/>
  <c r="K120" i="80" s="1"/>
  <c r="M120" i="80"/>
  <c r="G121" i="80"/>
  <c r="J121" i="80" s="1"/>
  <c r="H121" i="80"/>
  <c r="K121" i="80" s="1"/>
  <c r="M121" i="80"/>
  <c r="G122" i="80"/>
  <c r="J122" i="80" s="1"/>
  <c r="H122" i="80"/>
  <c r="K122" i="80" s="1"/>
  <c r="M122" i="80"/>
  <c r="G123" i="80"/>
  <c r="J123" i="80" s="1"/>
  <c r="H123" i="80"/>
  <c r="K123" i="80" s="1"/>
  <c r="M123" i="80"/>
  <c r="G124" i="80"/>
  <c r="H124" i="80"/>
  <c r="K124" i="80" s="1"/>
  <c r="J124" i="80"/>
  <c r="M124" i="80"/>
  <c r="G125" i="80"/>
  <c r="J125" i="80" s="1"/>
  <c r="H125" i="80"/>
  <c r="K125" i="80" s="1"/>
  <c r="M125" i="80"/>
  <c r="G126" i="80"/>
  <c r="J126" i="80" s="1"/>
  <c r="H126" i="80"/>
  <c r="K126" i="80" s="1"/>
  <c r="M126" i="80"/>
  <c r="G127" i="80"/>
  <c r="J127" i="80" s="1"/>
  <c r="H127" i="80"/>
  <c r="K127" i="80" s="1"/>
  <c r="M127" i="80"/>
  <c r="G128" i="80"/>
  <c r="J128" i="80" s="1"/>
  <c r="H128" i="80"/>
  <c r="K128" i="80" s="1"/>
  <c r="M128" i="80"/>
  <c r="G129" i="80"/>
  <c r="J129" i="80" s="1"/>
  <c r="H129" i="80"/>
  <c r="K129" i="80" s="1"/>
  <c r="M129" i="80"/>
  <c r="G130" i="80"/>
  <c r="J130" i="80" s="1"/>
  <c r="H130" i="80"/>
  <c r="K130" i="80" s="1"/>
  <c r="M130" i="80"/>
  <c r="G131" i="80"/>
  <c r="J131" i="80" s="1"/>
  <c r="H131" i="80"/>
  <c r="K131" i="80" s="1"/>
  <c r="M131" i="80"/>
  <c r="G132" i="80"/>
  <c r="J132" i="80" s="1"/>
  <c r="H132" i="80"/>
  <c r="K132" i="80" s="1"/>
  <c r="M132" i="80"/>
  <c r="G133" i="80"/>
  <c r="J133" i="80" s="1"/>
  <c r="H133" i="80"/>
  <c r="K133" i="80" s="1"/>
  <c r="M133" i="80"/>
  <c r="G134" i="80"/>
  <c r="J134" i="80" s="1"/>
  <c r="H134" i="80"/>
  <c r="K134" i="80" s="1"/>
  <c r="M134" i="80"/>
  <c r="G135" i="80"/>
  <c r="J135" i="80" s="1"/>
  <c r="H135" i="80"/>
  <c r="K135" i="80" s="1"/>
  <c r="M135" i="80"/>
  <c r="G136" i="80"/>
  <c r="J136" i="80" s="1"/>
  <c r="H136" i="80"/>
  <c r="K136" i="80" s="1"/>
  <c r="M136" i="80"/>
  <c r="G137" i="80"/>
  <c r="J137" i="80" s="1"/>
  <c r="H137" i="80"/>
  <c r="K137" i="80" s="1"/>
  <c r="M137" i="80"/>
  <c r="G138" i="80"/>
  <c r="J138" i="80" s="1"/>
  <c r="H138" i="80"/>
  <c r="K138" i="80" s="1"/>
  <c r="M138" i="80"/>
  <c r="G139" i="80"/>
  <c r="J139" i="80" s="1"/>
  <c r="H139" i="80"/>
  <c r="K139" i="80" s="1"/>
  <c r="M139" i="80"/>
  <c r="G140" i="80"/>
  <c r="J140" i="80" s="1"/>
  <c r="H140" i="80"/>
  <c r="K140" i="80" s="1"/>
  <c r="M140" i="80"/>
  <c r="G141" i="80"/>
  <c r="J141" i="80" s="1"/>
  <c r="H141" i="80"/>
  <c r="K141" i="80" s="1"/>
  <c r="M141" i="80"/>
  <c r="G142" i="80"/>
  <c r="J142" i="80" s="1"/>
  <c r="H142" i="80"/>
  <c r="K142" i="80" s="1"/>
  <c r="M142" i="80"/>
  <c r="G143" i="80"/>
  <c r="J143" i="80" s="1"/>
  <c r="H143" i="80"/>
  <c r="K143" i="80" s="1"/>
  <c r="M143" i="80"/>
  <c r="G144" i="80"/>
  <c r="J144" i="80" s="1"/>
  <c r="H144" i="80"/>
  <c r="K144" i="80" s="1"/>
  <c r="M144" i="80"/>
  <c r="G145" i="80"/>
  <c r="J145" i="80" s="1"/>
  <c r="H145" i="80"/>
  <c r="K145" i="80" s="1"/>
  <c r="M145" i="80"/>
  <c r="G146" i="80"/>
  <c r="J146" i="80" s="1"/>
  <c r="H146" i="80"/>
  <c r="K146" i="80" s="1"/>
  <c r="M146" i="80"/>
  <c r="G147" i="80"/>
  <c r="J147" i="80" s="1"/>
  <c r="H147" i="80"/>
  <c r="K147" i="80" s="1"/>
  <c r="M147" i="80"/>
  <c r="G148" i="80"/>
  <c r="J148" i="80" s="1"/>
  <c r="H148" i="80"/>
  <c r="K148" i="80" s="1"/>
  <c r="M148" i="80"/>
  <c r="G149" i="80"/>
  <c r="J149" i="80" s="1"/>
  <c r="H149" i="80"/>
  <c r="K149" i="80" s="1"/>
  <c r="M149" i="80"/>
  <c r="G150" i="80"/>
  <c r="J150" i="80" s="1"/>
  <c r="H150" i="80"/>
  <c r="K150" i="80" s="1"/>
  <c r="M150" i="80"/>
  <c r="G151" i="80"/>
  <c r="J151" i="80" s="1"/>
  <c r="H151" i="80"/>
  <c r="K151" i="80" s="1"/>
  <c r="M151" i="80"/>
  <c r="G152" i="80"/>
  <c r="J152" i="80" s="1"/>
  <c r="H152" i="80"/>
  <c r="K152" i="80" s="1"/>
  <c r="M152" i="80"/>
  <c r="G153" i="80"/>
  <c r="J153" i="80" s="1"/>
  <c r="H153" i="80"/>
  <c r="K153" i="80" s="1"/>
  <c r="M153" i="80"/>
  <c r="G154" i="80"/>
  <c r="J154" i="80" s="1"/>
  <c r="H154" i="80"/>
  <c r="K154" i="80"/>
  <c r="M154" i="80"/>
  <c r="G155" i="80"/>
  <c r="J155" i="80" s="1"/>
  <c r="H155" i="80"/>
  <c r="K155" i="80" s="1"/>
  <c r="M155" i="80"/>
  <c r="G156" i="80"/>
  <c r="J156" i="80" s="1"/>
  <c r="H156" i="80"/>
  <c r="K156" i="80" s="1"/>
  <c r="M156" i="80"/>
  <c r="G157" i="80"/>
  <c r="J157" i="80" s="1"/>
  <c r="H157" i="80"/>
  <c r="K157" i="80" s="1"/>
  <c r="M157" i="80"/>
  <c r="G158" i="80"/>
  <c r="J158" i="80" s="1"/>
  <c r="H158" i="80"/>
  <c r="K158" i="80" s="1"/>
  <c r="M158" i="80"/>
  <c r="G159" i="80"/>
  <c r="J159" i="80" s="1"/>
  <c r="H159" i="80"/>
  <c r="K159" i="80" s="1"/>
  <c r="M159" i="80"/>
  <c r="G160" i="80"/>
  <c r="J160" i="80" s="1"/>
  <c r="H160" i="80"/>
  <c r="K160" i="80" s="1"/>
  <c r="M160" i="80"/>
  <c r="G161" i="80"/>
  <c r="J161" i="80" s="1"/>
  <c r="H161" i="80"/>
  <c r="K161" i="80" s="1"/>
  <c r="M161" i="80"/>
  <c r="G162" i="80"/>
  <c r="J162" i="80" s="1"/>
  <c r="H162" i="80"/>
  <c r="K162" i="80" s="1"/>
  <c r="M162" i="80"/>
  <c r="G163" i="80"/>
  <c r="J163" i="80" s="1"/>
  <c r="H163" i="80"/>
  <c r="K163" i="80" s="1"/>
  <c r="M163" i="80"/>
  <c r="G164" i="80"/>
  <c r="J164" i="80" s="1"/>
  <c r="H164" i="80"/>
  <c r="K164" i="80" s="1"/>
  <c r="M164" i="80"/>
  <c r="G165" i="80"/>
  <c r="J165" i="80" s="1"/>
  <c r="H165" i="80"/>
  <c r="K165" i="80" s="1"/>
  <c r="M165" i="80"/>
  <c r="G166" i="80"/>
  <c r="J166" i="80" s="1"/>
  <c r="H166" i="80"/>
  <c r="K166" i="80" s="1"/>
  <c r="M166" i="80"/>
  <c r="G167" i="80"/>
  <c r="J167" i="80" s="1"/>
  <c r="H167" i="80"/>
  <c r="K167" i="80" s="1"/>
  <c r="M167" i="80"/>
  <c r="G168" i="80"/>
  <c r="J168" i="80" s="1"/>
  <c r="H168" i="80"/>
  <c r="K168" i="80" s="1"/>
  <c r="M168" i="80"/>
  <c r="G169" i="80"/>
  <c r="J169" i="80" s="1"/>
  <c r="H169" i="80"/>
  <c r="K169" i="80" s="1"/>
  <c r="M169" i="80"/>
  <c r="G170" i="80"/>
  <c r="J170" i="80" s="1"/>
  <c r="H170" i="80"/>
  <c r="K170" i="80" s="1"/>
  <c r="M170" i="80"/>
  <c r="G171" i="80"/>
  <c r="J171" i="80" s="1"/>
  <c r="H171" i="80"/>
  <c r="K171" i="80" s="1"/>
  <c r="M171" i="80"/>
  <c r="G172" i="80"/>
  <c r="J172" i="80" s="1"/>
  <c r="H172" i="80"/>
  <c r="K172" i="80" s="1"/>
  <c r="M172" i="80"/>
  <c r="G173" i="80"/>
  <c r="J173" i="80" s="1"/>
  <c r="H173" i="80"/>
  <c r="K173" i="80" s="1"/>
  <c r="M173" i="80"/>
  <c r="G174" i="80"/>
  <c r="J174" i="80" s="1"/>
  <c r="H174" i="80"/>
  <c r="K174" i="80" s="1"/>
  <c r="M174" i="80"/>
  <c r="G175" i="80"/>
  <c r="J175" i="80" s="1"/>
  <c r="H175" i="80"/>
  <c r="K175" i="80"/>
  <c r="M175" i="80"/>
  <c r="G176" i="80"/>
  <c r="J176" i="80" s="1"/>
  <c r="H176" i="80"/>
  <c r="K176" i="80" s="1"/>
  <c r="M176" i="80"/>
  <c r="G177" i="80"/>
  <c r="J177" i="80" s="1"/>
  <c r="H177" i="80"/>
  <c r="K177" i="80" s="1"/>
  <c r="M177" i="80"/>
  <c r="G178" i="80"/>
  <c r="J178" i="80" s="1"/>
  <c r="H178" i="80"/>
  <c r="K178" i="80" s="1"/>
  <c r="M178" i="80"/>
  <c r="G179" i="80"/>
  <c r="J179" i="80" s="1"/>
  <c r="H179" i="80"/>
  <c r="K179" i="80" s="1"/>
  <c r="M179" i="80"/>
  <c r="G180" i="80"/>
  <c r="J180" i="80" s="1"/>
  <c r="H180" i="80"/>
  <c r="K180" i="80" s="1"/>
  <c r="M180" i="80"/>
  <c r="G181" i="80"/>
  <c r="J181" i="80" s="1"/>
  <c r="H181" i="80"/>
  <c r="K181" i="80" s="1"/>
  <c r="M181" i="80"/>
  <c r="G182" i="80"/>
  <c r="J182" i="80" s="1"/>
  <c r="H182" i="80"/>
  <c r="K182" i="80" s="1"/>
  <c r="M182" i="80"/>
  <c r="G183" i="80"/>
  <c r="J183" i="80" s="1"/>
  <c r="H183" i="80"/>
  <c r="K183" i="80" s="1"/>
  <c r="M183" i="80"/>
  <c r="G184" i="80"/>
  <c r="J184" i="80" s="1"/>
  <c r="H184" i="80"/>
  <c r="K184" i="80"/>
  <c r="M184" i="80"/>
  <c r="G185" i="80"/>
  <c r="J185" i="80" s="1"/>
  <c r="H185" i="80"/>
  <c r="K185" i="80" s="1"/>
  <c r="M185" i="80"/>
  <c r="G186" i="80"/>
  <c r="J186" i="80" s="1"/>
  <c r="H186" i="80"/>
  <c r="K186" i="80" s="1"/>
  <c r="M186" i="80"/>
  <c r="G187" i="80"/>
  <c r="J187" i="80" s="1"/>
  <c r="H187" i="80"/>
  <c r="K187" i="80" s="1"/>
  <c r="M187" i="80"/>
  <c r="G188" i="80"/>
  <c r="J188" i="80" s="1"/>
  <c r="H188" i="80"/>
  <c r="K188" i="80" s="1"/>
  <c r="M188" i="80"/>
  <c r="G189" i="80"/>
  <c r="H189" i="80"/>
  <c r="K189" i="80" s="1"/>
  <c r="J189" i="80"/>
  <c r="M189" i="80"/>
  <c r="G190" i="80"/>
  <c r="J190" i="80" s="1"/>
  <c r="H190" i="80"/>
  <c r="K190" i="80" s="1"/>
  <c r="M190" i="80"/>
  <c r="G191" i="80"/>
  <c r="J191" i="80" s="1"/>
  <c r="H191" i="80"/>
  <c r="K191" i="80" s="1"/>
  <c r="M191" i="80"/>
  <c r="G192" i="80"/>
  <c r="J192" i="80" s="1"/>
  <c r="H192" i="80"/>
  <c r="K192" i="80" s="1"/>
  <c r="M192" i="80"/>
  <c r="G193" i="80"/>
  <c r="J193" i="80" s="1"/>
  <c r="H193" i="80"/>
  <c r="K193" i="80" s="1"/>
  <c r="M193" i="80"/>
  <c r="G194" i="80"/>
  <c r="J194" i="80" s="1"/>
  <c r="H194" i="80"/>
  <c r="K194" i="80"/>
  <c r="M194" i="80"/>
  <c r="G195" i="80"/>
  <c r="J195" i="80" s="1"/>
  <c r="H195" i="80"/>
  <c r="K195" i="80" s="1"/>
  <c r="M195" i="80"/>
  <c r="G196" i="80"/>
  <c r="J196" i="80" s="1"/>
  <c r="H196" i="80"/>
  <c r="K196" i="80" s="1"/>
  <c r="M196" i="80"/>
  <c r="G197" i="80"/>
  <c r="J197" i="80" s="1"/>
  <c r="H197" i="80"/>
  <c r="K197" i="80" s="1"/>
  <c r="M197" i="80"/>
  <c r="G198" i="80"/>
  <c r="J198" i="80" s="1"/>
  <c r="H198" i="80"/>
  <c r="K198" i="80" s="1"/>
  <c r="M198" i="80"/>
  <c r="G199" i="80"/>
  <c r="J199" i="80" s="1"/>
  <c r="H199" i="80"/>
  <c r="K199" i="80" s="1"/>
  <c r="M199" i="80"/>
  <c r="G200" i="80"/>
  <c r="J200" i="80" s="1"/>
  <c r="H200" i="80"/>
  <c r="K200" i="80"/>
  <c r="M200" i="80"/>
  <c r="G201" i="80"/>
  <c r="J201" i="80" s="1"/>
  <c r="H201" i="80"/>
  <c r="K201" i="80" s="1"/>
  <c r="M201" i="80"/>
  <c r="G202" i="80"/>
  <c r="J202" i="80" s="1"/>
  <c r="H202" i="80"/>
  <c r="K202" i="80" s="1"/>
  <c r="M202" i="80"/>
  <c r="G203" i="80"/>
  <c r="J203" i="80" s="1"/>
  <c r="H203" i="80"/>
  <c r="K203" i="80" s="1"/>
  <c r="M203" i="80"/>
  <c r="G204" i="80"/>
  <c r="J204" i="80" s="1"/>
  <c r="H204" i="80"/>
  <c r="K204" i="80" s="1"/>
  <c r="M204" i="80"/>
  <c r="G205" i="80"/>
  <c r="J205" i="80" s="1"/>
  <c r="H205" i="80"/>
  <c r="K205" i="80" s="1"/>
  <c r="M205" i="80"/>
  <c r="G206" i="80"/>
  <c r="J206" i="80" s="1"/>
  <c r="H206" i="80"/>
  <c r="K206" i="80" s="1"/>
  <c r="M206" i="80"/>
  <c r="G207" i="80"/>
  <c r="J207" i="80" s="1"/>
  <c r="H207" i="80"/>
  <c r="K207" i="80"/>
  <c r="M207" i="80"/>
  <c r="G208" i="80"/>
  <c r="J208" i="80" s="1"/>
  <c r="H208" i="80"/>
  <c r="K208" i="80" s="1"/>
  <c r="M208" i="80"/>
  <c r="G209" i="80"/>
  <c r="J209" i="80" s="1"/>
  <c r="H209" i="80"/>
  <c r="K209" i="80" s="1"/>
  <c r="M209" i="80"/>
  <c r="G210" i="80"/>
  <c r="J210" i="80" s="1"/>
  <c r="H210" i="80"/>
  <c r="K210" i="80" s="1"/>
  <c r="M210" i="80"/>
  <c r="G211" i="80"/>
  <c r="J211" i="80" s="1"/>
  <c r="H211" i="80"/>
  <c r="K211" i="80" s="1"/>
  <c r="M211" i="80"/>
  <c r="G212" i="80"/>
  <c r="J212" i="80" s="1"/>
  <c r="H212" i="80"/>
  <c r="K212" i="80" s="1"/>
  <c r="M212" i="80"/>
  <c r="G213" i="80"/>
  <c r="J213" i="80" s="1"/>
  <c r="H213" i="80"/>
  <c r="K213" i="80" s="1"/>
  <c r="M213" i="80"/>
  <c r="G214" i="80"/>
  <c r="J214" i="80" s="1"/>
  <c r="H214" i="80"/>
  <c r="K214" i="80" s="1"/>
  <c r="M214" i="80"/>
  <c r="G215" i="80"/>
  <c r="J215" i="80" s="1"/>
  <c r="H215" i="80"/>
  <c r="K215" i="80" s="1"/>
  <c r="M215" i="80"/>
  <c r="G216" i="80"/>
  <c r="J216" i="80" s="1"/>
  <c r="H216" i="80"/>
  <c r="K216" i="80" s="1"/>
  <c r="M216" i="80"/>
  <c r="G217" i="80"/>
  <c r="J217" i="80" s="1"/>
  <c r="H217" i="80"/>
  <c r="K217" i="80" s="1"/>
  <c r="M217" i="80"/>
  <c r="G218" i="80"/>
  <c r="J218" i="80" s="1"/>
  <c r="H218" i="80"/>
  <c r="K218" i="80" s="1"/>
  <c r="M218" i="80"/>
  <c r="G219" i="80"/>
  <c r="J219" i="80" s="1"/>
  <c r="H219" i="80"/>
  <c r="K219" i="80" s="1"/>
  <c r="M219" i="80"/>
  <c r="G220" i="80"/>
  <c r="J220" i="80" s="1"/>
  <c r="H220" i="80"/>
  <c r="K220" i="80" s="1"/>
  <c r="M220" i="80"/>
  <c r="G221" i="80"/>
  <c r="J221" i="80" s="1"/>
  <c r="H221" i="80"/>
  <c r="K221" i="80" s="1"/>
  <c r="M221" i="80"/>
  <c r="G222" i="80"/>
  <c r="J222" i="80" s="1"/>
  <c r="H222" i="80"/>
  <c r="K222" i="80" s="1"/>
  <c r="M222" i="80"/>
  <c r="G223" i="80"/>
  <c r="J223" i="80" s="1"/>
  <c r="H223" i="80"/>
  <c r="K223" i="80" s="1"/>
  <c r="M223" i="80"/>
  <c r="G224" i="80"/>
  <c r="J224" i="80" s="1"/>
  <c r="H224" i="80"/>
  <c r="K224" i="80" s="1"/>
  <c r="M224" i="80"/>
  <c r="G225" i="80"/>
  <c r="J225" i="80" s="1"/>
  <c r="H225" i="80"/>
  <c r="K225" i="80" s="1"/>
  <c r="M225" i="80"/>
  <c r="G226" i="80"/>
  <c r="J226" i="80" s="1"/>
  <c r="H226" i="80"/>
  <c r="K226" i="80"/>
  <c r="M226" i="80"/>
  <c r="G227" i="80"/>
  <c r="J227" i="80" s="1"/>
  <c r="H227" i="80"/>
  <c r="K227" i="80" s="1"/>
  <c r="M227" i="80"/>
  <c r="G228" i="80"/>
  <c r="J228" i="80" s="1"/>
  <c r="H228" i="80"/>
  <c r="K228" i="80" s="1"/>
  <c r="M228" i="80"/>
  <c r="G229" i="80"/>
  <c r="H229" i="80"/>
  <c r="K229" i="80" s="1"/>
  <c r="J229" i="80"/>
  <c r="M229" i="80"/>
  <c r="G230" i="80"/>
  <c r="J230" i="80" s="1"/>
  <c r="H230" i="80"/>
  <c r="K230" i="80" s="1"/>
  <c r="M230" i="80"/>
  <c r="G231" i="80"/>
  <c r="J231" i="80" s="1"/>
  <c r="H231" i="80"/>
  <c r="K231" i="80" s="1"/>
  <c r="M231" i="80"/>
  <c r="G232" i="80"/>
  <c r="J232" i="80" s="1"/>
  <c r="H232" i="80"/>
  <c r="K232" i="80" s="1"/>
  <c r="M232" i="80"/>
  <c r="G233" i="80"/>
  <c r="J233" i="80" s="1"/>
  <c r="H233" i="80"/>
  <c r="K233" i="80" s="1"/>
  <c r="M233" i="80"/>
  <c r="G234" i="80"/>
  <c r="J234" i="80" s="1"/>
  <c r="H234" i="80"/>
  <c r="K234" i="80" s="1"/>
  <c r="M234" i="80"/>
  <c r="G235" i="80"/>
  <c r="J235" i="80" s="1"/>
  <c r="H235" i="80"/>
  <c r="K235" i="80" s="1"/>
  <c r="M235" i="80"/>
  <c r="G236" i="80"/>
  <c r="J236" i="80" s="1"/>
  <c r="H236" i="80"/>
  <c r="K236" i="80" s="1"/>
  <c r="M236" i="80"/>
  <c r="G237" i="80"/>
  <c r="J237" i="80" s="1"/>
  <c r="H237" i="80"/>
  <c r="K237" i="80" s="1"/>
  <c r="M237" i="80"/>
  <c r="G238" i="80"/>
  <c r="J238" i="80" s="1"/>
  <c r="H238" i="80"/>
  <c r="K238" i="80" s="1"/>
  <c r="M238" i="80"/>
  <c r="G239" i="80"/>
  <c r="H239" i="80"/>
  <c r="K239" i="80" s="1"/>
  <c r="J239" i="80"/>
  <c r="M239" i="80"/>
  <c r="G240" i="80"/>
  <c r="J240" i="80" s="1"/>
  <c r="H240" i="80"/>
  <c r="K240" i="80" s="1"/>
  <c r="M240" i="80"/>
  <c r="G241" i="80"/>
  <c r="J241" i="80" s="1"/>
  <c r="H241" i="80"/>
  <c r="K241" i="80" s="1"/>
  <c r="M241" i="80"/>
  <c r="G242" i="80"/>
  <c r="J242" i="80" s="1"/>
  <c r="H242" i="80"/>
  <c r="K242" i="80" s="1"/>
  <c r="M242" i="80"/>
  <c r="G243" i="80"/>
  <c r="J243" i="80" s="1"/>
  <c r="H243" i="80"/>
  <c r="K243" i="80" s="1"/>
  <c r="M243" i="80"/>
  <c r="G244" i="80"/>
  <c r="J244" i="80" s="1"/>
  <c r="H244" i="80"/>
  <c r="K244" i="80" s="1"/>
  <c r="M244" i="80"/>
  <c r="G245" i="80"/>
  <c r="J245" i="80" s="1"/>
  <c r="H245" i="80"/>
  <c r="K245" i="80" s="1"/>
  <c r="M245" i="80"/>
  <c r="G246" i="80"/>
  <c r="J246" i="80" s="1"/>
  <c r="H246" i="80"/>
  <c r="K246" i="80" s="1"/>
  <c r="M246" i="80"/>
  <c r="G247" i="80"/>
  <c r="J247" i="80" s="1"/>
  <c r="H247" i="80"/>
  <c r="K247" i="80" s="1"/>
  <c r="M247" i="80"/>
  <c r="G248" i="80"/>
  <c r="J248" i="80" s="1"/>
  <c r="H248" i="80"/>
  <c r="K248" i="80" s="1"/>
  <c r="M248" i="80"/>
  <c r="G249" i="80"/>
  <c r="J249" i="80" s="1"/>
  <c r="H249" i="80"/>
  <c r="K249" i="80" s="1"/>
  <c r="M249" i="80"/>
  <c r="G250" i="80"/>
  <c r="J250" i="80" s="1"/>
  <c r="H250" i="80"/>
  <c r="K250" i="80" s="1"/>
  <c r="M250" i="80"/>
  <c r="G251" i="80"/>
  <c r="J251" i="80" s="1"/>
  <c r="H251" i="80"/>
  <c r="K251" i="80" s="1"/>
  <c r="M251" i="80"/>
  <c r="G252" i="80"/>
  <c r="J252" i="80" s="1"/>
  <c r="H252" i="80"/>
  <c r="K252" i="80" s="1"/>
  <c r="M252" i="80"/>
  <c r="G253" i="80"/>
  <c r="J253" i="80" s="1"/>
  <c r="H253" i="80"/>
  <c r="K253" i="80" s="1"/>
  <c r="M253" i="80"/>
  <c r="G254" i="80"/>
  <c r="J254" i="80" s="1"/>
  <c r="H254" i="80"/>
  <c r="K254" i="80" s="1"/>
  <c r="M254" i="80"/>
  <c r="G255" i="80"/>
  <c r="J255" i="80" s="1"/>
  <c r="H255" i="80"/>
  <c r="K255" i="80" s="1"/>
  <c r="M255" i="80"/>
  <c r="G256" i="80"/>
  <c r="J256" i="80" s="1"/>
  <c r="H256" i="80"/>
  <c r="K256" i="80" s="1"/>
  <c r="M256" i="80"/>
  <c r="G257" i="80"/>
  <c r="J257" i="80" s="1"/>
  <c r="H257" i="80"/>
  <c r="K257" i="80" s="1"/>
  <c r="M257" i="80"/>
  <c r="G258" i="80"/>
  <c r="H258" i="80"/>
  <c r="K258" i="80" s="1"/>
  <c r="J258" i="80"/>
  <c r="M258" i="80"/>
  <c r="G259" i="80"/>
  <c r="J259" i="80" s="1"/>
  <c r="H259" i="80"/>
  <c r="K259" i="80" s="1"/>
  <c r="M259" i="80"/>
  <c r="G260" i="80"/>
  <c r="J260" i="80" s="1"/>
  <c r="H260" i="80"/>
  <c r="K260" i="80"/>
  <c r="M260" i="80"/>
  <c r="G261" i="80"/>
  <c r="J261" i="80" s="1"/>
  <c r="H261" i="80"/>
  <c r="K261" i="80" s="1"/>
  <c r="M261" i="80"/>
  <c r="G262" i="80"/>
  <c r="J262" i="80" s="1"/>
  <c r="H262" i="80"/>
  <c r="K262" i="80" s="1"/>
  <c r="M262" i="80"/>
  <c r="G263" i="80"/>
  <c r="J263" i="80" s="1"/>
  <c r="H263" i="80"/>
  <c r="K263" i="80" s="1"/>
  <c r="M263" i="80"/>
  <c r="G264" i="80"/>
  <c r="J264" i="80" s="1"/>
  <c r="H264" i="80"/>
  <c r="K264" i="80" s="1"/>
  <c r="M264" i="80"/>
  <c r="G265" i="80"/>
  <c r="H265" i="80"/>
  <c r="K265" i="80" s="1"/>
  <c r="J265" i="80"/>
  <c r="M265" i="80"/>
  <c r="G266" i="80"/>
  <c r="J266" i="80" s="1"/>
  <c r="H266" i="80"/>
  <c r="K266" i="80"/>
  <c r="M266" i="80"/>
  <c r="G267" i="80"/>
  <c r="J267" i="80" s="1"/>
  <c r="H267" i="80"/>
  <c r="K267" i="80" s="1"/>
  <c r="M267" i="80"/>
  <c r="G268" i="80"/>
  <c r="J268" i="80" s="1"/>
  <c r="H268" i="80"/>
  <c r="K268" i="80" s="1"/>
  <c r="M268" i="80"/>
  <c r="G269" i="80"/>
  <c r="J269" i="80" s="1"/>
  <c r="H269" i="80"/>
  <c r="K269" i="80" s="1"/>
  <c r="M269" i="80"/>
  <c r="G270" i="80"/>
  <c r="J270" i="80" s="1"/>
  <c r="H270" i="80"/>
  <c r="K270" i="80" s="1"/>
  <c r="M270" i="80"/>
  <c r="G271" i="80"/>
  <c r="H271" i="80"/>
  <c r="K271" i="80" s="1"/>
  <c r="J271" i="80"/>
  <c r="M271" i="80"/>
  <c r="G272" i="80"/>
  <c r="J272" i="80" s="1"/>
  <c r="H272" i="80"/>
  <c r="K272" i="80" s="1"/>
  <c r="M272" i="80"/>
  <c r="G273" i="80"/>
  <c r="J273" i="80" s="1"/>
  <c r="H273" i="80"/>
  <c r="K273" i="80" s="1"/>
  <c r="M273" i="80"/>
  <c r="G274" i="80"/>
  <c r="J274" i="80" s="1"/>
  <c r="H274" i="80"/>
  <c r="K274" i="80" s="1"/>
  <c r="M274" i="80"/>
  <c r="G275" i="80"/>
  <c r="J275" i="80" s="1"/>
  <c r="H275" i="80"/>
  <c r="K275" i="80" s="1"/>
  <c r="M275" i="80"/>
  <c r="G276" i="80"/>
  <c r="J276" i="80" s="1"/>
  <c r="H276" i="80"/>
  <c r="K276" i="80" s="1"/>
  <c r="M276" i="80"/>
  <c r="G277" i="80"/>
  <c r="J277" i="80" s="1"/>
  <c r="H277" i="80"/>
  <c r="K277" i="80" s="1"/>
  <c r="M277" i="80"/>
  <c r="G278" i="80"/>
  <c r="J278" i="80" s="1"/>
  <c r="H278" i="80"/>
  <c r="K278" i="80" s="1"/>
  <c r="M278" i="80"/>
  <c r="G279" i="80"/>
  <c r="H279" i="80"/>
  <c r="K279" i="80" s="1"/>
  <c r="J279" i="80"/>
  <c r="M279" i="80"/>
  <c r="G280" i="80"/>
  <c r="J280" i="80" s="1"/>
  <c r="H280" i="80"/>
  <c r="K280" i="80"/>
  <c r="M280" i="80"/>
  <c r="G281" i="80"/>
  <c r="J281" i="80" s="1"/>
  <c r="H281" i="80"/>
  <c r="K281" i="80" s="1"/>
  <c r="M281" i="80"/>
  <c r="G282" i="80"/>
  <c r="J282" i="80" s="1"/>
  <c r="H282" i="80"/>
  <c r="K282" i="80" s="1"/>
  <c r="M282" i="80"/>
  <c r="G283" i="80"/>
  <c r="J283" i="80" s="1"/>
  <c r="H283" i="80"/>
  <c r="K283" i="80" s="1"/>
  <c r="M283" i="80"/>
  <c r="G284" i="80"/>
  <c r="J284" i="80" s="1"/>
  <c r="H284" i="80"/>
  <c r="K284" i="80" s="1"/>
  <c r="M284" i="80"/>
  <c r="G285" i="80"/>
  <c r="J285" i="80" s="1"/>
  <c r="H285" i="80"/>
  <c r="K285" i="80"/>
  <c r="M285" i="80"/>
  <c r="G286" i="80"/>
  <c r="J286" i="80" s="1"/>
  <c r="H286" i="80"/>
  <c r="K286" i="80" s="1"/>
  <c r="M286" i="80"/>
  <c r="G287" i="80"/>
  <c r="J287" i="80" s="1"/>
  <c r="H287" i="80"/>
  <c r="K287" i="80" s="1"/>
  <c r="M287" i="80"/>
  <c r="G288" i="80"/>
  <c r="J288" i="80" s="1"/>
  <c r="H288" i="80"/>
  <c r="K288" i="80" s="1"/>
  <c r="M288" i="80"/>
  <c r="G289" i="80"/>
  <c r="J289" i="80" s="1"/>
  <c r="H289" i="80"/>
  <c r="K289" i="80" s="1"/>
  <c r="M289" i="80"/>
  <c r="G290" i="80"/>
  <c r="J290" i="80" s="1"/>
  <c r="H290" i="80"/>
  <c r="K290" i="80" s="1"/>
  <c r="M290" i="80"/>
  <c r="G291" i="80"/>
  <c r="J291" i="80" s="1"/>
  <c r="H291" i="80"/>
  <c r="K291" i="80" s="1"/>
  <c r="M291" i="80"/>
  <c r="G292" i="80"/>
  <c r="J292" i="80" s="1"/>
  <c r="H292" i="80"/>
  <c r="K292" i="80" s="1"/>
  <c r="M292" i="80"/>
  <c r="G293" i="80"/>
  <c r="J293" i="80" s="1"/>
  <c r="H293" i="80"/>
  <c r="K293" i="80" s="1"/>
  <c r="M293" i="80"/>
  <c r="G294" i="80"/>
  <c r="J294" i="80" s="1"/>
  <c r="H294" i="80"/>
  <c r="K294" i="80" s="1"/>
  <c r="M294" i="80"/>
  <c r="G295" i="80"/>
  <c r="H295" i="80"/>
  <c r="K295" i="80" s="1"/>
  <c r="J295" i="80"/>
  <c r="M295" i="80"/>
  <c r="G296" i="80"/>
  <c r="J296" i="80" s="1"/>
  <c r="H296" i="80"/>
  <c r="K296" i="80" s="1"/>
  <c r="M296" i="80"/>
  <c r="G297" i="80"/>
  <c r="J297" i="80" s="1"/>
  <c r="H297" i="80"/>
  <c r="K297" i="80" s="1"/>
  <c r="M297" i="80"/>
  <c r="G298" i="80"/>
  <c r="J298" i="80" s="1"/>
  <c r="H298" i="80"/>
  <c r="K298" i="80" s="1"/>
  <c r="M298" i="80"/>
  <c r="G299" i="80"/>
  <c r="J299" i="80" s="1"/>
  <c r="H299" i="80"/>
  <c r="K299" i="80" s="1"/>
  <c r="M299" i="80"/>
  <c r="G300" i="80"/>
  <c r="J300" i="80" s="1"/>
  <c r="H300" i="80"/>
  <c r="K300" i="80" s="1"/>
  <c r="M300" i="80"/>
  <c r="G301" i="80"/>
  <c r="J301" i="80" s="1"/>
  <c r="H301" i="80"/>
  <c r="K301" i="80"/>
  <c r="M301" i="80"/>
  <c r="G302" i="80"/>
  <c r="J302" i="80" s="1"/>
  <c r="H302" i="80"/>
  <c r="K302" i="80" s="1"/>
  <c r="M302" i="80"/>
  <c r="G303" i="80"/>
  <c r="J303" i="80" s="1"/>
  <c r="H303" i="80"/>
  <c r="K303" i="80"/>
  <c r="M303" i="80"/>
  <c r="G304" i="80"/>
  <c r="J304" i="80" s="1"/>
  <c r="H304" i="80"/>
  <c r="K304" i="80" s="1"/>
  <c r="M304" i="80"/>
  <c r="G305" i="80"/>
  <c r="J305" i="80" s="1"/>
  <c r="H305" i="80"/>
  <c r="K305" i="80" s="1"/>
  <c r="M305" i="80"/>
  <c r="G306" i="80"/>
  <c r="J306" i="80" s="1"/>
  <c r="H306" i="80"/>
  <c r="K306" i="80" s="1"/>
  <c r="M306" i="80"/>
  <c r="G307" i="80"/>
  <c r="J307" i="80" s="1"/>
  <c r="H307" i="80"/>
  <c r="K307" i="80" s="1"/>
  <c r="M307" i="80"/>
  <c r="G308" i="80"/>
  <c r="J308" i="80" s="1"/>
  <c r="H308" i="80"/>
  <c r="K308" i="80" s="1"/>
  <c r="M308" i="80"/>
  <c r="G309" i="80"/>
  <c r="J309" i="80" s="1"/>
  <c r="H309" i="80"/>
  <c r="K309" i="80" s="1"/>
  <c r="M309" i="80"/>
  <c r="G310" i="80"/>
  <c r="J310" i="80" s="1"/>
  <c r="H310" i="80"/>
  <c r="K310" i="80" s="1"/>
  <c r="M310" i="80"/>
  <c r="G311" i="80"/>
  <c r="J311" i="80" s="1"/>
  <c r="H311" i="80"/>
  <c r="K311" i="80" s="1"/>
  <c r="M311" i="80"/>
  <c r="G312" i="80"/>
  <c r="J312" i="80" s="1"/>
  <c r="H312" i="80"/>
  <c r="K312" i="80" s="1"/>
  <c r="M312" i="80"/>
  <c r="G313" i="80"/>
  <c r="J313" i="80" s="1"/>
  <c r="H313" i="80"/>
  <c r="K313" i="80" s="1"/>
  <c r="M313" i="80"/>
  <c r="G314" i="80"/>
  <c r="J314" i="80" s="1"/>
  <c r="H314" i="80"/>
  <c r="K314" i="80" s="1"/>
  <c r="M314" i="80"/>
  <c r="G315" i="80"/>
  <c r="J315" i="80" s="1"/>
  <c r="H315" i="80"/>
  <c r="K315" i="80" s="1"/>
  <c r="M315" i="80"/>
  <c r="G316" i="80"/>
  <c r="J316" i="80" s="1"/>
  <c r="H316" i="80"/>
  <c r="K316" i="80" s="1"/>
  <c r="M316" i="80"/>
  <c r="G317" i="80"/>
  <c r="H317" i="80"/>
  <c r="K317" i="80" s="1"/>
  <c r="J317" i="80"/>
  <c r="M317" i="80"/>
  <c r="G318" i="80"/>
  <c r="H318" i="80"/>
  <c r="K318" i="80" s="1"/>
  <c r="J318" i="80"/>
  <c r="M318" i="80"/>
  <c r="G319" i="80"/>
  <c r="J319" i="80" s="1"/>
  <c r="H319" i="80"/>
  <c r="K319" i="80" s="1"/>
  <c r="M319" i="80"/>
  <c r="G320" i="80"/>
  <c r="J320" i="80" s="1"/>
  <c r="H320" i="80"/>
  <c r="K320" i="80" s="1"/>
  <c r="M320" i="80"/>
  <c r="G321" i="80"/>
  <c r="J321" i="80" s="1"/>
  <c r="H321" i="80"/>
  <c r="K321" i="80" s="1"/>
  <c r="M321" i="80"/>
  <c r="G322" i="80"/>
  <c r="J322" i="80" s="1"/>
  <c r="H322" i="80"/>
  <c r="K322" i="80" s="1"/>
  <c r="M322" i="80"/>
  <c r="G323" i="80"/>
  <c r="J323" i="80" s="1"/>
  <c r="H323" i="80"/>
  <c r="K323" i="80" s="1"/>
  <c r="M323" i="80"/>
  <c r="G324" i="80"/>
  <c r="J324" i="80" s="1"/>
  <c r="H324" i="80"/>
  <c r="K324" i="80" s="1"/>
  <c r="M324" i="80"/>
  <c r="G325" i="80"/>
  <c r="J325" i="80" s="1"/>
  <c r="H325" i="80"/>
  <c r="K325" i="80" s="1"/>
  <c r="M325" i="80"/>
  <c r="G326" i="80"/>
  <c r="J326" i="80" s="1"/>
  <c r="H326" i="80"/>
  <c r="K326" i="80" s="1"/>
  <c r="M326" i="80"/>
  <c r="G327" i="80"/>
  <c r="J327" i="80" s="1"/>
  <c r="H327" i="80"/>
  <c r="K327" i="80" s="1"/>
  <c r="M327" i="80"/>
  <c r="G328" i="80"/>
  <c r="J328" i="80" s="1"/>
  <c r="H328" i="80"/>
  <c r="K328" i="80"/>
  <c r="M328" i="80"/>
  <c r="G329" i="80"/>
  <c r="J329" i="80" s="1"/>
  <c r="H329" i="80"/>
  <c r="K329" i="80" s="1"/>
  <c r="M329" i="80"/>
  <c r="G330" i="80"/>
  <c r="J330" i="80" s="1"/>
  <c r="H330" i="80"/>
  <c r="K330" i="80" s="1"/>
  <c r="M330" i="80"/>
  <c r="G331" i="80"/>
  <c r="J331" i="80" s="1"/>
  <c r="H331" i="80"/>
  <c r="K331" i="80" s="1"/>
  <c r="M331" i="80"/>
  <c r="G332" i="80"/>
  <c r="J332" i="80" s="1"/>
  <c r="H332" i="80"/>
  <c r="K332" i="80"/>
  <c r="M332" i="80"/>
  <c r="G333" i="80"/>
  <c r="J333" i="80" s="1"/>
  <c r="H333" i="80"/>
  <c r="K333" i="80" s="1"/>
  <c r="M333" i="80"/>
  <c r="G334" i="80"/>
  <c r="J334" i="80" s="1"/>
  <c r="H334" i="80"/>
  <c r="K334" i="80" s="1"/>
  <c r="M334" i="80"/>
  <c r="G335" i="80"/>
  <c r="J335" i="80" s="1"/>
  <c r="H335" i="80"/>
  <c r="K335" i="80" s="1"/>
  <c r="M335" i="80"/>
  <c r="G336" i="80"/>
  <c r="J336" i="80" s="1"/>
  <c r="H336" i="80"/>
  <c r="K336" i="80" s="1"/>
  <c r="M336" i="80"/>
  <c r="G337" i="80"/>
  <c r="J337" i="80" s="1"/>
  <c r="H337" i="80"/>
  <c r="K337" i="80"/>
  <c r="M337" i="80"/>
  <c r="G338" i="80"/>
  <c r="J338" i="80" s="1"/>
  <c r="H338" i="80"/>
  <c r="K338" i="80" s="1"/>
  <c r="M338" i="80"/>
  <c r="G339" i="80"/>
  <c r="J339" i="80" s="1"/>
  <c r="H339" i="80"/>
  <c r="K339" i="80"/>
  <c r="M339" i="80"/>
  <c r="G340" i="80"/>
  <c r="J340" i="80" s="1"/>
  <c r="H340" i="80"/>
  <c r="K340" i="80" s="1"/>
  <c r="M340" i="80"/>
  <c r="G341" i="80"/>
  <c r="H341" i="80"/>
  <c r="K341" i="80" s="1"/>
  <c r="J341" i="80"/>
  <c r="M341" i="80"/>
  <c r="G342" i="80"/>
  <c r="J342" i="80" s="1"/>
  <c r="H342" i="80"/>
  <c r="K342" i="80"/>
  <c r="M342" i="80"/>
  <c r="G343" i="80"/>
  <c r="J343" i="80" s="1"/>
  <c r="H343" i="80"/>
  <c r="K343" i="80" s="1"/>
  <c r="M343" i="80"/>
  <c r="G344" i="80"/>
  <c r="J344" i="80" s="1"/>
  <c r="H344" i="80"/>
  <c r="K344" i="80" s="1"/>
  <c r="M344" i="80"/>
  <c r="G345" i="80"/>
  <c r="J345" i="80" s="1"/>
  <c r="H345" i="80"/>
  <c r="K345" i="80" s="1"/>
  <c r="M345" i="80"/>
  <c r="G346" i="80"/>
  <c r="J346" i="80" s="1"/>
  <c r="H346" i="80"/>
  <c r="K346" i="80" s="1"/>
  <c r="M346" i="80"/>
  <c r="G347" i="80"/>
  <c r="H347" i="80"/>
  <c r="K347" i="80" s="1"/>
  <c r="J347" i="80"/>
  <c r="M347" i="80"/>
  <c r="G348" i="80"/>
  <c r="J348" i="80" s="1"/>
  <c r="H348" i="80"/>
  <c r="K348" i="80" s="1"/>
  <c r="M348" i="80"/>
  <c r="G349" i="80"/>
  <c r="J349" i="80" s="1"/>
  <c r="H349" i="80"/>
  <c r="K349" i="80" s="1"/>
  <c r="M349" i="80"/>
  <c r="G350" i="80"/>
  <c r="J350" i="80" s="1"/>
  <c r="H350" i="80"/>
  <c r="K350" i="80" s="1"/>
  <c r="M350" i="80"/>
  <c r="G351" i="80"/>
  <c r="J351" i="80" s="1"/>
  <c r="H351" i="80"/>
  <c r="K351" i="80" s="1"/>
  <c r="M351" i="80"/>
  <c r="G352" i="80"/>
  <c r="J352" i="80" s="1"/>
  <c r="H352" i="80"/>
  <c r="K352" i="80" s="1"/>
  <c r="M352" i="80"/>
  <c r="G353" i="80"/>
  <c r="J353" i="80" s="1"/>
  <c r="H353" i="80"/>
  <c r="K353" i="80" s="1"/>
  <c r="M353" i="80"/>
  <c r="G354" i="80"/>
  <c r="J354" i="80" s="1"/>
  <c r="H354" i="80"/>
  <c r="K354" i="80" s="1"/>
  <c r="M354" i="80"/>
  <c r="G355" i="80"/>
  <c r="J355" i="80" s="1"/>
  <c r="H355" i="80"/>
  <c r="K355" i="80" s="1"/>
  <c r="M355" i="80"/>
  <c r="G356" i="80"/>
  <c r="J356" i="80" s="1"/>
  <c r="H356" i="80"/>
  <c r="K356" i="80" s="1"/>
  <c r="M356" i="80"/>
  <c r="G357" i="80"/>
  <c r="J357" i="80" s="1"/>
  <c r="H357" i="80"/>
  <c r="K357" i="80" s="1"/>
  <c r="M357" i="80"/>
  <c r="G358" i="80"/>
  <c r="J358" i="80" s="1"/>
  <c r="H358" i="80"/>
  <c r="K358" i="80" s="1"/>
  <c r="M358" i="80"/>
  <c r="G359" i="80"/>
  <c r="J359" i="80" s="1"/>
  <c r="H359" i="80"/>
  <c r="K359" i="80" s="1"/>
  <c r="M359" i="80"/>
  <c r="G360" i="80"/>
  <c r="J360" i="80" s="1"/>
  <c r="H360" i="80"/>
  <c r="K360" i="80" s="1"/>
  <c r="M360" i="80"/>
  <c r="G361" i="80"/>
  <c r="J361" i="80" s="1"/>
  <c r="H361" i="80"/>
  <c r="K361" i="80" s="1"/>
  <c r="M361" i="80"/>
  <c r="G362" i="80"/>
  <c r="J362" i="80" s="1"/>
  <c r="H362" i="80"/>
  <c r="K362" i="80" s="1"/>
  <c r="M362" i="80"/>
  <c r="G363" i="80"/>
  <c r="J363" i="80" s="1"/>
  <c r="H363" i="80"/>
  <c r="K363" i="80" s="1"/>
  <c r="M363" i="80"/>
  <c r="G364" i="80"/>
  <c r="H364" i="80"/>
  <c r="K364" i="80" s="1"/>
  <c r="J364" i="80"/>
  <c r="M364" i="80"/>
  <c r="G365" i="80"/>
  <c r="J365" i="80" s="1"/>
  <c r="H365" i="80"/>
  <c r="K365" i="80" s="1"/>
  <c r="M365" i="80"/>
  <c r="G366" i="80"/>
  <c r="J366" i="80" s="1"/>
  <c r="H366" i="80"/>
  <c r="K366" i="80"/>
  <c r="M366" i="80"/>
  <c r="G367" i="80"/>
  <c r="J367" i="80" s="1"/>
  <c r="H367" i="80"/>
  <c r="K367" i="80" s="1"/>
  <c r="M367" i="80"/>
  <c r="G368" i="80"/>
  <c r="J368" i="80" s="1"/>
  <c r="H368" i="80"/>
  <c r="K368" i="80" s="1"/>
  <c r="M368" i="80"/>
  <c r="G369" i="80"/>
  <c r="J369" i="80" s="1"/>
  <c r="H369" i="80"/>
  <c r="K369" i="80" s="1"/>
  <c r="M369" i="80"/>
  <c r="G370" i="80"/>
  <c r="H370" i="80"/>
  <c r="K370" i="80" s="1"/>
  <c r="J370" i="80"/>
  <c r="M370" i="80"/>
  <c r="G371" i="80"/>
  <c r="J371" i="80" s="1"/>
  <c r="H371" i="80"/>
  <c r="K371" i="80" s="1"/>
  <c r="M371" i="80"/>
  <c r="G372" i="80"/>
  <c r="J372" i="80" s="1"/>
  <c r="H372" i="80"/>
  <c r="K372" i="80" s="1"/>
  <c r="M372" i="80"/>
  <c r="G373" i="80"/>
  <c r="J373" i="80" s="1"/>
  <c r="H373" i="80"/>
  <c r="K373" i="80" s="1"/>
  <c r="M373" i="80"/>
  <c r="G374" i="80"/>
  <c r="J374" i="80" s="1"/>
  <c r="H374" i="80"/>
  <c r="K374" i="80" s="1"/>
  <c r="M374" i="80"/>
  <c r="G375" i="80"/>
  <c r="J375" i="80" s="1"/>
  <c r="H375" i="80"/>
  <c r="K375" i="80" s="1"/>
  <c r="M375" i="80"/>
  <c r="G376" i="80"/>
  <c r="J376" i="80" s="1"/>
  <c r="H376" i="80"/>
  <c r="K376" i="80" s="1"/>
  <c r="M376" i="80"/>
  <c r="G377" i="80"/>
  <c r="J377" i="80" s="1"/>
  <c r="H377" i="80"/>
  <c r="K377" i="80" s="1"/>
  <c r="M377" i="80"/>
  <c r="G378" i="80"/>
  <c r="J378" i="80" s="1"/>
  <c r="H378" i="80"/>
  <c r="K378" i="80" s="1"/>
  <c r="M378" i="80"/>
  <c r="F28" i="41" l="1"/>
  <c r="I28" i="41" s="1"/>
  <c r="G28" i="41"/>
  <c r="J28" i="41" s="1"/>
  <c r="Q20" i="80"/>
  <c r="Q11" i="80"/>
  <c r="Q23" i="80"/>
  <c r="Q14" i="80"/>
  <c r="O8" i="80"/>
  <c r="Q2" i="80"/>
  <c r="Q8" i="80"/>
  <c r="Q5" i="80"/>
  <c r="O5" i="80"/>
  <c r="O2" i="80"/>
  <c r="M610" i="38"/>
  <c r="H610" i="38"/>
  <c r="K610" i="38" s="1"/>
  <c r="G610" i="38"/>
  <c r="J610" i="38" s="1"/>
  <c r="M357" i="38"/>
  <c r="H357" i="38"/>
  <c r="K357" i="38" s="1"/>
  <c r="G357" i="38"/>
  <c r="J357" i="38" s="1"/>
  <c r="M624" i="38"/>
  <c r="H624" i="38"/>
  <c r="K624" i="38" s="1"/>
  <c r="G624" i="38"/>
  <c r="J624" i="38" s="1"/>
  <c r="M461" i="38"/>
  <c r="H461" i="38"/>
  <c r="K461" i="38" s="1"/>
  <c r="G461" i="38"/>
  <c r="J461" i="38" s="1"/>
  <c r="M109" i="38"/>
  <c r="H109" i="38"/>
  <c r="K109" i="38" s="1"/>
  <c r="G109" i="38"/>
  <c r="J109" i="38" s="1"/>
  <c r="L181" i="41"/>
  <c r="G181" i="41"/>
  <c r="J181" i="41" s="1"/>
  <c r="F181" i="41"/>
  <c r="I181" i="41" s="1"/>
  <c r="L40" i="41"/>
  <c r="G40" i="41"/>
  <c r="J40" i="41" s="1"/>
  <c r="F40" i="41"/>
  <c r="I40" i="41" s="1"/>
  <c r="L6" i="41"/>
  <c r="M156" i="38"/>
  <c r="H156" i="38"/>
  <c r="K156" i="38" s="1"/>
  <c r="G156" i="38"/>
  <c r="J156" i="38" s="1"/>
  <c r="M25" i="38"/>
  <c r="H25" i="38"/>
  <c r="K25" i="38" s="1"/>
  <c r="G25" i="38"/>
  <c r="J25" i="38" s="1"/>
  <c r="M167" i="38"/>
  <c r="H167" i="38"/>
  <c r="K167" i="38" s="1"/>
  <c r="G167" i="38"/>
  <c r="J167" i="38" s="1"/>
  <c r="M5" i="38"/>
  <c r="H5" i="38"/>
  <c r="K5" i="38" s="1"/>
  <c r="G5" i="38"/>
  <c r="J5" i="38" s="1"/>
  <c r="G635" i="38"/>
  <c r="H635" i="38"/>
  <c r="G527" i="38"/>
  <c r="H527" i="38"/>
  <c r="M527" i="38"/>
  <c r="M635" i="38"/>
  <c r="M154" i="38"/>
  <c r="H154" i="38"/>
  <c r="K154" i="38" s="1"/>
  <c r="G154" i="38"/>
  <c r="J154" i="38" s="1"/>
  <c r="M175" i="38"/>
  <c r="H175" i="38"/>
  <c r="K175" i="38" s="1"/>
  <c r="G175" i="38"/>
  <c r="J175" i="38" s="1"/>
  <c r="M428" i="38"/>
  <c r="H428" i="38"/>
  <c r="K428" i="38" s="1"/>
  <c r="G428" i="38"/>
  <c r="J428" i="38" s="1"/>
  <c r="M239" i="38"/>
  <c r="H239" i="38"/>
  <c r="K239" i="38" s="1"/>
  <c r="G239" i="38"/>
  <c r="J239" i="38" s="1"/>
  <c r="M561" i="38"/>
  <c r="H561" i="38"/>
  <c r="K561" i="38" s="1"/>
  <c r="G561" i="38"/>
  <c r="J561" i="38" s="1"/>
  <c r="M488" i="38"/>
  <c r="H488" i="38"/>
  <c r="K488" i="38" s="1"/>
  <c r="G488" i="38"/>
  <c r="J488" i="38" s="1"/>
  <c r="M265" i="38"/>
  <c r="H265" i="38"/>
  <c r="K265" i="38" s="1"/>
  <c r="G265" i="38"/>
  <c r="J265" i="38" s="1"/>
  <c r="M233" i="38"/>
  <c r="H233" i="38"/>
  <c r="K233" i="38" s="1"/>
  <c r="G233" i="38"/>
  <c r="J233" i="38" s="1"/>
  <c r="M713" i="38"/>
  <c r="H713" i="38"/>
  <c r="K713" i="38" s="1"/>
  <c r="G713" i="38"/>
  <c r="J713" i="38" s="1"/>
  <c r="G598" i="38"/>
  <c r="J598" i="38" s="1"/>
  <c r="H598" i="38"/>
  <c r="K598" i="38" s="1"/>
  <c r="M598" i="38"/>
  <c r="M389" i="38"/>
  <c r="H389" i="38"/>
  <c r="K389" i="38" s="1"/>
  <c r="G389" i="38"/>
  <c r="J389" i="38" s="1"/>
  <c r="M180" i="38"/>
  <c r="H180" i="38"/>
  <c r="K180" i="38" s="1"/>
  <c r="G180" i="38"/>
  <c r="J180" i="38" s="1"/>
  <c r="M506" i="38"/>
  <c r="H506" i="38"/>
  <c r="K506" i="38" s="1"/>
  <c r="G506" i="38"/>
  <c r="J506" i="38" s="1"/>
  <c r="G586" i="38"/>
  <c r="H586" i="38"/>
  <c r="M586" i="38"/>
  <c r="M422" i="38"/>
  <c r="H422" i="38"/>
  <c r="K422" i="38" s="1"/>
  <c r="G422" i="38"/>
  <c r="J422" i="38" s="1"/>
  <c r="M174" i="38"/>
  <c r="H174" i="38"/>
  <c r="K174" i="38" s="1"/>
  <c r="G174" i="38"/>
  <c r="J174" i="38" s="1"/>
  <c r="M602" i="38"/>
  <c r="G602" i="38"/>
  <c r="J602" i="38" s="1"/>
  <c r="H602" i="38"/>
  <c r="K602" i="38" s="1"/>
  <c r="G85" i="38"/>
  <c r="G3" i="38"/>
  <c r="J3" i="38" s="1"/>
  <c r="H3" i="38"/>
  <c r="K3" i="38" s="1"/>
  <c r="G4" i="38"/>
  <c r="H4" i="38"/>
  <c r="K4" i="38" s="1"/>
  <c r="G10" i="38"/>
  <c r="H10" i="38"/>
  <c r="K10" i="38" s="1"/>
  <c r="G6" i="38"/>
  <c r="J6" i="38" s="1"/>
  <c r="H6" i="38"/>
  <c r="K6" i="38" s="1"/>
  <c r="G15" i="38"/>
  <c r="H15" i="38"/>
  <c r="K15" i="38" s="1"/>
  <c r="G30" i="38"/>
  <c r="J30" i="38" s="1"/>
  <c r="H30" i="38"/>
  <c r="K30" i="38" s="1"/>
  <c r="G17" i="38"/>
  <c r="J17" i="38" s="1"/>
  <c r="H17" i="38"/>
  <c r="K17" i="38" s="1"/>
  <c r="G31" i="38"/>
  <c r="H31" i="38"/>
  <c r="K31" i="38" s="1"/>
  <c r="G12" i="38"/>
  <c r="J12" i="38" s="1"/>
  <c r="H12" i="38"/>
  <c r="K12" i="38" s="1"/>
  <c r="G14" i="38"/>
  <c r="H14" i="38"/>
  <c r="K14" i="38" s="1"/>
  <c r="G21" i="38"/>
  <c r="J21" i="38" s="1"/>
  <c r="H21" i="38"/>
  <c r="K21" i="38" s="1"/>
  <c r="G54" i="38"/>
  <c r="H54" i="38"/>
  <c r="K54" i="38" s="1"/>
  <c r="G18" i="38"/>
  <c r="H18" i="38"/>
  <c r="K18" i="38" s="1"/>
  <c r="G39" i="38"/>
  <c r="H39" i="38"/>
  <c r="G82" i="38"/>
  <c r="J82" i="38" s="1"/>
  <c r="H82" i="38"/>
  <c r="K82" i="38" s="1"/>
  <c r="G44" i="38"/>
  <c r="H44" i="38"/>
  <c r="K44" i="38" s="1"/>
  <c r="G77" i="38"/>
  <c r="H77" i="38"/>
  <c r="K77" i="38" s="1"/>
  <c r="G62" i="38"/>
  <c r="J62" i="38" s="1"/>
  <c r="H62" i="38"/>
  <c r="K62" i="38" s="1"/>
  <c r="G29" i="38"/>
  <c r="J29" i="38" s="1"/>
  <c r="H29" i="38"/>
  <c r="K29" i="38" s="1"/>
  <c r="G13" i="38"/>
  <c r="J13" i="38" s="1"/>
  <c r="H13" i="38"/>
  <c r="K13" i="38" s="1"/>
  <c r="G69" i="38"/>
  <c r="H69" i="38"/>
  <c r="K69" i="38" s="1"/>
  <c r="G27" i="38"/>
  <c r="H27" i="38"/>
  <c r="K27" i="38" s="1"/>
  <c r="G38" i="38"/>
  <c r="H38" i="38"/>
  <c r="K38" i="38" s="1"/>
  <c r="G46" i="38"/>
  <c r="J46" i="38" s="1"/>
  <c r="H46" i="38"/>
  <c r="K46" i="38" s="1"/>
  <c r="G68" i="38"/>
  <c r="J68" i="38" s="1"/>
  <c r="H68" i="38"/>
  <c r="K68" i="38" s="1"/>
  <c r="G51" i="38"/>
  <c r="H51" i="38"/>
  <c r="K51" i="38" s="1"/>
  <c r="G36" i="38"/>
  <c r="J36" i="38" s="1"/>
  <c r="H36" i="38"/>
  <c r="K36" i="38" s="1"/>
  <c r="G43" i="38"/>
  <c r="J43" i="38" s="1"/>
  <c r="H43" i="38"/>
  <c r="K43" i="38" s="1"/>
  <c r="G79" i="38"/>
  <c r="H79" i="38"/>
  <c r="K79" i="38" s="1"/>
  <c r="G57" i="38"/>
  <c r="H57" i="38"/>
  <c r="K57" i="38" s="1"/>
  <c r="G105" i="38"/>
  <c r="J105" i="38" s="1"/>
  <c r="H105" i="38"/>
  <c r="K105" i="38" s="1"/>
  <c r="G65" i="38"/>
  <c r="H65" i="38"/>
  <c r="K65" i="38" s="1"/>
  <c r="G84" i="38"/>
  <c r="J84" i="38" s="1"/>
  <c r="H84" i="38"/>
  <c r="K84" i="38" s="1"/>
  <c r="G88" i="38"/>
  <c r="H88" i="38"/>
  <c r="K88" i="38" s="1"/>
  <c r="G125" i="38"/>
  <c r="J125" i="38" s="1"/>
  <c r="H125" i="38"/>
  <c r="K125" i="38" s="1"/>
  <c r="G81" i="38"/>
  <c r="J81" i="38" s="1"/>
  <c r="H81" i="38"/>
  <c r="K81" i="38" s="1"/>
  <c r="G40" i="38"/>
  <c r="H40" i="38"/>
  <c r="K40" i="38" s="1"/>
  <c r="G20" i="38"/>
  <c r="J20" i="38" s="1"/>
  <c r="H20" i="38"/>
  <c r="K20" i="38" s="1"/>
  <c r="G67" i="38"/>
  <c r="J67" i="38" s="1"/>
  <c r="H67" i="38"/>
  <c r="K67" i="38" s="1"/>
  <c r="G50" i="38"/>
  <c r="J50" i="38" s="1"/>
  <c r="H50" i="38"/>
  <c r="K50" i="38" s="1"/>
  <c r="G215" i="38"/>
  <c r="H215" i="38"/>
  <c r="K215" i="38" s="1"/>
  <c r="G34" i="38"/>
  <c r="J34" i="38" s="1"/>
  <c r="H34" i="38"/>
  <c r="K34" i="38" s="1"/>
  <c r="G53" i="38"/>
  <c r="H53" i="38"/>
  <c r="K53" i="38" s="1"/>
  <c r="G159" i="38"/>
  <c r="J159" i="38" s="1"/>
  <c r="H159" i="38"/>
  <c r="K159" i="38" s="1"/>
  <c r="G98" i="38"/>
  <c r="J98" i="38" s="1"/>
  <c r="H98" i="38"/>
  <c r="K98" i="38" s="1"/>
  <c r="G472" i="38"/>
  <c r="H472" i="38"/>
  <c r="K472" i="38" s="1"/>
  <c r="G101" i="38"/>
  <c r="H101" i="38"/>
  <c r="K101" i="38" s="1"/>
  <c r="G55" i="38"/>
  <c r="H55" i="38"/>
  <c r="K55" i="38" s="1"/>
  <c r="G75" i="38"/>
  <c r="H75" i="38"/>
  <c r="K75" i="38" s="1"/>
  <c r="G102" i="38"/>
  <c r="H102" i="38"/>
  <c r="K102" i="38" s="1"/>
  <c r="G76" i="38"/>
  <c r="H76" i="38"/>
  <c r="K76" i="38" s="1"/>
  <c r="G111" i="38"/>
  <c r="J111" i="38" s="1"/>
  <c r="H111" i="38"/>
  <c r="K111" i="38" s="1"/>
  <c r="G58" i="38"/>
  <c r="J58" i="38" s="1"/>
  <c r="H58" i="38"/>
  <c r="K58" i="38" s="1"/>
  <c r="G113" i="38"/>
  <c r="J113" i="38" s="1"/>
  <c r="H113" i="38"/>
  <c r="K113" i="38" s="1"/>
  <c r="G106" i="38"/>
  <c r="H106" i="38"/>
  <c r="K106" i="38" s="1"/>
  <c r="G78" i="38"/>
  <c r="H78" i="38"/>
  <c r="K78" i="38" s="1"/>
  <c r="G80" i="38"/>
  <c r="H80" i="38"/>
  <c r="K80" i="38" s="1"/>
  <c r="G87" i="38"/>
  <c r="J87" i="38" s="1"/>
  <c r="H87" i="38"/>
  <c r="K87" i="38" s="1"/>
  <c r="G203" i="38"/>
  <c r="J203" i="38" s="1"/>
  <c r="H203" i="38"/>
  <c r="K203" i="38" s="1"/>
  <c r="G141" i="38"/>
  <c r="H141" i="38"/>
  <c r="K141" i="38" s="1"/>
  <c r="G108" i="38"/>
  <c r="J108" i="38" s="1"/>
  <c r="H108" i="38"/>
  <c r="K108" i="38" s="1"/>
  <c r="G114" i="38"/>
  <c r="J114" i="38" s="1"/>
  <c r="H114" i="38"/>
  <c r="K114" i="38" s="1"/>
  <c r="G147" i="38"/>
  <c r="H147" i="38"/>
  <c r="K147" i="38" s="1"/>
  <c r="H85" i="38"/>
  <c r="K85" i="38" s="1"/>
  <c r="G103" i="38"/>
  <c r="H103" i="38"/>
  <c r="K103" i="38" s="1"/>
  <c r="G121" i="38"/>
  <c r="H121" i="38"/>
  <c r="K121" i="38" s="1"/>
  <c r="G137" i="38"/>
  <c r="H137" i="38"/>
  <c r="K137" i="38" s="1"/>
  <c r="G107" i="38"/>
  <c r="H107" i="38"/>
  <c r="K107" i="38" s="1"/>
  <c r="G59" i="38"/>
  <c r="J59" i="38" s="1"/>
  <c r="H59" i="38"/>
  <c r="K59" i="38" s="1"/>
  <c r="G89" i="38"/>
  <c r="H89" i="38"/>
  <c r="K89" i="38" s="1"/>
  <c r="G91" i="38"/>
  <c r="J91" i="38" s="1"/>
  <c r="H91" i="38"/>
  <c r="K91" i="38" s="1"/>
  <c r="G150" i="38"/>
  <c r="H150" i="38"/>
  <c r="K150" i="38" s="1"/>
  <c r="G185" i="38"/>
  <c r="H185" i="38"/>
  <c r="K185" i="38" s="1"/>
  <c r="G187" i="38"/>
  <c r="H187" i="38"/>
  <c r="K187" i="38" s="1"/>
  <c r="G255" i="38"/>
  <c r="J255" i="38" s="1"/>
  <c r="H255" i="38"/>
  <c r="K255" i="38" s="1"/>
  <c r="G99" i="38"/>
  <c r="H99" i="38"/>
  <c r="K99" i="38" s="1"/>
  <c r="G163" i="38"/>
  <c r="H163" i="38"/>
  <c r="K163" i="38" s="1"/>
  <c r="G73" i="38"/>
  <c r="H73" i="38"/>
  <c r="K73" i="38" s="1"/>
  <c r="G267" i="38"/>
  <c r="H267" i="38"/>
  <c r="K267" i="38" s="1"/>
  <c r="G112" i="38"/>
  <c r="H112" i="38"/>
  <c r="K112" i="38" s="1"/>
  <c r="G143" i="38"/>
  <c r="H143" i="38"/>
  <c r="K143" i="38" s="1"/>
  <c r="G72" i="38"/>
  <c r="H72" i="38"/>
  <c r="K72" i="38" s="1"/>
  <c r="G179" i="38"/>
  <c r="J179" i="38" s="1"/>
  <c r="H179" i="38"/>
  <c r="K179" i="38" s="1"/>
  <c r="G202" i="38"/>
  <c r="H202" i="38"/>
  <c r="K202" i="38" s="1"/>
  <c r="G145" i="38"/>
  <c r="J145" i="38" s="1"/>
  <c r="H145" i="38"/>
  <c r="K145" i="38" s="1"/>
  <c r="G126" i="38"/>
  <c r="J126" i="38" s="1"/>
  <c r="H126" i="38"/>
  <c r="K126" i="38" s="1"/>
  <c r="G146" i="38"/>
  <c r="H146" i="38"/>
  <c r="K146" i="38" s="1"/>
  <c r="G128" i="38"/>
  <c r="J128" i="38" s="1"/>
  <c r="H128" i="38"/>
  <c r="K128" i="38" s="1"/>
  <c r="G110" i="38"/>
  <c r="H110" i="38"/>
  <c r="K110" i="38" s="1"/>
  <c r="G118" i="38"/>
  <c r="H118" i="38"/>
  <c r="K118" i="38" s="1"/>
  <c r="G120" i="38"/>
  <c r="H120" i="38"/>
  <c r="K120" i="38" s="1"/>
  <c r="G122" i="38"/>
  <c r="H122" i="38"/>
  <c r="K122" i="38" s="1"/>
  <c r="G138" i="38"/>
  <c r="H138" i="38"/>
  <c r="K138" i="38" s="1"/>
  <c r="G228" i="38"/>
  <c r="J228" i="38" s="1"/>
  <c r="H228" i="38"/>
  <c r="K228" i="38" s="1"/>
  <c r="G148" i="38"/>
  <c r="J148" i="38" s="1"/>
  <c r="H148" i="38"/>
  <c r="K148" i="38" s="1"/>
  <c r="G131" i="38"/>
  <c r="J131" i="38" s="1"/>
  <c r="H131" i="38"/>
  <c r="K131" i="38" s="1"/>
  <c r="G451" i="38"/>
  <c r="H451" i="38"/>
  <c r="K451" i="38" s="1"/>
  <c r="G479" i="38"/>
  <c r="J479" i="38" s="1"/>
  <c r="H479" i="38"/>
  <c r="K479" i="38" s="1"/>
  <c r="G140" i="38"/>
  <c r="H140" i="38"/>
  <c r="K140" i="38" s="1"/>
  <c r="G335" i="38"/>
  <c r="H335" i="38"/>
  <c r="K335" i="38" s="1"/>
  <c r="G249" i="38"/>
  <c r="H249" i="38"/>
  <c r="K249" i="38" s="1"/>
  <c r="G193" i="38"/>
  <c r="H193" i="38"/>
  <c r="K193" i="38" s="1"/>
  <c r="G164" i="38"/>
  <c r="H164" i="38"/>
  <c r="K164" i="38" s="1"/>
  <c r="G379" i="38"/>
  <c r="J379" i="38" s="1"/>
  <c r="H379" i="38"/>
  <c r="K379" i="38" s="1"/>
  <c r="G144" i="38"/>
  <c r="J144" i="38" s="1"/>
  <c r="H144" i="38"/>
  <c r="K144" i="38" s="1"/>
  <c r="G260" i="38"/>
  <c r="H260" i="38"/>
  <c r="K260" i="38" s="1"/>
  <c r="G149" i="38"/>
  <c r="J149" i="38" s="1"/>
  <c r="H149" i="38"/>
  <c r="K149" i="38" s="1"/>
  <c r="G70" i="38"/>
  <c r="J70" i="38" s="1"/>
  <c r="H70" i="38"/>
  <c r="K70" i="38" s="1"/>
  <c r="G213" i="38"/>
  <c r="H213" i="38"/>
  <c r="K213" i="38" s="1"/>
  <c r="G95" i="38"/>
  <c r="H95" i="38"/>
  <c r="K95" i="38" s="1"/>
  <c r="G183" i="38"/>
  <c r="H183" i="38"/>
  <c r="K183" i="38" s="1"/>
  <c r="G158" i="38"/>
  <c r="H158" i="38"/>
  <c r="K158" i="38" s="1"/>
  <c r="G219" i="38"/>
  <c r="J219" i="38" s="1"/>
  <c r="H219" i="38"/>
  <c r="K219" i="38" s="1"/>
  <c r="G221" i="38"/>
  <c r="H221" i="38"/>
  <c r="K221" i="38" s="1"/>
  <c r="G190" i="38"/>
  <c r="H190" i="38"/>
  <c r="K190" i="38" s="1"/>
  <c r="G192" i="38"/>
  <c r="H192" i="38"/>
  <c r="K192" i="38" s="1"/>
  <c r="G135" i="38"/>
  <c r="H135" i="38"/>
  <c r="K135" i="38" s="1"/>
  <c r="G234" i="38"/>
  <c r="H234" i="38"/>
  <c r="K234" i="38" s="1"/>
  <c r="G316" i="38"/>
  <c r="H316" i="38"/>
  <c r="K316" i="38" s="1"/>
  <c r="G172" i="38"/>
  <c r="J172" i="38" s="1"/>
  <c r="H172" i="38"/>
  <c r="K172" i="38" s="1"/>
  <c r="G197" i="38"/>
  <c r="H197" i="38"/>
  <c r="K197" i="38" s="1"/>
  <c r="G198" i="38"/>
  <c r="J198" i="38" s="1"/>
  <c r="H198" i="38"/>
  <c r="K198" i="38" s="1"/>
  <c r="G173" i="38"/>
  <c r="H173" i="38"/>
  <c r="K173" i="38" s="1"/>
  <c r="G271" i="38"/>
  <c r="H271" i="38"/>
  <c r="K271" i="38" s="1"/>
  <c r="G240" i="38"/>
  <c r="J240" i="38" s="1"/>
  <c r="H240" i="38"/>
  <c r="K240" i="38" s="1"/>
  <c r="G242" i="38"/>
  <c r="J242" i="38" s="1"/>
  <c r="H242" i="38"/>
  <c r="K242" i="38" s="1"/>
  <c r="G208" i="38"/>
  <c r="J208" i="38" s="1"/>
  <c r="H208" i="38"/>
  <c r="K208" i="38" s="1"/>
  <c r="G152" i="38"/>
  <c r="J152" i="38" s="1"/>
  <c r="H152" i="38"/>
  <c r="K152" i="38" s="1"/>
  <c r="G155" i="38"/>
  <c r="H155" i="38"/>
  <c r="K155" i="38" s="1"/>
  <c r="G341" i="38"/>
  <c r="H341" i="38"/>
  <c r="K341" i="38" s="1"/>
  <c r="G184" i="38"/>
  <c r="J184" i="38" s="1"/>
  <c r="H184" i="38"/>
  <c r="K184" i="38" s="1"/>
  <c r="G237" i="38"/>
  <c r="H237" i="38"/>
  <c r="K237" i="38" s="1"/>
  <c r="G226" i="38"/>
  <c r="J226" i="38" s="1"/>
  <c r="H226" i="38"/>
  <c r="K226" i="38" s="1"/>
  <c r="G261" i="38"/>
  <c r="H261" i="38"/>
  <c r="K261" i="38" s="1"/>
  <c r="G194" i="38"/>
  <c r="H194" i="38"/>
  <c r="K194" i="38" s="1"/>
  <c r="G195" i="38"/>
  <c r="H195" i="38"/>
  <c r="K195" i="38" s="1"/>
  <c r="G169" i="38"/>
  <c r="J169" i="38" s="1"/>
  <c r="H169" i="38"/>
  <c r="K169" i="38" s="1"/>
  <c r="G196" i="38"/>
  <c r="H196" i="38"/>
  <c r="K196" i="38" s="1"/>
  <c r="G275" i="38"/>
  <c r="H275" i="38"/>
  <c r="K275" i="38" s="1"/>
  <c r="G401" i="38"/>
  <c r="J401" i="38" s="1"/>
  <c r="H401" i="38"/>
  <c r="K401" i="38" s="1"/>
  <c r="G205" i="38"/>
  <c r="J205" i="38" s="1"/>
  <c r="H205" i="38"/>
  <c r="K205" i="38" s="1"/>
  <c r="G327" i="38"/>
  <c r="H327" i="38"/>
  <c r="K327" i="38" s="1"/>
  <c r="G129" i="38"/>
  <c r="J129" i="38" s="1"/>
  <c r="H129" i="38"/>
  <c r="K129" i="38" s="1"/>
  <c r="G687" i="38"/>
  <c r="J687" i="38" s="1"/>
  <c r="H687" i="38"/>
  <c r="K687" i="38" s="1"/>
  <c r="G285" i="38"/>
  <c r="H285" i="38"/>
  <c r="K285" i="38" s="1"/>
  <c r="G214" i="38"/>
  <c r="J214" i="38" s="1"/>
  <c r="H214" i="38"/>
  <c r="K214" i="38" s="1"/>
  <c r="G293" i="38"/>
  <c r="H293" i="38"/>
  <c r="K293" i="38" s="1"/>
  <c r="G216" i="38"/>
  <c r="H216" i="38"/>
  <c r="K216" i="38" s="1"/>
  <c r="G217" i="38"/>
  <c r="J217" i="38" s="1"/>
  <c r="H217" i="38"/>
  <c r="K217" i="38" s="1"/>
  <c r="G254" i="38"/>
  <c r="H254" i="38"/>
  <c r="K254" i="38" s="1"/>
  <c r="G301" i="38"/>
  <c r="J301" i="38" s="1"/>
  <c r="H301" i="38"/>
  <c r="K301" i="38" s="1"/>
  <c r="G223" i="38"/>
  <c r="J223" i="38" s="1"/>
  <c r="H223" i="38"/>
  <c r="K223" i="38" s="1"/>
  <c r="G224" i="38"/>
  <c r="J224" i="38" s="1"/>
  <c r="H224" i="38"/>
  <c r="K224" i="38" s="1"/>
  <c r="G225" i="38"/>
  <c r="H225" i="38"/>
  <c r="K225" i="38" s="1"/>
  <c r="G227" i="38"/>
  <c r="J227" i="38" s="1"/>
  <c r="H227" i="38"/>
  <c r="K227" i="38" s="1"/>
  <c r="G308" i="38"/>
  <c r="H308" i="38"/>
  <c r="K308" i="38" s="1"/>
  <c r="G319" i="38"/>
  <c r="H319" i="38"/>
  <c r="K319" i="38" s="1"/>
  <c r="G264" i="38"/>
  <c r="J264" i="38" s="1"/>
  <c r="H264" i="38"/>
  <c r="K264" i="38" s="1"/>
  <c r="G315" i="38"/>
  <c r="H315" i="38"/>
  <c r="K315" i="38" s="1"/>
  <c r="G384" i="38"/>
  <c r="H384" i="38"/>
  <c r="K384" i="38" s="1"/>
  <c r="G385" i="38"/>
  <c r="J385" i="38" s="1"/>
  <c r="H385" i="38"/>
  <c r="K385" i="38" s="1"/>
  <c r="G168" i="38"/>
  <c r="H168" i="38"/>
  <c r="K168" i="38" s="1"/>
  <c r="G272" i="38"/>
  <c r="J272" i="38" s="1"/>
  <c r="H272" i="38"/>
  <c r="K272" i="38" s="1"/>
  <c r="G201" i="38"/>
  <c r="J201" i="38" s="1"/>
  <c r="H201" i="38"/>
  <c r="K201" i="38" s="1"/>
  <c r="G247" i="38"/>
  <c r="J247" i="38" s="1"/>
  <c r="H247" i="38"/>
  <c r="K247" i="38" s="1"/>
  <c r="G207" i="38"/>
  <c r="J207" i="38" s="1"/>
  <c r="H207" i="38"/>
  <c r="K207" i="38" s="1"/>
  <c r="G406" i="38"/>
  <c r="J406" i="38" s="1"/>
  <c r="H406" i="38"/>
  <c r="K406" i="38" s="1"/>
  <c r="G407" i="38"/>
  <c r="J407" i="38" s="1"/>
  <c r="H407" i="38"/>
  <c r="K407" i="38" s="1"/>
  <c r="G288" i="38"/>
  <c r="H288" i="38"/>
  <c r="K288" i="38" s="1"/>
  <c r="G182" i="38"/>
  <c r="H182" i="38"/>
  <c r="K182" i="38" s="1"/>
  <c r="G250" i="38"/>
  <c r="H250" i="38"/>
  <c r="K250" i="38" s="1"/>
  <c r="G253" i="38"/>
  <c r="H253" i="38"/>
  <c r="K253" i="38" s="1"/>
  <c r="G297" i="38"/>
  <c r="H297" i="38"/>
  <c r="K297" i="38" s="1"/>
  <c r="G299" i="38"/>
  <c r="J299" i="38" s="1"/>
  <c r="H299" i="38"/>
  <c r="K299" i="38" s="1"/>
  <c r="G354" i="38"/>
  <c r="H354" i="38"/>
  <c r="K354" i="38" s="1"/>
  <c r="G161" i="38"/>
  <c r="H161" i="38"/>
  <c r="K161" i="38" s="1"/>
  <c r="G618" i="38"/>
  <c r="J618" i="38" s="1"/>
  <c r="H618" i="38"/>
  <c r="K618" i="38" s="1"/>
  <c r="G462" i="38"/>
  <c r="H462" i="38"/>
  <c r="K462" i="38" s="1"/>
  <c r="G365" i="38"/>
  <c r="H365" i="38"/>
  <c r="K365" i="38" s="1"/>
  <c r="G473" i="38"/>
  <c r="H473" i="38"/>
  <c r="K473" i="38" s="1"/>
  <c r="G306" i="38"/>
  <c r="J306" i="38" s="1"/>
  <c r="H306" i="38"/>
  <c r="K306" i="38" s="1"/>
  <c r="G474" i="38"/>
  <c r="J474" i="38" s="1"/>
  <c r="H474" i="38"/>
  <c r="K474" i="38" s="1"/>
  <c r="G480" i="38"/>
  <c r="H480" i="38"/>
  <c r="K480" i="38" s="1"/>
  <c r="G310" i="38"/>
  <c r="J310" i="38" s="1"/>
  <c r="H310" i="38"/>
  <c r="K310" i="38" s="1"/>
  <c r="G266" i="38"/>
  <c r="J266" i="38" s="1"/>
  <c r="H266" i="38"/>
  <c r="K266" i="38" s="1"/>
  <c r="G531" i="38"/>
  <c r="H531" i="38"/>
  <c r="K531" i="38" s="1"/>
  <c r="G492" i="38"/>
  <c r="H492" i="38"/>
  <c r="K492" i="38" s="1"/>
  <c r="G170" i="38"/>
  <c r="H170" i="38"/>
  <c r="K170" i="38" s="1"/>
  <c r="G268" i="38"/>
  <c r="H268" i="38"/>
  <c r="K268" i="38" s="1"/>
  <c r="G269" i="38"/>
  <c r="J269" i="38" s="1"/>
  <c r="H269" i="38"/>
  <c r="K269" i="38" s="1"/>
  <c r="G270" i="38"/>
  <c r="H270" i="38"/>
  <c r="K270" i="38" s="1"/>
  <c r="G318" i="38"/>
  <c r="H318" i="38"/>
  <c r="K318" i="38" s="1"/>
  <c r="G273" i="38"/>
  <c r="J273" i="38" s="1"/>
  <c r="H273" i="38"/>
  <c r="K273" i="38" s="1"/>
  <c r="G321" i="38"/>
  <c r="H321" i="38"/>
  <c r="K321" i="38" s="1"/>
  <c r="G177" i="38"/>
  <c r="J177" i="38" s="1"/>
  <c r="H177" i="38"/>
  <c r="K177" i="38" s="1"/>
  <c r="G241" i="38"/>
  <c r="J241" i="38" s="1"/>
  <c r="H241" i="38"/>
  <c r="K241" i="38" s="1"/>
  <c r="G245" i="38"/>
  <c r="J245" i="38" s="1"/>
  <c r="H245" i="38"/>
  <c r="K245" i="38" s="1"/>
  <c r="G276" i="38"/>
  <c r="J276" i="38" s="1"/>
  <c r="H276" i="38"/>
  <c r="K276" i="38" s="1"/>
  <c r="G246" i="38"/>
  <c r="J246" i="38" s="1"/>
  <c r="H246" i="38"/>
  <c r="K246" i="38" s="1"/>
  <c r="G277" i="38"/>
  <c r="J277" i="38" s="1"/>
  <c r="H277" i="38"/>
  <c r="K277" i="38" s="1"/>
  <c r="G507" i="38"/>
  <c r="H507" i="38"/>
  <c r="K507" i="38" s="1"/>
  <c r="G333" i="38"/>
  <c r="H333" i="38"/>
  <c r="K333" i="38" s="1"/>
  <c r="G418" i="38"/>
  <c r="H418" i="38"/>
  <c r="K418" i="38" s="1"/>
  <c r="G280" i="38"/>
  <c r="J280" i="38" s="1"/>
  <c r="H280" i="38"/>
  <c r="K280" i="38" s="1"/>
  <c r="G284" i="38"/>
  <c r="J284" i="38" s="1"/>
  <c r="H284" i="38"/>
  <c r="K284" i="38" s="1"/>
  <c r="G287" i="38"/>
  <c r="J287" i="38" s="1"/>
  <c r="H287" i="38"/>
  <c r="K287" i="38" s="1"/>
  <c r="G340" i="38"/>
  <c r="J340" i="38" s="1"/>
  <c r="H340" i="38"/>
  <c r="K340" i="38" s="1"/>
  <c r="G295" i="38"/>
  <c r="H295" i="38"/>
  <c r="K295" i="38" s="1"/>
  <c r="G296" i="38"/>
  <c r="H296" i="38"/>
  <c r="K296" i="38" s="1"/>
  <c r="G523" i="38"/>
  <c r="H523" i="38"/>
  <c r="K523" i="38" s="1"/>
  <c r="G453" i="38"/>
  <c r="J453" i="38" s="1"/>
  <c r="H453" i="38"/>
  <c r="K453" i="38" s="1"/>
  <c r="G460" i="38"/>
  <c r="H460" i="38"/>
  <c r="K460" i="38" s="1"/>
  <c r="G463" i="38"/>
  <c r="H463" i="38"/>
  <c r="K463" i="38" s="1"/>
  <c r="G623" i="38"/>
  <c r="J623" i="38" s="1"/>
  <c r="H623" i="38"/>
  <c r="K623" i="38" s="1"/>
  <c r="G364" i="38"/>
  <c r="J364" i="38" s="1"/>
  <c r="H364" i="38"/>
  <c r="K364" i="38" s="1"/>
  <c r="G366" i="38"/>
  <c r="J366" i="38" s="1"/>
  <c r="H366" i="38"/>
  <c r="K366" i="38" s="1"/>
  <c r="G307" i="38"/>
  <c r="J307" i="38" s="1"/>
  <c r="H307" i="38"/>
  <c r="K307" i="38" s="1"/>
  <c r="G372" i="38"/>
  <c r="J372" i="38" s="1"/>
  <c r="H372" i="38"/>
  <c r="K372" i="38" s="1"/>
  <c r="G380" i="38"/>
  <c r="J380" i="38" s="1"/>
  <c r="H380" i="38"/>
  <c r="K380" i="38" s="1"/>
  <c r="G486" i="38"/>
  <c r="H486" i="38"/>
  <c r="K486" i="38" s="1"/>
  <c r="G313" i="38"/>
  <c r="H313" i="38"/>
  <c r="K313" i="38" s="1"/>
  <c r="G490" i="38"/>
  <c r="H490" i="38"/>
  <c r="K490" i="38" s="1"/>
  <c r="G493" i="38"/>
  <c r="H493" i="38"/>
  <c r="K493" i="38" s="1"/>
  <c r="G236" i="38"/>
  <c r="H236" i="38"/>
  <c r="K236" i="38" s="1"/>
  <c r="G388" i="38"/>
  <c r="J388" i="38" s="1"/>
  <c r="H388" i="38"/>
  <c r="K388" i="38" s="1"/>
  <c r="G320" i="38"/>
  <c r="H320" i="38"/>
  <c r="K320" i="38" s="1"/>
  <c r="G543" i="38"/>
  <c r="H543" i="38"/>
  <c r="K543" i="38" s="1"/>
  <c r="G274" i="38"/>
  <c r="J274" i="38" s="1"/>
  <c r="H274" i="38"/>
  <c r="K274" i="38" s="1"/>
  <c r="G395" i="38"/>
  <c r="J395" i="38" s="1"/>
  <c r="H395" i="38"/>
  <c r="K395" i="38" s="1"/>
  <c r="G396" i="38"/>
  <c r="J396" i="38" s="1"/>
  <c r="H396" i="38"/>
  <c r="K396" i="38" s="1"/>
  <c r="G550" i="38"/>
  <c r="J550" i="38" s="1"/>
  <c r="H550" i="38"/>
  <c r="K550" i="38" s="1"/>
  <c r="G398" i="38"/>
  <c r="J398" i="38" s="1"/>
  <c r="H398" i="38"/>
  <c r="K398" i="38" s="1"/>
  <c r="G400" i="38"/>
  <c r="H400" i="38"/>
  <c r="K400" i="38" s="1"/>
  <c r="G553" i="38"/>
  <c r="J553" i="38" s="1"/>
  <c r="H553" i="38"/>
  <c r="K553" i="38" s="1"/>
  <c r="G330" i="38"/>
  <c r="J330" i="38" s="1"/>
  <c r="H330" i="38"/>
  <c r="K330" i="38" s="1"/>
  <c r="G329" i="38"/>
  <c r="H329" i="38"/>
  <c r="K329" i="38" s="1"/>
  <c r="G560" i="38"/>
  <c r="J560" i="38" s="1"/>
  <c r="H560" i="38"/>
  <c r="K560" i="38" s="1"/>
  <c r="G331" i="38"/>
  <c r="J331" i="38" s="1"/>
  <c r="H331" i="38"/>
  <c r="K331" i="38" s="1"/>
  <c r="G279" i="38"/>
  <c r="J279" i="38" s="1"/>
  <c r="H279" i="38"/>
  <c r="K279" i="38" s="1"/>
  <c r="G413" i="38"/>
  <c r="J413" i="38" s="1"/>
  <c r="H413" i="38"/>
  <c r="K413" i="38" s="1"/>
  <c r="G414" i="38"/>
  <c r="J414" i="38" s="1"/>
  <c r="H414" i="38"/>
  <c r="K414" i="38" s="1"/>
  <c r="G181" i="38"/>
  <c r="J181" i="38" s="1"/>
  <c r="H181" i="38"/>
  <c r="K181" i="38" s="1"/>
  <c r="G577" i="38"/>
  <c r="H577" i="38"/>
  <c r="K577" i="38" s="1"/>
  <c r="G339" i="38"/>
  <c r="J339" i="38" s="1"/>
  <c r="H339" i="38"/>
  <c r="K339" i="38" s="1"/>
  <c r="G252" i="38"/>
  <c r="J252" i="38" s="1"/>
  <c r="H252" i="38"/>
  <c r="K252" i="38" s="1"/>
  <c r="G344" i="38"/>
  <c r="J344" i="38" s="1"/>
  <c r="H344" i="38"/>
  <c r="K344" i="38" s="1"/>
  <c r="G345" i="38"/>
  <c r="H345" i="38"/>
  <c r="K345" i="38" s="1"/>
  <c r="G435" i="38"/>
  <c r="H435" i="38"/>
  <c r="K435" i="38" s="1"/>
  <c r="G697" i="38"/>
  <c r="J697" i="38" s="1"/>
  <c r="H697" i="38"/>
  <c r="K697" i="38" s="1"/>
  <c r="G346" i="38"/>
  <c r="H346" i="38"/>
  <c r="K346" i="38" s="1"/>
  <c r="G348" i="38"/>
  <c r="H348" i="38"/>
  <c r="K348" i="38" s="1"/>
  <c r="G444" i="38"/>
  <c r="H444" i="38"/>
  <c r="K444" i="38" s="1"/>
  <c r="G447" i="38"/>
  <c r="H447" i="38"/>
  <c r="K447" i="38" s="1"/>
  <c r="G353" i="38"/>
  <c r="H353" i="38"/>
  <c r="K353" i="38" s="1"/>
  <c r="G300" i="38"/>
  <c r="H300" i="38"/>
  <c r="K300" i="38" s="1"/>
  <c r="G707" i="38"/>
  <c r="H707" i="38"/>
  <c r="K707" i="38" s="1"/>
  <c r="G457" i="38"/>
  <c r="H457" i="38"/>
  <c r="K457" i="38" s="1"/>
  <c r="G370" i="38"/>
  <c r="H370" i="38"/>
  <c r="K370" i="38" s="1"/>
  <c r="G529" i="38"/>
  <c r="J529" i="38" s="1"/>
  <c r="H529" i="38"/>
  <c r="K529" i="38" s="1"/>
  <c r="G312" i="38"/>
  <c r="H312" i="38"/>
  <c r="K312" i="38" s="1"/>
  <c r="G755" i="38"/>
  <c r="H755" i="38"/>
  <c r="K755" i="38" s="1"/>
  <c r="G489" i="38"/>
  <c r="H489" i="38"/>
  <c r="K489" i="38" s="1"/>
  <c r="G533" i="38"/>
  <c r="H533" i="38"/>
  <c r="K533" i="38" s="1"/>
  <c r="G386" i="38"/>
  <c r="J386" i="38" s="1"/>
  <c r="H386" i="38"/>
  <c r="K386" i="38" s="1"/>
  <c r="G387" i="38"/>
  <c r="J387" i="38" s="1"/>
  <c r="H387" i="38"/>
  <c r="K387" i="38" s="1"/>
  <c r="G495" i="38"/>
  <c r="H495" i="38"/>
  <c r="K495" i="38" s="1"/>
  <c r="G391" i="38"/>
  <c r="J391" i="38" s="1"/>
  <c r="H391" i="38"/>
  <c r="K391" i="38" s="1"/>
  <c r="G392" i="38"/>
  <c r="J392" i="38" s="1"/>
  <c r="H392" i="38"/>
  <c r="K392" i="38" s="1"/>
  <c r="G544" i="38"/>
  <c r="H544" i="38"/>
  <c r="K544" i="38" s="1"/>
  <c r="G545" i="38"/>
  <c r="J545" i="38" s="1"/>
  <c r="H545" i="38"/>
  <c r="K545" i="38" s="1"/>
  <c r="G547" i="38"/>
  <c r="J547" i="38" s="1"/>
  <c r="H547" i="38"/>
  <c r="K547" i="38" s="1"/>
  <c r="G324" i="38"/>
  <c r="J324" i="38" s="1"/>
  <c r="H324" i="38"/>
  <c r="K324" i="38" s="1"/>
  <c r="G90" i="38"/>
  <c r="J90" i="38" s="1"/>
  <c r="H90" i="38"/>
  <c r="K90" i="38" s="1"/>
  <c r="G673" i="38"/>
  <c r="J673" i="38" s="1"/>
  <c r="H673" i="38"/>
  <c r="K673" i="38" s="1"/>
  <c r="G405" i="38"/>
  <c r="J405" i="38" s="1"/>
  <c r="H405" i="38"/>
  <c r="K405" i="38" s="1"/>
  <c r="G509" i="38"/>
  <c r="J509" i="38" s="1"/>
  <c r="H509" i="38"/>
  <c r="K509" i="38" s="1"/>
  <c r="G408" i="38"/>
  <c r="J408" i="38" s="1"/>
  <c r="H408" i="38"/>
  <c r="K408" i="38" s="1"/>
  <c r="G675" i="38"/>
  <c r="J675" i="38" s="1"/>
  <c r="H675" i="38"/>
  <c r="K675" i="38" s="1"/>
  <c r="G562" i="38"/>
  <c r="J562" i="38" s="1"/>
  <c r="H562" i="38"/>
  <c r="K562" i="38" s="1"/>
  <c r="G563" i="38"/>
  <c r="J563" i="38" s="1"/>
  <c r="H563" i="38"/>
  <c r="K563" i="38" s="1"/>
  <c r="G415" i="38"/>
  <c r="H415" i="38"/>
  <c r="K415" i="38" s="1"/>
  <c r="G419" i="38"/>
  <c r="J419" i="38" s="1"/>
  <c r="H419" i="38"/>
  <c r="K419" i="38" s="1"/>
  <c r="G420" i="38"/>
  <c r="J420" i="38" s="1"/>
  <c r="H420" i="38"/>
  <c r="K420" i="38" s="1"/>
  <c r="G424" i="38"/>
  <c r="J424" i="38" s="1"/>
  <c r="H424" i="38"/>
  <c r="K424" i="38" s="1"/>
  <c r="G576" i="38"/>
  <c r="J576" i="38" s="1"/>
  <c r="H576" i="38"/>
  <c r="K576" i="38" s="1"/>
  <c r="G427" i="38"/>
  <c r="J427" i="38" s="1"/>
  <c r="H427" i="38"/>
  <c r="K427" i="38" s="1"/>
  <c r="G580" i="38"/>
  <c r="J580" i="38" s="1"/>
  <c r="H580" i="38"/>
  <c r="K580" i="38" s="1"/>
  <c r="G429" i="38"/>
  <c r="J429" i="38" s="1"/>
  <c r="H429" i="38"/>
  <c r="K429" i="38" s="1"/>
  <c r="G584" i="38"/>
  <c r="J584" i="38" s="1"/>
  <c r="H584" i="38"/>
  <c r="K584" i="38" s="1"/>
  <c r="G212" i="38"/>
  <c r="H212" i="38"/>
  <c r="K212" i="38" s="1"/>
  <c r="G292" i="38"/>
  <c r="J292" i="38" s="1"/>
  <c r="H292" i="38"/>
  <c r="K292" i="38" s="1"/>
  <c r="G593" i="38"/>
  <c r="H593" i="38"/>
  <c r="K593" i="38" s="1"/>
  <c r="G437" i="38"/>
  <c r="J437" i="38" s="1"/>
  <c r="H437" i="38"/>
  <c r="K437" i="38" s="1"/>
  <c r="G597" i="38"/>
  <c r="J597" i="38" s="1"/>
  <c r="H597" i="38"/>
  <c r="K597" i="38" s="1"/>
  <c r="G438" i="38"/>
  <c r="J438" i="38" s="1"/>
  <c r="H438" i="38"/>
  <c r="K438" i="38" s="1"/>
  <c r="G439" i="38"/>
  <c r="J439" i="38" s="1"/>
  <c r="H439" i="38"/>
  <c r="K439" i="38" s="1"/>
  <c r="G446" i="38"/>
  <c r="J446" i="38" s="1"/>
  <c r="H446" i="38"/>
  <c r="K446" i="38" s="1"/>
  <c r="G524" i="38"/>
  <c r="H524" i="38"/>
  <c r="K524" i="38" s="1"/>
  <c r="G449" i="38"/>
  <c r="J449" i="38" s="1"/>
  <c r="H449" i="38"/>
  <c r="K449" i="38" s="1"/>
  <c r="G606" i="38"/>
  <c r="J606" i="38" s="1"/>
  <c r="H606" i="38"/>
  <c r="K606" i="38" s="1"/>
  <c r="G704" i="38"/>
  <c r="J704" i="38" s="1"/>
  <c r="H704" i="38"/>
  <c r="K704" i="38" s="1"/>
  <c r="G620" i="38"/>
  <c r="J620" i="38" s="1"/>
  <c r="H620" i="38"/>
  <c r="K620" i="38" s="1"/>
  <c r="G455" i="38"/>
  <c r="J455" i="38" s="1"/>
  <c r="H455" i="38"/>
  <c r="K455" i="38" s="1"/>
  <c r="G222" i="38"/>
  <c r="J222" i="38" s="1"/>
  <c r="H222" i="38"/>
  <c r="K222" i="38" s="1"/>
  <c r="G467" i="38"/>
  <c r="H467" i="38"/>
  <c r="K467" i="38" s="1"/>
  <c r="G471" i="38"/>
  <c r="H471" i="38"/>
  <c r="K471" i="38" s="1"/>
  <c r="G626" i="38"/>
  <c r="J626" i="38" s="1"/>
  <c r="H626" i="38"/>
  <c r="K626" i="38" s="1"/>
  <c r="G628" i="38"/>
  <c r="J628" i="38" s="1"/>
  <c r="H628" i="38"/>
  <c r="K628" i="38" s="1"/>
  <c r="G369" i="38"/>
  <c r="J369" i="38" s="1"/>
  <c r="H369" i="38"/>
  <c r="K369" i="38" s="1"/>
  <c r="G475" i="38"/>
  <c r="H475" i="38"/>
  <c r="K475" i="38" s="1"/>
  <c r="G636" i="38"/>
  <c r="J636" i="38" s="1"/>
  <c r="H636" i="38"/>
  <c r="K636" i="38" s="1"/>
  <c r="G376" i="38"/>
  <c r="H376" i="38"/>
  <c r="K376" i="38" s="1"/>
  <c r="G491" i="38"/>
  <c r="H491" i="38"/>
  <c r="K491" i="38" s="1"/>
  <c r="G496" i="38"/>
  <c r="H496" i="38"/>
  <c r="K496" i="38" s="1"/>
  <c r="G501" i="38"/>
  <c r="H501" i="38"/>
  <c r="K501" i="38" s="1"/>
  <c r="G661" i="38"/>
  <c r="H661" i="38"/>
  <c r="K661" i="38" s="1"/>
  <c r="G390" i="38"/>
  <c r="J390" i="38" s="1"/>
  <c r="H390" i="38"/>
  <c r="K390" i="38" s="1"/>
  <c r="G541" i="38"/>
  <c r="H541" i="38"/>
  <c r="K541" i="38" s="1"/>
  <c r="G502" i="38"/>
  <c r="J502" i="38" s="1"/>
  <c r="H502" i="38"/>
  <c r="K502" i="38" s="1"/>
  <c r="G665" i="38"/>
  <c r="H665" i="38"/>
  <c r="K665" i="38" s="1"/>
  <c r="G667" i="38"/>
  <c r="J667" i="38" s="1"/>
  <c r="H667" i="38"/>
  <c r="K667" i="38" s="1"/>
  <c r="G508" i="38"/>
  <c r="J508" i="38" s="1"/>
  <c r="H508" i="38"/>
  <c r="K508" i="38" s="1"/>
  <c r="G678" i="38"/>
  <c r="J678" i="38" s="1"/>
  <c r="H678" i="38"/>
  <c r="K678" i="38" s="1"/>
  <c r="G416" i="38"/>
  <c r="H416" i="38"/>
  <c r="K416" i="38" s="1"/>
  <c r="G514" i="38"/>
  <c r="J514" i="38" s="1"/>
  <c r="H514" i="38"/>
  <c r="K514" i="38" s="1"/>
  <c r="G517" i="38"/>
  <c r="J517" i="38" s="1"/>
  <c r="H517" i="38"/>
  <c r="K517" i="38" s="1"/>
  <c r="G691" i="38"/>
  <c r="J691" i="38" s="1"/>
  <c r="H691" i="38"/>
  <c r="K691" i="38" s="1"/>
  <c r="G343" i="38"/>
  <c r="J343" i="38" s="1"/>
  <c r="H343" i="38"/>
  <c r="K343" i="38" s="1"/>
  <c r="G592" i="38"/>
  <c r="J592" i="38" s="1"/>
  <c r="H592" i="38"/>
  <c r="K592" i="38" s="1"/>
  <c r="G441" i="38"/>
  <c r="H441" i="38"/>
  <c r="K441" i="38" s="1"/>
  <c r="G305" i="38"/>
  <c r="J305" i="38" s="1"/>
  <c r="H305" i="38"/>
  <c r="K305" i="38" s="1"/>
  <c r="G530" i="38"/>
  <c r="J530" i="38" s="1"/>
  <c r="H530" i="38"/>
  <c r="K530" i="38" s="1"/>
  <c r="G532" i="38"/>
  <c r="H532" i="38"/>
  <c r="K532" i="38" s="1"/>
  <c r="G535" i="38"/>
  <c r="J535" i="38" s="1"/>
  <c r="H535" i="38"/>
  <c r="K535" i="38" s="1"/>
  <c r="G494" i="38"/>
  <c r="H494" i="38"/>
  <c r="K494" i="38" s="1"/>
  <c r="G499" i="38"/>
  <c r="H499" i="38"/>
  <c r="K499" i="38" s="1"/>
  <c r="G500" i="38"/>
  <c r="H500" i="38"/>
  <c r="K500" i="38" s="1"/>
  <c r="G539" i="38"/>
  <c r="H539" i="38"/>
  <c r="K539" i="38" s="1"/>
  <c r="G540" i="38"/>
  <c r="J540" i="38" s="1"/>
  <c r="H540" i="38"/>
  <c r="K540" i="38" s="1"/>
  <c r="G393" i="38"/>
  <c r="J393" i="38" s="1"/>
  <c r="H393" i="38"/>
  <c r="K393" i="38" s="1"/>
  <c r="G542" i="38"/>
  <c r="J542" i="38" s="1"/>
  <c r="H542" i="38"/>
  <c r="K542" i="38" s="1"/>
  <c r="G394" i="38"/>
  <c r="J394" i="38" s="1"/>
  <c r="H394" i="38"/>
  <c r="K394" i="38" s="1"/>
  <c r="G548" i="38"/>
  <c r="J548" i="38" s="1"/>
  <c r="H548" i="38"/>
  <c r="K548" i="38" s="1"/>
  <c r="G666" i="38"/>
  <c r="J666" i="38" s="1"/>
  <c r="H666" i="38"/>
  <c r="K666" i="38" s="1"/>
  <c r="G551" i="38"/>
  <c r="J551" i="38" s="1"/>
  <c r="H551" i="38"/>
  <c r="K551" i="38" s="1"/>
  <c r="G504" i="38"/>
  <c r="J504" i="38" s="1"/>
  <c r="H504" i="38"/>
  <c r="K504" i="38" s="1"/>
  <c r="G554" i="38"/>
  <c r="J554" i="38" s="1"/>
  <c r="H554" i="38"/>
  <c r="K554" i="38" s="1"/>
  <c r="G734" i="38"/>
  <c r="J734" i="38" s="1"/>
  <c r="H734" i="38"/>
  <c r="K734" i="38" s="1"/>
  <c r="G556" i="38"/>
  <c r="J556" i="38" s="1"/>
  <c r="H556" i="38"/>
  <c r="K556" i="38" s="1"/>
  <c r="G557" i="38"/>
  <c r="J557" i="38" s="1"/>
  <c r="H557" i="38"/>
  <c r="K557" i="38" s="1"/>
  <c r="G278" i="38"/>
  <c r="J278" i="38" s="1"/>
  <c r="H278" i="38"/>
  <c r="K278" i="38" s="1"/>
  <c r="G558" i="38"/>
  <c r="J558" i="38" s="1"/>
  <c r="H558" i="38"/>
  <c r="K558" i="38" s="1"/>
  <c r="G409" i="38"/>
  <c r="H409" i="38"/>
  <c r="K409" i="38" s="1"/>
  <c r="G679" i="38"/>
  <c r="J679" i="38" s="1"/>
  <c r="H679" i="38"/>
  <c r="K679" i="38" s="1"/>
  <c r="G328" i="38"/>
  <c r="J328" i="38" s="1"/>
  <c r="H328" i="38"/>
  <c r="K328" i="38" s="1"/>
  <c r="G559" i="38"/>
  <c r="J559" i="38" s="1"/>
  <c r="H559" i="38"/>
  <c r="K559" i="38" s="1"/>
  <c r="G735" i="38"/>
  <c r="H735" i="38"/>
  <c r="K735" i="38" s="1"/>
  <c r="G567" i="38"/>
  <c r="J567" i="38" s="1"/>
  <c r="H567" i="38"/>
  <c r="K567" i="38" s="1"/>
  <c r="G569" i="38"/>
  <c r="J569" i="38" s="1"/>
  <c r="H569" i="38"/>
  <c r="K569" i="38" s="1"/>
  <c r="G570" i="38"/>
  <c r="J570" i="38" s="1"/>
  <c r="H570" i="38"/>
  <c r="K570" i="38" s="1"/>
  <c r="G336" i="38"/>
  <c r="H336" i="38"/>
  <c r="K336" i="38" s="1"/>
  <c r="G338" i="38"/>
  <c r="J338" i="38" s="1"/>
  <c r="H338" i="38"/>
  <c r="K338" i="38" s="1"/>
  <c r="G695" i="38"/>
  <c r="J695" i="38" s="1"/>
  <c r="H695" i="38"/>
  <c r="K695" i="38" s="1"/>
  <c r="G433" i="38"/>
  <c r="H433" i="38"/>
  <c r="K433" i="38" s="1"/>
  <c r="G591" i="38"/>
  <c r="J591" i="38" s="1"/>
  <c r="H591" i="38"/>
  <c r="K591" i="38" s="1"/>
  <c r="G594" i="38"/>
  <c r="J594" i="38" s="1"/>
  <c r="H594" i="38"/>
  <c r="K594" i="38" s="1"/>
  <c r="G436" i="38"/>
  <c r="J436" i="38" s="1"/>
  <c r="H436" i="38"/>
  <c r="K436" i="38" s="1"/>
  <c r="G596" i="38"/>
  <c r="J596" i="38" s="1"/>
  <c r="H596" i="38"/>
  <c r="K596" i="38" s="1"/>
  <c r="G347" i="38"/>
  <c r="J347" i="38" s="1"/>
  <c r="H347" i="38"/>
  <c r="K347" i="38" s="1"/>
  <c r="G440" i="38"/>
  <c r="J440" i="38" s="1"/>
  <c r="H440" i="38"/>
  <c r="K440" i="38" s="1"/>
  <c r="G601" i="38"/>
  <c r="J601" i="38" s="1"/>
  <c r="H601" i="38"/>
  <c r="K601" i="38" s="1"/>
  <c r="G600" i="38"/>
  <c r="J600" i="38" s="1"/>
  <c r="H600" i="38"/>
  <c r="K600" i="38" s="1"/>
  <c r="G522" i="38"/>
  <c r="J522" i="38" s="1"/>
  <c r="H522" i="38"/>
  <c r="K522" i="38" s="1"/>
  <c r="G702" i="38"/>
  <c r="J702" i="38" s="1"/>
  <c r="H702" i="38"/>
  <c r="K702" i="38" s="1"/>
  <c r="G607" i="38"/>
  <c r="J607" i="38" s="1"/>
  <c r="H607" i="38"/>
  <c r="K607" i="38" s="1"/>
  <c r="G608" i="38"/>
  <c r="J608" i="38" s="1"/>
  <c r="H608" i="38"/>
  <c r="K608" i="38" s="1"/>
  <c r="G612" i="38"/>
  <c r="J612" i="38" s="1"/>
  <c r="H612" i="38"/>
  <c r="K612" i="38" s="1"/>
  <c r="G614" i="38"/>
  <c r="J614" i="38" s="1"/>
  <c r="H614" i="38"/>
  <c r="K614" i="38" s="1"/>
  <c r="G615" i="38"/>
  <c r="J615" i="38" s="1"/>
  <c r="H615" i="38"/>
  <c r="K615" i="38" s="1"/>
  <c r="G616" i="38"/>
  <c r="H616" i="38"/>
  <c r="K616" i="38" s="1"/>
  <c r="G622" i="38"/>
  <c r="J622" i="38" s="1"/>
  <c r="H622" i="38"/>
  <c r="K622" i="38" s="1"/>
  <c r="G629" i="38"/>
  <c r="H629" i="38"/>
  <c r="K629" i="38" s="1"/>
  <c r="G637" i="38"/>
  <c r="H637" i="38"/>
  <c r="K637" i="38" s="1"/>
  <c r="G638" i="38"/>
  <c r="H638" i="38"/>
  <c r="K638" i="38" s="1"/>
  <c r="G639" i="38"/>
  <c r="J639" i="38" s="1"/>
  <c r="H639" i="38"/>
  <c r="K639" i="38" s="1"/>
  <c r="G716" i="38"/>
  <c r="J716" i="38" s="1"/>
  <c r="H716" i="38"/>
  <c r="K716" i="38" s="1"/>
  <c r="G717" i="38"/>
  <c r="J717" i="38" s="1"/>
  <c r="H717" i="38"/>
  <c r="K717" i="38" s="1"/>
  <c r="G642" i="38"/>
  <c r="J642" i="38" s="1"/>
  <c r="H642" i="38"/>
  <c r="K642" i="38" s="1"/>
  <c r="G643" i="38"/>
  <c r="J643" i="38" s="1"/>
  <c r="H643" i="38"/>
  <c r="K643" i="38" s="1"/>
  <c r="G644" i="38"/>
  <c r="J644" i="38" s="1"/>
  <c r="H644" i="38"/>
  <c r="K644" i="38" s="1"/>
  <c r="G534" i="38"/>
  <c r="H534" i="38"/>
  <c r="K534" i="38" s="1"/>
  <c r="G648" i="38"/>
  <c r="J648" i="38" s="1"/>
  <c r="H648" i="38"/>
  <c r="K648" i="38" s="1"/>
  <c r="G656" i="38"/>
  <c r="H656" i="38"/>
  <c r="K656" i="38" s="1"/>
  <c r="G657" i="38"/>
  <c r="J657" i="38" s="1"/>
  <c r="H657" i="38"/>
  <c r="K657" i="38" s="1"/>
  <c r="G658" i="38"/>
  <c r="J658" i="38" s="1"/>
  <c r="H658" i="38"/>
  <c r="K658" i="38" s="1"/>
  <c r="G659" i="38"/>
  <c r="H659" i="38"/>
  <c r="K659" i="38" s="1"/>
  <c r="G660" i="38"/>
  <c r="J660" i="38" s="1"/>
  <c r="H660" i="38"/>
  <c r="K660" i="38" s="1"/>
  <c r="G663" i="38"/>
  <c r="J663" i="38" s="1"/>
  <c r="H663" i="38"/>
  <c r="K663" i="38" s="1"/>
  <c r="G503" i="38"/>
  <c r="J503" i="38" s="1"/>
  <c r="H503" i="38"/>
  <c r="K503" i="38" s="1"/>
  <c r="G671" i="38"/>
  <c r="J671" i="38" s="1"/>
  <c r="H671" i="38"/>
  <c r="K671" i="38" s="1"/>
  <c r="G669" i="38"/>
  <c r="J669" i="38" s="1"/>
  <c r="H669" i="38"/>
  <c r="K669" i="38" s="1"/>
  <c r="G670" i="38"/>
  <c r="J670" i="38" s="1"/>
  <c r="H670" i="38"/>
  <c r="K670" i="38" s="1"/>
  <c r="G672" i="38"/>
  <c r="J672" i="38" s="1"/>
  <c r="H672" i="38"/>
  <c r="K672" i="38" s="1"/>
  <c r="G677" i="38"/>
  <c r="J677" i="38" s="1"/>
  <c r="H677" i="38"/>
  <c r="K677" i="38" s="1"/>
  <c r="G682" i="38"/>
  <c r="J682" i="38" s="1"/>
  <c r="H682" i="38"/>
  <c r="K682" i="38" s="1"/>
  <c r="G683" i="38"/>
  <c r="J683" i="38" s="1"/>
  <c r="H683" i="38"/>
  <c r="K683" i="38" s="1"/>
  <c r="G512" i="38"/>
  <c r="J512" i="38" s="1"/>
  <c r="H512" i="38"/>
  <c r="K512" i="38" s="1"/>
  <c r="G684" i="38"/>
  <c r="J684" i="38" s="1"/>
  <c r="H684" i="38"/>
  <c r="K684" i="38" s="1"/>
  <c r="G565" i="38"/>
  <c r="J565" i="38" s="1"/>
  <c r="H565" i="38"/>
  <c r="K565" i="38" s="1"/>
  <c r="G686" i="38"/>
  <c r="J686" i="38" s="1"/>
  <c r="H686" i="38"/>
  <c r="K686" i="38" s="1"/>
  <c r="G282" i="38"/>
  <c r="J282" i="38" s="1"/>
  <c r="H282" i="38"/>
  <c r="K282" i="38" s="1"/>
  <c r="G690" i="38"/>
  <c r="J690" i="38" s="1"/>
  <c r="H690" i="38"/>
  <c r="K690" i="38" s="1"/>
  <c r="G582" i="38"/>
  <c r="H582" i="38"/>
  <c r="K582" i="38" s="1"/>
  <c r="G693" i="38"/>
  <c r="J693" i="38" s="1"/>
  <c r="H693" i="38"/>
  <c r="K693" i="38" s="1"/>
  <c r="G701" i="38"/>
  <c r="J701" i="38" s="1"/>
  <c r="H701" i="38"/>
  <c r="K701" i="38" s="1"/>
  <c r="G731" i="38"/>
  <c r="J731" i="38" s="1"/>
  <c r="H731" i="38"/>
  <c r="K731" i="38" s="1"/>
  <c r="G511" i="38"/>
  <c r="J511" i="38" s="1"/>
  <c r="H511" i="38"/>
  <c r="K511" i="38" s="1"/>
  <c r="G283" i="38"/>
  <c r="H283" i="38"/>
  <c r="K283" i="38" s="1"/>
  <c r="G442" i="38"/>
  <c r="J442" i="38" s="1"/>
  <c r="H442" i="38"/>
  <c r="K442" i="38" s="1"/>
  <c r="H2" i="38"/>
  <c r="K2" i="38" s="1"/>
  <c r="G2" i="38"/>
  <c r="J2" i="38" s="1"/>
  <c r="M442" i="38"/>
  <c r="M307" i="38"/>
  <c r="M227" i="38"/>
  <c r="M424" i="38"/>
  <c r="M535" i="38"/>
  <c r="M702" i="38"/>
  <c r="M43" i="38"/>
  <c r="M113" i="38"/>
  <c r="M223" i="38"/>
  <c r="M306" i="38"/>
  <c r="M364" i="38"/>
  <c r="M21" i="38"/>
  <c r="M214" i="38"/>
  <c r="M144" i="38"/>
  <c r="M105" i="38"/>
  <c r="M620" i="38"/>
  <c r="M159" i="38"/>
  <c r="M17" i="38"/>
  <c r="M98" i="38"/>
  <c r="L22" i="45"/>
  <c r="L79" i="45"/>
  <c r="L34" i="45"/>
  <c r="L60" i="45"/>
  <c r="L55" i="45"/>
  <c r="L82" i="45"/>
  <c r="L63" i="45"/>
  <c r="L56" i="45"/>
  <c r="L41" i="45"/>
  <c r="L29" i="45"/>
  <c r="L9" i="45"/>
  <c r="L38" i="45"/>
  <c r="L65" i="45"/>
  <c r="L64" i="45"/>
  <c r="L54" i="45"/>
  <c r="L37" i="45"/>
  <c r="L19" i="45"/>
  <c r="L78" i="45"/>
  <c r="L77" i="45"/>
  <c r="L46" i="45"/>
  <c r="L39" i="45"/>
  <c r="L4" i="45"/>
  <c r="L20" i="45"/>
  <c r="L57" i="45"/>
  <c r="L26" i="45"/>
  <c r="L27" i="45"/>
  <c r="L2" i="45"/>
  <c r="L16" i="45"/>
  <c r="L14" i="45"/>
  <c r="L21" i="45"/>
  <c r="L48" i="45"/>
  <c r="L85" i="45"/>
  <c r="L58" i="45"/>
  <c r="L66" i="45"/>
  <c r="L28" i="45"/>
  <c r="L17" i="45"/>
  <c r="L10" i="45"/>
  <c r="L11" i="45"/>
  <c r="L50" i="45"/>
  <c r="L61" i="45"/>
  <c r="L40" i="45"/>
  <c r="L81" i="45"/>
  <c r="L49" i="45"/>
  <c r="L67" i="45"/>
  <c r="L3" i="45"/>
  <c r="L5" i="45"/>
  <c r="L59" i="45"/>
  <c r="L69" i="45"/>
  <c r="L62" i="45"/>
  <c r="L86" i="45"/>
  <c r="L80" i="45"/>
  <c r="L83" i="45"/>
  <c r="L84" i="45"/>
  <c r="L76" i="45"/>
  <c r="L31" i="45"/>
  <c r="L87" i="45"/>
  <c r="L71" i="45"/>
  <c r="L75" i="45"/>
  <c r="L36" i="45"/>
  <c r="L25" i="45"/>
  <c r="L12" i="45"/>
  <c r="L32" i="45"/>
  <c r="L7" i="45"/>
  <c r="L43" i="45"/>
  <c r="L18" i="45"/>
  <c r="L23" i="45"/>
  <c r="L42" i="45"/>
  <c r="L30" i="45"/>
  <c r="L51" i="45"/>
  <c r="L35" i="45"/>
  <c r="L44" i="45"/>
  <c r="L68" i="45"/>
  <c r="L6" i="45"/>
  <c r="L24" i="45"/>
  <c r="L70" i="45"/>
  <c r="L52" i="45"/>
  <c r="L15" i="45"/>
  <c r="L53" i="45"/>
  <c r="L45" i="45"/>
  <c r="L74" i="45"/>
  <c r="L8" i="45"/>
  <c r="L33" i="45"/>
  <c r="L72" i="45"/>
  <c r="L47" i="45"/>
  <c r="L73" i="45"/>
  <c r="L1" i="45"/>
  <c r="F63" i="45"/>
  <c r="I63" i="45" s="1"/>
  <c r="G63" i="45"/>
  <c r="J63" i="45" s="1"/>
  <c r="F56" i="45"/>
  <c r="I56" i="45" s="1"/>
  <c r="G56" i="45"/>
  <c r="J56" i="45" s="1"/>
  <c r="F41" i="45"/>
  <c r="I41" i="45" s="1"/>
  <c r="G41" i="45"/>
  <c r="J41" i="45" s="1"/>
  <c r="F29" i="45"/>
  <c r="I29" i="45" s="1"/>
  <c r="G29" i="45"/>
  <c r="J29" i="45" s="1"/>
  <c r="F9" i="45"/>
  <c r="I9" i="45" s="1"/>
  <c r="G9" i="45"/>
  <c r="J9" i="45" s="1"/>
  <c r="F38" i="45"/>
  <c r="I38" i="45" s="1"/>
  <c r="G38" i="45"/>
  <c r="J38" i="45" s="1"/>
  <c r="F65" i="45"/>
  <c r="I65" i="45" s="1"/>
  <c r="G65" i="45"/>
  <c r="J65" i="45" s="1"/>
  <c r="F64" i="45"/>
  <c r="I64" i="45" s="1"/>
  <c r="G64" i="45"/>
  <c r="J64" i="45" s="1"/>
  <c r="F54" i="45"/>
  <c r="I54" i="45" s="1"/>
  <c r="G54" i="45"/>
  <c r="J54" i="45" s="1"/>
  <c r="F37" i="45"/>
  <c r="I37" i="45" s="1"/>
  <c r="G37" i="45"/>
  <c r="J37" i="45" s="1"/>
  <c r="F19" i="45"/>
  <c r="I19" i="45" s="1"/>
  <c r="G19" i="45"/>
  <c r="J19" i="45" s="1"/>
  <c r="F78" i="45"/>
  <c r="I78" i="45" s="1"/>
  <c r="G78" i="45"/>
  <c r="J78" i="45" s="1"/>
  <c r="F77" i="45"/>
  <c r="I77" i="45" s="1"/>
  <c r="G77" i="45"/>
  <c r="J77" i="45" s="1"/>
  <c r="F46" i="45"/>
  <c r="I46" i="45" s="1"/>
  <c r="G46" i="45"/>
  <c r="J46" i="45" s="1"/>
  <c r="F39" i="45"/>
  <c r="I39" i="45" s="1"/>
  <c r="G39" i="45"/>
  <c r="J39" i="45" s="1"/>
  <c r="F4" i="45"/>
  <c r="I4" i="45" s="1"/>
  <c r="G4" i="45"/>
  <c r="J4" i="45" s="1"/>
  <c r="F20" i="45"/>
  <c r="I20" i="45" s="1"/>
  <c r="G20" i="45"/>
  <c r="J20" i="45" s="1"/>
  <c r="F57" i="45"/>
  <c r="I57" i="45" s="1"/>
  <c r="G57" i="45"/>
  <c r="J57" i="45" s="1"/>
  <c r="F26" i="45"/>
  <c r="I26" i="45" s="1"/>
  <c r="G26" i="45"/>
  <c r="J26" i="45" s="1"/>
  <c r="F27" i="45"/>
  <c r="I27" i="45" s="1"/>
  <c r="G27" i="45"/>
  <c r="J27" i="45" s="1"/>
  <c r="F2" i="45"/>
  <c r="I2" i="45" s="1"/>
  <c r="G2" i="45"/>
  <c r="J2" i="45" s="1"/>
  <c r="F16" i="45"/>
  <c r="I16" i="45" s="1"/>
  <c r="G16" i="45"/>
  <c r="J16" i="45" s="1"/>
  <c r="F14" i="45"/>
  <c r="I14" i="45" s="1"/>
  <c r="G14" i="45"/>
  <c r="J14" i="45" s="1"/>
  <c r="F21" i="45"/>
  <c r="I21" i="45" s="1"/>
  <c r="G21" i="45"/>
  <c r="J21" i="45" s="1"/>
  <c r="F48" i="45"/>
  <c r="I48" i="45" s="1"/>
  <c r="G48" i="45"/>
  <c r="J48" i="45" s="1"/>
  <c r="F85" i="45"/>
  <c r="I85" i="45" s="1"/>
  <c r="G85" i="45"/>
  <c r="J85" i="45" s="1"/>
  <c r="F58" i="45"/>
  <c r="I58" i="45" s="1"/>
  <c r="G58" i="45"/>
  <c r="J58" i="45" s="1"/>
  <c r="F66" i="45"/>
  <c r="I66" i="45" s="1"/>
  <c r="G66" i="45"/>
  <c r="J66" i="45" s="1"/>
  <c r="F28" i="45"/>
  <c r="I28" i="45" s="1"/>
  <c r="G28" i="45"/>
  <c r="J28" i="45" s="1"/>
  <c r="F17" i="45"/>
  <c r="I17" i="45" s="1"/>
  <c r="G17" i="45"/>
  <c r="J17" i="45" s="1"/>
  <c r="F10" i="45"/>
  <c r="I10" i="45" s="1"/>
  <c r="G10" i="45"/>
  <c r="J10" i="45" s="1"/>
  <c r="F11" i="45"/>
  <c r="I11" i="45" s="1"/>
  <c r="G11" i="45"/>
  <c r="J11" i="45" s="1"/>
  <c r="F50" i="45"/>
  <c r="I50" i="45" s="1"/>
  <c r="G50" i="45"/>
  <c r="J50" i="45" s="1"/>
  <c r="F61" i="45"/>
  <c r="I61" i="45" s="1"/>
  <c r="G61" i="45"/>
  <c r="J61" i="45" s="1"/>
  <c r="F40" i="45"/>
  <c r="I40" i="45" s="1"/>
  <c r="G40" i="45"/>
  <c r="J40" i="45" s="1"/>
  <c r="F81" i="45"/>
  <c r="I81" i="45" s="1"/>
  <c r="G81" i="45"/>
  <c r="J81" i="45" s="1"/>
  <c r="F49" i="45"/>
  <c r="I49" i="45" s="1"/>
  <c r="G49" i="45"/>
  <c r="J49" i="45" s="1"/>
  <c r="F67" i="45"/>
  <c r="I67" i="45" s="1"/>
  <c r="G67" i="45"/>
  <c r="J67" i="45" s="1"/>
  <c r="F3" i="45"/>
  <c r="I3" i="45" s="1"/>
  <c r="G3" i="45"/>
  <c r="J3" i="45" s="1"/>
  <c r="F5" i="45"/>
  <c r="I5" i="45" s="1"/>
  <c r="G5" i="45"/>
  <c r="J5" i="45" s="1"/>
  <c r="F59" i="45"/>
  <c r="I59" i="45" s="1"/>
  <c r="G59" i="45"/>
  <c r="J59" i="45" s="1"/>
  <c r="F69" i="45"/>
  <c r="I69" i="45" s="1"/>
  <c r="G69" i="45"/>
  <c r="J69" i="45" s="1"/>
  <c r="F62" i="45"/>
  <c r="I62" i="45" s="1"/>
  <c r="G62" i="45"/>
  <c r="J62" i="45" s="1"/>
  <c r="F86" i="45"/>
  <c r="I86" i="45" s="1"/>
  <c r="G86" i="45"/>
  <c r="J86" i="45" s="1"/>
  <c r="F80" i="45"/>
  <c r="I80" i="45" s="1"/>
  <c r="G80" i="45"/>
  <c r="J80" i="45" s="1"/>
  <c r="F83" i="45"/>
  <c r="I83" i="45" s="1"/>
  <c r="G83" i="45"/>
  <c r="J83" i="45" s="1"/>
  <c r="F84" i="45"/>
  <c r="I84" i="45" s="1"/>
  <c r="G84" i="45"/>
  <c r="J84" i="45" s="1"/>
  <c r="F76" i="45"/>
  <c r="I76" i="45" s="1"/>
  <c r="G76" i="45"/>
  <c r="J76" i="45" s="1"/>
  <c r="F31" i="45"/>
  <c r="I31" i="45" s="1"/>
  <c r="G31" i="45"/>
  <c r="J31" i="45" s="1"/>
  <c r="F87" i="45"/>
  <c r="I87" i="45" s="1"/>
  <c r="G87" i="45"/>
  <c r="J87" i="45" s="1"/>
  <c r="F71" i="45"/>
  <c r="I71" i="45" s="1"/>
  <c r="G71" i="45"/>
  <c r="J71" i="45" s="1"/>
  <c r="F75" i="45"/>
  <c r="I75" i="45" s="1"/>
  <c r="G75" i="45"/>
  <c r="J75" i="45" s="1"/>
  <c r="F36" i="45"/>
  <c r="I36" i="45" s="1"/>
  <c r="G36" i="45"/>
  <c r="J36" i="45" s="1"/>
  <c r="F25" i="45"/>
  <c r="I25" i="45" s="1"/>
  <c r="G25" i="45"/>
  <c r="J25" i="45" s="1"/>
  <c r="F12" i="45"/>
  <c r="I12" i="45" s="1"/>
  <c r="G12" i="45"/>
  <c r="J12" i="45" s="1"/>
  <c r="F32" i="45"/>
  <c r="I32" i="45" s="1"/>
  <c r="G32" i="45"/>
  <c r="J32" i="45" s="1"/>
  <c r="F7" i="45"/>
  <c r="I7" i="45" s="1"/>
  <c r="G7" i="45"/>
  <c r="J7" i="45" s="1"/>
  <c r="F13" i="45"/>
  <c r="I13" i="45" s="1"/>
  <c r="G13" i="45"/>
  <c r="J13" i="45" s="1"/>
  <c r="F43" i="45"/>
  <c r="I43" i="45" s="1"/>
  <c r="G43" i="45"/>
  <c r="J43" i="45" s="1"/>
  <c r="F18" i="45"/>
  <c r="I18" i="45" s="1"/>
  <c r="G18" i="45"/>
  <c r="J18" i="45" s="1"/>
  <c r="F23" i="45"/>
  <c r="I23" i="45" s="1"/>
  <c r="G23" i="45"/>
  <c r="J23" i="45" s="1"/>
  <c r="F42" i="45"/>
  <c r="I42" i="45" s="1"/>
  <c r="G42" i="45"/>
  <c r="J42" i="45" s="1"/>
  <c r="F30" i="45"/>
  <c r="I30" i="45" s="1"/>
  <c r="G30" i="45"/>
  <c r="J30" i="45" s="1"/>
  <c r="F51" i="45"/>
  <c r="I51" i="45" s="1"/>
  <c r="G51" i="45"/>
  <c r="J51" i="45" s="1"/>
  <c r="F35" i="45"/>
  <c r="I35" i="45" s="1"/>
  <c r="G35" i="45"/>
  <c r="J35" i="45" s="1"/>
  <c r="F44" i="45"/>
  <c r="I44" i="45" s="1"/>
  <c r="G44" i="45"/>
  <c r="J44" i="45" s="1"/>
  <c r="F68" i="45"/>
  <c r="I68" i="45" s="1"/>
  <c r="G68" i="45"/>
  <c r="J68" i="45" s="1"/>
  <c r="F6" i="45"/>
  <c r="I6" i="45" s="1"/>
  <c r="G6" i="45"/>
  <c r="J6" i="45" s="1"/>
  <c r="F24" i="45"/>
  <c r="I24" i="45" s="1"/>
  <c r="G24" i="45"/>
  <c r="J24" i="45" s="1"/>
  <c r="F70" i="45"/>
  <c r="I70" i="45" s="1"/>
  <c r="G70" i="45"/>
  <c r="J70" i="45" s="1"/>
  <c r="F52" i="45"/>
  <c r="I52" i="45" s="1"/>
  <c r="G52" i="45"/>
  <c r="J52" i="45" s="1"/>
  <c r="F15" i="45"/>
  <c r="I15" i="45" s="1"/>
  <c r="G15" i="45"/>
  <c r="J15" i="45" s="1"/>
  <c r="F53" i="45"/>
  <c r="I53" i="45" s="1"/>
  <c r="G53" i="45"/>
  <c r="J53" i="45" s="1"/>
  <c r="F45" i="45"/>
  <c r="I45" i="45" s="1"/>
  <c r="G45" i="45"/>
  <c r="J45" i="45" s="1"/>
  <c r="F74" i="45"/>
  <c r="I74" i="45" s="1"/>
  <c r="G74" i="45"/>
  <c r="J74" i="45" s="1"/>
  <c r="L13" i="45"/>
  <c r="F33" i="45"/>
  <c r="I33" i="45" s="1"/>
  <c r="G33" i="45"/>
  <c r="J33" i="45" s="1"/>
  <c r="F72" i="45"/>
  <c r="I72" i="45" s="1"/>
  <c r="G72" i="45"/>
  <c r="J72" i="45" s="1"/>
  <c r="F47" i="45"/>
  <c r="I47" i="45" s="1"/>
  <c r="G47" i="45"/>
  <c r="J47" i="45" s="1"/>
  <c r="F73" i="45"/>
  <c r="I73" i="45" s="1"/>
  <c r="G73" i="45"/>
  <c r="J73" i="45" s="1"/>
  <c r="M61" i="76"/>
  <c r="H61" i="76"/>
  <c r="K61" i="76" s="1"/>
  <c r="G61" i="76"/>
  <c r="J61" i="76" s="1"/>
  <c r="M60" i="76"/>
  <c r="H60" i="76"/>
  <c r="K60" i="76" s="1"/>
  <c r="G60" i="76"/>
  <c r="J60" i="76" s="1"/>
  <c r="M59" i="76"/>
  <c r="H59" i="76"/>
  <c r="K59" i="76" s="1"/>
  <c r="G59" i="76"/>
  <c r="J59" i="76" s="1"/>
  <c r="M58" i="76"/>
  <c r="H58" i="76"/>
  <c r="K58" i="76" s="1"/>
  <c r="G58" i="76"/>
  <c r="J58" i="76" s="1"/>
  <c r="M57" i="76"/>
  <c r="H57" i="76"/>
  <c r="K57" i="76" s="1"/>
  <c r="G57" i="76"/>
  <c r="J57" i="76" s="1"/>
  <c r="M56" i="76"/>
  <c r="H56" i="76"/>
  <c r="K56" i="76" s="1"/>
  <c r="G56" i="76"/>
  <c r="J56" i="76" s="1"/>
  <c r="M55" i="76"/>
  <c r="H55" i="76"/>
  <c r="K55" i="76" s="1"/>
  <c r="G55" i="76"/>
  <c r="J55" i="76" s="1"/>
  <c r="M54" i="76"/>
  <c r="H54" i="76"/>
  <c r="K54" i="76" s="1"/>
  <c r="G54" i="76"/>
  <c r="J54" i="76" s="1"/>
  <c r="M53" i="76"/>
  <c r="H53" i="76"/>
  <c r="K53" i="76" s="1"/>
  <c r="G53" i="76"/>
  <c r="J53" i="76" s="1"/>
  <c r="M52" i="76"/>
  <c r="H52" i="76"/>
  <c r="K52" i="76" s="1"/>
  <c r="G52" i="76"/>
  <c r="J52" i="76" s="1"/>
  <c r="M51" i="76"/>
  <c r="H51" i="76"/>
  <c r="K51" i="76" s="1"/>
  <c r="G51" i="76"/>
  <c r="J51" i="76" s="1"/>
  <c r="M50" i="76"/>
  <c r="H50" i="76"/>
  <c r="K50" i="76" s="1"/>
  <c r="G50" i="76"/>
  <c r="J50" i="76" s="1"/>
  <c r="G48" i="76"/>
  <c r="J48" i="76" s="1"/>
  <c r="H48" i="76"/>
  <c r="K48" i="76" s="1"/>
  <c r="G49" i="76"/>
  <c r="J49" i="76" s="1"/>
  <c r="H49" i="76"/>
  <c r="K49" i="76" s="1"/>
  <c r="M49" i="76"/>
  <c r="M111" i="38"/>
  <c r="M479" i="38"/>
  <c r="M255" i="38"/>
  <c r="L30" i="41"/>
  <c r="G30" i="41"/>
  <c r="J30" i="41" s="1"/>
  <c r="F30" i="41"/>
  <c r="I30" i="41" s="1"/>
  <c r="G84" i="41"/>
  <c r="J84" i="41" s="1"/>
  <c r="F84" i="41"/>
  <c r="I84" i="41" s="1"/>
  <c r="L18" i="41"/>
  <c r="G18" i="41"/>
  <c r="J18" i="41" s="1"/>
  <c r="F18" i="41"/>
  <c r="I18" i="41" s="1"/>
  <c r="L129" i="41"/>
  <c r="G129" i="41"/>
  <c r="J129" i="41" s="1"/>
  <c r="F129" i="41"/>
  <c r="I129" i="41" s="1"/>
  <c r="L165" i="41"/>
  <c r="G165" i="41"/>
  <c r="J165" i="41" s="1"/>
  <c r="F165" i="41"/>
  <c r="I165" i="41" s="1"/>
  <c r="L105" i="41"/>
  <c r="G105" i="41"/>
  <c r="J105" i="41" s="1"/>
  <c r="F105" i="41"/>
  <c r="I105" i="41" s="1"/>
  <c r="L179" i="41"/>
  <c r="G179" i="41"/>
  <c r="J179" i="41" s="1"/>
  <c r="F179" i="41"/>
  <c r="I179" i="41" s="1"/>
  <c r="L145" i="41"/>
  <c r="G145" i="41"/>
  <c r="J145" i="41" s="1"/>
  <c r="F145" i="41"/>
  <c r="I145" i="41" s="1"/>
  <c r="L178" i="41"/>
  <c r="G178" i="41"/>
  <c r="J178" i="41" s="1"/>
  <c r="F178" i="41"/>
  <c r="I178" i="41" s="1"/>
  <c r="F45" i="41"/>
  <c r="I45" i="41" s="1"/>
  <c r="L45" i="41"/>
  <c r="G45" i="41"/>
  <c r="J45" i="41" s="1"/>
  <c r="L89" i="41"/>
  <c r="G89" i="41"/>
  <c r="J89" i="41" s="1"/>
  <c r="F89" i="41"/>
  <c r="I89" i="41" s="1"/>
  <c r="L33" i="41"/>
  <c r="G33" i="41"/>
  <c r="J33" i="41" s="1"/>
  <c r="F33" i="41"/>
  <c r="I33" i="41" s="1"/>
  <c r="L24" i="41"/>
  <c r="G24" i="41"/>
  <c r="J24" i="41" s="1"/>
  <c r="F24" i="41"/>
  <c r="I24" i="41" s="1"/>
  <c r="L193" i="41"/>
  <c r="G193" i="41"/>
  <c r="J193" i="41" s="1"/>
  <c r="F193" i="41"/>
  <c r="I193" i="41" s="1"/>
  <c r="L43" i="41"/>
  <c r="G43" i="41"/>
  <c r="J43" i="41" s="1"/>
  <c r="F43" i="41"/>
  <c r="I43" i="41" s="1"/>
  <c r="L112" i="41"/>
  <c r="G112" i="41"/>
  <c r="J112" i="41" s="1"/>
  <c r="F112" i="41"/>
  <c r="I112" i="41" s="1"/>
  <c r="L77" i="41"/>
  <c r="G77" i="41"/>
  <c r="J77" i="41" s="1"/>
  <c r="F77" i="41"/>
  <c r="I77" i="41" s="1"/>
  <c r="M682" i="38"/>
  <c r="M683" i="38"/>
  <c r="M511" i="38"/>
  <c r="M215" i="75"/>
  <c r="G215" i="75"/>
  <c r="J215" i="75" s="1"/>
  <c r="F215" i="75"/>
  <c r="I215" i="75" s="1"/>
  <c r="M197" i="75"/>
  <c r="G197" i="75"/>
  <c r="J197" i="75" s="1"/>
  <c r="F197" i="75"/>
  <c r="I197" i="75" s="1"/>
  <c r="M190" i="75"/>
  <c r="G190" i="75"/>
  <c r="J190" i="75" s="1"/>
  <c r="F190" i="75"/>
  <c r="I190" i="75" s="1"/>
  <c r="M188" i="75"/>
  <c r="G188" i="75"/>
  <c r="J188" i="75" s="1"/>
  <c r="F188" i="75"/>
  <c r="I188" i="75" s="1"/>
  <c r="M179" i="75"/>
  <c r="G179" i="75"/>
  <c r="J179" i="75" s="1"/>
  <c r="F179" i="75"/>
  <c r="I179" i="75" s="1"/>
  <c r="M176" i="75"/>
  <c r="G176" i="75"/>
  <c r="J176" i="75" s="1"/>
  <c r="F176" i="75"/>
  <c r="I176" i="75" s="1"/>
  <c r="M175" i="75"/>
  <c r="G175" i="75"/>
  <c r="J175" i="75" s="1"/>
  <c r="F175" i="75"/>
  <c r="I175" i="75" s="1"/>
  <c r="M167" i="75"/>
  <c r="G167" i="75"/>
  <c r="J167" i="75" s="1"/>
  <c r="F167" i="75"/>
  <c r="I167" i="75" s="1"/>
  <c r="M155" i="75"/>
  <c r="G155" i="75"/>
  <c r="J155" i="75" s="1"/>
  <c r="F155" i="75"/>
  <c r="I155" i="75" s="1"/>
  <c r="M147" i="75"/>
  <c r="G147" i="75"/>
  <c r="J147" i="75" s="1"/>
  <c r="F147" i="75"/>
  <c r="I147" i="75" s="1"/>
  <c r="M132" i="75"/>
  <c r="G132" i="75"/>
  <c r="J132" i="75" s="1"/>
  <c r="F132" i="75"/>
  <c r="I132" i="75" s="1"/>
  <c r="M126" i="75"/>
  <c r="G126" i="75"/>
  <c r="J126" i="75" s="1"/>
  <c r="F126" i="75"/>
  <c r="I126" i="75" s="1"/>
  <c r="M117" i="75"/>
  <c r="G117" i="75"/>
  <c r="J117" i="75" s="1"/>
  <c r="F117" i="75"/>
  <c r="I117" i="75" s="1"/>
  <c r="M82" i="75"/>
  <c r="G82" i="75"/>
  <c r="J82" i="75" s="1"/>
  <c r="F82" i="75"/>
  <c r="I82" i="75" s="1"/>
  <c r="M34" i="75"/>
  <c r="G34" i="75"/>
  <c r="J34" i="75" s="1"/>
  <c r="F34" i="75"/>
  <c r="I34" i="75" s="1"/>
  <c r="M22" i="75"/>
  <c r="G22" i="75"/>
  <c r="J22" i="75" s="1"/>
  <c r="F22" i="75"/>
  <c r="I22" i="75" s="1"/>
  <c r="M338" i="38"/>
  <c r="M67" i="38"/>
  <c r="M114" i="38"/>
  <c r="M618" i="38"/>
  <c r="M340" i="38"/>
  <c r="M301" i="38"/>
  <c r="M17" i="64"/>
  <c r="M18" i="64"/>
  <c r="N18" i="64"/>
  <c r="H18" i="64"/>
  <c r="K18" i="64" s="1"/>
  <c r="G18" i="64"/>
  <c r="J18" i="64" s="1"/>
  <c r="N17" i="64"/>
  <c r="H17" i="64"/>
  <c r="K17" i="64" s="1"/>
  <c r="G17" i="64"/>
  <c r="J17" i="64" s="1"/>
  <c r="M58" i="38"/>
  <c r="M82" i="38"/>
  <c r="M81" i="38"/>
  <c r="M369" i="38"/>
  <c r="M366" i="38"/>
  <c r="M48" i="76"/>
  <c r="M264" i="38"/>
  <c r="M671" i="38"/>
  <c r="M20" i="38"/>
  <c r="M576" i="38"/>
  <c r="M203" i="38"/>
  <c r="M324" i="38"/>
  <c r="M125" i="38"/>
  <c r="M3" i="38"/>
  <c r="M4" i="38"/>
  <c r="M10" i="38"/>
  <c r="M6" i="38"/>
  <c r="M15" i="38"/>
  <c r="M30" i="38"/>
  <c r="M31" i="38"/>
  <c r="M12" i="38"/>
  <c r="M14" i="38"/>
  <c r="M18" i="38"/>
  <c r="M62" i="38"/>
  <c r="M54" i="38"/>
  <c r="M39" i="38"/>
  <c r="M44" i="38"/>
  <c r="M77" i="38"/>
  <c r="M38" i="38"/>
  <c r="M29" i="38"/>
  <c r="M13" i="38"/>
  <c r="M69" i="38"/>
  <c r="M27" i="38"/>
  <c r="M46" i="38"/>
  <c r="M68" i="38"/>
  <c r="M215" i="38"/>
  <c r="M51" i="38"/>
  <c r="M36" i="38"/>
  <c r="M65" i="38"/>
  <c r="M84" i="38"/>
  <c r="M451" i="38"/>
  <c r="M472" i="38"/>
  <c r="M78" i="38"/>
  <c r="M80" i="38"/>
  <c r="M88" i="38"/>
  <c r="M40" i="38"/>
  <c r="M50" i="38"/>
  <c r="M34" i="38"/>
  <c r="M53" i="38"/>
  <c r="M101" i="38"/>
  <c r="M55" i="38"/>
  <c r="M75" i="38"/>
  <c r="M102" i="38"/>
  <c r="M76" i="38"/>
  <c r="M79" i="38"/>
  <c r="M57" i="38"/>
  <c r="M106" i="38"/>
  <c r="M87" i="38"/>
  <c r="M89" i="38"/>
  <c r="M147" i="38"/>
  <c r="M103" i="38"/>
  <c r="M121" i="38"/>
  <c r="M107" i="38"/>
  <c r="M59" i="38"/>
  <c r="M228" i="38"/>
  <c r="M91" i="38"/>
  <c r="M150" i="38"/>
  <c r="M141" i="38"/>
  <c r="M185" i="38"/>
  <c r="M85" i="38"/>
  <c r="M187" i="38"/>
  <c r="M99" i="38"/>
  <c r="M163" i="38"/>
  <c r="M73" i="38"/>
  <c r="M118" i="38"/>
  <c r="M267" i="38"/>
  <c r="M137" i="38"/>
  <c r="M112" i="38"/>
  <c r="M179" i="38"/>
  <c r="M143" i="38"/>
  <c r="M72" i="38"/>
  <c r="M108" i="38"/>
  <c r="M260" i="38"/>
  <c r="M202" i="38"/>
  <c r="M145" i="38"/>
  <c r="M126" i="38"/>
  <c r="M146" i="38"/>
  <c r="M128" i="38"/>
  <c r="M110" i="38"/>
  <c r="M120" i="38"/>
  <c r="M122" i="38"/>
  <c r="M138" i="38"/>
  <c r="M276" i="38"/>
  <c r="M148" i="38"/>
  <c r="M131" i="38"/>
  <c r="M173" i="38"/>
  <c r="M271" i="38"/>
  <c r="M140" i="38"/>
  <c r="M335" i="38"/>
  <c r="M249" i="38"/>
  <c r="M193" i="38"/>
  <c r="M164" i="38"/>
  <c r="M379" i="38"/>
  <c r="M274" i="38"/>
  <c r="M208" i="38"/>
  <c r="M330" i="38"/>
  <c r="M149" i="38"/>
  <c r="M285" i="38"/>
  <c r="M213" i="38"/>
  <c r="M95" i="38"/>
  <c r="M183" i="38"/>
  <c r="M158" i="38"/>
  <c r="M219" i="38"/>
  <c r="M221" i="38"/>
  <c r="M190" i="38"/>
  <c r="M192" i="38"/>
  <c r="M135" i="38"/>
  <c r="M234" i="38"/>
  <c r="M316" i="38"/>
  <c r="M172" i="38"/>
  <c r="M197" i="38"/>
  <c r="M198" i="38"/>
  <c r="M237" i="38"/>
  <c r="M240" i="38"/>
  <c r="M242" i="38"/>
  <c r="M245" i="38"/>
  <c r="M401" i="38"/>
  <c r="M333" i="38"/>
  <c r="M288" i="38"/>
  <c r="M155" i="38"/>
  <c r="M70" i="38"/>
  <c r="M341" i="38"/>
  <c r="M184" i="38"/>
  <c r="M226" i="38"/>
  <c r="M261" i="38"/>
  <c r="M194" i="38"/>
  <c r="M195" i="38"/>
  <c r="M169" i="38"/>
  <c r="M196" i="38"/>
  <c r="M275" i="38"/>
  <c r="M205" i="38"/>
  <c r="M327" i="38"/>
  <c r="M152" i="38"/>
  <c r="M129" i="38"/>
  <c r="M687" i="38"/>
  <c r="M250" i="38"/>
  <c r="M293" i="38"/>
  <c r="M345" i="38"/>
  <c r="M216" i="38"/>
  <c r="M217" i="38"/>
  <c r="M254" i="38"/>
  <c r="M224" i="38"/>
  <c r="M365" i="38"/>
  <c r="M225" i="38"/>
  <c r="M308" i="38"/>
  <c r="M480" i="38"/>
  <c r="M529" i="38"/>
  <c r="M319" i="38"/>
  <c r="M315" i="38"/>
  <c r="M384" i="38"/>
  <c r="M385" i="38"/>
  <c r="M168" i="38"/>
  <c r="M272" i="38"/>
  <c r="M201" i="38"/>
  <c r="M247" i="38"/>
  <c r="M207" i="38"/>
  <c r="M406" i="38"/>
  <c r="M407" i="38"/>
  <c r="M182" i="38"/>
  <c r="M253" i="38"/>
  <c r="M435" i="38"/>
  <c r="M297" i="38"/>
  <c r="M299" i="38"/>
  <c r="M354" i="38"/>
  <c r="M161" i="38"/>
  <c r="M462" i="38"/>
  <c r="M473" i="38"/>
  <c r="M474" i="38"/>
  <c r="M313" i="38"/>
  <c r="M266" i="38"/>
  <c r="M531" i="38"/>
  <c r="M492" i="38"/>
  <c r="M170" i="38"/>
  <c r="M268" i="38"/>
  <c r="M269" i="38"/>
  <c r="M270" i="38"/>
  <c r="M318" i="38"/>
  <c r="M273" i="38"/>
  <c r="M321" i="38"/>
  <c r="M177" i="38"/>
  <c r="M241" i="38"/>
  <c r="M550" i="38"/>
  <c r="M398" i="38"/>
  <c r="M246" i="38"/>
  <c r="M277" i="38"/>
  <c r="M507" i="38"/>
  <c r="M418" i="38"/>
  <c r="M280" i="38"/>
  <c r="M181" i="38"/>
  <c r="M427" i="38"/>
  <c r="M577" i="38"/>
  <c r="M284" i="38"/>
  <c r="M287" i="38"/>
  <c r="M697" i="38"/>
  <c r="M295" i="38"/>
  <c r="M523" i="38"/>
  <c r="M524" i="38"/>
  <c r="M453" i="38"/>
  <c r="M460" i="38"/>
  <c r="M463" i="38"/>
  <c r="M623" i="38"/>
  <c r="M372" i="38"/>
  <c r="M310" i="38"/>
  <c r="M380" i="38"/>
  <c r="M486" i="38"/>
  <c r="M755" i="38"/>
  <c r="M490" i="38"/>
  <c r="M491" i="38"/>
  <c r="M493" i="38"/>
  <c r="M236" i="38"/>
  <c r="M388" i="38"/>
  <c r="M320" i="38"/>
  <c r="M543" i="38"/>
  <c r="M545" i="38"/>
  <c r="M395" i="38"/>
  <c r="M396" i="38"/>
  <c r="M503" i="38"/>
  <c r="M400" i="38"/>
  <c r="M553" i="38"/>
  <c r="M329" i="38"/>
  <c r="M560" i="38"/>
  <c r="M331" i="38"/>
  <c r="M279" i="38"/>
  <c r="M413" i="38"/>
  <c r="M414" i="38"/>
  <c r="M339" i="38"/>
  <c r="M252" i="38"/>
  <c r="M344" i="38"/>
  <c r="M346" i="38"/>
  <c r="M296" i="38"/>
  <c r="M348" i="38"/>
  <c r="M444" i="38"/>
  <c r="M447" i="38"/>
  <c r="M353" i="38"/>
  <c r="M606" i="38"/>
  <c r="M300" i="38"/>
  <c r="M707" i="38"/>
  <c r="M457" i="38"/>
  <c r="M455" i="38"/>
  <c r="M370" i="38"/>
  <c r="M312" i="38"/>
  <c r="M489" i="38"/>
  <c r="M533" i="38"/>
  <c r="M386" i="38"/>
  <c r="M387" i="38"/>
  <c r="M495" i="38"/>
  <c r="M496" i="38"/>
  <c r="M391" i="38"/>
  <c r="M392" i="38"/>
  <c r="M547" i="38"/>
  <c r="M667" i="38"/>
  <c r="M90" i="38"/>
  <c r="M673" i="38"/>
  <c r="M405" i="38"/>
  <c r="M509" i="38"/>
  <c r="M408" i="38"/>
  <c r="M675" i="38"/>
  <c r="M678" i="38"/>
  <c r="M328" i="38"/>
  <c r="M562" i="38"/>
  <c r="M563" i="38"/>
  <c r="M415" i="38"/>
  <c r="M419" i="38"/>
  <c r="M420" i="38"/>
  <c r="M580" i="38"/>
  <c r="M429" i="38"/>
  <c r="M584" i="38"/>
  <c r="M212" i="38"/>
  <c r="M433" i="38"/>
  <c r="M292" i="38"/>
  <c r="M593" i="38"/>
  <c r="M437" i="38"/>
  <c r="M597" i="38"/>
  <c r="M438" i="38"/>
  <c r="M439" i="38"/>
  <c r="M441" i="38"/>
  <c r="M446" i="38"/>
  <c r="M449" i="38"/>
  <c r="M704" i="38"/>
  <c r="M222" i="38"/>
  <c r="M467" i="38"/>
  <c r="M471" i="38"/>
  <c r="M626" i="38"/>
  <c r="M628" i="38"/>
  <c r="M475" i="38"/>
  <c r="M636" i="38"/>
  <c r="M376" i="38"/>
  <c r="M501" i="38"/>
  <c r="M661" i="38"/>
  <c r="M390" i="38"/>
  <c r="M541" i="38"/>
  <c r="M502" i="38"/>
  <c r="M665" i="38"/>
  <c r="M508" i="38"/>
  <c r="M416" i="38"/>
  <c r="M514" i="38"/>
  <c r="M517" i="38"/>
  <c r="M691" i="38"/>
  <c r="M343" i="38"/>
  <c r="M592" i="38"/>
  <c r="M305" i="38"/>
  <c r="M530" i="38"/>
  <c r="M532" i="38"/>
  <c r="M494" i="38"/>
  <c r="M499" i="38"/>
  <c r="M500" i="38"/>
  <c r="M539" i="38"/>
  <c r="M540" i="38"/>
  <c r="M393" i="38"/>
  <c r="M542" i="38"/>
  <c r="M394" i="38"/>
  <c r="M544" i="38"/>
  <c r="M548" i="38"/>
  <c r="M666" i="38"/>
  <c r="M551" i="38"/>
  <c r="M504" i="38"/>
  <c r="M554" i="38"/>
  <c r="M734" i="38"/>
  <c r="M556" i="38"/>
  <c r="M557" i="38"/>
  <c r="M278" i="38"/>
  <c r="M558" i="38"/>
  <c r="M679" i="38"/>
  <c r="M559" i="38"/>
  <c r="M735" i="38"/>
  <c r="M567" i="38"/>
  <c r="M569" i="38"/>
  <c r="M570" i="38"/>
  <c r="M336" i="38"/>
  <c r="M695" i="38"/>
  <c r="M591" i="38"/>
  <c r="M594" i="38"/>
  <c r="M436" i="38"/>
  <c r="M596" i="38"/>
  <c r="M347" i="38"/>
  <c r="M440" i="38"/>
  <c r="M601" i="38"/>
  <c r="M600" i="38"/>
  <c r="M522" i="38"/>
  <c r="M607" i="38"/>
  <c r="M608" i="38"/>
  <c r="M612" i="38"/>
  <c r="M614" i="38"/>
  <c r="M615" i="38"/>
  <c r="M616" i="38"/>
  <c r="M622" i="38"/>
  <c r="M629" i="38"/>
  <c r="M637" i="38"/>
  <c r="M638" i="38"/>
  <c r="M639" i="38"/>
  <c r="M716" i="38"/>
  <c r="M717" i="38"/>
  <c r="M642" i="38"/>
  <c r="M643" i="38"/>
  <c r="M644" i="38"/>
  <c r="M534" i="38"/>
  <c r="M648" i="38"/>
  <c r="M656" i="38"/>
  <c r="M657" i="38"/>
  <c r="M658" i="38"/>
  <c r="M659" i="38"/>
  <c r="M660" i="38"/>
  <c r="M663" i="38"/>
  <c r="M669" i="38"/>
  <c r="M670" i="38"/>
  <c r="M672" i="38"/>
  <c r="M409" i="38"/>
  <c r="M677" i="38"/>
  <c r="M512" i="38"/>
  <c r="M684" i="38"/>
  <c r="M565" i="38"/>
  <c r="M686" i="38"/>
  <c r="M282" i="38"/>
  <c r="M690" i="38"/>
  <c r="M582" i="38"/>
  <c r="M693" i="38"/>
  <c r="M701" i="38"/>
  <c r="M731" i="38"/>
  <c r="M283" i="38"/>
  <c r="M16" i="75"/>
  <c r="M97" i="75"/>
  <c r="M103" i="75"/>
  <c r="M107" i="75"/>
  <c r="M134" i="75"/>
  <c r="M156" i="75"/>
  <c r="M173" i="75"/>
  <c r="M193" i="75"/>
  <c r="G193" i="75"/>
  <c r="J193" i="75" s="1"/>
  <c r="F193" i="75"/>
  <c r="I193" i="75" s="1"/>
  <c r="G173" i="75"/>
  <c r="J173" i="75" s="1"/>
  <c r="F173" i="75"/>
  <c r="I173" i="75" s="1"/>
  <c r="G156" i="75"/>
  <c r="J156" i="75" s="1"/>
  <c r="F156" i="75"/>
  <c r="I156" i="75" s="1"/>
  <c r="G134" i="75"/>
  <c r="J134" i="75" s="1"/>
  <c r="F134" i="75"/>
  <c r="I134" i="75" s="1"/>
  <c r="G107" i="75"/>
  <c r="J107" i="75" s="1"/>
  <c r="F107" i="75"/>
  <c r="I107" i="75" s="1"/>
  <c r="G103" i="75"/>
  <c r="J103" i="75" s="1"/>
  <c r="F103" i="75"/>
  <c r="I103" i="75" s="1"/>
  <c r="G97" i="75"/>
  <c r="J97" i="75" s="1"/>
  <c r="F97" i="75"/>
  <c r="I97" i="75" s="1"/>
  <c r="G16" i="75"/>
  <c r="J16" i="75" s="1"/>
  <c r="F16" i="75"/>
  <c r="I16" i="75" s="1"/>
  <c r="F16" i="65"/>
  <c r="I16" i="65" s="1"/>
  <c r="G16" i="65"/>
  <c r="J16" i="65" s="1"/>
  <c r="L16" i="65"/>
  <c r="F17" i="65"/>
  <c r="G17" i="65"/>
  <c r="I17" i="65"/>
  <c r="J17" i="65"/>
  <c r="L17" i="65"/>
  <c r="F18" i="65"/>
  <c r="G18" i="65"/>
  <c r="I18" i="65"/>
  <c r="J18" i="65"/>
  <c r="L18" i="65"/>
  <c r="F19" i="65"/>
  <c r="I19" i="65" s="1"/>
  <c r="G19" i="65"/>
  <c r="J19" i="65" s="1"/>
  <c r="L19" i="65"/>
  <c r="F20" i="65"/>
  <c r="I20" i="65" s="1"/>
  <c r="G20" i="65"/>
  <c r="J20" i="65"/>
  <c r="L20" i="65"/>
  <c r="F21" i="65"/>
  <c r="I21" i="65" s="1"/>
  <c r="G21" i="65"/>
  <c r="J21" i="65"/>
  <c r="L21" i="65"/>
  <c r="L109" i="41"/>
  <c r="G109" i="41"/>
  <c r="J109" i="41" s="1"/>
  <c r="F109" i="41"/>
  <c r="I109" i="41" s="1"/>
  <c r="M47" i="76"/>
  <c r="H47" i="76"/>
  <c r="K47" i="76" s="1"/>
  <c r="G47" i="76"/>
  <c r="J47" i="76" s="1"/>
  <c r="M46" i="76"/>
  <c r="H46" i="76"/>
  <c r="K46" i="76" s="1"/>
  <c r="G46" i="76"/>
  <c r="J46" i="76" s="1"/>
  <c r="M45" i="76"/>
  <c r="H45" i="76"/>
  <c r="K45" i="76" s="1"/>
  <c r="G45" i="76"/>
  <c r="J45" i="76" s="1"/>
  <c r="M44" i="76"/>
  <c r="H44" i="76"/>
  <c r="K44" i="76" s="1"/>
  <c r="G44" i="76"/>
  <c r="J44" i="76" s="1"/>
  <c r="M43" i="76"/>
  <c r="H43" i="76"/>
  <c r="K43" i="76" s="1"/>
  <c r="G43" i="76"/>
  <c r="J43" i="76" s="1"/>
  <c r="M42" i="76"/>
  <c r="H42" i="76"/>
  <c r="K42" i="76" s="1"/>
  <c r="G42" i="76"/>
  <c r="J42" i="76" s="1"/>
  <c r="M41" i="76"/>
  <c r="H41" i="76"/>
  <c r="K41" i="76" s="1"/>
  <c r="G41" i="76"/>
  <c r="J41" i="76" s="1"/>
  <c r="M40" i="76"/>
  <c r="H40" i="76"/>
  <c r="K40" i="76" s="1"/>
  <c r="G40" i="76"/>
  <c r="J40" i="76" s="1"/>
  <c r="M39" i="76"/>
  <c r="H39" i="76"/>
  <c r="K39" i="76" s="1"/>
  <c r="G39" i="76"/>
  <c r="J39" i="76" s="1"/>
  <c r="M38" i="76"/>
  <c r="H38" i="76"/>
  <c r="K38" i="76" s="1"/>
  <c r="G38" i="76"/>
  <c r="J38" i="76" s="1"/>
  <c r="M37" i="76"/>
  <c r="H37" i="76"/>
  <c r="K37" i="76" s="1"/>
  <c r="G37" i="76"/>
  <c r="J37" i="76" s="1"/>
  <c r="M36" i="76"/>
  <c r="H36" i="76"/>
  <c r="K36" i="76" s="1"/>
  <c r="G36" i="76"/>
  <c r="J36" i="76" s="1"/>
  <c r="M35" i="76"/>
  <c r="H35" i="76"/>
  <c r="K35" i="76" s="1"/>
  <c r="G35" i="76"/>
  <c r="J35" i="76" s="1"/>
  <c r="M34" i="76"/>
  <c r="H34" i="76"/>
  <c r="K34" i="76" s="1"/>
  <c r="G34" i="76"/>
  <c r="J34" i="76" s="1"/>
  <c r="M33" i="76"/>
  <c r="H33" i="76"/>
  <c r="K33" i="76" s="1"/>
  <c r="G33" i="76"/>
  <c r="J33" i="76" s="1"/>
  <c r="M32" i="76"/>
  <c r="H32" i="76"/>
  <c r="K32" i="76" s="1"/>
  <c r="G32" i="76"/>
  <c r="J32" i="76" s="1"/>
  <c r="M31" i="76"/>
  <c r="H31" i="76"/>
  <c r="K31" i="76" s="1"/>
  <c r="G31" i="76"/>
  <c r="J31" i="76" s="1"/>
  <c r="M30" i="76"/>
  <c r="H30" i="76"/>
  <c r="K30" i="76" s="1"/>
  <c r="G30" i="76"/>
  <c r="J30" i="76" s="1"/>
  <c r="M29" i="76"/>
  <c r="H29" i="76"/>
  <c r="K29" i="76" s="1"/>
  <c r="G29" i="76"/>
  <c r="J29" i="76" s="1"/>
  <c r="M28" i="76"/>
  <c r="H28" i="76"/>
  <c r="K28" i="76" s="1"/>
  <c r="G28" i="76"/>
  <c r="J28" i="76" s="1"/>
  <c r="M27" i="76"/>
  <c r="H27" i="76"/>
  <c r="K27" i="76" s="1"/>
  <c r="G27" i="76"/>
  <c r="J27" i="76" s="1"/>
  <c r="M26" i="76"/>
  <c r="H26" i="76"/>
  <c r="K26" i="76" s="1"/>
  <c r="G26" i="76"/>
  <c r="J26" i="76" s="1"/>
  <c r="M25" i="76"/>
  <c r="H25" i="76"/>
  <c r="K25" i="76" s="1"/>
  <c r="G25" i="76"/>
  <c r="J25" i="76" s="1"/>
  <c r="M24" i="76"/>
  <c r="H24" i="76"/>
  <c r="K24" i="76" s="1"/>
  <c r="G24" i="76"/>
  <c r="J24" i="76" s="1"/>
  <c r="M23" i="76"/>
  <c r="H23" i="76"/>
  <c r="K23" i="76" s="1"/>
  <c r="G23" i="76"/>
  <c r="J23" i="76" s="1"/>
  <c r="M22" i="76"/>
  <c r="H22" i="76"/>
  <c r="K22" i="76" s="1"/>
  <c r="G22" i="76"/>
  <c r="J22" i="76" s="1"/>
  <c r="M21" i="76"/>
  <c r="H21" i="76"/>
  <c r="K21" i="76" s="1"/>
  <c r="G21" i="76"/>
  <c r="J21" i="76" s="1"/>
  <c r="M20" i="76"/>
  <c r="H20" i="76"/>
  <c r="K20" i="76" s="1"/>
  <c r="G20" i="76"/>
  <c r="J20" i="76" s="1"/>
  <c r="M19" i="76"/>
  <c r="H19" i="76"/>
  <c r="K19" i="76" s="1"/>
  <c r="G19" i="76"/>
  <c r="J19" i="76" s="1"/>
  <c r="M18" i="76"/>
  <c r="H18" i="76"/>
  <c r="K18" i="76" s="1"/>
  <c r="G18" i="76"/>
  <c r="J18" i="76" s="1"/>
  <c r="M17" i="76"/>
  <c r="H17" i="76"/>
  <c r="K17" i="76" s="1"/>
  <c r="G17" i="76"/>
  <c r="J17" i="76" s="1"/>
  <c r="M16" i="76"/>
  <c r="H16" i="76"/>
  <c r="K16" i="76" s="1"/>
  <c r="G16" i="76"/>
  <c r="J16" i="76" s="1"/>
  <c r="M15" i="76"/>
  <c r="H15" i="76"/>
  <c r="K15" i="76" s="1"/>
  <c r="G15" i="76"/>
  <c r="J15" i="76" s="1"/>
  <c r="M14" i="76"/>
  <c r="H14" i="76"/>
  <c r="K14" i="76" s="1"/>
  <c r="G14" i="76"/>
  <c r="J14" i="76" s="1"/>
  <c r="M13" i="76"/>
  <c r="H13" i="76"/>
  <c r="K13" i="76" s="1"/>
  <c r="G13" i="76"/>
  <c r="J13" i="76" s="1"/>
  <c r="M12" i="76"/>
  <c r="H12" i="76"/>
  <c r="K12" i="76" s="1"/>
  <c r="G12" i="76"/>
  <c r="J12" i="76" s="1"/>
  <c r="M11" i="76"/>
  <c r="H11" i="76"/>
  <c r="K11" i="76" s="1"/>
  <c r="G11" i="76"/>
  <c r="J11" i="76" s="1"/>
  <c r="M10" i="76"/>
  <c r="H10" i="76"/>
  <c r="K10" i="76" s="1"/>
  <c r="G10" i="76"/>
  <c r="J10" i="76" s="1"/>
  <c r="M9" i="76"/>
  <c r="H9" i="76"/>
  <c r="K9" i="76" s="1"/>
  <c r="G9" i="76"/>
  <c r="J9" i="76" s="1"/>
  <c r="M8" i="76"/>
  <c r="H8" i="76"/>
  <c r="K8" i="76" s="1"/>
  <c r="G8" i="76"/>
  <c r="J8" i="76" s="1"/>
  <c r="M7" i="76"/>
  <c r="H7" i="76"/>
  <c r="K7" i="76" s="1"/>
  <c r="G7" i="76"/>
  <c r="J7" i="76" s="1"/>
  <c r="M6" i="76"/>
  <c r="H6" i="76"/>
  <c r="K6" i="76" s="1"/>
  <c r="G6" i="76"/>
  <c r="J6" i="76" s="1"/>
  <c r="M5" i="76"/>
  <c r="H5" i="76"/>
  <c r="K5" i="76" s="1"/>
  <c r="G5" i="76"/>
  <c r="J5" i="76" s="1"/>
  <c r="M4" i="76"/>
  <c r="H4" i="76"/>
  <c r="K4" i="76" s="1"/>
  <c r="G4" i="76"/>
  <c r="J4" i="76" s="1"/>
  <c r="M3" i="76"/>
  <c r="H3" i="76"/>
  <c r="K3" i="76" s="1"/>
  <c r="G3" i="76"/>
  <c r="J3" i="76" s="1"/>
  <c r="M2" i="76"/>
  <c r="H2" i="76"/>
  <c r="K2" i="76" s="1"/>
  <c r="G2" i="76"/>
  <c r="J2" i="76" s="1"/>
  <c r="F75" i="75"/>
  <c r="I75" i="75" s="1"/>
  <c r="G75" i="75"/>
  <c r="J75" i="75" s="1"/>
  <c r="M75" i="75"/>
  <c r="F76" i="75"/>
  <c r="I76" i="75" s="1"/>
  <c r="G76" i="75"/>
  <c r="J76" i="75" s="1"/>
  <c r="M76" i="75"/>
  <c r="F77" i="75"/>
  <c r="I77" i="75" s="1"/>
  <c r="G77" i="75"/>
  <c r="J77" i="75" s="1"/>
  <c r="M77" i="75"/>
  <c r="F78" i="75"/>
  <c r="I78" i="75" s="1"/>
  <c r="G78" i="75"/>
  <c r="J78" i="75" s="1"/>
  <c r="M78" i="75"/>
  <c r="F79" i="75"/>
  <c r="I79" i="75" s="1"/>
  <c r="G79" i="75"/>
  <c r="J79" i="75" s="1"/>
  <c r="M79" i="75"/>
  <c r="F80" i="75"/>
  <c r="I80" i="75" s="1"/>
  <c r="G80" i="75"/>
  <c r="J80" i="75" s="1"/>
  <c r="M80" i="75"/>
  <c r="F81" i="75"/>
  <c r="I81" i="75" s="1"/>
  <c r="G81" i="75"/>
  <c r="J81" i="75" s="1"/>
  <c r="M81" i="75"/>
  <c r="F83" i="75"/>
  <c r="I83" i="75" s="1"/>
  <c r="G83" i="75"/>
  <c r="J83" i="75" s="1"/>
  <c r="M83" i="75"/>
  <c r="F84" i="75"/>
  <c r="I84" i="75" s="1"/>
  <c r="G84" i="75"/>
  <c r="J84" i="75" s="1"/>
  <c r="M84" i="75"/>
  <c r="F85" i="75"/>
  <c r="I85" i="75" s="1"/>
  <c r="G85" i="75"/>
  <c r="J85" i="75" s="1"/>
  <c r="M85" i="75"/>
  <c r="F86" i="75"/>
  <c r="I86" i="75" s="1"/>
  <c r="G86" i="75"/>
  <c r="J86" i="75" s="1"/>
  <c r="M86" i="75"/>
  <c r="F87" i="75"/>
  <c r="I87" i="75" s="1"/>
  <c r="G87" i="75"/>
  <c r="J87" i="75" s="1"/>
  <c r="M87" i="75"/>
  <c r="F88" i="75"/>
  <c r="I88" i="75" s="1"/>
  <c r="G88" i="75"/>
  <c r="J88" i="75" s="1"/>
  <c r="M88" i="75"/>
  <c r="F89" i="75"/>
  <c r="I89" i="75" s="1"/>
  <c r="G89" i="75"/>
  <c r="J89" i="75" s="1"/>
  <c r="M89" i="75"/>
  <c r="F90" i="75"/>
  <c r="I90" i="75" s="1"/>
  <c r="G90" i="75"/>
  <c r="J90" i="75" s="1"/>
  <c r="M90" i="75"/>
  <c r="F91" i="75"/>
  <c r="I91" i="75" s="1"/>
  <c r="G91" i="75"/>
  <c r="J91" i="75" s="1"/>
  <c r="M91" i="75"/>
  <c r="F92" i="75"/>
  <c r="I92" i="75" s="1"/>
  <c r="G92" i="75"/>
  <c r="J92" i="75" s="1"/>
  <c r="M92" i="75"/>
  <c r="F93" i="75"/>
  <c r="I93" i="75" s="1"/>
  <c r="G93" i="75"/>
  <c r="J93" i="75" s="1"/>
  <c r="M93" i="75"/>
  <c r="F94" i="75"/>
  <c r="I94" i="75" s="1"/>
  <c r="G94" i="75"/>
  <c r="J94" i="75" s="1"/>
  <c r="M94" i="75"/>
  <c r="F95" i="75"/>
  <c r="I95" i="75" s="1"/>
  <c r="G95" i="75"/>
  <c r="J95" i="75" s="1"/>
  <c r="M95" i="75"/>
  <c r="F96" i="75"/>
  <c r="I96" i="75" s="1"/>
  <c r="G96" i="75"/>
  <c r="J96" i="75" s="1"/>
  <c r="M96" i="75"/>
  <c r="F98" i="75"/>
  <c r="I98" i="75" s="1"/>
  <c r="G98" i="75"/>
  <c r="J98" i="75" s="1"/>
  <c r="M98" i="75"/>
  <c r="F99" i="75"/>
  <c r="I99" i="75" s="1"/>
  <c r="G99" i="75"/>
  <c r="J99" i="75" s="1"/>
  <c r="M99" i="75"/>
  <c r="F100" i="75"/>
  <c r="I100" i="75" s="1"/>
  <c r="G100" i="75"/>
  <c r="J100" i="75" s="1"/>
  <c r="M100" i="75"/>
  <c r="F101" i="75"/>
  <c r="I101" i="75" s="1"/>
  <c r="G101" i="75"/>
  <c r="J101" i="75" s="1"/>
  <c r="M101" i="75"/>
  <c r="F102" i="75"/>
  <c r="I102" i="75" s="1"/>
  <c r="G102" i="75"/>
  <c r="J102" i="75" s="1"/>
  <c r="M102" i="75"/>
  <c r="F104" i="75"/>
  <c r="I104" i="75" s="1"/>
  <c r="G104" i="75"/>
  <c r="J104" i="75" s="1"/>
  <c r="M104" i="75"/>
  <c r="F105" i="75"/>
  <c r="I105" i="75" s="1"/>
  <c r="G105" i="75"/>
  <c r="J105" i="75" s="1"/>
  <c r="M105" i="75"/>
  <c r="F106" i="75"/>
  <c r="I106" i="75" s="1"/>
  <c r="G106" i="75"/>
  <c r="J106" i="75" s="1"/>
  <c r="M106" i="75"/>
  <c r="F108" i="75"/>
  <c r="I108" i="75" s="1"/>
  <c r="G108" i="75"/>
  <c r="J108" i="75" s="1"/>
  <c r="M108" i="75"/>
  <c r="F109" i="75"/>
  <c r="I109" i="75" s="1"/>
  <c r="G109" i="75"/>
  <c r="J109" i="75" s="1"/>
  <c r="M109" i="75"/>
  <c r="F110" i="75"/>
  <c r="I110" i="75" s="1"/>
  <c r="G110" i="75"/>
  <c r="J110" i="75" s="1"/>
  <c r="M110" i="75"/>
  <c r="F111" i="75"/>
  <c r="I111" i="75" s="1"/>
  <c r="G111" i="75"/>
  <c r="J111" i="75" s="1"/>
  <c r="M111" i="75"/>
  <c r="F112" i="75"/>
  <c r="I112" i="75" s="1"/>
  <c r="G112" i="75"/>
  <c r="J112" i="75" s="1"/>
  <c r="M112" i="75"/>
  <c r="F113" i="75"/>
  <c r="I113" i="75" s="1"/>
  <c r="G113" i="75"/>
  <c r="J113" i="75" s="1"/>
  <c r="M113" i="75"/>
  <c r="F114" i="75"/>
  <c r="I114" i="75" s="1"/>
  <c r="G114" i="75"/>
  <c r="J114" i="75" s="1"/>
  <c r="M114" i="75"/>
  <c r="F115" i="75"/>
  <c r="I115" i="75" s="1"/>
  <c r="G115" i="75"/>
  <c r="J115" i="75" s="1"/>
  <c r="M115" i="75"/>
  <c r="F116" i="75"/>
  <c r="I116" i="75" s="1"/>
  <c r="G116" i="75"/>
  <c r="J116" i="75" s="1"/>
  <c r="M116" i="75"/>
  <c r="F118" i="75"/>
  <c r="I118" i="75" s="1"/>
  <c r="G118" i="75"/>
  <c r="J118" i="75" s="1"/>
  <c r="M118" i="75"/>
  <c r="F119" i="75"/>
  <c r="I119" i="75" s="1"/>
  <c r="G119" i="75"/>
  <c r="J119" i="75" s="1"/>
  <c r="M119" i="75"/>
  <c r="F120" i="75"/>
  <c r="I120" i="75" s="1"/>
  <c r="G120" i="75"/>
  <c r="J120" i="75" s="1"/>
  <c r="M120" i="75"/>
  <c r="F121" i="75"/>
  <c r="I121" i="75" s="1"/>
  <c r="G121" i="75"/>
  <c r="J121" i="75" s="1"/>
  <c r="M121" i="75"/>
  <c r="F122" i="75"/>
  <c r="I122" i="75" s="1"/>
  <c r="G122" i="75"/>
  <c r="J122" i="75" s="1"/>
  <c r="M122" i="75"/>
  <c r="F123" i="75"/>
  <c r="I123" i="75" s="1"/>
  <c r="G123" i="75"/>
  <c r="J123" i="75" s="1"/>
  <c r="M123" i="75"/>
  <c r="F124" i="75"/>
  <c r="I124" i="75" s="1"/>
  <c r="G124" i="75"/>
  <c r="J124" i="75" s="1"/>
  <c r="M124" i="75"/>
  <c r="F125" i="75"/>
  <c r="I125" i="75" s="1"/>
  <c r="G125" i="75"/>
  <c r="J125" i="75" s="1"/>
  <c r="M125" i="75"/>
  <c r="F127" i="75"/>
  <c r="I127" i="75" s="1"/>
  <c r="G127" i="75"/>
  <c r="J127" i="75" s="1"/>
  <c r="M127" i="75"/>
  <c r="F128" i="75"/>
  <c r="I128" i="75" s="1"/>
  <c r="G128" i="75"/>
  <c r="J128" i="75" s="1"/>
  <c r="M128" i="75"/>
  <c r="F129" i="75"/>
  <c r="I129" i="75" s="1"/>
  <c r="G129" i="75"/>
  <c r="J129" i="75" s="1"/>
  <c r="M129" i="75"/>
  <c r="F130" i="75"/>
  <c r="I130" i="75" s="1"/>
  <c r="G130" i="75"/>
  <c r="J130" i="75" s="1"/>
  <c r="M130" i="75"/>
  <c r="F131" i="75"/>
  <c r="I131" i="75" s="1"/>
  <c r="G131" i="75"/>
  <c r="J131" i="75" s="1"/>
  <c r="M131" i="75"/>
  <c r="F133" i="75"/>
  <c r="I133" i="75" s="1"/>
  <c r="G133" i="75"/>
  <c r="J133" i="75" s="1"/>
  <c r="M133" i="75"/>
  <c r="F135" i="75"/>
  <c r="I135" i="75" s="1"/>
  <c r="G135" i="75"/>
  <c r="J135" i="75" s="1"/>
  <c r="M135" i="75"/>
  <c r="F136" i="75"/>
  <c r="I136" i="75" s="1"/>
  <c r="G136" i="75"/>
  <c r="J136" i="75" s="1"/>
  <c r="M136" i="75"/>
  <c r="F137" i="75"/>
  <c r="I137" i="75" s="1"/>
  <c r="G137" i="75"/>
  <c r="J137" i="75" s="1"/>
  <c r="M137" i="75"/>
  <c r="F138" i="75"/>
  <c r="I138" i="75" s="1"/>
  <c r="G138" i="75"/>
  <c r="J138" i="75" s="1"/>
  <c r="M138" i="75"/>
  <c r="F139" i="75"/>
  <c r="I139" i="75" s="1"/>
  <c r="G139" i="75"/>
  <c r="J139" i="75" s="1"/>
  <c r="M139" i="75"/>
  <c r="F140" i="75"/>
  <c r="I140" i="75" s="1"/>
  <c r="G140" i="75"/>
  <c r="J140" i="75" s="1"/>
  <c r="M140" i="75"/>
  <c r="F141" i="75"/>
  <c r="I141" i="75" s="1"/>
  <c r="G141" i="75"/>
  <c r="J141" i="75" s="1"/>
  <c r="M141" i="75"/>
  <c r="F142" i="75"/>
  <c r="I142" i="75" s="1"/>
  <c r="G142" i="75"/>
  <c r="J142" i="75" s="1"/>
  <c r="M142" i="75"/>
  <c r="F143" i="75"/>
  <c r="I143" i="75" s="1"/>
  <c r="G143" i="75"/>
  <c r="J143" i="75" s="1"/>
  <c r="M143" i="75"/>
  <c r="F144" i="75"/>
  <c r="I144" i="75" s="1"/>
  <c r="G144" i="75"/>
  <c r="J144" i="75" s="1"/>
  <c r="M144" i="75"/>
  <c r="F145" i="75"/>
  <c r="I145" i="75" s="1"/>
  <c r="G145" i="75"/>
  <c r="J145" i="75" s="1"/>
  <c r="M145" i="75"/>
  <c r="F146" i="75"/>
  <c r="I146" i="75" s="1"/>
  <c r="G146" i="75"/>
  <c r="J146" i="75" s="1"/>
  <c r="M146" i="75"/>
  <c r="F148" i="75"/>
  <c r="I148" i="75" s="1"/>
  <c r="G148" i="75"/>
  <c r="J148" i="75" s="1"/>
  <c r="M148" i="75"/>
  <c r="F149" i="75"/>
  <c r="I149" i="75" s="1"/>
  <c r="G149" i="75"/>
  <c r="J149" i="75" s="1"/>
  <c r="M149" i="75"/>
  <c r="F150" i="75"/>
  <c r="I150" i="75" s="1"/>
  <c r="G150" i="75"/>
  <c r="J150" i="75" s="1"/>
  <c r="M150" i="75"/>
  <c r="F151" i="75"/>
  <c r="I151" i="75" s="1"/>
  <c r="G151" i="75"/>
  <c r="J151" i="75" s="1"/>
  <c r="M151" i="75"/>
  <c r="F152" i="75"/>
  <c r="I152" i="75" s="1"/>
  <c r="G152" i="75"/>
  <c r="J152" i="75" s="1"/>
  <c r="M152" i="75"/>
  <c r="F153" i="75"/>
  <c r="I153" i="75" s="1"/>
  <c r="G153" i="75"/>
  <c r="J153" i="75" s="1"/>
  <c r="M153" i="75"/>
  <c r="F154" i="75"/>
  <c r="I154" i="75" s="1"/>
  <c r="G154" i="75"/>
  <c r="J154" i="75" s="1"/>
  <c r="M154" i="75"/>
  <c r="F157" i="75"/>
  <c r="I157" i="75" s="1"/>
  <c r="G157" i="75"/>
  <c r="J157" i="75" s="1"/>
  <c r="M157" i="75"/>
  <c r="F158" i="75"/>
  <c r="I158" i="75" s="1"/>
  <c r="G158" i="75"/>
  <c r="J158" i="75" s="1"/>
  <c r="M158" i="75"/>
  <c r="F159" i="75"/>
  <c r="I159" i="75" s="1"/>
  <c r="G159" i="75"/>
  <c r="J159" i="75" s="1"/>
  <c r="M159" i="75"/>
  <c r="F160" i="75"/>
  <c r="I160" i="75" s="1"/>
  <c r="G160" i="75"/>
  <c r="J160" i="75" s="1"/>
  <c r="M160" i="75"/>
  <c r="F161" i="75"/>
  <c r="I161" i="75" s="1"/>
  <c r="G161" i="75"/>
  <c r="J161" i="75" s="1"/>
  <c r="M161" i="75"/>
  <c r="F162" i="75"/>
  <c r="I162" i="75" s="1"/>
  <c r="G162" i="75"/>
  <c r="J162" i="75" s="1"/>
  <c r="M162" i="75"/>
  <c r="F163" i="75"/>
  <c r="I163" i="75" s="1"/>
  <c r="G163" i="75"/>
  <c r="J163" i="75" s="1"/>
  <c r="M163" i="75"/>
  <c r="F164" i="75"/>
  <c r="I164" i="75" s="1"/>
  <c r="G164" i="75"/>
  <c r="J164" i="75" s="1"/>
  <c r="M164" i="75"/>
  <c r="F165" i="75"/>
  <c r="I165" i="75" s="1"/>
  <c r="G165" i="75"/>
  <c r="J165" i="75" s="1"/>
  <c r="M165" i="75"/>
  <c r="F166" i="75"/>
  <c r="I166" i="75" s="1"/>
  <c r="G166" i="75"/>
  <c r="J166" i="75" s="1"/>
  <c r="M166" i="75"/>
  <c r="F168" i="75"/>
  <c r="I168" i="75" s="1"/>
  <c r="G168" i="75"/>
  <c r="J168" i="75" s="1"/>
  <c r="M168" i="75"/>
  <c r="F169" i="75"/>
  <c r="I169" i="75" s="1"/>
  <c r="G169" i="75"/>
  <c r="J169" i="75" s="1"/>
  <c r="M169" i="75"/>
  <c r="F170" i="75"/>
  <c r="I170" i="75" s="1"/>
  <c r="G170" i="75"/>
  <c r="J170" i="75" s="1"/>
  <c r="M170" i="75"/>
  <c r="F171" i="75"/>
  <c r="I171" i="75" s="1"/>
  <c r="G171" i="75"/>
  <c r="J171" i="75" s="1"/>
  <c r="M171" i="75"/>
  <c r="F172" i="75"/>
  <c r="I172" i="75" s="1"/>
  <c r="G172" i="75"/>
  <c r="J172" i="75" s="1"/>
  <c r="M172" i="75"/>
  <c r="F174" i="75"/>
  <c r="I174" i="75" s="1"/>
  <c r="G174" i="75"/>
  <c r="J174" i="75" s="1"/>
  <c r="M174" i="75"/>
  <c r="F177" i="75"/>
  <c r="I177" i="75" s="1"/>
  <c r="G177" i="75"/>
  <c r="J177" i="75" s="1"/>
  <c r="M177" i="75"/>
  <c r="F178" i="75"/>
  <c r="I178" i="75" s="1"/>
  <c r="G178" i="75"/>
  <c r="J178" i="75" s="1"/>
  <c r="M178" i="75"/>
  <c r="F180" i="75"/>
  <c r="I180" i="75" s="1"/>
  <c r="G180" i="75"/>
  <c r="J180" i="75" s="1"/>
  <c r="M180" i="75"/>
  <c r="F181" i="75"/>
  <c r="I181" i="75" s="1"/>
  <c r="G181" i="75"/>
  <c r="J181" i="75" s="1"/>
  <c r="M181" i="75"/>
  <c r="F182" i="75"/>
  <c r="I182" i="75" s="1"/>
  <c r="G182" i="75"/>
  <c r="J182" i="75" s="1"/>
  <c r="M182" i="75"/>
  <c r="F183" i="75"/>
  <c r="I183" i="75" s="1"/>
  <c r="G183" i="75"/>
  <c r="J183" i="75" s="1"/>
  <c r="M183" i="75"/>
  <c r="F184" i="75"/>
  <c r="I184" i="75" s="1"/>
  <c r="G184" i="75"/>
  <c r="J184" i="75" s="1"/>
  <c r="M184" i="75"/>
  <c r="F185" i="75"/>
  <c r="I185" i="75" s="1"/>
  <c r="G185" i="75"/>
  <c r="J185" i="75" s="1"/>
  <c r="M185" i="75"/>
  <c r="F186" i="75"/>
  <c r="I186" i="75" s="1"/>
  <c r="G186" i="75"/>
  <c r="J186" i="75" s="1"/>
  <c r="M186" i="75"/>
  <c r="F187" i="75"/>
  <c r="I187" i="75" s="1"/>
  <c r="G187" i="75"/>
  <c r="J187" i="75" s="1"/>
  <c r="M187" i="75"/>
  <c r="F189" i="75"/>
  <c r="I189" i="75" s="1"/>
  <c r="G189" i="75"/>
  <c r="J189" i="75" s="1"/>
  <c r="M189" i="75"/>
  <c r="F191" i="75"/>
  <c r="I191" i="75" s="1"/>
  <c r="G191" i="75"/>
  <c r="J191" i="75" s="1"/>
  <c r="M191" i="75"/>
  <c r="F192" i="75"/>
  <c r="I192" i="75" s="1"/>
  <c r="G192" i="75"/>
  <c r="J192" i="75" s="1"/>
  <c r="M192" i="75"/>
  <c r="F194" i="75"/>
  <c r="I194" i="75" s="1"/>
  <c r="G194" i="75"/>
  <c r="J194" i="75" s="1"/>
  <c r="M194" i="75"/>
  <c r="F195" i="75"/>
  <c r="I195" i="75" s="1"/>
  <c r="G195" i="75"/>
  <c r="J195" i="75" s="1"/>
  <c r="M195" i="75"/>
  <c r="F196" i="75"/>
  <c r="I196" i="75" s="1"/>
  <c r="G196" i="75"/>
  <c r="J196" i="75" s="1"/>
  <c r="M196" i="75"/>
  <c r="F198" i="75"/>
  <c r="I198" i="75" s="1"/>
  <c r="G198" i="75"/>
  <c r="J198" i="75" s="1"/>
  <c r="M198" i="75"/>
  <c r="F200" i="75"/>
  <c r="I200" i="75" s="1"/>
  <c r="G200" i="75"/>
  <c r="J200" i="75" s="1"/>
  <c r="M200" i="75"/>
  <c r="F201" i="75"/>
  <c r="I201" i="75" s="1"/>
  <c r="G201" i="75"/>
  <c r="J201" i="75" s="1"/>
  <c r="M201" i="75"/>
  <c r="F202" i="75"/>
  <c r="I202" i="75" s="1"/>
  <c r="G202" i="75"/>
  <c r="J202" i="75" s="1"/>
  <c r="M202" i="75"/>
  <c r="F203" i="75"/>
  <c r="I203" i="75" s="1"/>
  <c r="G203" i="75"/>
  <c r="J203" i="75" s="1"/>
  <c r="M203" i="75"/>
  <c r="F204" i="75"/>
  <c r="I204" i="75" s="1"/>
  <c r="G204" i="75"/>
  <c r="J204" i="75" s="1"/>
  <c r="M204" i="75"/>
  <c r="F205" i="75"/>
  <c r="I205" i="75" s="1"/>
  <c r="G205" i="75"/>
  <c r="J205" i="75" s="1"/>
  <c r="M205" i="75"/>
  <c r="F206" i="75"/>
  <c r="I206" i="75" s="1"/>
  <c r="G206" i="75"/>
  <c r="J206" i="75" s="1"/>
  <c r="M206" i="75"/>
  <c r="F207" i="75"/>
  <c r="I207" i="75" s="1"/>
  <c r="G207" i="75"/>
  <c r="J207" i="75" s="1"/>
  <c r="M207" i="75"/>
  <c r="F208" i="75"/>
  <c r="I208" i="75" s="1"/>
  <c r="G208" i="75"/>
  <c r="J208" i="75" s="1"/>
  <c r="M208" i="75"/>
  <c r="F209" i="75"/>
  <c r="I209" i="75" s="1"/>
  <c r="G209" i="75"/>
  <c r="J209" i="75" s="1"/>
  <c r="M209" i="75"/>
  <c r="F210" i="75"/>
  <c r="I210" i="75" s="1"/>
  <c r="G210" i="75"/>
  <c r="J210" i="75" s="1"/>
  <c r="M210" i="75"/>
  <c r="F211" i="75"/>
  <c r="I211" i="75" s="1"/>
  <c r="G211" i="75"/>
  <c r="J211" i="75" s="1"/>
  <c r="M211" i="75"/>
  <c r="F212" i="75"/>
  <c r="I212" i="75" s="1"/>
  <c r="G212" i="75"/>
  <c r="J212" i="75" s="1"/>
  <c r="M212" i="75"/>
  <c r="F213" i="75"/>
  <c r="I213" i="75" s="1"/>
  <c r="G213" i="75"/>
  <c r="J213" i="75" s="1"/>
  <c r="M213" i="75"/>
  <c r="F214" i="75"/>
  <c r="I214" i="75" s="1"/>
  <c r="G214" i="75"/>
  <c r="J214" i="75" s="1"/>
  <c r="M214" i="75"/>
  <c r="F216" i="75"/>
  <c r="I216" i="75" s="1"/>
  <c r="G216" i="75"/>
  <c r="J216" i="75" s="1"/>
  <c r="M216" i="75"/>
  <c r="F217" i="75"/>
  <c r="I217" i="75" s="1"/>
  <c r="G217" i="75"/>
  <c r="J217" i="75" s="1"/>
  <c r="M217" i="75"/>
  <c r="F219" i="75"/>
  <c r="I219" i="75" s="1"/>
  <c r="G219" i="75"/>
  <c r="J219" i="75" s="1"/>
  <c r="M219" i="75"/>
  <c r="F220" i="75"/>
  <c r="I220" i="75" s="1"/>
  <c r="G220" i="75"/>
  <c r="J220" i="75" s="1"/>
  <c r="M220" i="75"/>
  <c r="F218" i="75"/>
  <c r="I218" i="75" s="1"/>
  <c r="G218" i="75"/>
  <c r="J218" i="75" s="1"/>
  <c r="M218" i="75"/>
  <c r="F199" i="75"/>
  <c r="I199" i="75" s="1"/>
  <c r="G199" i="75"/>
  <c r="J199" i="75" s="1"/>
  <c r="M199" i="75"/>
  <c r="F70" i="75"/>
  <c r="I70" i="75" s="1"/>
  <c r="G70" i="75"/>
  <c r="J70" i="75" s="1"/>
  <c r="M70" i="75"/>
  <c r="F71" i="75"/>
  <c r="I71" i="75" s="1"/>
  <c r="G71" i="75"/>
  <c r="J71" i="75" s="1"/>
  <c r="M71" i="75"/>
  <c r="F72" i="75"/>
  <c r="I72" i="75" s="1"/>
  <c r="G72" i="75"/>
  <c r="J72" i="75" s="1"/>
  <c r="M72" i="75"/>
  <c r="F73" i="75"/>
  <c r="I73" i="75" s="1"/>
  <c r="G73" i="75"/>
  <c r="J73" i="75" s="1"/>
  <c r="M73" i="75"/>
  <c r="F74" i="75"/>
  <c r="I74" i="75" s="1"/>
  <c r="G74" i="75"/>
  <c r="J74" i="75" s="1"/>
  <c r="M74" i="75"/>
  <c r="F53" i="75"/>
  <c r="I53" i="75" s="1"/>
  <c r="G53" i="75"/>
  <c r="J53" i="75" s="1"/>
  <c r="F27" i="75"/>
  <c r="I27" i="75" s="1"/>
  <c r="G27" i="75"/>
  <c r="J27" i="75" s="1"/>
  <c r="M27" i="75"/>
  <c r="M53" i="75"/>
  <c r="F20" i="75"/>
  <c r="I20" i="75" s="1"/>
  <c r="G20" i="75"/>
  <c r="J20" i="75" s="1"/>
  <c r="M20" i="75"/>
  <c r="F21" i="75"/>
  <c r="I21" i="75" s="1"/>
  <c r="G21" i="75"/>
  <c r="J21" i="75" s="1"/>
  <c r="M21" i="75"/>
  <c r="F13" i="75"/>
  <c r="I13" i="75" s="1"/>
  <c r="G13" i="75"/>
  <c r="J13" i="75" s="1"/>
  <c r="M13" i="75"/>
  <c r="F14" i="75"/>
  <c r="I14" i="75" s="1"/>
  <c r="G14" i="75"/>
  <c r="J14" i="75" s="1"/>
  <c r="M14" i="75"/>
  <c r="F15" i="75"/>
  <c r="I15" i="75" s="1"/>
  <c r="G15" i="75"/>
  <c r="J15" i="75" s="1"/>
  <c r="M15" i="75"/>
  <c r="F17" i="75"/>
  <c r="I17" i="75" s="1"/>
  <c r="G17" i="75"/>
  <c r="J17" i="75" s="1"/>
  <c r="M17" i="75"/>
  <c r="F18" i="75"/>
  <c r="I18" i="75" s="1"/>
  <c r="G18" i="75"/>
  <c r="J18" i="75" s="1"/>
  <c r="M18" i="75"/>
  <c r="F19" i="75"/>
  <c r="I19" i="75" s="1"/>
  <c r="G19" i="75"/>
  <c r="J19" i="75" s="1"/>
  <c r="M19" i="75"/>
  <c r="M69" i="75"/>
  <c r="G69" i="75"/>
  <c r="J69" i="75" s="1"/>
  <c r="F69" i="75"/>
  <c r="I69" i="75" s="1"/>
  <c r="M68" i="75"/>
  <c r="G68" i="75"/>
  <c r="J68" i="75" s="1"/>
  <c r="F68" i="75"/>
  <c r="I68" i="75" s="1"/>
  <c r="M67" i="75"/>
  <c r="G67" i="75"/>
  <c r="J67" i="75" s="1"/>
  <c r="F67" i="75"/>
  <c r="I67" i="75" s="1"/>
  <c r="M66" i="75"/>
  <c r="G66" i="75"/>
  <c r="J66" i="75" s="1"/>
  <c r="F66" i="75"/>
  <c r="I66" i="75" s="1"/>
  <c r="M65" i="75"/>
  <c r="G65" i="75"/>
  <c r="J65" i="75" s="1"/>
  <c r="F65" i="75"/>
  <c r="I65" i="75" s="1"/>
  <c r="M64" i="75"/>
  <c r="G64" i="75"/>
  <c r="J64" i="75" s="1"/>
  <c r="F64" i="75"/>
  <c r="I64" i="75" s="1"/>
  <c r="M63" i="75"/>
  <c r="G63" i="75"/>
  <c r="J63" i="75" s="1"/>
  <c r="F63" i="75"/>
  <c r="I63" i="75" s="1"/>
  <c r="M62" i="75"/>
  <c r="G62" i="75"/>
  <c r="J62" i="75" s="1"/>
  <c r="F62" i="75"/>
  <c r="I62" i="75" s="1"/>
  <c r="M61" i="75"/>
  <c r="G61" i="75"/>
  <c r="J61" i="75" s="1"/>
  <c r="F61" i="75"/>
  <c r="I61" i="75" s="1"/>
  <c r="M60" i="75"/>
  <c r="G60" i="75"/>
  <c r="J60" i="75" s="1"/>
  <c r="F60" i="75"/>
  <c r="I60" i="75" s="1"/>
  <c r="M59" i="75"/>
  <c r="G59" i="75"/>
  <c r="J59" i="75" s="1"/>
  <c r="F59" i="75"/>
  <c r="I59" i="75" s="1"/>
  <c r="M58" i="75"/>
  <c r="G58" i="75"/>
  <c r="J58" i="75" s="1"/>
  <c r="F58" i="75"/>
  <c r="I58" i="75" s="1"/>
  <c r="M57" i="75"/>
  <c r="G57" i="75"/>
  <c r="J57" i="75" s="1"/>
  <c r="F57" i="75"/>
  <c r="I57" i="75" s="1"/>
  <c r="M56" i="75"/>
  <c r="G56" i="75"/>
  <c r="J56" i="75" s="1"/>
  <c r="F56" i="75"/>
  <c r="I56" i="75" s="1"/>
  <c r="M55" i="75"/>
  <c r="G55" i="75"/>
  <c r="J55" i="75" s="1"/>
  <c r="F55" i="75"/>
  <c r="I55" i="75" s="1"/>
  <c r="M54" i="75"/>
  <c r="G54" i="75"/>
  <c r="J54" i="75" s="1"/>
  <c r="F54" i="75"/>
  <c r="I54" i="75" s="1"/>
  <c r="M52" i="75"/>
  <c r="G52" i="75"/>
  <c r="J52" i="75" s="1"/>
  <c r="F52" i="75"/>
  <c r="I52" i="75" s="1"/>
  <c r="M51" i="75"/>
  <c r="G51" i="75"/>
  <c r="J51" i="75" s="1"/>
  <c r="F51" i="75"/>
  <c r="I51" i="75" s="1"/>
  <c r="M50" i="75"/>
  <c r="G50" i="75"/>
  <c r="J50" i="75" s="1"/>
  <c r="F50" i="75"/>
  <c r="I50" i="75" s="1"/>
  <c r="M49" i="75"/>
  <c r="G49" i="75"/>
  <c r="J49" i="75" s="1"/>
  <c r="F49" i="75"/>
  <c r="I49" i="75" s="1"/>
  <c r="M48" i="75"/>
  <c r="G48" i="75"/>
  <c r="J48" i="75" s="1"/>
  <c r="F48" i="75"/>
  <c r="I48" i="75" s="1"/>
  <c r="M47" i="75"/>
  <c r="G47" i="75"/>
  <c r="J47" i="75" s="1"/>
  <c r="F47" i="75"/>
  <c r="I47" i="75" s="1"/>
  <c r="M46" i="75"/>
  <c r="G46" i="75"/>
  <c r="J46" i="75" s="1"/>
  <c r="F46" i="75"/>
  <c r="I46" i="75" s="1"/>
  <c r="M45" i="75"/>
  <c r="G45" i="75"/>
  <c r="J45" i="75" s="1"/>
  <c r="F45" i="75"/>
  <c r="I45" i="75" s="1"/>
  <c r="M44" i="75"/>
  <c r="G44" i="75"/>
  <c r="J44" i="75" s="1"/>
  <c r="F44" i="75"/>
  <c r="I44" i="75" s="1"/>
  <c r="M43" i="75"/>
  <c r="G43" i="75"/>
  <c r="J43" i="75" s="1"/>
  <c r="F43" i="75"/>
  <c r="I43" i="75" s="1"/>
  <c r="M42" i="75"/>
  <c r="G42" i="75"/>
  <c r="J42" i="75" s="1"/>
  <c r="F42" i="75"/>
  <c r="I42" i="75" s="1"/>
  <c r="M41" i="75"/>
  <c r="G41" i="75"/>
  <c r="J41" i="75" s="1"/>
  <c r="F41" i="75"/>
  <c r="I41" i="75" s="1"/>
  <c r="M40" i="75"/>
  <c r="G40" i="75"/>
  <c r="J40" i="75" s="1"/>
  <c r="F40" i="75"/>
  <c r="I40" i="75" s="1"/>
  <c r="M39" i="75"/>
  <c r="G39" i="75"/>
  <c r="J39" i="75" s="1"/>
  <c r="F39" i="75"/>
  <c r="I39" i="75" s="1"/>
  <c r="M38" i="75"/>
  <c r="G38" i="75"/>
  <c r="J38" i="75" s="1"/>
  <c r="F38" i="75"/>
  <c r="I38" i="75" s="1"/>
  <c r="M37" i="75"/>
  <c r="G37" i="75"/>
  <c r="J37" i="75" s="1"/>
  <c r="F37" i="75"/>
  <c r="I37" i="75" s="1"/>
  <c r="M36" i="75"/>
  <c r="G36" i="75"/>
  <c r="J36" i="75" s="1"/>
  <c r="F36" i="75"/>
  <c r="I36" i="75" s="1"/>
  <c r="M35" i="75"/>
  <c r="G35" i="75"/>
  <c r="J35" i="75" s="1"/>
  <c r="F35" i="75"/>
  <c r="I35" i="75" s="1"/>
  <c r="M33" i="75"/>
  <c r="G33" i="75"/>
  <c r="J33" i="75" s="1"/>
  <c r="F33" i="75"/>
  <c r="I33" i="75" s="1"/>
  <c r="M32" i="75"/>
  <c r="G32" i="75"/>
  <c r="J32" i="75" s="1"/>
  <c r="F32" i="75"/>
  <c r="I32" i="75" s="1"/>
  <c r="M31" i="75"/>
  <c r="G31" i="75"/>
  <c r="J31" i="75" s="1"/>
  <c r="F31" i="75"/>
  <c r="I31" i="75" s="1"/>
  <c r="M30" i="75"/>
  <c r="G30" i="75"/>
  <c r="J30" i="75" s="1"/>
  <c r="F30" i="75"/>
  <c r="I30" i="75" s="1"/>
  <c r="M29" i="75"/>
  <c r="G29" i="75"/>
  <c r="J29" i="75" s="1"/>
  <c r="F29" i="75"/>
  <c r="I29" i="75" s="1"/>
  <c r="M28" i="75"/>
  <c r="G28" i="75"/>
  <c r="J28" i="75" s="1"/>
  <c r="F28" i="75"/>
  <c r="I28" i="75" s="1"/>
  <c r="M26" i="75"/>
  <c r="G26" i="75"/>
  <c r="J26" i="75" s="1"/>
  <c r="F26" i="75"/>
  <c r="I26" i="75" s="1"/>
  <c r="M25" i="75"/>
  <c r="G25" i="75"/>
  <c r="J25" i="75" s="1"/>
  <c r="F25" i="75"/>
  <c r="I25" i="75" s="1"/>
  <c r="M24" i="75"/>
  <c r="G24" i="75"/>
  <c r="J24" i="75" s="1"/>
  <c r="F24" i="75"/>
  <c r="I24" i="75" s="1"/>
  <c r="M23" i="75"/>
  <c r="G23" i="75"/>
  <c r="J23" i="75" s="1"/>
  <c r="F23" i="75"/>
  <c r="I23" i="75" s="1"/>
  <c r="M12" i="75"/>
  <c r="G12" i="75"/>
  <c r="J12" i="75" s="1"/>
  <c r="F12" i="75"/>
  <c r="I12" i="75" s="1"/>
  <c r="M11" i="75"/>
  <c r="G11" i="75"/>
  <c r="J11" i="75" s="1"/>
  <c r="F11" i="75"/>
  <c r="I11" i="75" s="1"/>
  <c r="Q10" i="75"/>
  <c r="Q16" i="75" s="1"/>
  <c r="M10" i="75"/>
  <c r="G10" i="75"/>
  <c r="J10" i="75" s="1"/>
  <c r="F10" i="75"/>
  <c r="I10" i="75" s="1"/>
  <c r="M9" i="75"/>
  <c r="G9" i="75"/>
  <c r="J9" i="75" s="1"/>
  <c r="F9" i="75"/>
  <c r="I9" i="75" s="1"/>
  <c r="M8" i="75"/>
  <c r="G8" i="75"/>
  <c r="J8" i="75" s="1"/>
  <c r="F8" i="75"/>
  <c r="I8" i="75" s="1"/>
  <c r="M7" i="75"/>
  <c r="G7" i="75"/>
  <c r="J7" i="75" s="1"/>
  <c r="F7" i="75"/>
  <c r="I7" i="75" s="1"/>
  <c r="M6" i="75"/>
  <c r="G6" i="75"/>
  <c r="J6" i="75" s="1"/>
  <c r="F6" i="75"/>
  <c r="I6" i="75" s="1"/>
  <c r="M5" i="75"/>
  <c r="G5" i="75"/>
  <c r="J5" i="75" s="1"/>
  <c r="F5" i="75"/>
  <c r="I5" i="75" s="1"/>
  <c r="M4" i="75"/>
  <c r="G4" i="75"/>
  <c r="J4" i="75" s="1"/>
  <c r="F4" i="75"/>
  <c r="I4" i="75" s="1"/>
  <c r="M3" i="75"/>
  <c r="G3" i="75"/>
  <c r="J3" i="75" s="1"/>
  <c r="F3" i="75"/>
  <c r="I3" i="75" s="1"/>
  <c r="M2" i="75"/>
  <c r="G2" i="75"/>
  <c r="J2" i="75" s="1"/>
  <c r="F2" i="75"/>
  <c r="I2" i="75" s="1"/>
  <c r="F4" i="34"/>
  <c r="I4" i="34" s="1"/>
  <c r="G4" i="34"/>
  <c r="J4" i="34" s="1"/>
  <c r="F5" i="34"/>
  <c r="I5" i="34" s="1"/>
  <c r="G5" i="34"/>
  <c r="J5" i="34" s="1"/>
  <c r="F3" i="34"/>
  <c r="I3" i="34" s="1"/>
  <c r="G3" i="34"/>
  <c r="J3" i="34" s="1"/>
  <c r="F7" i="34"/>
  <c r="G7" i="34"/>
  <c r="F9" i="34"/>
  <c r="I9" i="34" s="1"/>
  <c r="G9" i="34"/>
  <c r="J9" i="34" s="1"/>
  <c r="F19" i="34"/>
  <c r="G19" i="34"/>
  <c r="F8" i="34"/>
  <c r="G8" i="34"/>
  <c r="F14" i="34"/>
  <c r="G14" i="34"/>
  <c r="F51" i="34"/>
  <c r="G51" i="34"/>
  <c r="F12" i="34"/>
  <c r="I12" i="34" s="1"/>
  <c r="G12" i="34"/>
  <c r="J12" i="34" s="1"/>
  <c r="F11" i="34"/>
  <c r="I11" i="34" s="1"/>
  <c r="G11" i="34"/>
  <c r="J11" i="34" s="1"/>
  <c r="F15" i="34"/>
  <c r="G15" i="34"/>
  <c r="F6" i="34"/>
  <c r="G6" i="34"/>
  <c r="F17" i="34"/>
  <c r="G17" i="34"/>
  <c r="F21" i="34"/>
  <c r="G21" i="34"/>
  <c r="F16" i="34"/>
  <c r="G16" i="34"/>
  <c r="F37" i="34"/>
  <c r="G37" i="34"/>
  <c r="F20" i="34"/>
  <c r="G20" i="34"/>
  <c r="F10" i="34"/>
  <c r="G10" i="34"/>
  <c r="F48" i="34"/>
  <c r="G48" i="34"/>
  <c r="F22" i="34"/>
  <c r="G22" i="34"/>
  <c r="F28" i="34"/>
  <c r="G28" i="34"/>
  <c r="F29" i="34"/>
  <c r="G29" i="34"/>
  <c r="F31" i="34"/>
  <c r="G31" i="34"/>
  <c r="F32" i="34"/>
  <c r="I32" i="34" s="1"/>
  <c r="G32" i="34"/>
  <c r="J32" i="34" s="1"/>
  <c r="F33" i="34"/>
  <c r="I33" i="34" s="1"/>
  <c r="G33" i="34"/>
  <c r="J33" i="34" s="1"/>
  <c r="F25" i="34"/>
  <c r="G25" i="34"/>
  <c r="F18" i="34"/>
  <c r="I18" i="34" s="1"/>
  <c r="G18" i="34"/>
  <c r="J18" i="34" s="1"/>
  <c r="F30" i="34"/>
  <c r="G30" i="34"/>
  <c r="F34" i="34"/>
  <c r="I34" i="34" s="1"/>
  <c r="G34" i="34"/>
  <c r="J34" i="34" s="1"/>
  <c r="F45" i="34"/>
  <c r="G45" i="34"/>
  <c r="F38" i="34"/>
  <c r="G38" i="34"/>
  <c r="F40" i="34"/>
  <c r="G40" i="34"/>
  <c r="F23" i="34"/>
  <c r="G23" i="34"/>
  <c r="F42" i="34"/>
  <c r="G42" i="34"/>
  <c r="F27" i="34"/>
  <c r="G27" i="34"/>
  <c r="F26" i="34"/>
  <c r="G26" i="34"/>
  <c r="F46" i="34"/>
  <c r="G46" i="34"/>
  <c r="F39" i="34"/>
  <c r="G39" i="34"/>
  <c r="F43" i="34"/>
  <c r="G43" i="34"/>
  <c r="F44" i="34"/>
  <c r="I44" i="34" s="1"/>
  <c r="G44" i="34"/>
  <c r="J44" i="34" s="1"/>
  <c r="F55" i="34"/>
  <c r="G55" i="34"/>
  <c r="F60" i="34"/>
  <c r="G60" i="34"/>
  <c r="F41" i="34"/>
  <c r="G41" i="34"/>
  <c r="F47" i="34"/>
  <c r="G47" i="34"/>
  <c r="F54" i="34"/>
  <c r="G54" i="34"/>
  <c r="F63" i="34"/>
  <c r="G63" i="34"/>
  <c r="F50" i="34"/>
  <c r="I50" i="34" s="1"/>
  <c r="G50" i="34"/>
  <c r="J50" i="34" s="1"/>
  <c r="F52" i="34"/>
  <c r="G52" i="34"/>
  <c r="F53" i="34"/>
  <c r="G53" i="34"/>
  <c r="F56" i="34"/>
  <c r="G56" i="34"/>
  <c r="F57" i="34"/>
  <c r="G57" i="34"/>
  <c r="F13" i="34"/>
  <c r="G13" i="34"/>
  <c r="F59" i="34"/>
  <c r="I59" i="34" s="1"/>
  <c r="G59" i="34"/>
  <c r="J59" i="34" s="1"/>
  <c r="F61" i="34"/>
  <c r="G61" i="34"/>
  <c r="F67" i="34"/>
  <c r="G67" i="34"/>
  <c r="F49" i="34"/>
  <c r="G49" i="34"/>
  <c r="F58" i="34"/>
  <c r="G58" i="34"/>
  <c r="F64" i="34"/>
  <c r="G64" i="34"/>
  <c r="F65" i="34"/>
  <c r="I65" i="34" s="1"/>
  <c r="G65" i="34"/>
  <c r="J65" i="34" s="1"/>
  <c r="F72" i="34"/>
  <c r="G72" i="34"/>
  <c r="F74" i="34"/>
  <c r="G74" i="34"/>
  <c r="F66" i="34"/>
  <c r="G66" i="34"/>
  <c r="F68" i="34"/>
  <c r="G68" i="34"/>
  <c r="F78" i="34"/>
  <c r="G78" i="34"/>
  <c r="F71" i="34"/>
  <c r="G71" i="34"/>
  <c r="F62" i="34"/>
  <c r="G62" i="34"/>
  <c r="F69" i="34"/>
  <c r="G69" i="34"/>
  <c r="F70" i="34"/>
  <c r="G70" i="34"/>
  <c r="F75" i="34"/>
  <c r="I75" i="34" s="1"/>
  <c r="G75" i="34"/>
  <c r="J75" i="34" s="1"/>
  <c r="F76" i="34"/>
  <c r="G76" i="34"/>
  <c r="F77" i="34"/>
  <c r="G77" i="34"/>
  <c r="F79" i="34"/>
  <c r="G79" i="34"/>
  <c r="F73" i="34"/>
  <c r="I73" i="34" s="1"/>
  <c r="G73" i="34"/>
  <c r="J73" i="34" s="1"/>
  <c r="F80" i="34"/>
  <c r="I80" i="34" s="1"/>
  <c r="G80" i="34"/>
  <c r="J80" i="34" s="1"/>
  <c r="F24" i="34"/>
  <c r="I24" i="34" s="1"/>
  <c r="G24" i="34"/>
  <c r="J24" i="34" s="1"/>
  <c r="F81" i="34"/>
  <c r="I81" i="34" s="1"/>
  <c r="G81" i="34"/>
  <c r="J81" i="34" s="1"/>
  <c r="F82" i="34"/>
  <c r="I82" i="34" s="1"/>
  <c r="G82" i="34"/>
  <c r="J82" i="34" s="1"/>
  <c r="F83" i="34"/>
  <c r="I83" i="34" s="1"/>
  <c r="G83" i="34"/>
  <c r="J83" i="34" s="1"/>
  <c r="F84" i="34"/>
  <c r="I84" i="34" s="1"/>
  <c r="G84" i="34"/>
  <c r="J84" i="34" s="1"/>
  <c r="F85" i="34"/>
  <c r="I85" i="34" s="1"/>
  <c r="G85" i="34"/>
  <c r="J85" i="34" s="1"/>
  <c r="F86" i="34"/>
  <c r="I86" i="34" s="1"/>
  <c r="G86" i="34"/>
  <c r="J86" i="34" s="1"/>
  <c r="F88" i="34"/>
  <c r="I88" i="34" s="1"/>
  <c r="G88" i="34"/>
  <c r="J88" i="34" s="1"/>
  <c r="F89" i="34"/>
  <c r="I89" i="34" s="1"/>
  <c r="G89" i="34"/>
  <c r="J89" i="34" s="1"/>
  <c r="F90" i="34"/>
  <c r="I90" i="34" s="1"/>
  <c r="G90" i="34"/>
  <c r="J90" i="34" s="1"/>
  <c r="F35" i="34"/>
  <c r="I35" i="34" s="1"/>
  <c r="G35" i="34"/>
  <c r="J35" i="34" s="1"/>
  <c r="F95" i="34"/>
  <c r="I95" i="34" s="1"/>
  <c r="G95" i="34"/>
  <c r="J95" i="34" s="1"/>
  <c r="F91" i="34"/>
  <c r="I91" i="34" s="1"/>
  <c r="G91" i="34"/>
  <c r="J91" i="34" s="1"/>
  <c r="F97" i="34"/>
  <c r="I97" i="34" s="1"/>
  <c r="G97" i="34"/>
  <c r="J97" i="34" s="1"/>
  <c r="F99" i="34"/>
  <c r="I99" i="34" s="1"/>
  <c r="G99" i="34"/>
  <c r="J99" i="34" s="1"/>
  <c r="F98" i="34"/>
  <c r="I98" i="34" s="1"/>
  <c r="G98" i="34"/>
  <c r="J98" i="34" s="1"/>
  <c r="F92" i="34"/>
  <c r="I92" i="34" s="1"/>
  <c r="G92" i="34"/>
  <c r="J92" i="34" s="1"/>
  <c r="F93" i="34"/>
  <c r="I93" i="34" s="1"/>
  <c r="G93" i="34"/>
  <c r="J93" i="34" s="1"/>
  <c r="F94" i="34"/>
  <c r="I94" i="34" s="1"/>
  <c r="G94" i="34"/>
  <c r="J94" i="34" s="1"/>
  <c r="F87" i="34"/>
  <c r="I87" i="34" s="1"/>
  <c r="G87" i="34"/>
  <c r="J87" i="34" s="1"/>
  <c r="F100" i="34"/>
  <c r="I100" i="34" s="1"/>
  <c r="G100" i="34"/>
  <c r="J100" i="34" s="1"/>
  <c r="F101" i="34"/>
  <c r="I101" i="34" s="1"/>
  <c r="G101" i="34"/>
  <c r="J101" i="34" s="1"/>
  <c r="F96" i="34"/>
  <c r="I96" i="34" s="1"/>
  <c r="G96" i="34"/>
  <c r="J96" i="34" s="1"/>
  <c r="F36" i="34"/>
  <c r="I36" i="34" s="1"/>
  <c r="G36" i="34"/>
  <c r="J36" i="34" s="1"/>
  <c r="L36" i="34"/>
  <c r="L50" i="34"/>
  <c r="L11" i="34"/>
  <c r="L7" i="41"/>
  <c r="G7" i="41"/>
  <c r="J7" i="41" s="1"/>
  <c r="F7" i="41"/>
  <c r="I7" i="41" s="1"/>
  <c r="L120" i="41"/>
  <c r="G120" i="41"/>
  <c r="J120" i="41" s="1"/>
  <c r="F120" i="41"/>
  <c r="I120" i="41" s="1"/>
  <c r="M2" i="38"/>
  <c r="G15" i="41"/>
  <c r="J15" i="41" s="1"/>
  <c r="M8" i="43"/>
  <c r="G3" i="43"/>
  <c r="G4" i="43"/>
  <c r="G5" i="43"/>
  <c r="J5" i="43" s="1"/>
  <c r="G6" i="43"/>
  <c r="J6" i="43" s="1"/>
  <c r="G7" i="43"/>
  <c r="J7" i="43" s="1"/>
  <c r="G8" i="43"/>
  <c r="J8" i="43" s="1"/>
  <c r="G9" i="43"/>
  <c r="J9" i="43" s="1"/>
  <c r="G10" i="43"/>
  <c r="J10" i="43" s="1"/>
  <c r="G11" i="43"/>
  <c r="G12" i="43"/>
  <c r="G13" i="43"/>
  <c r="J13" i="43" s="1"/>
  <c r="G14" i="43"/>
  <c r="J14" i="43" s="1"/>
  <c r="G15" i="43"/>
  <c r="J15" i="43" s="1"/>
  <c r="G16" i="43"/>
  <c r="J16" i="43" s="1"/>
  <c r="G17" i="43"/>
  <c r="J17" i="43" s="1"/>
  <c r="G18" i="43"/>
  <c r="J18" i="43" s="1"/>
  <c r="G19" i="43"/>
  <c r="G20" i="43"/>
  <c r="J20" i="43" s="1"/>
  <c r="G21" i="43"/>
  <c r="J21" i="43" s="1"/>
  <c r="G22" i="43"/>
  <c r="J22" i="43" s="1"/>
  <c r="G23" i="43"/>
  <c r="J23" i="43" s="1"/>
  <c r="G24" i="43"/>
  <c r="J24" i="43" s="1"/>
  <c r="G25" i="43"/>
  <c r="G26" i="43"/>
  <c r="J26" i="43" s="1"/>
  <c r="G27" i="43"/>
  <c r="J27" i="43" s="1"/>
  <c r="G28" i="43"/>
  <c r="J28" i="43" s="1"/>
  <c r="G29" i="43"/>
  <c r="G30" i="43"/>
  <c r="J30" i="43" s="1"/>
  <c r="G31" i="43"/>
  <c r="J31" i="43" s="1"/>
  <c r="G32" i="43"/>
  <c r="J32" i="43" s="1"/>
  <c r="G33" i="43"/>
  <c r="J33" i="43" s="1"/>
  <c r="G34" i="43"/>
  <c r="J34" i="43" s="1"/>
  <c r="G35" i="43"/>
  <c r="J35" i="43" s="1"/>
  <c r="G36" i="43"/>
  <c r="J36" i="43" s="1"/>
  <c r="G37" i="43"/>
  <c r="J37" i="43" s="1"/>
  <c r="G38" i="43"/>
  <c r="J38" i="43" s="1"/>
  <c r="G39" i="43"/>
  <c r="J39" i="43" s="1"/>
  <c r="G41" i="43"/>
  <c r="J41" i="43" s="1"/>
  <c r="G40" i="43"/>
  <c r="J40" i="43" s="1"/>
  <c r="G42" i="43"/>
  <c r="G45" i="43"/>
  <c r="J45" i="43" s="1"/>
  <c r="G43" i="43"/>
  <c r="J43" i="43" s="1"/>
  <c r="G44" i="43"/>
  <c r="J44" i="43" s="1"/>
  <c r="G46" i="43"/>
  <c r="J46" i="43" s="1"/>
  <c r="G47" i="43"/>
  <c r="J47" i="43" s="1"/>
  <c r="G48" i="43"/>
  <c r="J48" i="43" s="1"/>
  <c r="G49" i="43"/>
  <c r="J49" i="43" s="1"/>
  <c r="G50" i="43"/>
  <c r="J50" i="43" s="1"/>
  <c r="G51" i="43"/>
  <c r="J51" i="43" s="1"/>
  <c r="G53" i="43"/>
  <c r="J53" i="43" s="1"/>
  <c r="G52" i="43"/>
  <c r="J52" i="43" s="1"/>
  <c r="G54" i="43"/>
  <c r="J54" i="43" s="1"/>
  <c r="G55" i="43"/>
  <c r="J55" i="43" s="1"/>
  <c r="G56" i="43"/>
  <c r="J56" i="43" s="1"/>
  <c r="G57" i="43"/>
  <c r="J57" i="43" s="1"/>
  <c r="G58" i="43"/>
  <c r="J58" i="43" s="1"/>
  <c r="G59" i="43"/>
  <c r="J59" i="43" s="1"/>
  <c r="G60" i="43"/>
  <c r="J60" i="43" s="1"/>
  <c r="G61" i="43"/>
  <c r="J61" i="43" s="1"/>
  <c r="G62" i="43"/>
  <c r="J62" i="43" s="1"/>
  <c r="G63" i="43"/>
  <c r="J63" i="43" s="1"/>
  <c r="G2" i="43"/>
  <c r="F4" i="41"/>
  <c r="I4" i="41" s="1"/>
  <c r="G4" i="41"/>
  <c r="J4" i="41" s="1"/>
  <c r="F27" i="41"/>
  <c r="I27" i="41" s="1"/>
  <c r="G27" i="41"/>
  <c r="J27" i="41" s="1"/>
  <c r="F2" i="41"/>
  <c r="G2" i="41"/>
  <c r="F11" i="41"/>
  <c r="I11" i="41" s="1"/>
  <c r="G11" i="41"/>
  <c r="J11" i="41" s="1"/>
  <c r="F9" i="41"/>
  <c r="G9" i="41"/>
  <c r="F13" i="41"/>
  <c r="G13" i="41"/>
  <c r="F12" i="41"/>
  <c r="I12" i="41" s="1"/>
  <c r="G12" i="41"/>
  <c r="J12" i="41" s="1"/>
  <c r="F8" i="41"/>
  <c r="I8" i="41" s="1"/>
  <c r="G8" i="41"/>
  <c r="J8" i="41" s="1"/>
  <c r="F14" i="41"/>
  <c r="I14" i="41" s="1"/>
  <c r="G14" i="41"/>
  <c r="J14" i="41" s="1"/>
  <c r="F22" i="41"/>
  <c r="I22" i="41" s="1"/>
  <c r="G22" i="41"/>
  <c r="J22" i="41" s="1"/>
  <c r="F19" i="41"/>
  <c r="I19" i="41" s="1"/>
  <c r="G19" i="41"/>
  <c r="J19" i="41" s="1"/>
  <c r="F10" i="41"/>
  <c r="I10" i="41" s="1"/>
  <c r="G10" i="41"/>
  <c r="J10" i="41" s="1"/>
  <c r="F25" i="41"/>
  <c r="I25" i="41" s="1"/>
  <c r="G25" i="41"/>
  <c r="J25" i="41" s="1"/>
  <c r="F17" i="41"/>
  <c r="I17" i="41" s="1"/>
  <c r="G17" i="41"/>
  <c r="J17" i="41" s="1"/>
  <c r="F16" i="41"/>
  <c r="I16" i="41" s="1"/>
  <c r="G16" i="41"/>
  <c r="J16" i="41" s="1"/>
  <c r="F29" i="41"/>
  <c r="I29" i="41" s="1"/>
  <c r="G29" i="41"/>
  <c r="J29" i="41" s="1"/>
  <c r="F37" i="41"/>
  <c r="I37" i="41" s="1"/>
  <c r="G37" i="41"/>
  <c r="J37" i="41" s="1"/>
  <c r="F20" i="41"/>
  <c r="I20" i="41" s="1"/>
  <c r="G20" i="41"/>
  <c r="J20" i="41" s="1"/>
  <c r="F38" i="41"/>
  <c r="I38" i="41" s="1"/>
  <c r="G38" i="41"/>
  <c r="J38" i="41" s="1"/>
  <c r="F26" i="41"/>
  <c r="I26" i="41" s="1"/>
  <c r="G26" i="41"/>
  <c r="J26" i="41" s="1"/>
  <c r="F23" i="41"/>
  <c r="I23" i="41" s="1"/>
  <c r="G23" i="41"/>
  <c r="J23" i="41" s="1"/>
  <c r="F31" i="41"/>
  <c r="I31" i="41" s="1"/>
  <c r="G31" i="41"/>
  <c r="J31" i="41" s="1"/>
  <c r="F55" i="41"/>
  <c r="I55" i="41" s="1"/>
  <c r="G55" i="41"/>
  <c r="J55" i="41" s="1"/>
  <c r="F21" i="41"/>
  <c r="I21" i="41" s="1"/>
  <c r="G21" i="41"/>
  <c r="J21" i="41" s="1"/>
  <c r="F35" i="41"/>
  <c r="I35" i="41" s="1"/>
  <c r="G35" i="41"/>
  <c r="J35" i="41" s="1"/>
  <c r="F39" i="41"/>
  <c r="I39" i="41" s="1"/>
  <c r="G39" i="41"/>
  <c r="J39" i="41" s="1"/>
  <c r="F34" i="41"/>
  <c r="I34" i="41" s="1"/>
  <c r="G34" i="41"/>
  <c r="J34" i="41" s="1"/>
  <c r="F44" i="41"/>
  <c r="I44" i="41" s="1"/>
  <c r="G44" i="41"/>
  <c r="J44" i="41" s="1"/>
  <c r="F42" i="41"/>
  <c r="I42" i="41" s="1"/>
  <c r="G42" i="41"/>
  <c r="J42" i="41" s="1"/>
  <c r="F46" i="41"/>
  <c r="I46" i="41" s="1"/>
  <c r="G46" i="41"/>
  <c r="J46" i="41" s="1"/>
  <c r="F36" i="41"/>
  <c r="I36" i="41" s="1"/>
  <c r="G36" i="41"/>
  <c r="J36" i="41" s="1"/>
  <c r="F41" i="41"/>
  <c r="I41" i="41" s="1"/>
  <c r="G41" i="41"/>
  <c r="J41" i="41" s="1"/>
  <c r="F50" i="41"/>
  <c r="I50" i="41" s="1"/>
  <c r="G50" i="41"/>
  <c r="J50" i="41" s="1"/>
  <c r="F62" i="41"/>
  <c r="I62" i="41" s="1"/>
  <c r="G62" i="41"/>
  <c r="J62" i="41" s="1"/>
  <c r="F56" i="41"/>
  <c r="I56" i="41" s="1"/>
  <c r="G56" i="41"/>
  <c r="J56" i="41" s="1"/>
  <c r="F51" i="41"/>
  <c r="I51" i="41" s="1"/>
  <c r="G51" i="41"/>
  <c r="J51" i="41" s="1"/>
  <c r="F67" i="41"/>
  <c r="I67" i="41" s="1"/>
  <c r="G67" i="41"/>
  <c r="J67" i="41" s="1"/>
  <c r="F73" i="41"/>
  <c r="I73" i="41" s="1"/>
  <c r="G73" i="41"/>
  <c r="J73" i="41" s="1"/>
  <c r="F53" i="41"/>
  <c r="I53" i="41" s="1"/>
  <c r="G53" i="41"/>
  <c r="J53" i="41" s="1"/>
  <c r="F48" i="41"/>
  <c r="I48" i="41" s="1"/>
  <c r="G48" i="41"/>
  <c r="J48" i="41" s="1"/>
  <c r="F86" i="41"/>
  <c r="I86" i="41" s="1"/>
  <c r="G86" i="41"/>
  <c r="J86" i="41" s="1"/>
  <c r="F32" i="41"/>
  <c r="I32" i="41" s="1"/>
  <c r="G32" i="41"/>
  <c r="J32" i="41" s="1"/>
  <c r="F65" i="41"/>
  <c r="I65" i="41" s="1"/>
  <c r="G65" i="41"/>
  <c r="J65" i="41" s="1"/>
  <c r="F71" i="41"/>
  <c r="I71" i="41" s="1"/>
  <c r="G71" i="41"/>
  <c r="J71" i="41" s="1"/>
  <c r="F58" i="41"/>
  <c r="I58" i="41" s="1"/>
  <c r="G58" i="41"/>
  <c r="J58" i="41" s="1"/>
  <c r="F59" i="41"/>
  <c r="I59" i="41" s="1"/>
  <c r="G59" i="41"/>
  <c r="J59" i="41" s="1"/>
  <c r="F80" i="41"/>
  <c r="I80" i="41" s="1"/>
  <c r="G80" i="41"/>
  <c r="J80" i="41" s="1"/>
  <c r="F91" i="41"/>
  <c r="I91" i="41" s="1"/>
  <c r="G91" i="41"/>
  <c r="J91" i="41" s="1"/>
  <c r="F61" i="41"/>
  <c r="I61" i="41" s="1"/>
  <c r="G61" i="41"/>
  <c r="J61" i="41" s="1"/>
  <c r="F94" i="41"/>
  <c r="I94" i="41" s="1"/>
  <c r="G94" i="41"/>
  <c r="J94" i="41" s="1"/>
  <c r="F52" i="41"/>
  <c r="I52" i="41" s="1"/>
  <c r="G52" i="41"/>
  <c r="J52" i="41" s="1"/>
  <c r="F66" i="41"/>
  <c r="I66" i="41" s="1"/>
  <c r="G66" i="41"/>
  <c r="J66" i="41" s="1"/>
  <c r="F81" i="41"/>
  <c r="I81" i="41" s="1"/>
  <c r="G81" i="41"/>
  <c r="J81" i="41" s="1"/>
  <c r="F90" i="41"/>
  <c r="I90" i="41" s="1"/>
  <c r="G90" i="41"/>
  <c r="J90" i="41" s="1"/>
  <c r="F60" i="41"/>
  <c r="I60" i="41" s="1"/>
  <c r="G60" i="41"/>
  <c r="J60" i="41" s="1"/>
  <c r="F68" i="41"/>
  <c r="I68" i="41" s="1"/>
  <c r="G68" i="41"/>
  <c r="J68" i="41" s="1"/>
  <c r="F70" i="41"/>
  <c r="I70" i="41" s="1"/>
  <c r="G70" i="41"/>
  <c r="J70" i="41" s="1"/>
  <c r="F78" i="41"/>
  <c r="I78" i="41" s="1"/>
  <c r="G78" i="41"/>
  <c r="J78" i="41" s="1"/>
  <c r="F85" i="41"/>
  <c r="I85" i="41" s="1"/>
  <c r="G85" i="41"/>
  <c r="J85" i="41" s="1"/>
  <c r="F76" i="41"/>
  <c r="I76" i="41" s="1"/>
  <c r="G76" i="41"/>
  <c r="J76" i="41" s="1"/>
  <c r="F111" i="41"/>
  <c r="I111" i="41" s="1"/>
  <c r="G111" i="41"/>
  <c r="J111" i="41" s="1"/>
  <c r="F49" i="41"/>
  <c r="I49" i="41" s="1"/>
  <c r="G49" i="41"/>
  <c r="J49" i="41" s="1"/>
  <c r="F72" i="41"/>
  <c r="I72" i="41" s="1"/>
  <c r="G72" i="41"/>
  <c r="J72" i="41" s="1"/>
  <c r="F74" i="41"/>
  <c r="I74" i="41" s="1"/>
  <c r="G74" i="41"/>
  <c r="J74" i="41" s="1"/>
  <c r="F98" i="41"/>
  <c r="I98" i="41" s="1"/>
  <c r="G98" i="41"/>
  <c r="J98" i="41" s="1"/>
  <c r="F75" i="41"/>
  <c r="I75" i="41" s="1"/>
  <c r="G75" i="41"/>
  <c r="J75" i="41" s="1"/>
  <c r="F79" i="41"/>
  <c r="I79" i="41" s="1"/>
  <c r="G79" i="41"/>
  <c r="J79" i="41" s="1"/>
  <c r="F92" i="41"/>
  <c r="I92" i="41" s="1"/>
  <c r="G92" i="41"/>
  <c r="J92" i="41" s="1"/>
  <c r="F87" i="41"/>
  <c r="I87" i="41" s="1"/>
  <c r="G87" i="41"/>
  <c r="J87" i="41" s="1"/>
  <c r="F54" i="41"/>
  <c r="I54" i="41" s="1"/>
  <c r="G54" i="41"/>
  <c r="J54" i="41" s="1"/>
  <c r="F63" i="41"/>
  <c r="I63" i="41" s="1"/>
  <c r="G63" i="41"/>
  <c r="J63" i="41" s="1"/>
  <c r="F106" i="41"/>
  <c r="I106" i="41" s="1"/>
  <c r="G106" i="41"/>
  <c r="J106" i="41" s="1"/>
  <c r="F93" i="41"/>
  <c r="I93" i="41" s="1"/>
  <c r="G93" i="41"/>
  <c r="J93" i="41" s="1"/>
  <c r="F95" i="41"/>
  <c r="I95" i="41" s="1"/>
  <c r="G95" i="41"/>
  <c r="J95" i="41" s="1"/>
  <c r="F97" i="41"/>
  <c r="I97" i="41" s="1"/>
  <c r="G97" i="41"/>
  <c r="J97" i="41" s="1"/>
  <c r="F116" i="41"/>
  <c r="I116" i="41" s="1"/>
  <c r="G116" i="41"/>
  <c r="J116" i="41" s="1"/>
  <c r="F99" i="41"/>
  <c r="I99" i="41" s="1"/>
  <c r="G99" i="41"/>
  <c r="J99" i="41" s="1"/>
  <c r="F101" i="41"/>
  <c r="I101" i="41" s="1"/>
  <c r="G101" i="41"/>
  <c r="J101" i="41" s="1"/>
  <c r="F102" i="41"/>
  <c r="I102" i="41" s="1"/>
  <c r="G102" i="41"/>
  <c r="J102" i="41" s="1"/>
  <c r="F82" i="41"/>
  <c r="I82" i="41" s="1"/>
  <c r="G82" i="41"/>
  <c r="J82" i="41" s="1"/>
  <c r="F83" i="41"/>
  <c r="I83" i="41" s="1"/>
  <c r="G83" i="41"/>
  <c r="J83" i="41" s="1"/>
  <c r="F104" i="41"/>
  <c r="I104" i="41" s="1"/>
  <c r="G104" i="41"/>
  <c r="J104" i="41" s="1"/>
  <c r="F107" i="41"/>
  <c r="I107" i="41" s="1"/>
  <c r="G107" i="41"/>
  <c r="J107" i="41" s="1"/>
  <c r="F108" i="41"/>
  <c r="I108" i="41" s="1"/>
  <c r="G108" i="41"/>
  <c r="J108" i="41" s="1"/>
  <c r="F110" i="41"/>
  <c r="I110" i="41" s="1"/>
  <c r="G110" i="41"/>
  <c r="J110" i="41" s="1"/>
  <c r="F96" i="41"/>
  <c r="I96" i="41" s="1"/>
  <c r="G96" i="41"/>
  <c r="J96" i="41" s="1"/>
  <c r="F125" i="41"/>
  <c r="I125" i="41" s="1"/>
  <c r="G125" i="41"/>
  <c r="J125" i="41" s="1"/>
  <c r="F113" i="41"/>
  <c r="I113" i="41" s="1"/>
  <c r="G113" i="41"/>
  <c r="J113" i="41" s="1"/>
  <c r="F114" i="41"/>
  <c r="I114" i="41" s="1"/>
  <c r="G114" i="41"/>
  <c r="J114" i="41" s="1"/>
  <c r="F115" i="41"/>
  <c r="I115" i="41" s="1"/>
  <c r="G115" i="41"/>
  <c r="J115" i="41" s="1"/>
  <c r="F117" i="41"/>
  <c r="I117" i="41" s="1"/>
  <c r="G117" i="41"/>
  <c r="J117" i="41" s="1"/>
  <c r="F119" i="41"/>
  <c r="I119" i="41" s="1"/>
  <c r="G119" i="41"/>
  <c r="J119" i="41" s="1"/>
  <c r="F130" i="41"/>
  <c r="I130" i="41" s="1"/>
  <c r="G130" i="41"/>
  <c r="J130" i="41" s="1"/>
  <c r="F121" i="41"/>
  <c r="I121" i="41" s="1"/>
  <c r="G121" i="41"/>
  <c r="J121" i="41" s="1"/>
  <c r="F122" i="41"/>
  <c r="I122" i="41" s="1"/>
  <c r="G122" i="41"/>
  <c r="J122" i="41" s="1"/>
  <c r="F123" i="41"/>
  <c r="I123" i="41" s="1"/>
  <c r="G123" i="41"/>
  <c r="J123" i="41" s="1"/>
  <c r="F124" i="41"/>
  <c r="I124" i="41" s="1"/>
  <c r="G124" i="41"/>
  <c r="J124" i="41" s="1"/>
  <c r="F137" i="41"/>
  <c r="I137" i="41" s="1"/>
  <c r="G137" i="41"/>
  <c r="J137" i="41" s="1"/>
  <c r="F127" i="41"/>
  <c r="I127" i="41" s="1"/>
  <c r="G127" i="41"/>
  <c r="J127" i="41" s="1"/>
  <c r="F128" i="41"/>
  <c r="I128" i="41" s="1"/>
  <c r="G128" i="41"/>
  <c r="J128" i="41" s="1"/>
  <c r="F174" i="41"/>
  <c r="I174" i="41" s="1"/>
  <c r="G174" i="41"/>
  <c r="J174" i="41" s="1"/>
  <c r="F132" i="41"/>
  <c r="I132" i="41" s="1"/>
  <c r="G132" i="41"/>
  <c r="J132" i="41" s="1"/>
  <c r="F133" i="41"/>
  <c r="I133" i="41" s="1"/>
  <c r="G133" i="41"/>
  <c r="J133" i="41" s="1"/>
  <c r="F175" i="41"/>
  <c r="I175" i="41" s="1"/>
  <c r="G175" i="41"/>
  <c r="J175" i="41" s="1"/>
  <c r="F134" i="41"/>
  <c r="I134" i="41" s="1"/>
  <c r="G134" i="41"/>
  <c r="J134" i="41" s="1"/>
  <c r="F135" i="41"/>
  <c r="I135" i="41" s="1"/>
  <c r="G135" i="41"/>
  <c r="J135" i="41" s="1"/>
  <c r="F138" i="41"/>
  <c r="I138" i="41" s="1"/>
  <c r="G138" i="41"/>
  <c r="J138" i="41" s="1"/>
  <c r="F139" i="41"/>
  <c r="I139" i="41" s="1"/>
  <c r="G139" i="41"/>
  <c r="J139" i="41" s="1"/>
  <c r="F148" i="41"/>
  <c r="I148" i="41" s="1"/>
  <c r="G148" i="41"/>
  <c r="J148" i="41" s="1"/>
  <c r="F153" i="41"/>
  <c r="I153" i="41" s="1"/>
  <c r="G153" i="41"/>
  <c r="J153" i="41" s="1"/>
  <c r="F146" i="41"/>
  <c r="I146" i="41" s="1"/>
  <c r="G146" i="41"/>
  <c r="J146" i="41" s="1"/>
  <c r="F161" i="41"/>
  <c r="I161" i="41" s="1"/>
  <c r="G161" i="41"/>
  <c r="J161" i="41" s="1"/>
  <c r="F167" i="41"/>
  <c r="I167" i="41" s="1"/>
  <c r="G167" i="41"/>
  <c r="J167" i="41" s="1"/>
  <c r="F147" i="41"/>
  <c r="I147" i="41" s="1"/>
  <c r="G147" i="41"/>
  <c r="J147" i="41" s="1"/>
  <c r="F149" i="41"/>
  <c r="I149" i="41" s="1"/>
  <c r="G149" i="41"/>
  <c r="J149" i="41" s="1"/>
  <c r="F150" i="41"/>
  <c r="I150" i="41" s="1"/>
  <c r="G150" i="41"/>
  <c r="J150" i="41" s="1"/>
  <c r="F151" i="41"/>
  <c r="I151" i="41" s="1"/>
  <c r="G151" i="41"/>
  <c r="J151" i="41" s="1"/>
  <c r="F152" i="41"/>
  <c r="I152" i="41" s="1"/>
  <c r="G152" i="41"/>
  <c r="J152" i="41" s="1"/>
  <c r="F155" i="41"/>
  <c r="I155" i="41" s="1"/>
  <c r="G155" i="41"/>
  <c r="J155" i="41" s="1"/>
  <c r="F156" i="41"/>
  <c r="I156" i="41" s="1"/>
  <c r="G156" i="41"/>
  <c r="J156" i="41" s="1"/>
  <c r="F157" i="41"/>
  <c r="I157" i="41" s="1"/>
  <c r="G157" i="41"/>
  <c r="J157" i="41" s="1"/>
  <c r="F160" i="41"/>
  <c r="I160" i="41" s="1"/>
  <c r="G160" i="41"/>
  <c r="J160" i="41" s="1"/>
  <c r="F162" i="41"/>
  <c r="I162" i="41" s="1"/>
  <c r="G162" i="41"/>
  <c r="J162" i="41" s="1"/>
  <c r="F164" i="41"/>
  <c r="I164" i="41" s="1"/>
  <c r="G164" i="41"/>
  <c r="J164" i="41" s="1"/>
  <c r="F166" i="41"/>
  <c r="I166" i="41" s="1"/>
  <c r="G166" i="41"/>
  <c r="J166" i="41" s="1"/>
  <c r="F169" i="41"/>
  <c r="I169" i="41" s="1"/>
  <c r="G169" i="41"/>
  <c r="J169" i="41" s="1"/>
  <c r="F170" i="41"/>
  <c r="I170" i="41" s="1"/>
  <c r="G170" i="41"/>
  <c r="J170" i="41" s="1"/>
  <c r="F142" i="41"/>
  <c r="I142" i="41" s="1"/>
  <c r="G142" i="41"/>
  <c r="J142" i="41" s="1"/>
  <c r="F176" i="41"/>
  <c r="I176" i="41" s="1"/>
  <c r="G176" i="41"/>
  <c r="J176" i="41" s="1"/>
  <c r="F177" i="41"/>
  <c r="I177" i="41" s="1"/>
  <c r="G177" i="41"/>
  <c r="J177" i="41" s="1"/>
  <c r="F182" i="41"/>
  <c r="I182" i="41" s="1"/>
  <c r="G182" i="41"/>
  <c r="J182" i="41" s="1"/>
  <c r="F183" i="41"/>
  <c r="I183" i="41" s="1"/>
  <c r="G183" i="41"/>
  <c r="J183" i="41" s="1"/>
  <c r="F184" i="41"/>
  <c r="I184" i="41" s="1"/>
  <c r="G184" i="41"/>
  <c r="J184" i="41" s="1"/>
  <c r="F194" i="41"/>
  <c r="I194" i="41" s="1"/>
  <c r="G194" i="41"/>
  <c r="J194" i="41" s="1"/>
  <c r="F195" i="41"/>
  <c r="I195" i="41" s="1"/>
  <c r="G195" i="41"/>
  <c r="J195" i="41" s="1"/>
  <c r="F196" i="41"/>
  <c r="I196" i="41" s="1"/>
  <c r="G196" i="41"/>
  <c r="J196" i="41" s="1"/>
  <c r="F197" i="41"/>
  <c r="I197" i="41" s="1"/>
  <c r="G197" i="41"/>
  <c r="J197" i="41" s="1"/>
  <c r="F198" i="41"/>
  <c r="I198" i="41" s="1"/>
  <c r="G198" i="41"/>
  <c r="J198" i="41" s="1"/>
  <c r="F199" i="41"/>
  <c r="I199" i="41" s="1"/>
  <c r="G199" i="41"/>
  <c r="J199" i="41" s="1"/>
  <c r="F200" i="41"/>
  <c r="I200" i="41" s="1"/>
  <c r="G200" i="41"/>
  <c r="J200" i="41" s="1"/>
  <c r="F185" i="41"/>
  <c r="I185" i="41" s="1"/>
  <c r="G185" i="41"/>
  <c r="J185" i="41" s="1"/>
  <c r="F186" i="41"/>
  <c r="I186" i="41" s="1"/>
  <c r="G186" i="41"/>
  <c r="J186" i="41" s="1"/>
  <c r="F187" i="41"/>
  <c r="I187" i="41" s="1"/>
  <c r="G187" i="41"/>
  <c r="J187" i="41" s="1"/>
  <c r="F202" i="41"/>
  <c r="I202" i="41" s="1"/>
  <c r="G202" i="41"/>
  <c r="J202" i="41" s="1"/>
  <c r="F203" i="41"/>
  <c r="I203" i="41" s="1"/>
  <c r="G203" i="41"/>
  <c r="J203" i="41" s="1"/>
  <c r="F204" i="41"/>
  <c r="I204" i="41" s="1"/>
  <c r="G204" i="41"/>
  <c r="J204" i="41" s="1"/>
  <c r="F205" i="41"/>
  <c r="I205" i="41" s="1"/>
  <c r="G205" i="41"/>
  <c r="J205" i="41" s="1"/>
  <c r="F188" i="41"/>
  <c r="I188" i="41" s="1"/>
  <c r="G188" i="41"/>
  <c r="J188" i="41" s="1"/>
  <c r="F189" i="41"/>
  <c r="I189" i="41" s="1"/>
  <c r="G189" i="41"/>
  <c r="J189" i="41" s="1"/>
  <c r="F206" i="41"/>
  <c r="I206" i="41" s="1"/>
  <c r="G206" i="41"/>
  <c r="J206" i="41" s="1"/>
  <c r="F207" i="41"/>
  <c r="I207" i="41" s="1"/>
  <c r="G207" i="41"/>
  <c r="J207" i="41" s="1"/>
  <c r="F208" i="41"/>
  <c r="I208" i="41" s="1"/>
  <c r="G208" i="41"/>
  <c r="J208" i="41" s="1"/>
  <c r="F190" i="41"/>
  <c r="I190" i="41" s="1"/>
  <c r="G190" i="41"/>
  <c r="J190" i="41" s="1"/>
  <c r="F209" i="41"/>
  <c r="I209" i="41" s="1"/>
  <c r="G209" i="41"/>
  <c r="J209" i="41" s="1"/>
  <c r="F210" i="41"/>
  <c r="I210" i="41" s="1"/>
  <c r="G210" i="41"/>
  <c r="J210" i="41" s="1"/>
  <c r="F211" i="41"/>
  <c r="I211" i="41" s="1"/>
  <c r="G211" i="41"/>
  <c r="J211" i="41" s="1"/>
  <c r="F191" i="41"/>
  <c r="I191" i="41" s="1"/>
  <c r="G191" i="41"/>
  <c r="J191" i="41" s="1"/>
  <c r="F213" i="41"/>
  <c r="I213" i="41" s="1"/>
  <c r="G213" i="41"/>
  <c r="J213" i="41" s="1"/>
  <c r="F214" i="41"/>
  <c r="I214" i="41" s="1"/>
  <c r="G214" i="41"/>
  <c r="J214" i="41" s="1"/>
  <c r="F215" i="41"/>
  <c r="I215" i="41" s="1"/>
  <c r="G215" i="41"/>
  <c r="J215" i="41" s="1"/>
  <c r="F192" i="41"/>
  <c r="I192" i="41" s="1"/>
  <c r="G192" i="41"/>
  <c r="J192" i="41" s="1"/>
  <c r="F216" i="41"/>
  <c r="I216" i="41" s="1"/>
  <c r="G216" i="41"/>
  <c r="J216" i="41" s="1"/>
  <c r="F201" i="41"/>
  <c r="I201" i="41" s="1"/>
  <c r="G201" i="41"/>
  <c r="J201" i="41" s="1"/>
  <c r="F212" i="41"/>
  <c r="I212" i="41" s="1"/>
  <c r="G212" i="41"/>
  <c r="J212" i="41" s="1"/>
  <c r="L21" i="41"/>
  <c r="L42" i="41"/>
  <c r="F15" i="43"/>
  <c r="I15" i="43" s="1"/>
  <c r="F61" i="43"/>
  <c r="I61" i="43" s="1"/>
  <c r="F52" i="43"/>
  <c r="I52" i="43" s="1"/>
  <c r="F13" i="43"/>
  <c r="I13" i="43" s="1"/>
  <c r="F60" i="43"/>
  <c r="I60" i="43" s="1"/>
  <c r="F63" i="43"/>
  <c r="I63" i="43" s="1"/>
  <c r="F33" i="43"/>
  <c r="I33" i="43" s="1"/>
  <c r="F23" i="43"/>
  <c r="I23" i="43" s="1"/>
  <c r="F59" i="43"/>
  <c r="I59" i="43" s="1"/>
  <c r="F58" i="43"/>
  <c r="I58" i="43" s="1"/>
  <c r="F57" i="43"/>
  <c r="I57" i="43" s="1"/>
  <c r="F62" i="43"/>
  <c r="I62" i="43" s="1"/>
  <c r="F53" i="43"/>
  <c r="I53" i="43" s="1"/>
  <c r="F21" i="43"/>
  <c r="I21" i="43" s="1"/>
  <c r="F18" i="43"/>
  <c r="I18" i="43" s="1"/>
  <c r="F44" i="43"/>
  <c r="I44" i="43" s="1"/>
  <c r="F14" i="43"/>
  <c r="I14" i="43" s="1"/>
  <c r="F43" i="43"/>
  <c r="I43" i="43" s="1"/>
  <c r="F28" i="43"/>
  <c r="I28" i="43" s="1"/>
  <c r="F56" i="43"/>
  <c r="I56" i="43" s="1"/>
  <c r="F51" i="43"/>
  <c r="I51" i="43" s="1"/>
  <c r="F45" i="43"/>
  <c r="I45" i="43" s="1"/>
  <c r="F35" i="43"/>
  <c r="I35" i="43" s="1"/>
  <c r="F37" i="43"/>
  <c r="I37" i="43" s="1"/>
  <c r="F40" i="43"/>
  <c r="I40" i="43" s="1"/>
  <c r="F49" i="43"/>
  <c r="I49" i="43" s="1"/>
  <c r="F7" i="43"/>
  <c r="I7" i="43" s="1"/>
  <c r="J3" i="43"/>
  <c r="F3" i="43"/>
  <c r="I3" i="43" s="1"/>
  <c r="F22" i="43"/>
  <c r="I22" i="43" s="1"/>
  <c r="F17" i="43"/>
  <c r="I17" i="43" s="1"/>
  <c r="F41" i="43"/>
  <c r="I41" i="43" s="1"/>
  <c r="F9" i="43"/>
  <c r="I9" i="43" s="1"/>
  <c r="F55" i="43"/>
  <c r="I55" i="43" s="1"/>
  <c r="J42" i="43"/>
  <c r="F42" i="43"/>
  <c r="I42" i="43" s="1"/>
  <c r="J12" i="43"/>
  <c r="F12" i="43"/>
  <c r="I12" i="43" s="1"/>
  <c r="F8" i="43"/>
  <c r="I8" i="43" s="1"/>
  <c r="F39" i="43"/>
  <c r="I39" i="43" s="1"/>
  <c r="F50" i="43"/>
  <c r="I50" i="43" s="1"/>
  <c r="F20" i="43"/>
  <c r="I20" i="43" s="1"/>
  <c r="J19" i="43"/>
  <c r="F19" i="43"/>
  <c r="I19" i="43" s="1"/>
  <c r="F38" i="43"/>
  <c r="I38" i="43" s="1"/>
  <c r="F16" i="43"/>
  <c r="I16" i="43" s="1"/>
  <c r="F26" i="43"/>
  <c r="I26" i="43" s="1"/>
  <c r="F47" i="43"/>
  <c r="I47" i="43" s="1"/>
  <c r="F48" i="43"/>
  <c r="I48" i="43" s="1"/>
  <c r="F27" i="43"/>
  <c r="I27" i="43" s="1"/>
  <c r="F54" i="43"/>
  <c r="I54" i="43" s="1"/>
  <c r="F24" i="43"/>
  <c r="I24" i="43" s="1"/>
  <c r="F6" i="43"/>
  <c r="I6" i="43" s="1"/>
  <c r="F36" i="43"/>
  <c r="I36" i="43" s="1"/>
  <c r="J11" i="43"/>
  <c r="F11" i="43"/>
  <c r="I11" i="43" s="1"/>
  <c r="F5" i="43"/>
  <c r="I5" i="43" s="1"/>
  <c r="F10" i="43"/>
  <c r="I10" i="43" s="1"/>
  <c r="J4" i="43"/>
  <c r="F4" i="43"/>
  <c r="I4" i="43" s="1"/>
  <c r="F30" i="43"/>
  <c r="I30" i="43" s="1"/>
  <c r="F25" i="43"/>
  <c r="F31" i="43"/>
  <c r="I31" i="43" s="1"/>
  <c r="F46" i="43"/>
  <c r="I46" i="43" s="1"/>
  <c r="F29" i="43"/>
  <c r="I29" i="43" s="1"/>
  <c r="F34" i="43"/>
  <c r="I34" i="43" s="1"/>
  <c r="F32" i="43"/>
  <c r="I32" i="43" s="1"/>
  <c r="F2" i="43"/>
  <c r="J29" i="43"/>
  <c r="F3" i="41"/>
  <c r="G3" i="41"/>
  <c r="L8" i="41"/>
  <c r="L14" i="41"/>
  <c r="L19" i="41"/>
  <c r="L10" i="41"/>
  <c r="L25" i="41"/>
  <c r="L17" i="41"/>
  <c r="L16" i="41"/>
  <c r="L29" i="41"/>
  <c r="L20" i="41"/>
  <c r="L38" i="41"/>
  <c r="L26" i="41"/>
  <c r="L23" i="41"/>
  <c r="L31" i="41"/>
  <c r="L55" i="41"/>
  <c r="L35" i="41"/>
  <c r="L39" i="41"/>
  <c r="L34" i="41"/>
  <c r="L44" i="41"/>
  <c r="L46" i="41"/>
  <c r="L36" i="41"/>
  <c r="L41" i="41"/>
  <c r="L50" i="41"/>
  <c r="L62" i="41"/>
  <c r="L56" i="41"/>
  <c r="L51" i="41"/>
  <c r="L67" i="41"/>
  <c r="L73" i="41"/>
  <c r="L53" i="41"/>
  <c r="L48" i="41"/>
  <c r="L86" i="41"/>
  <c r="L32" i="41"/>
  <c r="L65" i="41"/>
  <c r="L71" i="41"/>
  <c r="L58" i="41"/>
  <c r="L59" i="41"/>
  <c r="L80" i="41"/>
  <c r="L91" i="41"/>
  <c r="L61" i="41"/>
  <c r="L94" i="41"/>
  <c r="L52" i="41"/>
  <c r="L66" i="41"/>
  <c r="L90" i="41"/>
  <c r="L60" i="41"/>
  <c r="L68" i="41"/>
  <c r="L70" i="41"/>
  <c r="L78" i="41"/>
  <c r="L85" i="41"/>
  <c r="L76" i="41"/>
  <c r="L111" i="41"/>
  <c r="L49" i="41"/>
  <c r="L72" i="41"/>
  <c r="L74" i="41"/>
  <c r="L98" i="41"/>
  <c r="L75" i="41"/>
  <c r="L79" i="41"/>
  <c r="L92" i="41"/>
  <c r="L87" i="41"/>
  <c r="L54" i="41"/>
  <c r="L63" i="41"/>
  <c r="L106" i="41"/>
  <c r="L93" i="41"/>
  <c r="L95" i="41"/>
  <c r="L97" i="41"/>
  <c r="L116" i="41"/>
  <c r="L99" i="41"/>
  <c r="L101" i="41"/>
  <c r="L102" i="41"/>
  <c r="L82" i="41"/>
  <c r="L83" i="41"/>
  <c r="L104" i="41"/>
  <c r="L107" i="41"/>
  <c r="L108" i="41"/>
  <c r="L110" i="41"/>
  <c r="L96" i="41"/>
  <c r="L125" i="41"/>
  <c r="L113" i="41"/>
  <c r="L114" i="41"/>
  <c r="L115" i="41"/>
  <c r="L117" i="41"/>
  <c r="L119" i="41"/>
  <c r="L130" i="41"/>
  <c r="L121" i="41"/>
  <c r="L122" i="41"/>
  <c r="L123" i="41"/>
  <c r="L124" i="41"/>
  <c r="L137" i="41"/>
  <c r="L127" i="41"/>
  <c r="L128" i="41"/>
  <c r="L174" i="41"/>
  <c r="L132" i="41"/>
  <c r="L133" i="41"/>
  <c r="L175" i="41"/>
  <c r="L134" i="41"/>
  <c r="L135" i="41"/>
  <c r="L138" i="41"/>
  <c r="L139" i="41"/>
  <c r="L148" i="41"/>
  <c r="L153" i="41"/>
  <c r="L146" i="41"/>
  <c r="L161" i="41"/>
  <c r="L167" i="41"/>
  <c r="L147" i="41"/>
  <c r="L149" i="41"/>
  <c r="L150" i="41"/>
  <c r="L151" i="41"/>
  <c r="L152" i="41"/>
  <c r="L155" i="41"/>
  <c r="L156" i="41"/>
  <c r="L157" i="41"/>
  <c r="L160" i="41"/>
  <c r="L162" i="41"/>
  <c r="L164" i="41"/>
  <c r="L166" i="41"/>
  <c r="L169" i="41"/>
  <c r="L170" i="41"/>
  <c r="L142" i="41"/>
  <c r="L176" i="41"/>
  <c r="L177" i="41"/>
  <c r="L182" i="41"/>
  <c r="L183" i="41"/>
  <c r="L184" i="41"/>
  <c r="L194" i="41"/>
  <c r="L195" i="41"/>
  <c r="L196" i="41"/>
  <c r="L197" i="41"/>
  <c r="L198" i="41"/>
  <c r="L199" i="41"/>
  <c r="L200" i="41"/>
  <c r="L185" i="41"/>
  <c r="L186" i="41"/>
  <c r="L187" i="41"/>
  <c r="L202" i="41"/>
  <c r="L203" i="41"/>
  <c r="L204" i="41"/>
  <c r="L205" i="41"/>
  <c r="L188" i="41"/>
  <c r="L189" i="41"/>
  <c r="L206" i="41"/>
  <c r="L207" i="41"/>
  <c r="L208" i="41"/>
  <c r="L190" i="41"/>
  <c r="L209" i="41"/>
  <c r="L210" i="41"/>
  <c r="L211" i="41"/>
  <c r="L191" i="41"/>
  <c r="L213" i="41"/>
  <c r="L214" i="41"/>
  <c r="L215" i="41"/>
  <c r="L192" i="41"/>
  <c r="L216" i="41"/>
  <c r="L201" i="41"/>
  <c r="L212" i="41"/>
  <c r="L11" i="41"/>
  <c r="F433" i="47"/>
  <c r="I433" i="47" s="1"/>
  <c r="G433" i="47"/>
  <c r="J433" i="47" s="1"/>
  <c r="L433" i="47"/>
  <c r="F434" i="47"/>
  <c r="I434" i="47" s="1"/>
  <c r="G434" i="47"/>
  <c r="J434" i="47" s="1"/>
  <c r="L434" i="47"/>
  <c r="F435" i="47"/>
  <c r="I435" i="47" s="1"/>
  <c r="G435" i="47"/>
  <c r="J435" i="47" s="1"/>
  <c r="L435" i="47"/>
  <c r="F436" i="47"/>
  <c r="I436" i="47" s="1"/>
  <c r="G436" i="47"/>
  <c r="J436" i="47" s="1"/>
  <c r="L436" i="47"/>
  <c r="F437" i="47"/>
  <c r="I437" i="47" s="1"/>
  <c r="G437" i="47"/>
  <c r="J437" i="47" s="1"/>
  <c r="L437" i="47"/>
  <c r="F438" i="47"/>
  <c r="I438" i="47" s="1"/>
  <c r="G438" i="47"/>
  <c r="J438" i="47" s="1"/>
  <c r="L438" i="47"/>
  <c r="F439" i="47"/>
  <c r="I439" i="47" s="1"/>
  <c r="G439" i="47"/>
  <c r="J439" i="47" s="1"/>
  <c r="L439" i="47"/>
  <c r="F440" i="47"/>
  <c r="I440" i="47" s="1"/>
  <c r="G440" i="47"/>
  <c r="J440" i="47" s="1"/>
  <c r="L440" i="47"/>
  <c r="F443" i="47"/>
  <c r="I443" i="47" s="1"/>
  <c r="G443" i="47"/>
  <c r="J443" i="47" s="1"/>
  <c r="L443" i="47"/>
  <c r="F444" i="47"/>
  <c r="I444" i="47" s="1"/>
  <c r="G444" i="47"/>
  <c r="J444" i="47" s="1"/>
  <c r="L444" i="47"/>
  <c r="F445" i="47"/>
  <c r="I445" i="47" s="1"/>
  <c r="G445" i="47"/>
  <c r="J445" i="47" s="1"/>
  <c r="L445" i="47"/>
  <c r="F448" i="47"/>
  <c r="I448" i="47" s="1"/>
  <c r="G448" i="47"/>
  <c r="J448" i="47" s="1"/>
  <c r="B447" i="47" s="1"/>
  <c r="L448" i="47"/>
  <c r="F451" i="47"/>
  <c r="I451" i="47" s="1"/>
  <c r="G451" i="47"/>
  <c r="J451" i="47" s="1"/>
  <c r="L451" i="47"/>
  <c r="F454" i="47"/>
  <c r="I454" i="47" s="1"/>
  <c r="G454" i="47"/>
  <c r="J454" i="47" s="1"/>
  <c r="B453" i="47" s="1"/>
  <c r="L454" i="47"/>
  <c r="F457" i="47"/>
  <c r="I457" i="47" s="1"/>
  <c r="G457" i="47"/>
  <c r="J457" i="47" s="1"/>
  <c r="B456" i="47" s="1"/>
  <c r="L457" i="47"/>
  <c r="F460" i="47"/>
  <c r="I460" i="47" s="1"/>
  <c r="G460" i="47"/>
  <c r="J460" i="47" s="1"/>
  <c r="L460" i="47"/>
  <c r="F461" i="47"/>
  <c r="I461" i="47" s="1"/>
  <c r="G461" i="47"/>
  <c r="J461" i="47" s="1"/>
  <c r="L461" i="47"/>
  <c r="L28" i="34"/>
  <c r="L20" i="34"/>
  <c r="L29" i="34"/>
  <c r="L31" i="34"/>
  <c r="L32" i="34"/>
  <c r="L25" i="34"/>
  <c r="L30" i="34"/>
  <c r="L34" i="34"/>
  <c r="L16" i="34"/>
  <c r="L18" i="34"/>
  <c r="L45" i="34"/>
  <c r="L38" i="34"/>
  <c r="L23" i="34"/>
  <c r="L42" i="34"/>
  <c r="L48" i="34"/>
  <c r="L27" i="34"/>
  <c r="L22" i="34"/>
  <c r="L26" i="34"/>
  <c r="L55" i="34"/>
  <c r="L46" i="34"/>
  <c r="L40" i="34"/>
  <c r="L33" i="34"/>
  <c r="L43" i="34"/>
  <c r="L44" i="34"/>
  <c r="L39" i="34"/>
  <c r="L60" i="34"/>
  <c r="L47" i="34"/>
  <c r="L54" i="34"/>
  <c r="L63" i="34"/>
  <c r="L53" i="34"/>
  <c r="L52" i="34"/>
  <c r="L56" i="34"/>
  <c r="L57" i="34"/>
  <c r="L59" i="34"/>
  <c r="L61" i="34"/>
  <c r="L41" i="34"/>
  <c r="L13" i="34"/>
  <c r="L74" i="34"/>
  <c r="L67" i="34"/>
  <c r="L49" i="34"/>
  <c r="L58" i="34"/>
  <c r="L64" i="34"/>
  <c r="L65" i="34"/>
  <c r="L72" i="34"/>
  <c r="L66" i="34"/>
  <c r="L68" i="34"/>
  <c r="L78" i="34"/>
  <c r="L71" i="34"/>
  <c r="L62" i="34"/>
  <c r="L69" i="34"/>
  <c r="L70" i="34"/>
  <c r="L75" i="34"/>
  <c r="L76" i="34"/>
  <c r="L77" i="34"/>
  <c r="L79" i="34"/>
  <c r="L73" i="34"/>
  <c r="L80" i="34"/>
  <c r="L24" i="34"/>
  <c r="L81" i="34"/>
  <c r="L82" i="34"/>
  <c r="L83" i="34"/>
  <c r="L84" i="34"/>
  <c r="L85" i="34"/>
  <c r="L86" i="34"/>
  <c r="L90" i="34"/>
  <c r="L88" i="34"/>
  <c r="L89" i="34"/>
  <c r="L94" i="34"/>
  <c r="L35" i="34"/>
  <c r="L95" i="34"/>
  <c r="L91" i="34"/>
  <c r="L97" i="34"/>
  <c r="L99" i="34"/>
  <c r="L98" i="34"/>
  <c r="L92" i="34"/>
  <c r="L93" i="34"/>
  <c r="L87" i="34"/>
  <c r="L100" i="34"/>
  <c r="L101" i="34"/>
  <c r="L96" i="34"/>
  <c r="L27" i="41"/>
  <c r="G15" i="64"/>
  <c r="J15" i="64" s="1"/>
  <c r="H15" i="64"/>
  <c r="K15" i="64" s="1"/>
  <c r="M15" i="64"/>
  <c r="G16" i="64"/>
  <c r="J16" i="64" s="1"/>
  <c r="H16" i="64"/>
  <c r="K16" i="64" s="1"/>
  <c r="M16" i="64"/>
  <c r="H2" i="64"/>
  <c r="K2" i="64" s="1"/>
  <c r="O7" i="73"/>
  <c r="O6" i="73"/>
  <c r="O4" i="73"/>
  <c r="O16" i="73"/>
  <c r="O5" i="73"/>
  <c r="O11" i="73"/>
  <c r="O17" i="73"/>
  <c r="O19" i="73"/>
  <c r="O22" i="73"/>
  <c r="O14" i="73"/>
  <c r="O10" i="73"/>
  <c r="O8" i="73"/>
  <c r="O18" i="73"/>
  <c r="O15" i="73"/>
  <c r="O9" i="73"/>
  <c r="O3" i="73"/>
  <c r="O2" i="73"/>
  <c r="O20" i="73"/>
  <c r="O21" i="73"/>
  <c r="O28" i="73"/>
  <c r="O23" i="73"/>
  <c r="O27" i="73"/>
  <c r="O26" i="73"/>
  <c r="O25" i="73"/>
  <c r="O29" i="73"/>
  <c r="O24" i="73"/>
  <c r="O13" i="73"/>
  <c r="O12" i="73"/>
  <c r="G13" i="73"/>
  <c r="M13" i="73" s="1"/>
  <c r="F13" i="73"/>
  <c r="L13" i="73" s="1"/>
  <c r="G24" i="73"/>
  <c r="M24" i="73" s="1"/>
  <c r="F24" i="73"/>
  <c r="L24" i="73" s="1"/>
  <c r="G29" i="73"/>
  <c r="M29" i="73" s="1"/>
  <c r="F29" i="73"/>
  <c r="L29" i="73" s="1"/>
  <c r="G25" i="73"/>
  <c r="M25" i="73" s="1"/>
  <c r="F25" i="73"/>
  <c r="L25" i="73" s="1"/>
  <c r="G26" i="73"/>
  <c r="M26" i="73" s="1"/>
  <c r="F26" i="73"/>
  <c r="L26" i="73" s="1"/>
  <c r="G27" i="73"/>
  <c r="M27" i="73" s="1"/>
  <c r="F27" i="73"/>
  <c r="L27" i="73" s="1"/>
  <c r="G23" i="73"/>
  <c r="M23" i="73" s="1"/>
  <c r="F23" i="73"/>
  <c r="L23" i="73" s="1"/>
  <c r="G28" i="73"/>
  <c r="M28" i="73" s="1"/>
  <c r="F28" i="73"/>
  <c r="L28" i="73" s="1"/>
  <c r="G21" i="73"/>
  <c r="M21" i="73" s="1"/>
  <c r="F21" i="73"/>
  <c r="L21" i="73" s="1"/>
  <c r="G20" i="73"/>
  <c r="M20" i="73" s="1"/>
  <c r="F20" i="73"/>
  <c r="L20" i="73" s="1"/>
  <c r="G2" i="73"/>
  <c r="M2" i="73" s="1"/>
  <c r="F2" i="73"/>
  <c r="L2" i="73" s="1"/>
  <c r="G3" i="73"/>
  <c r="M3" i="73" s="1"/>
  <c r="F3" i="73"/>
  <c r="L3" i="73" s="1"/>
  <c r="G9" i="73"/>
  <c r="M9" i="73" s="1"/>
  <c r="F9" i="73"/>
  <c r="L9" i="73" s="1"/>
  <c r="G15" i="73"/>
  <c r="M15" i="73" s="1"/>
  <c r="F15" i="73"/>
  <c r="L15" i="73" s="1"/>
  <c r="G18" i="73"/>
  <c r="M18" i="73" s="1"/>
  <c r="F18" i="73"/>
  <c r="L18" i="73" s="1"/>
  <c r="G8" i="73"/>
  <c r="M8" i="73" s="1"/>
  <c r="F8" i="73"/>
  <c r="L8" i="73" s="1"/>
  <c r="G10" i="73"/>
  <c r="M10" i="73" s="1"/>
  <c r="F10" i="73"/>
  <c r="L10" i="73" s="1"/>
  <c r="G14" i="73"/>
  <c r="M14" i="73" s="1"/>
  <c r="F14" i="73"/>
  <c r="L14" i="73" s="1"/>
  <c r="G22" i="73"/>
  <c r="M22" i="73" s="1"/>
  <c r="F22" i="73"/>
  <c r="L22" i="73" s="1"/>
  <c r="G19" i="73"/>
  <c r="M19" i="73" s="1"/>
  <c r="F19" i="73"/>
  <c r="L19" i="73" s="1"/>
  <c r="G17" i="73"/>
  <c r="M17" i="73" s="1"/>
  <c r="F17" i="73"/>
  <c r="L17" i="73" s="1"/>
  <c r="G11" i="73"/>
  <c r="M11" i="73" s="1"/>
  <c r="F11" i="73"/>
  <c r="L11" i="73" s="1"/>
  <c r="G5" i="73"/>
  <c r="M5" i="73" s="1"/>
  <c r="F5" i="73"/>
  <c r="L5" i="73" s="1"/>
  <c r="G16" i="73"/>
  <c r="M16" i="73" s="1"/>
  <c r="F16" i="73"/>
  <c r="L16" i="73" s="1"/>
  <c r="G4" i="73"/>
  <c r="M4" i="73" s="1"/>
  <c r="F4" i="73"/>
  <c r="L4" i="73" s="1"/>
  <c r="F6" i="73"/>
  <c r="L6" i="73" s="1"/>
  <c r="G6" i="73"/>
  <c r="M6" i="73" s="1"/>
  <c r="L2" i="41"/>
  <c r="L9" i="41"/>
  <c r="L13" i="41"/>
  <c r="L12" i="41"/>
  <c r="L4" i="41"/>
  <c r="L4" i="34"/>
  <c r="L5" i="34"/>
  <c r="L9" i="34"/>
  <c r="L8" i="34"/>
  <c r="L19" i="34"/>
  <c r="L51" i="34"/>
  <c r="L14" i="34"/>
  <c r="L15" i="34"/>
  <c r="L6" i="34"/>
  <c r="L7" i="34"/>
  <c r="L37" i="34"/>
  <c r="L17" i="34"/>
  <c r="L10" i="34"/>
  <c r="L21" i="34"/>
  <c r="L3" i="34"/>
  <c r="L12" i="34"/>
  <c r="G7" i="73"/>
  <c r="M7" i="73" s="1"/>
  <c r="F7" i="73"/>
  <c r="L7" i="73" s="1"/>
  <c r="G12" i="73"/>
  <c r="M12" i="73" s="1"/>
  <c r="F12" i="73"/>
  <c r="L12" i="73" s="1"/>
  <c r="L425" i="47"/>
  <c r="G425" i="47"/>
  <c r="J425" i="47" s="1"/>
  <c r="F425" i="47"/>
  <c r="I425" i="47" s="1"/>
  <c r="L424" i="47"/>
  <c r="G424" i="47"/>
  <c r="J424" i="47" s="1"/>
  <c r="F424" i="47"/>
  <c r="I424" i="47" s="1"/>
  <c r="L423" i="47"/>
  <c r="G423" i="47"/>
  <c r="J423" i="47" s="1"/>
  <c r="F423" i="47"/>
  <c r="I423" i="47" s="1"/>
  <c r="L422" i="47"/>
  <c r="G422" i="47"/>
  <c r="J422" i="47" s="1"/>
  <c r="F422" i="47"/>
  <c r="I422" i="47" s="1"/>
  <c r="L394" i="47"/>
  <c r="G394" i="47"/>
  <c r="J394" i="47" s="1"/>
  <c r="F394" i="47"/>
  <c r="I394" i="47" s="1"/>
  <c r="L393" i="47"/>
  <c r="G393" i="47"/>
  <c r="J393" i="47" s="1"/>
  <c r="F393" i="47"/>
  <c r="I393" i="47" s="1"/>
  <c r="L419" i="47"/>
  <c r="G419" i="47"/>
  <c r="J419" i="47" s="1"/>
  <c r="F419" i="47"/>
  <c r="I419" i="47" s="1"/>
  <c r="L416" i="47"/>
  <c r="G416" i="47"/>
  <c r="J416" i="47" s="1"/>
  <c r="F416" i="47"/>
  <c r="I416" i="47" s="1"/>
  <c r="L415" i="47"/>
  <c r="G415" i="47"/>
  <c r="J415" i="47" s="1"/>
  <c r="F415" i="47"/>
  <c r="I415" i="47" s="1"/>
  <c r="L412" i="47"/>
  <c r="G412" i="47"/>
  <c r="J412" i="47" s="1"/>
  <c r="F412" i="47"/>
  <c r="I412" i="47" s="1"/>
  <c r="L411" i="47"/>
  <c r="G411" i="47"/>
  <c r="J411" i="47" s="1"/>
  <c r="F411" i="47"/>
  <c r="I411" i="47" s="1"/>
  <c r="L410" i="47"/>
  <c r="G410" i="47"/>
  <c r="J410" i="47" s="1"/>
  <c r="F410" i="47"/>
  <c r="I410" i="47" s="1"/>
  <c r="L409" i="47"/>
  <c r="G409" i="47"/>
  <c r="J409" i="47" s="1"/>
  <c r="F409" i="47"/>
  <c r="I409" i="47" s="1"/>
  <c r="L408" i="47"/>
  <c r="G408" i="47"/>
  <c r="J408" i="47" s="1"/>
  <c r="F408" i="47"/>
  <c r="I408" i="47" s="1"/>
  <c r="L405" i="47"/>
  <c r="G405" i="47"/>
  <c r="J405" i="47" s="1"/>
  <c r="F405" i="47"/>
  <c r="I405" i="47" s="1"/>
  <c r="L404" i="47"/>
  <c r="G404" i="47"/>
  <c r="J404" i="47" s="1"/>
  <c r="F404" i="47"/>
  <c r="I404" i="47" s="1"/>
  <c r="L401" i="47"/>
  <c r="G401" i="47"/>
  <c r="J401" i="47" s="1"/>
  <c r="B400" i="47" s="1"/>
  <c r="F401" i="47"/>
  <c r="I401" i="47" s="1"/>
  <c r="L398" i="47"/>
  <c r="G398" i="47"/>
  <c r="J398" i="47" s="1"/>
  <c r="F398" i="47"/>
  <c r="I398" i="47" s="1"/>
  <c r="L397" i="47"/>
  <c r="G397" i="47"/>
  <c r="J397" i="47" s="1"/>
  <c r="F397" i="47"/>
  <c r="I397" i="47" s="1"/>
  <c r="L392" i="47"/>
  <c r="G392" i="47"/>
  <c r="J392" i="47" s="1"/>
  <c r="F392" i="47"/>
  <c r="I392" i="47" s="1"/>
  <c r="L391" i="47"/>
  <c r="G391" i="47"/>
  <c r="J391" i="47" s="1"/>
  <c r="F391" i="47"/>
  <c r="I391" i="47" s="1"/>
  <c r="L390" i="47"/>
  <c r="G390" i="47"/>
  <c r="J390" i="47" s="1"/>
  <c r="F390" i="47"/>
  <c r="I390" i="47" s="1"/>
  <c r="L389" i="47"/>
  <c r="G389" i="47"/>
  <c r="J389" i="47" s="1"/>
  <c r="F389" i="47"/>
  <c r="I389" i="47" s="1"/>
  <c r="L388" i="47"/>
  <c r="G388" i="47"/>
  <c r="J388" i="47" s="1"/>
  <c r="F388" i="47"/>
  <c r="I388" i="47" s="1"/>
  <c r="L385" i="47"/>
  <c r="G385" i="47"/>
  <c r="J385" i="47" s="1"/>
  <c r="F385" i="47"/>
  <c r="I385" i="47" s="1"/>
  <c r="L384" i="47"/>
  <c r="G384" i="47"/>
  <c r="J384" i="47" s="1"/>
  <c r="F384" i="47"/>
  <c r="I384" i="47" s="1"/>
  <c r="L383" i="47"/>
  <c r="G383" i="47"/>
  <c r="J383" i="47" s="1"/>
  <c r="F383" i="47"/>
  <c r="I383" i="47" s="1"/>
  <c r="L380" i="47"/>
  <c r="G380" i="47"/>
  <c r="J380" i="47" s="1"/>
  <c r="F380" i="47"/>
  <c r="I380" i="47" s="1"/>
  <c r="L379" i="47"/>
  <c r="G379" i="47"/>
  <c r="J379" i="47" s="1"/>
  <c r="F379" i="47"/>
  <c r="I379" i="47" s="1"/>
  <c r="L376" i="47"/>
  <c r="G376" i="47"/>
  <c r="J376" i="47" s="1"/>
  <c r="F376" i="47"/>
  <c r="I376" i="47" s="1"/>
  <c r="L375" i="47"/>
  <c r="G375" i="47"/>
  <c r="J375" i="47" s="1"/>
  <c r="F375" i="47"/>
  <c r="I375" i="47" s="1"/>
  <c r="L372" i="47"/>
  <c r="G372" i="47"/>
  <c r="J372" i="47" s="1"/>
  <c r="B371" i="47" s="1"/>
  <c r="F372" i="47"/>
  <c r="I372" i="47" s="1"/>
  <c r="L369" i="47"/>
  <c r="G369" i="47"/>
  <c r="J369" i="47" s="1"/>
  <c r="F369" i="47"/>
  <c r="I369" i="47" s="1"/>
  <c r="L368" i="47"/>
  <c r="G368" i="47"/>
  <c r="J368" i="47" s="1"/>
  <c r="F368" i="47"/>
  <c r="I368" i="47" s="1"/>
  <c r="L363" i="47"/>
  <c r="G363" i="47"/>
  <c r="J363" i="47" s="1"/>
  <c r="F363" i="47"/>
  <c r="I363" i="47" s="1"/>
  <c r="L362" i="47"/>
  <c r="G362" i="47"/>
  <c r="J362" i="47" s="1"/>
  <c r="F362" i="47"/>
  <c r="I362" i="47" s="1"/>
  <c r="L361" i="47"/>
  <c r="G361" i="47"/>
  <c r="J361" i="47" s="1"/>
  <c r="F361" i="47"/>
  <c r="I361" i="47" s="1"/>
  <c r="L360" i="47"/>
  <c r="G360" i="47"/>
  <c r="J360" i="47" s="1"/>
  <c r="F360" i="47"/>
  <c r="I360" i="47" s="1"/>
  <c r="L367" i="47"/>
  <c r="G367" i="47"/>
  <c r="J367" i="47" s="1"/>
  <c r="F367" i="47"/>
  <c r="I367" i="47" s="1"/>
  <c r="L366" i="47"/>
  <c r="G366" i="47"/>
  <c r="J366" i="47" s="1"/>
  <c r="F366" i="47"/>
  <c r="I366" i="47" s="1"/>
  <c r="Q17" i="80" l="1"/>
  <c r="F6" i="41"/>
  <c r="I6" i="41" s="1"/>
  <c r="G6" i="41"/>
  <c r="J6" i="41" s="1"/>
  <c r="O14" i="38"/>
  <c r="O2" i="38" s="1"/>
  <c r="F8" i="45"/>
  <c r="I8" i="45" s="1"/>
  <c r="G8" i="45"/>
  <c r="J8" i="45" s="1"/>
  <c r="N8" i="45"/>
  <c r="Q5" i="76"/>
  <c r="Q14" i="64"/>
  <c r="J418" i="38"/>
  <c r="Q11" i="76"/>
  <c r="Q2" i="76"/>
  <c r="Q8" i="76"/>
  <c r="Q14" i="76"/>
  <c r="O8" i="76"/>
  <c r="Q23" i="76"/>
  <c r="Q20" i="76"/>
  <c r="O2" i="76"/>
  <c r="O5" i="76"/>
  <c r="K39" i="38"/>
  <c r="J39" i="38"/>
  <c r="Q7" i="75"/>
  <c r="Q2" i="75"/>
  <c r="Q4" i="75"/>
  <c r="Q13" i="75" s="1"/>
  <c r="J656" i="38"/>
  <c r="J544" i="38"/>
  <c r="J539" i="38"/>
  <c r="J532" i="38"/>
  <c r="J501" i="38"/>
  <c r="J441" i="38"/>
  <c r="J593" i="38"/>
  <c r="J638" i="38"/>
  <c r="J444" i="38"/>
  <c r="J400" i="38"/>
  <c r="J321" i="38"/>
  <c r="J490" i="38"/>
  <c r="J486" i="38"/>
  <c r="J473" i="38"/>
  <c r="J460" i="38"/>
  <c r="J577" i="38"/>
  <c r="J507" i="38"/>
  <c r="J270" i="38"/>
  <c r="J315" i="38"/>
  <c r="J755" i="38"/>
  <c r="J161" i="38"/>
  <c r="J435" i="38"/>
  <c r="J168" i="38"/>
  <c r="J319" i="38"/>
  <c r="J365" i="38"/>
  <c r="J250" i="38"/>
  <c r="J196" i="38"/>
  <c r="J135" i="38"/>
  <c r="J354" i="38"/>
  <c r="J95" i="38"/>
  <c r="J120" i="38"/>
  <c r="J249" i="38"/>
  <c r="J271" i="38"/>
  <c r="J110" i="38"/>
  <c r="J202" i="38"/>
  <c r="J143" i="38"/>
  <c r="J118" i="38"/>
  <c r="J187" i="38"/>
  <c r="J150" i="38"/>
  <c r="J260" i="38"/>
  <c r="J89" i="38"/>
  <c r="J79" i="38"/>
  <c r="J101" i="38"/>
  <c r="J80" i="38"/>
  <c r="J65" i="38"/>
  <c r="J27" i="38"/>
  <c r="J14" i="38"/>
  <c r="J4" i="38"/>
  <c r="J480" i="38"/>
  <c r="J192" i="38"/>
  <c r="J85" i="38"/>
  <c r="J472" i="38"/>
  <c r="J213" i="38"/>
  <c r="J107" i="38"/>
  <c r="J112" i="38"/>
  <c r="J283" i="38"/>
  <c r="J659" i="38"/>
  <c r="J637" i="38"/>
  <c r="J629" i="38"/>
  <c r="J616" i="38"/>
  <c r="J499" i="38"/>
  <c r="J416" i="38"/>
  <c r="J376" i="38"/>
  <c r="J471" i="38"/>
  <c r="J433" i="38"/>
  <c r="J541" i="38"/>
  <c r="J496" i="38"/>
  <c r="J533" i="38"/>
  <c r="J370" i="38"/>
  <c r="J353" i="38"/>
  <c r="J296" i="38"/>
  <c r="J236" i="38"/>
  <c r="J492" i="38"/>
  <c r="J531" i="38"/>
  <c r="J463" i="38"/>
  <c r="J524" i="38"/>
  <c r="J268" i="38"/>
  <c r="J194" i="38"/>
  <c r="J462" i="38"/>
  <c r="J253" i="38"/>
  <c r="J320" i="38"/>
  <c r="J316" i="38"/>
  <c r="J308" i="38"/>
  <c r="J254" i="38"/>
  <c r="J216" i="38"/>
  <c r="J327" i="38"/>
  <c r="J195" i="38"/>
  <c r="J341" i="38"/>
  <c r="J333" i="38"/>
  <c r="J190" i="38"/>
  <c r="J158" i="38"/>
  <c r="J288" i="38"/>
  <c r="J197" i="38"/>
  <c r="J164" i="38"/>
  <c r="J140" i="38"/>
  <c r="J138" i="38"/>
  <c r="J146" i="38"/>
  <c r="J267" i="38"/>
  <c r="J137" i="38"/>
  <c r="J163" i="38"/>
  <c r="J185" i="38"/>
  <c r="J78" i="38"/>
  <c r="J106" i="38"/>
  <c r="J75" i="38"/>
  <c r="J53" i="38"/>
  <c r="J88" i="38"/>
  <c r="J451" i="38"/>
  <c r="J51" i="38"/>
  <c r="J77" i="38"/>
  <c r="J31" i="38"/>
  <c r="J15" i="38"/>
  <c r="J237" i="38"/>
  <c r="J500" i="38"/>
  <c r="J348" i="38"/>
  <c r="J293" i="38"/>
  <c r="J335" i="38"/>
  <c r="J73" i="38"/>
  <c r="J76" i="38"/>
  <c r="J102" i="38"/>
  <c r="J44" i="38"/>
  <c r="J582" i="38"/>
  <c r="J735" i="38"/>
  <c r="J409" i="38"/>
  <c r="J534" i="38"/>
  <c r="J494" i="38"/>
  <c r="J661" i="38"/>
  <c r="J475" i="38"/>
  <c r="J467" i="38"/>
  <c r="J212" i="38"/>
  <c r="J336" i="38"/>
  <c r="J415" i="38"/>
  <c r="J495" i="38"/>
  <c r="J489" i="38"/>
  <c r="J457" i="38"/>
  <c r="J300" i="38"/>
  <c r="J447" i="38"/>
  <c r="J346" i="38"/>
  <c r="J543" i="38"/>
  <c r="J493" i="38"/>
  <c r="J491" i="38"/>
  <c r="J312" i="38"/>
  <c r="J295" i="38"/>
  <c r="J318" i="38"/>
  <c r="J170" i="38"/>
  <c r="J313" i="38"/>
  <c r="J707" i="38"/>
  <c r="J297" i="38"/>
  <c r="J182" i="38"/>
  <c r="J329" i="38"/>
  <c r="J384" i="38"/>
  <c r="J225" i="38"/>
  <c r="J523" i="38"/>
  <c r="J345" i="38"/>
  <c r="J261" i="38"/>
  <c r="J155" i="38"/>
  <c r="J221" i="38"/>
  <c r="J183" i="38"/>
  <c r="J285" i="38"/>
  <c r="J122" i="38"/>
  <c r="J193" i="38"/>
  <c r="J275" i="38"/>
  <c r="J173" i="38"/>
  <c r="J234" i="38"/>
  <c r="J72" i="38"/>
  <c r="J121" i="38"/>
  <c r="J99" i="38"/>
  <c r="J141" i="38"/>
  <c r="J147" i="38"/>
  <c r="J103" i="38"/>
  <c r="J57" i="38"/>
  <c r="J55" i="38"/>
  <c r="J40" i="38"/>
  <c r="J69" i="38"/>
  <c r="J215" i="38"/>
  <c r="J38" i="38"/>
  <c r="J54" i="38"/>
  <c r="J18" i="38"/>
  <c r="J10" i="38"/>
  <c r="J665" i="38"/>
  <c r="F15" i="41"/>
  <c r="I15" i="41" s="1"/>
  <c r="L15" i="41"/>
  <c r="B432" i="47"/>
  <c r="B442" i="47"/>
  <c r="Q8" i="73"/>
  <c r="Q5" i="73"/>
  <c r="Q2" i="73"/>
  <c r="B421" i="47"/>
  <c r="B387" i="47"/>
  <c r="B414" i="47"/>
  <c r="B396" i="47"/>
  <c r="B403" i="47"/>
  <c r="B378" i="47"/>
  <c r="B407" i="47"/>
  <c r="B365" i="47"/>
  <c r="B374" i="47"/>
  <c r="B382" i="47"/>
  <c r="B359" i="47"/>
  <c r="L488" i="47"/>
  <c r="G488" i="47"/>
  <c r="J488" i="47" s="1"/>
  <c r="F488" i="47"/>
  <c r="I488" i="47" s="1"/>
  <c r="L487" i="47"/>
  <c r="G487" i="47"/>
  <c r="J487" i="47" s="1"/>
  <c r="F487" i="47"/>
  <c r="I487" i="47" s="1"/>
  <c r="L486" i="47"/>
  <c r="G486" i="47"/>
  <c r="J486" i="47" s="1"/>
  <c r="F486" i="47"/>
  <c r="I486" i="47" s="1"/>
  <c r="L485" i="47"/>
  <c r="G485" i="47"/>
  <c r="J485" i="47" s="1"/>
  <c r="F485" i="47"/>
  <c r="I485" i="47" s="1"/>
  <c r="L484" i="47"/>
  <c r="G484" i="47"/>
  <c r="J484" i="47" s="1"/>
  <c r="F484" i="47"/>
  <c r="I484" i="47" s="1"/>
  <c r="L483" i="47"/>
  <c r="G483" i="47"/>
  <c r="J483" i="47" s="1"/>
  <c r="F483" i="47"/>
  <c r="I483" i="47" s="1"/>
  <c r="L482" i="47"/>
  <c r="G482" i="47"/>
  <c r="J482" i="47" s="1"/>
  <c r="F482" i="47"/>
  <c r="I482" i="47" s="1"/>
  <c r="L470" i="47"/>
  <c r="G470" i="47"/>
  <c r="J470" i="47" s="1"/>
  <c r="F470" i="47"/>
  <c r="I470" i="47" s="1"/>
  <c r="L469" i="47"/>
  <c r="G469" i="47"/>
  <c r="J469" i="47" s="1"/>
  <c r="F469" i="47"/>
  <c r="I469" i="47" s="1"/>
  <c r="L479" i="47"/>
  <c r="G479" i="47"/>
  <c r="J479" i="47" s="1"/>
  <c r="F479" i="47"/>
  <c r="I479" i="47" s="1"/>
  <c r="L478" i="47"/>
  <c r="G478" i="47"/>
  <c r="J478" i="47" s="1"/>
  <c r="F478" i="47"/>
  <c r="I478" i="47" s="1"/>
  <c r="L477" i="47"/>
  <c r="G477" i="47"/>
  <c r="J477" i="47" s="1"/>
  <c r="F477" i="47"/>
  <c r="I477" i="47" s="1"/>
  <c r="L474" i="47"/>
  <c r="G474" i="47"/>
  <c r="J474" i="47" s="1"/>
  <c r="F474" i="47"/>
  <c r="I474" i="47" s="1"/>
  <c r="L473" i="47"/>
  <c r="G473" i="47"/>
  <c r="J473" i="47" s="1"/>
  <c r="F473" i="47"/>
  <c r="I473" i="47" s="1"/>
  <c r="L468" i="47"/>
  <c r="G468" i="47"/>
  <c r="J468" i="47" s="1"/>
  <c r="F468" i="47"/>
  <c r="I468" i="47" s="1"/>
  <c r="L465" i="47"/>
  <c r="G465" i="47"/>
  <c r="J465" i="47" s="1"/>
  <c r="B464" i="47" s="1"/>
  <c r="F465" i="47"/>
  <c r="I465" i="47" s="1"/>
  <c r="L462" i="47"/>
  <c r="G462" i="47"/>
  <c r="J462" i="47" s="1"/>
  <c r="B459" i="47" s="1"/>
  <c r="F462" i="47"/>
  <c r="I462" i="47" s="1"/>
  <c r="L495" i="47"/>
  <c r="G495" i="47"/>
  <c r="J495" i="47" s="1"/>
  <c r="F495" i="47"/>
  <c r="I495" i="47" s="1"/>
  <c r="L494" i="47"/>
  <c r="G494" i="47"/>
  <c r="J494" i="47" s="1"/>
  <c r="F494" i="47"/>
  <c r="I494" i="47" s="1"/>
  <c r="L493" i="47"/>
  <c r="G493" i="47"/>
  <c r="J493" i="47" s="1"/>
  <c r="F493" i="47"/>
  <c r="I493" i="47" s="1"/>
  <c r="L492" i="47"/>
  <c r="G492" i="47"/>
  <c r="J492" i="47" s="1"/>
  <c r="F492" i="47"/>
  <c r="I492" i="47" s="1"/>
  <c r="L491" i="47"/>
  <c r="G491" i="47"/>
  <c r="J491" i="47" s="1"/>
  <c r="F491" i="47"/>
  <c r="I491" i="47" s="1"/>
  <c r="F2" i="34"/>
  <c r="I2" i="34" s="1"/>
  <c r="G2" i="34"/>
  <c r="J2" i="34" s="1"/>
  <c r="L2" i="34"/>
  <c r="N8" i="34" s="1"/>
  <c r="F28" i="68"/>
  <c r="I28" i="68" s="1"/>
  <c r="G28" i="68"/>
  <c r="J28" i="68" s="1"/>
  <c r="L28" i="68"/>
  <c r="F29" i="68"/>
  <c r="I29" i="68" s="1"/>
  <c r="G29" i="68"/>
  <c r="J29" i="68" s="1"/>
  <c r="L29" i="68"/>
  <c r="F30" i="68"/>
  <c r="I30" i="68" s="1"/>
  <c r="G30" i="68"/>
  <c r="J30" i="68" s="1"/>
  <c r="L30" i="68"/>
  <c r="F31" i="68"/>
  <c r="I31" i="68" s="1"/>
  <c r="G31" i="68"/>
  <c r="J31" i="68" s="1"/>
  <c r="L31" i="68"/>
  <c r="F2" i="68"/>
  <c r="I2" i="68" s="1"/>
  <c r="G2" i="68"/>
  <c r="J2" i="68" s="1"/>
  <c r="L2" i="68"/>
  <c r="F3" i="68"/>
  <c r="I3" i="68" s="1"/>
  <c r="G3" i="68"/>
  <c r="J3" i="68" s="1"/>
  <c r="L3" i="68"/>
  <c r="F4" i="68"/>
  <c r="I4" i="68" s="1"/>
  <c r="G4" i="68"/>
  <c r="J4" i="68" s="1"/>
  <c r="L4" i="68"/>
  <c r="F5" i="68"/>
  <c r="I5" i="68" s="1"/>
  <c r="G5" i="68"/>
  <c r="J5" i="68" s="1"/>
  <c r="L5" i="68"/>
  <c r="F7" i="68"/>
  <c r="I7" i="68" s="1"/>
  <c r="G7" i="68"/>
  <c r="J7" i="68" s="1"/>
  <c r="L7" i="68"/>
  <c r="F6" i="68"/>
  <c r="I6" i="68" s="1"/>
  <c r="G6" i="68"/>
  <c r="J6" i="68" s="1"/>
  <c r="L6" i="68"/>
  <c r="F8" i="68"/>
  <c r="I8" i="68" s="1"/>
  <c r="G8" i="68"/>
  <c r="J8" i="68" s="1"/>
  <c r="L8" i="68"/>
  <c r="F9" i="68"/>
  <c r="I9" i="68" s="1"/>
  <c r="G9" i="68"/>
  <c r="J9" i="68" s="1"/>
  <c r="L9" i="68"/>
  <c r="F10" i="68"/>
  <c r="I10" i="68" s="1"/>
  <c r="G10" i="68"/>
  <c r="J10" i="68" s="1"/>
  <c r="L10" i="68"/>
  <c r="F11" i="68"/>
  <c r="I11" i="68" s="1"/>
  <c r="G11" i="68"/>
  <c r="J11" i="68" s="1"/>
  <c r="L11" i="68"/>
  <c r="F13" i="68"/>
  <c r="I13" i="68" s="1"/>
  <c r="G13" i="68"/>
  <c r="J13" i="68" s="1"/>
  <c r="L13" i="68"/>
  <c r="F12" i="68"/>
  <c r="I12" i="68" s="1"/>
  <c r="G12" i="68"/>
  <c r="J12" i="68" s="1"/>
  <c r="L12" i="68"/>
  <c r="F14" i="68"/>
  <c r="I14" i="68" s="1"/>
  <c r="G14" i="68"/>
  <c r="J14" i="68" s="1"/>
  <c r="L14" i="68"/>
  <c r="F15" i="68"/>
  <c r="I15" i="68" s="1"/>
  <c r="G15" i="68"/>
  <c r="J15" i="68" s="1"/>
  <c r="L15" i="68"/>
  <c r="F17" i="68"/>
  <c r="I17" i="68" s="1"/>
  <c r="G17" i="68"/>
  <c r="J17" i="68" s="1"/>
  <c r="L17" i="68"/>
  <c r="F16" i="68"/>
  <c r="I16" i="68" s="1"/>
  <c r="G16" i="68"/>
  <c r="J16" i="68" s="1"/>
  <c r="L16" i="68"/>
  <c r="F19" i="68"/>
  <c r="I19" i="68" s="1"/>
  <c r="G19" i="68"/>
  <c r="J19" i="68" s="1"/>
  <c r="L19" i="68"/>
  <c r="F18" i="68"/>
  <c r="I18" i="68" s="1"/>
  <c r="G18" i="68"/>
  <c r="J18" i="68" s="1"/>
  <c r="L18" i="68"/>
  <c r="F21" i="68"/>
  <c r="I21" i="68" s="1"/>
  <c r="G21" i="68"/>
  <c r="J21" i="68" s="1"/>
  <c r="L21" i="68"/>
  <c r="F20" i="68"/>
  <c r="I20" i="68" s="1"/>
  <c r="G20" i="68"/>
  <c r="J20" i="68" s="1"/>
  <c r="L20" i="68"/>
  <c r="L511" i="47"/>
  <c r="G511" i="47"/>
  <c r="J511" i="47" s="1"/>
  <c r="F511" i="47"/>
  <c r="I511" i="47" s="1"/>
  <c r="L510" i="47"/>
  <c r="G510" i="47"/>
  <c r="J510" i="47" s="1"/>
  <c r="F510" i="47"/>
  <c r="I510" i="47" s="1"/>
  <c r="L509" i="47"/>
  <c r="G509" i="47"/>
  <c r="J509" i="47" s="1"/>
  <c r="F509" i="47"/>
  <c r="I509" i="47" s="1"/>
  <c r="L508" i="47"/>
  <c r="G508" i="47"/>
  <c r="J508" i="47" s="1"/>
  <c r="F508" i="47"/>
  <c r="I508" i="47" s="1"/>
  <c r="L507" i="47"/>
  <c r="G507" i="47"/>
  <c r="J507" i="47" s="1"/>
  <c r="F507" i="47"/>
  <c r="I507" i="47" s="1"/>
  <c r="F514" i="47"/>
  <c r="L521" i="47"/>
  <c r="G521" i="47"/>
  <c r="J521" i="47" s="1"/>
  <c r="F521" i="47"/>
  <c r="I521" i="47" s="1"/>
  <c r="L520" i="47"/>
  <c r="G520" i="47"/>
  <c r="J520" i="47" s="1"/>
  <c r="F520" i="47"/>
  <c r="I520" i="47" s="1"/>
  <c r="L519" i="47"/>
  <c r="G519" i="47"/>
  <c r="J519" i="47" s="1"/>
  <c r="F519" i="47"/>
  <c r="I519" i="47" s="1"/>
  <c r="L504" i="47"/>
  <c r="G504" i="47"/>
  <c r="J504" i="47" s="1"/>
  <c r="F504" i="47"/>
  <c r="I504" i="47" s="1"/>
  <c r="L503" i="47"/>
  <c r="G503" i="47"/>
  <c r="J503" i="47" s="1"/>
  <c r="F503" i="47"/>
  <c r="I503" i="47" s="1"/>
  <c r="F12" i="65"/>
  <c r="I12" i="65" s="1"/>
  <c r="G12" i="65"/>
  <c r="J12" i="65" s="1"/>
  <c r="L12" i="65"/>
  <c r="F13" i="65"/>
  <c r="I13" i="65" s="1"/>
  <c r="G13" i="65"/>
  <c r="J13" i="65" s="1"/>
  <c r="L13" i="65"/>
  <c r="F14" i="65"/>
  <c r="I14" i="65" s="1"/>
  <c r="G14" i="65"/>
  <c r="J14" i="65"/>
  <c r="L14" i="65"/>
  <c r="F15" i="65"/>
  <c r="I15" i="65" s="1"/>
  <c r="G15" i="65"/>
  <c r="J15" i="65" s="1"/>
  <c r="L15" i="65"/>
  <c r="F565" i="47"/>
  <c r="I565" i="47" s="1"/>
  <c r="G565" i="47"/>
  <c r="J565" i="47" s="1"/>
  <c r="L565" i="47"/>
  <c r="F566" i="47"/>
  <c r="I566" i="47" s="1"/>
  <c r="G566" i="47"/>
  <c r="J566" i="47" s="1"/>
  <c r="L566" i="47"/>
  <c r="F567" i="47"/>
  <c r="I567" i="47" s="1"/>
  <c r="G567" i="47"/>
  <c r="J567" i="47" s="1"/>
  <c r="L567" i="47"/>
  <c r="F568" i="47"/>
  <c r="I568" i="47" s="1"/>
  <c r="G568" i="47"/>
  <c r="J568" i="47" s="1"/>
  <c r="L568" i="47"/>
  <c r="F569" i="47"/>
  <c r="I569" i="47" s="1"/>
  <c r="G569" i="47"/>
  <c r="J569" i="47" s="1"/>
  <c r="L569" i="47"/>
  <c r="F572" i="47"/>
  <c r="I572" i="47" s="1"/>
  <c r="G572" i="47"/>
  <c r="J572" i="47" s="1"/>
  <c r="L572" i="47"/>
  <c r="F573" i="47"/>
  <c r="I573" i="47" s="1"/>
  <c r="G573" i="47"/>
  <c r="J573" i="47" s="1"/>
  <c r="L573" i="47"/>
  <c r="F574" i="47"/>
  <c r="I574" i="47" s="1"/>
  <c r="G574" i="47"/>
  <c r="J574" i="47" s="1"/>
  <c r="L574" i="47"/>
  <c r="F577" i="47"/>
  <c r="I577" i="47" s="1"/>
  <c r="G577" i="47"/>
  <c r="J577" i="47" s="1"/>
  <c r="L577" i="47"/>
  <c r="F578" i="47"/>
  <c r="I578" i="47" s="1"/>
  <c r="G578" i="47"/>
  <c r="J578" i="47" s="1"/>
  <c r="L578" i="47"/>
  <c r="F579" i="47"/>
  <c r="I579" i="47" s="1"/>
  <c r="G579" i="47"/>
  <c r="J579" i="47" s="1"/>
  <c r="L579" i="47"/>
  <c r="F580" i="47"/>
  <c r="I580" i="47" s="1"/>
  <c r="G580" i="47"/>
  <c r="J580" i="47" s="1"/>
  <c r="L580" i="47"/>
  <c r="F581" i="47"/>
  <c r="I581" i="47" s="1"/>
  <c r="G581" i="47"/>
  <c r="J581" i="47" s="1"/>
  <c r="L581" i="47"/>
  <c r="F553" i="47"/>
  <c r="F552" i="47"/>
  <c r="F550" i="47"/>
  <c r="E549" i="47"/>
  <c r="F530" i="47"/>
  <c r="F529" i="47"/>
  <c r="F528" i="47"/>
  <c r="F527" i="47"/>
  <c r="F526" i="47"/>
  <c r="F525" i="47"/>
  <c r="F524" i="47"/>
  <c r="F606" i="47"/>
  <c r="I606" i="47" s="1"/>
  <c r="G606" i="47"/>
  <c r="J606" i="47" s="1"/>
  <c r="L606" i="47"/>
  <c r="F607" i="47"/>
  <c r="I607" i="47" s="1"/>
  <c r="G607" i="47"/>
  <c r="J607" i="47" s="1"/>
  <c r="L607" i="47"/>
  <c r="F608" i="47"/>
  <c r="I608" i="47" s="1"/>
  <c r="G608" i="47"/>
  <c r="J608" i="47" s="1"/>
  <c r="L608" i="47"/>
  <c r="F611" i="47"/>
  <c r="I611" i="47" s="1"/>
  <c r="G611" i="47"/>
  <c r="J611" i="47" s="1"/>
  <c r="L611" i="47"/>
  <c r="F612" i="47"/>
  <c r="I612" i="47" s="1"/>
  <c r="G612" i="47"/>
  <c r="J612" i="47" s="1"/>
  <c r="L612" i="47"/>
  <c r="F613" i="47"/>
  <c r="I613" i="47" s="1"/>
  <c r="G613" i="47"/>
  <c r="J613" i="47" s="1"/>
  <c r="L613" i="47"/>
  <c r="F614" i="47"/>
  <c r="I614" i="47" s="1"/>
  <c r="G614" i="47"/>
  <c r="J614" i="47" s="1"/>
  <c r="L614" i="47"/>
  <c r="F615" i="47"/>
  <c r="I615" i="47" s="1"/>
  <c r="G615" i="47"/>
  <c r="J615" i="47" s="1"/>
  <c r="L615" i="47"/>
  <c r="F616" i="47"/>
  <c r="I616" i="47" s="1"/>
  <c r="G616" i="47"/>
  <c r="J616" i="47" s="1"/>
  <c r="L616" i="47"/>
  <c r="F617" i="47"/>
  <c r="I617" i="47" s="1"/>
  <c r="G617" i="47"/>
  <c r="J617" i="47" s="1"/>
  <c r="L617" i="47"/>
  <c r="L500" i="47"/>
  <c r="G500" i="47"/>
  <c r="J500" i="47" s="1"/>
  <c r="F500" i="47"/>
  <c r="I500" i="47" s="1"/>
  <c r="L499" i="47"/>
  <c r="G499" i="47"/>
  <c r="J499" i="47" s="1"/>
  <c r="F499" i="47"/>
  <c r="I499" i="47" s="1"/>
  <c r="L498" i="47"/>
  <c r="G498" i="47"/>
  <c r="J498" i="47" s="1"/>
  <c r="F498" i="47"/>
  <c r="I498" i="47" s="1"/>
  <c r="L603" i="47"/>
  <c r="G603" i="47"/>
  <c r="J603" i="47" s="1"/>
  <c r="F603" i="47"/>
  <c r="I603" i="47" s="1"/>
  <c r="L600" i="47"/>
  <c r="G600" i="47"/>
  <c r="J600" i="47" s="1"/>
  <c r="F600" i="47"/>
  <c r="I600" i="47" s="1"/>
  <c r="L599" i="47"/>
  <c r="G599" i="47"/>
  <c r="J599" i="47" s="1"/>
  <c r="F599" i="47"/>
  <c r="I599" i="47" s="1"/>
  <c r="L598" i="47"/>
  <c r="G598" i="47"/>
  <c r="J598" i="47" s="1"/>
  <c r="F598" i="47"/>
  <c r="I598" i="47" s="1"/>
  <c r="L597" i="47"/>
  <c r="G597" i="47"/>
  <c r="J597" i="47" s="1"/>
  <c r="F597" i="47"/>
  <c r="I597" i="47" s="1"/>
  <c r="L596" i="47"/>
  <c r="G596" i="47"/>
  <c r="J596" i="47" s="1"/>
  <c r="F596" i="47"/>
  <c r="I596" i="47" s="1"/>
  <c r="L595" i="47"/>
  <c r="G595" i="47"/>
  <c r="J595" i="47" s="1"/>
  <c r="F595" i="47"/>
  <c r="I595" i="47" s="1"/>
  <c r="L594" i="47"/>
  <c r="G594" i="47"/>
  <c r="J594" i="47" s="1"/>
  <c r="F594" i="47"/>
  <c r="I594" i="47" s="1"/>
  <c r="L593" i="47"/>
  <c r="G593" i="47"/>
  <c r="J593" i="47" s="1"/>
  <c r="F593" i="47"/>
  <c r="I593" i="47" s="1"/>
  <c r="L592" i="47"/>
  <c r="G592" i="47"/>
  <c r="J592" i="47" s="1"/>
  <c r="F592" i="47"/>
  <c r="I592" i="47" s="1"/>
  <c r="L591" i="47"/>
  <c r="G591" i="47"/>
  <c r="J591" i="47" s="1"/>
  <c r="F591" i="47"/>
  <c r="I591" i="47" s="1"/>
  <c r="L588" i="47"/>
  <c r="G588" i="47"/>
  <c r="J588" i="47" s="1"/>
  <c r="F588" i="47"/>
  <c r="I588" i="47" s="1"/>
  <c r="L587" i="47"/>
  <c r="G587" i="47"/>
  <c r="J587" i="47" s="1"/>
  <c r="F587" i="47"/>
  <c r="I587" i="47" s="1"/>
  <c r="L586" i="47"/>
  <c r="G586" i="47"/>
  <c r="J586" i="47" s="1"/>
  <c r="F586" i="47"/>
  <c r="I586" i="47" s="1"/>
  <c r="L585" i="47"/>
  <c r="G585" i="47"/>
  <c r="J585" i="47" s="1"/>
  <c r="F585" i="47"/>
  <c r="I585" i="47" s="1"/>
  <c r="L584" i="47"/>
  <c r="G584" i="47"/>
  <c r="J584" i="47" s="1"/>
  <c r="F584" i="47"/>
  <c r="I584" i="47" s="1"/>
  <c r="L546" i="47"/>
  <c r="G546" i="47"/>
  <c r="J546" i="47" s="1"/>
  <c r="F546" i="47"/>
  <c r="I546" i="47" s="1"/>
  <c r="L545" i="47"/>
  <c r="G545" i="47"/>
  <c r="J545" i="47" s="1"/>
  <c r="F545" i="47"/>
  <c r="I545" i="47" s="1"/>
  <c r="L23" i="68"/>
  <c r="L24" i="68"/>
  <c r="L25" i="68"/>
  <c r="L26" i="68"/>
  <c r="L27" i="68"/>
  <c r="G26" i="68"/>
  <c r="J26" i="68" s="1"/>
  <c r="F26" i="68"/>
  <c r="I26" i="68" s="1"/>
  <c r="G25" i="68"/>
  <c r="J25" i="68" s="1"/>
  <c r="F25" i="68"/>
  <c r="I25" i="68" s="1"/>
  <c r="G24" i="68"/>
  <c r="J24" i="68" s="1"/>
  <c r="F24" i="68"/>
  <c r="I24" i="68" s="1"/>
  <c r="G23" i="68"/>
  <c r="J23" i="68" s="1"/>
  <c r="F23" i="68"/>
  <c r="I23" i="68" s="1"/>
  <c r="G27" i="68"/>
  <c r="J27" i="68" s="1"/>
  <c r="F27" i="68"/>
  <c r="I27" i="68" s="1"/>
  <c r="L22" i="68"/>
  <c r="G22" i="68"/>
  <c r="J22" i="68" s="1"/>
  <c r="F22" i="68"/>
  <c r="I22" i="68" s="1"/>
  <c r="L637" i="47"/>
  <c r="G637" i="47"/>
  <c r="J637" i="47" s="1"/>
  <c r="F637" i="47"/>
  <c r="I637" i="47" s="1"/>
  <c r="L636" i="47"/>
  <c r="G636" i="47"/>
  <c r="J636" i="47" s="1"/>
  <c r="F636" i="47"/>
  <c r="I636" i="47" s="1"/>
  <c r="L634" i="47"/>
  <c r="G634" i="47"/>
  <c r="J634" i="47" s="1"/>
  <c r="F634" i="47"/>
  <c r="I634" i="47" s="1"/>
  <c r="L635" i="47"/>
  <c r="G635" i="47"/>
  <c r="J635" i="47" s="1"/>
  <c r="F635" i="47"/>
  <c r="I635" i="47" s="1"/>
  <c r="L631" i="47"/>
  <c r="G631" i="47"/>
  <c r="J631" i="47" s="1"/>
  <c r="F631" i="47"/>
  <c r="I631" i="47" s="1"/>
  <c r="L630" i="47"/>
  <c r="G630" i="47"/>
  <c r="J630" i="47" s="1"/>
  <c r="F630" i="47"/>
  <c r="I630" i="47" s="1"/>
  <c r="L629" i="47"/>
  <c r="G629" i="47"/>
  <c r="J629" i="47" s="1"/>
  <c r="F629" i="47"/>
  <c r="I629" i="47" s="1"/>
  <c r="F60" i="45"/>
  <c r="I60" i="45" s="1"/>
  <c r="G60" i="45"/>
  <c r="J60" i="45" s="1"/>
  <c r="F22" i="45"/>
  <c r="I22" i="45" s="1"/>
  <c r="G22" i="45"/>
  <c r="J22" i="45" s="1"/>
  <c r="F55" i="45"/>
  <c r="I55" i="45" s="1"/>
  <c r="G55" i="45"/>
  <c r="J55" i="45" s="1"/>
  <c r="F82" i="45"/>
  <c r="I82" i="45" s="1"/>
  <c r="G82" i="45"/>
  <c r="J82" i="45" s="1"/>
  <c r="F34" i="45"/>
  <c r="I34" i="45" s="1"/>
  <c r="G34" i="45"/>
  <c r="J34" i="45" s="1"/>
  <c r="F750" i="47"/>
  <c r="I750" i="47" s="1"/>
  <c r="G750" i="47"/>
  <c r="J750" i="47" s="1"/>
  <c r="L750" i="47"/>
  <c r="F751" i="47"/>
  <c r="I751" i="47" s="1"/>
  <c r="G751" i="47"/>
  <c r="J751" i="47" s="1"/>
  <c r="L751" i="47"/>
  <c r="F752" i="47"/>
  <c r="I752" i="47" s="1"/>
  <c r="G752" i="47"/>
  <c r="J752" i="47" s="1"/>
  <c r="L752" i="47"/>
  <c r="F719" i="47"/>
  <c r="I719" i="47" s="1"/>
  <c r="G719" i="47"/>
  <c r="J719" i="47" s="1"/>
  <c r="F720" i="47"/>
  <c r="I720" i="47" s="1"/>
  <c r="G720" i="47"/>
  <c r="J720" i="47" s="1"/>
  <c r="F723" i="47"/>
  <c r="I723" i="47" s="1"/>
  <c r="G723" i="47"/>
  <c r="J723" i="47" s="1"/>
  <c r="F724" i="47"/>
  <c r="I724" i="47" s="1"/>
  <c r="G724" i="47"/>
  <c r="J724" i="47" s="1"/>
  <c r="F725" i="47"/>
  <c r="I725" i="47" s="1"/>
  <c r="G725" i="47"/>
  <c r="J725" i="47" s="1"/>
  <c r="F726" i="47"/>
  <c r="I726" i="47" s="1"/>
  <c r="G726" i="47"/>
  <c r="J726" i="47" s="1"/>
  <c r="F727" i="47"/>
  <c r="I727" i="47" s="1"/>
  <c r="G727" i="47"/>
  <c r="J727" i="47" s="1"/>
  <c r="F728" i="47"/>
  <c r="I728" i="47" s="1"/>
  <c r="G728" i="47"/>
  <c r="J728" i="47" s="1"/>
  <c r="F729" i="47"/>
  <c r="I729" i="47" s="1"/>
  <c r="G729" i="47"/>
  <c r="J729" i="47" s="1"/>
  <c r="L623" i="47"/>
  <c r="G623" i="47"/>
  <c r="J623" i="47" s="1"/>
  <c r="F623" i="47"/>
  <c r="I623" i="47" s="1"/>
  <c r="L622" i="47"/>
  <c r="G622" i="47"/>
  <c r="J622" i="47" s="1"/>
  <c r="F622" i="47"/>
  <c r="I622" i="47" s="1"/>
  <c r="L621" i="47"/>
  <c r="G621" i="47"/>
  <c r="J621" i="47" s="1"/>
  <c r="F621" i="47"/>
  <c r="I621" i="47" s="1"/>
  <c r="L620" i="47"/>
  <c r="G620" i="47"/>
  <c r="J620" i="47" s="1"/>
  <c r="F620" i="47"/>
  <c r="I620" i="47" s="1"/>
  <c r="L654" i="47"/>
  <c r="G654" i="47"/>
  <c r="J654" i="47" s="1"/>
  <c r="F654" i="47"/>
  <c r="I654" i="47" s="1"/>
  <c r="L653" i="47"/>
  <c r="G653" i="47"/>
  <c r="J653" i="47" s="1"/>
  <c r="F653" i="47"/>
  <c r="I653" i="47" s="1"/>
  <c r="L652" i="47"/>
  <c r="G652" i="47"/>
  <c r="J652" i="47" s="1"/>
  <c r="F652" i="47"/>
  <c r="I652" i="47" s="1"/>
  <c r="L651" i="47"/>
  <c r="G651" i="47"/>
  <c r="J651" i="47" s="1"/>
  <c r="F651" i="47"/>
  <c r="I651" i="47" s="1"/>
  <c r="L650" i="47"/>
  <c r="G650" i="47"/>
  <c r="J650" i="47" s="1"/>
  <c r="F650" i="47"/>
  <c r="I650" i="47" s="1"/>
  <c r="L734" i="47"/>
  <c r="G734" i="47"/>
  <c r="J734" i="47" s="1"/>
  <c r="F734" i="47"/>
  <c r="I734" i="47" s="1"/>
  <c r="L665" i="47"/>
  <c r="G665" i="47"/>
  <c r="J665" i="47" s="1"/>
  <c r="F665" i="47"/>
  <c r="I665" i="47" s="1"/>
  <c r="L664" i="47"/>
  <c r="G664" i="47"/>
  <c r="J664" i="47" s="1"/>
  <c r="F664" i="47"/>
  <c r="I664" i="47" s="1"/>
  <c r="L663" i="47"/>
  <c r="G663" i="47"/>
  <c r="J663" i="47" s="1"/>
  <c r="F663" i="47"/>
  <c r="I663" i="47" s="1"/>
  <c r="L662" i="47"/>
  <c r="G662" i="47"/>
  <c r="J662" i="47" s="1"/>
  <c r="F662" i="47"/>
  <c r="I662" i="47" s="1"/>
  <c r="L661" i="47"/>
  <c r="G661" i="47"/>
  <c r="J661" i="47" s="1"/>
  <c r="F661" i="47"/>
  <c r="I661" i="47" s="1"/>
  <c r="L660" i="47"/>
  <c r="G660" i="47"/>
  <c r="J660" i="47" s="1"/>
  <c r="F660" i="47"/>
  <c r="I660" i="47" s="1"/>
  <c r="L657" i="47"/>
  <c r="G657" i="47"/>
  <c r="J657" i="47" s="1"/>
  <c r="F657" i="47"/>
  <c r="I657" i="47" s="1"/>
  <c r="L641" i="47"/>
  <c r="G641" i="47"/>
  <c r="J641" i="47" s="1"/>
  <c r="F641" i="47"/>
  <c r="I641" i="47" s="1"/>
  <c r="L640" i="47"/>
  <c r="G640" i="47"/>
  <c r="J640" i="47" s="1"/>
  <c r="F640" i="47"/>
  <c r="I640" i="47" s="1"/>
  <c r="L626" i="47"/>
  <c r="G626" i="47"/>
  <c r="J626" i="47" s="1"/>
  <c r="F626" i="47"/>
  <c r="I626" i="47" s="1"/>
  <c r="L674" i="47"/>
  <c r="G674" i="47"/>
  <c r="J674" i="47" s="1"/>
  <c r="F674" i="47"/>
  <c r="I674" i="47" s="1"/>
  <c r="L673" i="47"/>
  <c r="G673" i="47"/>
  <c r="J673" i="47" s="1"/>
  <c r="F673" i="47"/>
  <c r="I673" i="47" s="1"/>
  <c r="L672" i="47"/>
  <c r="G672" i="47"/>
  <c r="J672" i="47" s="1"/>
  <c r="F672" i="47"/>
  <c r="I672" i="47" s="1"/>
  <c r="L671" i="47"/>
  <c r="G671" i="47"/>
  <c r="J671" i="47" s="1"/>
  <c r="F671" i="47"/>
  <c r="I671" i="47" s="1"/>
  <c r="L670" i="47"/>
  <c r="G670" i="47"/>
  <c r="J670" i="47" s="1"/>
  <c r="F670" i="47"/>
  <c r="I670" i="47" s="1"/>
  <c r="L647" i="47"/>
  <c r="G647" i="47"/>
  <c r="J647" i="47" s="1"/>
  <c r="F647" i="47"/>
  <c r="I647" i="47" s="1"/>
  <c r="L646" i="47"/>
  <c r="G646" i="47"/>
  <c r="J646" i="47" s="1"/>
  <c r="F646" i="47"/>
  <c r="I646" i="47" s="1"/>
  <c r="L645" i="47"/>
  <c r="G645" i="47"/>
  <c r="J645" i="47" s="1"/>
  <c r="F645" i="47"/>
  <c r="I645" i="47" s="1"/>
  <c r="L688" i="47"/>
  <c r="G688" i="47"/>
  <c r="J688" i="47" s="1"/>
  <c r="F688" i="47"/>
  <c r="I688" i="47" s="1"/>
  <c r="L669" i="47"/>
  <c r="G669" i="47"/>
  <c r="J669" i="47" s="1"/>
  <c r="F669" i="47"/>
  <c r="I669" i="47" s="1"/>
  <c r="L668" i="47"/>
  <c r="G668" i="47"/>
  <c r="J668" i="47" s="1"/>
  <c r="F668" i="47"/>
  <c r="I668" i="47" s="1"/>
  <c r="L683" i="47"/>
  <c r="G683" i="47"/>
  <c r="J683" i="47" s="1"/>
  <c r="F683" i="47"/>
  <c r="I683" i="47" s="1"/>
  <c r="L682" i="47"/>
  <c r="G682" i="47"/>
  <c r="J682" i="47" s="1"/>
  <c r="F682" i="47"/>
  <c r="I682" i="47" s="1"/>
  <c r="L681" i="47"/>
  <c r="G681" i="47"/>
  <c r="J681" i="47" s="1"/>
  <c r="F681" i="47"/>
  <c r="I681" i="47" s="1"/>
  <c r="L680" i="47"/>
  <c r="G680" i="47"/>
  <c r="J680" i="47" s="1"/>
  <c r="F680" i="47"/>
  <c r="I680" i="47" s="1"/>
  <c r="L679" i="47"/>
  <c r="G679" i="47"/>
  <c r="J679" i="47" s="1"/>
  <c r="F679" i="47"/>
  <c r="I679" i="47" s="1"/>
  <c r="L678" i="47"/>
  <c r="G678" i="47"/>
  <c r="J678" i="47" s="1"/>
  <c r="F678" i="47"/>
  <c r="I678" i="47" s="1"/>
  <c r="L677" i="47"/>
  <c r="G677" i="47"/>
  <c r="J677" i="47" s="1"/>
  <c r="F677" i="47"/>
  <c r="I677" i="47" s="1"/>
  <c r="L542" i="47"/>
  <c r="G542" i="47"/>
  <c r="J542" i="47" s="1"/>
  <c r="F542" i="47"/>
  <c r="I542" i="47" s="1"/>
  <c r="L541" i="47"/>
  <c r="G541" i="47"/>
  <c r="J541" i="47" s="1"/>
  <c r="F541" i="47"/>
  <c r="I541" i="47" s="1"/>
  <c r="L540" i="47"/>
  <c r="G540" i="47"/>
  <c r="J540" i="47" s="1"/>
  <c r="F540" i="47"/>
  <c r="I540" i="47" s="1"/>
  <c r="L539" i="47"/>
  <c r="G539" i="47"/>
  <c r="J539" i="47" s="1"/>
  <c r="F539" i="47"/>
  <c r="I539" i="47" s="1"/>
  <c r="L538" i="47"/>
  <c r="G538" i="47"/>
  <c r="J538" i="47" s="1"/>
  <c r="F538" i="47"/>
  <c r="I538" i="47" s="1"/>
  <c r="L537" i="47"/>
  <c r="G537" i="47"/>
  <c r="J537" i="47" s="1"/>
  <c r="F537" i="47"/>
  <c r="I537" i="47" s="1"/>
  <c r="L536" i="47"/>
  <c r="G536" i="47"/>
  <c r="J536" i="47" s="1"/>
  <c r="F536" i="47"/>
  <c r="I536" i="47" s="1"/>
  <c r="L535" i="47"/>
  <c r="G535" i="47"/>
  <c r="J535" i="47" s="1"/>
  <c r="F535" i="47"/>
  <c r="I535" i="47" s="1"/>
  <c r="L534" i="47"/>
  <c r="G534" i="47"/>
  <c r="J534" i="47" s="1"/>
  <c r="F534" i="47"/>
  <c r="I534" i="47" s="1"/>
  <c r="L533" i="47"/>
  <c r="G533" i="47"/>
  <c r="J533" i="47" s="1"/>
  <c r="F533" i="47"/>
  <c r="I533" i="47" s="1"/>
  <c r="L745" i="47"/>
  <c r="G745" i="47"/>
  <c r="J745" i="47" s="1"/>
  <c r="F745" i="47"/>
  <c r="I745" i="47" s="1"/>
  <c r="L742" i="47"/>
  <c r="G742" i="47"/>
  <c r="J742" i="47" s="1"/>
  <c r="F742" i="47"/>
  <c r="I742" i="47" s="1"/>
  <c r="L741" i="47"/>
  <c r="G741" i="47"/>
  <c r="J741" i="47" s="1"/>
  <c r="F741" i="47"/>
  <c r="I741" i="47" s="1"/>
  <c r="L740" i="47"/>
  <c r="G740" i="47"/>
  <c r="J740" i="47" s="1"/>
  <c r="F740" i="47"/>
  <c r="I740" i="47" s="1"/>
  <c r="L739" i="47"/>
  <c r="G739" i="47"/>
  <c r="J739" i="47" s="1"/>
  <c r="F739" i="47"/>
  <c r="I739" i="47" s="1"/>
  <c r="L738" i="47"/>
  <c r="G738" i="47"/>
  <c r="J738" i="47" s="1"/>
  <c r="F738" i="47"/>
  <c r="I738" i="47" s="1"/>
  <c r="L737" i="47"/>
  <c r="G737" i="47"/>
  <c r="J737" i="47" s="1"/>
  <c r="F737" i="47"/>
  <c r="I737" i="47" s="1"/>
  <c r="L733" i="47"/>
  <c r="G733" i="47"/>
  <c r="J733" i="47" s="1"/>
  <c r="F733" i="47"/>
  <c r="I733" i="47" s="1"/>
  <c r="L732" i="47"/>
  <c r="G732" i="47"/>
  <c r="J732" i="47" s="1"/>
  <c r="F732" i="47"/>
  <c r="I732" i="47" s="1"/>
  <c r="L729" i="47"/>
  <c r="L728" i="47"/>
  <c r="L727" i="47"/>
  <c r="L726" i="47"/>
  <c r="L725" i="47"/>
  <c r="L724" i="47"/>
  <c r="L723" i="47"/>
  <c r="O5" i="38" l="1"/>
  <c r="J188" i="38"/>
  <c r="J66" i="38"/>
  <c r="J176" i="38"/>
  <c r="J579" i="38"/>
  <c r="J263" i="38"/>
  <c r="J317" i="38"/>
  <c r="J404" i="38"/>
  <c r="J371" i="38"/>
  <c r="J589" i="38"/>
  <c r="J28" i="38"/>
  <c r="J165" i="38"/>
  <c r="J527" i="38"/>
  <c r="J586" i="38"/>
  <c r="J635" i="38"/>
  <c r="Q17" i="76"/>
  <c r="P11" i="65"/>
  <c r="P14" i="65"/>
  <c r="P8" i="68"/>
  <c r="P11" i="68"/>
  <c r="P5" i="68"/>
  <c r="B467" i="47"/>
  <c r="B481" i="47"/>
  <c r="B476" i="47"/>
  <c r="B472" i="47"/>
  <c r="B490" i="47"/>
  <c r="B576" i="47"/>
  <c r="B571" i="47"/>
  <c r="B502" i="47"/>
  <c r="B518" i="47"/>
  <c r="B564" i="47"/>
  <c r="B548" i="47"/>
  <c r="B605" i="47"/>
  <c r="B610" i="47"/>
  <c r="B544" i="47"/>
  <c r="B497" i="47"/>
  <c r="B583" i="47"/>
  <c r="B590" i="47"/>
  <c r="P2" i="68"/>
  <c r="N8" i="68"/>
  <c r="N2" i="68"/>
  <c r="N5" i="68"/>
  <c r="B628" i="47"/>
  <c r="B659" i="47"/>
  <c r="B649" i="47"/>
  <c r="B676" i="47"/>
  <c r="B667" i="47"/>
  <c r="B644" i="47"/>
  <c r="L715" i="47"/>
  <c r="G715" i="47"/>
  <c r="J715" i="47" s="1"/>
  <c r="F715" i="47"/>
  <c r="I715" i="47" s="1"/>
  <c r="L714" i="47"/>
  <c r="G714" i="47"/>
  <c r="J714" i="47" s="1"/>
  <c r="F714" i="47"/>
  <c r="I714" i="47" s="1"/>
  <c r="L720" i="47"/>
  <c r="L719" i="47"/>
  <c r="L718" i="47"/>
  <c r="G718" i="47"/>
  <c r="J718" i="47" s="1"/>
  <c r="F718" i="47"/>
  <c r="I718" i="47" s="1"/>
  <c r="L713" i="47"/>
  <c r="G713" i="47"/>
  <c r="J713" i="47" s="1"/>
  <c r="F713" i="47"/>
  <c r="I713" i="47" s="1"/>
  <c r="L710" i="47"/>
  <c r="G710" i="47"/>
  <c r="J710" i="47" s="1"/>
  <c r="F710" i="47"/>
  <c r="I710" i="47" s="1"/>
  <c r="L707" i="47"/>
  <c r="G707" i="47"/>
  <c r="J707" i="47" s="1"/>
  <c r="F707" i="47"/>
  <c r="I707" i="47" s="1"/>
  <c r="E706" i="47"/>
  <c r="L706" i="47" s="1"/>
  <c r="L703" i="47"/>
  <c r="G703" i="47"/>
  <c r="J703" i="47" s="1"/>
  <c r="F703" i="47"/>
  <c r="I703" i="47" s="1"/>
  <c r="L702" i="47"/>
  <c r="G702" i="47"/>
  <c r="J702" i="47" s="1"/>
  <c r="F702" i="47"/>
  <c r="I702" i="47" s="1"/>
  <c r="L701" i="47"/>
  <c r="G701" i="47"/>
  <c r="J701" i="47" s="1"/>
  <c r="F701" i="47"/>
  <c r="I701" i="47" s="1"/>
  <c r="L700" i="47"/>
  <c r="G700" i="47"/>
  <c r="J700" i="47" s="1"/>
  <c r="F700" i="47"/>
  <c r="I700" i="47" s="1"/>
  <c r="L699" i="47"/>
  <c r="G699" i="47"/>
  <c r="J699" i="47" s="1"/>
  <c r="F699" i="47"/>
  <c r="I699" i="47" s="1"/>
  <c r="L698" i="47"/>
  <c r="G698" i="47"/>
  <c r="J698" i="47" s="1"/>
  <c r="F698" i="47"/>
  <c r="I698" i="47" s="1"/>
  <c r="L697" i="47"/>
  <c r="G697" i="47"/>
  <c r="J697" i="47" s="1"/>
  <c r="F697" i="47"/>
  <c r="I697" i="47" s="1"/>
  <c r="L694" i="47"/>
  <c r="G694" i="47"/>
  <c r="J694" i="47" s="1"/>
  <c r="F694" i="47"/>
  <c r="I694" i="47" s="1"/>
  <c r="L693" i="47"/>
  <c r="G693" i="47"/>
  <c r="J693" i="47" s="1"/>
  <c r="F693" i="47"/>
  <c r="I693" i="47" s="1"/>
  <c r="L692" i="47"/>
  <c r="G692" i="47"/>
  <c r="J692" i="47" s="1"/>
  <c r="F692" i="47"/>
  <c r="I692" i="47" s="1"/>
  <c r="L691" i="47"/>
  <c r="G691" i="47"/>
  <c r="F691" i="47"/>
  <c r="I691" i="47" s="1"/>
  <c r="L687" i="47"/>
  <c r="G687" i="47"/>
  <c r="J687" i="47" s="1"/>
  <c r="F687" i="47"/>
  <c r="I687" i="47" s="1"/>
  <c r="L686" i="47"/>
  <c r="G686" i="47"/>
  <c r="F686" i="47"/>
  <c r="I686" i="47" s="1"/>
  <c r="G79" i="45"/>
  <c r="F79" i="45"/>
  <c r="L1248" i="47"/>
  <c r="G1248" i="47"/>
  <c r="J1248" i="47" s="1"/>
  <c r="F1248" i="47"/>
  <c r="I1248" i="47" s="1"/>
  <c r="L1247" i="47"/>
  <c r="G1247" i="47"/>
  <c r="J1247" i="47" s="1"/>
  <c r="F1247" i="47"/>
  <c r="I1247" i="47" s="1"/>
  <c r="L1246" i="47"/>
  <c r="G1246" i="47"/>
  <c r="J1246" i="47" s="1"/>
  <c r="F1246" i="47"/>
  <c r="I1246" i="47" s="1"/>
  <c r="F1231" i="47"/>
  <c r="I1231" i="47" s="1"/>
  <c r="G1231" i="47"/>
  <c r="J1231" i="47" s="1"/>
  <c r="L1231" i="47"/>
  <c r="F1232" i="47"/>
  <c r="I1232" i="47" s="1"/>
  <c r="G1232" i="47"/>
  <c r="J1232" i="47" s="1"/>
  <c r="L1232" i="47"/>
  <c r="F1233" i="47"/>
  <c r="I1233" i="47" s="1"/>
  <c r="G1233" i="47"/>
  <c r="J1233" i="47" s="1"/>
  <c r="L1233" i="47"/>
  <c r="F1234" i="47"/>
  <c r="I1234" i="47" s="1"/>
  <c r="G1234" i="47"/>
  <c r="J1234" i="47" s="1"/>
  <c r="L1234" i="47"/>
  <c r="F1235" i="47"/>
  <c r="I1235" i="47" s="1"/>
  <c r="G1235" i="47"/>
  <c r="J1235" i="47" s="1"/>
  <c r="L1235" i="47"/>
  <c r="F1236" i="47"/>
  <c r="I1236" i="47" s="1"/>
  <c r="G1236" i="47"/>
  <c r="J1236" i="47" s="1"/>
  <c r="L1236" i="47"/>
  <c r="F1237" i="47"/>
  <c r="I1237" i="47" s="1"/>
  <c r="G1237" i="47"/>
  <c r="J1237" i="47" s="1"/>
  <c r="L1237" i="47"/>
  <c r="F1238" i="47"/>
  <c r="I1238" i="47" s="1"/>
  <c r="G1238" i="47"/>
  <c r="J1238" i="47" s="1"/>
  <c r="L1238" i="47"/>
  <c r="F1239" i="47"/>
  <c r="I1239" i="47" s="1"/>
  <c r="G1239" i="47"/>
  <c r="J1239" i="47" s="1"/>
  <c r="L1239" i="47"/>
  <c r="F1240" i="47"/>
  <c r="I1240" i="47" s="1"/>
  <c r="G1240" i="47"/>
  <c r="J1240" i="47" s="1"/>
  <c r="L1240" i="47"/>
  <c r="F1241" i="47"/>
  <c r="I1241" i="47" s="1"/>
  <c r="G1241" i="47"/>
  <c r="J1241" i="47" s="1"/>
  <c r="L1241" i="47"/>
  <c r="F1242" i="47"/>
  <c r="I1242" i="47" s="1"/>
  <c r="G1242" i="47"/>
  <c r="J1242" i="47" s="1"/>
  <c r="L1242" i="47"/>
  <c r="F1243" i="47"/>
  <c r="I1243" i="47" s="1"/>
  <c r="G1243" i="47"/>
  <c r="J1243" i="47" s="1"/>
  <c r="L1243" i="47"/>
  <c r="B1230" i="47"/>
  <c r="B1225" i="47"/>
  <c r="L1228" i="47"/>
  <c r="G1228" i="47"/>
  <c r="J1228" i="47" s="1"/>
  <c r="F1228" i="47"/>
  <c r="I1228" i="47" s="1"/>
  <c r="L1227" i="47"/>
  <c r="G1227" i="47"/>
  <c r="J1227" i="47" s="1"/>
  <c r="F1227" i="47"/>
  <c r="I1227" i="47" s="1"/>
  <c r="L1226" i="47"/>
  <c r="G1226" i="47"/>
  <c r="J1226" i="47" s="1"/>
  <c r="F1226" i="47"/>
  <c r="I1226" i="47" s="1"/>
  <c r="B1204" i="47"/>
  <c r="L1210" i="47"/>
  <c r="G1210" i="47"/>
  <c r="J1210" i="47" s="1"/>
  <c r="F1210" i="47"/>
  <c r="I1210" i="47" s="1"/>
  <c r="F1209" i="47"/>
  <c r="I1209" i="47" s="1"/>
  <c r="G1209" i="47"/>
  <c r="J1209" i="47" s="1"/>
  <c r="L1209" i="47"/>
  <c r="L1223" i="47"/>
  <c r="G1223" i="47"/>
  <c r="J1223" i="47" s="1"/>
  <c r="F1223" i="47"/>
  <c r="I1223" i="47" s="1"/>
  <c r="B1181" i="47"/>
  <c r="L1195" i="47"/>
  <c r="G1195" i="47"/>
  <c r="J1195" i="47" s="1"/>
  <c r="F1195" i="47"/>
  <c r="I1195" i="47" s="1"/>
  <c r="L1194" i="47"/>
  <c r="G1194" i="47"/>
  <c r="J1194" i="47" s="1"/>
  <c r="F1194" i="47"/>
  <c r="I1194" i="47" s="1"/>
  <c r="F1193" i="47"/>
  <c r="I1193" i="47" s="1"/>
  <c r="G1193" i="47"/>
  <c r="J1193" i="47" s="1"/>
  <c r="L1193" i="47"/>
  <c r="L1192" i="47"/>
  <c r="G1192" i="47"/>
  <c r="J1192" i="47" s="1"/>
  <c r="F1192" i="47"/>
  <c r="I1192" i="47" s="1"/>
  <c r="L1222" i="47"/>
  <c r="G1222" i="47"/>
  <c r="J1222" i="47" s="1"/>
  <c r="F1222" i="47"/>
  <c r="I1222" i="47" s="1"/>
  <c r="L1221" i="47"/>
  <c r="G1221" i="47"/>
  <c r="J1221" i="47" s="1"/>
  <c r="F1221" i="47"/>
  <c r="I1221" i="47" s="1"/>
  <c r="B1212" i="47"/>
  <c r="L1218" i="47"/>
  <c r="G1218" i="47"/>
  <c r="J1218" i="47" s="1"/>
  <c r="F1218" i="47"/>
  <c r="I1218" i="47" s="1"/>
  <c r="L1217" i="47"/>
  <c r="G1217" i="47"/>
  <c r="J1217" i="47" s="1"/>
  <c r="F1217" i="47"/>
  <c r="I1217" i="47" s="1"/>
  <c r="L1216" i="47"/>
  <c r="G1216" i="47"/>
  <c r="J1216" i="47" s="1"/>
  <c r="F1216" i="47"/>
  <c r="I1216" i="47" s="1"/>
  <c r="L1215" i="47"/>
  <c r="G1215" i="47"/>
  <c r="J1215" i="47" s="1"/>
  <c r="F1215" i="47"/>
  <c r="I1215" i="47" s="1"/>
  <c r="L1214" i="47"/>
  <c r="G1214" i="47"/>
  <c r="J1214" i="47" s="1"/>
  <c r="F1214" i="47"/>
  <c r="I1214" i="47" s="1"/>
  <c r="L1213" i="47"/>
  <c r="G1213" i="47"/>
  <c r="J1213" i="47" s="1"/>
  <c r="F1213" i="47"/>
  <c r="I1213" i="47" s="1"/>
  <c r="L1208" i="47"/>
  <c r="G1208" i="47"/>
  <c r="J1208" i="47" s="1"/>
  <c r="F1208" i="47"/>
  <c r="I1208" i="47" s="1"/>
  <c r="L1207" i="47"/>
  <c r="G1207" i="47"/>
  <c r="J1207" i="47" s="1"/>
  <c r="F1207" i="47"/>
  <c r="I1207" i="47" s="1"/>
  <c r="L1206" i="47"/>
  <c r="G1206" i="47"/>
  <c r="J1206" i="47" s="1"/>
  <c r="F1206" i="47"/>
  <c r="I1206" i="47" s="1"/>
  <c r="L1205" i="47"/>
  <c r="G1205" i="47"/>
  <c r="J1205" i="47" s="1"/>
  <c r="F1205" i="47"/>
  <c r="I1205" i="47" s="1"/>
  <c r="L1202" i="47"/>
  <c r="G1202" i="47"/>
  <c r="J1202" i="47" s="1"/>
  <c r="F1202" i="47"/>
  <c r="I1202" i="47" s="1"/>
  <c r="L1201" i="47"/>
  <c r="G1201" i="47"/>
  <c r="J1201" i="47" s="1"/>
  <c r="F1201" i="47"/>
  <c r="I1201" i="47" s="1"/>
  <c r="L1200" i="47"/>
  <c r="G1200" i="47"/>
  <c r="J1200" i="47" s="1"/>
  <c r="F1200" i="47"/>
  <c r="I1200" i="47" s="1"/>
  <c r="L1199" i="47"/>
  <c r="G1199" i="47"/>
  <c r="J1199" i="47" s="1"/>
  <c r="F1199" i="47"/>
  <c r="I1199" i="47" s="1"/>
  <c r="L1198" i="47"/>
  <c r="G1198" i="47"/>
  <c r="J1198" i="47" s="1"/>
  <c r="F1198" i="47"/>
  <c r="I1198" i="47" s="1"/>
  <c r="L1191" i="47"/>
  <c r="G1191" i="47"/>
  <c r="J1191" i="47" s="1"/>
  <c r="F1191" i="47"/>
  <c r="I1191" i="47" s="1"/>
  <c r="L1190" i="47"/>
  <c r="G1190" i="47"/>
  <c r="J1190" i="47" s="1"/>
  <c r="F1190" i="47"/>
  <c r="I1190" i="47" s="1"/>
  <c r="L1189" i="47"/>
  <c r="G1189" i="47"/>
  <c r="J1189" i="47" s="1"/>
  <c r="F1189" i="47"/>
  <c r="I1189" i="47" s="1"/>
  <c r="L1188" i="47"/>
  <c r="G1188" i="47"/>
  <c r="J1188" i="47" s="1"/>
  <c r="F1188" i="47"/>
  <c r="I1188" i="47" s="1"/>
  <c r="L1187" i="47"/>
  <c r="G1187" i="47"/>
  <c r="J1187" i="47" s="1"/>
  <c r="F1187" i="47"/>
  <c r="I1187" i="47" s="1"/>
  <c r="L1186" i="47"/>
  <c r="G1186" i="47"/>
  <c r="J1186" i="47" s="1"/>
  <c r="F1186" i="47"/>
  <c r="I1186" i="47" s="1"/>
  <c r="L1185" i="47"/>
  <c r="G1185" i="47"/>
  <c r="J1185" i="47" s="1"/>
  <c r="F1185" i="47"/>
  <c r="I1185" i="47" s="1"/>
  <c r="L1184" i="47"/>
  <c r="G1184" i="47"/>
  <c r="J1184" i="47" s="1"/>
  <c r="F1184" i="47"/>
  <c r="I1184" i="47" s="1"/>
  <c r="L1183" i="47"/>
  <c r="G1183" i="47"/>
  <c r="J1183" i="47" s="1"/>
  <c r="F1183" i="47"/>
  <c r="I1183" i="47" s="1"/>
  <c r="L1182" i="47"/>
  <c r="G1182" i="47"/>
  <c r="J1182" i="47" s="1"/>
  <c r="F1182" i="47"/>
  <c r="I1182" i="47" s="1"/>
  <c r="B1176" i="47"/>
  <c r="L1179" i="47"/>
  <c r="G1179" i="47"/>
  <c r="J1179" i="47" s="1"/>
  <c r="F1179" i="47"/>
  <c r="I1179" i="47" s="1"/>
  <c r="L1178" i="47"/>
  <c r="G1178" i="47"/>
  <c r="J1178" i="47" s="1"/>
  <c r="F1178" i="47"/>
  <c r="I1178" i="47" s="1"/>
  <c r="L1177" i="47"/>
  <c r="G1177" i="47"/>
  <c r="J1177" i="47" s="1"/>
  <c r="F1177" i="47"/>
  <c r="I1177" i="47" s="1"/>
  <c r="B1170" i="47"/>
  <c r="L1174" i="47"/>
  <c r="G1174" i="47"/>
  <c r="J1174" i="47" s="1"/>
  <c r="F1174" i="47"/>
  <c r="I1174" i="47" s="1"/>
  <c r="L1173" i="47"/>
  <c r="G1173" i="47"/>
  <c r="J1173" i="47" s="1"/>
  <c r="F1173" i="47"/>
  <c r="I1173" i="47" s="1"/>
  <c r="L1172" i="47"/>
  <c r="G1172" i="47"/>
  <c r="J1172" i="47" s="1"/>
  <c r="F1172" i="47"/>
  <c r="I1172" i="47" s="1"/>
  <c r="L1171" i="47"/>
  <c r="G1171" i="47"/>
  <c r="J1171" i="47" s="1"/>
  <c r="F1171" i="47"/>
  <c r="I1171" i="47" s="1"/>
  <c r="L1168" i="47"/>
  <c r="G1168" i="47"/>
  <c r="J1168" i="47" s="1"/>
  <c r="F1168" i="47"/>
  <c r="I1168" i="47" s="1"/>
  <c r="L1165" i="47"/>
  <c r="G1165" i="47"/>
  <c r="J1165" i="47" s="1"/>
  <c r="F1165" i="47"/>
  <c r="I1165" i="47" s="1"/>
  <c r="L1164" i="47"/>
  <c r="G1164" i="47"/>
  <c r="J1164" i="47" s="1"/>
  <c r="F1164" i="47"/>
  <c r="I1164" i="47" s="1"/>
  <c r="L1163" i="47"/>
  <c r="G1163" i="47"/>
  <c r="J1163" i="47" s="1"/>
  <c r="F1163" i="47"/>
  <c r="I1163" i="47" s="1"/>
  <c r="L1162" i="47"/>
  <c r="G1162" i="47"/>
  <c r="J1162" i="47" s="1"/>
  <c r="F1162" i="47"/>
  <c r="I1162" i="47" s="1"/>
  <c r="L1161" i="47"/>
  <c r="G1161" i="47"/>
  <c r="J1161" i="47" s="1"/>
  <c r="F1161" i="47"/>
  <c r="I1161" i="47" s="1"/>
  <c r="B1150" i="47"/>
  <c r="L1158" i="47"/>
  <c r="G1158" i="47"/>
  <c r="J1158" i="47" s="1"/>
  <c r="F1158" i="47"/>
  <c r="I1158" i="47" s="1"/>
  <c r="L1157" i="47"/>
  <c r="G1157" i="47"/>
  <c r="J1157" i="47" s="1"/>
  <c r="F1157" i="47"/>
  <c r="I1157" i="47" s="1"/>
  <c r="L1156" i="47"/>
  <c r="G1156" i="47"/>
  <c r="J1156" i="47" s="1"/>
  <c r="F1156" i="47"/>
  <c r="I1156" i="47" s="1"/>
  <c r="L1155" i="47"/>
  <c r="G1155" i="47"/>
  <c r="J1155" i="47" s="1"/>
  <c r="F1155" i="47"/>
  <c r="I1155" i="47" s="1"/>
  <c r="L1154" i="47"/>
  <c r="G1154" i="47"/>
  <c r="J1154" i="47" s="1"/>
  <c r="F1154" i="47"/>
  <c r="I1154" i="47" s="1"/>
  <c r="L1153" i="47"/>
  <c r="G1153" i="47"/>
  <c r="J1153" i="47" s="1"/>
  <c r="F1153" i="47"/>
  <c r="I1153" i="47" s="1"/>
  <c r="L1152" i="47"/>
  <c r="G1152" i="47"/>
  <c r="J1152" i="47" s="1"/>
  <c r="F1152" i="47"/>
  <c r="I1152" i="47" s="1"/>
  <c r="L1151" i="47"/>
  <c r="G1151" i="47"/>
  <c r="J1151" i="47" s="1"/>
  <c r="F1151" i="47"/>
  <c r="I1151" i="47" s="1"/>
  <c r="L3" i="41"/>
  <c r="J3" i="41"/>
  <c r="I3" i="41"/>
  <c r="J9" i="41"/>
  <c r="I9" i="41"/>
  <c r="L11" i="65"/>
  <c r="G11" i="65"/>
  <c r="J11" i="65" s="1"/>
  <c r="F11" i="65"/>
  <c r="I11" i="65" s="1"/>
  <c r="L10" i="65"/>
  <c r="G10" i="65"/>
  <c r="J10" i="65" s="1"/>
  <c r="F10" i="65"/>
  <c r="I10" i="65" s="1"/>
  <c r="L9" i="65"/>
  <c r="G9" i="65"/>
  <c r="J9" i="65" s="1"/>
  <c r="F9" i="65"/>
  <c r="I9" i="65" s="1"/>
  <c r="L8" i="65"/>
  <c r="G8" i="65"/>
  <c r="J8" i="65" s="1"/>
  <c r="F8" i="65"/>
  <c r="I8" i="65" s="1"/>
  <c r="L7" i="65"/>
  <c r="G7" i="65"/>
  <c r="J7" i="65" s="1"/>
  <c r="F7" i="65"/>
  <c r="I7" i="65" s="1"/>
  <c r="L6" i="65"/>
  <c r="G6" i="65"/>
  <c r="J6" i="65" s="1"/>
  <c r="F6" i="65"/>
  <c r="I6" i="65" s="1"/>
  <c r="L5" i="65"/>
  <c r="G5" i="65"/>
  <c r="J5" i="65" s="1"/>
  <c r="F5" i="65"/>
  <c r="I5" i="65" s="1"/>
  <c r="L4" i="65"/>
  <c r="G4" i="65"/>
  <c r="J4" i="65" s="1"/>
  <c r="F4" i="65"/>
  <c r="I4" i="65" s="1"/>
  <c r="L3" i="65"/>
  <c r="G3" i="65"/>
  <c r="J3" i="65" s="1"/>
  <c r="F3" i="65"/>
  <c r="I3" i="65" s="1"/>
  <c r="L2" i="65"/>
  <c r="G2" i="65"/>
  <c r="J2" i="65" s="1"/>
  <c r="F2" i="65"/>
  <c r="I2" i="65" s="1"/>
  <c r="M14" i="64"/>
  <c r="H14" i="64"/>
  <c r="K14" i="64" s="1"/>
  <c r="G14" i="64"/>
  <c r="J14" i="64" s="1"/>
  <c r="M13" i="64"/>
  <c r="H13" i="64"/>
  <c r="K13" i="64" s="1"/>
  <c r="G13" i="64"/>
  <c r="J13" i="64" s="1"/>
  <c r="M12" i="64"/>
  <c r="H12" i="64"/>
  <c r="K12" i="64" s="1"/>
  <c r="G12" i="64"/>
  <c r="J12" i="64" s="1"/>
  <c r="M11" i="64"/>
  <c r="H11" i="64"/>
  <c r="K11" i="64" s="1"/>
  <c r="G11" i="64"/>
  <c r="J11" i="64" s="1"/>
  <c r="M10" i="64"/>
  <c r="H10" i="64"/>
  <c r="K10" i="64" s="1"/>
  <c r="G10" i="64"/>
  <c r="J10" i="64" s="1"/>
  <c r="M9" i="64"/>
  <c r="H9" i="64"/>
  <c r="K9" i="64" s="1"/>
  <c r="G9" i="64"/>
  <c r="J9" i="64" s="1"/>
  <c r="M8" i="64"/>
  <c r="H8" i="64"/>
  <c r="K8" i="64" s="1"/>
  <c r="G8" i="64"/>
  <c r="J8" i="64" s="1"/>
  <c r="M7" i="64"/>
  <c r="H7" i="64"/>
  <c r="K7" i="64" s="1"/>
  <c r="G7" i="64"/>
  <c r="J7" i="64" s="1"/>
  <c r="M6" i="64"/>
  <c r="H6" i="64"/>
  <c r="K6" i="64" s="1"/>
  <c r="G6" i="64"/>
  <c r="J6" i="64" s="1"/>
  <c r="M5" i="64"/>
  <c r="H5" i="64"/>
  <c r="K5" i="64" s="1"/>
  <c r="G5" i="64"/>
  <c r="J5" i="64" s="1"/>
  <c r="M4" i="64"/>
  <c r="H4" i="64"/>
  <c r="K4" i="64" s="1"/>
  <c r="G4" i="64"/>
  <c r="J4" i="64" s="1"/>
  <c r="M3" i="64"/>
  <c r="H3" i="64"/>
  <c r="K3" i="64" s="1"/>
  <c r="Q2" i="64" s="1"/>
  <c r="G3" i="64"/>
  <c r="J3" i="64" s="1"/>
  <c r="M2" i="64"/>
  <c r="G2" i="64"/>
  <c r="J2" i="64" s="1"/>
  <c r="I70" i="34"/>
  <c r="J70" i="34"/>
  <c r="I79" i="34"/>
  <c r="J79" i="34"/>
  <c r="I64" i="34"/>
  <c r="J64" i="34"/>
  <c r="I72" i="34"/>
  <c r="J72" i="34"/>
  <c r="I61" i="34"/>
  <c r="J61" i="34"/>
  <c r="I41" i="34"/>
  <c r="J41" i="34"/>
  <c r="I66" i="34"/>
  <c r="J66" i="34"/>
  <c r="I63" i="34"/>
  <c r="J63" i="34"/>
  <c r="I58" i="34"/>
  <c r="J58" i="34"/>
  <c r="I71" i="34"/>
  <c r="J71" i="34"/>
  <c r="I49" i="34"/>
  <c r="J49" i="34"/>
  <c r="I76" i="34"/>
  <c r="J76" i="34"/>
  <c r="I77" i="34"/>
  <c r="J77" i="34"/>
  <c r="I69" i="34"/>
  <c r="J69" i="34"/>
  <c r="I62" i="34"/>
  <c r="J62" i="34"/>
  <c r="I78" i="34"/>
  <c r="J78" i="34"/>
  <c r="I67" i="34"/>
  <c r="J67" i="34"/>
  <c r="L1142" i="47"/>
  <c r="G1142" i="47"/>
  <c r="J1142" i="47" s="1"/>
  <c r="F1142" i="47"/>
  <c r="I1142" i="47" s="1"/>
  <c r="L1141" i="47"/>
  <c r="G1141" i="47"/>
  <c r="J1141" i="47" s="1"/>
  <c r="F1141" i="47"/>
  <c r="I1141" i="47" s="1"/>
  <c r="L1137" i="47"/>
  <c r="G1137" i="47"/>
  <c r="J1137" i="47" s="1"/>
  <c r="F1137" i="47"/>
  <c r="I1137" i="47" s="1"/>
  <c r="L1136" i="47"/>
  <c r="G1136" i="47"/>
  <c r="J1136" i="47" s="1"/>
  <c r="F1136" i="47"/>
  <c r="I1136" i="47" s="1"/>
  <c r="L1135" i="47"/>
  <c r="G1135" i="47"/>
  <c r="J1135" i="47" s="1"/>
  <c r="F1135" i="47"/>
  <c r="I1135" i="47" s="1"/>
  <c r="F1130" i="47"/>
  <c r="I1130" i="47" s="1"/>
  <c r="G1130" i="47"/>
  <c r="J1130" i="47" s="1"/>
  <c r="L1130" i="47"/>
  <c r="F1131" i="47"/>
  <c r="I1131" i="47" s="1"/>
  <c r="G1131" i="47"/>
  <c r="J1131" i="47" s="1"/>
  <c r="L1131" i="47"/>
  <c r="L1147" i="47"/>
  <c r="G1147" i="47"/>
  <c r="J1147" i="47" s="1"/>
  <c r="F1147" i="47"/>
  <c r="I1147" i="47" s="1"/>
  <c r="F1117" i="47"/>
  <c r="I1117" i="47" s="1"/>
  <c r="G1117" i="47"/>
  <c r="J1117" i="47" s="1"/>
  <c r="L1117" i="47"/>
  <c r="F1115" i="47"/>
  <c r="I1115" i="47" s="1"/>
  <c r="G1115" i="47"/>
  <c r="J1115" i="47" s="1"/>
  <c r="F1116" i="47"/>
  <c r="I1116" i="47" s="1"/>
  <c r="G1116" i="47"/>
  <c r="J1116" i="47" s="1"/>
  <c r="L1116" i="47"/>
  <c r="L1115" i="47"/>
  <c r="F1109" i="47"/>
  <c r="I1109" i="47" s="1"/>
  <c r="G1109" i="47"/>
  <c r="J1109" i="47" s="1"/>
  <c r="L1109" i="47"/>
  <c r="L1105" i="47"/>
  <c r="G1105" i="47"/>
  <c r="J1105" i="47" s="1"/>
  <c r="F1105" i="47"/>
  <c r="I1105" i="47" s="1"/>
  <c r="L1104" i="47"/>
  <c r="G1104" i="47"/>
  <c r="J1104" i="47" s="1"/>
  <c r="F1104" i="47"/>
  <c r="I1104" i="47" s="1"/>
  <c r="L1103" i="47"/>
  <c r="G1103" i="47"/>
  <c r="J1103" i="47" s="1"/>
  <c r="F1103" i="47"/>
  <c r="I1103" i="47" s="1"/>
  <c r="L1102" i="47"/>
  <c r="G1102" i="47"/>
  <c r="J1102" i="47" s="1"/>
  <c r="F1102" i="47"/>
  <c r="I1102" i="47" s="1"/>
  <c r="L1101" i="47"/>
  <c r="G1101" i="47"/>
  <c r="J1101" i="47" s="1"/>
  <c r="F1101" i="47"/>
  <c r="I1101" i="47" s="1"/>
  <c r="F1096" i="47"/>
  <c r="I1096" i="47" s="1"/>
  <c r="G1096" i="47"/>
  <c r="J1096" i="47" s="1"/>
  <c r="L1096" i="47"/>
  <c r="F1074" i="47"/>
  <c r="I1074" i="47" s="1"/>
  <c r="G1074" i="47"/>
  <c r="J1074" i="47" s="1"/>
  <c r="F1075" i="47"/>
  <c r="I1075" i="47" s="1"/>
  <c r="G1075" i="47"/>
  <c r="J1075" i="47" s="1"/>
  <c r="F1076" i="47"/>
  <c r="I1076" i="47" s="1"/>
  <c r="G1076" i="47"/>
  <c r="J1076" i="47" s="1"/>
  <c r="F1077" i="47"/>
  <c r="I1077" i="47" s="1"/>
  <c r="G1077" i="47"/>
  <c r="J1077" i="47" s="1"/>
  <c r="F1078" i="47"/>
  <c r="I1078" i="47" s="1"/>
  <c r="G1078" i="47"/>
  <c r="J1078" i="47" s="1"/>
  <c r="F1113" i="47"/>
  <c r="I1113" i="47" s="1"/>
  <c r="G1113" i="47"/>
  <c r="J1113" i="47" s="1"/>
  <c r="F1114" i="47"/>
  <c r="I1114" i="47" s="1"/>
  <c r="G1114" i="47"/>
  <c r="J1114" i="47" s="1"/>
  <c r="F1121" i="47"/>
  <c r="I1121" i="47" s="1"/>
  <c r="G1121" i="47"/>
  <c r="J1121" i="47" s="1"/>
  <c r="F1122" i="47"/>
  <c r="I1122" i="47" s="1"/>
  <c r="G1122" i="47"/>
  <c r="J1122" i="47" s="1"/>
  <c r="F1123" i="47"/>
  <c r="I1123" i="47" s="1"/>
  <c r="G1123" i="47"/>
  <c r="J1123" i="47" s="1"/>
  <c r="F1124" i="47"/>
  <c r="I1124" i="47" s="1"/>
  <c r="G1124" i="47"/>
  <c r="J1124" i="47" s="1"/>
  <c r="F1125" i="47"/>
  <c r="I1125" i="47" s="1"/>
  <c r="G1125" i="47"/>
  <c r="J1125" i="47" s="1"/>
  <c r="F1126" i="47"/>
  <c r="I1126" i="47" s="1"/>
  <c r="G1126" i="47"/>
  <c r="J1126" i="47" s="1"/>
  <c r="F1140" i="47"/>
  <c r="I1140" i="47" s="1"/>
  <c r="G1140" i="47"/>
  <c r="J1140" i="47" s="1"/>
  <c r="F1082" i="47"/>
  <c r="I1082" i="47" s="1"/>
  <c r="G1082" i="47"/>
  <c r="J1082" i="47" s="1"/>
  <c r="F1083" i="47"/>
  <c r="I1083" i="47" s="1"/>
  <c r="G1083" i="47"/>
  <c r="J1083" i="47" s="1"/>
  <c r="F1084" i="47"/>
  <c r="I1084" i="47" s="1"/>
  <c r="G1084" i="47"/>
  <c r="J1084" i="47" s="1"/>
  <c r="F1085" i="47"/>
  <c r="I1085" i="47" s="1"/>
  <c r="G1085" i="47"/>
  <c r="J1085" i="47" s="1"/>
  <c r="F1086" i="47"/>
  <c r="I1086" i="47" s="1"/>
  <c r="G1086" i="47"/>
  <c r="J1086" i="47" s="1"/>
  <c r="F1087" i="47"/>
  <c r="I1087" i="47" s="1"/>
  <c r="G1087" i="47"/>
  <c r="J1087" i="47" s="1"/>
  <c r="F1088" i="47"/>
  <c r="I1088" i="47" s="1"/>
  <c r="G1088" i="47"/>
  <c r="J1088" i="47" s="1"/>
  <c r="F1089" i="47"/>
  <c r="I1089" i="47" s="1"/>
  <c r="G1089" i="47"/>
  <c r="J1089" i="47" s="1"/>
  <c r="F1090" i="47"/>
  <c r="I1090" i="47" s="1"/>
  <c r="G1090" i="47"/>
  <c r="J1090" i="47" s="1"/>
  <c r="F1091" i="47"/>
  <c r="I1091" i="47" s="1"/>
  <c r="G1091" i="47"/>
  <c r="J1091" i="47" s="1"/>
  <c r="F1092" i="47"/>
  <c r="I1092" i="47" s="1"/>
  <c r="G1092" i="47"/>
  <c r="J1092" i="47" s="1"/>
  <c r="F1093" i="47"/>
  <c r="I1093" i="47" s="1"/>
  <c r="G1093" i="47"/>
  <c r="J1093" i="47" s="1"/>
  <c r="F1094" i="47"/>
  <c r="I1094" i="47" s="1"/>
  <c r="G1094" i="47"/>
  <c r="J1094" i="47" s="1"/>
  <c r="F1095" i="47"/>
  <c r="I1095" i="47" s="1"/>
  <c r="G1095" i="47"/>
  <c r="J1095" i="47" s="1"/>
  <c r="F756" i="47"/>
  <c r="I756" i="47" s="1"/>
  <c r="G756" i="47"/>
  <c r="J756" i="47" s="1"/>
  <c r="F760" i="47"/>
  <c r="I760" i="47" s="1"/>
  <c r="G760" i="47"/>
  <c r="J760" i="47" s="1"/>
  <c r="F761" i="47"/>
  <c r="I761" i="47" s="1"/>
  <c r="G761" i="47"/>
  <c r="J761" i="47" s="1"/>
  <c r="F765" i="47"/>
  <c r="I765" i="47" s="1"/>
  <c r="G765" i="47"/>
  <c r="J765" i="47" s="1"/>
  <c r="F766" i="47"/>
  <c r="I766" i="47" s="1"/>
  <c r="G766" i="47"/>
  <c r="J766" i="47" s="1"/>
  <c r="F767" i="47"/>
  <c r="I767" i="47" s="1"/>
  <c r="G767" i="47"/>
  <c r="J767" i="47" s="1"/>
  <c r="F768" i="47"/>
  <c r="I768" i="47" s="1"/>
  <c r="G768" i="47"/>
  <c r="J768" i="47" s="1"/>
  <c r="F772" i="47"/>
  <c r="G772" i="47"/>
  <c r="F773" i="47"/>
  <c r="G773" i="47"/>
  <c r="F774" i="47"/>
  <c r="G774" i="47"/>
  <c r="F775" i="47"/>
  <c r="G775" i="47"/>
  <c r="F776" i="47"/>
  <c r="G776" i="47"/>
  <c r="F780" i="47"/>
  <c r="G780" i="47"/>
  <c r="F781" i="47"/>
  <c r="G781" i="47"/>
  <c r="F785" i="47"/>
  <c r="G785" i="47"/>
  <c r="F786" i="47"/>
  <c r="G786" i="47"/>
  <c r="F787" i="47"/>
  <c r="G787" i="47"/>
  <c r="F791" i="47"/>
  <c r="G791" i="47"/>
  <c r="F794" i="47"/>
  <c r="G794" i="47"/>
  <c r="F798" i="47"/>
  <c r="G798" i="47"/>
  <c r="F799" i="47"/>
  <c r="G799" i="47"/>
  <c r="F800" i="47"/>
  <c r="G800" i="47"/>
  <c r="F801" i="47"/>
  <c r="G801" i="47"/>
  <c r="F802" i="47"/>
  <c r="G802" i="47"/>
  <c r="F805" i="47"/>
  <c r="G805" i="47"/>
  <c r="F806" i="47"/>
  <c r="G806" i="47"/>
  <c r="F807" i="47"/>
  <c r="G807" i="47"/>
  <c r="F808" i="47"/>
  <c r="G808" i="47"/>
  <c r="F809" i="47"/>
  <c r="G809" i="47"/>
  <c r="F810" i="47"/>
  <c r="G810" i="47"/>
  <c r="F811" i="47"/>
  <c r="G811" i="47"/>
  <c r="F814" i="47"/>
  <c r="G814" i="47"/>
  <c r="F815" i="47"/>
  <c r="G815" i="47"/>
  <c r="F816" i="47"/>
  <c r="G816" i="47"/>
  <c r="F817" i="47"/>
  <c r="G817" i="47"/>
  <c r="F818" i="47"/>
  <c r="G818" i="47"/>
  <c r="F819" i="47"/>
  <c r="G819" i="47"/>
  <c r="F820" i="47"/>
  <c r="G820" i="47"/>
  <c r="F823" i="47"/>
  <c r="G823" i="47"/>
  <c r="F824" i="47"/>
  <c r="G824" i="47"/>
  <c r="F825" i="47"/>
  <c r="G825" i="47"/>
  <c r="F826" i="47"/>
  <c r="G826" i="47"/>
  <c r="F827" i="47"/>
  <c r="G827" i="47"/>
  <c r="F828" i="47"/>
  <c r="G828" i="47"/>
  <c r="F831" i="47"/>
  <c r="G831" i="47"/>
  <c r="F832" i="47"/>
  <c r="G832" i="47"/>
  <c r="F833" i="47"/>
  <c r="G833" i="47"/>
  <c r="F836" i="47"/>
  <c r="G836" i="47"/>
  <c r="F839" i="47"/>
  <c r="G839" i="47"/>
  <c r="F840" i="47"/>
  <c r="G840" i="47"/>
  <c r="F841" i="47"/>
  <c r="G841" i="47"/>
  <c r="F842" i="47"/>
  <c r="G842" i="47"/>
  <c r="F845" i="47"/>
  <c r="G845" i="47"/>
  <c r="F846" i="47"/>
  <c r="G846" i="47"/>
  <c r="F847" i="47"/>
  <c r="G847" i="47"/>
  <c r="F848" i="47"/>
  <c r="G848" i="47"/>
  <c r="F849" i="47"/>
  <c r="G849" i="47"/>
  <c r="F850" i="47"/>
  <c r="G850" i="47"/>
  <c r="F851" i="47"/>
  <c r="G851" i="47"/>
  <c r="F852" i="47"/>
  <c r="G852" i="47"/>
  <c r="F853" i="47"/>
  <c r="G853" i="47"/>
  <c r="F854" i="47"/>
  <c r="G854" i="47"/>
  <c r="F855" i="47"/>
  <c r="G855" i="47"/>
  <c r="F856" i="47"/>
  <c r="G856" i="47"/>
  <c r="F857" i="47"/>
  <c r="G857" i="47"/>
  <c r="F858" i="47"/>
  <c r="G858" i="47"/>
  <c r="F859" i="47"/>
  <c r="G859" i="47"/>
  <c r="F860" i="47"/>
  <c r="G860" i="47"/>
  <c r="F861" i="47"/>
  <c r="G861" i="47"/>
  <c r="F864" i="47"/>
  <c r="G864" i="47"/>
  <c r="F865" i="47"/>
  <c r="G865" i="47"/>
  <c r="F866" i="47"/>
  <c r="G866" i="47"/>
  <c r="F867" i="47"/>
  <c r="G867" i="47"/>
  <c r="F868" i="47"/>
  <c r="G868" i="47"/>
  <c r="F871" i="47"/>
  <c r="G871" i="47"/>
  <c r="F872" i="47"/>
  <c r="G872" i="47"/>
  <c r="F873" i="47"/>
  <c r="G873" i="47"/>
  <c r="F874" i="47"/>
  <c r="G874" i="47"/>
  <c r="F875" i="47"/>
  <c r="G875" i="47"/>
  <c r="F876" i="47"/>
  <c r="G876" i="47"/>
  <c r="F880" i="47"/>
  <c r="G880" i="47"/>
  <c r="F881" i="47"/>
  <c r="G881" i="47"/>
  <c r="F882" i="47"/>
  <c r="G882" i="47"/>
  <c r="F883" i="47"/>
  <c r="G883" i="47"/>
  <c r="F886" i="47"/>
  <c r="G886" i="47"/>
  <c r="F887" i="47"/>
  <c r="G887" i="47"/>
  <c r="F888" i="47"/>
  <c r="G888" i="47"/>
  <c r="F889" i="47"/>
  <c r="G889" i="47"/>
  <c r="F890" i="47"/>
  <c r="G890" i="47"/>
  <c r="F893" i="47"/>
  <c r="G893" i="47"/>
  <c r="F894" i="47"/>
  <c r="G894" i="47"/>
  <c r="F895" i="47"/>
  <c r="G895" i="47"/>
  <c r="F898" i="47"/>
  <c r="G898" i="47"/>
  <c r="F899" i="47"/>
  <c r="G899" i="47"/>
  <c r="F900" i="47"/>
  <c r="G900" i="47"/>
  <c r="F901" i="47"/>
  <c r="G901" i="47"/>
  <c r="F902" i="47"/>
  <c r="G902" i="47"/>
  <c r="F903" i="47"/>
  <c r="G903" i="47"/>
  <c r="F904" i="47"/>
  <c r="G904" i="47"/>
  <c r="F905" i="47"/>
  <c r="G905" i="47"/>
  <c r="F906" i="47"/>
  <c r="G906" i="47"/>
  <c r="F907" i="47"/>
  <c r="G907" i="47"/>
  <c r="F910" i="47"/>
  <c r="G910" i="47"/>
  <c r="F911" i="47"/>
  <c r="G911" i="47"/>
  <c r="F912" i="47"/>
  <c r="G912" i="47"/>
  <c r="F913" i="47"/>
  <c r="G913" i="47"/>
  <c r="F916" i="47"/>
  <c r="G916" i="47"/>
  <c r="F917" i="47"/>
  <c r="G917" i="47"/>
  <c r="F918" i="47"/>
  <c r="G918" i="47"/>
  <c r="F919" i="47"/>
  <c r="G919" i="47"/>
  <c r="F920" i="47"/>
  <c r="G920" i="47"/>
  <c r="F923" i="47"/>
  <c r="G923" i="47"/>
  <c r="F924" i="47"/>
  <c r="G924" i="47"/>
  <c r="F925" i="47"/>
  <c r="G925" i="47"/>
  <c r="F926" i="47"/>
  <c r="G926" i="47"/>
  <c r="F927" i="47"/>
  <c r="G927" i="47"/>
  <c r="F928" i="47"/>
  <c r="G928" i="47"/>
  <c r="F931" i="47"/>
  <c r="G931" i="47"/>
  <c r="F932" i="47"/>
  <c r="G932" i="47"/>
  <c r="F933" i="47"/>
  <c r="G933" i="47"/>
  <c r="F934" i="47"/>
  <c r="G934" i="47"/>
  <c r="F935" i="47"/>
  <c r="G935" i="47"/>
  <c r="F936" i="47"/>
  <c r="G936" i="47"/>
  <c r="F939" i="47"/>
  <c r="G939" i="47"/>
  <c r="F942" i="47"/>
  <c r="G942" i="47"/>
  <c r="F943" i="47"/>
  <c r="G943" i="47"/>
  <c r="F944" i="47"/>
  <c r="G944" i="47"/>
  <c r="F947" i="47"/>
  <c r="G947" i="47"/>
  <c r="F954" i="47"/>
  <c r="G954" i="47"/>
  <c r="F957" i="47"/>
  <c r="G957" i="47"/>
  <c r="F958" i="47"/>
  <c r="G958" i="47"/>
  <c r="F959" i="47"/>
  <c r="G959" i="47"/>
  <c r="F960" i="47"/>
  <c r="G960" i="47"/>
  <c r="F963" i="47"/>
  <c r="G963" i="47"/>
  <c r="F964" i="47"/>
  <c r="G964" i="47"/>
  <c r="F968" i="47"/>
  <c r="G968" i="47"/>
  <c r="F969" i="47"/>
  <c r="G969" i="47"/>
  <c r="F970" i="47"/>
  <c r="G970" i="47"/>
  <c r="F971" i="47"/>
  <c r="G971" i="47"/>
  <c r="F972" i="47"/>
  <c r="G972" i="47"/>
  <c r="F973" i="47"/>
  <c r="G973" i="47"/>
  <c r="F974" i="47"/>
  <c r="G974" i="47"/>
  <c r="F975" i="47"/>
  <c r="G975" i="47"/>
  <c r="F976" i="47"/>
  <c r="G976" i="47"/>
  <c r="F977" i="47"/>
  <c r="G977" i="47"/>
  <c r="F980" i="47"/>
  <c r="I980" i="47" s="1"/>
  <c r="G980" i="47"/>
  <c r="J980" i="47" s="1"/>
  <c r="F981" i="47"/>
  <c r="I981" i="47" s="1"/>
  <c r="G981" i="47"/>
  <c r="J981" i="47" s="1"/>
  <c r="F984" i="47"/>
  <c r="I984" i="47" s="1"/>
  <c r="G984" i="47"/>
  <c r="J984" i="47" s="1"/>
  <c r="F985" i="47"/>
  <c r="I985" i="47" s="1"/>
  <c r="G985" i="47"/>
  <c r="J985" i="47" s="1"/>
  <c r="F988" i="47"/>
  <c r="I988" i="47" s="1"/>
  <c r="G988" i="47"/>
  <c r="J988" i="47" s="1"/>
  <c r="F989" i="47"/>
  <c r="I989" i="47" s="1"/>
  <c r="G989" i="47"/>
  <c r="J989" i="47" s="1"/>
  <c r="F990" i="47"/>
  <c r="I990" i="47" s="1"/>
  <c r="G990" i="47"/>
  <c r="J990" i="47" s="1"/>
  <c r="F993" i="47"/>
  <c r="I993" i="47" s="1"/>
  <c r="G993" i="47"/>
  <c r="J993" i="47" s="1"/>
  <c r="F994" i="47"/>
  <c r="I994" i="47" s="1"/>
  <c r="G994" i="47"/>
  <c r="J994" i="47" s="1"/>
  <c r="F995" i="47"/>
  <c r="I995" i="47" s="1"/>
  <c r="G995" i="47"/>
  <c r="J995" i="47" s="1"/>
  <c r="F996" i="47"/>
  <c r="I996" i="47" s="1"/>
  <c r="G996" i="47"/>
  <c r="J996" i="47" s="1"/>
  <c r="F999" i="47"/>
  <c r="I999" i="47" s="1"/>
  <c r="G999" i="47"/>
  <c r="J999" i="47" s="1"/>
  <c r="F1000" i="47"/>
  <c r="I1000" i="47" s="1"/>
  <c r="G1000" i="47"/>
  <c r="J1000" i="47" s="1"/>
  <c r="F1001" i="47"/>
  <c r="I1001" i="47" s="1"/>
  <c r="G1001" i="47"/>
  <c r="J1001" i="47" s="1"/>
  <c r="F1004" i="47"/>
  <c r="I1004" i="47" s="1"/>
  <c r="G1004" i="47"/>
  <c r="J1004" i="47" s="1"/>
  <c r="F1005" i="47"/>
  <c r="I1005" i="47" s="1"/>
  <c r="G1005" i="47"/>
  <c r="J1005" i="47" s="1"/>
  <c r="F1008" i="47"/>
  <c r="I1008" i="47" s="1"/>
  <c r="G1008" i="47"/>
  <c r="J1008" i="47" s="1"/>
  <c r="F1009" i="47"/>
  <c r="I1009" i="47" s="1"/>
  <c r="G1009" i="47"/>
  <c r="J1009" i="47" s="1"/>
  <c r="F1012" i="47"/>
  <c r="I1012" i="47" s="1"/>
  <c r="G1012" i="47"/>
  <c r="J1012" i="47" s="1"/>
  <c r="F1013" i="47"/>
  <c r="I1013" i="47" s="1"/>
  <c r="G1013" i="47"/>
  <c r="J1013" i="47" s="1"/>
  <c r="F1016" i="47"/>
  <c r="I1016" i="47" s="1"/>
  <c r="G1016" i="47"/>
  <c r="J1016" i="47" s="1"/>
  <c r="F1017" i="47"/>
  <c r="I1017" i="47" s="1"/>
  <c r="G1017" i="47"/>
  <c r="J1017" i="47" s="1"/>
  <c r="F1018" i="47"/>
  <c r="I1018" i="47" s="1"/>
  <c r="G1018" i="47"/>
  <c r="J1018" i="47" s="1"/>
  <c r="F1019" i="47"/>
  <c r="I1019" i="47" s="1"/>
  <c r="G1019" i="47"/>
  <c r="J1019" i="47" s="1"/>
  <c r="F1020" i="47"/>
  <c r="I1020" i="47" s="1"/>
  <c r="G1020" i="47"/>
  <c r="J1020" i="47" s="1"/>
  <c r="F1021" i="47"/>
  <c r="I1021" i="47" s="1"/>
  <c r="G1021" i="47"/>
  <c r="J1021" i="47" s="1"/>
  <c r="F1022" i="47"/>
  <c r="I1022" i="47" s="1"/>
  <c r="G1022" i="47"/>
  <c r="J1022" i="47" s="1"/>
  <c r="F1023" i="47"/>
  <c r="I1023" i="47" s="1"/>
  <c r="G1023" i="47"/>
  <c r="J1023" i="47" s="1"/>
  <c r="F1024" i="47"/>
  <c r="I1024" i="47" s="1"/>
  <c r="G1024" i="47"/>
  <c r="J1024" i="47" s="1"/>
  <c r="F1025" i="47"/>
  <c r="I1025" i="47" s="1"/>
  <c r="G1025" i="47"/>
  <c r="J1025" i="47" s="1"/>
  <c r="F1026" i="47"/>
  <c r="I1026" i="47" s="1"/>
  <c r="G1026" i="47"/>
  <c r="J1026" i="47" s="1"/>
  <c r="F1030" i="47"/>
  <c r="I1030" i="47" s="1"/>
  <c r="G1030" i="47"/>
  <c r="J1030" i="47" s="1"/>
  <c r="F1031" i="47"/>
  <c r="I1031" i="47" s="1"/>
  <c r="G1031" i="47"/>
  <c r="J1031" i="47" s="1"/>
  <c r="F1032" i="47"/>
  <c r="I1032" i="47" s="1"/>
  <c r="G1032" i="47"/>
  <c r="J1032" i="47" s="1"/>
  <c r="F1036" i="47"/>
  <c r="I1036" i="47" s="1"/>
  <c r="G1036" i="47"/>
  <c r="J1036" i="47" s="1"/>
  <c r="F1040" i="47"/>
  <c r="I1040" i="47" s="1"/>
  <c r="G1040" i="47"/>
  <c r="J1040" i="47" s="1"/>
  <c r="F1044" i="47"/>
  <c r="I1044" i="47" s="1"/>
  <c r="G1044" i="47"/>
  <c r="J1044" i="47" s="1"/>
  <c r="F1045" i="47"/>
  <c r="I1045" i="47" s="1"/>
  <c r="G1045" i="47"/>
  <c r="J1045" i="47" s="1"/>
  <c r="F1046" i="47"/>
  <c r="I1046" i="47" s="1"/>
  <c r="G1046" i="47"/>
  <c r="J1046" i="47" s="1"/>
  <c r="F1051" i="47"/>
  <c r="I1051" i="47" s="1"/>
  <c r="G1051" i="47"/>
  <c r="J1051" i="47" s="1"/>
  <c r="F1059" i="47"/>
  <c r="I1059" i="47" s="1"/>
  <c r="G1059" i="47"/>
  <c r="J1059" i="47" s="1"/>
  <c r="F1060" i="47"/>
  <c r="I1060" i="47" s="1"/>
  <c r="G1060" i="47"/>
  <c r="J1060" i="47" s="1"/>
  <c r="F1061" i="47"/>
  <c r="I1061" i="47" s="1"/>
  <c r="G1061" i="47"/>
  <c r="J1061" i="47" s="1"/>
  <c r="F1065" i="47"/>
  <c r="I1065" i="47" s="1"/>
  <c r="G1065" i="47"/>
  <c r="J1065" i="47" s="1"/>
  <c r="F1066" i="47"/>
  <c r="I1066" i="47" s="1"/>
  <c r="G1066" i="47"/>
  <c r="J1066" i="47" s="1"/>
  <c r="F1067" i="47"/>
  <c r="I1067" i="47" s="1"/>
  <c r="G1067" i="47"/>
  <c r="J1067" i="47" s="1"/>
  <c r="F1068" i="47"/>
  <c r="I1068" i="47" s="1"/>
  <c r="G1068" i="47"/>
  <c r="J1068" i="47" s="1"/>
  <c r="F1069" i="47"/>
  <c r="I1069" i="47" s="1"/>
  <c r="G1069" i="47"/>
  <c r="J1069" i="47" s="1"/>
  <c r="F1070" i="47"/>
  <c r="I1070" i="47" s="1"/>
  <c r="G1070" i="47"/>
  <c r="J1070" i="47" s="1"/>
  <c r="L1126" i="47"/>
  <c r="L1125" i="47"/>
  <c r="L1124" i="47"/>
  <c r="L1093" i="47"/>
  <c r="L1092" i="47"/>
  <c r="L1095" i="47"/>
  <c r="L1094" i="47"/>
  <c r="L1091" i="47"/>
  <c r="L1090" i="47"/>
  <c r="L1089" i="47"/>
  <c r="L1088" i="47"/>
  <c r="L1087" i="47"/>
  <c r="L1086" i="47"/>
  <c r="L1085" i="47"/>
  <c r="L1084" i="47"/>
  <c r="L1083" i="47"/>
  <c r="L1082" i="47"/>
  <c r="L1140" i="47"/>
  <c r="L1123" i="47"/>
  <c r="L1122" i="47"/>
  <c r="L1121" i="47"/>
  <c r="L1114" i="47"/>
  <c r="L1113" i="47"/>
  <c r="I8" i="34"/>
  <c r="J8" i="34"/>
  <c r="I28" i="34"/>
  <c r="J28" i="34"/>
  <c r="I21" i="34"/>
  <c r="J21" i="34"/>
  <c r="I16" i="34"/>
  <c r="J16" i="34"/>
  <c r="I20" i="34"/>
  <c r="J20" i="34"/>
  <c r="I39" i="34"/>
  <c r="J39" i="34"/>
  <c r="I23" i="34"/>
  <c r="J23" i="34"/>
  <c r="I10" i="34"/>
  <c r="J10" i="34"/>
  <c r="I31" i="34"/>
  <c r="J31" i="34"/>
  <c r="I30" i="34"/>
  <c r="J30" i="34"/>
  <c r="I56" i="34"/>
  <c r="J56" i="34"/>
  <c r="L1051" i="47"/>
  <c r="L756" i="47"/>
  <c r="L1046" i="47"/>
  <c r="L1045" i="47"/>
  <c r="L1044" i="47"/>
  <c r="L1040" i="47"/>
  <c r="L1036" i="47"/>
  <c r="L1031" i="47"/>
  <c r="L1030" i="47"/>
  <c r="L1032" i="47"/>
  <c r="L768" i="47"/>
  <c r="L767" i="47"/>
  <c r="L766" i="47"/>
  <c r="L765" i="47"/>
  <c r="L1061" i="47"/>
  <c r="L1060" i="47"/>
  <c r="L1059" i="47"/>
  <c r="L1058" i="47"/>
  <c r="L761" i="47"/>
  <c r="L760" i="47"/>
  <c r="L1078" i="47"/>
  <c r="L1077" i="47"/>
  <c r="L1076" i="47"/>
  <c r="L1075" i="47"/>
  <c r="L1074" i="47"/>
  <c r="L1070" i="47"/>
  <c r="L1069" i="47"/>
  <c r="L1068" i="47"/>
  <c r="L1067" i="47"/>
  <c r="L1066" i="47"/>
  <c r="L1065" i="47"/>
  <c r="L978" i="47"/>
  <c r="L979" i="47"/>
  <c r="L980" i="47"/>
  <c r="L981" i="47"/>
  <c r="L982" i="47"/>
  <c r="L983" i="47"/>
  <c r="L984" i="47"/>
  <c r="L985" i="47"/>
  <c r="L986" i="47"/>
  <c r="L987" i="47"/>
  <c r="L988" i="47"/>
  <c r="L989" i="47"/>
  <c r="L990" i="47"/>
  <c r="L991" i="47"/>
  <c r="L992" i="47"/>
  <c r="L993" i="47"/>
  <c r="L994" i="47"/>
  <c r="L995" i="47"/>
  <c r="L996" i="47"/>
  <c r="L997" i="47"/>
  <c r="L998" i="47"/>
  <c r="L999" i="47"/>
  <c r="L1000" i="47"/>
  <c r="L1001" i="47"/>
  <c r="L1002" i="47"/>
  <c r="L1003" i="47"/>
  <c r="L1004" i="47"/>
  <c r="L1005" i="47"/>
  <c r="L1006" i="47"/>
  <c r="L1007" i="47"/>
  <c r="L1008" i="47"/>
  <c r="L1009" i="47"/>
  <c r="L1010" i="47"/>
  <c r="L1011" i="47"/>
  <c r="L1012" i="47"/>
  <c r="L1013" i="47"/>
  <c r="L1054" i="47"/>
  <c r="L763" i="47"/>
  <c r="L1079" i="47"/>
  <c r="J25" i="43"/>
  <c r="I25" i="43"/>
  <c r="K66" i="38" l="1"/>
  <c r="K176" i="38"/>
  <c r="K28" i="38"/>
  <c r="K579" i="38"/>
  <c r="K188" i="38"/>
  <c r="K404" i="38"/>
  <c r="K371" i="38"/>
  <c r="K589" i="38"/>
  <c r="K263" i="38"/>
  <c r="K165" i="38"/>
  <c r="K317" i="38"/>
  <c r="O8" i="38"/>
  <c r="K527" i="38"/>
  <c r="K586" i="38"/>
  <c r="K635" i="38"/>
  <c r="Q11" i="64"/>
  <c r="Q8" i="64"/>
  <c r="P2" i="65"/>
  <c r="P8" i="65"/>
  <c r="P14" i="68"/>
  <c r="Q20" i="38"/>
  <c r="J686" i="47"/>
  <c r="B690" i="47"/>
  <c r="J691" i="47"/>
  <c r="F706" i="47"/>
  <c r="I706" i="47" s="1"/>
  <c r="G706" i="47"/>
  <c r="J706" i="47" s="1"/>
  <c r="B696" i="47"/>
  <c r="Q5" i="64"/>
  <c r="Q8" i="38"/>
  <c r="Q5" i="38"/>
  <c r="Q2" i="38"/>
  <c r="Q11" i="38"/>
  <c r="Q14" i="38"/>
  <c r="Q23" i="38"/>
  <c r="P5" i="65"/>
  <c r="N8" i="65"/>
  <c r="N2" i="65"/>
  <c r="N5" i="65"/>
  <c r="O8" i="64"/>
  <c r="O2" i="64"/>
  <c r="O5" i="64"/>
  <c r="L977" i="47"/>
  <c r="J977" i="47"/>
  <c r="I977" i="47"/>
  <c r="L976" i="47"/>
  <c r="J976" i="47"/>
  <c r="I976" i="47"/>
  <c r="L975" i="47"/>
  <c r="J975" i="47"/>
  <c r="I975" i="47"/>
  <c r="L974" i="47"/>
  <c r="J974" i="47"/>
  <c r="I974" i="47"/>
  <c r="L973" i="47"/>
  <c r="J973" i="47"/>
  <c r="I973" i="47"/>
  <c r="L972" i="47"/>
  <c r="J972" i="47"/>
  <c r="I972" i="47"/>
  <c r="L971" i="47"/>
  <c r="J971" i="47"/>
  <c r="I971" i="47"/>
  <c r="L970" i="47"/>
  <c r="J970" i="47"/>
  <c r="I970" i="47"/>
  <c r="L969" i="47"/>
  <c r="J969" i="47"/>
  <c r="I969" i="47"/>
  <c r="L968" i="47"/>
  <c r="J968" i="47"/>
  <c r="I968" i="47"/>
  <c r="L964" i="47"/>
  <c r="J964" i="47"/>
  <c r="I964" i="47"/>
  <c r="L963" i="47"/>
  <c r="J963" i="47"/>
  <c r="I963" i="47"/>
  <c r="L960" i="47"/>
  <c r="J960" i="47"/>
  <c r="I960" i="47"/>
  <c r="L959" i="47"/>
  <c r="J959" i="47"/>
  <c r="I959" i="47"/>
  <c r="L958" i="47"/>
  <c r="J958" i="47"/>
  <c r="I958" i="47"/>
  <c r="L957" i="47"/>
  <c r="J957" i="47"/>
  <c r="I957" i="47"/>
  <c r="O11" i="38" l="1"/>
  <c r="Q17" i="38"/>
  <c r="O11" i="64"/>
  <c r="N11" i="65"/>
  <c r="J956" i="47"/>
  <c r="J962" i="47"/>
  <c r="J967" i="47"/>
  <c r="L954" i="47"/>
  <c r="J954" i="47"/>
  <c r="I954" i="47"/>
  <c r="I45" i="34" l="1"/>
  <c r="J45" i="34"/>
  <c r="I7" i="34"/>
  <c r="J7" i="34"/>
  <c r="I947" i="47" l="1"/>
  <c r="J947" i="47"/>
  <c r="B946" i="47" s="1"/>
  <c r="L947" i="47"/>
  <c r="I2" i="43" l="1"/>
  <c r="J2" i="43"/>
  <c r="M5" i="43" s="1"/>
  <c r="M2" i="43" l="1"/>
  <c r="L776" i="47" l="1"/>
  <c r="J776" i="47"/>
  <c r="I776" i="47"/>
  <c r="L775" i="47"/>
  <c r="J775" i="47"/>
  <c r="I775" i="47"/>
  <c r="L774" i="47"/>
  <c r="J774" i="47"/>
  <c r="I774" i="47"/>
  <c r="L773" i="47"/>
  <c r="J773" i="47"/>
  <c r="I773" i="47"/>
  <c r="L772" i="47"/>
  <c r="J772" i="47"/>
  <c r="I772" i="47"/>
  <c r="B771" i="47" l="1"/>
  <c r="L876" i="47"/>
  <c r="J876" i="47"/>
  <c r="I876" i="47"/>
  <c r="L875" i="47"/>
  <c r="J875" i="47"/>
  <c r="I875" i="47"/>
  <c r="L944" i="47"/>
  <c r="J944" i="47"/>
  <c r="I944" i="47"/>
  <c r="L943" i="47"/>
  <c r="J943" i="47"/>
  <c r="I943" i="47"/>
  <c r="L942" i="47"/>
  <c r="J942" i="47"/>
  <c r="I942" i="47"/>
  <c r="B941" i="47" l="1"/>
  <c r="L939" i="47"/>
  <c r="J939" i="47"/>
  <c r="B938" i="47" s="1"/>
  <c r="I939" i="47"/>
  <c r="L781" i="47"/>
  <c r="J781" i="47"/>
  <c r="I781" i="47"/>
  <c r="L780" i="47"/>
  <c r="J780" i="47"/>
  <c r="I780" i="47"/>
  <c r="B779" i="47" l="1"/>
  <c r="L936" i="47"/>
  <c r="J936" i="47"/>
  <c r="I936" i="47"/>
  <c r="L935" i="47"/>
  <c r="J935" i="47"/>
  <c r="I935" i="47"/>
  <c r="L934" i="47"/>
  <c r="J934" i="47"/>
  <c r="I934" i="47"/>
  <c r="L933" i="47"/>
  <c r="J933" i="47"/>
  <c r="I933" i="47"/>
  <c r="L932" i="47"/>
  <c r="J932" i="47"/>
  <c r="I932" i="47"/>
  <c r="L931" i="47"/>
  <c r="J931" i="47"/>
  <c r="I931" i="47"/>
  <c r="B930" i="47" l="1"/>
  <c r="L928" i="47" l="1"/>
  <c r="J928" i="47"/>
  <c r="I928" i="47"/>
  <c r="L927" i="47"/>
  <c r="J927" i="47"/>
  <c r="I927" i="47"/>
  <c r="L926" i="47"/>
  <c r="J926" i="47"/>
  <c r="I926" i="47"/>
  <c r="L925" i="47"/>
  <c r="J925" i="47"/>
  <c r="I925" i="47"/>
  <c r="L924" i="47"/>
  <c r="J924" i="47"/>
  <c r="I924" i="47"/>
  <c r="L923" i="47"/>
  <c r="J923" i="47"/>
  <c r="I923" i="47"/>
  <c r="B922" i="47" l="1"/>
  <c r="L907" i="47" l="1"/>
  <c r="J907" i="47"/>
  <c r="I907" i="47"/>
  <c r="L906" i="47"/>
  <c r="J906" i="47"/>
  <c r="I906" i="47"/>
  <c r="L905" i="47"/>
  <c r="J905" i="47"/>
  <c r="I905" i="47"/>
  <c r="L904" i="47"/>
  <c r="J904" i="47"/>
  <c r="I904" i="47"/>
  <c r="L903" i="47"/>
  <c r="J903" i="47"/>
  <c r="I903" i="47"/>
  <c r="N11" i="41" l="1"/>
  <c r="N8" i="41" s="1"/>
  <c r="L913" i="47" l="1"/>
  <c r="J913" i="47"/>
  <c r="I913" i="47"/>
  <c r="L912" i="47"/>
  <c r="J912" i="47"/>
  <c r="I912" i="47"/>
  <c r="L911" i="47"/>
  <c r="J911" i="47"/>
  <c r="I911" i="47"/>
  <c r="L910" i="47"/>
  <c r="J910" i="47"/>
  <c r="I910" i="47"/>
  <c r="B909" i="47" l="1"/>
  <c r="L902" i="47" l="1"/>
  <c r="J902" i="47"/>
  <c r="I902" i="47"/>
  <c r="L901" i="47"/>
  <c r="J901" i="47"/>
  <c r="I901" i="47"/>
  <c r="L900" i="47"/>
  <c r="J900" i="47"/>
  <c r="I900" i="47"/>
  <c r="L899" i="47"/>
  <c r="J899" i="47"/>
  <c r="I899" i="47"/>
  <c r="L898" i="47"/>
  <c r="J898" i="47"/>
  <c r="I898" i="47"/>
  <c r="L890" i="47"/>
  <c r="J890" i="47"/>
  <c r="I890" i="47"/>
  <c r="M838" i="47"/>
  <c r="L842" i="47"/>
  <c r="J842" i="47"/>
  <c r="I842" i="47"/>
  <c r="L841" i="47"/>
  <c r="J841" i="47"/>
  <c r="I841" i="47"/>
  <c r="L840" i="47"/>
  <c r="J840" i="47"/>
  <c r="I840" i="47"/>
  <c r="L839" i="47"/>
  <c r="J839" i="47"/>
  <c r="I839" i="47"/>
  <c r="L787" i="47"/>
  <c r="J787" i="47"/>
  <c r="I787" i="47"/>
  <c r="L786" i="47"/>
  <c r="J786" i="47"/>
  <c r="I786" i="47"/>
  <c r="L785" i="47"/>
  <c r="J785" i="47"/>
  <c r="I785" i="47"/>
  <c r="L895" i="47"/>
  <c r="J895" i="47"/>
  <c r="I895" i="47"/>
  <c r="L894" i="47"/>
  <c r="J894" i="47"/>
  <c r="I894" i="47"/>
  <c r="L893" i="47"/>
  <c r="J893" i="47"/>
  <c r="I893" i="47"/>
  <c r="B897" i="47" l="1"/>
  <c r="B784" i="47"/>
  <c r="B892" i="47"/>
  <c r="B838" i="47"/>
  <c r="L874" i="47"/>
  <c r="J874" i="47"/>
  <c r="I874" i="47"/>
  <c r="L873" i="47"/>
  <c r="J873" i="47"/>
  <c r="I873" i="47"/>
  <c r="L872" i="47"/>
  <c r="J872" i="47"/>
  <c r="I872" i="47"/>
  <c r="L871" i="47"/>
  <c r="J871" i="47"/>
  <c r="I871" i="47"/>
  <c r="B870" i="47" l="1"/>
  <c r="L889" i="47"/>
  <c r="J889" i="47"/>
  <c r="I889" i="47"/>
  <c r="L888" i="47"/>
  <c r="J888" i="47"/>
  <c r="I888" i="47"/>
  <c r="L887" i="47"/>
  <c r="J887" i="47"/>
  <c r="I887" i="47"/>
  <c r="L886" i="47"/>
  <c r="J886" i="47"/>
  <c r="I886" i="47"/>
  <c r="B885" i="47" l="1"/>
  <c r="L861" i="47" l="1"/>
  <c r="J861" i="47"/>
  <c r="I861" i="47"/>
  <c r="L860" i="47"/>
  <c r="J860" i="47"/>
  <c r="I860" i="47"/>
  <c r="L859" i="47"/>
  <c r="J859" i="47"/>
  <c r="I859" i="47"/>
  <c r="L858" i="47"/>
  <c r="J858" i="47"/>
  <c r="I858" i="47"/>
  <c r="L857" i="47"/>
  <c r="J857" i="47"/>
  <c r="I857" i="47"/>
  <c r="L856" i="47"/>
  <c r="J856" i="47"/>
  <c r="I856" i="47"/>
  <c r="L855" i="47"/>
  <c r="J855" i="47"/>
  <c r="I855" i="47"/>
  <c r="L854" i="47"/>
  <c r="J854" i="47"/>
  <c r="I854" i="47"/>
  <c r="L920" i="47"/>
  <c r="J920" i="47"/>
  <c r="I920" i="47"/>
  <c r="L919" i="47"/>
  <c r="J919" i="47"/>
  <c r="I919" i="47"/>
  <c r="L918" i="47"/>
  <c r="J918" i="47"/>
  <c r="I918" i="47"/>
  <c r="L917" i="47"/>
  <c r="J917" i="47"/>
  <c r="I917" i="47"/>
  <c r="L916" i="47"/>
  <c r="J916" i="47"/>
  <c r="I916" i="47"/>
  <c r="L791" i="47"/>
  <c r="J791" i="47"/>
  <c r="B790" i="47" s="1"/>
  <c r="I791" i="47"/>
  <c r="B915" i="47" l="1"/>
  <c r="I853" i="47" l="1"/>
  <c r="J853" i="47"/>
  <c r="L853" i="47"/>
  <c r="L868" i="47" l="1"/>
  <c r="J868" i="47"/>
  <c r="I868" i="47"/>
  <c r="L828" i="47"/>
  <c r="J828" i="47"/>
  <c r="I828" i="47"/>
  <c r="L827" i="47"/>
  <c r="J827" i="47"/>
  <c r="I827" i="47"/>
  <c r="L826" i="47"/>
  <c r="J826" i="47"/>
  <c r="I826" i="47"/>
  <c r="L825" i="47"/>
  <c r="J825" i="47"/>
  <c r="I825" i="47"/>
  <c r="L824" i="47"/>
  <c r="J824" i="47"/>
  <c r="I824" i="47"/>
  <c r="L823" i="47"/>
  <c r="J823" i="47"/>
  <c r="I823" i="47"/>
  <c r="L801" i="47"/>
  <c r="J801" i="47"/>
  <c r="I801" i="47"/>
  <c r="L802" i="47"/>
  <c r="J802" i="47"/>
  <c r="I802" i="47"/>
  <c r="B822" i="47" l="1"/>
  <c r="L820" i="47"/>
  <c r="J820" i="47"/>
  <c r="I820" i="47"/>
  <c r="L819" i="47" l="1"/>
  <c r="J819" i="47"/>
  <c r="I819" i="47"/>
  <c r="L818" i="47"/>
  <c r="J818" i="47"/>
  <c r="I818" i="47"/>
  <c r="L817" i="47"/>
  <c r="J817" i="47"/>
  <c r="I817" i="47"/>
  <c r="L816" i="47"/>
  <c r="J816" i="47"/>
  <c r="I816" i="47"/>
  <c r="L815" i="47"/>
  <c r="J815" i="47"/>
  <c r="I815" i="47"/>
  <c r="L814" i="47"/>
  <c r="J814" i="47"/>
  <c r="I814" i="47"/>
  <c r="L836" i="47"/>
  <c r="J836" i="47"/>
  <c r="I836" i="47"/>
  <c r="B813" i="47" l="1"/>
  <c r="L833" i="47"/>
  <c r="J833" i="47"/>
  <c r="I833" i="47"/>
  <c r="L832" i="47"/>
  <c r="J832" i="47"/>
  <c r="I832" i="47"/>
  <c r="L831" i="47"/>
  <c r="J831" i="47"/>
  <c r="I831" i="47"/>
  <c r="L800" i="47"/>
  <c r="J800" i="47"/>
  <c r="I800" i="47"/>
  <c r="L799" i="47"/>
  <c r="J799" i="47"/>
  <c r="I799" i="47"/>
  <c r="L798" i="47"/>
  <c r="J798" i="47"/>
  <c r="I798" i="47"/>
  <c r="L811" i="47"/>
  <c r="J811" i="47"/>
  <c r="I811" i="47"/>
  <c r="L810" i="47"/>
  <c r="J810" i="47"/>
  <c r="I810" i="47"/>
  <c r="L852" i="47"/>
  <c r="J852" i="47"/>
  <c r="I852" i="47"/>
  <c r="L851" i="47"/>
  <c r="J851" i="47"/>
  <c r="I851" i="47"/>
  <c r="L850" i="47"/>
  <c r="J850" i="47"/>
  <c r="I850" i="47"/>
  <c r="L849" i="47"/>
  <c r="J849" i="47"/>
  <c r="I849" i="47"/>
  <c r="L848" i="47"/>
  <c r="J848" i="47"/>
  <c r="I848" i="47"/>
  <c r="L847" i="47"/>
  <c r="J847" i="47"/>
  <c r="I847" i="47"/>
  <c r="L846" i="47"/>
  <c r="J846" i="47"/>
  <c r="I846" i="47"/>
  <c r="L845" i="47"/>
  <c r="J845" i="47"/>
  <c r="I845" i="47"/>
  <c r="L809" i="47"/>
  <c r="J809" i="47"/>
  <c r="I809" i="47"/>
  <c r="L808" i="47"/>
  <c r="J808" i="47"/>
  <c r="I808" i="47"/>
  <c r="L883" i="47"/>
  <c r="J883" i="47"/>
  <c r="I883" i="47"/>
  <c r="L882" i="47"/>
  <c r="J882" i="47"/>
  <c r="I882" i="47"/>
  <c r="L881" i="47"/>
  <c r="J881" i="47"/>
  <c r="I881" i="47"/>
  <c r="L880" i="47"/>
  <c r="J880" i="47"/>
  <c r="I880" i="47"/>
  <c r="L867" i="47"/>
  <c r="J867" i="47"/>
  <c r="I867" i="47"/>
  <c r="L866" i="47"/>
  <c r="J866" i="47"/>
  <c r="I866" i="47"/>
  <c r="L865" i="47"/>
  <c r="J865" i="47"/>
  <c r="I865" i="47"/>
  <c r="L864" i="47"/>
  <c r="J864" i="47"/>
  <c r="I864" i="47"/>
  <c r="L794" i="47"/>
  <c r="J794" i="47"/>
  <c r="B793" i="47" s="1"/>
  <c r="I794" i="47"/>
  <c r="B844" i="47" l="1"/>
  <c r="B830" i="47"/>
  <c r="B863" i="47"/>
  <c r="B797" i="47"/>
  <c r="B879" i="47"/>
  <c r="L807" i="47"/>
  <c r="J807" i="47"/>
  <c r="I807" i="47"/>
  <c r="L806" i="47"/>
  <c r="J806" i="47"/>
  <c r="I806" i="47"/>
  <c r="L805" i="47"/>
  <c r="J805" i="47"/>
  <c r="I805" i="47"/>
  <c r="B804" i="47" l="1"/>
  <c r="I79" i="45" l="1"/>
  <c r="J79" i="45"/>
  <c r="J2" i="41" l="1"/>
  <c r="I2" i="41"/>
  <c r="I47" i="34"/>
  <c r="J47" i="34"/>
  <c r="N2" i="45" l="1"/>
  <c r="J53" i="34"/>
  <c r="I53" i="34"/>
  <c r="J14" i="34" l="1"/>
  <c r="I14" i="34"/>
  <c r="I25" i="34" l="1"/>
  <c r="J25" i="34"/>
  <c r="J40" i="34"/>
  <c r="I40" i="34"/>
  <c r="J13" i="41" l="1"/>
  <c r="I13" i="41"/>
  <c r="N5" i="41" l="1"/>
  <c r="N2" i="41"/>
  <c r="J52" i="34" l="1"/>
  <c r="I52" i="34"/>
  <c r="J68" i="34"/>
  <c r="I68" i="34"/>
  <c r="J60" i="34"/>
  <c r="I60" i="34"/>
  <c r="J42" i="34"/>
  <c r="I42" i="34"/>
  <c r="J43" i="34"/>
  <c r="I43" i="34"/>
  <c r="J51" i="34"/>
  <c r="I51" i="34"/>
  <c r="J29" i="34"/>
  <c r="I29" i="34"/>
  <c r="J13" i="34"/>
  <c r="I13" i="34"/>
  <c r="J26" i="34"/>
  <c r="I26" i="34"/>
  <c r="J17" i="34"/>
  <c r="I17" i="34"/>
  <c r="J6" i="34"/>
  <c r="I6" i="34"/>
  <c r="J48" i="34"/>
  <c r="I48" i="34"/>
  <c r="J57" i="34"/>
  <c r="I57" i="34"/>
  <c r="J22" i="34"/>
  <c r="I22" i="34"/>
  <c r="J38" i="34"/>
  <c r="I38" i="34"/>
  <c r="J15" i="34"/>
  <c r="I15" i="34"/>
  <c r="J46" i="34"/>
  <c r="I46" i="34"/>
  <c r="J19" i="34"/>
  <c r="I19" i="34"/>
  <c r="J55" i="34"/>
  <c r="I55" i="34"/>
  <c r="J37" i="34"/>
  <c r="I37" i="34"/>
  <c r="J74" i="34"/>
  <c r="I74" i="34"/>
  <c r="J54" i="34"/>
  <c r="I54" i="34"/>
  <c r="J27" i="34"/>
  <c r="I27" i="34"/>
  <c r="N2" i="34" l="1"/>
  <c r="N5" i="34"/>
  <c r="N5" i="45"/>
</calcChain>
</file>

<file path=xl/sharedStrings.xml><?xml version="1.0" encoding="utf-8"?>
<sst xmlns="http://schemas.openxmlformats.org/spreadsheetml/2006/main" count="69844" uniqueCount="9899">
  <si>
    <t>Carta</t>
  </si>
  <si>
    <t>Color</t>
  </si>
  <si>
    <t>Rareza</t>
  </si>
  <si>
    <t>Hostage Taker</t>
  </si>
  <si>
    <t>Stitcher's Supplier</t>
  </si>
  <si>
    <t>Precio 600</t>
  </si>
  <si>
    <t>Precio SCG</t>
  </si>
  <si>
    <t>Total 600</t>
  </si>
  <si>
    <t>Dovin's Veto</t>
  </si>
  <si>
    <t>Bolas's Citadel</t>
  </si>
  <si>
    <t>Sorin, Imperious Bloodlord</t>
  </si>
  <si>
    <t>Leyline of Sanctity</t>
  </si>
  <si>
    <t>Bonecrusher Giant</t>
  </si>
  <si>
    <t>Rampaging Ferocidon</t>
  </si>
  <si>
    <t>Chromatic Star</t>
  </si>
  <si>
    <t>Manamorphose</t>
  </si>
  <si>
    <t>Supreme Veredict</t>
  </si>
  <si>
    <t>Shizo, Death's Storehouse</t>
  </si>
  <si>
    <t>Exsanguinate</t>
  </si>
  <si>
    <t>Torment of Hailfire</t>
  </si>
  <si>
    <t>Intruder Alarm</t>
  </si>
  <si>
    <t>Path to Exile</t>
  </si>
  <si>
    <t>Precio 700</t>
  </si>
  <si>
    <t>Total 700</t>
  </si>
  <si>
    <t>Fiend Artisan</t>
  </si>
  <si>
    <t>Nethroi, Apex of Death</t>
  </si>
  <si>
    <t>Eerie Ultimatum</t>
  </si>
  <si>
    <t>Indatha Triome</t>
  </si>
  <si>
    <t>Sea-Dasher Octopus</t>
  </si>
  <si>
    <t>Drannith Magistrate</t>
  </si>
  <si>
    <t>Destoroyah, Perfect Lifeform</t>
  </si>
  <si>
    <t>Swamp (Theros Full Art)</t>
  </si>
  <si>
    <t>Set</t>
  </si>
  <si>
    <t>Wave of Reckoning</t>
  </si>
  <si>
    <t>Leyline of Vitality</t>
  </si>
  <si>
    <t>Teyo, the Shieldmage</t>
  </si>
  <si>
    <t>Counterspell</t>
  </si>
  <si>
    <t>Fell the Mighty</t>
  </si>
  <si>
    <t>Kodama's Reach</t>
  </si>
  <si>
    <t>Angelic Chorus</t>
  </si>
  <si>
    <t>Assault Formation</t>
  </si>
  <si>
    <t>Colfenor's Urn</t>
  </si>
  <si>
    <t>Beast Within</t>
  </si>
  <si>
    <t>Prairie Stream</t>
  </si>
  <si>
    <t>Command Tower</t>
  </si>
  <si>
    <t>Dusk // Dawn</t>
  </si>
  <si>
    <t>Botanical Sanctum</t>
  </si>
  <si>
    <t>Psychic Membrane</t>
  </si>
  <si>
    <t>Lonely Sandbar</t>
  </si>
  <si>
    <t>Supreme Verdict</t>
  </si>
  <si>
    <t>Minamo, School at Water's Edge</t>
  </si>
  <si>
    <t>Wall of Blossoms</t>
  </si>
  <si>
    <t>Stalwart Shield-Bearers</t>
  </si>
  <si>
    <t>Vine Trellis</t>
  </si>
  <si>
    <t>Wall of Frost</t>
  </si>
  <si>
    <t>Marble Titan</t>
  </si>
  <si>
    <t>Soulsworn Jury</t>
  </si>
  <si>
    <t>Wall of Tears</t>
  </si>
  <si>
    <t>Sylvan Caryatid</t>
  </si>
  <si>
    <t>Opal-Eye, Konda's Yojimbo</t>
  </si>
  <si>
    <t>Carpet of Flowers</t>
  </si>
  <si>
    <t>Abzan Beastmaster</t>
  </si>
  <si>
    <t>Perimeter Captain</t>
  </si>
  <si>
    <t>Wall of Omens</t>
  </si>
  <si>
    <t>Wall of Roots</t>
  </si>
  <si>
    <t>Elesh Norn, Grand Cenobite</t>
  </si>
  <si>
    <t>Tree of Redemption</t>
  </si>
  <si>
    <t>Jungle Barrier</t>
  </si>
  <si>
    <t>Carven Caryatid</t>
  </si>
  <si>
    <t>Ancient Ziggurat</t>
  </si>
  <si>
    <t>Axebane Guardian</t>
  </si>
  <si>
    <t>Overgrown Battlement</t>
  </si>
  <si>
    <t>Tetsuko Umezawa, Fugitive</t>
  </si>
  <si>
    <t>Mnemonic Wall</t>
  </si>
  <si>
    <t>Arcades, the Strategist</t>
  </si>
  <si>
    <t>Scavenging Ooze</t>
  </si>
  <si>
    <t>Stormwing Entity</t>
  </si>
  <si>
    <t>Mangara, the Diplomat</t>
  </si>
  <si>
    <t>Cultivate</t>
  </si>
  <si>
    <t>Teferi, Master of Time</t>
  </si>
  <si>
    <t>Swamp (Core Set 2021)</t>
  </si>
  <si>
    <t>Godzilla, King of the Monsters</t>
  </si>
  <si>
    <t>Basalt Monolith</t>
  </si>
  <si>
    <t>Lightning Greaves</t>
  </si>
  <si>
    <t>Expedition Map</t>
  </si>
  <si>
    <t>Urza's Tower</t>
  </si>
  <si>
    <t>Goblin Guide</t>
  </si>
  <si>
    <t>Stoneforge Mystic</t>
  </si>
  <si>
    <t>Land Tax</t>
  </si>
  <si>
    <t>Tatyova, Benthic Druid</t>
  </si>
  <si>
    <t>Rune-Scarred Demon</t>
  </si>
  <si>
    <t>Elvish Reclaimer</t>
  </si>
  <si>
    <t>Thrun, the Last Troll</t>
  </si>
  <si>
    <t>Grafdigger's Cage</t>
  </si>
  <si>
    <t>Mazemind Tome</t>
  </si>
  <si>
    <t>Council's Judgment</t>
  </si>
  <si>
    <t>Blasphemous Act</t>
  </si>
  <si>
    <t>Sword of the Meek</t>
  </si>
  <si>
    <t>Forest (Core Set 2021)</t>
  </si>
  <si>
    <t>Tempest Djinn</t>
  </si>
  <si>
    <t>USD</t>
  </si>
  <si>
    <t>Ancient Den</t>
  </si>
  <si>
    <t>Chevill, Bane of Monsters</t>
  </si>
  <si>
    <t>Babygodzilla, Ruin Reborn</t>
  </si>
  <si>
    <t>https://starcitygames.com/land-tax-sgl-mtg-2xm-020-enn/?sku=SGL-MTG-2XM-020-ENN1</t>
  </si>
  <si>
    <t>https://starcitygames.com/teferi-master-of-time-sgl-mtg-m21-276-enf/?sku=SGL-MTG-M21-276-ENF1</t>
  </si>
  <si>
    <t>https://starcitygames.com/stoneforge-mystic-sgl-mtg-2xm-031-enn/?sku=SGL-MTG-2XM-031-ENN1</t>
  </si>
  <si>
    <t>https://starcitygames.com/teferi-master-of-time-sgl-mtg-m212-292-enn/?sku=SGL-MTG-M212-292-ENN1https://starcitygames.com/teferi-master-of-time-sgl-mtg-m212-292-enn/?sku=SGL-MTG-M212-292-ENN1</t>
  </si>
  <si>
    <t>https://starcitygames.com/sorin-imperious-bloodlord-sgl-mtg-m20-115-enn/?sku=SGL-MTG-M20-115-ENN1</t>
  </si>
  <si>
    <t>https://starcitygames.com/torment-of-hailfire-sgl-mtg-mb1-795-enn/?sku=SGL-MTG-MB1-795-ENN1</t>
  </si>
  <si>
    <t>https://starcitygames.com/fiend-artisan-sgl-mtg-iko-220-enn/?sku=SGL-MTG-IKO-220-ENN1</t>
  </si>
  <si>
    <t>https://starcitygames.com/goblin-guide-sgl-mtg-2xm-127-enf/?sku=SGL-MTG-2XM-127-ENF1</t>
  </si>
  <si>
    <t>https://starcitygames.com/zilortha-strength-incarnate-sgl-mtg-iko2-275-enf/?sku=SGL-MTG-IKO2-275-ENF1</t>
  </si>
  <si>
    <t>https://starcitygames.com/intruder-alarm-sgl-mtg-mb1-025-enf/?sku=SGL-MTG-MB1-025-ENF1</t>
  </si>
  <si>
    <t>https://starcitygames.com/cultivate-sgl-mtg-m212-317-enf/?sku=SGL-MTG-M212-317-ENF1</t>
  </si>
  <si>
    <t>https://starcitygames.com/manamorphose-sgl-mtg-mb1-1526-enn/?sku=SGL-MTG-MB1-1526-ENN1</t>
  </si>
  <si>
    <t>https://starcitygames.com/shizo-deaths-storehouse-sgl-mtg-mb1-120-enf/?sku=SGL-MTG-MB1-120-ENF1</t>
  </si>
  <si>
    <t>https://starcitygames.com/mangara-the-diplomat-sgl-mtg-m21-027-enn/?sku=SGL-MTG-M21-027-ENN1</t>
  </si>
  <si>
    <t>https://starcitygames.com/stormwing-entity-sgl-mtg-prm-pre_m21_073-enf/?sku=SGL-MTG-PRM-PRE_M21_073-ENF1</t>
  </si>
  <si>
    <t>https://starcitygames.com/exsanguinate-sgl-mtg-mb1-651-enn/?sku=SGL-MTG-MB1-651-ENN1</t>
  </si>
  <si>
    <t>https://starcitygames.com/indatha-triome-sgl-mtg-iko-248-enn/?sku=SGL-MTG-IKO-248-ENN1</t>
  </si>
  <si>
    <t>https://starcitygames.com/bolass-citadel-sgl-mtg-war-79-enn/?sku=SGL-MTG-WAR-79-ENN1</t>
  </si>
  <si>
    <t>https://starcitygames.com/everquill-phoenix-sgl-mtg-iko2-374-enf/?sku=SGL-MTG-IKO2-374-ENF1</t>
  </si>
  <si>
    <t>https://starcitygames.com/supreme-verdict-sgl-mtg-mb1-1493-enn/?sku=SGL-MTG-MB1-1493-ENN1</t>
  </si>
  <si>
    <t>https://starcitygames.com/stormwing-entity-sgl-mtg-m21-073-enn/?sku=SGL-MTG-M21-073-ENN1</t>
  </si>
  <si>
    <t>https://starcitygames.com/blasphemous-act-sgl-mtg-2xm-117-enn/?sku=SGL-MTG-2XM-117-ENN1</t>
  </si>
  <si>
    <t>https://starcitygames.com/eerie-ultimatum-sgl-mtg-iko-184-enf/?sku=SGL-MTG-IKO-184-ENF1</t>
  </si>
  <si>
    <t>https://starcitygames.com/nethroi-apex-of-death-sgl-mtg-iko-197-enn/?sku=SGL-MTG-IKO-197-ENN1</t>
  </si>
  <si>
    <t>https://starcitygames.com/urzas-tower-sgl-mtg-2xm-331-enf/?sku=SGL-MTG-2XM-331-ENF1</t>
  </si>
  <si>
    <t>https://starcitygames.com/councils-judgment-sgl-mtg-2xm-011-enn/?sku=SGL-MTG-2XM-011-ENN1</t>
  </si>
  <si>
    <t>https://starcitygames.com/drannith-magistrate-sgl-mtg-iko-011-enn/?sku=SGL-MTG-IKO-011-ENN1</t>
  </si>
  <si>
    <t>https://starcitygames.com/rune-scarred-demon-sgl-mtg-mb1-760-enn/?sku=SGL-MTG-MB1-760-ENN1</t>
  </si>
  <si>
    <t>https://starcitygames.com/rampaging-ferocidon-sgl-mtg-xln-154-enn/?sku=SGL-MTG-XLN-154-ENN1</t>
  </si>
  <si>
    <t>https://starcitygames.com/bonecrusher-giant-SGL-MTG-ELD2-291-enn/?sku=SGL-MTG-ELD2-291-ENN1</t>
  </si>
  <si>
    <t>https://starcitygames.com/hostage-taker-sgl-mtg-xln-223-enn/?sku=SGL-MTG-XLN-223-ENN1</t>
  </si>
  <si>
    <t>https://starcitygames.com/chevill-bane-of-monsters-sgl-mtg-iko-181-enf/?sku=SGL-MTG-IKO-181-ENF1</t>
  </si>
  <si>
    <t>https://starcitygames.com/lightning-greaves-sgl-mtg-2xm-267-enn/?sku=SGL-MTG-2XM-267-ENN1</t>
  </si>
  <si>
    <t>https://starcitygames.com/stitchers-supplier-sgl-mtg-m19-121-enn/?sku=SGL-MTG-M19-121-ENN1</t>
  </si>
  <si>
    <t>https://starcitygames.com/pollywog-symbiote-sgl-mtg-iko2-372-enf/?sku=SGL-MTG-IKO2-372-ENF1</t>
  </si>
  <si>
    <t>https://starcitygames.com/elvish-reclaimer-sgl-mtg-m20-169-enn/?sku=SGL-MTG-M20-169-ENN1</t>
  </si>
  <si>
    <t>https://starcitygames.com/scavenging-ooze-sgl-mtg-m212-318-enn/?sku=SGL-MTG-M212-318-ENN1</t>
  </si>
  <si>
    <t>https://starcitygames.com/thrun-the-last-troll-sgl-mtg-mb1-1358-enn/?sku=SGL-MTG-MB1-1358-ENN1</t>
  </si>
  <si>
    <t>https://starcitygames.com/eerie-ultimatum-sgl-mtg-iko-184-enn/?sku=SGL-MTG-IKO-184-ENN1</t>
  </si>
  <si>
    <t>https://starcitygames.com/grafdiggers-cage-sgl-mtg-m20-227-enn/?sku=SGL-MTG-M20-227-ENN1</t>
  </si>
  <si>
    <t>https://starcitygames.com/sword-of-the-meek-sgl-mtg-2xm-299-enn/?sku=SGL-MTG-2XM-299-ENN1</t>
  </si>
  <si>
    <t>https://starcitygames.com/swamp-sgl-mtg-thb-252-enf/?sku=SGL-MTG-THB-252-ENF1</t>
  </si>
  <si>
    <t>https://starcitygames.com/sea-dasher-octopus-sgl-mtg-iko2-286-enn/?sku=SGL-MTG-IKO2-286-ENN1</t>
  </si>
  <si>
    <t>https://starcitygames.com/scavenging-ooze-sgl-mtg-m21-204-enf/?sku=SGL-MTG-M21-204-ENF1</t>
  </si>
  <si>
    <t>https://starcitygames.com/mazemind-tome-sgl-mtg-m21-232-enn/?sku=SGL-MTG-M21-232-ENN1</t>
  </si>
  <si>
    <t>https://starcitygames.com/basalt-monolith-sgl-mtg-2xm-232-enn/?sku=SGL-MTG-2XM-232-ENN1</t>
  </si>
  <si>
    <t>https://starcitygames.com/swamp-sgl-mtg-m212-311-enf/?sku=SGL-MTG-M212-311-ENF1</t>
  </si>
  <si>
    <t>https://starcitygames.com/forest-sgl-mtg-m212-313-enf/?sku=SGL-MTG-M212-313-ENF1</t>
  </si>
  <si>
    <t>https://starcitygames.com/dovins-veto-sgl-mtg-war-193-enn/?sku=SGL-MTG-WAR-193-ENN1</t>
  </si>
  <si>
    <t>https://starcitygames.com/chromatic-star-sgl-mtg-mb1-1560-enn/?sku=SGL-MTG-MB1-1560-ENN1</t>
  </si>
  <si>
    <t>https://starcitygames.com/ancient-den-sgl-mtg-mb1-1652-enn/?sku=SGL-MTG-MB1-1652-ENN1</t>
  </si>
  <si>
    <t>https://starcitygames.com/expedition-map-sgl-mtg-2xm-255-enn/?sku=SGL-MTG-2XM-255-ENN1</t>
  </si>
  <si>
    <t>https://starcitygames.com/tatyova-benthic-druid-sgl-mtg-dom-206-enn/?sku=SGL-MTG-DOM-206-ENN1</t>
  </si>
  <si>
    <t>https://starcitygames.com/urzas-tower-sgl-mtg-2xm-331-enn/?sku=SGL-MTG-2XM-331-ENN1</t>
  </si>
  <si>
    <t>Mirage Mirror</t>
  </si>
  <si>
    <t>https://starcitygames.com/mirage-mirror-sgl-mtg-hou-165-enn/?sku=SGL-MTG-HOU-165-ENN1</t>
  </si>
  <si>
    <t>Moraug, Fury of Akoum</t>
  </si>
  <si>
    <t>https://starcitygames.com/moraug-fury-of-akoum-sgl-mtg-znr-150-enn/?sku=SGL-MTG-ZNR-150-ENN1</t>
  </si>
  <si>
    <t>Emeria's Call</t>
  </si>
  <si>
    <t>https://starcitygames.com/emerias-call-emeria-shattered-skyclave-sgl-mtg-znr-012-enn/?sku=SGL-MTG-ZNR-012-ENN1</t>
  </si>
  <si>
    <t>https://starcitygames.com/brightclimb-pathway-grimclimb-pathway-sgl-mtg-znr-259-enn/?sku=SGL-MTG-ZNR-259-ENN1</t>
  </si>
  <si>
    <t>Brightclimb Pathway</t>
  </si>
  <si>
    <t>https://starcitygames.com/skyclave-relic-sgl-mtg-znr-252-enn/?sku=SGL-MTG-ZNR-252-ENN1</t>
  </si>
  <si>
    <t>Skyclave Relic</t>
  </si>
  <si>
    <t>https://starcitygames.com/vedalken-archmage-sgl-mtg-jmp-187-enn/?sku=SGL-MTG-JMP-187-ENN1</t>
  </si>
  <si>
    <t>Vedalken Archmage</t>
  </si>
  <si>
    <t>Lurking Predators</t>
  </si>
  <si>
    <t>https://starcitygames.com/lurking-predators-sgl-mtg-jmp-410-enn/?sku=SGL-MTG-JMP-410-ENN1</t>
  </si>
  <si>
    <t>https://starcitygames.com/krenko-mob-boss-sgl-mtg-jmp-339-enn/?sku=SGL-MTG-JMP-339-ENN1</t>
  </si>
  <si>
    <t>Krenko, Mob Boss</t>
  </si>
  <si>
    <t>Kels, Fight Fixer</t>
  </si>
  <si>
    <t>https://starcitygames.com/kels-fight-fixer-sgl-mtg-jmp-015-enn/?sku=SGL-MTG-JMP-015-ENN1</t>
  </si>
  <si>
    <t>https://starcitygames.com/goblin-lore-sgl-mtg-jmp-328-enn/?sku=SGL-MTG-JMP-328-ENN1</t>
  </si>
  <si>
    <t>Goblin Lore</t>
  </si>
  <si>
    <t>https://starcitygames.com/void-beckoner-sgl-mtg-iko2-373-enn/?sku=SGL-MTG-IKO2-373-ENN1</t>
  </si>
  <si>
    <t>Spacegodzilla, Death Corona</t>
  </si>
  <si>
    <r>
      <t>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theme="0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</si>
  <si>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>1.0</t>
    </r>
    <r>
      <rPr>
        <b/>
        <sz val="12"/>
        <color theme="2" tint="-0.249977111117893"/>
        <rFont val="Calibri"/>
        <family val="2"/>
        <scheme val="minor"/>
      </rPr>
      <t xml:space="preserve"> W</t>
    </r>
  </si>
  <si>
    <r>
      <rPr>
        <b/>
        <sz val="12"/>
        <color theme="0"/>
        <rFont val="Calibri"/>
        <family val="2"/>
        <scheme val="minor"/>
      </rPr>
      <t>1.1</t>
    </r>
    <r>
      <rPr>
        <b/>
        <sz val="12"/>
        <color rgb="FF0000FF"/>
        <rFont val="Calibri"/>
        <family val="2"/>
        <scheme val="minor"/>
      </rPr>
      <t xml:space="preserve"> U</t>
    </r>
  </si>
  <si>
    <r>
      <rPr>
        <b/>
        <sz val="12"/>
        <color theme="0"/>
        <rFont val="Calibri"/>
        <family val="2"/>
        <scheme val="minor"/>
      </rPr>
      <t xml:space="preserve">1.2 </t>
    </r>
    <r>
      <rPr>
        <b/>
        <sz val="12"/>
        <rFont val="Calibri"/>
        <family val="2"/>
        <scheme val="minor"/>
      </rPr>
      <t>B</t>
    </r>
  </si>
  <si>
    <r>
      <rPr>
        <b/>
        <sz val="12"/>
        <color theme="0"/>
        <rFont val="Calibri"/>
        <family val="2"/>
        <scheme val="minor"/>
      </rPr>
      <t>1.3</t>
    </r>
    <r>
      <rPr>
        <b/>
        <sz val="12"/>
        <color rgb="FFFF0000"/>
        <rFont val="Calibri"/>
        <family val="2"/>
        <scheme val="minor"/>
      </rPr>
      <t xml:space="preserve"> R</t>
    </r>
  </si>
  <si>
    <r>
      <rPr>
        <b/>
        <sz val="12"/>
        <color theme="0"/>
        <rFont val="Calibri"/>
        <family val="2"/>
        <scheme val="minor"/>
      </rPr>
      <t xml:space="preserve">1.4 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</si>
  <si>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>1.5</t>
    </r>
    <r>
      <rPr>
        <b/>
        <sz val="12"/>
        <color theme="2" tint="-0.249977111117893"/>
        <rFont val="Calibri"/>
        <family val="2"/>
        <scheme val="minor"/>
      </rPr>
      <t xml:space="preserve"> W</t>
    </r>
    <r>
      <rPr>
        <b/>
        <sz val="12"/>
        <color rgb="FF0000FF"/>
        <rFont val="Calibri"/>
        <family val="2"/>
        <scheme val="minor"/>
      </rPr>
      <t>U</t>
    </r>
  </si>
  <si>
    <r>
      <rPr>
        <b/>
        <sz val="12"/>
        <color theme="0"/>
        <rFont val="Calibri"/>
        <family val="2"/>
        <scheme val="minor"/>
      </rPr>
      <t>1.7</t>
    </r>
    <r>
      <rPr>
        <b/>
        <sz val="12"/>
        <color theme="2" tint="-0.249977111117893"/>
        <rFont val="Calibri"/>
        <family val="2"/>
        <scheme val="minor"/>
      </rPr>
      <t xml:space="preserve"> 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theme="1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</si>
  <si>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 xml:space="preserve">2.0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theme="1"/>
        <rFont val="Calibri"/>
        <family val="2"/>
        <scheme val="minor"/>
      </rPr>
      <t>B</t>
    </r>
  </si>
  <si>
    <r>
      <rPr>
        <b/>
        <sz val="12"/>
        <color theme="0"/>
        <rFont val="Calibri"/>
        <family val="2"/>
        <scheme val="minor"/>
      </rPr>
      <t xml:space="preserve">2.1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</si>
  <si>
    <r>
      <rPr>
        <b/>
        <sz val="12"/>
        <color theme="0"/>
        <rFont val="Calibri"/>
        <family val="2"/>
        <scheme val="minor"/>
      </rPr>
      <t xml:space="preserve">2.3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</si>
  <si>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>2.4</t>
    </r>
    <r>
      <rPr>
        <b/>
        <sz val="12"/>
        <rFont val="Calibri"/>
        <family val="2"/>
        <scheme val="minor"/>
      </rPr>
      <t xml:space="preserve"> B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</si>
  <si>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 xml:space="preserve">2.7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</si>
  <si>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 xml:space="preserve">3.0 </t>
    </r>
    <r>
      <rPr>
        <b/>
        <sz val="12"/>
        <color theme="0" tint="-0.249977111117893"/>
        <rFont val="Calibri"/>
        <family val="2"/>
        <scheme val="minor"/>
      </rPr>
      <t>A</t>
    </r>
  </si>
  <si>
    <r>
      <rPr>
        <b/>
        <sz val="12"/>
        <color theme="0"/>
        <rFont val="Calibri"/>
        <family val="2"/>
        <scheme val="minor"/>
      </rPr>
      <t>3.1</t>
    </r>
    <r>
      <rPr>
        <b/>
        <sz val="12"/>
        <color theme="9" tint="-0.499984740745262"/>
        <rFont val="Calibri"/>
        <family val="2"/>
        <scheme val="minor"/>
      </rPr>
      <t xml:space="preserve"> L</t>
    </r>
  </si>
  <si>
    <r>
      <rPr>
        <b/>
        <sz val="12"/>
        <color theme="0"/>
        <rFont val="Calibri"/>
        <family val="2"/>
        <scheme val="minor"/>
      </rPr>
      <t>1.0</t>
    </r>
    <r>
      <rPr>
        <b/>
        <sz val="12"/>
        <color rgb="FFC00000"/>
        <rFont val="Calibri"/>
        <family val="2"/>
        <scheme val="minor"/>
      </rPr>
      <t xml:space="preserve"> Hour of Devastation</t>
    </r>
  </si>
  <si>
    <r>
      <rPr>
        <b/>
        <sz val="12"/>
        <color theme="0"/>
        <rFont val="Calibri"/>
        <family val="2"/>
        <scheme val="minor"/>
      </rPr>
      <t>1.2</t>
    </r>
    <r>
      <rPr>
        <b/>
        <sz val="12"/>
        <color rgb="FF008000"/>
        <rFont val="Calibri"/>
        <family val="2"/>
        <scheme val="minor"/>
      </rPr>
      <t xml:space="preserve"> Ixalan</t>
    </r>
  </si>
  <si>
    <r>
      <rPr>
        <b/>
        <sz val="12"/>
        <color theme="0"/>
        <rFont val="Calibri"/>
        <family val="2"/>
        <scheme val="minor"/>
      </rPr>
      <t xml:space="preserve">1.5 </t>
    </r>
    <r>
      <rPr>
        <b/>
        <sz val="12"/>
        <color theme="7" tint="-0.499984740745262"/>
        <rFont val="Calibri"/>
        <family val="2"/>
        <scheme val="minor"/>
      </rPr>
      <t>Core Set 2019</t>
    </r>
  </si>
  <si>
    <r>
      <rPr>
        <b/>
        <sz val="12"/>
        <color theme="0"/>
        <rFont val="Calibri"/>
        <family val="2"/>
        <scheme val="minor"/>
      </rPr>
      <t xml:space="preserve">1.7 </t>
    </r>
    <r>
      <rPr>
        <b/>
        <sz val="12"/>
        <color rgb="FF00B0F0"/>
        <rFont val="Calibri"/>
        <family val="2"/>
        <scheme val="minor"/>
      </rPr>
      <t>Ravnica Allegiance</t>
    </r>
  </si>
  <si>
    <r>
      <rPr>
        <b/>
        <sz val="12"/>
        <color theme="0"/>
        <rFont val="Calibri"/>
        <family val="2"/>
        <scheme val="minor"/>
      </rPr>
      <t>1.8</t>
    </r>
    <r>
      <rPr>
        <b/>
        <sz val="12"/>
        <color theme="6" tint="-0.249977111117893"/>
        <rFont val="Calibri"/>
        <family val="2"/>
        <scheme val="minor"/>
      </rPr>
      <t xml:space="preserve"> War of the Spark</t>
    </r>
  </si>
  <si>
    <r>
      <rPr>
        <b/>
        <sz val="12"/>
        <color theme="0"/>
        <rFont val="Calibri"/>
        <family val="2"/>
        <scheme val="minor"/>
      </rPr>
      <t>2.0</t>
    </r>
    <r>
      <rPr>
        <b/>
        <sz val="12"/>
        <color theme="5" tint="-0.499984740745262"/>
        <rFont val="Calibri"/>
        <family val="2"/>
        <scheme val="minor"/>
      </rPr>
      <t xml:space="preserve"> Core Set 2020</t>
    </r>
  </si>
  <si>
    <r>
      <rPr>
        <b/>
        <sz val="12"/>
        <color theme="0"/>
        <rFont val="Calibri"/>
        <family val="2"/>
        <scheme val="minor"/>
      </rPr>
      <t xml:space="preserve">2.1 </t>
    </r>
    <r>
      <rPr>
        <b/>
        <sz val="12"/>
        <color rgb="FF7030A0"/>
        <rFont val="Calibri"/>
        <family val="2"/>
        <scheme val="minor"/>
      </rPr>
      <t>Throne of Eldraine</t>
    </r>
  </si>
  <si>
    <r>
      <rPr>
        <b/>
        <sz val="12"/>
        <color theme="0"/>
        <rFont val="Calibri"/>
        <family val="2"/>
        <scheme val="minor"/>
      </rPr>
      <t xml:space="preserve">2.2 </t>
    </r>
    <r>
      <rPr>
        <b/>
        <sz val="12"/>
        <color theme="6" tint="-0.499984740745262"/>
        <rFont val="Calibri"/>
        <family val="2"/>
        <scheme val="minor"/>
      </rPr>
      <t>Theros Beyond Death</t>
    </r>
  </si>
  <si>
    <r>
      <rPr>
        <b/>
        <sz val="12"/>
        <color theme="0"/>
        <rFont val="Calibri"/>
        <family val="2"/>
        <scheme val="minor"/>
      </rPr>
      <t>2.3</t>
    </r>
    <r>
      <rPr>
        <b/>
        <sz val="12"/>
        <rFont val="Calibri"/>
        <family val="2"/>
        <scheme val="minor"/>
      </rPr>
      <t xml:space="preserve"> Mystery Box</t>
    </r>
  </si>
  <si>
    <r>
      <rPr>
        <b/>
        <sz val="12"/>
        <color theme="0"/>
        <rFont val="Calibri"/>
        <family val="2"/>
        <scheme val="minor"/>
      </rPr>
      <t xml:space="preserve">2.4 </t>
    </r>
    <r>
      <rPr>
        <b/>
        <sz val="12"/>
        <color rgb="FFFF0000"/>
        <rFont val="Calibri"/>
        <family val="2"/>
        <scheme val="minor"/>
      </rPr>
      <t>Ikoria: Lair of Behemoths</t>
    </r>
  </si>
  <si>
    <r>
      <rPr>
        <b/>
        <sz val="12"/>
        <color theme="0"/>
        <rFont val="Calibri"/>
        <family val="2"/>
        <scheme val="minor"/>
      </rPr>
      <t xml:space="preserve">2.5 </t>
    </r>
    <r>
      <rPr>
        <b/>
        <sz val="12"/>
        <color theme="8" tint="-0.499984740745262"/>
        <rFont val="Calibri"/>
        <family val="2"/>
        <scheme val="minor"/>
      </rPr>
      <t>Core Set 2021</t>
    </r>
  </si>
  <si>
    <r>
      <rPr>
        <b/>
        <sz val="12"/>
        <color theme="0"/>
        <rFont val="Calibri"/>
        <family val="2"/>
        <scheme val="minor"/>
      </rPr>
      <t xml:space="preserve">2.6 </t>
    </r>
    <r>
      <rPr>
        <b/>
        <sz val="12"/>
        <color rgb="FF00B050"/>
        <rFont val="Calibri"/>
        <family val="2"/>
        <scheme val="minor"/>
      </rPr>
      <t>Double Masters</t>
    </r>
  </si>
  <si>
    <r>
      <rPr>
        <b/>
        <sz val="12"/>
        <color theme="0"/>
        <rFont val="Calibri"/>
        <family val="2"/>
        <scheme val="minor"/>
      </rPr>
      <t xml:space="preserve">2.7 </t>
    </r>
    <r>
      <rPr>
        <b/>
        <sz val="12"/>
        <color rgb="FF00CC00"/>
        <rFont val="Calibri"/>
        <family val="2"/>
        <scheme val="minor"/>
      </rPr>
      <t>Zendikar Rising</t>
    </r>
  </si>
  <si>
    <r>
      <rPr>
        <b/>
        <sz val="12"/>
        <color theme="2" tint="-0.499984740745262"/>
        <rFont val="Calibri"/>
        <family val="2"/>
        <scheme val="minor"/>
      </rPr>
      <t>2.</t>
    </r>
    <r>
      <rPr>
        <b/>
        <sz val="12"/>
        <color theme="0"/>
        <rFont val="Calibri"/>
        <family val="2"/>
        <scheme val="minor"/>
      </rPr>
      <t xml:space="preserve"> R</t>
    </r>
  </si>
  <si>
    <r>
      <rPr>
        <b/>
        <sz val="12"/>
        <color theme="0" tint="-0.249977111117893"/>
        <rFont val="Calibri"/>
        <family val="2"/>
        <scheme val="minor"/>
      </rPr>
      <t xml:space="preserve">3. </t>
    </r>
    <r>
      <rPr>
        <b/>
        <sz val="12"/>
        <color theme="0"/>
        <rFont val="Calibri"/>
        <family val="2"/>
        <scheme val="minor"/>
      </rPr>
      <t>U</t>
    </r>
  </si>
  <si>
    <r>
      <rPr>
        <b/>
        <sz val="12"/>
        <color rgb="FFFF6600"/>
        <rFont val="Calibri"/>
        <family val="2"/>
        <scheme val="minor"/>
      </rPr>
      <t>1.</t>
    </r>
    <r>
      <rPr>
        <b/>
        <sz val="12"/>
        <color theme="0"/>
        <rFont val="Calibri"/>
        <family val="2"/>
        <scheme val="minor"/>
      </rPr>
      <t xml:space="preserve"> M</t>
    </r>
  </si>
  <si>
    <r>
      <rPr>
        <b/>
        <sz val="12"/>
        <rFont val="Calibri"/>
        <family val="2"/>
        <scheme val="minor"/>
      </rPr>
      <t>4.</t>
    </r>
    <r>
      <rPr>
        <b/>
        <sz val="12"/>
        <color theme="0"/>
        <rFont val="Calibri"/>
        <family val="2"/>
        <scheme val="minor"/>
      </rPr>
      <t xml:space="preserve"> C</t>
    </r>
  </si>
  <si>
    <r>
      <rPr>
        <b/>
        <sz val="12"/>
        <rFont val="Calibri"/>
        <family val="2"/>
        <scheme val="minor"/>
      </rPr>
      <t xml:space="preserve">1.0 </t>
    </r>
    <r>
      <rPr>
        <b/>
        <sz val="12"/>
        <color theme="2" tint="-0.249977111117893"/>
        <rFont val="Calibri"/>
        <family val="2"/>
        <scheme val="minor"/>
      </rPr>
      <t>W</t>
    </r>
  </si>
  <si>
    <r>
      <rPr>
        <b/>
        <sz val="12"/>
        <rFont val="Calibri"/>
        <family val="2"/>
        <scheme val="minor"/>
      </rPr>
      <t>1.1</t>
    </r>
    <r>
      <rPr>
        <b/>
        <sz val="12"/>
        <color rgb="FF0000FF"/>
        <rFont val="Calibri"/>
        <family val="2"/>
        <scheme val="minor"/>
      </rPr>
      <t xml:space="preserve"> U</t>
    </r>
  </si>
  <si>
    <r>
      <rPr>
        <b/>
        <sz val="12"/>
        <rFont val="Calibri"/>
        <family val="2"/>
        <scheme val="minor"/>
      </rPr>
      <t xml:space="preserve">1.3 </t>
    </r>
    <r>
      <rPr>
        <b/>
        <sz val="12"/>
        <color rgb="FFFF0000"/>
        <rFont val="Calibri"/>
        <family val="2"/>
        <scheme val="minor"/>
      </rPr>
      <t>R</t>
    </r>
  </si>
  <si>
    <r>
      <rPr>
        <b/>
        <sz val="12"/>
        <rFont val="Calibri"/>
        <family val="2"/>
        <scheme val="minor"/>
      </rPr>
      <t>1.2</t>
    </r>
    <r>
      <rPr>
        <b/>
        <sz val="12"/>
        <color theme="0"/>
        <rFont val="Calibri"/>
        <family val="2"/>
        <scheme val="minor"/>
      </rPr>
      <t xml:space="preserve"> B</t>
    </r>
  </si>
  <si>
    <r>
      <rPr>
        <b/>
        <sz val="12"/>
        <rFont val="Calibri"/>
        <family val="2"/>
        <scheme val="minor"/>
      </rPr>
      <t>1.4</t>
    </r>
    <r>
      <rPr>
        <b/>
        <sz val="12"/>
        <color rgb="FF00B050"/>
        <rFont val="Calibri"/>
        <family val="2"/>
        <scheme val="minor"/>
      </rPr>
      <t xml:space="preserve"> G</t>
    </r>
  </si>
  <si>
    <t>CTD</t>
  </si>
  <si>
    <t xml:space="preserve">Link </t>
  </si>
  <si>
    <t>Mountain (Unstable)</t>
  </si>
  <si>
    <t>https://starcitygames.com/mountain-full-art-sgl-mtg-ust-215-enn/?sku=SGL-MTG-UST-215-ENN1</t>
  </si>
  <si>
    <t>Unlikely Alliance</t>
  </si>
  <si>
    <t>https://starcitygames.com/unlikely-alliance-sgl-mtg-all-20-enn/?sku=SGL-MTG-ALL-20-ENN1</t>
  </si>
  <si>
    <t>https://starcitygames.com/blind-seer-sgl-mtg-inv-47-enn/?sku=SGL-MTG-INV-47-ENN1</t>
  </si>
  <si>
    <t>Blind Seer</t>
  </si>
  <si>
    <t>Ice Cauldron</t>
  </si>
  <si>
    <t>https://starcitygames.com/ice-cauldron-sgl-mtg-ice-321-enn/?sku=SGL-MTG-ICE-321-ENN1</t>
  </si>
  <si>
    <t>Reverse Polarity</t>
  </si>
  <si>
    <t>https://starcitygames.com/reverse-polarity-sgl-mtg-atq-7-enn/?sku=SGL-MTG-ATQ-7-ENN1</t>
  </si>
  <si>
    <t>Urza, Academy Headmaster</t>
  </si>
  <si>
    <t>https://starcitygames.com/urza-academy-headmaster-sgl-mtg-ust-136-enn/?sku=SGL-MTG-UST-136-ENN1</t>
  </si>
  <si>
    <t>One with Nothing</t>
  </si>
  <si>
    <t>https://starcitygames.com/one-with-nothing-sgl-mtg-sok-84-enn/?sku=SGL-MTG-SOK-84-ENN1</t>
  </si>
  <si>
    <t>Sorrow's Path</t>
  </si>
  <si>
    <t>https://starcitygames.com/sorrows-path-sgl-mtg-drk-119-enn/?sku=SGL-MTG-DRK-119-ENN1</t>
  </si>
  <si>
    <t>Kasimir the Lone Wolf</t>
  </si>
  <si>
    <t>https://starcitygames.com/kasimir-the-lone-wolf-sgl-mtg-leg-237-enn/?sku=SGL-MTG-LEG-237-ENN1</t>
  </si>
  <si>
    <t>Wood Elemental</t>
  </si>
  <si>
    <t>https://starcitygames.com/wood-elemental-sgl-mtg-leg-215-enn/?sku=SGL-MTG-LEG-215-ENN1</t>
  </si>
  <si>
    <r>
      <rPr>
        <b/>
        <sz val="12"/>
        <color theme="0"/>
        <rFont val="Calibri"/>
        <family val="2"/>
        <scheme val="minor"/>
      </rPr>
      <t>9.9</t>
    </r>
    <r>
      <rPr>
        <b/>
        <sz val="12"/>
        <color theme="2" tint="-0.499984740745262"/>
        <rFont val="Calibri"/>
        <family val="2"/>
        <scheme val="minor"/>
      </rPr>
      <t xml:space="preserve"> </t>
    </r>
    <r>
      <rPr>
        <b/>
        <sz val="12"/>
        <color theme="2" tint="-0.249977111117893"/>
        <rFont val="Calibri"/>
        <family val="2"/>
        <scheme val="minor"/>
      </rPr>
      <t>Promo</t>
    </r>
  </si>
  <si>
    <t>https://starcitygames.com/hangarback-walker-sgl-mtg-prm-wb_2020_001-enf/?sku=SGL-MTG-PRM-WB_2020_001-ENF1</t>
  </si>
  <si>
    <t>Reliquary Tower</t>
  </si>
  <si>
    <t>https://starcitygames.com/reliquary-tower-sgl-mtg-prm-baf_2020_001-enf/?sku=SGL-MTG-PRM-BAF_2020_001-ENF1</t>
  </si>
  <si>
    <r>
      <rPr>
        <b/>
        <sz val="12"/>
        <color theme="0"/>
        <rFont val="Calibri"/>
        <family val="2"/>
        <scheme val="minor"/>
      </rPr>
      <t xml:space="preserve">1.2 </t>
    </r>
    <r>
      <rPr>
        <b/>
        <sz val="12"/>
        <color theme="9" tint="-0.249977111117893"/>
        <rFont val="Calibri"/>
        <family val="2"/>
        <scheme val="minor"/>
      </rPr>
      <t>Unstable</t>
    </r>
  </si>
  <si>
    <t>https://starcitygames.com/carpet-of-flowers-sgl-mtg-pwsb-usg_240-enn/?sku=SGL-MTG-PWSB-USG_240-ENN1</t>
  </si>
  <si>
    <t>https://starcitygames.com/elesh-norn-grand-cenobite-sgl-mtg-pwsb-ima_018-enn/?sku=SGL-MTG-PWSB-IMA_018-ENN1</t>
  </si>
  <si>
    <t>https://starcitygames.com/minamo-school-at-waters-edge-sgl-mtg-pwsb-chk_279-enf/?sku=SGL-MTG-PWSB-CHK_279-ENF1</t>
  </si>
  <si>
    <t>https://starcitygames.com/arcades-the-strategist-sgl-mtg-m19-212-enn/?sku=SGL-MTG-M19-212-ENN1</t>
  </si>
  <si>
    <t>https://starcitygames.com/sylvan-caryatid-sgl-mtg-ths-180-enn/?sku=SGL-MTG-THS-180-ENN1</t>
  </si>
  <si>
    <t>https://starcitygames.com/botanical-sanctum-sgl-mtg-kld-244-enn/?sku=SGL-MTG-KLD-244-ENN1</t>
  </si>
  <si>
    <t>https://starcitygames.com/supreme-verdict-sgl-mtg-pwsb-ima_210-enn/?sku=SGL-MTG-PWSB-IMA_210-ENN1</t>
  </si>
  <si>
    <t>https://starcitygames.com/leyline-of-sanctity-sgl-mtg-prm-pre-m20-026-enf/?sku=SGL-MTG-PRM-PRE_M20_026-ENF1</t>
  </si>
  <si>
    <t>https://starcitygames.com/ancient-ziggurat-sgl-mtg-pwsb-con_141-enn/?sku=SGL-MTG-PWSB-CON_141-ENN1</t>
  </si>
  <si>
    <t>https://starcitygames.com/counterspell-sgl-mtg-ss1-4-enn/?sku=SGL-MTG-SS1-4-ENN1</t>
  </si>
  <si>
    <t>https://starcitygames.com/opal-eye-kondas-yojimbo-sgl-mtg-bok-17-enn/?sku=SGL-MTG-BOK-17-ENN1</t>
  </si>
  <si>
    <t>https://starcitygames.com/tree-of-redemption-sgl-mtg-a25-191-enn/?sku=SGL-MTG-A25-191-ENN1</t>
  </si>
  <si>
    <t>https://starcitygames.com/wave-of-reckoning-sgl-mtg-c16-79-enn/?sku=SGL-MTG-C16-79-ENN1</t>
  </si>
  <si>
    <t>https://starcitygames.com/fell-the-mighty-sgl-mtg-c14-7-enn/?sku=SGL-MTG-C14-7-ENN1</t>
  </si>
  <si>
    <t>Wall of Denial</t>
  </si>
  <si>
    <t>https://starcitygames.com/marble-titan-sgl-mtg-tmp-28-enn/?sku=SGL-MTG-TMP-28-ENN1</t>
  </si>
  <si>
    <t>https://starcitygames.com/leyline-of-vitality-sgl-mtg-m11-183-enn/?sku=SGL-MTG-M11-183-ENN1</t>
  </si>
  <si>
    <t>https://starcitygames.com/colfenors-urn-sgl-mtg-lrw-254-enn/?sku=SGL-MTG-LRW-254-ENN1</t>
  </si>
  <si>
    <t>https://starcitygames.com/command-tower-sgl-mtg-c18-240-enn/?sku=SGL-MTG-C18-240-ENN1</t>
  </si>
  <si>
    <t>https://starcitygames.com/wall-of-tears-sgl-mtg-sth-50-enn/?sku=SGL-MTG-STH-50-ENN1</t>
  </si>
  <si>
    <t>https://starcitygames.com/wall-of-blossoms-sgl-mtg-sth-125-enn/?sku=SGL-MTG-STH-125-ENN1</t>
  </si>
  <si>
    <t>https://starcitygames.com/perimeter-captain-sgl-mtg-wwk-16-enn/?sku=SGL-MTG-WWK-16-ENN1</t>
  </si>
  <si>
    <t>https://starcitygames.com/assault-formation-sgl-mtg-dtk-173-enn/?sku=SGL-MTG-DTK-173-ENN1</t>
  </si>
  <si>
    <t>https://starcitygames.com/dusk-sgl-mtg-akh-210a-enn/?sku=SGL-MTG-AKH-210a-ENN1</t>
  </si>
  <si>
    <t>https://starcitygames.com/stalwart-shield-bearers-sgl-mtg-roe-46-enn/?sku=SGL-MTG-ROE-46-ENN1</t>
  </si>
  <si>
    <t>https://starcitygames.com/abzan-beastmaster-sgl-mtg-prm-fnm-2015-005-enf/?sku=SGL-MTG-PRM-FNM_2015_005-ENF1</t>
  </si>
  <si>
    <t>https://starcitygames.com/carven-caryatid-sgl-mtg-rav-155-enn/?sku=SGL-MTG-RAV-155-ENN1</t>
  </si>
  <si>
    <t>https://starcitygames.com/lonely-sandbar-sgl-mtg-ons-320-enn/?sku=SGL-MTG-ONS-320-ENN1</t>
  </si>
  <si>
    <t>https://starcitygames.com/overgrown-battlement-sgl-mtg-roe-203-enn/?sku=SGL-MTG-ROE-203-ENN1</t>
  </si>
  <si>
    <t>https://starcitygames.com/teyo-the-shieldmage-sgl-mtg-war-32-enn/?sku=SGL-MTG-WAR-32-ENN1</t>
  </si>
  <si>
    <t>https://starcitygames.com/psychic-membrane-sgl-mtg-mrd-46-enn/?sku=SGL-MTG-MRD-46-ENN1</t>
  </si>
  <si>
    <t>https://starcitygames.com/vine-trellis-sgl-mtg-mmq-285-enn/?sku=SGL-MTG-MMQ-285-ENN1</t>
  </si>
  <si>
    <t>https://starcitygames.com/jungle-barrier-sgl-mtg-apc-106-enn/?sku=SGL-MTG-APC-106-ENN1</t>
  </si>
  <si>
    <t>https://starcitygames.com/tetsuko-umezawa-fugitive-sgl-mtg-dom-69-enn/?sku=SGL-MTG-DOM-69-ENN1</t>
  </si>
  <si>
    <t>https://starcitygames.com/mnemonic-wall-sgl-mtg-roe-78-enn/?sku=SGL-MTG-ROE-78-ENN1</t>
  </si>
  <si>
    <t>https://starcitygames.com/soulsworn-jury-sgl-mtg-dis-17-enn/?sku=SGL-MTG-DIS-17-ENN1</t>
  </si>
  <si>
    <t>https://starcitygames.com/axebane-guardian-sgl-mtg-rtr-115-enn/?sku=SGL-MTG-RTR-115-ENN1</t>
  </si>
  <si>
    <t>https://starcitygames.com/wall-of-kelp-sgl-mtg-hml-40-enn/?sku=SGL-MTG-HML-40-ENN1</t>
  </si>
  <si>
    <t>Wall of Kelp</t>
  </si>
  <si>
    <t>https://starcitygames.com/high-alert-sgl-mtg-rna-182-enn/?sku=SGL-MTG-RNA-182-ENN1</t>
  </si>
  <si>
    <t>High Alert</t>
  </si>
  <si>
    <t>Sol Ring</t>
  </si>
  <si>
    <t>https://starcitygames.com/miraris-wake-sgl-mtg-jud-139-enn/?sku=SGL-MTG-JUD-139-ENN1</t>
  </si>
  <si>
    <t>Mirari's Wake</t>
  </si>
  <si>
    <t>Glacial Fortress</t>
  </si>
  <si>
    <t>Sunpetal Grove</t>
  </si>
  <si>
    <t>Hinterland Harbor</t>
  </si>
  <si>
    <t>Temple of Mystery</t>
  </si>
  <si>
    <t>Temple of Plenty</t>
  </si>
  <si>
    <t>Sea of Clouds</t>
  </si>
  <si>
    <t>Bountiful Promenade</t>
  </si>
  <si>
    <r>
      <rPr>
        <b/>
        <sz val="12"/>
        <color theme="0"/>
        <rFont val="Calibri"/>
        <family val="2"/>
        <scheme val="minor"/>
      </rPr>
      <t xml:space="preserve">2.5 </t>
    </r>
    <r>
      <rPr>
        <b/>
        <sz val="12"/>
        <color theme="9" tint="-0.249977111117893"/>
        <rFont val="Calibri"/>
        <family val="2"/>
        <scheme val="minor"/>
      </rPr>
      <t>Jumpstart</t>
    </r>
  </si>
  <si>
    <t>https://starcitygames.com/island-sgl-mtg-znr-271-enf/?sku=SGL-MTG-ZNR-271-ENF1</t>
  </si>
  <si>
    <t>Scute Swarm</t>
  </si>
  <si>
    <t>Clearwater Pathway</t>
  </si>
  <si>
    <t>Cragcrown Pathway</t>
  </si>
  <si>
    <t>Riverglide Pathway</t>
  </si>
  <si>
    <t>Temple of Abandon</t>
  </si>
  <si>
    <t>Forest (Theros Full Art)</t>
  </si>
  <si>
    <t>https://starcitygames.com/scute-swarm-sgl-mtg-znr2-308-enn/?sku=SGL-MTG-ZNR2-308-ENN1</t>
  </si>
  <si>
    <t>https://starcitygames.com/clearwater-pathway-murkwater-pathway-sgl-mtg-znr-260-enn/?sku=SGL-MTG-ZNR-260-ENN1</t>
  </si>
  <si>
    <t>https://starcitygames.com/cragcrown-pathway-timbercrown-pathway-sgl-mtg-znr2-287-enn/?sku=SGL-MTG-ZNR2-287-ENN1</t>
  </si>
  <si>
    <t>https://starcitygames.com/moraug-fury-of-akoum-sgl-mtg-znr2-300-enn/?sku=SGL-MTG-ZNR2-300-ENN1</t>
  </si>
  <si>
    <t>https://starcitygames.com/riverglide-pathway-lavaglide-pathway-sgl-mtg-znr-264-enn/?sku=SGL-MTG-ZNR-264-ENN1</t>
  </si>
  <si>
    <t>https://starcitygames.com/temple-of-abandon-sgl-mtg-thb-244-enf/?sku=SGL-MTG-THB-244-ENF1</t>
  </si>
  <si>
    <t>https://starcitygames.com/forest-sgl-mtg-thb-254-enf/?sku=SGL-MTG-THB-254-ENF1</t>
  </si>
  <si>
    <t>Branchloft Pathway</t>
  </si>
  <si>
    <t>https://starcitygames.com/branchloft-pathway-boulderloft-pathway-sgl-mtg-znr2-284-enn/?sku=SGL-MTG-ZNR2-284-ENN1</t>
  </si>
  <si>
    <t>Charix, the Raging Isle</t>
  </si>
  <si>
    <t>https://starcitygames.com/charix-the-raging-isle-sgl-mtg-prm-bun_znr_386-enf/?sku=SGL-MTG-PRM-BUN_ZNR_386-ENF1</t>
  </si>
  <si>
    <t>Mechagodzilla, Battle Fortress</t>
  </si>
  <si>
    <t>Hornet Nest</t>
  </si>
  <si>
    <t>https://starcitygames.com/hornet-nest-sgl-mtg-m15-177-enn/?sku=SGL-MTG-M15-177-ENN1</t>
  </si>
  <si>
    <t>https://starcitygames.com/sunscape-familiar-sgl-mtg-pls-17-enn/?sku=SGL-MTG-PLS-17-ENN1</t>
  </si>
  <si>
    <t>Towering Titan</t>
  </si>
  <si>
    <t>https://starcitygames.com/towering-titan-sgl-mtg-jmp-031-enn/?sku=SGL-MTG-JMP-031-ENN1</t>
  </si>
  <si>
    <t>Sunscape Familiar</t>
  </si>
  <si>
    <t>https://starcitygames.com/hinterland-harbor-sgl-mtg-isd-241-enn/?sku=SGL-MTG-ISD-241-ENN1</t>
  </si>
  <si>
    <t>https://starcitygames.com/temple-of-mystery-sgl-mtg-m21-254-enf/?sku=SGL-MTG-M21-254-ENF1</t>
  </si>
  <si>
    <t>https://starcitygames.com/sunpetal-grove-sgl-mtg-xln-257-enn/?sku=SGL-MTG-XLN-257-ENN1</t>
  </si>
  <si>
    <t>https://starcitygames.com/temple-of-plenty-sgl-mtg-bng-165-enn/?sku=SGL-MTG-BNG-165-ENN1</t>
  </si>
  <si>
    <t>https://starcitygames.com/glacial-fortress-sgl-mtg-m13-225-enn/?sku=SGL-MTG-M13-225-ENN1</t>
  </si>
  <si>
    <t>https://starcitygames.com/sea-of-clouds-sgl-mtg-zne-016-enn/?sku=SGL-MTG-ZNE-016-ENN1</t>
  </si>
  <si>
    <t>Skyclave Apparition</t>
  </si>
  <si>
    <t>https://starcitygames.com/skyclave-apparition-sgl-mtg-znr-039-enn/?sku=SGL-MTG-ZNR-039-ENN1</t>
  </si>
  <si>
    <t>https://starcitygames.com/marsh-flats-sgl-mtg-zne-006-enf/?sku=SGL-MTG-ZNE-006-ENF1</t>
  </si>
  <si>
    <t>Marsh Flats</t>
  </si>
  <si>
    <t>Nissa of Shadowed Boughs</t>
  </si>
  <si>
    <t>https://starcitygames.com/nissa-of-shadowed-boughs-sgl-mtg-znr2-283-enn/?sku=SGL-MTG-ZNR2-283-ENN1</t>
  </si>
  <si>
    <t>https://starcitygames.com/forsaken-monument-sgl-mtg-znr-244-enf/?sku=SGL-MTG-ZNR-244-ENF1</t>
  </si>
  <si>
    <t>Forsaken Monument</t>
  </si>
  <si>
    <t>SOMEDAY</t>
  </si>
  <si>
    <t>https://starcitygames.com/plains-sgl-mtg-thb-250-enn/?sku=SGL-MTG-THB-250-ENN1</t>
  </si>
  <si>
    <t>https://starcitygames.com/plains-373-full-art-sgl-mtg-2xm-373-enn/?sku=SGL-MTG-2XM-373-ENN1</t>
  </si>
  <si>
    <t>https://starcitygames.com/forest-sgl-mtg-thb-254-enn/?sku=SGL-MTG-THB-254-ENN1</t>
  </si>
  <si>
    <t>https://starcitygames.com/forest-full-art-sgl-mtg-ust-216-enn/?sku=SGL-MTG-UST-216-ENN1</t>
  </si>
  <si>
    <t>https://starcitygames.com/eldrazi-devastator-sgl-mtg-bfz-7-enf/?sku=SGL-MTG-BFZ-7-ENF1</t>
  </si>
  <si>
    <r>
      <rPr>
        <b/>
        <sz val="12"/>
        <color theme="0"/>
        <rFont val="Calibri"/>
        <family val="2"/>
        <scheme val="minor"/>
      </rPr>
      <t xml:space="preserve">3.0 </t>
    </r>
    <r>
      <rPr>
        <b/>
        <sz val="12"/>
        <color theme="0" tint="-0.249977111117893"/>
        <rFont val="Calibri"/>
        <family val="2"/>
        <scheme val="minor"/>
      </rPr>
      <t>C</t>
    </r>
  </si>
  <si>
    <t>Eldrazi Devastator</t>
  </si>
  <si>
    <t>https://starcitygames.com/counterspell-sgl-mtg-tmp-57-enn/?sku=SGL-MTG-TMP-57-ENN1</t>
  </si>
  <si>
    <t>https://starcitygames.com/careful-study-sgl-mtg-ody-70-enn/?sku=SGL-MTG-ODY-70-ENN1</t>
  </si>
  <si>
    <t>Careful Study</t>
  </si>
  <si>
    <t>Fire Prophecy</t>
  </si>
  <si>
    <t>Grapeshot</t>
  </si>
  <si>
    <t>Izzet Guildgate</t>
  </si>
  <si>
    <t>Snow-Covered Island</t>
  </si>
  <si>
    <t>https://starcitygames.com/snow-covered-island-sgl-mtg-mh1-251-enn/?sku=SGL-MTG-MH1-251-ENN1</t>
  </si>
  <si>
    <t>Mind Stone</t>
  </si>
  <si>
    <t>Blink of an Eye</t>
  </si>
  <si>
    <t>Serum Visions</t>
  </si>
  <si>
    <t>Rush of Knowledge</t>
  </si>
  <si>
    <t>https://starcitygames.com/island-sgl-mtg-m212-310-enn/?sku=SGL-MTG-M212-310-ENN1</t>
  </si>
  <si>
    <t>Island</t>
  </si>
  <si>
    <t>Goblin Electromancer</t>
  </si>
  <si>
    <t>Abrade</t>
  </si>
  <si>
    <t>Brainstorm</t>
  </si>
  <si>
    <t>Frogify</t>
  </si>
  <si>
    <t>Izzet Cluestone</t>
  </si>
  <si>
    <t>Ulamog's Crusher</t>
  </si>
  <si>
    <t>Halimar Depths</t>
  </si>
  <si>
    <t>https://starcitygames.com/ponder-sgl-mtg-m12-73-enn/?sku=SGL-MTG-M12-73-ENN1</t>
  </si>
  <si>
    <t>Ponder</t>
  </si>
  <si>
    <t>https://starcitygames.com/cloudpiercer-sgl-mtg-iko2-291-enf/?sku=SGL-MTG-IKO2-291-ENF1</t>
  </si>
  <si>
    <t>Cloudpiercer</t>
  </si>
  <si>
    <t>Fists of Flame</t>
  </si>
  <si>
    <t>Compulsive Research</t>
  </si>
  <si>
    <t>https://starcitygames.com/compulsive-research-sgl-mtg-rav-40-enn/?sku=SGL-MTG-RAV-40-ENN1</t>
  </si>
  <si>
    <t>https://starcitygames.com/arcane-denial-sgl-mtg-a25-41-enn/?sku=SGL-MTG-A25-41-ENN1</t>
  </si>
  <si>
    <t>Arcane Denial</t>
  </si>
  <si>
    <t>Opt</t>
  </si>
  <si>
    <t>Swiftwater Cliffs</t>
  </si>
  <si>
    <t>Jhessian Thief</t>
  </si>
  <si>
    <t>Highland Lake</t>
  </si>
  <si>
    <t>Flood</t>
  </si>
  <si>
    <t>Negate</t>
  </si>
  <si>
    <t>https://starcitygames.com/negate-sgl-mtg-rix-44-enn/?sku=SGL-MTG-RIX-44-ENN1</t>
  </si>
  <si>
    <t>Mystic Sanctuary</t>
  </si>
  <si>
    <t>Commander's Sphere</t>
  </si>
  <si>
    <t>Faithless Looting</t>
  </si>
  <si>
    <t>Izzet Boilerworks</t>
  </si>
  <si>
    <t>Wee Dragonauts</t>
  </si>
  <si>
    <t>Preordain</t>
  </si>
  <si>
    <t>https://starcitygames.com/privileged-position-sgl-mtg-gk1-116-enn/?sku=SGL-MTG-GK1-116-ENN1</t>
  </si>
  <si>
    <t>Privileged Position</t>
  </si>
  <si>
    <t>https://starcitygames.com/trostani-selesnyas-voice-sgl-mtg-gk1-102-enf/?sku=SGL-MTG-GK1-102-ENF1</t>
  </si>
  <si>
    <t>Trostani, Selesnya's Voice</t>
  </si>
  <si>
    <r>
      <rPr>
        <b/>
        <sz val="12"/>
        <color theme="0"/>
        <rFont val="Calibri"/>
        <family val="2"/>
        <scheme val="minor"/>
      </rPr>
      <t xml:space="preserve">2.9 </t>
    </r>
    <r>
      <rPr>
        <b/>
        <sz val="12"/>
        <color rgb="FF3333CC"/>
        <rFont val="Calibri"/>
        <family val="2"/>
        <scheme val="minor"/>
      </rPr>
      <t>Commander Legends</t>
    </r>
  </si>
  <si>
    <t>Hullbreacher</t>
  </si>
  <si>
    <t>https://starcitygames.com/hullbreacher-sgl-mtg-cmr-074-enn/?sku=SGL-MTG-CMR-074-ENN1</t>
  </si>
  <si>
    <t>Rings of Brighthearth</t>
  </si>
  <si>
    <t>https://starcitygames.com/rejuvenating-springs-sgl-mtg-cmr-354-enn/?sku=SGL-MTG-CMR-354-ENN1</t>
  </si>
  <si>
    <t>Rejuvenating Springs</t>
  </si>
  <si>
    <t>https://starcitygames.com/staff-of-domination-sgl-mtg-cmr-343-enn/?sku=SGL-MTG-CMR-343-ENN1</t>
  </si>
  <si>
    <t>Staff of Domination</t>
  </si>
  <si>
    <t>Undergrowth Stadium</t>
  </si>
  <si>
    <t>https://starcitygames.com/undergrowth-stadium-sgl-mtg-cmr-359-enn/?sku=SGL-MTG-CMR-359-ENN1</t>
  </si>
  <si>
    <t>https://starcitygames.com/training-center-sgl-mtg-cmr-358-enn/?sku=SGL-MTG-CMR-358-ENN1</t>
  </si>
  <si>
    <t>Training Center</t>
  </si>
  <si>
    <t>https://starcitygames.com/avenger-of-zendikar-sgl-mtg-cmr-422-enn/?sku=SGL-MTG-CMR-422-ENN1</t>
  </si>
  <si>
    <t>Avenger of Zendikar</t>
  </si>
  <si>
    <t>Wheel of Misfortune</t>
  </si>
  <si>
    <t>https://starcitygames.com/wheel-of-misfortune-sgl-mtg-cmr-211-enn/?sku=SGL-MTG-CMR-211-ENN1</t>
  </si>
  <si>
    <t>Akroma, Vision of Ixidor</t>
  </si>
  <si>
    <t>https://starcitygames.com/ramunap-excavator-sgl-mtg-cmr-433-enn/?sku=SGL-MTG-CMR-433-ENN1</t>
  </si>
  <si>
    <t>Ramunap Excavator</t>
  </si>
  <si>
    <t>Eternal Witness</t>
  </si>
  <si>
    <t>https://starcitygames.com/eternal-witness-sgl-mtg-cmr-425-enn/?sku=SGL-MTG-CMR-425-ENN1</t>
  </si>
  <si>
    <t>Nezahal, Primal Tide</t>
  </si>
  <si>
    <t>https://starcitygames.com/nezahal-primal-tide-sgl-mtg-cmr-401-enn/?sku=SGL-MTG-CMR-401-ENN1</t>
  </si>
  <si>
    <t>Kamahl, Heart of Krosa</t>
  </si>
  <si>
    <t>https://starcitygames.com/kamahl-heart-of-krosa-sgl-mtg-cmr-237-enn/?sku=SGL-MTG-CMR-237-ENN1</t>
  </si>
  <si>
    <t>https://starcitygames.com/reliquary-tower-sgl-mtg-cmr-488-enn/?sku=SGL-MTG-CMR-488-ENN1</t>
  </si>
  <si>
    <t>Murkfiend Liege</t>
  </si>
  <si>
    <t>https://starcitygames.com/murkfiend-liege-sgl-mtg-cmr-448-enn/?sku=SGL-MTG-CMR-448-ENN1</t>
  </si>
  <si>
    <t>https://starcitygames.com/sol-ring-sgl-mtg-cmr-472-enn/?sku=SGL-MTG-CMR-472-ENN1</t>
  </si>
  <si>
    <t>Triumphant Reckoning</t>
  </si>
  <si>
    <t>https://starcitygames.com/triumphant-reckoning-sgl-mtg-cmr-052-enn/?sku=SGL-MTG-CMR-052-ENN1</t>
  </si>
  <si>
    <t>https://starcitygames.com/thought-vessel-sgl-mtg-cmr-346-enn/?sku=SGL-MTG-CMR-346-ENN1</t>
  </si>
  <si>
    <t>Thought Vessel</t>
  </si>
  <si>
    <t>Port Razer</t>
  </si>
  <si>
    <t>https://starcitygames.com/port-razer-sgl-mtg-cmr-193-enn/?sku=SGL-MTG-CMR-193-ENN1</t>
  </si>
  <si>
    <t>Three Visits</t>
  </si>
  <si>
    <t>https://starcitygames.com/three-visits-sgl-mtg-cmr-261-enn/?sku=SGL-MTG-CMR-261-ENN1</t>
  </si>
  <si>
    <t>https://starcitygames.com/swiftfoot-boots-sgl-mtg-cmr-474-enn/?sku=SGL-MTG-CMR-474-ENN1</t>
  </si>
  <si>
    <t>Swiftfoot Boots</t>
  </si>
  <si>
    <t>https://starcitygames.com/kodamas-reach-sgl-mtg-cmr-429-enn/?sku=SGL-MTG-CMR-429-ENN1</t>
  </si>
  <si>
    <t>https://starcitygames.com/arcane-signet-sgl-mtg-cmr-297-enn/?sku=SGL-MTG-CMR-297-ENN1</t>
  </si>
  <si>
    <t>Arcane Signet</t>
  </si>
  <si>
    <t>Swamp (B)</t>
  </si>
  <si>
    <t>https://starcitygames.com/swamp-sgl-mtg-lea-290-enn/?sku=SGL-MTG-LEA-290-ENN1</t>
  </si>
  <si>
    <r>
      <rPr>
        <b/>
        <sz val="12"/>
        <color theme="0"/>
        <rFont val="Calibri"/>
        <family val="2"/>
        <scheme val="minor"/>
      </rPr>
      <t xml:space="preserve">0.9 </t>
    </r>
    <r>
      <rPr>
        <b/>
        <sz val="12"/>
        <color theme="8" tint="0.39997558519241921"/>
        <rFont val="Calibri"/>
        <family val="2"/>
        <scheme val="minor"/>
      </rPr>
      <t>Zendikar</t>
    </r>
  </si>
  <si>
    <r>
      <rPr>
        <b/>
        <sz val="12"/>
        <color theme="0"/>
        <rFont val="Calibri"/>
        <family val="2"/>
        <scheme val="minor"/>
      </rPr>
      <t xml:space="preserve">0.8 </t>
    </r>
    <r>
      <rPr>
        <b/>
        <sz val="12"/>
        <color theme="6"/>
        <rFont val="Calibri"/>
        <family val="2"/>
        <scheme val="minor"/>
      </rPr>
      <t>Lorwyn</t>
    </r>
  </si>
  <si>
    <r>
      <rPr>
        <b/>
        <sz val="12"/>
        <color theme="0"/>
        <rFont val="Calibri"/>
        <family val="2"/>
        <scheme val="minor"/>
      </rPr>
      <t xml:space="preserve">0.7 </t>
    </r>
    <r>
      <rPr>
        <b/>
        <sz val="12"/>
        <color theme="4" tint="-0.499984740745262"/>
        <rFont val="Calibri"/>
        <family val="2"/>
        <scheme val="minor"/>
      </rPr>
      <t>Planar Chaos</t>
    </r>
  </si>
  <si>
    <t>https://starcitygames.com/urborg-tomb-of-yawgmoth-sgl-mtg-plc-165-enn/?sku=SGL-MTG-PLC-165-ENN1</t>
  </si>
  <si>
    <t>Urborg, Tomb of Yawgmoth</t>
  </si>
  <si>
    <t>https://starcitygames.com/dread-sgl-mtg-lrw-107-enn/?sku=SGL-MTG-LRW-107-ENN1</t>
  </si>
  <si>
    <t>Dread</t>
  </si>
  <si>
    <t>Vigor</t>
  </si>
  <si>
    <t>https://starcitygames.com/vigor-sgl-mtg-lrw-240-enn/?sku=SGL-MTG-LRW-240-ENN1</t>
  </si>
  <si>
    <t>https://starcitygames.com/goblin-guide-sgl-mtg-zen-126-enn/?sku=SGL-MTG-ZEN-126-ENN1</t>
  </si>
  <si>
    <t>Thriving Isle</t>
  </si>
  <si>
    <t>Thriving Bluff</t>
  </si>
  <si>
    <t>https://starcitygames.com/thriving-bluff-sgl-mtg-jmp-033-enn/?sku=SGL-MTG-JMP-033-ENN1</t>
  </si>
  <si>
    <t>https://starcitygames.com/thriving-isle-sgl-mtg-jmp-036-enn/?sku=SGL-MTG-JMP-036-ENN1</t>
  </si>
  <si>
    <t>Fall from Favor</t>
  </si>
  <si>
    <t>Jace, Mirror Mage</t>
  </si>
  <si>
    <t>https://starcitygames.com/jace-mirror-mage-sgl-mtg-znr2-281-enn/?sku=SGL-MTG-ZNR2-281-ENN1</t>
  </si>
  <si>
    <t>https://starcitygames.com/felidar-retreat-sgl-mtg-znr-016-enf/?sku=SGL-MTG-ZNR-016-ENF1</t>
  </si>
  <si>
    <t>Felidar Retreat</t>
  </si>
  <si>
    <t>Drana, the Last Bloodchief</t>
  </si>
  <si>
    <t>https://starcitygames.com/drana-the-last-bloodchief-sgl-mtg-znr-098-enn/?sku=SGL-MTG-ZNR-098-ENN1</t>
  </si>
  <si>
    <t>Lotus Cobra</t>
  </si>
  <si>
    <t>https://starcitygames.com/lotus-cobra-sgl-mtg-znr-193-enn/?sku=SGL-MTG-ZNR-193-ENN1</t>
  </si>
  <si>
    <t>https://starcitygames.com/lotus-cobra-sgl-mtg-znr2-307-enf/?sku=SGL-MTG-ZNR2-307-ENF1</t>
  </si>
  <si>
    <t>Rhystic Study</t>
  </si>
  <si>
    <t>Lightning Bolt</t>
  </si>
  <si>
    <t>https://starcitygames.com/island-376-sgl-mtg-2xm-376-enf/?sku=SGL-MTG-2XM-376-ENF1</t>
  </si>
  <si>
    <t>Chimeric Staff</t>
  </si>
  <si>
    <t>https://starcitygames.com/chimeric-staff-sgl-mtg-usg-288-enn/?sku=SGL-MTG-USG-288-ENN1</t>
  </si>
  <si>
    <t>Lightning Dragon</t>
  </si>
  <si>
    <t>https://starcitygames.com/lightning-dragon-sgl-mtg-usg-202-enn/?sku=SGL-MTG-USG-202-ENN1</t>
  </si>
  <si>
    <t>https://starcitygames.com/karn-silver-golem-sgl-mtg-usg-298-enn/?sku=SGL-MTG-USG-298-ENN1</t>
  </si>
  <si>
    <t>Karn, Silver Golem</t>
  </si>
  <si>
    <t>Jester's Sombrero</t>
  </si>
  <si>
    <t>https://starcitygames.com/jesters-sombrero-sgl-mtg-ugl-76-enn/?sku=SGL-MTG-UGL-76-ENN1</t>
  </si>
  <si>
    <t>https://starcitygames.com/b-f-m-big-furry-monster-sgl-mtg-ugl-28-enn/?sku=SGL-MTG-UGL-28-ENN1</t>
  </si>
  <si>
    <t>B.F.M. (Big Furry Monster) L</t>
  </si>
  <si>
    <t>https://starcitygames.com/b-f-m-big-furry-monster-sgl-mtg-ugl-29-enn/?sku=SGL-MTG-UGL-29-ENN1</t>
  </si>
  <si>
    <t>B.F.M. (Big Furry Monster) R</t>
  </si>
  <si>
    <t>Blacker Lotus</t>
  </si>
  <si>
    <t>https://starcitygames.com/blacker-lotus-sgl-mtg-ugl-70-enn/?sku=SGL-MTG-UGL-70-ENN1</t>
  </si>
  <si>
    <t>https://starcitygames.com/benthic-behemoth-sgl-mtg-tmp-54-enn/?sku=SGL-MTG-TMP-54-ENN1</t>
  </si>
  <si>
    <t>Benthic Behemoth</t>
  </si>
  <si>
    <t>Rathi Dragon</t>
  </si>
  <si>
    <t>https://starcitygames.com/rathi-dragon-sgl-mtg-tmp-196-enn/?sku=SGL-MTG-TMP-196-ENN1</t>
  </si>
  <si>
    <t>https://starcitygames.com/commander-greven-il-vec-sgl-mtg-tmp-115-enn/?sku=SGL-MTG-TMP-115-ENN1</t>
  </si>
  <si>
    <t>Commander Greven il-Vec</t>
  </si>
  <si>
    <t>https://starcitygames.com/dragonstorm-sgl-mtg-scg-90-enn/?sku=SGL-MTG-SCG-90-ENN1</t>
  </si>
  <si>
    <t>Karona, False God</t>
  </si>
  <si>
    <t>Dragonstorm</t>
  </si>
  <si>
    <t>https://starcitygames.com/karona-false-god-sgl-mtg-scg-138-enn/?sku=SGL-MTG-SCG-138-ENN1</t>
  </si>
  <si>
    <t>Mageta the Lion</t>
  </si>
  <si>
    <t>https://starcitygames.com/mageta-the-lion-sgl-mtg-pcy-13-enn/?sku=SGL-MTG-PCY-13-ENN1</t>
  </si>
  <si>
    <t>https://starcitygames.com/jareth-leonine-titan-sgl-mtg-ons-43-enn/?sku=SGL-MTG-ONS-43-ENN1</t>
  </si>
  <si>
    <t>Jareth, Leonine Titan</t>
  </si>
  <si>
    <t>Akroma, Angel of Wrath</t>
  </si>
  <si>
    <t>https://starcitygames.com/akroma-angel-of-wrath-sgl-mtg-lgn-1-enn/?sku=SGL-MTG-LGN-1-ENN1</t>
  </si>
  <si>
    <t>https://starcitygames.com/phage-the-untouchable-sgl-mtg-lgn-78-enn/?sku=SGL-MTG-LGN-78-ENN1</t>
  </si>
  <si>
    <t>Phage the Untouchable</t>
  </si>
  <si>
    <t>Commander Eesha</t>
  </si>
  <si>
    <t>https://starcitygames.com/commander-eesha-sgl-mtg-jud-9-enn/?sku=SGL-MTG-JUD-9-ENN1</t>
  </si>
  <si>
    <t>Harsh Judgment</t>
  </si>
  <si>
    <t>https://starcitygames.com/harsh-judgment-sgl-mtg-inv-19-enn/?sku=SGL-MTG-INV-19-ENN1</t>
  </si>
  <si>
    <t>https://starcitygames.com/coalition-victory-sgl-mtg-inv-241-enn/?sku=SGL-MTG-INV-241-ENN1</t>
  </si>
  <si>
    <t>Coalition Victory</t>
  </si>
  <si>
    <t>Utopia Tree</t>
  </si>
  <si>
    <t>https://starcitygames.com/utopia-tree-sgl-mtg-inv-219-enn/?sku=SGL-MTG-INV-219-ENN1</t>
  </si>
  <si>
    <t>https://starcitygames.com/dueling-grounds-sgl-mtg-inv-245-enn/?sku=SGL-MTG-INV-245-ENN1</t>
  </si>
  <si>
    <t>Dueling Grounds</t>
  </si>
  <si>
    <t>https://starcitygames.com/mirri-cat-warrior-sgl-mtg-exo-114-enn/?sku=SGL-MTG-EXO-114-ENN1</t>
  </si>
  <si>
    <t>Mirri, Cat Warrior</t>
  </si>
  <si>
    <t>Exalted Dragon</t>
  </si>
  <si>
    <t>https://starcitygames.com/exalted-dragon-sgl-mtg-exo-6-enn/?sku=SGL-MTG-EXO-6-ENN1</t>
  </si>
  <si>
    <t>Jester's Cap</t>
  </si>
  <si>
    <t>https://starcitygames.com/jesters-cap-sgl-mtg-ice-324-enn/?sku=SGL-MTG-ICE-324-ENN1</t>
  </si>
  <si>
    <t>https://starcitygames.com/lhurgoyf-sgl-mtg-ice-252-enn/?sku=SGL-MTG-ICE-252-ENN1</t>
  </si>
  <si>
    <t>Lhurgoyf</t>
  </si>
  <si>
    <t>https://starcitygames.com/mountain-sgl-mtg-m212-312-enn/?sku=SGL-MTG-M212-312-ENN1</t>
  </si>
  <si>
    <t>https://starcitygames.com/rhystic-study-sgl-mtg-pcy-45-enn/?sku=SGL-MTG-PCY-45-ENN1</t>
  </si>
  <si>
    <t>https://starcitygames.com/lightning-bolt-sgl-mtg-mm2-122-enn/?sku=SGL-MTG-MM2-122-ENN1</t>
  </si>
  <si>
    <t>Forest</t>
  </si>
  <si>
    <t>Plains</t>
  </si>
  <si>
    <t>https://starcitygames.com/nevinyrrals-disk-sgl-mtg-cmr2-696-enf/?sku=SGL-MTG-CMR2-696-ENF1</t>
  </si>
  <si>
    <t>Nevinyrral's Disk</t>
  </si>
  <si>
    <t>Silas Renn, Seeker Adept</t>
  </si>
  <si>
    <t>https://starcitygames.com/silas-renn-seeker-adept-sgl-mtg-cmr2-536-enf/?sku=SGL-MTG-CMR2-536-ENF1</t>
  </si>
  <si>
    <t>https://starcitygames.com/akroma-vision-of-ixidor-sgl-mtg-cmr-002-enf/?sku=SGL-MTG-CMR-002-ENF1</t>
  </si>
  <si>
    <t>https://starcitygames.com/training-center-sgl-mtg-cmr-358-enf/?sku=SGL-MTG-CMR-358-ENF1</t>
  </si>
  <si>
    <t>https://starcitygames.com/maelstrom-wanderer-sgl-mtg-cmr2-526-enf/?sku=SGL-MTG-CMR2-526-ENF1</t>
  </si>
  <si>
    <t>Maelstrom Wanderer</t>
  </si>
  <si>
    <t>https://starcitygames.com/rings-of-brighthearth-sgl-mtg-cmr-335-enf/?sku=SGL-MTG-CMR-335-ENF1</t>
  </si>
  <si>
    <t>https://starcitygames.com/command-tower-sgl-mtg-cmr2-705-enn/?sku=SGL-MTG-CMR2-705-ENN1</t>
  </si>
  <si>
    <t>https://starcitygames.com/undergrowth-stadium-sgl-mtg-cmr2-714-enn/?sku=SGL-MTG-CMR2-714-ENN1</t>
  </si>
  <si>
    <t>Xenagos, God of Revels</t>
  </si>
  <si>
    <t>https://starcitygames.com/xenagos-god-of-revels-sgl-mtg-cmr2-541-enf/?sku=SGL-MTG-CMR2-541-ENF1</t>
  </si>
  <si>
    <t>Wall of Reverence</t>
  </si>
  <si>
    <t>https://starcitygames.com/wall-of-reverence-sgl-mtg-uma-41-enf/?sku=SGL-MTG-UMA-41-ENF1</t>
  </si>
  <si>
    <t>Rabid Wombat</t>
  </si>
  <si>
    <t>https://starcitygames.com/rabid-wombat-sgl-mtg-leg-198-enn/?sku=SGL-MTG-LEG-198-ENN1</t>
  </si>
  <si>
    <t>https://starcitygames.com/barktooth-warbeard-sgl-mtg-leg-221-enn/?sku=SGL-MTG-LEG-221-ENN1</t>
  </si>
  <si>
    <t>Barktooth Warbeard</t>
  </si>
  <si>
    <t>Teeka's Dragon</t>
  </si>
  <si>
    <t>https://starcitygames.com/teekas-dragon-sgl-mtg-mir-320-enn/?sku=SGL-MTG-MIR-320-ENN1</t>
  </si>
  <si>
    <t>Tibalt, the Fiend-Blooded</t>
  </si>
  <si>
    <t>Naked Singularity</t>
  </si>
  <si>
    <t>https://starcitygames.com/naked-singularity-sgl-mtg-ice-330-enn/?sku=SGL-MTG-ICE-330-ENN1</t>
  </si>
  <si>
    <t>https://starcitygames.com/veldrane-of-sengir-sgl-mtg-hml-60-enn/?sku=SGL-MTG-HML-60-ENN1</t>
  </si>
  <si>
    <t>Veldrane of Sengir</t>
  </si>
  <si>
    <t>https://starcitygames.com/an-havva-township-sgl-mtg-hml-111-enn/?sku=SGL-MTG-HML-111-ENN1</t>
  </si>
  <si>
    <t>An-Havva Township</t>
  </si>
  <si>
    <t>Pablo Zurita</t>
  </si>
  <si>
    <t>Marcelo Beltran</t>
  </si>
  <si>
    <t>Aninat</t>
  </si>
  <si>
    <t>Abraham Burgos</t>
  </si>
  <si>
    <t>Deposito</t>
  </si>
  <si>
    <t>PAGADO</t>
  </si>
  <si>
    <t>Emil Le Chien</t>
  </si>
  <si>
    <t>Martes 24</t>
  </si>
  <si>
    <t>Metro Los Leones</t>
  </si>
  <si>
    <t>ENTREGADO</t>
  </si>
  <si>
    <t>Bufon Chavez</t>
  </si>
  <si>
    <t>Metro Ñuñoa</t>
  </si>
  <si>
    <t xml:space="preserve"> Gonzalo Leiva</t>
  </si>
  <si>
    <t>Cash</t>
  </si>
  <si>
    <t>Viernes 27</t>
  </si>
  <si>
    <t>Oasis</t>
  </si>
  <si>
    <t>Diego Inda</t>
  </si>
  <si>
    <t>Mocle Navarrete</t>
  </si>
  <si>
    <t>Joaquín Vásquez</t>
  </si>
  <si>
    <t>Jueves 26</t>
  </si>
  <si>
    <t>Metro 19 hrs</t>
  </si>
  <si>
    <t>Archpriest of Iona</t>
  </si>
  <si>
    <t>Brought Back</t>
  </si>
  <si>
    <t>https://starcitygames.com/brought-back-sgl-mtg-m20-9-enn/?sku=SGL-MTG-M20-9-ENN1</t>
  </si>
  <si>
    <t>Adorned Pouncer</t>
  </si>
  <si>
    <t>Pack Leader</t>
  </si>
  <si>
    <t>Luminarch Aspirant</t>
  </si>
  <si>
    <t>https://starcitygames.com/luminarch-aspirant-sgl-mtg-znr-024-enn/?sku=SGL-MTG-ZNR-024-ENN1</t>
  </si>
  <si>
    <t>Lavabrink Venturer</t>
  </si>
  <si>
    <t>https://starcitygames.com/archon-of-emeria-sgl-mtg-znr-004-enn/?sku=SGL-MTG-ZNR-004-ENN1</t>
  </si>
  <si>
    <t>Archon of Emeria</t>
  </si>
  <si>
    <t>Mythos of Snapdax</t>
  </si>
  <si>
    <t>Sephara, Sky's Blade</t>
  </si>
  <si>
    <t>Cartas</t>
  </si>
  <si>
    <t>$ x Carta</t>
  </si>
  <si>
    <t>Estimado</t>
  </si>
  <si>
    <t>See the Truth</t>
  </si>
  <si>
    <t>Inscription of Insight</t>
  </si>
  <si>
    <t>Laboratory Drudge</t>
  </si>
  <si>
    <t>Whir of Invention</t>
  </si>
  <si>
    <t>https://starcitygames.com/whir-of-invention-sgl-mtg-pwsb-aer_049-enn/?sku=SGL-MTG-PWSB-AER_049-ENN1</t>
  </si>
  <si>
    <t>https://starcitygames.com/thieves-guild-enforcer-sgl-mtg-m21-125-enn/?sku=SGL-MTG-M21-125-ENN1</t>
  </si>
  <si>
    <t>Thieves' Guild Enforcer</t>
  </si>
  <si>
    <t>Skyclave Shade</t>
  </si>
  <si>
    <t>https://starcitygames.com/dread-presence-sgl-mtg-m20-96-enn/?sku=SGL-MTG-M20-96-ENN1</t>
  </si>
  <si>
    <t>Dread Presence</t>
  </si>
  <si>
    <t>https://starcitygames.com/toxin-sliver-sgl-mtg-pwsb-lgn_084-enn/?sku=SGL-MTG-PWSB-LGN_084-ENN1</t>
  </si>
  <si>
    <t>Toxin Sliver</t>
  </si>
  <si>
    <t>Kaervek, the Spiteful</t>
  </si>
  <si>
    <t>Coveted Prize</t>
  </si>
  <si>
    <t>https://starcitygames.com/alpine-moon-sgl-mtg-m19-128-enn/?sku=SGL-MTG-M19-128-ENN1</t>
  </si>
  <si>
    <t>Alpine Moon</t>
  </si>
  <si>
    <t>Tilonalli's Summoner</t>
  </si>
  <si>
    <t>https://starcitygames.com/magmatic-channeler-sgl-mtg-znr-148-enn/?sku=SGL-MTG-ZNR-148-ENN1</t>
  </si>
  <si>
    <t>Magmatic Channeler</t>
  </si>
  <si>
    <t>Spiteful Sliver</t>
  </si>
  <si>
    <t>https://starcitygames.com/spiteful-sliver-sgl-mtg-mh1-148-enn/?sku=SGL-MTG-MH1-148-ENN1</t>
  </si>
  <si>
    <t>Relic Robber</t>
  </si>
  <si>
    <t>Flamekin Herald</t>
  </si>
  <si>
    <t>Unpredictable Cyclone</t>
  </si>
  <si>
    <t>Chandra's Incinerator</t>
  </si>
  <si>
    <t>Chaos Maw</t>
  </si>
  <si>
    <t>Volcanic Salvo</t>
  </si>
  <si>
    <t>Jaya's Immolating Inferno</t>
  </si>
  <si>
    <t>Jeska's Will</t>
  </si>
  <si>
    <t>https://starcitygames.com/jeskas-will-sgl-mtg-cmr-187-enn/?sku=SGL-MTG-CMR-187-ENN1</t>
  </si>
  <si>
    <t>Parhelion II</t>
  </si>
  <si>
    <t>https://starcitygames.com/parhelion-ii-sgl-mtg-war-24-enn/?sku=SGL-MTG-WAR-24-ENN1</t>
  </si>
  <si>
    <t>Los Leones</t>
  </si>
  <si>
    <t>Swarm Shambler</t>
  </si>
  <si>
    <t>Inscription of Abundance</t>
  </si>
  <si>
    <t>Feline Sovereign</t>
  </si>
  <si>
    <t>Hour of Promise</t>
  </si>
  <si>
    <t>Garruk, Primal Hunter</t>
  </si>
  <si>
    <t>https://starcitygames.com/garruk-primal-hunter-sgl-mtg-c19-167-enn/?sku=SGL-MTG-C19-167-ENN1</t>
  </si>
  <si>
    <t>Lavinia, Azorius Renegade</t>
  </si>
  <si>
    <t>https://starcitygames.com/lavinia-azorius-renegade-sgl-mtg-rna-189-enn/?sku=SGL-MTG-RNA-189-ENN1</t>
  </si>
  <si>
    <t>Skycat Sovereign</t>
  </si>
  <si>
    <t>https://starcitygames.com/skycat-sovereign-sgl-mtg-iko-207-enn/?sku=SGL-MTG-IKO-207-ENN1</t>
  </si>
  <si>
    <t>Kwain, Itinerant Meddler</t>
  </si>
  <si>
    <t>https://starcitygames.com/kwain-itinerant-meddler-sgl-mtg-cmr-284-enn/?sku=SGL-MTG-CMR-284-ENN1</t>
  </si>
  <si>
    <r>
      <rPr>
        <b/>
        <sz val="12"/>
        <color theme="0"/>
        <rFont val="Calibri"/>
        <family val="2"/>
        <scheme val="minor"/>
      </rPr>
      <t xml:space="preserve">1.9 </t>
    </r>
    <r>
      <rPr>
        <b/>
        <sz val="12"/>
        <color theme="2" tint="-0.249977111117893"/>
        <rFont val="Calibri"/>
        <family val="2"/>
        <scheme val="minor"/>
      </rPr>
      <t>W</t>
    </r>
    <r>
      <rPr>
        <b/>
        <sz val="12"/>
        <rFont val="Calibri"/>
        <family val="2"/>
        <scheme val="minor"/>
      </rPr>
      <t>B</t>
    </r>
  </si>
  <si>
    <r>
      <rPr>
        <b/>
        <sz val="12"/>
        <color theme="0"/>
        <rFont val="Calibri"/>
        <family val="2"/>
        <scheme val="minor"/>
      </rPr>
      <t xml:space="preserve">2.3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theme="1"/>
        <rFont val="Calibri"/>
        <family val="2"/>
        <scheme val="minor"/>
      </rPr>
      <t>B</t>
    </r>
  </si>
  <si>
    <t>Soul Diviner</t>
  </si>
  <si>
    <t>https://starcitygames.com/soul-diviner-sgl-mtg-war-218-enn/?sku=SGL-MTG-WAR-218-ENN1</t>
  </si>
  <si>
    <r>
      <rPr>
        <b/>
        <sz val="12"/>
        <color theme="0"/>
        <rFont val="Calibri"/>
        <family val="2"/>
        <scheme val="minor"/>
      </rPr>
      <t xml:space="preserve">2.7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</si>
  <si>
    <t>Firemind's Research</t>
  </si>
  <si>
    <t>https://starcitygames.com/fireminds-research-sgl-mtg-grn-171-enn/?sku=SGL-MTG-GRN-171-ENN1</t>
  </si>
  <si>
    <t>Belbe, Corrupted Observer</t>
  </si>
  <si>
    <t>https://starcitygames.com/belbe-corrupted-observer-sgl-mtg-cmr-270-enn/?sku=SGL-MTG-CMR-270-ENN1</t>
  </si>
  <si>
    <t>Bronzehide Lion</t>
  </si>
  <si>
    <t>https://starcitygames.com/bronzehide-lion-sgl-mtg-thb-210-enn/?sku=SGL-MTG-THB-210-ENN1</t>
  </si>
  <si>
    <t>Simic Ascendancy</t>
  </si>
  <si>
    <t>Hanna, Ship's Navigator</t>
  </si>
  <si>
    <t>https://starcitygames.com/hanna-ships-navigator-sgl-mtg-2xm-200-enn/?sku=SGL-MTG-2XM-200-ENN1</t>
  </si>
  <si>
    <t>https://starcitygames.com/linvala-shield-of-sea-gate-sgl-mtg-znr-226-enn/?sku=SGL-MTG-ZNR-226-ENN1</t>
  </si>
  <si>
    <t>Linvala, Shield of Sea Gate</t>
  </si>
  <si>
    <t>https://starcitygames.com/deaths-oasis-sgl-mtg-iko-182-enn/?sku=SGL-MTG-IKO-182-ENN1</t>
  </si>
  <si>
    <t>Death's Oasis</t>
  </si>
  <si>
    <r>
      <rPr>
        <b/>
        <sz val="12"/>
        <color theme="0"/>
        <rFont val="Calibri"/>
        <family val="2"/>
        <scheme val="minor"/>
      </rPr>
      <t xml:space="preserve">2.2 </t>
    </r>
    <r>
      <rPr>
        <b/>
        <sz val="12"/>
        <color theme="2" tint="-0.249977111117893"/>
        <rFont val="Calibri"/>
        <family val="2"/>
        <scheme val="minor"/>
      </rPr>
      <t>W</t>
    </r>
    <r>
      <rPr>
        <b/>
        <sz val="12"/>
        <rFont val="Calibri"/>
        <family val="2"/>
        <scheme val="minor"/>
      </rPr>
      <t>B</t>
    </r>
    <r>
      <rPr>
        <b/>
        <sz val="12"/>
        <color rgb="FF00B050"/>
        <rFont val="Calibri"/>
        <family val="2"/>
        <scheme val="minor"/>
      </rPr>
      <t>G</t>
    </r>
  </si>
  <si>
    <t>Slitherwisp</t>
  </si>
  <si>
    <t>https://starcitygames.com/slitherwisp-sgl-mtg-iko-208-enn/?sku=SGL-MTG-IKO-208-ENN1</t>
  </si>
  <si>
    <t>Lutri, the Spellchaser</t>
  </si>
  <si>
    <t>https://starcitygames.com/lutri-the-spellchaser-sgl-mtg-iko-227-enn/?sku=SGL-MTG-IKO-227-ENN1</t>
  </si>
  <si>
    <t>Guided Passage</t>
  </si>
  <si>
    <t>https://starcitygames.com/guided-passage-sgl-mtg-pwsb-apc_105-enn/?sku=SGL-MTG-PWSB-APC_105-ENN1</t>
  </si>
  <si>
    <r>
      <rPr>
        <b/>
        <sz val="12"/>
        <color theme="0"/>
        <rFont val="Calibri"/>
        <family val="2"/>
        <scheme val="minor"/>
      </rPr>
      <t>3.5</t>
    </r>
    <r>
      <rPr>
        <b/>
        <sz val="12"/>
        <rFont val="Calibri"/>
        <family val="2"/>
        <scheme val="minor"/>
      </rPr>
      <t xml:space="preserve"> B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</si>
  <si>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 xml:space="preserve">3.1 </t>
    </r>
    <r>
      <rPr>
        <b/>
        <sz val="12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</si>
  <si>
    <r>
      <rPr>
        <b/>
        <sz val="12"/>
        <color theme="0"/>
        <rFont val="Calibri"/>
        <family val="2"/>
        <scheme val="minor"/>
      </rPr>
      <t xml:space="preserve">3.9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theme="2" tint="-0.249977111117893"/>
        <rFont val="Calibri"/>
        <family val="2"/>
        <scheme val="minor"/>
      </rPr>
      <t>W</t>
    </r>
  </si>
  <si>
    <r>
      <rPr>
        <b/>
        <sz val="12"/>
        <color theme="0"/>
        <rFont val="Calibri"/>
        <family val="2"/>
        <scheme val="minor"/>
      </rPr>
      <t xml:space="preserve">4.3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</si>
  <si>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rPr>
        <b/>
        <sz val="12"/>
        <color theme="0"/>
        <rFont val="Calibri"/>
        <family val="2"/>
        <scheme val="minor"/>
      </rPr>
      <t xml:space="preserve">4.6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theme="2" tint="-0.249977111117893"/>
        <rFont val="Calibri"/>
        <family val="2"/>
        <scheme val="minor"/>
      </rPr>
      <t>W</t>
    </r>
  </si>
  <si>
    <r>
      <rPr>
        <b/>
        <sz val="12"/>
        <color theme="0"/>
        <rFont val="Calibri"/>
        <family val="2"/>
        <scheme val="minor"/>
      </rPr>
      <t xml:space="preserve">5.0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0000FF"/>
        <rFont val="Calibri"/>
        <family val="2"/>
        <scheme val="minor"/>
      </rPr>
      <t>U</t>
    </r>
  </si>
  <si>
    <r>
      <rPr>
        <b/>
        <sz val="12"/>
        <color theme="0"/>
        <rFont val="Calibri"/>
        <family val="2"/>
        <scheme val="minor"/>
      </rPr>
      <t>3.0</t>
    </r>
    <r>
      <rPr>
        <b/>
        <sz val="12"/>
        <color theme="2" tint="-0.249977111117893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</si>
  <si>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t>Charnel Troll</t>
  </si>
  <si>
    <t>https://starcitygames.com/charnel-troll-sgl-mtg-grn-160-enn/?sku=SGL-MTG-GRN-160-ENN1</t>
  </si>
  <si>
    <t>https://starcitygames.com/grakmaw-skyclave-ravager-sgl-mtg-znr2-366-enn/?sku=SGL-MTG-ZNR2-366-ENN1</t>
  </si>
  <si>
    <t>Grakmaw, Skyclave Ravager</t>
  </si>
  <si>
    <t>Zirda, the Dawnwaker</t>
  </si>
  <si>
    <t>https://starcitygames.com/zirda-the-dawnwaker-sgl-mtg-iko-233-enn/?sku=SGL-MTG-IKO-233-ENN1</t>
  </si>
  <si>
    <t>https://starcitygames.com/akiri-fearless-voyager-sgl-mtg-znr-220-enn/?sku=SGL-MTG-ZNR-220-ENN1</t>
  </si>
  <si>
    <t>Akiri, Fearless Voyager</t>
  </si>
  <si>
    <t>Jared Carthalion, True Heir</t>
  </si>
  <si>
    <r>
      <rPr>
        <b/>
        <sz val="12"/>
        <color theme="0"/>
        <rFont val="Calibri"/>
        <family val="2"/>
        <scheme val="minor"/>
      </rPr>
      <t xml:space="preserve">4.4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theme="2" tint="-0.249977111117893"/>
        <rFont val="Calibri"/>
        <family val="2"/>
        <scheme val="minor"/>
      </rPr>
      <t>W</t>
    </r>
  </si>
  <si>
    <t>https://starcitygames.com/jared-carthalion-true-heir-sgl-mtg-cmr-281-enn/?sku=SGL-MTG-CMR-281-ENN1</t>
  </si>
  <si>
    <t>https://starcitygames.com/kaheera-the-orphanguard-sgl-mtg-iko-224-enn/?sku=SGL-MTG-IKO-224-ENN1</t>
  </si>
  <si>
    <t>Kaheera, the Orphanguard</t>
  </si>
  <si>
    <t>Savage Knuckleblade</t>
  </si>
  <si>
    <t>https://starcitygames.com/savage-knuckleblade-sgl-mtg-pwsb-ktk_197-enn/?sku=SGL-MTG-PWSB-KTK_197-ENN1</t>
  </si>
  <si>
    <t>https://starcitygames.com/averna-the-chaos-bloom-sgl-mtg-cmr-269-enn/?sku=SGL-MTG-CMR-269-ENN1</t>
  </si>
  <si>
    <t>Averna, the Chaos Bloom</t>
  </si>
  <si>
    <t>Doom Foretold</t>
  </si>
  <si>
    <t>https://starcitygames.com/doom-foretold-sgl-mtg-eld-187-enn/?sku=SGL-MTG-ELD-187-ENN1</t>
  </si>
  <si>
    <t>https://starcitygames.com/orah-skyclave-hierophant-sgl-mtg-znr-233-enn/?sku=SGL-MTG-ZNR-233-ENN1</t>
  </si>
  <si>
    <t>Orah, Skyclave Hierophant</t>
  </si>
  <si>
    <t>Whirlwind of Thought</t>
  </si>
  <si>
    <t>https://starcitygames.com/whirlwind-of-thought-sgl-mtg-iko-215-enn/?sku=SGL-MTG-IKO-215-ENN1</t>
  </si>
  <si>
    <t>Gnostro, Voice of the Crags</t>
  </si>
  <si>
    <t>https://starcitygames.com/gnostro-voice-of-the-crags-sgl-mtg-cmr-276-enn/?sku=SGL-MTG-CMR-276-ENN1</t>
  </si>
  <si>
    <t>https://starcitygames.com/widespread-brutality-sgl-mtg-war-226-enn/?sku=SGL-MTG-WAR-226-ENN1</t>
  </si>
  <si>
    <r>
      <rPr>
        <b/>
        <sz val="12"/>
        <color theme="0"/>
        <rFont val="Calibri"/>
        <family val="2"/>
        <scheme val="minor"/>
      </rPr>
      <t xml:space="preserve">5.3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</si>
  <si>
    <r>
      <rPr>
        <b/>
        <sz val="12"/>
        <color theme="0"/>
        <rFont val="Calibri"/>
        <family val="2"/>
        <scheme val="minor"/>
      </rPr>
      <t xml:space="preserve">2.8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theme="2" tint="-0.249977111117893"/>
        <rFont val="Calibri"/>
        <family val="2"/>
        <scheme val="minor"/>
      </rPr>
      <t>W</t>
    </r>
  </si>
  <si>
    <t>Widespread Brutality</t>
  </si>
  <si>
    <t>Storrev, Devkarin Lich</t>
  </si>
  <si>
    <t>https://starcitygames.com/storrev-devkarin-lich-sgl-mtg-war-219-enn/?sku=SGL-MTG-WAR-219-ENN1</t>
  </si>
  <si>
    <t>https://starcitygames.com/titans-nest-sgl-mtg-iko-212-enn/?sku=SGL-MTG-IKO-212-ENN1</t>
  </si>
  <si>
    <r>
      <rPr>
        <b/>
        <sz val="12"/>
        <color theme="0"/>
        <rFont val="Calibri"/>
        <family val="2"/>
        <scheme val="minor"/>
      </rPr>
      <t>3.7</t>
    </r>
    <r>
      <rPr>
        <b/>
        <sz val="12"/>
        <rFont val="Calibri"/>
        <family val="2"/>
        <scheme val="minor"/>
      </rPr>
      <t xml:space="preserve"> B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0000FF"/>
        <rFont val="Calibri"/>
        <family val="2"/>
        <scheme val="minor"/>
      </rPr>
      <t>U</t>
    </r>
  </si>
  <si>
    <t>Titans' Nest</t>
  </si>
  <si>
    <t>Solar Blaze</t>
  </si>
  <si>
    <t>https://starcitygames.com/solar-blaze-sgl-mtg-war-216-enn/?sku=SGL-MTG-WAR-216-ENN1</t>
  </si>
  <si>
    <t>Snapdax, Apex of the Hunt</t>
  </si>
  <si>
    <r>
      <rPr>
        <b/>
        <sz val="12"/>
        <color theme="0"/>
        <rFont val="Calibri"/>
        <family val="2"/>
        <scheme val="minor"/>
      </rPr>
      <t xml:space="preserve">4.1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theme="2" tint="-0.249977111117893"/>
        <rFont val="Calibri"/>
        <family val="2"/>
        <scheme val="minor"/>
      </rPr>
      <t>W</t>
    </r>
    <r>
      <rPr>
        <b/>
        <sz val="12"/>
        <color theme="1"/>
        <rFont val="Calibri"/>
        <family val="2"/>
        <scheme val="minor"/>
      </rPr>
      <t>B</t>
    </r>
  </si>
  <si>
    <t>Grand Warlord Radha</t>
  </si>
  <si>
    <t>https://starcitygames.com/grand-warlord-radha-sgl-mtg-dom-195-enn/?sku=SGL-MTG-DOM-195-ENN1</t>
  </si>
  <si>
    <t>https://starcitygames.com/frondland-felidar-sgl-mtg-iko-186-enn/?sku=SGL-MTG-IKO-186-ENN1</t>
  </si>
  <si>
    <t>Frondland Felidar</t>
  </si>
  <si>
    <t>Yasharn, Implacable Earth</t>
  </si>
  <si>
    <t>https://starcitygames.com/yasharn-implacable-earth-sgl-mtg-znr-240-enn/?sku=SGL-MTG-ZNR-240-ENN1</t>
  </si>
  <si>
    <t>https://starcitygames.com/lathiel-the-bounteous-dawn-sgl-mtg-cmr-285-enn/?sku=SGL-MTG-CMR-285-ENN1</t>
  </si>
  <si>
    <t>Lathiel, the Bounteous Dawn</t>
  </si>
  <si>
    <t>https://starcitygames.com/tamiyo-collector-of-tales-sgl-mtg-war-220-enn/?sku=SGL-MTG-WAR-220-ENN1</t>
  </si>
  <si>
    <t>Tamiyo, Collector of Tales</t>
  </si>
  <si>
    <t>Song of Creation</t>
  </si>
  <si>
    <t>https://starcitygames.com/song-of-creation-sgl-mtg-iko-210-enn/?sku=SGL-MTG-IKO-210-ENN1</t>
  </si>
  <si>
    <t>https://starcitygames.com/zareth-san-the-trickster-sgl-mtg-znr-242-enn/?sku=SGL-MTG-ZNR-242-ENN1</t>
  </si>
  <si>
    <t>Zareth San, the Trickster</t>
  </si>
  <si>
    <t>https://starcitygames.com/nymris-oonas-trickster-sgl-mtg-cmr-288-enn/?sku=SGL-MTG-CMR-288-ENN1</t>
  </si>
  <si>
    <t>Nymris, Oona's Trickster</t>
  </si>
  <si>
    <t>https://starcitygames.com/obosh-the-preypiercer-sgl-mtg-iko-228-enn/?sku=SGL-MTG-IKO-228-ENN1</t>
  </si>
  <si>
    <t>Obosh, the Preypiercer</t>
  </si>
  <si>
    <t>Mazirek, Kraul Death Priest</t>
  </si>
  <si>
    <t>https://starcitygames.com/mazirek-kraul-death-priest-sgl-mtg-2xm-209-enn/?sku=SGL-MTG-2XM-209-ENN1</t>
  </si>
  <si>
    <t>Offspring's Revenge</t>
  </si>
  <si>
    <t>https://starcitygames.com/offsprings-revenge-sgl-mtg-iko-198-enn/?sku=SGL-MTG-IKO-198-ENN1</t>
  </si>
  <si>
    <t>Jegantha, the Wellspring</t>
  </si>
  <si>
    <t>https://starcitygames.com/jegantha-the-wellspring-sgl-mtg-iko-222-enn/?sku=SGL-MTG-IKO-222-ENN1</t>
  </si>
  <si>
    <t>https://starcitygames.com/regisaur-alpha-sgl-mtg-xln-227-enn/?sku=SGL-MTG-XLN-227-ENN1</t>
  </si>
  <si>
    <t>Regisaur Alpha</t>
  </si>
  <si>
    <t>Nikya of the Old Ways</t>
  </si>
  <si>
    <t>https://starcitygames.com/nikya-of-the-old-ways-sgl-mtg-rna-193-enn/?sku=SGL-MTG-RNA-193-ENN1</t>
  </si>
  <si>
    <t>https://starcitygames.com/quartzwood-crasher-sgl-mtg-iko-201-enn/?sku=SGL-MTG-IKO-201-ENN1</t>
  </si>
  <si>
    <t>Quartzwood Crasher</t>
  </si>
  <si>
    <t>Tolsimir, Friend to Wolves</t>
  </si>
  <si>
    <t>https://starcitygames.com/tolsimir-friend-to-wolves-sgl-mtg-war-224-enn/?sku=SGL-MTG-WAR-224-ENN1</t>
  </si>
  <si>
    <t>https://starcitygames.com/repudiate-sgl-mtg-rna-227-enn/?sku=SGL-MTG-RNA-227-ENN1</t>
  </si>
  <si>
    <t>Bioessence Hydra</t>
  </si>
  <si>
    <t>https://starcitygames.com/bioessence-hydra-sgl-mtg-war-186-enn/?sku=SGL-MTG-WAR-186-ENN1</t>
  </si>
  <si>
    <t>https://starcitygames.com/keruga-the-macrosage-sgl-mtg-iko2-354-enn/?sku=SGL-MTG-IKO2-354-ENN1</t>
  </si>
  <si>
    <t>Keruga, the Macrosage</t>
  </si>
  <si>
    <t>Xyris, the Writhing Storm</t>
  </si>
  <si>
    <t>https://starcitygames.com/xyris-the-writhing-storm-sgl-mtg-c20-018-enn/?sku=SGL-MTG-C20-018-ENN1</t>
  </si>
  <si>
    <t>https://starcitygames.com/grind-sgl-mtg-hou-155a-enn/?sku=SGL-MTG-HOU-155a-ENN1</t>
  </si>
  <si>
    <t>Zagras, Thief of Heartbeats</t>
  </si>
  <si>
    <t>https://starcitygames.com/zagras-thief-of-heartbeats-sgl-mtg-znr-241-enn/?sku=SGL-MTG-ZNR-241-ENN1</t>
  </si>
  <si>
    <t>https://starcitygames.com/casualties-of-war-sgl-mtg-war-187-enn/?sku=SGL-MTG-WAR-187-ENN1</t>
  </si>
  <si>
    <t>Casualties of War</t>
  </si>
  <si>
    <t>https://starcitygames.com/thrash-sgl-mtg-rna-229-enn/?sku=SGL-MTG-RNA-229-ENN1</t>
  </si>
  <si>
    <t>https://starcitygames.com/ravager-wurm-sgl-mtg-rna-200-enn/?sku=SGL-MTG-RNA-200-ENN1</t>
  </si>
  <si>
    <t>Ravager Wurm</t>
  </si>
  <si>
    <t>https://starcitygames.com/phylath-world-sculptor-sgl-mtg-znr2-313-enn/?sku=SGL-MTG-ZNR2-313-ENN1</t>
  </si>
  <si>
    <t>Phylath, World Sculptor</t>
  </si>
  <si>
    <t>Palladia-Mors, the Ruiner</t>
  </si>
  <si>
    <t>https://starcitygames.com/palladia-mors-the-ruiner-sgl-mtg-m19-219-enn/?sku=SGL-MTG-M19-219-ENN1</t>
  </si>
  <si>
    <t>https://starcitygames.com/rith-the-awakener-sgl-mtg-pwsb-dde_048-enn/?sku=SGL-MTG-PWSB-DDE_048-ENN1</t>
  </si>
  <si>
    <t>Rith, the Awakener</t>
  </si>
  <si>
    <t>Emergency Powers</t>
  </si>
  <si>
    <t>https://starcitygames.com/emergency-powers-sgl-mtg-rna-169-enn/?sku=SGL-MTG-RNA-169-ENN1</t>
  </si>
  <si>
    <t>https://starcitygames.com/inspired-ultimatum-sgl-mtg-iko-191-enn/?sku=SGL-MTG-IKO-191-ENN1</t>
  </si>
  <si>
    <t>Inspired Ultimatum</t>
  </si>
  <si>
    <t>https://starcitygames.com/inspired-ultimatum-sgl-mtg-iko2-337-enn/?sku=SGL-MTG-IKO2-337-ENN1</t>
  </si>
  <si>
    <t>https://starcitygames.com/darigaaz-reincarnated-sgl-mtg-dom-193-enn/?sku=SGL-MTG-DOM-193-ENN1</t>
  </si>
  <si>
    <t>Darigaaz Reincarnated</t>
  </si>
  <si>
    <r>
      <rPr>
        <b/>
        <sz val="12"/>
        <color theme="0"/>
        <rFont val="Calibri"/>
        <family val="2"/>
        <scheme val="minor"/>
      </rPr>
      <t xml:space="preserve">3.4 </t>
    </r>
    <r>
      <rPr>
        <b/>
        <sz val="12"/>
        <color theme="1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</si>
  <si>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t>Emergent Ultimatum</t>
  </si>
  <si>
    <t>https://starcitygames.com/emergent-ultimatum-sgl-mtg-iko-185-enn/?sku=SGL-MTG-IKO-185-ENN1</t>
  </si>
  <si>
    <t>https://starcitygames.com/bedeck-sgl-mtg-rna-221-enn/?sku=SGL-MTG-RNA-221-ENN1</t>
  </si>
  <si>
    <t>https://starcitygames.com/find-sgl-mtg-grn-225-enn/?sku=SGL-MTG-GRN-225-ENN1</t>
  </si>
  <si>
    <t>https://starcitygames.com/yavimayas-embrace-sgl-mtg-pwsb-apc_127-enn/?sku=SGL-MTG-PWSB-APC_127-ENN1</t>
  </si>
  <si>
    <t>Yavimaya's Embrace</t>
  </si>
  <si>
    <t>https://starcitygames.com/connive-sgl-mtg-grn-222-enn/?sku=SGL-MTG-GRN-222-ENN1</t>
  </si>
  <si>
    <t>https://starcitygames.com/savageborn-hydra-sgl-mtg-2xm-215-enn/?sku=SGL-MTG-2XM-215-ENN1</t>
  </si>
  <si>
    <t>Savageborn Hydra</t>
  </si>
  <si>
    <t>Verazol, the Split Current</t>
  </si>
  <si>
    <t>https://starcitygames.com/verazol-the-split-current-sgl-mtg-znr-239-enn/?sku=SGL-MTG-ZNR-239-ENN1</t>
  </si>
  <si>
    <r>
      <rPr>
        <b/>
        <sz val="12"/>
        <color theme="0"/>
        <rFont val="Calibri"/>
        <family val="2"/>
        <scheme val="minor"/>
      </rPr>
      <t xml:space="preserve">5.4 </t>
    </r>
    <r>
      <rPr>
        <b/>
        <sz val="12"/>
        <color theme="0" tint="-0.249977111117893"/>
        <rFont val="Calibri"/>
        <family val="2"/>
        <scheme val="minor"/>
      </rPr>
      <t>A</t>
    </r>
  </si>
  <si>
    <r>
      <rPr>
        <b/>
        <sz val="12"/>
        <color theme="0"/>
        <rFont val="Calibri"/>
        <family val="2"/>
        <scheme val="minor"/>
      </rPr>
      <t xml:space="preserve">5.5 </t>
    </r>
    <r>
      <rPr>
        <b/>
        <sz val="12"/>
        <color theme="0" tint="-0.249977111117893"/>
        <rFont val="Calibri"/>
        <family val="2"/>
        <scheme val="minor"/>
      </rPr>
      <t>C</t>
    </r>
  </si>
  <si>
    <r>
      <rPr>
        <b/>
        <sz val="12"/>
        <color theme="0"/>
        <rFont val="Calibri"/>
        <family val="2"/>
        <scheme val="minor"/>
      </rPr>
      <t>5.6</t>
    </r>
    <r>
      <rPr>
        <b/>
        <sz val="12"/>
        <color theme="9" tint="-0.499984740745262"/>
        <rFont val="Calibri"/>
        <family val="2"/>
        <scheme val="minor"/>
      </rPr>
      <t xml:space="preserve"> L</t>
    </r>
  </si>
  <si>
    <t>Bag of Holding</t>
  </si>
  <si>
    <t>https://starcitygames.com/bag-of-holding-sgl-mtg-m20-222-enn/?sku=SGL-MTG-M20-222-ENN1</t>
  </si>
  <si>
    <t>Shadowed Caravel</t>
  </si>
  <si>
    <t>https://starcitygames.com/shadowed-caravel-sgl-mtg-xln-246-enn/?sku=SGL-MTG-XLN-246-ENN1</t>
  </si>
  <si>
    <t>https://starcitygames.com/amulet-of-safekeeping-sgl-mtg-m19-226-enn/?sku=SGL-MTG-M19-226-ENN1</t>
  </si>
  <si>
    <t>Amulet of Safekeeping</t>
  </si>
  <si>
    <t>Glass of the Guildpact</t>
  </si>
  <si>
    <t>https://starcitygames.com/glass-of-the-guildpact-sgl-mtg-rna-233-enn/?sku=SGL-MTG-RNA-233-ENN1</t>
  </si>
  <si>
    <t>https://starcitygames.com/sorcerous-spyglass-sgl-mtg-eld-233-enn/?sku=SGL-MTG-ELD-233-ENN1</t>
  </si>
  <si>
    <t>Sorcerous Spyglass</t>
  </si>
  <si>
    <t>Darksteel Garrison</t>
  </si>
  <si>
    <t>https://starcitygames.com/darksteel-garrison-sgl-mtg-pwsb-fut_167-enn/?sku=SGL-MTG-PWSB-FUT_167-ENN1</t>
  </si>
  <si>
    <t>https://starcitygames.com/ratchet-bomb-sgl-mtg-2xm-284-enn/?sku=SGL-MTG-2XM-284-ENN1</t>
  </si>
  <si>
    <t>Ratchet Bomb</t>
  </si>
  <si>
    <t>https://starcitygames.com/forebears-blade-sgl-mtg-dom-214-enn/?sku=SGL-MTG-DOM-214-ENN1</t>
  </si>
  <si>
    <t>Forebear's Blade</t>
  </si>
  <si>
    <t>Sigiled Sword of Valeron</t>
  </si>
  <si>
    <t>Magistrate's Scepter</t>
  </si>
  <si>
    <t>https://starcitygames.com/magistrates-scepter-sgl-mtg-m19-238-enn/?sku=SGL-MTG-M19-238-ENN1</t>
  </si>
  <si>
    <t>https://starcitygames.com/desecrated-tomb-sgl-mtg-m19-230-enn/?sku=SGL-MTG-M19-230-ENN1</t>
  </si>
  <si>
    <t>Desecrated Tomb</t>
  </si>
  <si>
    <t>Crystalline Giant</t>
  </si>
  <si>
    <t>https://starcitygames.com/crystalline-giant-sgl-mtg-iko-234-enn/?sku=SGL-MTG-IKO-234-ENN1</t>
  </si>
  <si>
    <t>Sunforger</t>
  </si>
  <si>
    <t>https://starcitygames.com/sunforger-sgl-mtg-2xm-293-enn/?sku=SGL-MTG-2XM-293-ENN1</t>
  </si>
  <si>
    <t>https://starcitygames.com/golden-guardian-sgl-mtg-rix-179a-enn/?sku=SGL-MTG-RIX-179a-ENN1</t>
  </si>
  <si>
    <t>Golden Guardian</t>
  </si>
  <si>
    <t>Traxos, Scourge of Kroog</t>
  </si>
  <si>
    <t>https://starcitygames.com/traxos-scourge-of-kroog-sgl-mtg-dom-234-enn/?sku=SGL-MTG-DOM-234-ENN1</t>
  </si>
  <si>
    <t>https://starcitygames.com/thran-temporal-gateway-sgl-mtg-dom-233-enn/?sku=SGL-MTG-DOM-233-ENN1</t>
  </si>
  <si>
    <t>Thran Temporal Gateway</t>
  </si>
  <si>
    <t>https://starcitygames.com/lux-cannon-sgl-mtg-2xm-268-enn/?sku=SGL-MTG-2XM-268-ENN1</t>
  </si>
  <si>
    <t>Lux Cannon</t>
  </si>
  <si>
    <t>Myriad Construct</t>
  </si>
  <si>
    <t>https://starcitygames.com/myriad-construct-sgl-mtg-znr-246-enn/?sku=SGL-MTG-ZNR-246-ENN1</t>
  </si>
  <si>
    <t>https://starcitygames.com/mishras-self-replicator-sgl-mtg-dom-223-enn/?sku=SGL-MTG-DOM-223-ENN1</t>
  </si>
  <si>
    <t>Mishra's Self-Replicator</t>
  </si>
  <si>
    <t>Tome of the Guildpact</t>
  </si>
  <si>
    <t>https://starcitygames.com/tome-of-the-guildpact-sgl-mtg-rna-242-enn/?sku=SGL-MTG-RNA-242-ENN1</t>
  </si>
  <si>
    <t>https://starcitygames.com/horizon-stone-sgl-mtg-cmr-315-enn/?sku=SGL-MTG-CMR-315-ENN1</t>
  </si>
  <si>
    <t>Horizon Stone</t>
  </si>
  <si>
    <t>Mage-Ring Responder</t>
  </si>
  <si>
    <t>https://starcitygames.com/mage-ring-responder-sgl-mtg-ori-232-enn/?sku=SGL-MTG-ORI-232-ENN1</t>
  </si>
  <si>
    <t>https://starcitygames.com/god-pharaohs-gift-sgl-mtg-hou-161-enn/?sku=SGL-MTG-HOU-161-ENN1</t>
  </si>
  <si>
    <t>God-Pharaoh's Gift</t>
  </si>
  <si>
    <t>Sundering Titan</t>
  </si>
  <si>
    <t>https://starcitygames.com/sundering-titan-sgl-mtg-2xm-292-enn/?sku=SGL-MTG-2XM-292-ENN1</t>
  </si>
  <si>
    <t>https://starcitygames.com/desolation-twin-sgl-mtg-pwsb-bfz_006-enn/?sku=SGL-MTG-PWSB-BFZ_006-ENN1</t>
  </si>
  <si>
    <t>Desolation Twin</t>
  </si>
  <si>
    <t>Castle Embereth</t>
  </si>
  <si>
    <t>https://starcitygames.com/castle-embereth-sgl-mtg-eld-239-enn/?sku=SGL-MTG-ELD-239-ENN1</t>
  </si>
  <si>
    <t>Temple of Triumph</t>
  </si>
  <si>
    <t>https://starcitygames.com/temple-of-triumph-sgl-mtg-m20-257-enn/?sku=SGL-MTG-M20-257-ENN1</t>
  </si>
  <si>
    <t>https://starcitygames.com/hostile-desert-sgl-mtg-hou-178-enn/?sku=SGL-MTG-HOU-178-ENN1</t>
  </si>
  <si>
    <t>Hostile Desert</t>
  </si>
  <si>
    <t>Animal Sanctuary</t>
  </si>
  <si>
    <t>https://starcitygames.com/animal-sanctuary-sgl-mtg-m21-242-enn/?sku=SGL-MTG-M21-242-ENN1</t>
  </si>
  <si>
    <t>Crawling Barrens</t>
  </si>
  <si>
    <t>Throne of Makindi</t>
  </si>
  <si>
    <t>https://starcitygames.com/throne-of-makindi-sgl-mtg-znr-265-enn/?sku=SGL-MTG-ZNR-265-ENN1</t>
  </si>
  <si>
    <r>
      <rPr>
        <b/>
        <sz val="12"/>
        <rFont val="Calibri"/>
        <family val="2"/>
        <scheme val="minor"/>
      </rPr>
      <t xml:space="preserve">5.6 </t>
    </r>
    <r>
      <rPr>
        <b/>
        <sz val="12"/>
        <color theme="9" tint="-0.499984740745262"/>
        <rFont val="Calibri"/>
        <family val="2"/>
        <scheme val="minor"/>
      </rPr>
      <t>L</t>
    </r>
  </si>
  <si>
    <t>Escuela 21 Hrs</t>
  </si>
  <si>
    <t>Felipe Vasquez</t>
  </si>
  <si>
    <t>Sebastián Palma</t>
  </si>
  <si>
    <t>Miercoles</t>
  </si>
  <si>
    <t>Martes 1 a las 12</t>
  </si>
  <si>
    <t>Escuela</t>
  </si>
  <si>
    <t>Waldo Antoine</t>
  </si>
  <si>
    <t>Javier Escarate</t>
  </si>
  <si>
    <t>Efectivo</t>
  </si>
  <si>
    <t>José Olivares</t>
  </si>
  <si>
    <t>Alejandro Romero</t>
  </si>
  <si>
    <t>Metro Escuela</t>
  </si>
  <si>
    <t>Miercoles Post Barberia</t>
  </si>
  <si>
    <t>Miercoles Post Barb</t>
  </si>
  <si>
    <t>Baquedano</t>
  </si>
  <si>
    <t>Conserjeria</t>
  </si>
  <si>
    <t>Martes</t>
  </si>
  <si>
    <t>18 hrs</t>
  </si>
  <si>
    <t>Cris Tian</t>
  </si>
  <si>
    <t>Rappi/Uber</t>
  </si>
  <si>
    <t>Jueves 18:15</t>
  </si>
  <si>
    <t>Jueves 13:30</t>
  </si>
  <si>
    <t>ENTREGAADO</t>
  </si>
  <si>
    <t>Oko, Thief of Crowns</t>
  </si>
  <si>
    <t>https://starcitygames.com/oko-thief-of-crowns-sgl-mtg-eld-197-enn/?sku=SGL-MTG-ELD-197-ENN1</t>
  </si>
  <si>
    <t>https://starcitygames.com/phyrexian-arena-sgl-mtg-c15-130-enn/?sku=SGL-MTG-C15-130-ENN1</t>
  </si>
  <si>
    <t>Phyrexian Arena</t>
  </si>
  <si>
    <t>Teferi, Time Raveler</t>
  </si>
  <si>
    <t>https://starcitygames.com/teferi-time-raveler-sgl-mtg-war-221-enn/?sku=SGL-MTG-WAR-221-ENN1</t>
  </si>
  <si>
    <t>https://starcitygames.com/lightning-bolt-sgl-mtg-prm-mf-2019-001-enn/?sku=SGL-MTG-PRM-MF_2019_001-ENN1</t>
  </si>
  <si>
    <t>https://starcitygames.com/ugin-the-ineffable-sgl-mtg-war-2-enn/?sku=SGL-MTG-WAR-2-ENN1</t>
  </si>
  <si>
    <t>Ugin, the Ineffable</t>
  </si>
  <si>
    <t>Claudio Yañez</t>
  </si>
  <si>
    <t xml:space="preserve">Viernes </t>
  </si>
  <si>
    <r>
      <rPr>
        <b/>
        <sz val="12"/>
        <color theme="0"/>
        <rFont val="Calibri"/>
        <family val="2"/>
        <scheme val="minor"/>
      </rPr>
      <t>1.0.8.</t>
    </r>
    <r>
      <rPr>
        <b/>
        <sz val="12"/>
        <rFont val="Calibri"/>
        <family val="2"/>
        <scheme val="minor"/>
      </rPr>
      <t xml:space="preserve"> Summer Magic</t>
    </r>
  </si>
  <si>
    <r>
      <rPr>
        <b/>
        <sz val="12"/>
        <color theme="0"/>
        <rFont val="Calibri"/>
        <family val="2"/>
        <scheme val="minor"/>
      </rPr>
      <t>1.1.3.</t>
    </r>
    <r>
      <rPr>
        <b/>
        <sz val="12"/>
        <rFont val="Calibri"/>
        <family val="2"/>
        <scheme val="minor"/>
      </rPr>
      <t xml:space="preserve"> Chronicles</t>
    </r>
  </si>
  <si>
    <r>
      <rPr>
        <b/>
        <sz val="12"/>
        <color theme="0"/>
        <rFont val="Calibri"/>
        <family val="2"/>
        <scheme val="minor"/>
      </rPr>
      <t>1.1.4.</t>
    </r>
    <r>
      <rPr>
        <b/>
        <sz val="12"/>
        <rFont val="Calibri"/>
        <family val="2"/>
        <scheme val="minor"/>
      </rPr>
      <t xml:space="preserve"> Rennaissance</t>
    </r>
  </si>
  <si>
    <r>
      <rPr>
        <b/>
        <sz val="12"/>
        <color theme="0"/>
        <rFont val="Calibri"/>
        <family val="2"/>
        <scheme val="minor"/>
      </rPr>
      <t>1.1.8.</t>
    </r>
    <r>
      <rPr>
        <b/>
        <sz val="12"/>
        <rFont val="Calibri"/>
        <family val="2"/>
        <scheme val="minor"/>
      </rPr>
      <t xml:space="preserve"> Introductory Two-Player Set</t>
    </r>
  </si>
  <si>
    <r>
      <rPr>
        <b/>
        <sz val="12"/>
        <color theme="0"/>
        <rFont val="Calibri"/>
        <family val="2"/>
        <scheme val="minor"/>
      </rPr>
      <t>1.2.3.</t>
    </r>
    <r>
      <rPr>
        <b/>
        <sz val="12"/>
        <rFont val="Calibri"/>
        <family val="2"/>
        <scheme val="minor"/>
      </rPr>
      <t xml:space="preserve"> Vanguard</t>
    </r>
  </si>
  <si>
    <r>
      <rPr>
        <b/>
        <sz val="12"/>
        <color theme="0"/>
        <rFont val="Calibri"/>
        <family val="2"/>
        <scheme val="minor"/>
      </rPr>
      <t>1.2.9.</t>
    </r>
    <r>
      <rPr>
        <b/>
        <sz val="12"/>
        <rFont val="Calibri"/>
        <family val="2"/>
        <scheme val="minor"/>
      </rPr>
      <t xml:space="preserve"> APAC Lands</t>
    </r>
  </si>
  <si>
    <r>
      <rPr>
        <b/>
        <sz val="12"/>
        <color theme="0"/>
        <rFont val="Calibri"/>
        <family val="2"/>
        <scheme val="minor"/>
      </rPr>
      <t>1.3.1.</t>
    </r>
    <r>
      <rPr>
        <b/>
        <sz val="12"/>
        <rFont val="Calibri"/>
        <family val="2"/>
        <scheme val="minor"/>
      </rPr>
      <t xml:space="preserve"> Anthologies</t>
    </r>
  </si>
  <si>
    <r>
      <rPr>
        <b/>
        <sz val="12"/>
        <color theme="0"/>
        <rFont val="Calibri"/>
        <family val="2"/>
        <scheme val="minor"/>
      </rPr>
      <t>1.3.6.</t>
    </r>
    <r>
      <rPr>
        <b/>
        <sz val="12"/>
        <rFont val="Calibri"/>
        <family val="2"/>
        <scheme val="minor"/>
      </rPr>
      <t xml:space="preserve"> GURU Lands</t>
    </r>
  </si>
  <si>
    <r>
      <rPr>
        <b/>
        <sz val="12"/>
        <color theme="0"/>
        <rFont val="Calibri"/>
        <family val="2"/>
        <scheme val="minor"/>
      </rPr>
      <t>1.3.7.</t>
    </r>
    <r>
      <rPr>
        <b/>
        <sz val="12"/>
        <rFont val="Calibri"/>
        <family val="2"/>
        <scheme val="minor"/>
      </rPr>
      <t xml:space="preserve"> Starter</t>
    </r>
  </si>
  <si>
    <r>
      <rPr>
        <b/>
        <sz val="12"/>
        <color theme="0"/>
        <rFont val="Calibri"/>
        <family val="2"/>
        <scheme val="minor"/>
      </rPr>
      <t>1.3.9.</t>
    </r>
    <r>
      <rPr>
        <b/>
        <sz val="12"/>
        <rFont val="Calibri"/>
        <family val="2"/>
        <scheme val="minor"/>
      </rPr>
      <t xml:space="preserve"> Battle Royale</t>
    </r>
  </si>
  <si>
    <r>
      <rPr>
        <b/>
        <sz val="12"/>
        <color theme="0"/>
        <rFont val="Calibri"/>
        <family val="2"/>
        <scheme val="minor"/>
      </rPr>
      <t>1.4.0.</t>
    </r>
    <r>
      <rPr>
        <b/>
        <sz val="12"/>
        <rFont val="Calibri"/>
        <family val="2"/>
        <scheme val="minor"/>
      </rPr>
      <t xml:space="preserve"> EURO Lands</t>
    </r>
  </si>
  <si>
    <r>
      <rPr>
        <b/>
        <sz val="12"/>
        <color theme="0"/>
        <rFont val="Calibri"/>
        <family val="2"/>
        <scheme val="minor"/>
      </rPr>
      <t>1.4.4.</t>
    </r>
    <r>
      <rPr>
        <b/>
        <sz val="12"/>
        <rFont val="Calibri"/>
        <family val="2"/>
        <scheme val="minor"/>
      </rPr>
      <t xml:space="preserve"> Beatdown</t>
    </r>
  </si>
  <si>
    <r>
      <rPr>
        <b/>
        <sz val="12"/>
        <color theme="0"/>
        <rFont val="Calibri"/>
        <family val="2"/>
        <scheme val="minor"/>
      </rPr>
      <t>1.6.0.</t>
    </r>
    <r>
      <rPr>
        <b/>
        <sz val="12"/>
        <rFont val="Calibri"/>
        <family val="2"/>
        <scheme val="minor"/>
      </rPr>
      <t xml:space="preserve"> Player Rewards Tokens</t>
    </r>
  </si>
  <si>
    <r>
      <rPr>
        <b/>
        <sz val="12"/>
        <color theme="0"/>
        <rFont val="Calibri"/>
        <family val="2"/>
        <scheme val="minor"/>
      </rPr>
      <t>1.6.9.</t>
    </r>
    <r>
      <rPr>
        <b/>
        <sz val="12"/>
        <rFont val="Calibri"/>
        <family val="2"/>
        <scheme val="minor"/>
      </rPr>
      <t xml:space="preserve"> Arena Promos</t>
    </r>
  </si>
  <si>
    <r>
      <rPr>
        <b/>
        <sz val="12"/>
        <color theme="0"/>
        <rFont val="Calibri"/>
        <family val="2"/>
        <scheme val="minor"/>
      </rPr>
      <t>1.7.0.</t>
    </r>
    <r>
      <rPr>
        <b/>
        <sz val="12"/>
        <rFont val="Calibri"/>
        <family val="2"/>
        <scheme val="minor"/>
      </rPr>
      <t xml:space="preserve"> Coldsnap Theme Decks</t>
    </r>
  </si>
  <si>
    <r>
      <rPr>
        <b/>
        <sz val="12"/>
        <color theme="0"/>
        <rFont val="Calibri"/>
        <family val="2"/>
        <scheme val="minor"/>
      </rPr>
      <t>1.7.6.</t>
    </r>
    <r>
      <rPr>
        <b/>
        <sz val="12"/>
        <rFont val="Calibri"/>
        <family val="2"/>
        <scheme val="minor"/>
      </rPr>
      <t xml:space="preserve"> Masters Edition</t>
    </r>
  </si>
  <si>
    <r>
      <rPr>
        <b/>
        <sz val="12"/>
        <color theme="0"/>
        <rFont val="Calibri"/>
        <family val="2"/>
        <scheme val="minor"/>
      </rPr>
      <t>1.7.9.</t>
    </r>
    <r>
      <rPr>
        <b/>
        <sz val="12"/>
        <rFont val="Calibri"/>
        <family val="2"/>
        <scheme val="minor"/>
      </rPr>
      <t xml:space="preserve"> JSS Promos</t>
    </r>
  </si>
  <si>
    <r>
      <rPr>
        <b/>
        <sz val="12"/>
        <color theme="0"/>
        <rFont val="Calibri"/>
        <family val="2"/>
        <scheme val="minor"/>
      </rPr>
      <t>1.8.3.</t>
    </r>
    <r>
      <rPr>
        <b/>
        <sz val="12"/>
        <rFont val="Calibri"/>
        <family val="2"/>
        <scheme val="minor"/>
      </rPr>
      <t xml:space="preserve"> From the Vault: Dragons</t>
    </r>
  </si>
  <si>
    <r>
      <rPr>
        <b/>
        <sz val="12"/>
        <color theme="0"/>
        <rFont val="Calibri"/>
        <family val="2"/>
        <scheme val="minor"/>
      </rPr>
      <t>1.8.4.</t>
    </r>
    <r>
      <rPr>
        <b/>
        <sz val="12"/>
        <rFont val="Calibri"/>
        <family val="2"/>
        <scheme val="minor"/>
      </rPr>
      <t xml:space="preserve"> Masters Edition II</t>
    </r>
  </si>
  <si>
    <r>
      <rPr>
        <b/>
        <sz val="12"/>
        <color theme="0"/>
        <rFont val="Calibri"/>
        <family val="2"/>
        <scheme val="minor"/>
      </rPr>
      <t>1.9.1.</t>
    </r>
    <r>
      <rPr>
        <b/>
        <sz val="12"/>
        <rFont val="Calibri"/>
        <family val="2"/>
        <scheme val="minor"/>
      </rPr>
      <t xml:space="preserve"> From the Vault: Exiled</t>
    </r>
  </si>
  <si>
    <r>
      <rPr>
        <b/>
        <sz val="12"/>
        <color theme="0"/>
        <rFont val="Calibri"/>
        <family val="2"/>
        <scheme val="minor"/>
      </rPr>
      <t>1.9.2.</t>
    </r>
    <r>
      <rPr>
        <b/>
        <sz val="12"/>
        <rFont val="Calibri"/>
        <family val="2"/>
        <scheme val="minor"/>
      </rPr>
      <t xml:space="preserve"> Planechase Decks</t>
    </r>
  </si>
  <si>
    <r>
      <rPr>
        <b/>
        <sz val="12"/>
        <color theme="0"/>
        <rFont val="Calibri"/>
        <family val="2"/>
        <scheme val="minor"/>
      </rPr>
      <t>1.9.3.</t>
    </r>
    <r>
      <rPr>
        <b/>
        <sz val="12"/>
        <rFont val="Calibri"/>
        <family val="2"/>
        <scheme val="minor"/>
      </rPr>
      <t xml:space="preserve"> Planechase</t>
    </r>
  </si>
  <si>
    <r>
      <rPr>
        <b/>
        <sz val="12"/>
        <color theme="0"/>
        <rFont val="Calibri"/>
        <family val="2"/>
        <scheme val="minor"/>
      </rPr>
      <t>1.9.4.</t>
    </r>
    <r>
      <rPr>
        <b/>
        <sz val="12"/>
        <rFont val="Calibri"/>
        <family val="2"/>
        <scheme val="minor"/>
      </rPr>
      <t xml:space="preserve"> Masters Edition III</t>
    </r>
  </si>
  <si>
    <r>
      <rPr>
        <b/>
        <sz val="12"/>
        <color theme="0"/>
        <rFont val="Calibri"/>
        <family val="2"/>
        <scheme val="minor"/>
      </rPr>
      <t>2.0.1.</t>
    </r>
    <r>
      <rPr>
        <b/>
        <sz val="12"/>
        <rFont val="Calibri"/>
        <family val="2"/>
        <scheme val="minor"/>
      </rPr>
      <t xml:space="preserve"> Duels of the Planeswalkers</t>
    </r>
  </si>
  <si>
    <r>
      <rPr>
        <b/>
        <sz val="12"/>
        <color theme="0"/>
        <rFont val="Calibri"/>
        <family val="2"/>
        <scheme val="minor"/>
      </rPr>
      <t>2.0.2.</t>
    </r>
    <r>
      <rPr>
        <b/>
        <sz val="12"/>
        <rFont val="Calibri"/>
        <family val="2"/>
        <scheme val="minor"/>
      </rPr>
      <t xml:space="preserve"> Archenemy Decks</t>
    </r>
  </si>
  <si>
    <r>
      <rPr>
        <b/>
        <sz val="12"/>
        <color theme="0"/>
        <rFont val="Calibri"/>
        <family val="2"/>
        <scheme val="minor"/>
      </rPr>
      <t>2.0.3.</t>
    </r>
    <r>
      <rPr>
        <b/>
        <sz val="12"/>
        <rFont val="Calibri"/>
        <family val="2"/>
        <scheme val="minor"/>
      </rPr>
      <t xml:space="preserve"> Archenemy Schemes</t>
    </r>
  </si>
  <si>
    <r>
      <rPr>
        <b/>
        <sz val="12"/>
        <color theme="0"/>
        <rFont val="Calibri"/>
        <family val="2"/>
        <scheme val="minor"/>
      </rPr>
      <t>2.0.5.</t>
    </r>
    <r>
      <rPr>
        <b/>
        <sz val="12"/>
        <rFont val="Calibri"/>
        <family val="2"/>
        <scheme val="minor"/>
      </rPr>
      <t xml:space="preserve"> From the Vault: Relics</t>
    </r>
  </si>
  <si>
    <r>
      <rPr>
        <b/>
        <sz val="12"/>
        <color theme="0"/>
        <rFont val="Calibri"/>
        <family val="2"/>
        <scheme val="minor"/>
      </rPr>
      <t>2.0.9.</t>
    </r>
    <r>
      <rPr>
        <b/>
        <sz val="12"/>
        <rFont val="Calibri"/>
        <family val="2"/>
        <scheme val="minor"/>
      </rPr>
      <t xml:space="preserve"> Player Rewards Promos</t>
    </r>
  </si>
  <si>
    <r>
      <rPr>
        <b/>
        <sz val="12"/>
        <color theme="0"/>
        <rFont val="Calibri"/>
        <family val="2"/>
        <scheme val="minor"/>
      </rPr>
      <t>2.1.0.</t>
    </r>
    <r>
      <rPr>
        <b/>
        <sz val="12"/>
        <rFont val="Calibri"/>
        <family val="2"/>
        <scheme val="minor"/>
      </rPr>
      <t xml:space="preserve"> Masters Edition IV</t>
    </r>
  </si>
  <si>
    <r>
      <rPr>
        <b/>
        <sz val="12"/>
        <color theme="0"/>
        <rFont val="Calibri"/>
        <family val="2"/>
        <scheme val="minor"/>
      </rPr>
      <t>2.1.6.</t>
    </r>
    <r>
      <rPr>
        <b/>
        <sz val="12"/>
        <rFont val="Calibri"/>
        <family val="2"/>
        <scheme val="minor"/>
      </rPr>
      <t xml:space="preserve"> From the Vault: Legends</t>
    </r>
  </si>
  <si>
    <r>
      <rPr>
        <b/>
        <sz val="12"/>
        <color theme="0"/>
        <rFont val="Calibri"/>
        <family val="2"/>
        <scheme val="minor"/>
      </rPr>
      <t>2.2.0.</t>
    </r>
    <r>
      <rPr>
        <b/>
        <sz val="12"/>
        <rFont val="Calibri"/>
        <family val="2"/>
        <scheme val="minor"/>
      </rPr>
      <t xml:space="preserve"> Gateway</t>
    </r>
  </si>
  <si>
    <r>
      <rPr>
        <b/>
        <sz val="12"/>
        <color theme="0"/>
        <rFont val="Calibri"/>
        <family val="2"/>
        <scheme val="minor"/>
      </rPr>
      <t>2.2.4.</t>
    </r>
    <r>
      <rPr>
        <b/>
        <sz val="12"/>
        <rFont val="Calibri"/>
        <family val="2"/>
        <scheme val="minor"/>
      </rPr>
      <t xml:space="preserve"> Planechase 2012 Decks</t>
    </r>
  </si>
  <si>
    <r>
      <rPr>
        <b/>
        <sz val="12"/>
        <color theme="0"/>
        <rFont val="Calibri"/>
        <family val="2"/>
        <scheme val="minor"/>
      </rPr>
      <t>2.2.5.</t>
    </r>
    <r>
      <rPr>
        <b/>
        <sz val="12"/>
        <rFont val="Calibri"/>
        <family val="2"/>
        <scheme val="minor"/>
      </rPr>
      <t xml:space="preserve"> Planechase 2012</t>
    </r>
  </si>
  <si>
    <r>
      <rPr>
        <b/>
        <sz val="12"/>
        <color theme="0"/>
        <rFont val="Calibri"/>
        <family val="2"/>
        <scheme val="minor"/>
      </rPr>
      <t>2.2.7.</t>
    </r>
    <r>
      <rPr>
        <b/>
        <sz val="12"/>
        <rFont val="Calibri"/>
        <family val="2"/>
        <scheme val="minor"/>
      </rPr>
      <t xml:space="preserve"> From the Vault: Realms</t>
    </r>
  </si>
  <si>
    <r>
      <rPr>
        <b/>
        <sz val="12"/>
        <color theme="0"/>
        <rFont val="Calibri"/>
        <family val="2"/>
        <scheme val="minor"/>
      </rPr>
      <t>2.3.0.</t>
    </r>
    <r>
      <rPr>
        <b/>
        <sz val="12"/>
        <rFont val="Calibri"/>
        <family val="2"/>
        <scheme val="minor"/>
      </rPr>
      <t xml:space="preserve"> Theros Heroes</t>
    </r>
  </si>
  <si>
    <r>
      <rPr>
        <b/>
        <sz val="12"/>
        <color theme="0"/>
        <rFont val="Calibri"/>
        <family val="2"/>
        <scheme val="minor"/>
      </rPr>
      <t>1.9.6.</t>
    </r>
    <r>
      <rPr>
        <b/>
        <sz val="12"/>
        <rFont val="Calibri"/>
        <family val="2"/>
        <scheme val="minor"/>
      </rPr>
      <t xml:space="preserve"> Dual Decks: Garruk vs Liliana</t>
    </r>
  </si>
  <si>
    <r>
      <rPr>
        <b/>
        <sz val="12"/>
        <color theme="0"/>
        <rFont val="Calibri"/>
        <family val="2"/>
        <scheme val="minor"/>
      </rPr>
      <t>1.9.9.</t>
    </r>
    <r>
      <rPr>
        <b/>
        <sz val="12"/>
        <rFont val="Calibri"/>
        <family val="2"/>
        <scheme val="minor"/>
      </rPr>
      <t xml:space="preserve"> Dual Decks: Phyrexia vs The Coalition</t>
    </r>
  </si>
  <si>
    <r>
      <rPr>
        <b/>
        <sz val="12"/>
        <color theme="0"/>
        <rFont val="Calibri"/>
        <family val="2"/>
        <scheme val="minor"/>
      </rPr>
      <t>2.0.6.</t>
    </r>
    <r>
      <rPr>
        <b/>
        <sz val="12"/>
        <rFont val="Calibri"/>
        <family val="2"/>
        <scheme val="minor"/>
      </rPr>
      <t xml:space="preserve"> Dual Decks: Elspeth vs Tezzeret</t>
    </r>
  </si>
  <si>
    <r>
      <rPr>
        <b/>
        <sz val="12"/>
        <color theme="0"/>
        <rFont val="Calibri"/>
        <family val="2"/>
        <scheme val="minor"/>
      </rPr>
      <t>2.1.2.</t>
    </r>
    <r>
      <rPr>
        <b/>
        <sz val="12"/>
        <rFont val="Calibri"/>
        <family val="2"/>
        <scheme val="minor"/>
      </rPr>
      <t xml:space="preserve"> Dual Decks: Knights vs Dragons</t>
    </r>
  </si>
  <si>
    <r>
      <rPr>
        <b/>
        <sz val="12"/>
        <color theme="0"/>
        <rFont val="Calibri"/>
        <family val="2"/>
        <scheme val="minor"/>
      </rPr>
      <t>2.1.7.</t>
    </r>
    <r>
      <rPr>
        <b/>
        <sz val="12"/>
        <rFont val="Calibri"/>
        <family val="2"/>
        <scheme val="minor"/>
      </rPr>
      <t xml:space="preserve"> Dual Decks: Ajani vs Nicol Bolas</t>
    </r>
  </si>
  <si>
    <r>
      <rPr>
        <b/>
        <sz val="12"/>
        <color theme="0"/>
        <rFont val="Calibri"/>
        <family val="2"/>
        <scheme val="minor"/>
      </rPr>
      <t>2.2.2.</t>
    </r>
    <r>
      <rPr>
        <b/>
        <sz val="12"/>
        <rFont val="Calibri"/>
        <family val="2"/>
        <scheme val="minor"/>
      </rPr>
      <t xml:space="preserve"> Dual Decks: Venser vs Koth</t>
    </r>
  </si>
  <si>
    <r>
      <rPr>
        <b/>
        <sz val="12"/>
        <color theme="0"/>
        <rFont val="Calibri"/>
        <family val="2"/>
        <scheme val="minor"/>
      </rPr>
      <t>2.2.8.</t>
    </r>
    <r>
      <rPr>
        <b/>
        <sz val="12"/>
        <rFont val="Calibri"/>
        <family val="2"/>
        <scheme val="minor"/>
      </rPr>
      <t xml:space="preserve"> Dual Decks: Izzet vs Golgari</t>
    </r>
  </si>
  <si>
    <r>
      <rPr>
        <b/>
        <sz val="12"/>
        <color theme="0"/>
        <rFont val="Calibri"/>
        <family val="2"/>
        <scheme val="minor"/>
      </rPr>
      <t>2.3.4.</t>
    </r>
    <r>
      <rPr>
        <b/>
        <sz val="12"/>
        <rFont val="Calibri"/>
        <family val="2"/>
        <scheme val="minor"/>
      </rPr>
      <t xml:space="preserve"> Dual Decks: Sorin vs Tibalt</t>
    </r>
  </si>
  <si>
    <r>
      <rPr>
        <b/>
        <sz val="12"/>
        <color theme="0"/>
        <rFont val="Calibri"/>
        <family val="2"/>
        <scheme val="minor"/>
      </rPr>
      <t>1.7.8.</t>
    </r>
    <r>
      <rPr>
        <b/>
        <sz val="12"/>
        <rFont val="Calibri"/>
        <family val="2"/>
        <scheme val="minor"/>
      </rPr>
      <t xml:space="preserve"> Dual Decks: Elves vs Goblins</t>
    </r>
  </si>
  <si>
    <r>
      <rPr>
        <b/>
        <sz val="12"/>
        <color theme="0"/>
        <rFont val="Calibri"/>
        <family val="2"/>
        <scheme val="minor"/>
      </rPr>
      <t>1.8.6.</t>
    </r>
    <r>
      <rPr>
        <b/>
        <sz val="12"/>
        <rFont val="Calibri"/>
        <family val="2"/>
        <scheme val="minor"/>
      </rPr>
      <t xml:space="preserve"> Dual Decks: Jace vs Chandra</t>
    </r>
  </si>
  <si>
    <r>
      <rPr>
        <b/>
        <sz val="12"/>
        <color theme="0"/>
        <rFont val="Calibri"/>
        <family val="2"/>
        <scheme val="minor"/>
      </rPr>
      <t>1.8.8.</t>
    </r>
    <r>
      <rPr>
        <b/>
        <sz val="12"/>
        <rFont val="Calibri"/>
        <family val="2"/>
        <scheme val="minor"/>
      </rPr>
      <t xml:space="preserve"> Dual Decks: Divine vs Demonic</t>
    </r>
  </si>
  <si>
    <r>
      <rPr>
        <b/>
        <sz val="12"/>
        <color theme="0"/>
        <rFont val="Calibri"/>
        <family val="2"/>
        <scheme val="minor"/>
      </rPr>
      <t>2.3.8.</t>
    </r>
    <r>
      <rPr>
        <b/>
        <sz val="12"/>
        <rFont val="Calibri"/>
        <family val="2"/>
        <scheme val="minor"/>
      </rPr>
      <t xml:space="preserve"> From the Vault: Twenty</t>
    </r>
  </si>
  <si>
    <r>
      <rPr>
        <b/>
        <sz val="12"/>
        <color theme="0"/>
        <rFont val="Calibri"/>
        <family val="2"/>
        <scheme val="minor"/>
      </rPr>
      <t>2.3.9.</t>
    </r>
    <r>
      <rPr>
        <b/>
        <sz val="12"/>
        <rFont val="Calibri"/>
        <family val="2"/>
        <scheme val="minor"/>
      </rPr>
      <t xml:space="preserve"> Dual Decks: Heroes vs Monsters</t>
    </r>
  </si>
  <si>
    <r>
      <rPr>
        <b/>
        <sz val="12"/>
        <color theme="0"/>
        <rFont val="Calibri"/>
        <family val="2"/>
        <scheme val="minor"/>
      </rPr>
      <t>2.3.2.</t>
    </r>
    <r>
      <rPr>
        <b/>
        <sz val="12"/>
        <rFont val="Calibri"/>
        <family val="2"/>
        <scheme val="minor"/>
      </rPr>
      <t xml:space="preserve"> Commander's Arsenal</t>
    </r>
  </si>
  <si>
    <r>
      <rPr>
        <b/>
        <sz val="12"/>
        <color theme="0"/>
        <rFont val="Calibri"/>
        <family val="2"/>
        <scheme val="minor"/>
      </rPr>
      <t>2.4.1.</t>
    </r>
    <r>
      <rPr>
        <b/>
        <sz val="12"/>
        <rFont val="Calibri"/>
        <family val="2"/>
        <scheme val="minor"/>
      </rPr>
      <t xml:space="preserve"> Commander 2013</t>
    </r>
  </si>
  <si>
    <r>
      <rPr>
        <b/>
        <sz val="12"/>
        <color theme="0"/>
        <rFont val="Calibri"/>
        <family val="2"/>
        <scheme val="minor"/>
      </rPr>
      <t>2.4.4.</t>
    </r>
    <r>
      <rPr>
        <b/>
        <sz val="12"/>
        <rFont val="Calibri"/>
        <family val="2"/>
        <scheme val="minor"/>
      </rPr>
      <t xml:space="preserve"> Dual Decks: Jace vs Vraska</t>
    </r>
  </si>
  <si>
    <r>
      <rPr>
        <b/>
        <sz val="12"/>
        <color theme="0"/>
        <rFont val="Calibri"/>
        <family val="2"/>
        <scheme val="minor"/>
      </rPr>
      <t>2.4.7.</t>
    </r>
    <r>
      <rPr>
        <b/>
        <sz val="12"/>
        <rFont val="Calibri"/>
        <family val="2"/>
        <scheme val="minor"/>
      </rPr>
      <t xml:space="preserve"> Modern Event Deck</t>
    </r>
  </si>
  <si>
    <r>
      <rPr>
        <b/>
        <sz val="12"/>
        <color theme="0"/>
        <rFont val="Calibri"/>
        <family val="2"/>
        <scheme val="minor"/>
      </rPr>
      <t>2.4.9.</t>
    </r>
    <r>
      <rPr>
        <b/>
        <sz val="12"/>
        <rFont val="Calibri"/>
        <family val="2"/>
        <scheme val="minor"/>
      </rPr>
      <t xml:space="preserve"> Vintage Masters</t>
    </r>
  </si>
  <si>
    <r>
      <rPr>
        <b/>
        <sz val="12"/>
        <color theme="0"/>
        <rFont val="Calibri"/>
        <family val="2"/>
        <scheme val="minor"/>
      </rPr>
      <t>2.5.1.</t>
    </r>
    <r>
      <rPr>
        <b/>
        <sz val="12"/>
        <rFont val="Calibri"/>
        <family val="2"/>
        <scheme val="minor"/>
      </rPr>
      <t xml:space="preserve"> From the Vault: Annihilation</t>
    </r>
  </si>
  <si>
    <r>
      <rPr>
        <b/>
        <sz val="12"/>
        <color theme="0"/>
        <rFont val="Calibri"/>
        <family val="2"/>
        <scheme val="minor"/>
      </rPr>
      <t>2.5.2.</t>
    </r>
    <r>
      <rPr>
        <b/>
        <sz val="12"/>
        <rFont val="Calibri"/>
        <family val="2"/>
        <scheme val="minor"/>
      </rPr>
      <t xml:space="preserve"> Dual Decks: Speed vs Cunning</t>
    </r>
  </si>
  <si>
    <r>
      <rPr>
        <b/>
        <sz val="12"/>
        <color theme="0"/>
        <rFont val="Calibri"/>
        <family val="2"/>
        <scheme val="minor"/>
      </rPr>
      <t>2.5.4.</t>
    </r>
    <r>
      <rPr>
        <b/>
        <sz val="12"/>
        <rFont val="Calibri"/>
        <family val="2"/>
        <scheme val="minor"/>
      </rPr>
      <t xml:space="preserve"> Commander 2014</t>
    </r>
  </si>
  <si>
    <r>
      <rPr>
        <b/>
        <sz val="12"/>
        <color theme="0"/>
        <rFont val="Calibri"/>
        <family val="2"/>
        <scheme val="minor"/>
      </rPr>
      <t>2.5.5.</t>
    </r>
    <r>
      <rPr>
        <b/>
        <sz val="12"/>
        <rFont val="Calibri"/>
        <family val="2"/>
        <scheme val="minor"/>
      </rPr>
      <t xml:space="preserve"> Dual Decks: Anthology</t>
    </r>
  </si>
  <si>
    <r>
      <rPr>
        <b/>
        <sz val="12"/>
        <color theme="0"/>
        <rFont val="Calibri"/>
        <family val="2"/>
        <scheme val="minor"/>
      </rPr>
      <t>2.5.7.</t>
    </r>
    <r>
      <rPr>
        <b/>
        <sz val="12"/>
        <rFont val="Calibri"/>
        <family val="2"/>
        <scheme val="minor"/>
      </rPr>
      <t xml:space="preserve"> Dual Decks: Elspeth vs Kiora</t>
    </r>
  </si>
  <si>
    <r>
      <rPr>
        <b/>
        <sz val="12"/>
        <color theme="0"/>
        <rFont val="Calibri"/>
        <family val="2"/>
        <scheme val="minor"/>
      </rPr>
      <t>2.5.9.</t>
    </r>
    <r>
      <rPr>
        <b/>
        <sz val="12"/>
        <rFont val="Calibri"/>
        <family val="2"/>
        <scheme val="minor"/>
      </rPr>
      <t xml:space="preserve"> Tempest Remastered</t>
    </r>
  </si>
  <si>
    <r>
      <rPr>
        <b/>
        <sz val="12"/>
        <color theme="0"/>
        <rFont val="Calibri"/>
        <family val="2"/>
        <scheme val="minor"/>
      </rPr>
      <t>2.6.2.</t>
    </r>
    <r>
      <rPr>
        <b/>
        <sz val="12"/>
        <rFont val="Calibri"/>
        <family val="2"/>
        <scheme val="minor"/>
      </rPr>
      <t xml:space="preserve"> From the Vault: Angels</t>
    </r>
  </si>
  <si>
    <r>
      <rPr>
        <b/>
        <sz val="12"/>
        <color theme="0"/>
        <rFont val="Calibri"/>
        <family val="2"/>
        <scheme val="minor"/>
      </rPr>
      <t>2.6.3.</t>
    </r>
    <r>
      <rPr>
        <b/>
        <sz val="12"/>
        <rFont val="Calibri"/>
        <family val="2"/>
        <scheme val="minor"/>
      </rPr>
      <t xml:space="preserve"> Dual Decks: Zendikar vs Eldrazi</t>
    </r>
  </si>
  <si>
    <r>
      <rPr>
        <b/>
        <sz val="12"/>
        <color theme="0"/>
        <rFont val="Calibri"/>
        <family val="2"/>
        <scheme val="minor"/>
      </rPr>
      <t>2.6.6.</t>
    </r>
    <r>
      <rPr>
        <b/>
        <sz val="12"/>
        <rFont val="Calibri"/>
        <family val="2"/>
        <scheme val="minor"/>
      </rPr>
      <t xml:space="preserve"> Commander 2015</t>
    </r>
  </si>
  <si>
    <r>
      <rPr>
        <b/>
        <sz val="12"/>
        <color theme="0"/>
        <rFont val="Calibri"/>
        <family val="2"/>
        <scheme val="minor"/>
      </rPr>
      <t>2.6.8.</t>
    </r>
    <r>
      <rPr>
        <b/>
        <sz val="12"/>
        <rFont val="Calibri"/>
        <family val="2"/>
        <scheme val="minor"/>
      </rPr>
      <t xml:space="preserve"> Dual Decks: Blassed vs Cursed</t>
    </r>
  </si>
  <si>
    <r>
      <rPr>
        <b/>
        <sz val="12"/>
        <color theme="0"/>
        <rFont val="Calibri"/>
        <family val="2"/>
        <scheme val="minor"/>
      </rPr>
      <t>2.7.0.</t>
    </r>
    <r>
      <rPr>
        <b/>
        <sz val="12"/>
        <rFont val="Calibri"/>
        <family val="2"/>
        <scheme val="minor"/>
      </rPr>
      <t xml:space="preserve"> Welcome Deck 2016</t>
    </r>
  </si>
  <si>
    <r>
      <rPr>
        <b/>
        <sz val="12"/>
        <color theme="0"/>
        <rFont val="Calibri"/>
        <family val="2"/>
        <scheme val="minor"/>
      </rPr>
      <t>2.7.3.</t>
    </r>
    <r>
      <rPr>
        <b/>
        <sz val="12"/>
        <rFont val="Calibri"/>
        <family val="2"/>
        <scheme val="minor"/>
      </rPr>
      <t xml:space="preserve"> From the Vault: Lore</t>
    </r>
  </si>
  <si>
    <r>
      <rPr>
        <b/>
        <sz val="12"/>
        <color theme="0"/>
        <rFont val="Calibri"/>
        <family val="2"/>
        <scheme val="minor"/>
      </rPr>
      <t>2.7.5.</t>
    </r>
    <r>
      <rPr>
        <b/>
        <sz val="12"/>
        <rFont val="Calibri"/>
        <family val="2"/>
        <scheme val="minor"/>
      </rPr>
      <t xml:space="preserve"> Dual Decks: Nissa vs Ob Nixilis</t>
    </r>
  </si>
  <si>
    <r>
      <rPr>
        <b/>
        <sz val="12"/>
        <color theme="0"/>
        <rFont val="Calibri"/>
        <family val="2"/>
        <scheme val="minor"/>
      </rPr>
      <t>2.7.8.</t>
    </r>
    <r>
      <rPr>
        <b/>
        <sz val="12"/>
        <rFont val="Calibri"/>
        <family val="2"/>
        <scheme val="minor"/>
      </rPr>
      <t xml:space="preserve"> Commander 2016</t>
    </r>
  </si>
  <si>
    <r>
      <rPr>
        <b/>
        <sz val="12"/>
        <color theme="0"/>
        <rFont val="Calibri"/>
        <family val="2"/>
        <scheme val="minor"/>
      </rPr>
      <t>2.7.9.</t>
    </r>
    <r>
      <rPr>
        <b/>
        <sz val="12"/>
        <rFont val="Calibri"/>
        <family val="2"/>
        <scheme val="minor"/>
      </rPr>
      <t xml:space="preserve"> Planechase Anthology Decks</t>
    </r>
  </si>
  <si>
    <r>
      <rPr>
        <b/>
        <sz val="12"/>
        <color theme="0"/>
        <rFont val="Calibri"/>
        <family val="2"/>
        <scheme val="minor"/>
      </rPr>
      <t>2.8.0.</t>
    </r>
    <r>
      <rPr>
        <b/>
        <sz val="12"/>
        <rFont val="Calibri"/>
        <family val="2"/>
        <scheme val="minor"/>
      </rPr>
      <t xml:space="preserve"> Planechase Anthology</t>
    </r>
  </si>
  <si>
    <r>
      <rPr>
        <b/>
        <sz val="12"/>
        <color theme="0"/>
        <rFont val="Calibri"/>
        <family val="2"/>
        <scheme val="minor"/>
      </rPr>
      <t>2.8.3.</t>
    </r>
    <r>
      <rPr>
        <b/>
        <sz val="12"/>
        <rFont val="Calibri"/>
        <family val="2"/>
        <scheme val="minor"/>
      </rPr>
      <t xml:space="preserve"> Dual Decks: Mind vs Might</t>
    </r>
  </si>
  <si>
    <r>
      <rPr>
        <b/>
        <sz val="12"/>
        <color theme="0"/>
        <rFont val="Calibri"/>
        <family val="2"/>
        <scheme val="minor"/>
      </rPr>
      <t>2.8.4.</t>
    </r>
    <r>
      <rPr>
        <b/>
        <sz val="12"/>
        <rFont val="Calibri"/>
        <family val="2"/>
        <scheme val="minor"/>
      </rPr>
      <t xml:space="preserve"> Welcome Deck 2017</t>
    </r>
  </si>
  <si>
    <r>
      <rPr>
        <b/>
        <sz val="12"/>
        <color theme="0"/>
        <rFont val="Calibri"/>
        <family val="2"/>
        <scheme val="minor"/>
      </rPr>
      <t>2.8.7.</t>
    </r>
    <r>
      <rPr>
        <b/>
        <sz val="12"/>
        <rFont val="Calibri"/>
        <family val="2"/>
        <scheme val="minor"/>
      </rPr>
      <t xml:space="preserve"> Commander Anthology</t>
    </r>
  </si>
  <si>
    <r>
      <rPr>
        <b/>
        <sz val="12"/>
        <color theme="0"/>
        <rFont val="Calibri"/>
        <family val="2"/>
        <scheme val="minor"/>
      </rPr>
      <t>2.8.8.</t>
    </r>
    <r>
      <rPr>
        <b/>
        <sz val="12"/>
        <rFont val="Calibri"/>
        <family val="2"/>
        <scheme val="minor"/>
      </rPr>
      <t xml:space="preserve"> Archenemy: Nicol Bolas Decks</t>
    </r>
  </si>
  <si>
    <r>
      <rPr>
        <b/>
        <sz val="12"/>
        <color theme="0"/>
        <rFont val="Calibri"/>
        <family val="2"/>
        <scheme val="minor"/>
      </rPr>
      <t>2.8.9.</t>
    </r>
    <r>
      <rPr>
        <b/>
        <sz val="12"/>
        <rFont val="Calibri"/>
        <family val="2"/>
        <scheme val="minor"/>
      </rPr>
      <t xml:space="preserve"> Archenemy: Nicol Bolas</t>
    </r>
  </si>
  <si>
    <r>
      <rPr>
        <b/>
        <sz val="12"/>
        <color theme="0"/>
        <rFont val="Calibri"/>
        <family val="2"/>
        <scheme val="minor"/>
      </rPr>
      <t>2.9.1.</t>
    </r>
    <r>
      <rPr>
        <b/>
        <sz val="12"/>
        <rFont val="Calibri"/>
        <family val="2"/>
        <scheme val="minor"/>
      </rPr>
      <t xml:space="preserve"> Commander 2017</t>
    </r>
  </si>
  <si>
    <r>
      <rPr>
        <b/>
        <sz val="12"/>
        <color theme="0"/>
        <rFont val="Calibri"/>
        <family val="2"/>
        <scheme val="minor"/>
      </rPr>
      <t>2.9.3.</t>
    </r>
    <r>
      <rPr>
        <b/>
        <sz val="12"/>
        <rFont val="Calibri"/>
        <family val="2"/>
        <scheme val="minor"/>
      </rPr>
      <t xml:space="preserve"> Dual Decks: Merfolks vs Goblins</t>
    </r>
  </si>
  <si>
    <r>
      <rPr>
        <b/>
        <sz val="12"/>
        <color theme="0"/>
        <rFont val="Calibri"/>
        <family val="2"/>
        <scheme val="minor"/>
      </rPr>
      <t>2.9.5.</t>
    </r>
    <r>
      <rPr>
        <b/>
        <sz val="12"/>
        <rFont val="Calibri"/>
        <family val="2"/>
        <scheme val="minor"/>
      </rPr>
      <t xml:space="preserve"> From the Vault: Transform</t>
    </r>
  </si>
  <si>
    <r>
      <rPr>
        <b/>
        <sz val="12"/>
        <color theme="0"/>
        <rFont val="Calibri"/>
        <family val="2"/>
        <scheme val="minor"/>
      </rPr>
      <t>2.9.6.</t>
    </r>
    <r>
      <rPr>
        <b/>
        <sz val="12"/>
        <rFont val="Calibri"/>
        <family val="2"/>
        <scheme val="minor"/>
      </rPr>
      <t xml:space="preserve"> Explorers of Ixalan</t>
    </r>
  </si>
  <si>
    <r>
      <rPr>
        <b/>
        <sz val="12"/>
        <color theme="0"/>
        <rFont val="Calibri"/>
        <family val="2"/>
        <scheme val="minor"/>
      </rPr>
      <t>3.0.1.</t>
    </r>
    <r>
      <rPr>
        <b/>
        <sz val="12"/>
        <rFont val="Calibri"/>
        <family val="2"/>
        <scheme val="minor"/>
      </rPr>
      <t xml:space="preserve"> Dual Decks: Elves vs Inventors</t>
    </r>
  </si>
  <si>
    <r>
      <rPr>
        <b/>
        <sz val="12"/>
        <color theme="0"/>
        <rFont val="Calibri"/>
        <family val="2"/>
        <scheme val="minor"/>
      </rPr>
      <t>3.0.4.</t>
    </r>
    <r>
      <rPr>
        <b/>
        <sz val="12"/>
        <rFont val="Calibri"/>
        <family val="2"/>
        <scheme val="minor"/>
      </rPr>
      <t xml:space="preserve"> Commander Anthology II</t>
    </r>
  </si>
  <si>
    <r>
      <rPr>
        <b/>
        <sz val="12"/>
        <color theme="0"/>
        <rFont val="Calibri"/>
        <family val="2"/>
        <scheme val="minor"/>
      </rPr>
      <t>3.0.6.</t>
    </r>
    <r>
      <rPr>
        <b/>
        <sz val="12"/>
        <rFont val="Calibri"/>
        <family val="2"/>
        <scheme val="minor"/>
      </rPr>
      <t xml:space="preserve"> Global Series Jiang Yanggy &amp; Mu Yanling</t>
    </r>
  </si>
  <si>
    <r>
      <rPr>
        <b/>
        <sz val="12"/>
        <color theme="0"/>
        <rFont val="Calibri"/>
        <family val="2"/>
        <scheme val="minor"/>
      </rPr>
      <t>3.0.7.</t>
    </r>
    <r>
      <rPr>
        <b/>
        <sz val="12"/>
        <rFont val="Calibri"/>
        <family val="2"/>
        <scheme val="minor"/>
      </rPr>
      <t xml:space="preserve"> MTG Arena</t>
    </r>
  </si>
  <si>
    <r>
      <rPr>
        <b/>
        <sz val="12"/>
        <color theme="0"/>
        <rFont val="Calibri"/>
        <family val="2"/>
        <scheme val="minor"/>
      </rPr>
      <t>3.0.9.</t>
    </r>
    <r>
      <rPr>
        <b/>
        <sz val="12"/>
        <rFont val="Calibri"/>
        <family val="2"/>
        <scheme val="minor"/>
      </rPr>
      <t xml:space="preserve"> Commander 2018</t>
    </r>
  </si>
  <si>
    <r>
      <rPr>
        <b/>
        <sz val="12"/>
        <color theme="0"/>
        <rFont val="Calibri"/>
        <family val="2"/>
        <scheme val="minor"/>
      </rPr>
      <t>3.1.2.</t>
    </r>
    <r>
      <rPr>
        <b/>
        <sz val="12"/>
        <rFont val="Calibri"/>
        <family val="2"/>
        <scheme val="minor"/>
      </rPr>
      <t xml:space="preserve"> Ultra Rare Cards</t>
    </r>
  </si>
  <si>
    <r>
      <rPr>
        <b/>
        <sz val="12"/>
        <color theme="0"/>
        <rFont val="Calibri"/>
        <family val="2"/>
        <scheme val="minor"/>
      </rPr>
      <t>3.1.3.</t>
    </r>
    <r>
      <rPr>
        <b/>
        <sz val="12"/>
        <rFont val="Calibri"/>
        <family val="2"/>
        <scheme val="minor"/>
      </rPr>
      <t xml:space="preserve"> Guilds of Ravnica - Guild Kits</t>
    </r>
  </si>
  <si>
    <r>
      <rPr>
        <b/>
        <sz val="12"/>
        <color theme="0"/>
        <rFont val="Calibri"/>
        <family val="2"/>
        <scheme val="minor"/>
      </rPr>
      <t>3.1.4.</t>
    </r>
    <r>
      <rPr>
        <b/>
        <sz val="12"/>
        <rFont val="Calibri"/>
        <family val="2"/>
        <scheme val="minor"/>
      </rPr>
      <t xml:space="preserve"> Game Night</t>
    </r>
  </si>
  <si>
    <r>
      <rPr>
        <b/>
        <sz val="12"/>
        <color theme="0"/>
        <rFont val="Calibri"/>
        <family val="2"/>
        <scheme val="minor"/>
      </rPr>
      <t>3.1.9.</t>
    </r>
    <r>
      <rPr>
        <b/>
        <sz val="12"/>
        <rFont val="Calibri"/>
        <family val="2"/>
        <scheme val="minor"/>
      </rPr>
      <t xml:space="preserve"> Ravnica Allegiance - Guild Kits</t>
    </r>
  </si>
  <si>
    <r>
      <rPr>
        <b/>
        <sz val="12"/>
        <color theme="0"/>
        <rFont val="Calibri"/>
        <family val="2"/>
        <scheme val="minor"/>
      </rPr>
      <t>3.2.0.</t>
    </r>
    <r>
      <rPr>
        <b/>
        <sz val="12"/>
        <rFont val="Calibri"/>
        <family val="2"/>
        <scheme val="minor"/>
      </rPr>
      <t xml:space="preserve"> Challenger Decks 2019</t>
    </r>
  </si>
  <si>
    <r>
      <rPr>
        <b/>
        <sz val="12"/>
        <color theme="0"/>
        <rFont val="Calibri"/>
        <family val="2"/>
        <scheme val="minor"/>
      </rPr>
      <t>3.0.0.</t>
    </r>
    <r>
      <rPr>
        <b/>
        <sz val="12"/>
        <rFont val="Calibri"/>
        <family val="2"/>
        <scheme val="minor"/>
      </rPr>
      <t xml:space="preserve"> Challenger Decks 2018</t>
    </r>
  </si>
  <si>
    <r>
      <rPr>
        <b/>
        <sz val="12"/>
        <color theme="0"/>
        <rFont val="Calibri"/>
        <family val="2"/>
        <scheme val="minor"/>
      </rPr>
      <t>3.2.2.</t>
    </r>
    <r>
      <rPr>
        <b/>
        <sz val="12"/>
        <rFont val="Calibri"/>
        <family val="2"/>
        <scheme val="minor"/>
      </rPr>
      <t xml:space="preserve"> FNM Promos</t>
    </r>
  </si>
  <si>
    <r>
      <rPr>
        <b/>
        <sz val="12"/>
        <color theme="0"/>
        <rFont val="Calibri"/>
        <family val="2"/>
        <scheme val="minor"/>
      </rPr>
      <t>3.2.8.</t>
    </r>
    <r>
      <rPr>
        <b/>
        <sz val="12"/>
        <rFont val="Calibri"/>
        <family val="2"/>
        <scheme val="minor"/>
      </rPr>
      <t xml:space="preserve"> Commander 2019</t>
    </r>
  </si>
  <si>
    <r>
      <rPr>
        <b/>
        <sz val="12"/>
        <color theme="0"/>
        <rFont val="Calibri"/>
        <family val="2"/>
        <scheme val="minor"/>
      </rPr>
      <t>3.2.9.</t>
    </r>
    <r>
      <rPr>
        <b/>
        <sz val="12"/>
        <rFont val="Calibri"/>
        <family val="2"/>
        <scheme val="minor"/>
      </rPr>
      <t xml:space="preserve"> Prerelease Promos</t>
    </r>
  </si>
  <si>
    <r>
      <rPr>
        <b/>
        <sz val="12"/>
        <color theme="0"/>
        <rFont val="Calibri"/>
        <family val="2"/>
        <scheme val="minor"/>
      </rPr>
      <t>3.3.1.</t>
    </r>
    <r>
      <rPr>
        <b/>
        <sz val="12"/>
        <rFont val="Calibri"/>
        <family val="2"/>
        <scheme val="minor"/>
      </rPr>
      <t xml:space="preserve"> Planeswalker Symbol Stamped Promos</t>
    </r>
  </si>
  <si>
    <r>
      <rPr>
        <b/>
        <sz val="12"/>
        <color theme="0"/>
        <rFont val="Calibri"/>
        <family val="2"/>
        <scheme val="minor"/>
      </rPr>
      <t>3.3.2.</t>
    </r>
    <r>
      <rPr>
        <b/>
        <sz val="12"/>
        <rFont val="Calibri"/>
        <family val="2"/>
        <scheme val="minor"/>
      </rPr>
      <t xml:space="preserve"> Challenger Decks 2019 Japan</t>
    </r>
  </si>
  <si>
    <r>
      <rPr>
        <b/>
        <sz val="12"/>
        <color theme="0"/>
        <rFont val="Calibri"/>
        <family val="2"/>
        <scheme val="minor"/>
      </rPr>
      <t>3.3.3.</t>
    </r>
    <r>
      <rPr>
        <b/>
        <sz val="12"/>
        <rFont val="Calibri"/>
        <family val="2"/>
        <scheme val="minor"/>
      </rPr>
      <t xml:space="preserve"> Game Night 2019</t>
    </r>
  </si>
  <si>
    <r>
      <rPr>
        <b/>
        <sz val="12"/>
        <color theme="0"/>
        <rFont val="Calibri"/>
        <family val="2"/>
        <scheme val="minor"/>
      </rPr>
      <t>3.3.4.</t>
    </r>
    <r>
      <rPr>
        <b/>
        <sz val="12"/>
        <rFont val="Calibri"/>
        <family val="2"/>
        <scheme val="minor"/>
      </rPr>
      <t xml:space="preserve"> Judge Gift Promos</t>
    </r>
  </si>
  <si>
    <r>
      <rPr>
        <b/>
        <sz val="12"/>
        <color theme="0"/>
        <rFont val="Calibri"/>
        <family val="2"/>
        <scheme val="minor"/>
      </rPr>
      <t>3.3.5.</t>
    </r>
    <r>
      <rPr>
        <b/>
        <sz val="12"/>
        <rFont val="Calibri"/>
        <family val="2"/>
        <scheme val="minor"/>
      </rPr>
      <t xml:space="preserve"> Historic Anthology 1</t>
    </r>
  </si>
  <si>
    <r>
      <rPr>
        <b/>
        <sz val="12"/>
        <color theme="0"/>
        <rFont val="Calibri"/>
        <family val="2"/>
        <scheme val="minor"/>
      </rPr>
      <t>3.3.7.</t>
    </r>
    <r>
      <rPr>
        <b/>
        <sz val="12"/>
        <rFont val="Calibri"/>
        <family val="2"/>
        <scheme val="minor"/>
      </rPr>
      <t xml:space="preserve"> Misc. Promos</t>
    </r>
  </si>
  <si>
    <r>
      <rPr>
        <b/>
        <sz val="12"/>
        <color theme="0"/>
        <rFont val="Calibri"/>
        <family val="2"/>
        <scheme val="minor"/>
      </rPr>
      <t>3.3.9.</t>
    </r>
    <r>
      <rPr>
        <b/>
        <sz val="12"/>
        <rFont val="Calibri"/>
        <family val="2"/>
        <scheme val="minor"/>
      </rPr>
      <t xml:space="preserve"> Unsanctioned</t>
    </r>
  </si>
  <si>
    <r>
      <rPr>
        <b/>
        <sz val="12"/>
        <color theme="0"/>
        <rFont val="Calibri"/>
        <family val="2"/>
        <scheme val="minor"/>
      </rPr>
      <t>3.4.0.</t>
    </r>
    <r>
      <rPr>
        <b/>
        <sz val="12"/>
        <rFont val="Calibri"/>
        <family val="2"/>
        <scheme val="minor"/>
      </rPr>
      <t xml:space="preserve"> Historic Anthology 2</t>
    </r>
  </si>
  <si>
    <r>
      <rPr>
        <b/>
        <sz val="12"/>
        <color theme="0"/>
        <rFont val="Calibri"/>
        <family val="2"/>
        <scheme val="minor"/>
      </rPr>
      <t>3.4.2.</t>
    </r>
    <r>
      <rPr>
        <b/>
        <sz val="12"/>
        <rFont val="Calibri"/>
        <family val="2"/>
        <scheme val="minor"/>
      </rPr>
      <t xml:space="preserve"> Challenger Decks 2020</t>
    </r>
  </si>
  <si>
    <r>
      <rPr>
        <b/>
        <sz val="12"/>
        <color theme="0"/>
        <rFont val="Calibri"/>
        <family val="2"/>
        <scheme val="minor"/>
      </rPr>
      <t>3.4.3.</t>
    </r>
    <r>
      <rPr>
        <b/>
        <sz val="12"/>
        <rFont val="Calibri"/>
        <family val="2"/>
        <scheme val="minor"/>
      </rPr>
      <t xml:space="preserve"> Commander 2020</t>
    </r>
  </si>
  <si>
    <r>
      <rPr>
        <b/>
        <sz val="12"/>
        <color theme="0"/>
        <rFont val="Calibri"/>
        <family val="2"/>
        <scheme val="minor"/>
      </rPr>
      <t>3.4.5.</t>
    </r>
    <r>
      <rPr>
        <b/>
        <sz val="12"/>
        <rFont val="Calibri"/>
        <family val="2"/>
        <scheme val="minor"/>
      </rPr>
      <t xml:space="preserve"> Historic Anthology 3</t>
    </r>
  </si>
  <si>
    <r>
      <rPr>
        <b/>
        <sz val="12"/>
        <color theme="0"/>
        <rFont val="Calibri"/>
        <family val="2"/>
        <scheme val="minor"/>
      </rPr>
      <t>3.4.6.</t>
    </r>
    <r>
      <rPr>
        <b/>
        <sz val="12"/>
        <rFont val="Calibri"/>
        <family val="2"/>
        <scheme val="minor"/>
      </rPr>
      <t xml:space="preserve"> Secret Lair: Ultimate Edition</t>
    </r>
  </si>
  <si>
    <r>
      <rPr>
        <b/>
        <sz val="12"/>
        <color theme="0"/>
        <rFont val="Calibri"/>
        <family val="2"/>
        <scheme val="minor"/>
      </rPr>
      <t>3.5.1.</t>
    </r>
    <r>
      <rPr>
        <b/>
        <sz val="12"/>
        <rFont val="Calibri"/>
        <family val="2"/>
        <scheme val="minor"/>
      </rPr>
      <t xml:space="preserve"> Arena Beginner Set</t>
    </r>
  </si>
  <si>
    <r>
      <rPr>
        <b/>
        <sz val="12"/>
        <color theme="0"/>
        <rFont val="Calibri"/>
        <family val="2"/>
        <scheme val="minor"/>
      </rPr>
      <t>3.5.2.</t>
    </r>
    <r>
      <rPr>
        <b/>
        <sz val="12"/>
        <rFont val="Calibri"/>
        <family val="2"/>
        <scheme val="minor"/>
      </rPr>
      <t xml:space="preserve"> Amonkhet Remastered</t>
    </r>
  </si>
  <si>
    <r>
      <rPr>
        <b/>
        <sz val="12"/>
        <color theme="0"/>
        <rFont val="Calibri"/>
        <family val="2"/>
        <scheme val="minor"/>
      </rPr>
      <t>3.5.8.</t>
    </r>
    <r>
      <rPr>
        <b/>
        <sz val="12"/>
        <rFont val="Calibri"/>
        <family val="2"/>
        <scheme val="minor"/>
      </rPr>
      <t xml:space="preserve"> Kaladesh Remastered</t>
    </r>
  </si>
  <si>
    <r>
      <rPr>
        <b/>
        <sz val="12"/>
        <color theme="0"/>
        <rFont val="Calibri"/>
        <family val="2"/>
        <scheme val="minor"/>
      </rPr>
      <t xml:space="preserve">3.3.0. </t>
    </r>
    <r>
      <rPr>
        <b/>
        <sz val="12"/>
        <color rgb="FF7030A0"/>
        <rFont val="Calibri"/>
        <family val="2"/>
        <scheme val="minor"/>
      </rPr>
      <t>Throne of Eldraine</t>
    </r>
  </si>
  <si>
    <r>
      <rPr>
        <b/>
        <sz val="12"/>
        <color theme="0"/>
        <rFont val="Calibri"/>
        <family val="2"/>
        <scheme val="minor"/>
      </rPr>
      <t xml:space="preserve">3.3.8. </t>
    </r>
    <r>
      <rPr>
        <b/>
        <sz val="12"/>
        <color theme="6" tint="-0.499984740745262"/>
        <rFont val="Calibri"/>
        <family val="2"/>
        <scheme val="minor"/>
      </rPr>
      <t>Theros Beyond Death</t>
    </r>
  </si>
  <si>
    <r>
      <rPr>
        <b/>
        <sz val="12"/>
        <color theme="0"/>
        <rFont val="Calibri"/>
        <family val="2"/>
        <scheme val="minor"/>
      </rPr>
      <t>3.4.1.</t>
    </r>
    <r>
      <rPr>
        <b/>
        <sz val="12"/>
        <rFont val="Calibri"/>
        <family val="2"/>
        <scheme val="minor"/>
      </rPr>
      <t xml:space="preserve"> Mystery Box</t>
    </r>
  </si>
  <si>
    <r>
      <rPr>
        <b/>
        <sz val="12"/>
        <color theme="0"/>
        <rFont val="Calibri"/>
        <family val="2"/>
        <scheme val="minor"/>
      </rPr>
      <t xml:space="preserve">3.4.8. </t>
    </r>
    <r>
      <rPr>
        <b/>
        <sz val="12"/>
        <color theme="8" tint="-0.499984740745262"/>
        <rFont val="Calibri"/>
        <family val="2"/>
        <scheme val="minor"/>
      </rPr>
      <t>Core Set 2021</t>
    </r>
  </si>
  <si>
    <r>
      <rPr>
        <b/>
        <sz val="12"/>
        <color theme="0"/>
        <rFont val="Calibri"/>
        <family val="2"/>
        <scheme val="minor"/>
      </rPr>
      <t xml:space="preserve">3.5.0. </t>
    </r>
    <r>
      <rPr>
        <b/>
        <sz val="12"/>
        <color rgb="FF00B050"/>
        <rFont val="Calibri"/>
        <family val="2"/>
        <scheme val="minor"/>
      </rPr>
      <t>Double Masters</t>
    </r>
  </si>
  <si>
    <r>
      <rPr>
        <b/>
        <sz val="12"/>
        <color theme="0"/>
        <rFont val="Calibri"/>
        <family val="2"/>
        <scheme val="minor"/>
      </rPr>
      <t xml:space="preserve">3.5.7. </t>
    </r>
    <r>
      <rPr>
        <b/>
        <sz val="12"/>
        <color rgb="FF00CC00"/>
        <rFont val="Calibri"/>
        <family val="2"/>
        <scheme val="minor"/>
      </rPr>
      <t>Zendikar Rising</t>
    </r>
  </si>
  <si>
    <r>
      <rPr>
        <b/>
        <sz val="12"/>
        <color theme="0"/>
        <rFont val="Calibri"/>
        <family val="2"/>
        <scheme val="minor"/>
      </rPr>
      <t xml:space="preserve">3.5.9. </t>
    </r>
    <r>
      <rPr>
        <b/>
        <sz val="12"/>
        <color rgb="FF3333CC"/>
        <rFont val="Calibri"/>
        <family val="2"/>
        <scheme val="minor"/>
      </rPr>
      <t>Commander Legends</t>
    </r>
  </si>
  <si>
    <r>
      <rPr>
        <b/>
        <sz val="12"/>
        <color theme="0"/>
        <rFont val="Calibri"/>
        <family val="2"/>
        <scheme val="minor"/>
      </rPr>
      <t xml:space="preserve">3.2.3. </t>
    </r>
    <r>
      <rPr>
        <b/>
        <sz val="12"/>
        <color theme="6" tint="-0.249977111117893"/>
        <rFont val="Calibri"/>
        <family val="2"/>
        <scheme val="minor"/>
      </rPr>
      <t>War of the Spark</t>
    </r>
  </si>
  <si>
    <t>Diego Medina</t>
  </si>
  <si>
    <t>Starken</t>
  </si>
  <si>
    <t>Ahora</t>
  </si>
  <si>
    <t>David Mondaca</t>
  </si>
  <si>
    <t>Diego Villarroel</t>
  </si>
  <si>
    <t>Viernes Moto</t>
  </si>
  <si>
    <t>Diego Armando</t>
  </si>
  <si>
    <r>
      <rPr>
        <b/>
        <sz val="12"/>
        <color rgb="FF996633"/>
        <rFont val="Calibri"/>
        <family val="2"/>
        <scheme val="minor"/>
      </rPr>
      <t>1.0.1.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8" tint="0.59999389629810485"/>
        <rFont val="Calibri"/>
        <family val="2"/>
        <scheme val="minor"/>
      </rPr>
      <t>Alpha</t>
    </r>
  </si>
  <si>
    <r>
      <rPr>
        <b/>
        <sz val="12"/>
        <color rgb="FF996633"/>
        <rFont val="Calibri"/>
        <family val="2"/>
        <scheme val="minor"/>
      </rPr>
      <t xml:space="preserve">1.0.2. </t>
    </r>
    <r>
      <rPr>
        <b/>
        <sz val="12"/>
        <rFont val="Calibri"/>
        <family val="2"/>
        <scheme val="minor"/>
      </rPr>
      <t>Beta</t>
    </r>
  </si>
  <si>
    <r>
      <rPr>
        <b/>
        <sz val="12"/>
        <color rgb="FF996633"/>
        <rFont val="Calibri"/>
        <family val="2"/>
        <scheme val="minor"/>
      </rPr>
      <t>1.0.3.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/>
        <rFont val="Calibri"/>
        <family val="2"/>
        <scheme val="minor"/>
      </rPr>
      <t>Unlimited</t>
    </r>
  </si>
  <si>
    <r>
      <rPr>
        <b/>
        <sz val="12"/>
        <color rgb="FF996633"/>
        <rFont val="Calibri"/>
        <family val="2"/>
        <scheme val="minor"/>
      </rPr>
      <t>1.0.6.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/>
        <rFont val="Calibri"/>
        <family val="2"/>
        <scheme val="minor"/>
      </rPr>
      <t>Revised</t>
    </r>
  </si>
  <si>
    <r>
      <rPr>
        <b/>
        <sz val="12"/>
        <color rgb="FFB400DE"/>
        <rFont val="Calibri"/>
        <family val="2"/>
        <scheme val="minor"/>
      </rPr>
      <t xml:space="preserve">1.0.4. </t>
    </r>
    <r>
      <rPr>
        <b/>
        <sz val="12"/>
        <color theme="0"/>
        <rFont val="Calibri"/>
        <family val="2"/>
        <scheme val="minor"/>
      </rPr>
      <t>Arabian Nights</t>
    </r>
  </si>
  <si>
    <r>
      <rPr>
        <b/>
        <sz val="12"/>
        <color theme="3" tint="-0.249977111117893"/>
        <rFont val="Calibri"/>
        <family val="2"/>
        <scheme val="minor"/>
      </rPr>
      <t xml:space="preserve">1.0.7. </t>
    </r>
    <r>
      <rPr>
        <b/>
        <sz val="12"/>
        <color theme="3" tint="0.59999389629810485"/>
        <rFont val="Calibri"/>
        <family val="2"/>
        <scheme val="minor"/>
      </rPr>
      <t>Legends</t>
    </r>
  </si>
  <si>
    <r>
      <rPr>
        <b/>
        <sz val="12"/>
        <color rgb="FF600082"/>
        <rFont val="Calibri"/>
        <family val="2"/>
        <scheme val="minor"/>
      </rPr>
      <t>1.0.9.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4" tint="0.79998168889431442"/>
        <rFont val="Calibri"/>
        <family val="2"/>
        <scheme val="minor"/>
      </rPr>
      <t>The Dark</t>
    </r>
  </si>
  <si>
    <r>
      <rPr>
        <b/>
        <sz val="12"/>
        <color rgb="FFC00000"/>
        <rFont val="Calibri"/>
        <family val="2"/>
        <scheme val="minor"/>
      </rPr>
      <t xml:space="preserve">1.1.0. </t>
    </r>
    <r>
      <rPr>
        <b/>
        <sz val="12"/>
        <color rgb="FFFFFF99"/>
        <rFont val="Calibri"/>
        <family val="2"/>
        <scheme val="minor"/>
      </rPr>
      <t>Fallen Empires</t>
    </r>
  </si>
  <si>
    <r>
      <rPr>
        <b/>
        <sz val="12"/>
        <color rgb="FF990000"/>
        <rFont val="Calibri"/>
        <family val="2"/>
        <scheme val="minor"/>
      </rPr>
      <t>1.1.1.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4th Edition</t>
    </r>
  </si>
  <si>
    <r>
      <rPr>
        <b/>
        <sz val="12"/>
        <color theme="8" tint="0.79998168889431442"/>
        <rFont val="Calibri"/>
        <family val="2"/>
        <scheme val="minor"/>
      </rPr>
      <t xml:space="preserve">1.1.2. </t>
    </r>
    <r>
      <rPr>
        <b/>
        <sz val="12"/>
        <color theme="3" tint="0.39997558519241921"/>
        <rFont val="Calibri"/>
        <family val="2"/>
        <scheme val="minor"/>
      </rPr>
      <t>Ice Age</t>
    </r>
  </si>
  <si>
    <r>
      <rPr>
        <b/>
        <sz val="12"/>
        <color rgb="FF006600"/>
        <rFont val="Calibri"/>
        <family val="2"/>
        <scheme val="minor"/>
      </rPr>
      <t xml:space="preserve">1.1.5. </t>
    </r>
    <r>
      <rPr>
        <b/>
        <sz val="12"/>
        <color rgb="FFFF0000"/>
        <rFont val="Calibri"/>
        <family val="2"/>
        <scheme val="minor"/>
      </rPr>
      <t>Homelands</t>
    </r>
  </si>
  <si>
    <r>
      <rPr>
        <b/>
        <sz val="12"/>
        <color rgb="FF3D007A"/>
        <rFont val="Calibri"/>
        <family val="2"/>
        <scheme val="minor"/>
      </rPr>
      <t>1.1.6.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8" tint="0.39997558519241921"/>
        <rFont val="Calibri"/>
        <family val="2"/>
        <scheme val="minor"/>
      </rPr>
      <t>Alliances</t>
    </r>
  </si>
  <si>
    <r>
      <rPr>
        <b/>
        <sz val="12"/>
        <color rgb="FF004800"/>
        <rFont val="Calibri"/>
        <family val="2"/>
        <scheme val="minor"/>
      </rPr>
      <t>1.1.7.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C000"/>
        <rFont val="Calibri"/>
        <family val="2"/>
        <scheme val="minor"/>
      </rPr>
      <t>Mirage</t>
    </r>
  </si>
  <si>
    <r>
      <rPr>
        <b/>
        <sz val="12"/>
        <color rgb="FF006600"/>
        <rFont val="Calibri"/>
        <family val="2"/>
        <scheme val="minor"/>
      </rPr>
      <t xml:space="preserve">1.1.9. </t>
    </r>
    <r>
      <rPr>
        <b/>
        <sz val="12"/>
        <color theme="4" tint="0.39997558519241921"/>
        <rFont val="Calibri"/>
        <family val="2"/>
        <scheme val="minor"/>
      </rPr>
      <t>Visions</t>
    </r>
  </si>
  <si>
    <r>
      <rPr>
        <b/>
        <sz val="12"/>
        <color rgb="FFCC9900"/>
        <rFont val="Calibri"/>
        <family val="2"/>
        <scheme val="minor"/>
      </rPr>
      <t xml:space="preserve">1.2.0. </t>
    </r>
    <r>
      <rPr>
        <b/>
        <sz val="12"/>
        <color theme="2" tint="-9.9978637043366805E-2"/>
        <rFont val="Calibri"/>
        <family val="2"/>
        <scheme val="minor"/>
      </rPr>
      <t>5th Edition</t>
    </r>
  </si>
  <si>
    <r>
      <rPr>
        <b/>
        <sz val="12"/>
        <color theme="6"/>
        <rFont val="Calibri"/>
        <family val="2"/>
        <scheme val="minor"/>
      </rPr>
      <t>1.2.1.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FF99"/>
        <rFont val="Calibri"/>
        <family val="2"/>
        <scheme val="minor"/>
      </rPr>
      <t>Portal</t>
    </r>
  </si>
  <si>
    <r>
      <rPr>
        <b/>
        <sz val="12"/>
        <color rgb="FF993300"/>
        <rFont val="Calibri"/>
        <family val="2"/>
        <scheme val="minor"/>
      </rPr>
      <t xml:space="preserve">1.2.2. </t>
    </r>
    <r>
      <rPr>
        <b/>
        <sz val="12"/>
        <color theme="0" tint="-4.9989318521683403E-2"/>
        <rFont val="Calibri"/>
        <family val="2"/>
        <scheme val="minor"/>
      </rPr>
      <t>Weatherlight</t>
    </r>
  </si>
  <si>
    <r>
      <rPr>
        <b/>
        <sz val="12"/>
        <color theme="7" tint="0.39997558519241921"/>
        <rFont val="Calibri"/>
        <family val="2"/>
        <scheme val="minor"/>
      </rPr>
      <t xml:space="preserve">1.2.4. </t>
    </r>
    <r>
      <rPr>
        <b/>
        <sz val="12"/>
        <color theme="4" tint="0.79998168889431442"/>
        <rFont val="Calibri"/>
        <family val="2"/>
        <scheme val="minor"/>
      </rPr>
      <t>Tempest</t>
    </r>
  </si>
  <si>
    <r>
      <rPr>
        <b/>
        <sz val="12"/>
        <color rgb="FFCC6600"/>
        <rFont val="Calibri"/>
        <family val="2"/>
        <scheme val="minor"/>
      </rPr>
      <t xml:space="preserve">1.2.5. </t>
    </r>
    <r>
      <rPr>
        <b/>
        <sz val="12"/>
        <color theme="0" tint="-4.9989318521683403E-2"/>
        <rFont val="Calibri"/>
        <family val="2"/>
        <scheme val="minor"/>
      </rPr>
      <t>Stronghold</t>
    </r>
  </si>
  <si>
    <r>
      <rPr>
        <b/>
        <sz val="12"/>
        <color theme="0" tint="-0.14999847407452621"/>
        <rFont val="Calibri"/>
        <family val="2"/>
        <scheme val="minor"/>
      </rPr>
      <t>1.0.5.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FFCC"/>
        <rFont val="Calibri"/>
        <family val="2"/>
        <scheme val="minor"/>
      </rPr>
      <t>Antiquities</t>
    </r>
    <r>
      <rPr>
        <b/>
        <sz val="12"/>
        <rFont val="Calibri"/>
        <family val="2"/>
        <scheme val="minor"/>
      </rPr>
      <t xml:space="preserve"> </t>
    </r>
  </si>
  <si>
    <r>
      <rPr>
        <b/>
        <sz val="12"/>
        <color rgb="FF993300"/>
        <rFont val="Calibri"/>
        <family val="2"/>
        <scheme val="minor"/>
      </rPr>
      <t xml:space="preserve">1.2.6. </t>
    </r>
    <r>
      <rPr>
        <b/>
        <sz val="12"/>
        <color theme="6" tint="0.39997558519241921"/>
        <rFont val="Calibri"/>
        <family val="2"/>
        <scheme val="minor"/>
      </rPr>
      <t>Exodus</t>
    </r>
  </si>
  <si>
    <r>
      <rPr>
        <b/>
        <sz val="12"/>
        <color theme="3" tint="0.39997558519241921"/>
        <rFont val="Calibri"/>
        <family val="2"/>
        <scheme val="minor"/>
      </rPr>
      <t xml:space="preserve">1.2.8. </t>
    </r>
    <r>
      <rPr>
        <b/>
        <sz val="12"/>
        <color rgb="FFFFFF00"/>
        <rFont val="Calibri"/>
        <family val="2"/>
        <scheme val="minor"/>
      </rPr>
      <t>Unglued</t>
    </r>
  </si>
  <si>
    <r>
      <rPr>
        <b/>
        <sz val="12"/>
        <color theme="4" tint="0.59999389629810485"/>
        <rFont val="Calibri"/>
        <family val="2"/>
        <scheme val="minor"/>
      </rPr>
      <t xml:space="preserve">1.2.7. </t>
    </r>
    <r>
      <rPr>
        <b/>
        <sz val="12"/>
        <color rgb="FFFFFFCC"/>
        <rFont val="Calibri"/>
        <family val="2"/>
        <scheme val="minor"/>
      </rPr>
      <t>Portal Second Age</t>
    </r>
  </si>
  <si>
    <r>
      <rPr>
        <b/>
        <sz val="12"/>
        <color rgb="FFC46200"/>
        <rFont val="Calibri"/>
        <family val="2"/>
        <scheme val="minor"/>
      </rPr>
      <t>1.3.0.</t>
    </r>
    <r>
      <rPr>
        <b/>
        <sz val="12"/>
        <color rgb="FFEA7500"/>
        <rFont val="Calibri"/>
        <family val="2"/>
        <scheme val="minor"/>
      </rPr>
      <t xml:space="preserve"> </t>
    </r>
    <r>
      <rPr>
        <b/>
        <sz val="12"/>
        <color rgb="FFFFDAA3"/>
        <rFont val="Calibri"/>
        <family val="2"/>
        <scheme val="minor"/>
      </rPr>
      <t>Urza's Saga</t>
    </r>
  </si>
  <si>
    <r>
      <rPr>
        <b/>
        <sz val="12"/>
        <color rgb="FF538CFF"/>
        <rFont val="Calibri"/>
        <family val="2"/>
        <scheme val="minor"/>
      </rPr>
      <t xml:space="preserve">1.3.2. </t>
    </r>
    <r>
      <rPr>
        <b/>
        <sz val="12"/>
        <color rgb="FFFFDAA3"/>
        <rFont val="Calibri"/>
        <family val="2"/>
        <scheme val="minor"/>
      </rPr>
      <t>Urza's Legacy</t>
    </r>
  </si>
  <si>
    <r>
      <rPr>
        <b/>
        <sz val="12"/>
        <color rgb="FF009600"/>
        <rFont val="Calibri"/>
        <family val="2"/>
        <scheme val="minor"/>
      </rPr>
      <t>1.3.3.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00FF00"/>
        <rFont val="Calibri"/>
        <family val="2"/>
        <scheme val="minor"/>
      </rPr>
      <t>6th Edition</t>
    </r>
  </si>
  <si>
    <r>
      <rPr>
        <b/>
        <sz val="12"/>
        <color rgb="FFDA0000"/>
        <rFont val="Calibri"/>
        <family val="2"/>
        <scheme val="minor"/>
      </rPr>
      <t xml:space="preserve">1.3.4. </t>
    </r>
    <r>
      <rPr>
        <b/>
        <sz val="12"/>
        <color rgb="FFFFDE53"/>
        <rFont val="Calibri"/>
        <family val="2"/>
        <scheme val="minor"/>
      </rPr>
      <t>Portal Three Kingdoms</t>
    </r>
  </si>
  <si>
    <r>
      <rPr>
        <b/>
        <sz val="12"/>
        <color rgb="FFFD7B0F"/>
        <rFont val="Calibri"/>
        <family val="2"/>
        <scheme val="minor"/>
      </rPr>
      <t xml:space="preserve">1.3.5. </t>
    </r>
    <r>
      <rPr>
        <b/>
        <sz val="12"/>
        <color rgb="FF497DBB"/>
        <rFont val="Calibri"/>
        <family val="2"/>
        <scheme val="minor"/>
      </rPr>
      <t>Urza's Destiny</t>
    </r>
  </si>
  <si>
    <r>
      <rPr>
        <b/>
        <sz val="12"/>
        <color theme="2" tint="-0.249977111117893"/>
        <rFont val="Calibri"/>
        <family val="2"/>
        <scheme val="minor"/>
      </rPr>
      <t>1.4.2.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7" tint="-0.249977111117893"/>
        <rFont val="Calibri"/>
        <family val="2"/>
        <scheme val="minor"/>
      </rPr>
      <t>Starter 2000</t>
    </r>
  </si>
  <si>
    <r>
      <rPr>
        <b/>
        <sz val="12"/>
        <color theme="7" tint="-0.249977111117893"/>
        <rFont val="Calibri"/>
        <family val="2"/>
        <scheme val="minor"/>
      </rPr>
      <t xml:space="preserve">1.3.8. </t>
    </r>
    <r>
      <rPr>
        <b/>
        <sz val="12"/>
        <color theme="9" tint="-0.249977111117893"/>
        <rFont val="Calibri"/>
        <family val="2"/>
        <scheme val="minor"/>
      </rPr>
      <t>Mercadian Masques</t>
    </r>
  </si>
  <si>
    <r>
      <rPr>
        <b/>
        <sz val="12"/>
        <color rgb="FF4918A0"/>
        <rFont val="Calibri"/>
        <family val="2"/>
        <scheme val="minor"/>
      </rPr>
      <t>1.4.1.</t>
    </r>
    <r>
      <rPr>
        <b/>
        <sz val="12"/>
        <color rgb="FF501B9D"/>
        <rFont val="Calibri"/>
        <family val="2"/>
        <scheme val="minor"/>
      </rPr>
      <t xml:space="preserve"> </t>
    </r>
    <r>
      <rPr>
        <b/>
        <sz val="12"/>
        <color theme="8" tint="0.59999389629810485"/>
        <rFont val="Calibri"/>
        <family val="2"/>
        <scheme val="minor"/>
      </rPr>
      <t>Nemesis</t>
    </r>
  </si>
  <si>
    <r>
      <rPr>
        <b/>
        <sz val="12"/>
        <color theme="2"/>
        <rFont val="Calibri"/>
        <family val="2"/>
        <scheme val="minor"/>
      </rPr>
      <t xml:space="preserve">1.4.3. </t>
    </r>
    <r>
      <rPr>
        <b/>
        <sz val="12"/>
        <color rgb="FF922300"/>
        <rFont val="Calibri"/>
        <family val="2"/>
        <scheme val="minor"/>
      </rPr>
      <t>Prophecy</t>
    </r>
  </si>
  <si>
    <r>
      <rPr>
        <b/>
        <sz val="12"/>
        <color rgb="FF00B0F0"/>
        <rFont val="Calibri"/>
        <family val="2"/>
        <scheme val="minor"/>
      </rPr>
      <t>1.4.5.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9" tint="-0.249977111117893"/>
        <rFont val="Calibri"/>
        <family val="2"/>
        <scheme val="minor"/>
      </rPr>
      <t>Invasion</t>
    </r>
  </si>
  <si>
    <r>
      <rPr>
        <b/>
        <sz val="12"/>
        <color rgb="FF501B9D"/>
        <rFont val="Calibri"/>
        <family val="2"/>
        <scheme val="minor"/>
      </rPr>
      <t xml:space="preserve">1.4.6. </t>
    </r>
    <r>
      <rPr>
        <b/>
        <sz val="12"/>
        <color rgb="FFFF9900"/>
        <rFont val="Calibri"/>
        <family val="2"/>
        <scheme val="minor"/>
      </rPr>
      <t>Planeshift</t>
    </r>
  </si>
  <si>
    <r>
      <rPr>
        <b/>
        <sz val="12"/>
        <color rgb="FF339933"/>
        <rFont val="Calibri"/>
        <family val="2"/>
        <scheme val="minor"/>
      </rPr>
      <t>1.4.7.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D711"/>
        <rFont val="Calibri"/>
        <family val="2"/>
        <scheme val="minor"/>
      </rPr>
      <t>7th Edition</t>
    </r>
  </si>
  <si>
    <r>
      <rPr>
        <b/>
        <sz val="12"/>
        <color rgb="FF6DB6FF"/>
        <rFont val="Calibri"/>
        <family val="2"/>
        <scheme val="minor"/>
      </rPr>
      <t xml:space="preserve">1.4.8. </t>
    </r>
    <r>
      <rPr>
        <b/>
        <sz val="12"/>
        <color theme="9" tint="-0.499984740745262"/>
        <rFont val="Calibri"/>
        <family val="2"/>
        <scheme val="minor"/>
      </rPr>
      <t>Apocalypse</t>
    </r>
  </si>
  <si>
    <r>
      <rPr>
        <b/>
        <sz val="12"/>
        <color rgb="FF97CBFF"/>
        <rFont val="Calibri"/>
        <family val="2"/>
        <scheme val="minor"/>
      </rPr>
      <t>1.4.9.</t>
    </r>
    <r>
      <rPr>
        <b/>
        <sz val="12"/>
        <color rgb="FF6DB6FF"/>
        <rFont val="Calibri"/>
        <family val="2"/>
        <scheme val="minor"/>
      </rPr>
      <t xml:space="preserve"> </t>
    </r>
    <r>
      <rPr>
        <b/>
        <sz val="12"/>
        <color rgb="FFE60000"/>
        <rFont val="Calibri"/>
        <family val="2"/>
        <scheme val="minor"/>
      </rPr>
      <t>Odyssey</t>
    </r>
  </si>
  <si>
    <r>
      <rPr>
        <b/>
        <sz val="12"/>
        <color theme="1" tint="0.14999847407452621"/>
        <rFont val="Calibri"/>
        <family val="2"/>
        <scheme val="minor"/>
      </rPr>
      <t>1.5.1.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92D050"/>
        <rFont val="Calibri"/>
        <family val="2"/>
        <scheme val="minor"/>
      </rPr>
      <t>Torment</t>
    </r>
  </si>
  <si>
    <r>
      <rPr>
        <b/>
        <sz val="12"/>
        <color theme="0" tint="-0.249977111117893"/>
        <rFont val="Calibri"/>
        <family val="2"/>
        <scheme val="minor"/>
      </rPr>
      <t xml:space="preserve">1.5.2. </t>
    </r>
    <r>
      <rPr>
        <b/>
        <sz val="12"/>
        <color rgb="FF31BD15"/>
        <rFont val="Calibri"/>
        <family val="2"/>
        <scheme val="minor"/>
      </rPr>
      <t>Judgment</t>
    </r>
  </si>
  <si>
    <r>
      <rPr>
        <b/>
        <sz val="12"/>
        <color theme="1" tint="0.249977111117893"/>
        <rFont val="Calibri"/>
        <family val="2"/>
        <scheme val="minor"/>
      </rPr>
      <t>1.5.3.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D711"/>
        <rFont val="Calibri"/>
        <family val="2"/>
        <scheme val="minor"/>
      </rPr>
      <t>Onslaught</t>
    </r>
  </si>
  <si>
    <r>
      <rPr>
        <b/>
        <sz val="12"/>
        <color rgb="FFCC9900"/>
        <rFont val="Calibri"/>
        <family val="2"/>
        <scheme val="minor"/>
      </rPr>
      <t>1.5.4.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 tint="0.14999847407452621"/>
        <rFont val="Calibri"/>
        <family val="2"/>
        <scheme val="minor"/>
      </rPr>
      <t>Legions</t>
    </r>
  </si>
  <si>
    <r>
      <rPr>
        <b/>
        <sz val="12"/>
        <color theme="1" tint="4.9989318521683403E-2"/>
        <rFont val="Calibri"/>
        <family val="2"/>
        <scheme val="minor"/>
      </rPr>
      <t>1.5.5.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CC6600"/>
        <rFont val="Calibri"/>
        <family val="2"/>
        <scheme val="minor"/>
      </rPr>
      <t>Scourge</t>
    </r>
  </si>
  <si>
    <r>
      <rPr>
        <b/>
        <sz val="12"/>
        <color rgb="FF118961"/>
        <rFont val="Calibri"/>
        <family val="2"/>
        <scheme val="minor"/>
      </rPr>
      <t>1.5.6.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08402D"/>
        <rFont val="Calibri"/>
        <family val="2"/>
        <scheme val="minor"/>
      </rPr>
      <t>8th Edition</t>
    </r>
  </si>
  <si>
    <r>
      <rPr>
        <b/>
        <sz val="12"/>
        <color theme="0" tint="-0.34998626667073579"/>
        <rFont val="Calibri"/>
        <family val="2"/>
        <scheme val="minor"/>
      </rPr>
      <t>1.5.6.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 tint="0.249977111117893"/>
        <rFont val="Calibri"/>
        <family val="2"/>
        <scheme val="minor"/>
      </rPr>
      <t>Mirrodin</t>
    </r>
  </si>
  <si>
    <r>
      <rPr>
        <b/>
        <sz val="12"/>
        <color theme="2" tint="-0.249977111117893"/>
        <rFont val="Calibri"/>
        <family val="2"/>
        <scheme val="minor"/>
      </rPr>
      <t xml:space="preserve">1.5.8. </t>
    </r>
    <r>
      <rPr>
        <b/>
        <sz val="12"/>
        <color theme="1" tint="0.34998626667073579"/>
        <rFont val="Calibri"/>
        <family val="2"/>
        <scheme val="minor"/>
      </rPr>
      <t>Darksteel</t>
    </r>
  </si>
  <si>
    <r>
      <rPr>
        <b/>
        <sz val="12"/>
        <color rgb="FF80809E"/>
        <rFont val="Calibri"/>
        <family val="2"/>
        <scheme val="minor"/>
      </rPr>
      <t>1.5.9.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 tint="0.14999847407452621"/>
        <rFont val="Calibri"/>
        <family val="2"/>
        <scheme val="minor"/>
      </rPr>
      <t>Fifth Dawn</t>
    </r>
  </si>
  <si>
    <r>
      <rPr>
        <b/>
        <sz val="12"/>
        <color rgb="FFCF660F"/>
        <rFont val="Calibri"/>
        <family val="2"/>
        <scheme val="minor"/>
      </rPr>
      <t>1.6.1.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Champions of Kamigawa</t>
    </r>
  </si>
  <si>
    <r>
      <rPr>
        <b/>
        <sz val="12"/>
        <color theme="9" tint="0.59999389629810485"/>
        <rFont val="Calibri"/>
        <family val="2"/>
        <scheme val="minor"/>
      </rPr>
      <t>1.6.2.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8409"/>
        <rFont val="Calibri"/>
        <family val="2"/>
        <scheme val="minor"/>
      </rPr>
      <t>Unhinged</t>
    </r>
  </si>
  <si>
    <r>
      <rPr>
        <b/>
        <sz val="12"/>
        <color theme="1" tint="0.14999847407452621"/>
        <rFont val="Calibri"/>
        <family val="2"/>
        <scheme val="minor"/>
      </rPr>
      <t xml:space="preserve">1.6.3. </t>
    </r>
    <r>
      <rPr>
        <b/>
        <sz val="12"/>
        <color rgb="FF0070C0"/>
        <rFont val="Calibri"/>
        <family val="2"/>
        <scheme val="minor"/>
      </rPr>
      <t>Betrayers of Kamigawa</t>
    </r>
  </si>
  <si>
    <r>
      <rPr>
        <b/>
        <sz val="12"/>
        <color rgb="FFFFC625"/>
        <rFont val="Calibri"/>
        <family val="2"/>
        <scheme val="minor"/>
      </rPr>
      <t>1.6.4.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Saviors of Kamigawa</t>
    </r>
  </si>
  <si>
    <r>
      <rPr>
        <b/>
        <sz val="12"/>
        <color theme="1" tint="0.34998626667073579"/>
        <rFont val="Calibri"/>
        <family val="2"/>
        <scheme val="minor"/>
      </rPr>
      <t>1.6.5.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D711"/>
        <rFont val="Calibri"/>
        <family val="2"/>
        <scheme val="minor"/>
      </rPr>
      <t>9th Edition</t>
    </r>
  </si>
  <si>
    <r>
      <rPr>
        <b/>
        <sz val="12"/>
        <color theme="2" tint="-0.249977111117893"/>
        <rFont val="Calibri"/>
        <family val="2"/>
        <scheme val="minor"/>
      </rPr>
      <t xml:space="preserve">1.6.6. </t>
    </r>
    <r>
      <rPr>
        <b/>
        <sz val="12"/>
        <color rgb="FFDE6F00"/>
        <rFont val="Calibri"/>
        <family val="2"/>
        <scheme val="minor"/>
      </rPr>
      <t>Ravnica: City of Guilds</t>
    </r>
  </si>
  <si>
    <r>
      <rPr>
        <b/>
        <sz val="12"/>
        <color rgb="FFC00000"/>
        <rFont val="Calibri"/>
        <family val="2"/>
        <scheme val="minor"/>
      </rPr>
      <t>1.6.7.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 tint="0.249977111117893"/>
        <rFont val="Calibri"/>
        <family val="2"/>
        <scheme val="minor"/>
      </rPr>
      <t>Guildpact</t>
    </r>
  </si>
  <si>
    <r>
      <rPr>
        <b/>
        <sz val="12"/>
        <color theme="6" tint="-0.499984740745262"/>
        <rFont val="Calibri"/>
        <family val="2"/>
        <scheme val="minor"/>
      </rPr>
      <t xml:space="preserve">1.6.8. </t>
    </r>
    <r>
      <rPr>
        <b/>
        <sz val="12"/>
        <color theme="8" tint="0.39997558519241921"/>
        <rFont val="Calibri"/>
        <family val="2"/>
        <scheme val="minor"/>
      </rPr>
      <t>Dissension</t>
    </r>
  </si>
  <si>
    <r>
      <rPr>
        <b/>
        <sz val="12"/>
        <color rgb="FF1B4373"/>
        <rFont val="Calibri"/>
        <family val="2"/>
        <scheme val="minor"/>
      </rPr>
      <t xml:space="preserve">1.7.1. </t>
    </r>
    <r>
      <rPr>
        <b/>
        <sz val="12"/>
        <color rgb="FF6EA0DC"/>
        <rFont val="Calibri"/>
        <family val="2"/>
        <scheme val="minor"/>
      </rPr>
      <t>Coldsnap</t>
    </r>
  </si>
  <si>
    <r>
      <rPr>
        <b/>
        <sz val="12"/>
        <color rgb="FFC78E55"/>
        <rFont val="Calibri"/>
        <family val="2"/>
        <scheme val="minor"/>
      </rPr>
      <t>1.7.2.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663300"/>
        <rFont val="Calibri"/>
        <family val="2"/>
        <scheme val="minor"/>
      </rPr>
      <t>Time Spiral</t>
    </r>
  </si>
  <si>
    <r>
      <rPr>
        <b/>
        <sz val="12"/>
        <color rgb="FF027456"/>
        <rFont val="Calibri"/>
        <family val="2"/>
        <scheme val="minor"/>
      </rPr>
      <t>1.7.3.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00B0F0"/>
        <rFont val="Calibri"/>
        <family val="2"/>
        <scheme val="minor"/>
      </rPr>
      <t>Planar Chaos</t>
    </r>
  </si>
  <si>
    <r>
      <rPr>
        <b/>
        <sz val="12"/>
        <color theme="0" tint="-4.9989318521683403E-2"/>
        <rFont val="Calibri"/>
        <family val="2"/>
        <scheme val="minor"/>
      </rPr>
      <t xml:space="preserve">1.7.4. </t>
    </r>
    <r>
      <rPr>
        <b/>
        <sz val="12"/>
        <color theme="8" tint="0.39997558519241921"/>
        <rFont val="Calibri"/>
        <family val="2"/>
        <scheme val="minor"/>
      </rPr>
      <t>Future Sight</t>
    </r>
  </si>
  <si>
    <r>
      <rPr>
        <b/>
        <sz val="12"/>
        <color rgb="FF990000"/>
        <rFont val="Calibri"/>
        <family val="2"/>
        <scheme val="minor"/>
      </rPr>
      <t>1.7.5.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E45D"/>
        <rFont val="Calibri"/>
        <family val="2"/>
        <scheme val="minor"/>
      </rPr>
      <t>10th Edition</t>
    </r>
  </si>
  <si>
    <r>
      <rPr>
        <b/>
        <sz val="12"/>
        <color theme="0"/>
        <rFont val="Calibri"/>
        <family val="2"/>
        <scheme val="minor"/>
      </rPr>
      <t xml:space="preserve">2.4.3. </t>
    </r>
    <r>
      <rPr>
        <b/>
        <sz val="12"/>
        <rFont val="Calibri"/>
        <family val="2"/>
        <scheme val="minor"/>
      </rPr>
      <t>Challenge Deck: Battle the Horde</t>
    </r>
  </si>
  <si>
    <r>
      <rPr>
        <b/>
        <sz val="12"/>
        <color theme="0"/>
        <rFont val="Calibri"/>
        <family val="2"/>
        <scheme val="minor"/>
      </rPr>
      <t xml:space="preserve">2.4.6. </t>
    </r>
    <r>
      <rPr>
        <b/>
        <sz val="12"/>
        <rFont val="Calibri"/>
        <family val="2"/>
        <scheme val="minor"/>
      </rPr>
      <t>Challenge Deck: Defeat a God</t>
    </r>
  </si>
  <si>
    <r>
      <rPr>
        <b/>
        <sz val="12"/>
        <color theme="0"/>
        <rFont val="Calibri"/>
        <family val="2"/>
        <scheme val="minor"/>
      </rPr>
      <t>2.2.9.</t>
    </r>
    <r>
      <rPr>
        <b/>
        <sz val="12"/>
        <rFont val="Calibri"/>
        <family val="2"/>
        <scheme val="minor"/>
      </rPr>
      <t xml:space="preserve"> Challenge Deck: Face the Hydra</t>
    </r>
  </si>
  <si>
    <r>
      <rPr>
        <b/>
        <sz val="12"/>
        <color theme="0"/>
        <rFont val="Calibri"/>
        <family val="2"/>
        <scheme val="minor"/>
      </rPr>
      <t>1.9.7.</t>
    </r>
    <r>
      <rPr>
        <b/>
        <sz val="12"/>
        <rFont val="Calibri"/>
        <family val="2"/>
        <scheme val="minor"/>
      </rPr>
      <t xml:space="preserve"> PDS: Slivers</t>
    </r>
  </si>
  <si>
    <r>
      <rPr>
        <b/>
        <sz val="12"/>
        <color theme="0"/>
        <rFont val="Calibri"/>
        <family val="2"/>
        <scheme val="minor"/>
      </rPr>
      <t>2.0.8.</t>
    </r>
    <r>
      <rPr>
        <b/>
        <sz val="12"/>
        <rFont val="Calibri"/>
        <family val="2"/>
        <scheme val="minor"/>
      </rPr>
      <t xml:space="preserve"> PDS: Fire and Lightning</t>
    </r>
  </si>
  <si>
    <r>
      <rPr>
        <b/>
        <sz val="12"/>
        <color theme="0"/>
        <rFont val="Calibri"/>
        <family val="2"/>
        <scheme val="minor"/>
      </rPr>
      <t xml:space="preserve">2.1.9. </t>
    </r>
    <r>
      <rPr>
        <b/>
        <sz val="12"/>
        <rFont val="Calibri"/>
        <family val="2"/>
        <scheme val="minor"/>
      </rPr>
      <t>PDS: Graveborn</t>
    </r>
  </si>
  <si>
    <t>Amparo Guridi</t>
  </si>
  <si>
    <t>Lunes 14</t>
  </si>
  <si>
    <r>
      <rPr>
        <b/>
        <sz val="12"/>
        <color theme="6" tint="0.39997558519241921"/>
        <rFont val="Calibri"/>
        <family val="2"/>
        <scheme val="minor"/>
      </rPr>
      <t>1.7.7.</t>
    </r>
    <r>
      <rPr>
        <b/>
        <sz val="12"/>
        <color theme="0"/>
        <rFont val="Calibri"/>
        <family val="2"/>
        <scheme val="minor"/>
      </rPr>
      <t xml:space="preserve"> </t>
    </r>
    <r>
      <rPr>
        <b/>
        <sz val="12"/>
        <color theme="6" tint="-0.499984740745262"/>
        <rFont val="Calibri"/>
        <family val="2"/>
        <scheme val="minor"/>
      </rPr>
      <t>Lorwyn</t>
    </r>
  </si>
  <si>
    <r>
      <rPr>
        <b/>
        <sz val="12"/>
        <color rgb="FF006600"/>
        <rFont val="Calibri"/>
        <family val="2"/>
        <scheme val="minor"/>
      </rPr>
      <t>1.8.0.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C8C04"/>
        <rFont val="Calibri"/>
        <family val="2"/>
        <scheme val="minor"/>
      </rPr>
      <t>Morningtide</t>
    </r>
  </si>
  <si>
    <r>
      <rPr>
        <b/>
        <sz val="12"/>
        <color theme="6" tint="0.79998168889431442"/>
        <rFont val="Calibri"/>
        <family val="2"/>
        <scheme val="minor"/>
      </rPr>
      <t>1.8.1.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2" tint="-0.89999084444715716"/>
        <rFont val="Calibri"/>
        <family val="2"/>
        <scheme val="minor"/>
      </rPr>
      <t>Shadowmoor</t>
    </r>
  </si>
  <si>
    <r>
      <rPr>
        <b/>
        <sz val="12"/>
        <color theme="4" tint="-0.499984740745262"/>
        <rFont val="Calibri"/>
        <family val="2"/>
        <scheme val="minor"/>
      </rPr>
      <t xml:space="preserve">1.8.2. </t>
    </r>
    <r>
      <rPr>
        <b/>
        <sz val="12"/>
        <color theme="8" tint="0.79998168889431442"/>
        <rFont val="Calibri"/>
        <family val="2"/>
        <scheme val="minor"/>
      </rPr>
      <t>Eventide</t>
    </r>
  </si>
  <si>
    <r>
      <rPr>
        <b/>
        <sz val="12"/>
        <color theme="0" tint="-0.249977111117893"/>
        <rFont val="Calibri"/>
        <family val="2"/>
        <scheme val="minor"/>
      </rPr>
      <t>1.8.5.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D711"/>
        <rFont val="Calibri"/>
        <family val="2"/>
        <scheme val="minor"/>
      </rPr>
      <t>Shards of Alara</t>
    </r>
  </si>
  <si>
    <r>
      <rPr>
        <b/>
        <sz val="12"/>
        <color theme="2" tint="-0.499984740745262"/>
        <rFont val="Calibri"/>
        <family val="2"/>
        <scheme val="minor"/>
      </rPr>
      <t>1.8.7.</t>
    </r>
    <r>
      <rPr>
        <b/>
        <sz val="12"/>
        <color rgb="FFFFD711"/>
        <rFont val="Calibri"/>
        <family val="2"/>
        <scheme val="minor"/>
      </rPr>
      <t xml:space="preserve"> Conflux</t>
    </r>
  </si>
  <si>
    <r>
      <rPr>
        <b/>
        <sz val="12"/>
        <color theme="2" tint="-0.249977111117893"/>
        <rFont val="Calibri"/>
        <family val="2"/>
        <scheme val="minor"/>
      </rPr>
      <t>1.8.9.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9" tint="-0.499984740745262"/>
        <rFont val="Calibri"/>
        <family val="2"/>
        <scheme val="minor"/>
      </rPr>
      <t>Alara Reborn</t>
    </r>
  </si>
  <si>
    <r>
      <rPr>
        <b/>
        <sz val="12"/>
        <color theme="1" tint="0.249977111117893"/>
        <rFont val="Calibri"/>
        <family val="2"/>
        <scheme val="minor"/>
      </rPr>
      <t>1.9.0.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2" tint="-0.249977111117893"/>
        <rFont val="Calibri"/>
        <family val="2"/>
        <scheme val="minor"/>
      </rPr>
      <t>Magic 2010</t>
    </r>
  </si>
  <si>
    <r>
      <rPr>
        <b/>
        <sz val="12"/>
        <color theme="1" tint="0.499984740745262"/>
        <rFont val="Calibri"/>
        <family val="2"/>
        <scheme val="minor"/>
      </rPr>
      <t xml:space="preserve">1.9.5. </t>
    </r>
    <r>
      <rPr>
        <b/>
        <sz val="12"/>
        <color rgb="FF990000"/>
        <rFont val="Calibri"/>
        <family val="2"/>
        <scheme val="minor"/>
      </rPr>
      <t>Zendikar</t>
    </r>
  </si>
  <si>
    <r>
      <rPr>
        <b/>
        <sz val="12"/>
        <color rgb="FFFF9900"/>
        <rFont val="Calibri"/>
        <family val="2"/>
        <scheme val="minor"/>
      </rPr>
      <t>1.9.8.</t>
    </r>
    <r>
      <rPr>
        <b/>
        <sz val="12"/>
        <color rgb="FFE89206"/>
        <rFont val="Calibri"/>
        <family val="2"/>
        <scheme val="minor"/>
      </rPr>
      <t xml:space="preserve"> </t>
    </r>
    <r>
      <rPr>
        <b/>
        <sz val="12"/>
        <color rgb="FF04A00F"/>
        <rFont val="Calibri"/>
        <family val="2"/>
        <scheme val="minor"/>
      </rPr>
      <t>Worldwake</t>
    </r>
  </si>
  <si>
    <r>
      <rPr>
        <b/>
        <sz val="12"/>
        <color theme="0" tint="-0.34998626667073579"/>
        <rFont val="Calibri"/>
        <family val="2"/>
        <scheme val="minor"/>
      </rPr>
      <t>2.0.0.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 tint="-4.9989318521683403E-2"/>
        <rFont val="Calibri"/>
        <family val="2"/>
        <scheme val="minor"/>
      </rPr>
      <t>Rise of the Eldrazi</t>
    </r>
  </si>
  <si>
    <r>
      <rPr>
        <b/>
        <sz val="12"/>
        <color rgb="FF915337"/>
        <rFont val="Calibri"/>
        <family val="2"/>
        <scheme val="minor"/>
      </rPr>
      <t xml:space="preserve">2.0.4. </t>
    </r>
    <r>
      <rPr>
        <b/>
        <sz val="12"/>
        <color theme="0" tint="-0.34998626667073579"/>
        <rFont val="Calibri"/>
        <family val="2"/>
        <scheme val="minor"/>
      </rPr>
      <t>Magic 2011</t>
    </r>
  </si>
  <si>
    <r>
      <rPr>
        <b/>
        <sz val="12"/>
        <color theme="0" tint="-4.9989318521683403E-2"/>
        <rFont val="Calibri"/>
        <family val="2"/>
        <scheme val="minor"/>
      </rPr>
      <t>2.0.7.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ED402"/>
        <rFont val="Calibri"/>
        <family val="2"/>
        <scheme val="minor"/>
      </rPr>
      <t>Scars of Mirrodin</t>
    </r>
  </si>
  <si>
    <r>
      <rPr>
        <b/>
        <sz val="12"/>
        <color theme="0" tint="-0.14999847407452621"/>
        <rFont val="Calibri"/>
        <family val="2"/>
        <scheme val="minor"/>
      </rPr>
      <t xml:space="preserve">2.1.1. </t>
    </r>
    <r>
      <rPr>
        <b/>
        <sz val="12"/>
        <color rgb="FFE89206"/>
        <rFont val="Calibri"/>
        <family val="2"/>
        <scheme val="minor"/>
      </rPr>
      <t>Mirrodin Besieged</t>
    </r>
  </si>
  <si>
    <r>
      <rPr>
        <b/>
        <sz val="12"/>
        <color rgb="FFE25B00"/>
        <rFont val="Calibri"/>
        <family val="2"/>
        <scheme val="minor"/>
      </rPr>
      <t>2.1.3.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2" tint="-9.9978637043366805E-2"/>
        <rFont val="Calibri"/>
        <family val="2"/>
        <scheme val="minor"/>
      </rPr>
      <t>New Phyrexia</t>
    </r>
  </si>
  <si>
    <r>
      <rPr>
        <b/>
        <sz val="12"/>
        <color theme="1" tint="0.249977111117893"/>
        <rFont val="Calibri"/>
        <family val="2"/>
        <scheme val="minor"/>
      </rPr>
      <t xml:space="preserve">2.1.5. </t>
    </r>
    <r>
      <rPr>
        <b/>
        <sz val="12"/>
        <color theme="0" tint="-0.14999847407452621"/>
        <rFont val="Calibri"/>
        <family val="2"/>
        <scheme val="minor"/>
      </rPr>
      <t>Magic 2012</t>
    </r>
  </si>
  <si>
    <r>
      <rPr>
        <b/>
        <sz val="12"/>
        <color rgb="FF9B4109"/>
        <rFont val="Calibri"/>
        <family val="2"/>
        <scheme val="minor"/>
      </rPr>
      <t>2.1.8.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 tint="-0.14999847407452621"/>
        <rFont val="Calibri"/>
        <family val="2"/>
        <scheme val="minor"/>
      </rPr>
      <t>Innistrad</t>
    </r>
  </si>
  <si>
    <r>
      <rPr>
        <b/>
        <sz val="12"/>
        <color rgb="FF47008E"/>
        <rFont val="Calibri"/>
        <family val="2"/>
        <scheme val="minor"/>
      </rPr>
      <t xml:space="preserve">2.2.1. </t>
    </r>
    <r>
      <rPr>
        <b/>
        <sz val="12"/>
        <color theme="2"/>
        <rFont val="Calibri"/>
        <family val="2"/>
        <scheme val="minor"/>
      </rPr>
      <t>Dark Ascension</t>
    </r>
  </si>
  <si>
    <r>
      <rPr>
        <b/>
        <sz val="12"/>
        <color theme="0" tint="-4.9989318521683403E-2"/>
        <rFont val="Calibri"/>
        <family val="2"/>
        <scheme val="minor"/>
      </rPr>
      <t>2.2.3.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 tint="-0.34998626667073579"/>
        <rFont val="Calibri"/>
        <family val="2"/>
        <scheme val="minor"/>
      </rPr>
      <t>Avacyn Restored</t>
    </r>
  </si>
  <si>
    <r>
      <rPr>
        <b/>
        <sz val="12"/>
        <color theme="1" tint="4.9989318521683403E-2"/>
        <rFont val="Calibri"/>
        <family val="2"/>
        <scheme val="minor"/>
      </rPr>
      <t>2.2.6.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 tint="-0.249977111117893"/>
        <rFont val="Calibri"/>
        <family val="2"/>
        <scheme val="minor"/>
      </rPr>
      <t>Magic 2013</t>
    </r>
  </si>
  <si>
    <r>
      <rPr>
        <b/>
        <sz val="12"/>
        <color rgb="FF1903BD"/>
        <rFont val="Calibri"/>
        <family val="2"/>
        <scheme val="minor"/>
      </rPr>
      <t xml:space="preserve">2.3.1. </t>
    </r>
    <r>
      <rPr>
        <b/>
        <sz val="12"/>
        <color theme="0" tint="-4.9989318521683403E-2"/>
        <rFont val="Calibri"/>
        <family val="2"/>
        <scheme val="minor"/>
      </rPr>
      <t>Return to Ravnica</t>
    </r>
  </si>
  <si>
    <r>
      <rPr>
        <b/>
        <sz val="12"/>
        <color rgb="FFD43706"/>
        <rFont val="Calibri"/>
        <family val="2"/>
        <scheme val="minor"/>
      </rPr>
      <t xml:space="preserve">2.3.3. </t>
    </r>
    <r>
      <rPr>
        <b/>
        <sz val="12"/>
        <color theme="0" tint="-0.14999847407452621"/>
        <rFont val="Calibri"/>
        <family val="2"/>
        <scheme val="minor"/>
      </rPr>
      <t>Gatecrash</t>
    </r>
  </si>
  <si>
    <r>
      <rPr>
        <b/>
        <sz val="12"/>
        <color rgb="FFFFC000"/>
        <rFont val="Calibri"/>
        <family val="2"/>
        <scheme val="minor"/>
      </rPr>
      <t>2.3.5.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 tint="-0.499984740745262"/>
        <rFont val="Calibri"/>
        <family val="2"/>
        <scheme val="minor"/>
      </rPr>
      <t>Dragon's Maze</t>
    </r>
  </si>
  <si>
    <r>
      <rPr>
        <b/>
        <sz val="12"/>
        <color rgb="FFFED050"/>
        <rFont val="Calibri"/>
        <family val="2"/>
        <scheme val="minor"/>
      </rPr>
      <t>2.3.6.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00B0F0"/>
        <rFont val="Calibri"/>
        <family val="2"/>
        <scheme val="minor"/>
      </rPr>
      <t>Modern Masters 2013</t>
    </r>
  </si>
  <si>
    <r>
      <rPr>
        <b/>
        <sz val="12"/>
        <color theme="3" tint="-0.249977111117893"/>
        <rFont val="Calibri"/>
        <family val="2"/>
        <scheme val="minor"/>
      </rPr>
      <t>2.3.7.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7111"/>
        <rFont val="Calibri"/>
        <family val="2"/>
        <scheme val="minor"/>
      </rPr>
      <t>Magic 2014</t>
    </r>
  </si>
  <si>
    <r>
      <rPr>
        <b/>
        <sz val="12"/>
        <color rgb="FF00B050"/>
        <rFont val="Calibri"/>
        <family val="2"/>
        <scheme val="minor"/>
      </rPr>
      <t>2.4.0.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FFCC"/>
        <rFont val="Calibri"/>
        <family val="2"/>
        <scheme val="minor"/>
      </rPr>
      <t>Theros</t>
    </r>
  </si>
  <si>
    <r>
      <rPr>
        <b/>
        <sz val="12"/>
        <color rgb="FFFF0000"/>
        <rFont val="Calibri"/>
        <family val="2"/>
        <scheme val="minor"/>
      </rPr>
      <t>2.4.2.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FFCC"/>
        <rFont val="Calibri"/>
        <family val="2"/>
        <scheme val="minor"/>
      </rPr>
      <t>Born of the Gods</t>
    </r>
  </si>
  <si>
    <r>
      <rPr>
        <b/>
        <sz val="12"/>
        <color rgb="FF40368E"/>
        <rFont val="Calibri"/>
        <family val="2"/>
        <scheme val="minor"/>
      </rPr>
      <t xml:space="preserve">2.4.5. </t>
    </r>
    <r>
      <rPr>
        <b/>
        <sz val="12"/>
        <color rgb="FFFFFFCC"/>
        <rFont val="Calibri"/>
        <family val="2"/>
        <scheme val="minor"/>
      </rPr>
      <t>Journey into Nyx</t>
    </r>
  </si>
  <si>
    <r>
      <rPr>
        <b/>
        <sz val="12"/>
        <color theme="0" tint="-4.9989318521683403E-2"/>
        <rFont val="Calibri"/>
        <family val="2"/>
        <scheme val="minor"/>
      </rPr>
      <t>2.5.0.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 tint="4.9989318521683403E-2"/>
        <rFont val="Calibri"/>
        <family val="2"/>
        <scheme val="minor"/>
      </rPr>
      <t>Magic 2015</t>
    </r>
  </si>
  <si>
    <r>
      <rPr>
        <b/>
        <sz val="12"/>
        <color rgb="FFFF0000"/>
        <rFont val="Calibri"/>
        <family val="2"/>
        <scheme val="minor"/>
      </rPr>
      <t>2.5.3.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Khans of Tarkir</t>
    </r>
  </si>
  <si>
    <r>
      <rPr>
        <b/>
        <sz val="12"/>
        <color theme="1" tint="0.34998626667073579"/>
        <rFont val="Calibri"/>
        <family val="2"/>
        <scheme val="minor"/>
      </rPr>
      <t>2.5.6.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0" tint="-0.14999847407452621"/>
        <rFont val="Calibri"/>
        <family val="2"/>
        <scheme val="minor"/>
      </rPr>
      <t>Fate Reforged</t>
    </r>
  </si>
  <si>
    <r>
      <rPr>
        <b/>
        <sz val="12"/>
        <color theme="9" tint="-0.249977111117893"/>
        <rFont val="Calibri"/>
        <family val="2"/>
        <scheme val="minor"/>
      </rPr>
      <t xml:space="preserve">2.5.8. </t>
    </r>
    <r>
      <rPr>
        <b/>
        <sz val="12"/>
        <color theme="1"/>
        <rFont val="Calibri"/>
        <family val="2"/>
        <scheme val="minor"/>
      </rPr>
      <t>Dragons of Tarkir</t>
    </r>
  </si>
  <si>
    <r>
      <rPr>
        <b/>
        <sz val="12"/>
        <color theme="3" tint="0.39997558519241921"/>
        <rFont val="Calibri"/>
        <family val="2"/>
        <scheme val="minor"/>
      </rPr>
      <t>2.6.0.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Modern Masters 2015</t>
    </r>
  </si>
  <si>
    <r>
      <rPr>
        <b/>
        <sz val="12"/>
        <color theme="1"/>
        <rFont val="Calibri"/>
        <family val="2"/>
        <scheme val="minor"/>
      </rPr>
      <t>2.6.1.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9" tint="-0.249977111117893"/>
        <rFont val="Calibri"/>
        <family val="2"/>
        <scheme val="minor"/>
      </rPr>
      <t>Magic Origins</t>
    </r>
  </si>
  <si>
    <r>
      <rPr>
        <b/>
        <sz val="12"/>
        <color rgb="FF00CC5C"/>
        <rFont val="Calibri"/>
        <family val="2"/>
        <scheme val="minor"/>
      </rPr>
      <t xml:space="preserve">2.6.5. </t>
    </r>
    <r>
      <rPr>
        <b/>
        <sz val="12"/>
        <color theme="0"/>
        <rFont val="Calibri"/>
        <family val="2"/>
        <scheme val="minor"/>
      </rPr>
      <t>Battle for Zendikar</t>
    </r>
  </si>
  <si>
    <r>
      <rPr>
        <b/>
        <sz val="12"/>
        <color rgb="FF00CC5C"/>
        <rFont val="Calibri"/>
        <family val="2"/>
        <scheme val="minor"/>
      </rPr>
      <t xml:space="preserve">2.6.4. </t>
    </r>
    <r>
      <rPr>
        <b/>
        <sz val="12"/>
        <color theme="0"/>
        <rFont val="Calibri"/>
        <family val="2"/>
        <scheme val="minor"/>
      </rPr>
      <t>Zendikar Expeditions</t>
    </r>
  </si>
  <si>
    <r>
      <rPr>
        <b/>
        <sz val="12"/>
        <color theme="9"/>
        <rFont val="Calibri"/>
        <family val="2"/>
        <scheme val="minor"/>
      </rPr>
      <t xml:space="preserve">2.6.7. </t>
    </r>
    <r>
      <rPr>
        <b/>
        <sz val="12"/>
        <color theme="0"/>
        <rFont val="Calibri"/>
        <family val="2"/>
        <scheme val="minor"/>
      </rPr>
      <t>Oath of the Gatewatch</t>
    </r>
  </si>
  <si>
    <r>
      <rPr>
        <b/>
        <sz val="12"/>
        <color theme="3" tint="-0.249977111117893"/>
        <rFont val="Calibri"/>
        <family val="2"/>
        <scheme val="minor"/>
      </rPr>
      <t xml:space="preserve">2.6.9. </t>
    </r>
    <r>
      <rPr>
        <b/>
        <sz val="12"/>
        <color theme="3" tint="0.79998168889431442"/>
        <rFont val="Calibri"/>
        <family val="2"/>
        <scheme val="minor"/>
      </rPr>
      <t>Shadows over Innistrad</t>
    </r>
  </si>
  <si>
    <r>
      <rPr>
        <b/>
        <sz val="12"/>
        <color theme="6" tint="-0.249977111117893"/>
        <rFont val="Calibri"/>
        <family val="2"/>
        <scheme val="minor"/>
      </rPr>
      <t xml:space="preserve">2.7.1. </t>
    </r>
    <r>
      <rPr>
        <b/>
        <sz val="12"/>
        <color theme="6" tint="0.79998168889431442"/>
        <rFont val="Calibri"/>
        <family val="2"/>
        <scheme val="minor"/>
      </rPr>
      <t>Eternal Masters</t>
    </r>
  </si>
  <si>
    <r>
      <rPr>
        <b/>
        <sz val="12"/>
        <color theme="7" tint="-0.249977111117893"/>
        <rFont val="Calibri"/>
        <family val="2"/>
        <scheme val="minor"/>
      </rPr>
      <t>2.7.2.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7" tint="0.79998168889431442"/>
        <rFont val="Calibri"/>
        <family val="2"/>
        <scheme val="minor"/>
      </rPr>
      <t>Eldritch Moon</t>
    </r>
  </si>
  <si>
    <r>
      <rPr>
        <b/>
        <sz val="12"/>
        <color rgb="FF1E5C44"/>
        <rFont val="Calibri"/>
        <family val="2"/>
        <scheme val="minor"/>
      </rPr>
      <t>2.4.8.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FFCC"/>
        <rFont val="Calibri"/>
        <family val="2"/>
        <scheme val="minor"/>
      </rPr>
      <t>Conspiracy</t>
    </r>
  </si>
  <si>
    <r>
      <rPr>
        <b/>
        <sz val="12"/>
        <color rgb="FF194B38"/>
        <rFont val="Calibri"/>
        <family val="2"/>
        <scheme val="minor"/>
      </rPr>
      <t>2.7.4.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FFCC"/>
        <rFont val="Calibri"/>
        <family val="2"/>
        <scheme val="minor"/>
      </rPr>
      <t>Conspiracy: Take the Crown</t>
    </r>
  </si>
  <si>
    <r>
      <rPr>
        <b/>
        <sz val="12"/>
        <color rgb="FF00B0F0"/>
        <rFont val="Calibri"/>
        <family val="2"/>
        <scheme val="minor"/>
      </rPr>
      <t xml:space="preserve">2.7.7. </t>
    </r>
    <r>
      <rPr>
        <b/>
        <sz val="12"/>
        <color rgb="FFFED050"/>
        <rFont val="Calibri"/>
        <family val="2"/>
        <scheme val="minor"/>
      </rPr>
      <t>Kaladesh</t>
    </r>
  </si>
  <si>
    <r>
      <t xml:space="preserve">2.7.6. </t>
    </r>
    <r>
      <rPr>
        <b/>
        <sz val="12"/>
        <color rgb="FFFED050"/>
        <rFont val="Calibri"/>
        <family val="2"/>
        <scheme val="minor"/>
      </rPr>
      <t>Kaladesh Inventions</t>
    </r>
  </si>
  <si>
    <r>
      <rPr>
        <b/>
        <sz val="12"/>
        <color rgb="FFA13B03"/>
        <rFont val="Calibri"/>
        <family val="2"/>
        <scheme val="minor"/>
      </rPr>
      <t xml:space="preserve">2.8.1. </t>
    </r>
    <r>
      <rPr>
        <b/>
        <sz val="12"/>
        <color theme="4" tint="0.79998168889431442"/>
        <rFont val="Calibri"/>
        <family val="2"/>
        <scheme val="minor"/>
      </rPr>
      <t>Aether Revolt</t>
    </r>
  </si>
  <si>
    <r>
      <rPr>
        <b/>
        <sz val="12"/>
        <color rgb="FF3333FF"/>
        <rFont val="Calibri"/>
        <family val="2"/>
        <scheme val="minor"/>
      </rPr>
      <t xml:space="preserve">2.8.2. </t>
    </r>
    <r>
      <rPr>
        <b/>
        <sz val="12"/>
        <color rgb="FFFED050"/>
        <rFont val="Calibri"/>
        <family val="2"/>
        <scheme val="minor"/>
      </rPr>
      <t>Modern Masters 2017</t>
    </r>
  </si>
  <si>
    <r>
      <t xml:space="preserve">2.8.5. </t>
    </r>
    <r>
      <rPr>
        <b/>
        <sz val="12"/>
        <color rgb="FFFFFFCC"/>
        <rFont val="Calibri"/>
        <family val="2"/>
        <scheme val="minor"/>
      </rPr>
      <t>Amonkhet Invocations</t>
    </r>
  </si>
  <si>
    <r>
      <t xml:space="preserve">2.8.6. </t>
    </r>
    <r>
      <rPr>
        <b/>
        <sz val="12"/>
        <color rgb="FFFFFFCC"/>
        <rFont val="Calibri"/>
        <family val="2"/>
        <scheme val="minor"/>
      </rPr>
      <t>Amonkhet</t>
    </r>
  </si>
  <si>
    <r>
      <t xml:space="preserve">2.9.0. </t>
    </r>
    <r>
      <rPr>
        <b/>
        <sz val="12"/>
        <color rgb="FFFED050"/>
        <rFont val="Calibri"/>
        <family val="2"/>
        <scheme val="minor"/>
      </rPr>
      <t>Hour of Devastation</t>
    </r>
  </si>
  <si>
    <r>
      <t xml:space="preserve">2.9.4. </t>
    </r>
    <r>
      <rPr>
        <b/>
        <sz val="12"/>
        <color rgb="FFFDC21B"/>
        <rFont val="Calibri"/>
        <family val="2"/>
        <scheme val="minor"/>
      </rPr>
      <t>Iconic Masters</t>
    </r>
  </si>
  <si>
    <r>
      <t xml:space="preserve">2.9.7. </t>
    </r>
    <r>
      <rPr>
        <b/>
        <sz val="12"/>
        <color theme="6" tint="0.79998168889431442"/>
        <rFont val="Calibri"/>
        <family val="2"/>
        <scheme val="minor"/>
      </rPr>
      <t>Unstable</t>
    </r>
  </si>
  <si>
    <r>
      <rPr>
        <b/>
        <sz val="12"/>
        <color rgb="FF246E52"/>
        <rFont val="Calibri"/>
        <family val="2"/>
        <scheme val="minor"/>
      </rPr>
      <t xml:space="preserve">2.9.2. </t>
    </r>
    <r>
      <rPr>
        <b/>
        <sz val="12"/>
        <color rgb="FF55C79C"/>
        <rFont val="Calibri"/>
        <family val="2"/>
        <scheme val="minor"/>
      </rPr>
      <t>Ixalan</t>
    </r>
  </si>
  <si>
    <r>
      <t xml:space="preserve">2.9.8. </t>
    </r>
    <r>
      <rPr>
        <b/>
        <sz val="12"/>
        <color rgb="FFFED76A"/>
        <rFont val="Calibri"/>
        <family val="2"/>
        <scheme val="minor"/>
      </rPr>
      <t>Rivals of Ixalan</t>
    </r>
  </si>
  <si>
    <r>
      <t xml:space="preserve">2.9.9. </t>
    </r>
    <r>
      <rPr>
        <b/>
        <sz val="12"/>
        <color rgb="FF00B0F0"/>
        <rFont val="Calibri"/>
        <family val="2"/>
        <scheme val="minor"/>
      </rPr>
      <t>Masters 25</t>
    </r>
  </si>
  <si>
    <r>
      <t xml:space="preserve">3.0.2. </t>
    </r>
    <r>
      <rPr>
        <b/>
        <sz val="12"/>
        <color rgb="FF00B0F0"/>
        <rFont val="Calibri"/>
        <family val="2"/>
        <scheme val="minor"/>
      </rPr>
      <t>Dominaria</t>
    </r>
  </si>
  <si>
    <r>
      <t xml:space="preserve">3.0.3. </t>
    </r>
    <r>
      <rPr>
        <b/>
        <sz val="12"/>
        <color theme="9" tint="0.59999389629810485"/>
        <rFont val="Calibri"/>
        <family val="2"/>
        <scheme val="minor"/>
      </rPr>
      <t>Battlebond</t>
    </r>
  </si>
  <si>
    <r>
      <rPr>
        <b/>
        <sz val="12"/>
        <color theme="3" tint="-0.499984740745262"/>
        <rFont val="Calibri"/>
        <family val="2"/>
        <scheme val="minor"/>
      </rPr>
      <t xml:space="preserve">3.0.5. </t>
    </r>
    <r>
      <rPr>
        <b/>
        <sz val="12"/>
        <color theme="8"/>
        <rFont val="Calibri"/>
        <family val="2"/>
        <scheme val="minor"/>
      </rPr>
      <t>Signature Spellbook: Jace</t>
    </r>
  </si>
  <si>
    <r>
      <t xml:space="preserve">3.0.8. </t>
    </r>
    <r>
      <rPr>
        <b/>
        <sz val="12"/>
        <color theme="0" tint="-0.14999847407452621"/>
        <rFont val="Calibri"/>
        <family val="2"/>
        <scheme val="minor"/>
      </rPr>
      <t>Core Set 2019</t>
    </r>
  </si>
  <si>
    <r>
      <t xml:space="preserve">3.1.0. </t>
    </r>
    <r>
      <rPr>
        <b/>
        <sz val="12"/>
        <color rgb="FFFEE294"/>
        <rFont val="Calibri"/>
        <family val="2"/>
        <scheme val="minor"/>
      </rPr>
      <t>Guilds of Ravnica - Mythic Edition</t>
    </r>
  </si>
  <si>
    <r>
      <t xml:space="preserve">3.1.1. </t>
    </r>
    <r>
      <rPr>
        <b/>
        <sz val="12"/>
        <color rgb="FFFEE294"/>
        <rFont val="Calibri"/>
        <family val="2"/>
        <scheme val="minor"/>
      </rPr>
      <t>Guilds of Ravnica</t>
    </r>
  </si>
  <si>
    <r>
      <t xml:space="preserve">3.1.5. </t>
    </r>
    <r>
      <rPr>
        <b/>
        <sz val="12"/>
        <color theme="8" tint="0.59999389629810485"/>
        <rFont val="Calibri"/>
        <family val="2"/>
        <scheme val="minor"/>
      </rPr>
      <t>Ultimate Masters</t>
    </r>
  </si>
  <si>
    <r>
      <t xml:space="preserve">3.1.6. </t>
    </r>
    <r>
      <rPr>
        <b/>
        <sz val="12"/>
        <color theme="8" tint="0.59999389629810485"/>
        <rFont val="Calibri"/>
        <family val="2"/>
        <scheme val="minor"/>
      </rPr>
      <t>Ultimate Box Topper</t>
    </r>
  </si>
  <si>
    <r>
      <t xml:space="preserve">3.1.8. </t>
    </r>
    <r>
      <rPr>
        <b/>
        <sz val="12"/>
        <color theme="8" tint="0.79998168889431442"/>
        <rFont val="Calibri"/>
        <family val="2"/>
        <scheme val="minor"/>
      </rPr>
      <t>Ravnica Allegiance</t>
    </r>
  </si>
  <si>
    <r>
      <rPr>
        <b/>
        <sz val="12"/>
        <color rgb="FF00B0F0"/>
        <rFont val="Calibri"/>
        <family val="2"/>
        <scheme val="minor"/>
      </rPr>
      <t xml:space="preserve">3.1.7. </t>
    </r>
    <r>
      <rPr>
        <b/>
        <sz val="12"/>
        <color theme="8" tint="0.79998168889431442"/>
        <rFont val="Calibri"/>
        <family val="2"/>
        <scheme val="minor"/>
      </rPr>
      <t>Ravnica Allegiance - Mythic Edition</t>
    </r>
  </si>
  <si>
    <r>
      <t xml:space="preserve">3.2.1. </t>
    </r>
    <r>
      <rPr>
        <b/>
        <sz val="12"/>
        <color rgb="FF92D050"/>
        <rFont val="Calibri"/>
        <family val="2"/>
        <scheme val="minor"/>
      </rPr>
      <t>War of the Spark - Mythic Edition</t>
    </r>
  </si>
  <si>
    <r>
      <t xml:space="preserve">3.2.3. </t>
    </r>
    <r>
      <rPr>
        <b/>
        <sz val="12"/>
        <color rgb="FF92D050"/>
        <rFont val="Calibri"/>
        <family val="2"/>
        <scheme val="minor"/>
      </rPr>
      <t>War of the Spark</t>
    </r>
  </si>
  <si>
    <r>
      <rPr>
        <b/>
        <sz val="12"/>
        <color rgb="FFDC8902"/>
        <rFont val="Calibri"/>
        <family val="2"/>
        <scheme val="minor"/>
      </rPr>
      <t>3.2.5.</t>
    </r>
    <r>
      <rPr>
        <b/>
        <sz val="12"/>
        <color rgb="FFFD9E03"/>
        <rFont val="Calibri"/>
        <family val="2"/>
        <scheme val="minor"/>
      </rPr>
      <t xml:space="preserve"> </t>
    </r>
    <r>
      <rPr>
        <b/>
        <sz val="12"/>
        <color rgb="FFFDAF31"/>
        <rFont val="Calibri"/>
        <family val="2"/>
        <scheme val="minor"/>
      </rPr>
      <t>Modern Horizons</t>
    </r>
  </si>
  <si>
    <r>
      <rPr>
        <b/>
        <sz val="12"/>
        <color rgb="FFDC8902"/>
        <rFont val="Calibri"/>
        <family val="2"/>
        <scheme val="minor"/>
      </rPr>
      <t>3.2.4.</t>
    </r>
    <r>
      <rPr>
        <b/>
        <sz val="12"/>
        <color rgb="FFFDAF31"/>
        <rFont val="Calibri"/>
        <family val="2"/>
        <scheme val="minor"/>
      </rPr>
      <t xml:space="preserve"> Modern Horizons - Art Series</t>
    </r>
  </si>
  <si>
    <r>
      <rPr>
        <b/>
        <sz val="12"/>
        <color rgb="FF4D2403"/>
        <rFont val="Calibri"/>
        <family val="2"/>
        <scheme val="minor"/>
      </rPr>
      <t>3.2.6.</t>
    </r>
    <r>
      <rPr>
        <b/>
        <sz val="12"/>
        <color rgb="FFFED76A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Signature Spellbook: Gideon</t>
    </r>
  </si>
  <si>
    <r>
      <t xml:space="preserve">3.2.7. </t>
    </r>
    <r>
      <rPr>
        <b/>
        <sz val="12"/>
        <color rgb="FFFF0000"/>
        <rFont val="Calibri"/>
        <family val="2"/>
        <scheme val="minor"/>
      </rPr>
      <t>Core Set 2020</t>
    </r>
  </si>
  <si>
    <r>
      <rPr>
        <b/>
        <sz val="12"/>
        <color rgb="FF512CA4"/>
        <rFont val="Calibri"/>
        <family val="2"/>
        <scheme val="minor"/>
      </rPr>
      <t xml:space="preserve">3.3.0. </t>
    </r>
    <r>
      <rPr>
        <b/>
        <sz val="12"/>
        <color rgb="FFFED76A"/>
        <rFont val="Calibri"/>
        <family val="2"/>
        <scheme val="minor"/>
      </rPr>
      <t>Throne of Eldraine</t>
    </r>
  </si>
  <si>
    <r>
      <rPr>
        <b/>
        <sz val="12"/>
        <color rgb="FF139D93"/>
        <rFont val="Calibri"/>
        <family val="2"/>
        <scheme val="minor"/>
      </rPr>
      <t xml:space="preserve">3.3.8. </t>
    </r>
    <r>
      <rPr>
        <b/>
        <sz val="12"/>
        <color rgb="FF99FF33"/>
        <rFont val="Calibri"/>
        <family val="2"/>
        <scheme val="minor"/>
      </rPr>
      <t>Theros Beyond Death</t>
    </r>
  </si>
  <si>
    <r>
      <t xml:space="preserve">3.4.1. </t>
    </r>
    <r>
      <rPr>
        <b/>
        <sz val="12"/>
        <color theme="3" tint="0.79998168889431442"/>
        <rFont val="Calibri"/>
        <family val="2"/>
        <scheme val="minor"/>
      </rPr>
      <t>Mystery Box</t>
    </r>
  </si>
  <si>
    <r>
      <rPr>
        <b/>
        <sz val="12"/>
        <color rgb="FFFF0000"/>
        <rFont val="Calibri"/>
        <family val="2"/>
        <scheme val="minor"/>
      </rPr>
      <t xml:space="preserve">3.4.4. </t>
    </r>
    <r>
      <rPr>
        <b/>
        <sz val="12"/>
        <color rgb="FFD3E2F5"/>
        <rFont val="Calibri"/>
        <family val="2"/>
        <scheme val="minor"/>
      </rPr>
      <t>Ikoria: Lair of Behemoths</t>
    </r>
  </si>
  <si>
    <r>
      <rPr>
        <b/>
        <sz val="12"/>
        <color theme="9" tint="-0.249977111117893"/>
        <rFont val="Calibri"/>
        <family val="2"/>
        <scheme val="minor"/>
      </rPr>
      <t xml:space="preserve">3.4.7. </t>
    </r>
    <r>
      <rPr>
        <b/>
        <sz val="12"/>
        <color theme="9" tint="0.59999389629810485"/>
        <rFont val="Calibri"/>
        <family val="2"/>
        <scheme val="minor"/>
      </rPr>
      <t>Signature Spellbook: Chandra</t>
    </r>
  </si>
  <si>
    <r>
      <rPr>
        <b/>
        <sz val="12"/>
        <color theme="0" tint="-4.9989318521683403E-2"/>
        <rFont val="Calibri"/>
        <family val="2"/>
        <scheme val="minor"/>
      </rPr>
      <t>3.4.9.</t>
    </r>
    <r>
      <rPr>
        <b/>
        <sz val="12"/>
        <color theme="0"/>
        <rFont val="Calibri"/>
        <family val="2"/>
        <scheme val="minor"/>
      </rPr>
      <t xml:space="preserve"> </t>
    </r>
    <r>
      <rPr>
        <b/>
        <sz val="12"/>
        <color theme="9" tint="-0.249977111117893"/>
        <rFont val="Calibri"/>
        <family val="2"/>
        <scheme val="minor"/>
      </rPr>
      <t>Jumpstart</t>
    </r>
  </si>
  <si>
    <r>
      <rPr>
        <b/>
        <sz val="12"/>
        <color theme="1" tint="0.14999847407452621"/>
        <rFont val="Calibri"/>
        <family val="2"/>
        <scheme val="minor"/>
      </rPr>
      <t xml:space="preserve">3.4.8. </t>
    </r>
    <r>
      <rPr>
        <b/>
        <sz val="12"/>
        <color theme="9" tint="-0.249977111117893"/>
        <rFont val="Calibri"/>
        <family val="2"/>
        <scheme val="minor"/>
      </rPr>
      <t>Core Set 2021</t>
    </r>
  </si>
  <si>
    <r>
      <rPr>
        <b/>
        <sz val="12"/>
        <color theme="1" tint="0.249977111117893"/>
        <rFont val="Calibri"/>
        <family val="2"/>
        <scheme val="minor"/>
      </rPr>
      <t>3.5.0.</t>
    </r>
    <r>
      <rPr>
        <b/>
        <sz val="12"/>
        <color theme="0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Double Masters</t>
    </r>
  </si>
  <si>
    <r>
      <t xml:space="preserve">3.5.3. </t>
    </r>
    <r>
      <rPr>
        <b/>
        <sz val="12"/>
        <color rgb="FFA7E7CA"/>
        <rFont val="Calibri"/>
        <family val="2"/>
        <scheme val="minor"/>
      </rPr>
      <t>Zendikar Rising - Art Series</t>
    </r>
  </si>
  <si>
    <r>
      <t xml:space="preserve">3.5.5. </t>
    </r>
    <r>
      <rPr>
        <b/>
        <sz val="12"/>
        <color rgb="FFA7E7CA"/>
        <rFont val="Calibri"/>
        <family val="2"/>
        <scheme val="minor"/>
      </rPr>
      <t>Zendikar Rising Expeditions</t>
    </r>
  </si>
  <si>
    <r>
      <t xml:space="preserve">3.5.7. </t>
    </r>
    <r>
      <rPr>
        <b/>
        <sz val="12"/>
        <color rgb="FFA7E7CA"/>
        <rFont val="Calibri"/>
        <family val="2"/>
        <scheme val="minor"/>
      </rPr>
      <t>Zendikar Rising</t>
    </r>
  </si>
  <si>
    <r>
      <rPr>
        <b/>
        <sz val="12"/>
        <color theme="9" tint="-0.499984740745262"/>
        <rFont val="Calibri"/>
        <family val="2"/>
        <scheme val="minor"/>
      </rPr>
      <t xml:space="preserve">3.5.4. </t>
    </r>
    <r>
      <rPr>
        <b/>
        <sz val="12"/>
        <color rgb="FFA7E7CA"/>
        <rFont val="Calibri"/>
        <family val="2"/>
        <scheme val="minor"/>
      </rPr>
      <t>The List</t>
    </r>
  </si>
  <si>
    <r>
      <t xml:space="preserve">3.5.9. </t>
    </r>
    <r>
      <rPr>
        <b/>
        <sz val="12"/>
        <color theme="3" tint="0.59999389629810485"/>
        <rFont val="Calibri"/>
        <family val="2"/>
        <scheme val="minor"/>
      </rPr>
      <t>Commander Legends</t>
    </r>
  </si>
  <si>
    <r>
      <t xml:space="preserve">9.9.9. </t>
    </r>
    <r>
      <rPr>
        <b/>
        <sz val="12"/>
        <color theme="0" tint="-4.9989318521683403E-2"/>
        <rFont val="Calibri"/>
        <family val="2"/>
        <scheme val="minor"/>
      </rPr>
      <t>Promo</t>
    </r>
  </si>
  <si>
    <t>Link</t>
  </si>
  <si>
    <t>https://starcitygames.com/stonehewer-giant-sgl-mtg-2xm-032-enn/?sku=SGL-MTG-2XM-032-ENN1</t>
  </si>
  <si>
    <t>Stonehewer Giant</t>
  </si>
  <si>
    <t>Mercurial Chemister</t>
  </si>
  <si>
    <t>https://starcitygames.com/mercurial-chemister-sgl-mtg-c17-180-enn/?sku=SGL-MTG-C17-180-ENN1</t>
  </si>
  <si>
    <t>https://starcitygames.com/obeka-brute-chronologist-sgl-mtg-cmr-289-enn/?sku=SGL-MTG-CMR-289-ENN1</t>
  </si>
  <si>
    <t>Obeka, Brute Chronologist</t>
  </si>
  <si>
    <t>Hans Eriksson</t>
  </si>
  <si>
    <t>https://starcitygames.com/hans-eriksson-sgl-mtg-cmr-279-enn/?sku=SGL-MTG-CMR-279-ENN1</t>
  </si>
  <si>
    <t>Solemn Simulacrum</t>
  </si>
  <si>
    <t>https://starcitygames.com/solemn-simulacrum-sgl-mtg-m21-239-enn/?sku=SGL-MTG-M21-239-ENN1</t>
  </si>
  <si>
    <t>Peacewalker Colossus</t>
  </si>
  <si>
    <t>https://starcitygames.com/peacewalker-colossus-sgl-mtg-aer-170-enn/?sku=SGL-MTG-AER-170-ENN1</t>
  </si>
  <si>
    <t>https://starcitygames.com/mirri-cat-warrior-sgl-mtg-ath-60-enn/?sku=SGL-MTG-ATH-60-ENN1</t>
  </si>
  <si>
    <t>Zhalfirin Crusader</t>
  </si>
  <si>
    <t>https://starcitygames.com/zhalfirin-crusader-sgl-mtg-vis-25-enn/?sku=SGL-MTG-VIS-25-ENN1</t>
  </si>
  <si>
    <t>https://starcitygames.com/gerrard-capashen-sgl-mtg-apc-11-enn/?sku=SGL-MTG-APC-11-ENN1</t>
  </si>
  <si>
    <t>Gerrard Capashen</t>
  </si>
  <si>
    <t>Recycle</t>
  </si>
  <si>
    <t>https://starcitygames.com/recycle-sgl-mtg-tmp-248-enn/?sku=SGL-MTG-TMP-248-ENN1</t>
  </si>
  <si>
    <t>Escaped Shapeshifter</t>
  </si>
  <si>
    <t>https://starcitygames.com/escaped-shapeshifter-sgl-mtg-tmp-62-enn/?sku=SGL-MTG-TMP-62-ENN1</t>
  </si>
  <si>
    <t>Argothian Enchantress</t>
  </si>
  <si>
    <t>Argothian Wurm</t>
  </si>
  <si>
    <t>https://starcitygames.com/argothian-wurm-sgl-mtg-usg-236-enn/?sku=SGL-MTG-USG-236-ENN1</t>
  </si>
  <si>
    <t>Iron Maiden</t>
  </si>
  <si>
    <t>https://starcitygames.com/iron-maiden-sgl-mtg-ulg-127-enn/?sku=SGL-MTG-ULG-127-ENN1</t>
  </si>
  <si>
    <t>Ancestral Mask</t>
  </si>
  <si>
    <t>https://starcitygames.com/ancestral-mask-sgl-mtg-mmq-229-enn/?sku=SGL-MTG-MMQ-229-ENN1</t>
  </si>
  <si>
    <t>Kismet</t>
  </si>
  <si>
    <t>Reverse Damage</t>
  </si>
  <si>
    <t>https://starcitygames.com/kismet-sgl-mtg-leg-25-enn/?sku=SGL-MTG-LEG-25-ENN1</t>
  </si>
  <si>
    <t>https://starcitygames.com/reverse-damage-sgl-mtg-leb-36-enn/?sku=SGL-MTG-LEB-36-ENN1</t>
  </si>
  <si>
    <t>Pyroblast</t>
  </si>
  <si>
    <t>https://starcitygames.com/meekstone-sgl-mtg-7ed-307-enn/?sku=SGL-MTG-7ED-307-ENN1</t>
  </si>
  <si>
    <t>Meekstone</t>
  </si>
  <si>
    <t>https://starcitygames.com/bountiful-promenade-sgl-mtg-zne-020-enn/?sku=SGL-MTG-ZNE-020-ENN1</t>
  </si>
  <si>
    <t>Adarkar Wastes</t>
  </si>
  <si>
    <t>https://starcitygames.com/adarkar-wastes-sgl-mtg-ice-351-enn/?sku=SGL-MTG-ICE-351-ENN1</t>
  </si>
  <si>
    <t>https://starcitygames.com/razorverge-thicket-sgl-mtg-som-228-enn/?sku=SGL-MTG-SOM-228-ENN1</t>
  </si>
  <si>
    <t>Razorverge Thicket</t>
  </si>
  <si>
    <t>Seachrome Coast</t>
  </si>
  <si>
    <t>Fabled Passage</t>
  </si>
  <si>
    <t>https://starcitygames.com/fabled-passage-sgl-mtg-eld-244-enn/?sku=SGL-MTG-ELD-244-ENN1</t>
  </si>
  <si>
    <t>Carnage Tyrant</t>
  </si>
  <si>
    <t>Sterling Grove</t>
  </si>
  <si>
    <t>https://starcitygames.com/sterling-grove-sgl-mtg-inv-278-enn/?sku=SGL-MTG-INV-278-ENN1</t>
  </si>
  <si>
    <t>Death Grasp</t>
  </si>
  <si>
    <t>https://starcitygames.com/death-grasp-sgl-mtg-apc-95-enn/?sku=SGL-MTG-APC-95-ENN1</t>
  </si>
  <si>
    <t>Armadillo Cloak</t>
  </si>
  <si>
    <t>https://starcitygames.com/armadillo-cloak-sgl-mtg-inv-229-enn/?sku=SGL-MTG-INV-229-ENN1</t>
  </si>
  <si>
    <t>Silver Knight</t>
  </si>
  <si>
    <t>https://starcitygames.com/silver-knight-sgl-mtg-scg-23-enn/?sku=SGL-MTG-SCG-23-ENN1</t>
  </si>
  <si>
    <t>https://starcitygames.com/birds-of-paradise-sgl-mtg-7ed-231-enn/?sku=SGL-MTG-7ED-231-ENN1</t>
  </si>
  <si>
    <t>Birds of Paradise</t>
  </si>
  <si>
    <t>Volrath the Fallen</t>
  </si>
  <si>
    <t>https://starcitygames.com/volrath-the-fallen-sgl-mtg-nem-75-enn/?sku=SGL-MTG-NEM-75-ENN1</t>
  </si>
  <si>
    <t>False Cure</t>
  </si>
  <si>
    <t>https://starcitygames.com/false-cure-sgl-mtg-ons-146-enn/?sku=SGL-MTG-ONS-146-ENN1</t>
  </si>
  <si>
    <t>Akroma, Angel of Fury</t>
  </si>
  <si>
    <t>https://starcitygames.com/akroma-angel-of-fury-sgl-mtg-plc-94-enn/?sku=SGL-MTG-PLC-94-ENN1</t>
  </si>
  <si>
    <t>https://starcitygames.com/mirri-the-cursed-sgl-mtg-plc-75-enn/?sku=SGL-MTG-PLC-75-ENN1</t>
  </si>
  <si>
    <t>Mirri the Cursed</t>
  </si>
  <si>
    <t>https://starcitygames.com/avatar-of-fury-sgl-mtg-pcy-82-enn/?sku=SGL-MTG-PCY-82-ENN1</t>
  </si>
  <si>
    <t>Avatar of Fury</t>
  </si>
  <si>
    <t>Avatar of Hope</t>
  </si>
  <si>
    <t>https://starcitygames.com/avatar-of-hope-sgl-mtg-pcy-3-enn/?sku=SGL-MTG-PCY-3-ENN1</t>
  </si>
  <si>
    <t>https://starcitygames.com/avatar-of-might-sgl-mtg-pcy-109-enn/?sku=SGL-MTG-PCY-109-ENN1</t>
  </si>
  <si>
    <t>Avatar of Might</t>
  </si>
  <si>
    <t>Avatar of Will</t>
  </si>
  <si>
    <t>https://starcitygames.com/avatar-of-will-sgl-mtg-pcy-30-enn/?sku=SGL-MTG-PCY-30-ENN1</t>
  </si>
  <si>
    <t>https://starcitygames.com/avatar-of-woe-sgl-mtg-pcy-56-enn/?sku=SGL-MTG-PCY-56-ENN1</t>
  </si>
  <si>
    <t>Avatar of Woe</t>
  </si>
  <si>
    <t>Mortal Combat</t>
  </si>
  <si>
    <t>https://starcitygames.com/mortal-combat-sgl-mtg-tor-71-enn/?sku=SGL-MTG-TOR-71-ENN1</t>
  </si>
  <si>
    <t>Arcades Sabboth</t>
  </si>
  <si>
    <t>https://starcitygames.com/arcades-sabboth-sgl-mtg-leg-218-enn/?sku=SGL-MTG-LEG-218-ENN1</t>
  </si>
  <si>
    <t>https://starcitygames.com/krosan-cloudscraper-sgl-mtg-lgn-130-enn/?sku=SGL-MTG-LGN-130-ENN1</t>
  </si>
  <si>
    <t>Krosan Cloudscraper</t>
  </si>
  <si>
    <t>Charisma</t>
  </si>
  <si>
    <t>https://starcitygames.com/charisma-sgl-mtg-mmq-66-enn/?sku=SGL-MTG-MMQ-66-ENN1</t>
  </si>
  <si>
    <t>https://starcitygames.com/gerrards-battle-cry-sgl-mtg-tmp-21-enn/?sku=SGL-MTG-TMP-21-ENN1</t>
  </si>
  <si>
    <t>Gerrard's Battle Cry</t>
  </si>
  <si>
    <t>Might of Oaks</t>
  </si>
  <si>
    <t>https://starcitygames.com/might-of-oaks-sgl-mtg-ulg-106-enn/?sku=SGL-MTG-ULG-106-ENN1</t>
  </si>
  <si>
    <t>Abyssal Horror</t>
  </si>
  <si>
    <t>https://starcitygames.com/abyssal-horror-sgl-mtg-usg-115-enn/?sku=SGL-MTG-USG-115-ENN1</t>
  </si>
  <si>
    <t>https://starcitygames.com/somnophore-sgl-mtg-usg-97-enn/?sku=SGL-MTG-USG-97-ENN1</t>
  </si>
  <si>
    <t>Somnophore</t>
  </si>
  <si>
    <t>Eastern Paladin</t>
  </si>
  <si>
    <t>https://starcitygames.com/eastern-paladin-sgl-mtg-usg-133-enn/?sku=SGL-MTG-USG-133-ENN1</t>
  </si>
  <si>
    <t>Western Paladin</t>
  </si>
  <si>
    <t>https://starcitygames.com/western-paladin-sgl-mtg-usg-168-enn/?sku=SGL-MTG-USG-168-ENN1</t>
  </si>
  <si>
    <t>Mana Web</t>
  </si>
  <si>
    <t>https://starcitygames.com/mana-web-sgl-mtg-wth-152-enn/?sku=SGL-MTG-WTH-152-ENN1</t>
  </si>
  <si>
    <t>Dryad Arbor</t>
  </si>
  <si>
    <t>https://starcitygames.com/dryad-arbor-sgl-mtg-fut-174-enn/?sku=SGL-MTG-FUT-174-ENN1</t>
  </si>
  <si>
    <t>Lunes dpto propio</t>
  </si>
  <si>
    <t>Juan Melendez</t>
  </si>
  <si>
    <t>Vespucio Sur 221</t>
  </si>
  <si>
    <t>Dpto 73</t>
  </si>
  <si>
    <t>Carlos Arenas</t>
  </si>
  <si>
    <t>Bloodghast</t>
  </si>
  <si>
    <t>https://starcitygames.com/bloodghast-sgl-mtg-ima-82-enn/?sku=SGL-MTG-IMA-82-ENN1</t>
  </si>
  <si>
    <t>https://starcitygames.com/thran-dynamo-sgl-mtg-ima-230-enn/?sku=SGL-MTG-IMA-230-ENN1</t>
  </si>
  <si>
    <t>Thran Dynamo</t>
  </si>
  <si>
    <t>https://starcitygames.com/tibalt-the-fiend-blooded-sgl-mtg-avr-161-enn/?sku=SGL-MTG-AVR-161-ENN1</t>
  </si>
  <si>
    <t>https://starcitygames.com/seachrome-coast-sgl-mtg-zne-011-enn/?sku=SGL-MTG-ZNE-011-ENN1</t>
  </si>
  <si>
    <t>https://starcitygames.com/tempest-djinn-sgl-mtg-dom-68-enn/?sku=SGL-MTG-DOM-68-ENN1</t>
  </si>
  <si>
    <t>Wildborn Preserver</t>
  </si>
  <si>
    <t>https://starcitygames.com/rampaging-brontodon-sgl-mtg-m19-gp5-enf/?sku=SGL-MTG-M19-GP5-ENF1</t>
  </si>
  <si>
    <t>Rampaging Brontodon</t>
  </si>
  <si>
    <t>https://starcitygames.com/swiftblade-vindicator-sgl-mtg-grn-203-enn/?sku=SGL-MTG-GRN-203-ENN1</t>
  </si>
  <si>
    <t>Swiftblade Vindicator</t>
  </si>
  <si>
    <t>Boros Reckoner</t>
  </si>
  <si>
    <t>https://starcitygames.com/boros-reckoner-sgl-mtg-gk1-85-enn/?sku=SGL-MTG-GK1-85-ENN1</t>
  </si>
  <si>
    <t>https://starcitygames.com/spark-trooper-sgl-mtg-gk1-94-enn/?sku=SGL-MTG-GK1-94-ENN1</t>
  </si>
  <si>
    <t>Spark Trooper</t>
  </si>
  <si>
    <t>Firemane Avenger</t>
  </si>
  <si>
    <t>https://starcitygames.com/firemane-avenger-sgl-mtg-gk1-89-enn/?sku=SGL-MTG-GK1-89-ENN1</t>
  </si>
  <si>
    <t>https://starcitygames.com/master-warcraft-sgl-mtg-gk1-92-enn/?sku=SGL-MTG-GK1-92-ENN1</t>
  </si>
  <si>
    <t>Master Warcraft</t>
  </si>
  <si>
    <t>https://starcitygames.com/advent-of-the-wurm-sgl-mtg-gk1-107-enn/?sku=SGL-MTG-GK1-107-ENN1</t>
  </si>
  <si>
    <t>Advent of the Wurm</t>
  </si>
  <si>
    <t>Growing Ranks</t>
  </si>
  <si>
    <t>https://starcitygames.com/growing-ranks-sgl-mtg-gk1-113-enn/?sku=SGL-MTG-GK1-113-ENN1</t>
  </si>
  <si>
    <t>https://starcitygames.com/loxodon-hierarch-sgl-mtg-gk1-114-enn/?sku=SGL-MTG-GK1-114-ENN1</t>
  </si>
  <si>
    <t>Loxodon Hierarch</t>
  </si>
  <si>
    <t>https://starcitygames.com/glare-of-subdual-sgl-mtg-gk1-112-enn/?sku=SGL-MTG-GK1-112-ENN1</t>
  </si>
  <si>
    <t>Glare of Subdual</t>
  </si>
  <si>
    <t>https://starcitygames.com/hypersonic-dragon-sgl-mtg-ima-201-enn/?sku=SGL-MTG-IMA-201-ENN1</t>
  </si>
  <si>
    <t>Hypersonic Dragon</t>
  </si>
  <si>
    <t>Agrus Kos, Wojek Veteran</t>
  </si>
  <si>
    <t>https://starcitygames.com/agrus-kos-wojek-veteran-sgl-mtg-gk1-83-enn/?sku=SGL-MTG-GK1-83-ENN1</t>
  </si>
  <si>
    <t>Malfegor</t>
  </si>
  <si>
    <t>https://starcitygames.com/malfegor-sgl-mtg-ima-205-enn/?sku=SGL-MTG-IMA-205-ENN1</t>
  </si>
  <si>
    <t>https://starcitygames.com/firemane-angel-sgl-mtg-ima-199-enn/?sku=SGL-MTG-IMA-199-ENN1</t>
  </si>
  <si>
    <t>https://starcitygames.com/firemane-angel-sgl-mtg-gk1-88-enn/?sku=SGL-MTG-GK1-88-ENN1</t>
  </si>
  <si>
    <t>Firemane Angel</t>
  </si>
  <si>
    <t>https://starcitygames.com/armada-wurm-sgl-mtg-gk1-108-enn/?sku=SGL-MTG-GK1-108-ENN1</t>
  </si>
  <si>
    <t>Armada Wurm</t>
  </si>
  <si>
    <t>https://starcitygames.com/tolsimir-wolfblood-sgl-mtg-gk1-121-enn/?sku=SGL-MTG-GK1-121-ENN1</t>
  </si>
  <si>
    <t>Tolsimir Wolfblood</t>
  </si>
  <si>
    <t>Camaraderie</t>
  </si>
  <si>
    <t>https://starcitygames.com/camaraderie-sgl-mtg-grn-157-enn/?sku=SGL-MTG-GRN-157-ENN1</t>
  </si>
  <si>
    <t>https://starcitygames.com/razia-boros-archangel-sgl-mtg-gk1-93-enn/?sku=SGL-MTG-GK1-93-ENN1</t>
  </si>
  <si>
    <t>Razia, Boros Archangel</t>
  </si>
  <si>
    <t>Brightflame</t>
  </si>
  <si>
    <t>https://starcitygames.com/brightflame-sgl-mtg-gk1-87-enn/?sku=SGL-MTG-GK1-87-ENN1</t>
  </si>
  <si>
    <t>https://starcitygames.com/serum-powder-sgl-mtg-ima-228-enn/?sku=SGL-MTG-IMA-228-ENN1</t>
  </si>
  <si>
    <t>Serum Powder</t>
  </si>
  <si>
    <t>Grove of the Guardian</t>
  </si>
  <si>
    <t>https://starcitygames.com/grove-of-the-guardian-sgl-mtg-gk1-124-enn/?sku=SGL-MTG-GK1-124-ENN1</t>
  </si>
  <si>
    <t>Temple of Enlightenment</t>
  </si>
  <si>
    <t>https://starcitygames.com/temple-of-enlightenment-sgl-mtg-prm-pp-thb-246-enn/?sku=SGL-MTG-PRM-PP_THB_246-ENN1</t>
  </si>
  <si>
    <t>Crashing Footfalls</t>
  </si>
  <si>
    <t>https://starcitygames.com/crashing-footfalls-sgl-mtg-mh1-160-enn/?sku=SGL-MTG-MH1-160-ENN1</t>
  </si>
  <si>
    <t>https://starcitygames.com/thassas-oracle-sgl-mtg-prm-pre-thb-073-enf/?sku=SGL-MTG-PRM-PRE_THB_073-ENF1</t>
  </si>
  <si>
    <t>Thassa's Oracle</t>
  </si>
  <si>
    <t>https://starcitygames.com/radha-heir-to-keld-sgl-mtg-dds-53-enn/?sku=SGL-MTG-DDS-53-ENN1</t>
  </si>
  <si>
    <t>Radha, Heir to Keld</t>
  </si>
  <si>
    <t>Mind's Desire</t>
  </si>
  <si>
    <t>Rubblebelt Raiders</t>
  </si>
  <si>
    <t>https://starcitygames.com/rubblebelt-raiders-sgl-mtg-dds-57-enn/?sku=SGL-MTG-DDS-57-ENN1</t>
  </si>
  <si>
    <t>https://starcitygames.com/fireminds-foresight-sgl-mtg-dds-21-enn/?sku=SGL-MTG-DDS-21-ENN1</t>
  </si>
  <si>
    <t>Firemind's Foresight</t>
  </si>
  <si>
    <t>https://starcitygames.com/jori-en-ruin-diver-sgl-mtg-dds-23-enn/?sku=SGL-MTG-DDS-23-ENN1</t>
  </si>
  <si>
    <t>Jori En, Ruin Diver</t>
  </si>
  <si>
    <t>Cerebral Vortex</t>
  </si>
  <si>
    <t>https://starcitygames.com/cerebral-vortex-sgl-mtg-gk1-35-enn/?sku=SGL-MTG-GK1-35-ENN1</t>
  </si>
  <si>
    <t>https://starcitygames.com/tibor-and-lumia-sgl-mtg-gk1-44-enn/?sku=SGL-MTG-GK1-44-ENN1</t>
  </si>
  <si>
    <t>Tibor and Lumia</t>
  </si>
  <si>
    <t>https://starcitygames.com/hypersonic-dragon-sgl-mtg-gk1-39-enn/?sku=SGL-MTG-GK1-39-ENN1</t>
  </si>
  <si>
    <t>https://starcitygames.com/djinn-illuminatus-sgl-mtg-gk1-36-enn/?sku=SGL-MTG-GK1-36-ENN1</t>
  </si>
  <si>
    <t>Djinn Illuminatus</t>
  </si>
  <si>
    <t>Invoke the Firemind</t>
  </si>
  <si>
    <t>https://starcitygames.com/invoke-the-firemind-sgl-mtg-gk1-40-enn/?sku=SGL-MTG-GK1-40-ENN1</t>
  </si>
  <si>
    <t>https://starcitygames.com/carnival-of-souls-sgl-mtg-uds-55-enn/?sku=SGL-MTG-UDS-55-ENN1</t>
  </si>
  <si>
    <t>Carnival of Souls</t>
  </si>
  <si>
    <t>Shared Summons</t>
  </si>
  <si>
    <t>https://starcitygames.com/shared-summons-sgl-mtg-m20-193-enn/?sku=SGL-MTG-M20-193-ENN1</t>
  </si>
  <si>
    <t>Tinybones, Trinket Thief</t>
  </si>
  <si>
    <t>https://starcitygames.com/tinybones-trinket-thief-sgl-mtg-jmp-017-enn/?sku=SGL-MTG-JMP-017-ENN1</t>
  </si>
  <si>
    <t>https://starcitygames.com/nightveil-specter-sgl-mtg-gk1-19-enn/?sku=SGL-MTG-GK1-19-ENN1</t>
  </si>
  <si>
    <t>Nightveil Specter</t>
  </si>
  <si>
    <t>Dimir Doppelganger</t>
  </si>
  <si>
    <t>https://starcitygames.com/dimir-doppelganger-sgl-mtg-gk1-12-enn/?sku=SGL-MTG-GK1-12-ENN1</t>
  </si>
  <si>
    <t>https://starcitygames.com/circu-dimir-lobotomist-sgl-mtg-gk1-9-enn/?sku=SGL-MTG-GK1-9-ENN1</t>
  </si>
  <si>
    <t>Circu, Dimir Lobotomist</t>
  </si>
  <si>
    <t>Consuming Aberration</t>
  </si>
  <si>
    <t>https://starcitygames.com/consuming-aberration-sgl-mtg-gk1-10-enn/?sku=SGL-MTG-GK1-10-ENN1</t>
  </si>
  <si>
    <t>https://starcitygames.com/mirko-vosk-mind-drinker-sgl-mtg-gk1-17-enn/?sku=SGL-MTG-GK1-17-ENN1</t>
  </si>
  <si>
    <t>Mirko Vosk, Mind Drinker</t>
  </si>
  <si>
    <t>Szadek, Lord of Secrets</t>
  </si>
  <si>
    <t>https://starcitygames.com/szadek-lord-of-secrets-sgl-mtg-gk1-20-enn/?sku=SGL-MTG-GK1-20-ENN1</t>
  </si>
  <si>
    <r>
      <rPr>
        <b/>
        <sz val="12"/>
        <color theme="0"/>
        <rFont val="Calibri"/>
        <family val="2"/>
        <scheme val="minor"/>
      </rPr>
      <t xml:space="preserve">4.7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theme="2" tint="-0.249977111117893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</si>
  <si>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t>Heroic Intervention</t>
  </si>
  <si>
    <t>https://starcitygames.com/heroic-intervention-sgl-mtg-aer-109-enn/?sku=SGL-MTG-AER-109-ENN1</t>
  </si>
  <si>
    <t>Chromatic Lantern</t>
  </si>
  <si>
    <t>https://starcitygames.com/chromatic-lantern-sgl-mtg-rtr-226-enn/?sku=SGL-MTG-RTR-226-ENN1</t>
  </si>
  <si>
    <t>Brushland</t>
  </si>
  <si>
    <t>Breeding Pool</t>
  </si>
  <si>
    <t>Temple Garden</t>
  </si>
  <si>
    <t>https://starcitygames.com/temple-garden-sgl-mtg-grn-258-enn/?sku=SGL-MTG-GRN-258-ENN1</t>
  </si>
  <si>
    <t>Hallowed Fountain</t>
  </si>
  <si>
    <t>Wall of Nets</t>
  </si>
  <si>
    <t>https://starcitygames.com/wall-of-nets-sgl-mtg-exo-24-enn/?sku=SGL-MTG-EXO-24-ENN1</t>
  </si>
  <si>
    <t>Geist of the Archives</t>
  </si>
  <si>
    <t>https://starcitygames.com/geist-of-the-archives-sgl-mtg-emn-62-enn/?sku=SGL-MTG-EMN-62-ENN1</t>
  </si>
  <si>
    <t>Wall of Stolen Identity</t>
  </si>
  <si>
    <t>https://starcitygames.com/wall-of-stolen-identity-sgl-mtg-c19-13-enn/?sku=SGL-MTG-C19-13-ENN1</t>
  </si>
  <si>
    <t>Kazandu Mammoth</t>
  </si>
  <si>
    <t>Gaze of Granite</t>
  </si>
  <si>
    <t>https://starcitygames.com/gaze-of-granite-sgl-mtg-gk1-61-enn/?sku=SGL-MTG-GK1-61-ENN1</t>
  </si>
  <si>
    <t>https://starcitygames.com/deadbridge-chant-sgl-mtg-gk1-58-enn/?sku=SGL-MTG-GK1-58-ENN1</t>
  </si>
  <si>
    <t>Deadbridge Chant</t>
  </si>
  <si>
    <t>Sisters of Stone Death</t>
  </si>
  <si>
    <t>https://starcitygames.com/sisters-of-stone-death-sgl-mtg-gk1-71-enn/?sku=SGL-MTG-GK1-71-ENN1</t>
  </si>
  <si>
    <t>https://starcitygames.com/grave-shell-scarab-sgl-mtg-gk1-63-enn/?sku=SGL-MTG-GK1-63-ENN1</t>
  </si>
  <si>
    <t>Grave-Shell Scarab</t>
  </si>
  <si>
    <t>https://starcitygames.com/jarad-golgari-lich-lord-sgl-mtg-gk1-65-enn/?sku=SGL-MTG-GK1-65-ENN1</t>
  </si>
  <si>
    <t>Jarad, Golgari Lich Lord</t>
  </si>
  <si>
    <t>Savra, Queen of the Golgari</t>
  </si>
  <si>
    <t>https://starcitygames.com/savra-queen-of-the-golgari-sgl-mtg-gk1-69-enn/?sku=SGL-MTG-GK1-69-ENN1</t>
  </si>
  <si>
    <t>https://starcitygames.com/lotleth-troll-sgl-mtg-gk1-67-enn/?sku=SGL-MTG-GK1-67-ENN1</t>
  </si>
  <si>
    <t>Lotleth Troll</t>
  </si>
  <si>
    <t>https://starcitygames.com/falkenrath-aristocrat-sgl-mtg-2xm-195-enn/?sku=SGL-MTG-2XM-195-ENN1</t>
  </si>
  <si>
    <t>Falkenrath Aristocrat</t>
  </si>
  <si>
    <t>Adaptive Automaton</t>
  </si>
  <si>
    <t>Jorge Herrera</t>
  </si>
  <si>
    <t>CASH</t>
  </si>
  <si>
    <t>19 hrs</t>
  </si>
  <si>
    <t>Envio</t>
  </si>
  <si>
    <t>Los Andes</t>
  </si>
  <si>
    <t>DEPOSITO</t>
  </si>
  <si>
    <t>San Beka</t>
  </si>
  <si>
    <t>Alejandro Diaz</t>
  </si>
  <si>
    <t>Alfredo Cordero</t>
  </si>
  <si>
    <t>Viernes o J</t>
  </si>
  <si>
    <t>Jurgen Schwarzenberg</t>
  </si>
  <si>
    <t>https://starcitygames.com/pride-of-the-clouds-sgl-mtg-gk2-17-enn/?sku=SGL-MTG-GK2-17-ENN1</t>
  </si>
  <si>
    <t>Pride of the Clouds</t>
  </si>
  <si>
    <t>Smothering Tithe</t>
  </si>
  <si>
    <t>https://starcitygames.com/smothering-tithe-sgl-mtg-rna-22-enn/?sku=SGL-MTG-RNA-22-ENN1</t>
  </si>
  <si>
    <t>https://starcitygames.com/master-of-cruelties-sgl-mtg-gk2-66-enn/?sku=SGL-MTG-GK2-66-ENN1</t>
  </si>
  <si>
    <t>Master of Cruelties</t>
  </si>
  <si>
    <t>https://starcitygames.com/spawn-of-mayhem-sgl-mtg-rna-85-enn/?sku=SGL-MTG-RNA-85-ENN1</t>
  </si>
  <si>
    <t>Spawn of Mayhem</t>
  </si>
  <si>
    <t>https://starcitygames.com/utvara-hellkite-sgl-mtg-gk2-59-enn/?sku=SGL-MTG-GK2-59-ENN1</t>
  </si>
  <si>
    <t>Utvara Hellkite</t>
  </si>
  <si>
    <t>https://starcitygames.com/rhythm-of-the-wild-sgl-mtg-rna-201-enn/?sku=SGL-MTG-RNA-201-ENN1</t>
  </si>
  <si>
    <t>Rhythm of the Wild</t>
  </si>
  <si>
    <t>https://starcitygames.com/birds-of-paradise-sgl-mtg-gk2-82-enn/?sku=SGL-MTG-GK2-82-ENN1</t>
  </si>
  <si>
    <t>Precio 650</t>
  </si>
  <si>
    <t>Total 650</t>
  </si>
  <si>
    <t>https://starcitygames.com/breeding-pool-sgl-mtg-gtc-240-enn/?sku=SGL-MTG-GTC-240-ENN1</t>
  </si>
  <si>
    <t>https://starcitygames.com/lightning-bolt-sgl-mtg-2ed-162-enn/?sku=SGL-MTG-2ED-162-ENN1</t>
  </si>
  <si>
    <t>https://starcitygames.com/hallowed-fountain-sgl-mtg-rtr-241-enn/?sku=SGL-MTG-RTR-241-ENN1</t>
  </si>
  <si>
    <t>https://starcitygames.com/arcane-signet-sgl-mtg-cmr2-689-enn/?sku=SGL-MTG-CMR2-689-ENN1</t>
  </si>
  <si>
    <t>https://starcitygames.com/brushland-sgl-mtg-6ed-320-enn/?sku=SGL-MTG-6ED-320-ENN1</t>
  </si>
  <si>
    <t>https://starcitygames.com/gaeas-embrace-sgl-mtg-usg-255-enn/?sku=SGL-MTG-USG-255-ENN1</t>
  </si>
  <si>
    <t>Gaea's Embrace</t>
  </si>
  <si>
    <t>Serra's Embrace</t>
  </si>
  <si>
    <t>https://starcitygames.com/serras-embrace-sgl-mtg-usg-47-enn/?sku=SGL-MTG-USG-47-ENN1</t>
  </si>
  <si>
    <t>https://starcitygames.com/shivs-embrace-sgl-mtg-usg-214-enn/?sku=SGL-MTG-USG-214-ENN1</t>
  </si>
  <si>
    <t>Shiv's Embrace</t>
  </si>
  <si>
    <t>Vampiric Embrace</t>
  </si>
  <si>
    <t>https://starcitygames.com/vampiric-embrace-sgl-mtg-usg-164-enn/?sku=SGL-MTG-USG-164-ENN1</t>
  </si>
  <si>
    <t>https://starcitygames.com/zephids-embrace-sgl-mtg-usg-114-enn/?sku=SGL-MTG-USG-114-ENN1</t>
  </si>
  <si>
    <t>Zephid's Embrace</t>
  </si>
  <si>
    <t>https://starcitygames.com/glasses-of-urza-sgl-mtg-3ed-249-enn/?sku=SGL-MTG-3ED-249-ENN1</t>
  </si>
  <si>
    <t>Glasses of Urza</t>
  </si>
  <si>
    <t>https://starcitygames.com/forest-sgl-mtg-2ed-301-enn/?sku=SGL-MTG-2ED-301-ENN1</t>
  </si>
  <si>
    <t>Forest (A)</t>
  </si>
  <si>
    <t>Ensnaring Bridge</t>
  </si>
  <si>
    <t>Doomsday</t>
  </si>
  <si>
    <t>https://starcitygames.com/doomsday-sgl-mtg-a25-88-enn/?sku=SGL-MTG-A25-88-ENN1</t>
  </si>
  <si>
    <t>https://starcitygames.com/pact-of-negation-sgl-mtg-a25-68-enn/?sku=SGL-MTG-A25-68-ENN1</t>
  </si>
  <si>
    <t>Pact of Negation</t>
  </si>
  <si>
    <t>https://starcitygames.com/rishadan-port-sgl-mtg-a25-246-enn/?sku=SGL-MTG-A25-246-ENN1</t>
  </si>
  <si>
    <t>Rishadan Port</t>
  </si>
  <si>
    <t>Blood Moon</t>
  </si>
  <si>
    <t>https://starcitygames.com/blood-moon-sgl-mtg-a25-122-enn/?sku=SGL-MTG-A25-122-ENN1</t>
  </si>
  <si>
    <t>Luminarch Ascension</t>
  </si>
  <si>
    <t>https://starcitygames.com/luminarch-ascension-sgl-mtg-a25-23-enn/?sku=SGL-MTG-A25-23-ENN1</t>
  </si>
  <si>
    <t>Eidolon of the Great Revel</t>
  </si>
  <si>
    <t>https://starcitygames.com/eidolon-of-the-great-revel-sgl-mtg-a25-128-enn/?sku=SGL-MTG-A25-128-ENN1</t>
  </si>
  <si>
    <t>Fetid Heath</t>
  </si>
  <si>
    <t>https://starcitygames.com/fetid-heath-sgl-mtg-a25-238-enn/?sku=SGL-MTG-A25-238-ENN1</t>
  </si>
  <si>
    <t>https://starcitygames.com/swiftfoot-boots-sgl-mtg-a25-234-enn/?sku=SGL-MTG-A25-234-ENN1</t>
  </si>
  <si>
    <t>Simian Spirit Guide</t>
  </si>
  <si>
    <t>Swords to Plowshares</t>
  </si>
  <si>
    <t>https://starcitygames.com/swords-to-plowshares-sgl-mtg-a25-35-enn/?sku=SGL-MTG-A25-35-ENN1</t>
  </si>
  <si>
    <t>https://starcitygames.com/lightning-bolt-sgl-mtg-a25-141-enn/?sku=SGL-MTG-A25-141-ENN1</t>
  </si>
  <si>
    <t>Rancor</t>
  </si>
  <si>
    <t>https://starcitygames.com/rancor-sgl-mtg-a25-186-enn/?sku=SGL-MTG-A25-186-ENN1</t>
  </si>
  <si>
    <t>https://starcitygames.com/rhonas-the-indomitable-sgl-mtg-akh-182-enn/?sku=SGL-MTG-AKH-182-ENN1</t>
  </si>
  <si>
    <t>Rhonas the Indomitable</t>
  </si>
  <si>
    <t>Anointed Procession</t>
  </si>
  <si>
    <t>https://starcitygames.com/anointed-procession-sgl-mtg-akh-2-enn/?sku=SGL-MTG-AKH-2-ENN1</t>
  </si>
  <si>
    <t>https://starcitygames.com/aven-mindcensor-sgl-mtg-akh-5-enn/?sku=SGL-MTG-AKH-5-ENN1</t>
  </si>
  <si>
    <t>Aven Mindcensor</t>
  </si>
  <si>
    <t>https://starcitygames.com/scattered-groves-sgl-mtg-akh-247-enn/?sku=SGL-MTG-AKH-247-ENN1</t>
  </si>
  <si>
    <t>Scattered Groves</t>
  </si>
  <si>
    <t>https://starcitygames.com/canyon-slough-sgl-mtg-akh-239-enn/?sku=SGL-MTG-AKH-239-ENN1</t>
  </si>
  <si>
    <t>Canyon Slough</t>
  </si>
  <si>
    <t>Archfiend of Ifnir</t>
  </si>
  <si>
    <t>https://starcitygames.com/archfiend-of-ifnir-sgl-mtg-akh-78-enn/?sku=SGL-MTG-AKH-78-ENN1</t>
  </si>
  <si>
    <t>Temmet, Vizier of Naktamun</t>
  </si>
  <si>
    <t>https://starcitygames.com/temmet-vizier-of-naktamun-sgl-mtg-akh-207-enn/?sku=SGL-MTG-AKH-207-ENN1</t>
  </si>
  <si>
    <t>https://starcitygames.com/failure-sgl-mtg-akh-221a-enn/?sku=SGL-MTG-AKH-221a-ENN1</t>
  </si>
  <si>
    <t>Failure // Comply</t>
  </si>
  <si>
    <t>Neheb, the Worthy</t>
  </si>
  <si>
    <t>https://starcitygames.com/neheb-the-worthy-sgl-mtg-akh-203-enn/?sku=SGL-MTG-AKH-203-ENN1</t>
  </si>
  <si>
    <t>https://starcitygames.com/bounty-of-the-luxa-sgl-mtg-akh-196-enn/?sku=SGL-MTG-AKH-196-ENN1</t>
  </si>
  <si>
    <t>Bounty of the Luxa</t>
  </si>
  <si>
    <t>https://starcitygames.com/prepare-sgl-mtg-akh-220a-enn/?sku=SGL-MTG-AKH-220a-ENN1</t>
  </si>
  <si>
    <t>Prepare // Fight</t>
  </si>
  <si>
    <t>Rags // Riches</t>
  </si>
  <si>
    <t>https://starcitygames.com/rags-sgl-mtg-akh-222a-enn/?sku=SGL-MTG-AKH-222a-ENN1</t>
  </si>
  <si>
    <t>https://starcitygames.com/ensnaring-bridge-sgl-mtg-sth-133-enn/?sku=SGL-MTG-STH-133-ENN1</t>
  </si>
  <si>
    <t>https://starcitygames.com/windborn-muse-sgl-mtg-lgn-28-enn/?sku=SGL-MTG-LGN-28-ENN1</t>
  </si>
  <si>
    <t>Windborn Muse</t>
  </si>
  <si>
    <t>Dreamborn Muse</t>
  </si>
  <si>
    <t>https://starcitygames.com/dreamborn-muse-sgl-mtg-lgn-36-enn/?sku=SGL-MTG-LGN-36-ENN1</t>
  </si>
  <si>
    <t>https://starcitygames.com/graveborn-muse-sgl-mtg-lgn-73-enn/?sku=SGL-MTG-LGN-73-ENN1</t>
  </si>
  <si>
    <t>Graveborn Muse</t>
  </si>
  <si>
    <t>Lavaborn Muse</t>
  </si>
  <si>
    <t>https://starcitygames.com/lavaborn-muse-sgl-mtg-lgn-105-enn/?sku=SGL-MTG-LGN-105-ENN1</t>
  </si>
  <si>
    <t>https://starcitygames.com/seedborn-muse-sgl-mtg-lgn-138-enn/?sku=SGL-MTG-LGN-138-ENN1</t>
  </si>
  <si>
    <t>Seedborn Muse</t>
  </si>
  <si>
    <t>Brushwagg</t>
  </si>
  <si>
    <t>https://starcitygames.com/brushwagg-sgl-mtg-mir-208-enn/?sku=SGL-MTG-MIR-208-ENN1</t>
  </si>
  <si>
    <t>https://starcitygames.com/burning-shield-askari-sgl-mtg-mir-162-enn/?sku=SGL-MTG-MIR-162-ENN1</t>
  </si>
  <si>
    <t>Burning Shield Askari</t>
  </si>
  <si>
    <t>Humility</t>
  </si>
  <si>
    <t>https://starcitygames.com/humility-sgl-mtg-tmp-24-enn/?sku=SGL-MTG-TMP-24-ENN1</t>
  </si>
  <si>
    <t>https://starcitygames.com/lotus-petal-sgl-mtg-tmp-294-enn/?sku=SGL-MTG-TMP-294-ENN1</t>
  </si>
  <si>
    <t>Lotus Petal</t>
  </si>
  <si>
    <t>Krakilin</t>
  </si>
  <si>
    <t>https://starcitygames.com/krakilin-sgl-mtg-tmp-235-enn/?sku=SGL-MTG-TMP-235-ENN1</t>
  </si>
  <si>
    <t>https://starcitygames.com/volraths-curse-sgl-mtg-tmp-101-enn/?sku=SGL-MTG-TMP-101-ENN1</t>
  </si>
  <si>
    <t>Volrath's Curse</t>
  </si>
  <si>
    <t>Hero's Resolve</t>
  </si>
  <si>
    <t>https://starcitygames.com/heros-resolve-sgl-mtg-tmp-23-enn/?sku=SGL-MTG-TMP-23-ENN1</t>
  </si>
  <si>
    <t>https://starcitygames.com/simian-spirit-guide-sgl-mtg-a25-148-enf/</t>
  </si>
  <si>
    <t>https://starcitygames.com/karn-the-great-creator-sgl-mtg-war-1-enn/?sku=SGL-MTG-WAR-1-ENN1</t>
  </si>
  <si>
    <t>Karn, the Great Creator</t>
  </si>
  <si>
    <t>Ball Lightning</t>
  </si>
  <si>
    <t>https://starcitygames.com/ball-lightning-sgl-mtg-a25-121-enn/?sku=SGL-MTG-A25-121-ENN1</t>
  </si>
  <si>
    <t>https://starcitygames.com/akroma-angel-of-fury-sgl-mtg-a25-119-enn/?sku=SGL-MTG-A25-119-ENN1</t>
  </si>
  <si>
    <t>Living Wish</t>
  </si>
  <si>
    <t>https://starcitygames.com/oath-of-kaya-sgl-mtg-war-209-enn/?sku=SGL-MTG-WAR-209-ENN1</t>
  </si>
  <si>
    <t>Oath of Kaya</t>
  </si>
  <si>
    <t>Brion Stoutarm</t>
  </si>
  <si>
    <t>https://starcitygames.com/brion-stoutarm-sgl-mtg-a25-200-enn/?sku=SGL-MTG-A25-200-ENN1</t>
  </si>
  <si>
    <t>https://starcitygames.com/mystic-snake-sgl-mtg-a25-208-enn/?sku=SGL-MTG-A25-208-ENN1</t>
  </si>
  <si>
    <t>Mystic Snake</t>
  </si>
  <si>
    <t>https://starcitygames.com/sundering-titan-sgl-mtg-a25-233-enn/?sku=SGL-MTG-A25-233-ENN1</t>
  </si>
  <si>
    <t>Karn's Bastion</t>
  </si>
  <si>
    <t>https://starcitygames.com/karns-bastion-sgl-mtg-war-248-enn/?sku=SGL-MTG-WAR-248-ENN1</t>
  </si>
  <si>
    <t>Kasmina's Transmutation</t>
  </si>
  <si>
    <t>Plains (Orzhov)</t>
  </si>
  <si>
    <t>https://starcitygames.com/plains-sgl-mtg-gk2-50-enn/?sku=SGL-MTG-GK2-50-ENN1</t>
  </si>
  <si>
    <t>Detention Sphere</t>
  </si>
  <si>
    <t>https://starcitygames.com/detention-sphere-sgl-mtg-gk2-10-enn/?sku=SGL-MTG-GK2-10-ENN1</t>
  </si>
  <si>
    <t>https://starcitygames.com/render-silent-sgl-mtg-gk2-18-enn/?sku=SGL-MTG-GK2-18-ENN1</t>
  </si>
  <si>
    <t>Render Silent</t>
  </si>
  <si>
    <t>Orzhov Pontiff</t>
  </si>
  <si>
    <t>https://starcitygames.com/orzhov-pontiff-sgl-mtg-gk2-43-enn/?sku=SGL-MTG-GK2-43-ENN1</t>
  </si>
  <si>
    <t>https://starcitygames.com/avatar-of-discord-sgl-mtg-gk2-61-enn/?sku=SGL-MTG-GK2-61-ENN1</t>
  </si>
  <si>
    <t>Avatar of Discord</t>
  </si>
  <si>
    <t>Lyzolda, the Blood Witch</t>
  </si>
  <si>
    <t>https://starcitygames.com/lyzolda-the-blood-witch-sgl-mtg-gk2-65-enn/?sku=SGL-MTG-GK2-65-ENN1</t>
  </si>
  <si>
    <t>https://starcitygames.com/theater-of-horrors-sgl-mtg-rna-213-enn/?sku=SGL-MTG-RNA-213-ENN1</t>
  </si>
  <si>
    <t>Theater of Horrors</t>
  </si>
  <si>
    <t>Burning-Tree Shaman</t>
  </si>
  <si>
    <t>https://starcitygames.com/burning-tree-shaman-sgl-mtg-gk2-89-enn/?sku=SGL-MTG-GK2-89-ENN1</t>
  </si>
  <si>
    <t>Ghost Council of Orzhova</t>
  </si>
  <si>
    <t>https://starcitygames.com/ghost-council-of-orzhova-sgl-mtg-gk2-40-enn/?sku=SGL-MTG-GK2-40-ENN1</t>
  </si>
  <si>
    <t>https://starcitygames.com/ulasht-the-hate-seed-sgl-mtg-gk2-100-enn/?sku=SGL-MTG-GK2-100-ENN1</t>
  </si>
  <si>
    <t>Ulasht, the Hate Seed</t>
  </si>
  <si>
    <t>Rumbling Slum</t>
  </si>
  <si>
    <t>https://starcitygames.com/rumbling-slum-sgl-mtg-gk2-96-enn/?sku=SGL-MTG-GK2-96-ENN1</t>
  </si>
  <si>
    <t>https://starcitygames.com/giant-solifuge-sgl-mtg-gk2-91-enn/?sku=SGL-MTG-GK2-91-ENN1</t>
  </si>
  <si>
    <t>Giant Solifuge</t>
  </si>
  <si>
    <t>https://starcitygames.com/rubblebelt-raiders-sgl-mtg-gk2-94-enn/?sku=SGL-MTG-GK2-94-ENN1</t>
  </si>
  <si>
    <t>https://starcitygames.com/fathom-mage-sgl-mtg-gk2-118-enn/?sku=SGL-MTG-GK2-118-ENN1</t>
  </si>
  <si>
    <t>Fathom Mage</t>
  </si>
  <si>
    <t>Omnibian</t>
  </si>
  <si>
    <t>https://starcitygames.com/omnibian-sgl-mtg-gk2-121-enn/?sku=SGL-MTG-GK2-121-ENN1</t>
  </si>
  <si>
    <t>Lavinia of the Tenth</t>
  </si>
  <si>
    <t>https://starcitygames.com/lavinia-of-the-tenth-sgl-mtg-gk2-15-enn/?sku=SGL-MTG-GK2-15-ENN1</t>
  </si>
  <si>
    <t>https://starcitygames.com/windreaver-sgl-mtg-gk2-22-enn/?sku=SGL-MTG-GK2-22-ENN1</t>
  </si>
  <si>
    <t>Windreaver</t>
  </si>
  <si>
    <t>Isperia the Inscrutable</t>
  </si>
  <si>
    <t>https://starcitygames.com/isperia-the-inscrutable-sgl-mtg-gk2-13-enn/?sku=SGL-MTG-GK2-13-ENN1</t>
  </si>
  <si>
    <t>https://starcitygames.com/momir-vig-simic-visionary-sgl-mtg-gk2-119-enn/?sku=SGL-MTG-GK2-119-ENN1</t>
  </si>
  <si>
    <t>Momir Vig, Simic Visionary</t>
  </si>
  <si>
    <t>Dovescape</t>
  </si>
  <si>
    <t>https://starcitygames.com/dovescape-sgl-mtg-gk2-11-enn/?sku=SGL-MTG-GK2-11-ENN1</t>
  </si>
  <si>
    <t>https://starcitygames.com/deathpact-angel-sgl-mtg-gk2-38-enn/?sku=SGL-MTG-GK2-38-ENN1</t>
  </si>
  <si>
    <t>Deathpact Angel</t>
  </si>
  <si>
    <t>Treasury Thrull</t>
  </si>
  <si>
    <t>https://starcitygames.com/treasury-thrull-sgl-mtg-gk2-46-enn/?sku=SGL-MTG-GK2-46-ENN1</t>
  </si>
  <si>
    <t>Carnival Hellsteed</t>
  </si>
  <si>
    <t>https://starcitygames.com/carnival-hellsteed-sgl-mtg-gk2-62-enn/?sku=SGL-MTG-GK2-62-ENN1</t>
  </si>
  <si>
    <t>Rubblehulk</t>
  </si>
  <si>
    <t>https://starcitygames.com/rubblehulk-sgl-mtg-gk2-95-enn/?sku=SGL-MTG-GK2-95-ENN1</t>
  </si>
  <si>
    <t>Experiment Kraj</t>
  </si>
  <si>
    <t>https://starcitygames.com/experiment-kraj-sgl-mtg-gk2-117-enn/?sku=SGL-MTG-GK2-117-ENN1</t>
  </si>
  <si>
    <t>https://starcitygames.com/archon-of-the-triumvirate-sgl-mtg-gk2-7-enn/?sku=SGL-MTG-GK2-7-ENN1</t>
  </si>
  <si>
    <t>Archon of the Triumvirate</t>
  </si>
  <si>
    <t>Warrant // Warden</t>
  </si>
  <si>
    <t>https://starcitygames.com/warrant-sgl-mtg-rna-230-enn/?sku=SGL-MTG-RNA-230-ENN1</t>
  </si>
  <si>
    <t>https://starcitygames.com/angel-of-despair-sgl-mtg-gk2-37-enn/?sku=SGL-MTG-GK2-37-ENN1</t>
  </si>
  <si>
    <t>Angel of Despair</t>
  </si>
  <si>
    <t>https://starcitygames.com/borborygmos-sgl-mtg-gk2-87-enn/?sku=SGL-MTG-GK2-87-ENN1</t>
  </si>
  <si>
    <t>Borborygmos</t>
  </si>
  <si>
    <t>Simic Sky Swallower</t>
  </si>
  <si>
    <t>https://starcitygames.com/simic-sky-swallower-sgl-mtg-gk2-124-enn/?sku=SGL-MTG-GK2-124-ENN1</t>
  </si>
  <si>
    <t>https://starcitygames.com/rakdoss-return-sgl-mtg-gk2-72-enn/?sku=SGL-MTG-GK2-72-ENN1</t>
  </si>
  <si>
    <t>Rakdos's Return</t>
  </si>
  <si>
    <t>Worthy Knight</t>
  </si>
  <si>
    <t>Deafening Clarion</t>
  </si>
  <si>
    <t>https://starcitygames.com/deafening-clarion-sgl-mtg-grn-165-enn/?sku=SGL-MTG-GRN-165-ENN1</t>
  </si>
  <si>
    <t>https://starcitygames.com/glory-of-warfare-sgl-mtg-arb-98-enn/?sku=SGL-MTG-ARB-98-ENN1</t>
  </si>
  <si>
    <t>Glory of Warfare</t>
  </si>
  <si>
    <t>Haktos the Unscarred</t>
  </si>
  <si>
    <t>https://starcitygames.com/haktos-the-unscarred-sgl-mtg-thb-218-enn/?sku=SGL-MTG-THB-218-ENN1</t>
  </si>
  <si>
    <t>https://starcitygames.com/response-sgl-mtg-grn-229-enn/?sku=SGL-MTG-GRN-229-ENN1</t>
  </si>
  <si>
    <t>Response // Resurgence</t>
  </si>
  <si>
    <t>https://starcitygames.com/guildmages-forum-sgl-mtg-grn-250-enn/?sku=SGL-MTG-GRN-250-ENN1</t>
  </si>
  <si>
    <t>Hernan Valenzuela</t>
  </si>
  <si>
    <t>Julian Cid</t>
  </si>
  <si>
    <t>Mocle</t>
  </si>
  <si>
    <t>Jurgen</t>
  </si>
  <si>
    <t>Pagado , Martes dps de las 3</t>
  </si>
  <si>
    <t>Cesar Muñoz</t>
  </si>
  <si>
    <t>Enviar a Macul</t>
  </si>
  <si>
    <t>Pagado, Miercoles</t>
  </si>
  <si>
    <t>Sebastián Nilo</t>
  </si>
  <si>
    <t>Luis Yáñez</t>
  </si>
  <si>
    <r>
      <t xml:space="preserve">3.5.6. </t>
    </r>
    <r>
      <rPr>
        <b/>
        <sz val="12"/>
        <color rgb="FFA7E7CA"/>
        <rFont val="Calibri"/>
        <family val="2"/>
        <scheme val="minor"/>
      </rPr>
      <t>Zendikar Rising Commander Decks</t>
    </r>
  </si>
  <si>
    <r>
      <t xml:space="preserve">3.6.0. </t>
    </r>
    <r>
      <rPr>
        <b/>
        <sz val="12"/>
        <color theme="8" tint="0.59999389629810485"/>
        <rFont val="Calibri"/>
        <family val="2"/>
        <scheme val="minor"/>
      </rPr>
      <t>Kaldheim</t>
    </r>
  </si>
  <si>
    <r>
      <t xml:space="preserve">3.6.1. </t>
    </r>
    <r>
      <rPr>
        <b/>
        <sz val="12"/>
        <color theme="8" tint="0.59999389629810485"/>
        <rFont val="Calibri"/>
        <family val="2"/>
        <scheme val="minor"/>
      </rPr>
      <t>Kaldheim Commander Decks</t>
    </r>
  </si>
  <si>
    <t>Esika, God of the Tree</t>
  </si>
  <si>
    <t>Tyvar Kell</t>
  </si>
  <si>
    <t>https://starcitygames.com/tyvar-kell-sgl-mtg-khm-198-enn/?sku=SGL-MTG-KHM-198-ENN1</t>
  </si>
  <si>
    <t>Halvar, God of Battle</t>
  </si>
  <si>
    <t>https://starcitygames.com/halvar-god-of-battle-sword-of-the-realms-sgl-mtg-khm-015-enn/?sku=SGL-MTG-KHM-015-ENN1</t>
  </si>
  <si>
    <t>https://starcitygames.com/koma-cosmos-serpent-sgl-mtg-khm-221-enn/?sku=SGL-MTG-KHM-221-ENN1</t>
  </si>
  <si>
    <t>Koma, Cosmos Serpent</t>
  </si>
  <si>
    <t>https://starcitygames.com/battle-mammoth-sgl-mtg-khm-160-enn/?sku=SGL-MTG-KHM-160-ENN1</t>
  </si>
  <si>
    <t>Battle Mammoth</t>
  </si>
  <si>
    <t>Tergrid, God of Fright</t>
  </si>
  <si>
    <t>https://starcitygames.com/the-world-tree-sgl-mtg-khm-275-enn/?sku=SGL-MTG-KHM-275-ENN1</t>
  </si>
  <si>
    <t>The World Tree</t>
  </si>
  <si>
    <t>https://starcitygames.com/in-search-of-greatness-sgl-mtg-khm-177-enn/?sku=SGL-MTG-KHM-177-ENN1</t>
  </si>
  <si>
    <t>In Search of Greatness</t>
  </si>
  <si>
    <t>Maskwood Nexus</t>
  </si>
  <si>
    <t>https://starcitygames.com/maskwood-nexus-sgl-mtg-khm-240-enn/?sku=SGL-MTG-KHM-240-ENN1</t>
  </si>
  <si>
    <t>Cosima, God of the Voyage</t>
  </si>
  <si>
    <t>https://starcitygames.com/cosima-god-of-the-voyage-the-omenkeel-sgl-mtg-khm-050-enn/?sku=SGL-MTG-KHM-050-ENN1</t>
  </si>
  <si>
    <t>https://starcitygames.com/jorn-god-of-winter-sgl-mtg-khm-179-enn/?sku=SGL-MTG-KHM-179-ENN1</t>
  </si>
  <si>
    <t>Jorn, God of Winter</t>
  </si>
  <si>
    <t>https://starcitygames.com/varragoth-bloodsky-sire-sgl-mtg-khm-115-enn/?sku=SGL-MTG-KHM-115-ENN1</t>
  </si>
  <si>
    <t>Varragoth, Bloodsky Sire</t>
  </si>
  <si>
    <t>https://starcitygames.com/pyre-of-heroes-sgl-mtg-khm-241-enn/?sku=SGL-MTG-KHM-241-ENN1</t>
  </si>
  <si>
    <t>Pyre of Heroes</t>
  </si>
  <si>
    <t>Barkchannel Pathway</t>
  </si>
  <si>
    <t>https://starcitygames.com/hengegate-pathway-mistgate-pathway-sgl-mtg-khm-260-enn/?sku=SGL-MTG-KHM-260-ENN1</t>
  </si>
  <si>
    <t>Hengegate Pathway</t>
  </si>
  <si>
    <t>Darkbore Pathway</t>
  </si>
  <si>
    <t>Glorious Protector</t>
  </si>
  <si>
    <t>https://starcitygames.com/righteous-valkyrie-sgl-mtg-khm-024-enn/?sku=SGL-MTG-KHM-024-ENN1</t>
  </si>
  <si>
    <t>Righteous Valkyrie</t>
  </si>
  <si>
    <t>https://starcitygames.com/skyclave-apparition-sgl-mtg-znr-039-enf/?sku=SGL-MTG-ZNR-039-ENF1</t>
  </si>
  <si>
    <t>https://starcitygames.com/cosima-god-of-the-voyage-the-omenkeel-sgl-mtg-khm-050-enf/?sku=SGL-MTG-KHM-050-ENF1</t>
  </si>
  <si>
    <t>https://starcitygames.com/koma-cosmos-serpent-sgl-mtg-khm2-326-enn/?sku=SGL-MTG-KHM2-326-ENN1</t>
  </si>
  <si>
    <t>https://starcitygames.com/battle-mammoth-sgl-mtg-khm2-298-enf/?sku=SGL-MTG-KHM2-298-ENF1</t>
  </si>
  <si>
    <t>https://starcitygames.com/barkchannel-pathway-sgl-mtg-khm-251-enf/?sku=SGL-MTG-KHM-251-ENF1</t>
  </si>
  <si>
    <t>https://starcitygames.com/tyvar-kell-sgl-mtg-khm2-287-enn/?sku=SGL-MTG-KHM2-287-ENN1</t>
  </si>
  <si>
    <t>https://starcitygames.com/varragoth-bloodsky-sire-sgl-mtg-khm2-309-enn/?sku=SGL-MTG-KHM2-309-ENN1</t>
  </si>
  <si>
    <t>Canopy Tactician</t>
  </si>
  <si>
    <t>https://starcitygames.com/canopy-tactician-sgl-mtg-khm-378-enn/?sku=SGL-MTG-KHM-378-ENN1</t>
  </si>
  <si>
    <t>https://starcitygames.com/barkchannel-pathway-tidechannel-pathway-sgl-mtg-khm2-290-enn/?sku=SGL-MTG-KHM2-290-ENN1</t>
  </si>
  <si>
    <t>https://starcitygames.com/hengegate-pathway-sgl-mtg-khm2-293-enf/?sku=SGL-MTG-KHM2-293-ENF1</t>
  </si>
  <si>
    <t>Sarulf, Realm Eater</t>
  </si>
  <si>
    <t>https://starcitygames.com/sarulf-realm-eater-sgl-mtg-khm2-330-enn/?sku=SGL-MTG-KHM2-330-ENN1</t>
  </si>
  <si>
    <t>https://starcitygames.com/valkyrie-harbinger-sgl-mtg-khm-374-enn/?sku=SGL-MTG-KHM-374-ENN1</t>
  </si>
  <si>
    <t>Valkyrie Harbinger</t>
  </si>
  <si>
    <t>https://starcitygames.com/tergrid-god-of-fright-tergrids-lantern-sgl-mtg-khm2-307-enn/?sku=SGL-MTG-KHM2-307-ENN1</t>
  </si>
  <si>
    <t>https://starcitygames.com/esika-god-of-the-tree-the-prismatic-bridge-sgl-mtg-khm2-314-enn/?sku=SGL-MTG-KHM2-314-ENN1</t>
  </si>
  <si>
    <t>https://starcitygames.com/darkbore-pathway-slitherbore-pathway-sgl-mtg-khm2-292-enn/?sku=SGL-MTG-KHM2-292-ENN1</t>
  </si>
  <si>
    <t>https://starcitygames.com/glorious-protector-sgl-mtg-khm-012-enf/?sku=SGL-MTG-KHM-012-ENF1</t>
  </si>
  <si>
    <t>Snow-Covered Forest</t>
  </si>
  <si>
    <t>https://starcitygames.com/snow-covered-forest-sgl-mtg-khm-284-enf/?sku=SGL-MTG-KHM-284-ENF1</t>
  </si>
  <si>
    <t>https://starcitygames.com/snow-covered-forest-sgl-mtg-khm-285-enf/?sku=SGL-MTG-KHM-285-ENF1</t>
  </si>
  <si>
    <t>https://starcitygames.com/snow-covered-mountain-sgl-mtg-khm-283-enf/?sku=SGL-MTG-KHM-283-ENF1</t>
  </si>
  <si>
    <t>Snow-Covered Mountain</t>
  </si>
  <si>
    <t>https://starcitygames.com/snow-covered-plains-sgl-mtg-khm-276-enf/?sku=SGL-MTG-KHM-276-ENF1</t>
  </si>
  <si>
    <t>Snow-Covered Plains</t>
  </si>
  <si>
    <t>Snow-Covered Swamp</t>
  </si>
  <si>
    <t>https://starcitygames.com/snow-covered-swamp-sgl-mtg-khm-280-enf/?sku=SGL-MTG-KHM-280-ENF1</t>
  </si>
  <si>
    <t>Spellseeker</t>
  </si>
  <si>
    <t>https://starcitygames.com/spellseeker-sgl-mtg-bbd-41-enn/?sku=SGL-MTG-BBD-41-ENN1</t>
  </si>
  <si>
    <t>Needleverge Pathway</t>
  </si>
  <si>
    <t>https://starcitygames.com/needleverge-pathway-pillarverge-pathway-sgl-mtg-znr-263-enn/?sku=SGL-MTG-ZNR-263-ENN1</t>
  </si>
  <si>
    <t>https://starcitygames.com/lotus-cobra-sgl-mtg-znr2-307-enn/?sku=SGL-MTG-ZNR2-307-ENN1</t>
  </si>
  <si>
    <t>Javier Bravo</t>
  </si>
  <si>
    <t xml:space="preserve">Peppers </t>
  </si>
  <si>
    <t>Kiehl Scharzw</t>
  </si>
  <si>
    <t>Paip</t>
  </si>
  <si>
    <t>Luis Velazques</t>
  </si>
  <si>
    <t>Marco Galieta</t>
  </si>
  <si>
    <t>Franco</t>
  </si>
  <si>
    <t>Miercoles a las 12, Soria</t>
  </si>
  <si>
    <t>Martes a las 4, Escuela</t>
  </si>
  <si>
    <t>Martes a las 5, Escuela</t>
  </si>
  <si>
    <t>Miercoles , Soria, post almzo</t>
  </si>
  <si>
    <t>Javier Olivares</t>
  </si>
  <si>
    <t>Cote</t>
  </si>
  <si>
    <t>Martes, Escuela</t>
  </si>
  <si>
    <t>Martes, Escuela o casa</t>
  </si>
  <si>
    <t>Martes, Escuela 5 pm</t>
  </si>
  <si>
    <t>Miercoles, Escuela</t>
  </si>
  <si>
    <t>Vanquisher's Banner</t>
  </si>
  <si>
    <t>Sidar Kondo of Jamuraa</t>
  </si>
  <si>
    <t>Mechanized Production</t>
  </si>
  <si>
    <t>Spark Double</t>
  </si>
  <si>
    <t>Ghalta, Primal Hunger</t>
  </si>
  <si>
    <t>SNOW LANDS NORMAL y challa</t>
  </si>
  <si>
    <t>Lian</t>
  </si>
  <si>
    <t>Sander Hazard</t>
  </si>
  <si>
    <t>Miercoles, Escuela, 5-6</t>
  </si>
  <si>
    <t>Shimmerdrift Vale</t>
  </si>
  <si>
    <t>Miercoles a las 15, Escuela</t>
  </si>
  <si>
    <t>https://starcitygames.com/vanquishers-banner-sgl-mtg-xln-251-enn/?sku=SGL-MTG-XLN-251-ENN1</t>
  </si>
  <si>
    <t>https://starcitygames.com/sidar-kondo-of-jamuraa-sgl-mtg-c16-42-enf/?sku=SGL-MTG-C16-42-ENF1</t>
  </si>
  <si>
    <t>https://starcitygames.com/mechanized-production-sgl-mtg-aer-38-enn/?sku=SGL-MTG-AER-38-ENN1</t>
  </si>
  <si>
    <t>https://starcitygames.com/spark-double-sgl-mtg-war-68-enn/?sku=SGL-MTG-WAR-68-ENN1</t>
  </si>
  <si>
    <t>https://starcitygames.com/ghalta-primal-hunger-sgl-mtg-prm-schp-rix-130-enf/?sku=SGL-MTG-PRM-SCHP_RIX_130-ENF1</t>
  </si>
  <si>
    <t>Frost Bite</t>
  </si>
  <si>
    <t>Chain Lightning</t>
  </si>
  <si>
    <t>https://starcitygames.com/chain-lightning-sgl-mtg-leg-137-enn/?sku=SGL-MTG-LEG-137-ENN1</t>
  </si>
  <si>
    <t>https://starcitygames.com/plains-sgl-mtg-m212-309-enf/?sku=SGL-MTG-M212-309-ENF1</t>
  </si>
  <si>
    <t>Waking the Trolls</t>
  </si>
  <si>
    <t>https://starcitygames.com/waking-the-trolls-sgl-mtg-khm-234-enn/?sku=SGL-MTG-KHM-234-ENN1</t>
  </si>
  <si>
    <t>Taborax, Hope's Demise</t>
  </si>
  <si>
    <t>https://starcitygames.com/myriad-construct-sgl-mtg-znr2-376-enn/?sku=SGL-MTG-ZNR2-376-ENN1</t>
  </si>
  <si>
    <t>https://starcitygames.com/ethereal-valkyrie-sgl-mtg-khc-016-enn/?sku=SGL-MTG-KHC-016-ENN1</t>
  </si>
  <si>
    <t>Ethereal Valkyrie</t>
  </si>
  <si>
    <t>Cosmos Charger</t>
  </si>
  <si>
    <t>Cyclone Summoner</t>
  </si>
  <si>
    <t>Icebreaker Kraken</t>
  </si>
  <si>
    <t>https://starcitygames.com/magmatic-channeler-sgl-mtg-znr2-349-enn/?sku=SGL-MTG-ZNR2-349-ENN1</t>
  </si>
  <si>
    <t>Calamity Bearer</t>
  </si>
  <si>
    <t>Old-Growth Troll</t>
  </si>
  <si>
    <t>https://starcitygames.com/old-growth-troll-sgl-mtg-khm-185-enn/?sku=SGL-MTG-KHM-185-ENN1</t>
  </si>
  <si>
    <t>Kaza, Roil Chaser</t>
  </si>
  <si>
    <t>https://starcitygames.com/kaza-roil-chaser-sgl-mtg-znr-225-enn/?sku=SGL-MTG-ZNR-225-ENN1</t>
  </si>
  <si>
    <t>https://starcitygames.com/the-ravens-warning-sgl-mtg-khm-227-enn/?sku=SGL-MTG-KHM-227-ENN1</t>
  </si>
  <si>
    <t>The Raven's Warning</t>
  </si>
  <si>
    <t>Firja's Retribution</t>
  </si>
  <si>
    <t>https://starcitygames.com/harald-unites-the-elves-sgl-mtg-khm-213-enn/?sku=SGL-MTG-KHM-213-ENN1</t>
  </si>
  <si>
    <t>Harald Unites the Elves</t>
  </si>
  <si>
    <t>https://starcitygames.com/battle-of-frost-and-fire-sgl-mtg-khm-204-enn/?sku=SGL-MTG-KHM-204-ENN1</t>
  </si>
  <si>
    <t>Battle of Frost and Fire</t>
  </si>
  <si>
    <t>https://starcitygames.com/aesi-tyrant-of-gyre-strait-sgl-mtg-cmr-365-enf/?sku=SGL-MTG-CMR-365-ENF1</t>
  </si>
  <si>
    <t>Aesi, Tyrant of Gyre Strait</t>
  </si>
  <si>
    <t>https://starcitygames.com/war-room-sgl-mtg-cmr-361-enn/?sku=SGL-MTG-CMR-361-ENN1</t>
  </si>
  <si>
    <t>War Room</t>
  </si>
  <si>
    <t>Amphin Mutineer</t>
  </si>
  <si>
    <t>https://starcitygames.com/amphin-mutineer-sgl-mtg-cmr-055-enn/?sku=SGL-MTG-CMR-055-ENN1</t>
  </si>
  <si>
    <t>Spitting Image</t>
  </si>
  <si>
    <t>https://starcitygames.com/spitting-image-sgl-mtg-cmr-453-enn/?sku=SGL-MTG-CMR-453-ENN1</t>
  </si>
  <si>
    <t>https://starcitygames.com/simic-sky-swallower-sgl-mtg-cmr-452-enn/?sku=SGL-MTG-CMR-452-ENN1</t>
  </si>
  <si>
    <t>https://starcitygames.com/fathom-mage-sgl-mtg-cmr-445-enn/?sku=SGL-MTG-CMR-445-ENN1</t>
  </si>
  <si>
    <t>https://starcitygames.com/gor-muldrak-amphinologist-sgl-mtg-cmr-277-enn/?sku=SGL-MTG-CMR-277-ENN1</t>
  </si>
  <si>
    <t>Gor Muldrak, Amphinologist</t>
  </si>
  <si>
    <t>Seer's Sundial</t>
  </si>
  <si>
    <t>https://starcitygames.com/seers-sundial-sgl-mtg-cmr-470-enn/?sku=SGL-MTG-CMR-470-ENN1</t>
  </si>
  <si>
    <t>https://starcitygames.com/elder-deep-fiend-sgl-mtg-cmr-368-enn/?sku=SGL-MTG-CMR-368-ENN1</t>
  </si>
  <si>
    <t>Elder Deep-Fiend</t>
  </si>
  <si>
    <t>https://starcitygames.com/island-sgl-mtg-thb-251-enn/?sku=SGL-MTG-THB-251-ENN1</t>
  </si>
  <si>
    <t>Swamp</t>
  </si>
  <si>
    <t>Bear Cub</t>
  </si>
  <si>
    <t>https://starcitygames.com/bear-cub-sgl-mtg-p02-123-enn/?sku=SGL-MTG-P02-123-ENN1</t>
  </si>
  <si>
    <t>https://starcitygames.com/lotus-blossom-sgl-mtg-usg-300-enn/?sku=SGL-MTG-USG-300-ENN1</t>
  </si>
  <si>
    <t>Lotus Blossom</t>
  </si>
  <si>
    <t>Muscle Sliver</t>
  </si>
  <si>
    <t>https://starcitygames.com/blood-crypt-sgl-mtg-rna-245-enn/?sku=SGL-MTG-RNA-245-ENN1</t>
  </si>
  <si>
    <t>Blood Crypt</t>
  </si>
  <si>
    <t>https://starcitygames.com/absorb-sgl-mtg-rna-151-enn/?sku=SGL-MTG-RNA-151-ENN1</t>
  </si>
  <si>
    <t>Absorb</t>
  </si>
  <si>
    <t>Bedeck // Bedazzle</t>
  </si>
  <si>
    <t>Repudiate // Replicate</t>
  </si>
  <si>
    <t>https://starcitygames.com/revival-sgl-mtg-rna-228-enn/?sku=SGL-MTG-RNA-228-ENN1</t>
  </si>
  <si>
    <t>Revival // Revenge</t>
  </si>
  <si>
    <t>https://starcitygames.com/sliver-hivelord-sgl-mtg-pwsb-m15_211-enn/?sku=SGL-MTG-PWSB-M15_211-ENN1</t>
  </si>
  <si>
    <t>https://starcitygames.com/sedge-sliver-sgl-mtg-tsp-177-enn/?sku=SGL-MTG-TSP-177-ENN1</t>
  </si>
  <si>
    <t>Sedge Sliver</t>
  </si>
  <si>
    <t>Sliver Hivelord</t>
  </si>
  <si>
    <t>https://starcitygames.com/galerider-sliver-sgl-mtg-m14-57-enn/?sku=SGL-MTG-M14-57-ENN1</t>
  </si>
  <si>
    <t>Galerider Sliver</t>
  </si>
  <si>
    <t>https://starcitygames.com/essence-sliver-sgl-mtg-tsb-8-enn/?sku=SGL-MTG-TSB-8-ENN1</t>
  </si>
  <si>
    <t>Essence Sliver</t>
  </si>
  <si>
    <t>https://starcitygames.com/fungus-sliver-sgl-mtg-tsp-195-enn/?sku=SGL-MTG-TSP-195-ENN1</t>
  </si>
  <si>
    <t>Fungus Sliver</t>
  </si>
  <si>
    <t>https://starcitygames.com/pulmonic-sliver-sgl-mtg-tsp-36-enn/?sku=SGL-MTG-TSP-36-ENN1</t>
  </si>
  <si>
    <t>Pulmonic Sliver</t>
  </si>
  <si>
    <t>https://starcitygames.com/necrotic-sliver-sgl-mtg-plc-159-enn/?sku=SGL-MTG-PLC-159-ENN1</t>
  </si>
  <si>
    <t>Necrotic Sliver</t>
  </si>
  <si>
    <t>Harmonic Sliver</t>
  </si>
  <si>
    <t>https://starcitygames.com/muscle-sliver-SGL-MTG-H09-9-enf/?sku=SGL-MTG-H09-9-ENF1</t>
  </si>
  <si>
    <t>https://starcitygames.com/harmonic-sliver-sgl-mtg-pwsb-tsp_240-enf/?sku=SGL-MTG-PWSB-TSP_240-ENF1</t>
  </si>
  <si>
    <t>https://starcitygames.com/thorncaster-sliver-sgl-mtg-m14-158-enn/?sku=SGL-MTG-M14-158-ENN1</t>
  </si>
  <si>
    <t>Thorncaster Sliver</t>
  </si>
  <si>
    <t>https://starcitygames.com/megantic-sliver-sgl-mtg-m14-185-enn/?sku=SGL-MTG-M14-185-ENN1</t>
  </si>
  <si>
    <t>Megantic Sliver</t>
  </si>
  <si>
    <t>https://starcitygames.com/bishop-of-wings-sgl-mtg-m20-8-enf/?sku=SGL-MTG-M20-8-ENF1</t>
  </si>
  <si>
    <t>Bishop of Wings</t>
  </si>
  <si>
    <t>Time Warp</t>
  </si>
  <si>
    <t>https://starcitygames.com/aggravated-assault-sgl-mtg-e02-25-enn/?sku=SGL-MTG-E02-25-ENN1</t>
  </si>
  <si>
    <t>Aggravated Assault</t>
  </si>
  <si>
    <t>https://starcitygames.com/path-to-exile-sgl-mtg-e02-3-enn/?sku=SGL-MTG-E02-3-ENN1</t>
  </si>
  <si>
    <t>Shared Animosity</t>
  </si>
  <si>
    <t>https://starcitygames.com/shared-animosity-sgl-mtg-e02-29-enn/?sku=SGL-MTG-E02-29-ENN1</t>
  </si>
  <si>
    <t>https://starcitygames.com/blatant-thievery-sgl-mtg-e02-8-enn/?sku=SGL-MTG-E02-8-ENN1</t>
  </si>
  <si>
    <t>Blatant Thievery</t>
  </si>
  <si>
    <t>https://starcitygames.com/adaptive-automaton-sgl-mtg-e02-42-enn/?sku=SGL-MTG-E02-42-ENN1</t>
  </si>
  <si>
    <t>https://starcitygames.com/rancor-sgl-mtg-e02-35-enn/?sku=SGL-MTG-E02-35-ENN1</t>
  </si>
  <si>
    <t>CMC</t>
  </si>
  <si>
    <t>Grind // Dust</t>
  </si>
  <si>
    <t>Connive // Concoct</t>
  </si>
  <si>
    <t>Thrash // Threat</t>
  </si>
  <si>
    <t>X</t>
  </si>
  <si>
    <t>XX</t>
  </si>
  <si>
    <t>Guildmage's Forum</t>
  </si>
  <si>
    <t>Mocle 2</t>
  </si>
  <si>
    <t>Pepe</t>
  </si>
  <si>
    <t>https://starcitygames.com/magmatic-channeler-sgl-mtg-znr2-349-enf/?sku=SGL-MTG-ZNR2-349-ENF1</t>
  </si>
  <si>
    <t>Juan Alfaro</t>
  </si>
  <si>
    <t>Javier Camioneta</t>
  </si>
  <si>
    <t>Matías Busto</t>
  </si>
  <si>
    <t>TRANSF</t>
  </si>
  <si>
    <t>Alvaro Bustos</t>
  </si>
  <si>
    <t>Manuel Flores</t>
  </si>
  <si>
    <t>https://starcitygames.com/swords-to-plowshares-sgl-mtg-ima-36-enf/?sku=SGL-MTG-IMA-36-ENF1</t>
  </si>
  <si>
    <t>https://starcitygames.com/icon-of-ancestry-sgl-mtg-m20-229-enn/?sku=SGL-MTG-M20-229-ENN1</t>
  </si>
  <si>
    <t>Icon of Ancestry</t>
  </si>
  <si>
    <t>Ricardo Parra</t>
  </si>
  <si>
    <t>Marco Galietta</t>
  </si>
  <si>
    <t>Hell's Caretaker</t>
  </si>
  <si>
    <t>https://starcitygames.com/hells-caretaker-sgl-mtg-leg-104-enn/?sku=SGL-MTG-LEG-104-ENN1</t>
  </si>
  <si>
    <t>Jandor's Ring</t>
  </si>
  <si>
    <t>https://starcitygames.com/jandors-ring-sgl-mtg-arn-64-enn/?sku=SGL-MTG-ARN-64-ENN1</t>
  </si>
  <si>
    <r>
      <rPr>
        <b/>
        <sz val="12"/>
        <color theme="0"/>
        <rFont val="Calibri"/>
        <family val="2"/>
        <scheme val="minor"/>
      </rPr>
      <t>3.6.3.</t>
    </r>
    <r>
      <rPr>
        <b/>
        <sz val="12"/>
        <rFont val="Calibri"/>
        <family val="2"/>
        <scheme val="minor"/>
      </rPr>
      <t xml:space="preserve"> Challenger Decks 2021</t>
    </r>
  </si>
  <si>
    <r>
      <rPr>
        <b/>
        <sz val="12"/>
        <color theme="0"/>
        <rFont val="Calibri"/>
        <family val="2"/>
        <scheme val="minor"/>
      </rPr>
      <t>3.6.6.</t>
    </r>
    <r>
      <rPr>
        <b/>
        <sz val="12"/>
        <rFont val="Calibri"/>
        <family val="2"/>
        <scheme val="minor"/>
      </rPr>
      <t xml:space="preserve"> Commander 2021</t>
    </r>
  </si>
  <si>
    <r>
      <rPr>
        <b/>
        <sz val="12"/>
        <color rgb="FF99FF33"/>
        <rFont val="Calibri"/>
        <family val="2"/>
        <scheme val="minor"/>
      </rPr>
      <t>3.6.2.</t>
    </r>
    <r>
      <rPr>
        <b/>
        <sz val="12"/>
        <color theme="3" tint="-0.499984740745262"/>
        <rFont val="Calibri"/>
        <family val="2"/>
        <scheme val="minor"/>
      </rPr>
      <t xml:space="preserve"> </t>
    </r>
    <r>
      <rPr>
        <b/>
        <sz val="12"/>
        <color rgb="FF008000"/>
        <rFont val="Calibri"/>
        <family val="2"/>
        <scheme val="minor"/>
      </rPr>
      <t>Time Spiral Remastered</t>
    </r>
  </si>
  <si>
    <r>
      <rPr>
        <b/>
        <sz val="12"/>
        <color theme="9" tint="-0.499984740745262"/>
        <rFont val="Calibri"/>
        <family val="2"/>
        <scheme val="minor"/>
      </rPr>
      <t>3.6.4.</t>
    </r>
    <r>
      <rPr>
        <b/>
        <sz val="12"/>
        <color theme="3" tint="-0.499984740745262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Strixhaven: School of Mages</t>
    </r>
  </si>
  <si>
    <r>
      <rPr>
        <b/>
        <sz val="12"/>
        <color theme="9" tint="-0.499984740745262"/>
        <rFont val="Calibri"/>
        <family val="2"/>
        <scheme val="minor"/>
      </rPr>
      <t>3.6.5.</t>
    </r>
    <r>
      <rPr>
        <b/>
        <sz val="12"/>
        <color theme="3" tint="-0.499984740745262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Mystical Archieve</t>
    </r>
  </si>
  <si>
    <t>https://starcitygames.com/swords-to-plowshares-sgl-mtg-cmr-387-enn/?sku=SGL-MTG-CMR-387-ENN1</t>
  </si>
  <si>
    <t>Generous Gift</t>
  </si>
  <si>
    <t>https://starcitygames.com/generous-gift-sgl-mtg-cmr-375-enn/?sku=SGL-MTG-CMR-375-ENN1</t>
  </si>
  <si>
    <t>Sigarda's Aid</t>
  </si>
  <si>
    <t>https://starcitygames.com/sigardas-aid-sgl-mtg-cmr-384-enn/?sku=SGL-MTG-CMR-384-ENN1</t>
  </si>
  <si>
    <t>https://starcitygames.com/counterspell-sgl-mtg-cmr-395-enn/?sku=SGL-MTG-CMR-395-ENN1</t>
  </si>
  <si>
    <t>https://starcitygames.com/fiendish-duo-sgl-mtg-gn2-004-enf/?sku=SGL-MTG-GN2-004-ENF1</t>
  </si>
  <si>
    <t>Fiendish Duo</t>
  </si>
  <si>
    <t>https://starcitygames.com/ghalta-primal-hunger-sgl-mtg-gn2-47-enn/?sku=SGL-MTG-GN2-47-ENN1</t>
  </si>
  <si>
    <t>https://starcitygames.com/highcliff-felidar-sgl-mtg-gn2-001-enf/?sku=SGL-MTG-GN2-001-ENF1</t>
  </si>
  <si>
    <t>Highcliff Felidar</t>
  </si>
  <si>
    <t>Earthshaker Giant</t>
  </si>
  <si>
    <t>https://starcitygames.com/earthshaker-giant-sgl-mtg-gn2-005-enf/?sku=SGL-MTG-GN2-005-ENF1</t>
  </si>
  <si>
    <t>https://starcitygames.com/ripjaw-raptor-sgl-mtg-gn2-50-enn/?sku=SGL-MTG-GN2-50-ENN1</t>
  </si>
  <si>
    <t>Ripjaw Raptor</t>
  </si>
  <si>
    <t>https://starcitygames.com/lathliss-dragon-queen-sgl-mtg-gn2-41-enn/?sku=SGL-MTG-GN2-41-ENN1</t>
  </si>
  <si>
    <t>Lathliss, Dragon Queen</t>
  </si>
  <si>
    <t>https://starcitygames.com/shark-typhoon-sgl-mtg-iko-067-enn/?sku=SGL-MTG-IKO-067-ENN1</t>
  </si>
  <si>
    <t>Shark Typhoon</t>
  </si>
  <si>
    <t>Doomskar</t>
  </si>
  <si>
    <t>https://starcitygames.com/rankle-master-of-pranks-sgl-mtg-eld-101-enn/?sku=SGL-MTG-ELD-101-ENN1</t>
  </si>
  <si>
    <t>Rankle, Master of Pranks</t>
  </si>
  <si>
    <t>https://starcitygames.com/drown-in-the-loch-sgl-mtg-eld-188-enn/?sku=SGL-MTG-ELD-188-ENN1</t>
  </si>
  <si>
    <t>Drown in the Loch</t>
  </si>
  <si>
    <t>https://starcitygames.com/kenrith-the-returned-king-sgl-mtg-prm-bab_eld_303-enn/?sku=SGL-MTG-PRM-BAB_ELD_303-ENN1</t>
  </si>
  <si>
    <t>Kenrith, the Returned King</t>
  </si>
  <si>
    <t>https://starcitygames.com/steam-vents-sgl-mtg-grn-257-enn/?sku=SGL-MTG-GRN-257-ENN1</t>
  </si>
  <si>
    <t>Steam Vents</t>
  </si>
  <si>
    <t>https://starcitygames.com/ashiok-dream-render-sgl-mtg-war-228-enn/?sku=SGL-MTG-WAR-228-ENN1</t>
  </si>
  <si>
    <t>Ashiok, Dream Render</t>
  </si>
  <si>
    <t>https://starcitygames.com/drakuseth-maw-of-flames-sgl-mtg-m20-136-enn/?sku=SGL-MTG-M20-136-ENN1</t>
  </si>
  <si>
    <t>Drakuseth, Maw of Flames</t>
  </si>
  <si>
    <t>Vilis, Broker of Blood</t>
  </si>
  <si>
    <t>https://starcitygames.com/vilis-broker-of-blood-sgl-mtg-m20-122-enn/?sku=SGL-MTG-M20-122-ENN1</t>
  </si>
  <si>
    <t>Agent of Treachery</t>
  </si>
  <si>
    <t>https://starcitygames.com/agent-of-treachery-sgl-mtg-m20-43-enn/?sku=SGL-MTG-M20-43-ENN1</t>
  </si>
  <si>
    <t>https://starcitygames.com/archmage-emeritus-sgl-mtg-prm-bun_stx_377-enf/?sku=SGL-MTG-PRM-BUN_STX_377-ENF1</t>
  </si>
  <si>
    <t>Archmage Emeritus</t>
  </si>
  <si>
    <t>https://starcitygames.com/swords-to-plowshares-sgl-mtg-ima-36-enn/?sku=SGL-MTG-IMA-36-ENN1</t>
  </si>
  <si>
    <t>https://starcitygames.com/sedgemoor-witch-sgl-mtg-stx-086-enn/?sku=SGL-MTG-STX-086-ENN1</t>
  </si>
  <si>
    <t>Sedgemoor Witch</t>
  </si>
  <si>
    <t>Vanishing Verse</t>
  </si>
  <si>
    <t>https://starcitygames.com/vanishing-verse-sgl-mtg-stx-244-enn/?sku=SGL-MTG-STX-244-ENN1</t>
  </si>
  <si>
    <t>Double Major</t>
  </si>
  <si>
    <t>https://starcitygames.com/oblivion-stone-sgl-mtg-ima-223-enn/?sku=SGL-MTG-IMA-223-ENN1</t>
  </si>
  <si>
    <t>Oblivion Stone</t>
  </si>
  <si>
    <t>Thundermaw Hellkite</t>
  </si>
  <si>
    <t>https://starcitygames.com/thundermaw-hellkite-sgl-mtg-ima-149-enn/?sku=SGL-MTG-IMA-149-ENN1</t>
  </si>
  <si>
    <t>https://starcitygames.com/psychic-corrosion-sgl-mtg-m19-68-enn/?sku=SGL-MTG-M19-68-ENN1</t>
  </si>
  <si>
    <t>Psychic Corrosion</t>
  </si>
  <si>
    <t>Bala Ged Recovery</t>
  </si>
  <si>
    <t>https://starcitygames.com/bala-ged-recovery-bala-ged-sanctuary-sgl-mtg-znr-180-enn/?sku=SGL-MTG-ZNR-180-ENN1</t>
  </si>
  <si>
    <t>https://starcitygames.com/garruks-uprising-sgl-mtg-m21-186-enn/?sku=SGL-MTG-M21-186-ENN1</t>
  </si>
  <si>
    <t>Garruk's Uprising</t>
  </si>
  <si>
    <t>https://starcitygames.com/extirpate-sgl-mtg-tsr-114-enf/?sku=SGL-MTG-TSR-114-ENF1</t>
  </si>
  <si>
    <t>Extirpate</t>
  </si>
  <si>
    <t>https://starcitygames.com/cranial-plating-sgl-mtg-tsr2-392-enf/?sku=SGL-MTG-TSR2-392-ENF1</t>
  </si>
  <si>
    <t>Cranial Plating</t>
  </si>
  <si>
    <t>https://starcitygames.com/minds-desire-sgl-mtg-sta-017-enf/?sku=SGL-MTG-STA-017-ENF1</t>
  </si>
  <si>
    <t>https://starcitygames.com/time-warp-sgl-mtg-sta2-085-jaf/?sku=SGL-MTG-STA2-085-JAF1</t>
  </si>
  <si>
    <t>Hellkite Tyrant</t>
  </si>
  <si>
    <t>https://starcitygames.com/sol-ring-sgl-mtg-c21-263-enn/?sku=SGL-MTG-C21-263-ENN1</t>
  </si>
  <si>
    <t>https://starcitygames.com/cursed-mirror-sgl-mtg-c21-050-enn/?sku=SGL-MTG-C21-050-ENN1</t>
  </si>
  <si>
    <t>Cursed Mirror</t>
  </si>
  <si>
    <t>https://starcitygames.com/thousand-year-elixir-sgl-mtg-c21-271-enn/?sku=SGL-MTG-C21-271-ENN1</t>
  </si>
  <si>
    <t>Thousand-Year Elixir</t>
  </si>
  <si>
    <t>https://starcitygames.com/archaeomancers-map-sgl-mtg-c21-012-enn/?sku=SGL-MTG-C21-012-ENN1</t>
  </si>
  <si>
    <t>Archaeomancer's Map</t>
  </si>
  <si>
    <t>https://starcitygames.com/monologue-tax-sgl-mtg-c21-019-enn/?sku=SGL-MTG-C21-019-ENN1</t>
  </si>
  <si>
    <t>Monologue Tax</t>
  </si>
  <si>
    <t>https://starcitygames.com/arcane-signet-sgl-mtg-c21-234-enn/?sku=SGL-MTG-C21-234-ENN1</t>
  </si>
  <si>
    <t>Ghidorah, King of the Cosmos</t>
  </si>
  <si>
    <t>https://starcitygames.com/illuna-apex-of-wishes-sgl-mtg-iko2-379-enf/?sku=SGL-MTG-IKO2-379-ENF1</t>
  </si>
  <si>
    <t>Dimir Signet</t>
  </si>
  <si>
    <t>https://starcitygames.com/dimir-signet-sgl-mtg-gk1-22-enn/?sku=SGL-MTG-GK1-22-ENN1</t>
  </si>
  <si>
    <t>https://starcitygames.com/glimpse-the-unthinkable-sgl-mtg-gk1-15-enn/?sku=SGL-MTG-GK1-15-ENN1</t>
  </si>
  <si>
    <t>Glimpse the Unthinkable</t>
  </si>
  <si>
    <t>Dimir</t>
  </si>
  <si>
    <t>https://starcitygames.com/shattering-spree-sgl-mtg-gk1-34-enn/?sku=SGL-MTG-GK1-34-ENN1</t>
  </si>
  <si>
    <t>Shattering Spree</t>
  </si>
  <si>
    <t>Stitch in Time</t>
  </si>
  <si>
    <t>https://starcitygames.com/stitch-in-time-sgl-mtg-gk1-43-enn/?sku=SGL-MTG-GK1-43-ENN1</t>
  </si>
  <si>
    <t>Izzet</t>
  </si>
  <si>
    <t>https://starcitygames.com/elves-of-deep-shadow-sgl-mtg-gk1-56-enn/?sku=SGL-MTG-GK1-56-ENN1</t>
  </si>
  <si>
    <t>Golgari</t>
  </si>
  <si>
    <t>Elves of Deep Shadow</t>
  </si>
  <si>
    <t>https://starcitygames.com/abrupt-decay-sgl-mtg-gk1-57-enn/?sku=SGL-MTG-GK1-57-ENN1</t>
  </si>
  <si>
    <t>Abrupt Decay</t>
  </si>
  <si>
    <t>https://starcitygames.com/deathrite-shaman-sgl-mtg-gk1-59-enn/?sku=SGL-MTG-GK1-59-ENN1</t>
  </si>
  <si>
    <t>Deathrite Shaman</t>
  </si>
  <si>
    <t>https://starcitygames.com/legion-loyalist-sgl-mtg-gk1-82-enn/?sku=SGL-MTG-GK1-82-ENN1</t>
  </si>
  <si>
    <t>Boros</t>
  </si>
  <si>
    <t>Selesnya</t>
  </si>
  <si>
    <t>Legion Loyalist</t>
  </si>
  <si>
    <t>Legion Warboss</t>
  </si>
  <si>
    <t>https://starcitygames.com/legion-warboss-sgl-mtg-grn-109-enn/?sku=SGL-MTG-GRN-109-ENN1</t>
  </si>
  <si>
    <t>https://starcitygames.com/aurelia-the-warleader-sgl-mtg-gk1-77-enf/?sku=SGL-MTG-GK1-77-ENF1</t>
  </si>
  <si>
    <t>Aurelia, the Warleader</t>
  </si>
  <si>
    <t>https://starcitygames.com/boros-charm-sgl-mtg-gk1-84-enn/?sku=SGL-MTG-GK1-84-ENN1</t>
  </si>
  <si>
    <t>Boros Charm</t>
  </si>
  <si>
    <t>Azorius</t>
  </si>
  <si>
    <t>Orzhov</t>
  </si>
  <si>
    <t>Rakdos</t>
  </si>
  <si>
    <t>Gruul</t>
  </si>
  <si>
    <t>Simic</t>
  </si>
  <si>
    <t>Sphinx's Revelation</t>
  </si>
  <si>
    <t>https://starcitygames.com/sphinxs-revelation-sgl-mtg-gk2-21-enn/?sku=SGL-MTG-GK2-21-ENN1</t>
  </si>
  <si>
    <t>https://starcitygames.com/teysa-orzhov-scion-sgl-mtg-gk2-28-enf/?sku=SGL-MTG-GK2-28-ENF1</t>
  </si>
  <si>
    <t>Teysa, Orzhov Scion</t>
  </si>
  <si>
    <t>Teysa Karlov</t>
  </si>
  <si>
    <t>https://starcitygames.com/teysa-karlov-sgl-mtg-rna-212-enn/?sku=SGL-MTG-RNA-212-ENN1</t>
  </si>
  <si>
    <t>https://starcitygames.com/rakdos-lord-of-riots-sgl-mtg-gk2-52-enf/?sku=SGL-MTG-GK2-52-ENF1</t>
  </si>
  <si>
    <t>Rakdos, Lord of Riots</t>
  </si>
  <si>
    <t>Dreadbore</t>
  </si>
  <si>
    <t>https://starcitygames.com/dreadbore-sgl-mtg-gk2-63-enn/?sku=SGL-MTG-GK2-63-ENN1</t>
  </si>
  <si>
    <t>Protean Hulk</t>
  </si>
  <si>
    <t>https://starcitygames.com/protean-hulk-sgl-mtg-gk2-83-enn/?sku=SGL-MTG-GK2-83-ENN1</t>
  </si>
  <si>
    <t>https://starcitygames.com/gyre-sage-sgl-mtg-gk2-112-enn/?sku=SGL-MTG-GK2-112-ENN1</t>
  </si>
  <si>
    <t>Gyre Sage</t>
  </si>
  <si>
    <t>https://starcitygames.com/progenitor-mimic-sgl-mtg-gk2-123-enn/?sku=SGL-MTG-GK2-123-ENN1</t>
  </si>
  <si>
    <t>Progenitor Mimic</t>
  </si>
  <si>
    <t>Rapid Hybridization</t>
  </si>
  <si>
    <t>https://starcitygames.com/rapid-hybridization-sgl-mtg-gk2-109-enn/?sku=SGL-MTG-GK2-109-ENN1</t>
  </si>
  <si>
    <t>https://starcitygames.com/voidslime-sgl-mtg-gk2-127-enn/?sku=SGL-MTG-GK2-127-ENN1</t>
  </si>
  <si>
    <t>Voidslime</t>
  </si>
  <si>
    <t>Guardian Project</t>
  </si>
  <si>
    <t>https://starcitygames.com/guardian-project-sgl-mtg-rna-130-enn/?sku=SGL-MTG-RNA-130-ENN1</t>
  </si>
  <si>
    <t>Behold the Multiverse</t>
  </si>
  <si>
    <t>https://starcitygames.com/solemnity-sgl-mtg-hou-22-enn/?sku=SGL-MTG-HOU-22-ENN1</t>
  </si>
  <si>
    <t>Solemnity</t>
  </si>
  <si>
    <t>Scavenger Grounds</t>
  </si>
  <si>
    <t>https://starcitygames.com/scavenger-grounds-sgl-mtg-hou-182-enf/?sku=SGL-MTG-HOU-182-ENF1</t>
  </si>
  <si>
    <t>https://starcitygames.com/neheb-the-eternal-sgl-mtg-hou-104-enn/?sku=SGL-MTG-HOU-104-ENN1</t>
  </si>
  <si>
    <t>Neheb, the Eternal</t>
  </si>
  <si>
    <t>https://starcitygames.com/torment-of-hailfire-sgl-mtg-hou-77-enn/?sku=SGL-MTG-HOU-77-ENN1</t>
  </si>
  <si>
    <t>https://starcitygames.com/ramunap-excavator-sgl-mtg-hou-129-enn/?sku=SGL-MTG-HOU-129-ENN1</t>
  </si>
  <si>
    <t>https://starcitygames.com/overwhelming-splendor-sgl-mtg-hou-19-enn/?sku=SGL-MTG-HOU-19-ENN1</t>
  </si>
  <si>
    <t>Overwhelming Splendor</t>
  </si>
  <si>
    <t>Fraying Sanity</t>
  </si>
  <si>
    <t>https://starcitygames.com/fraying-sanity-sgl-mtg-hou-35-enn/?sku=SGL-MTG-HOU-35-ENN1</t>
  </si>
  <si>
    <t>https://starcitygames.com/doomskar-sgl-mtg-khm-009-enn/?sku=SGL-MTG-KHM-009-ENN1</t>
  </si>
  <si>
    <t>Suma</t>
  </si>
  <si>
    <t>https://starcitygames.com/island-sgl-mtg-thb-251-enf/?sku=SGL-MTG-THB-251-ENF1</t>
  </si>
  <si>
    <t>https://starcitygames.com/temple-of-malice-sgl-mtg-thb-247-enf/?sku=SGL-MTG-THB-247-ENF1</t>
  </si>
  <si>
    <t>Temple of Malice</t>
  </si>
  <si>
    <t>https://starcitygames.com/maskwood-nexus-sgl-mtg-khm2-369-enn/?sku=SGL-MTG-KHM2-369-ENN1</t>
  </si>
  <si>
    <t>https://starcitygames.com/haunting-voyage-sgl-mtg-khm-098-enf/?sku=SGL-MTG-KHM-098-ENF1</t>
  </si>
  <si>
    <t>Haunting Voyage</t>
  </si>
  <si>
    <t>https://starcitygames.com/mishras-bauble-sgl-mtg-ima-221-enn/?sku=SGL-MTG-IMA-221-ENN1</t>
  </si>
  <si>
    <t>Mishra's Bauble</t>
  </si>
  <si>
    <t>https://starcitygames.com/genesis-wave-sgl-mtg-ima-164-enn/?sku=SGL-MTG-IMA-164-ENN1</t>
  </si>
  <si>
    <t>Genesis Wave</t>
  </si>
  <si>
    <t>https://starcitygames.com/narset-parter-of-veils-sgl-mtg-war-61-enn/?sku=SGL-MTG-WAR-61-ENN1</t>
  </si>
  <si>
    <t>Narset, Parter of Veils</t>
  </si>
  <si>
    <t>https://starcitygames.com/ephemerate-sgl-mtg-sta-068-jaf/?sku=SGL-MTG-STA-068-JAF1</t>
  </si>
  <si>
    <t>Ephemerate</t>
  </si>
  <si>
    <t>Strict Proctor</t>
  </si>
  <si>
    <t>https://starcitygames.com/veil-of-summer-sgl-mtg-m20-198-enn/?sku=SGL-MTG-M20-198-ENN1</t>
  </si>
  <si>
    <t>Veil of Summer</t>
  </si>
  <si>
    <t>https://starcitygames.com/colossus-hammer-sgl-mtg-m20-223-enn/?sku=SGL-MTG-M20-223-ENN1</t>
  </si>
  <si>
    <t>Colossus Hammer</t>
  </si>
  <si>
    <t>Scheming Symmetry</t>
  </si>
  <si>
    <t>https://starcitygames.com/scheming-symmetry-sgl-mtg-m20-113-enn/?sku=SGL-MTG-M20-113-ENN1</t>
  </si>
  <si>
    <t>https://starcitygames.com/yarok-the-desecrated-sgl-mtg-m20-220-enn/?sku=SGL-MTG-M20-220-ENN1</t>
  </si>
  <si>
    <t>Yarok, the Desecrated</t>
  </si>
  <si>
    <t>https://starcitygames.com/goblin-engineer-sgl-mtg-tsr2-345-enn/?sku=SGL-MTG-TSR2-345-ENN1</t>
  </si>
  <si>
    <t>Goblin Engineer</t>
  </si>
  <si>
    <t>https://starcitygames.com/rowan-scholar-of-sparks-will-scholar-of-frost-sgl-mtg-stx-156-enf/?sku=SGL-MTG-STX-156-ENF1</t>
  </si>
  <si>
    <t>Rowan, Scholar of Sparks</t>
  </si>
  <si>
    <t>https://starcitygames.com/ephemerate-sgl-mtg-sta2-005-enf/?sku=SGL-MTG-STA2-005-ENF1</t>
  </si>
  <si>
    <r>
      <t xml:space="preserve">3.1.9. </t>
    </r>
    <r>
      <rPr>
        <b/>
        <sz val="12"/>
        <rFont val="Calibri"/>
        <family val="2"/>
      </rPr>
      <t>Ravnica Allegiance - Guild Kits</t>
    </r>
  </si>
  <si>
    <t>Soul-Guide Lantern</t>
  </si>
  <si>
    <t>https://starcitygames.com/soul-guide-lantern-sgl-mtg-thb-237-enf/?sku=SGL-MTG-THB-237-ENF1</t>
  </si>
  <si>
    <t>Niv-Mizzet, the Firemind</t>
  </si>
  <si>
    <t>Ruric Thar, the Unbowed</t>
  </si>
  <si>
    <t>https://starcitygames.com/ruric-thar-the-unbowed-sgl-mtg-gk2-80-enf/?sku=SGL-MTG-GK2-80-ENF1</t>
  </si>
  <si>
    <t>https://starcitygames.com/kynaios-and-tiro-of-meletis-sgl-mtg-c16-36-enf/?sku=SGL-MTG-C16-36-ENF1</t>
  </si>
  <si>
    <t>Kynaios and Tiro of Meletis</t>
  </si>
  <si>
    <r>
      <rPr>
        <b/>
        <sz val="12"/>
        <color theme="0"/>
        <rFont val="Calibri"/>
        <family val="2"/>
        <scheme val="minor"/>
      </rPr>
      <t xml:space="preserve">4.5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theme="2" tint="-0.249977111117893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</si>
  <si>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t>https://starcitygames.com/past-in-flames-sgl-mtg-ss3-004-enf/?sku=SGL-MTG-SS3-004-ENF1</t>
  </si>
  <si>
    <t>Past in Flames</t>
  </si>
  <si>
    <t>https://starcitygames.com/chandra-torch-of-defiance-sgl-mtg-ss3-001-enn/?sku=SGL-MTG-SS3-001-ENN1</t>
  </si>
  <si>
    <t>Chandra, Torch of Defiance</t>
  </si>
  <si>
    <t>https://starcitygames.com/pyroblast-sgl-mtg-ss3-005-enn/?sku=SGL-MTG-SS3-005-ENN1</t>
  </si>
  <si>
    <t>https://starcitygames.com/expressive-iteration-sgl-mtg-stx-186-enf/?sku=SGL-MTG-STX-186-ENF1</t>
  </si>
  <si>
    <t>https://starcitygames.com/expressive-iteration-sgl-mtg-stx-186-enn/?sku=SGL-MTG-STX-186-ENN1</t>
  </si>
  <si>
    <t>Expressive Iteration</t>
  </si>
  <si>
    <t>https://starcitygames.com/crux-of-fate-sgl-mtg-sta-025-enn/?sku=SGL-MTG-STA-025-ENN1</t>
  </si>
  <si>
    <t>Crux of Fate</t>
  </si>
  <si>
    <t>https://starcitygames.com/wandering-archaic-explore-the-vastlands-sgl-mtg-stx-006-enn/?sku=SGL-MTG-STX-006-ENN1</t>
  </si>
  <si>
    <t>Wandering Archaic</t>
  </si>
  <si>
    <t>https://starcitygames.com/solve-the-equation-sgl-mtg-stx-054-enn/?sku=SGL-MTG-STX-054-ENN1</t>
  </si>
  <si>
    <t>Solve the Equation</t>
  </si>
  <si>
    <t>https://starcitygames.com/vineglimmer-snarl-sgl-mtg-stx-274-enn/?sku=SGL-MTG-STX-274-ENN1</t>
  </si>
  <si>
    <t>Vineglimmer Snarl</t>
  </si>
  <si>
    <t>Frostboil Snarl</t>
  </si>
  <si>
    <t>https://starcitygames.com/frostboil-snarl-sgl-mtg-stx-265-enn/?sku=SGL-MTG-STX-265-ENN1</t>
  </si>
  <si>
    <t>https://starcitygames.com/mavinda-students-advocate-sgl-mtg-stx-021-enn/?sku=SGL-MTG-STX-021-ENN1</t>
  </si>
  <si>
    <t>Mavinda, Students' Advocate</t>
  </si>
  <si>
    <t>https://starcitygames.com/leyline-tyrant-sgl-mtg-znr-147-enn/?sku=SGL-MTG-ZNR-147-ENN1</t>
  </si>
  <si>
    <t>Leyline Tyrant</t>
  </si>
  <si>
    <t>https://starcitygames.com/nissa-of-shadowed-boughs-sgl-mtg-znr-231-enn/?sku=SGL-MTG-ZNR-231-ENN1</t>
  </si>
  <si>
    <r>
      <rPr>
        <b/>
        <sz val="12"/>
        <color rgb="FF6600CC"/>
        <rFont val="Calibri"/>
        <family val="2"/>
        <scheme val="minor"/>
      </rPr>
      <t>3.6.7.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rgb="FFFF9933"/>
        <rFont val="Calibri"/>
        <family val="2"/>
        <scheme val="minor"/>
      </rPr>
      <t>Modern Horizons 2</t>
    </r>
  </si>
  <si>
    <t>https://starcitygames.com/marsh-flats-sgl-mtg-mh2-248-enn/?sku=SGL-MTG-MH2-248-ENN1</t>
  </si>
  <si>
    <t>https://starcitygames.com/esper-sentinel-sgl-mtg-mh2-012-enn/?sku=SGL-MTG-MH2-012-ENN1</t>
  </si>
  <si>
    <t>Esper Sentinel</t>
  </si>
  <si>
    <t>https://starcitygames.com/ignoble-hierarch-sgl-mtg-mh22-414-enn/?sku=SGL-MTG-MH22-414-ENN1</t>
  </si>
  <si>
    <t>Ignoble Hierarch</t>
  </si>
  <si>
    <t>https://starcitygames.com/kaldra-compleat-sgl-mtg-mh2-227-enn/?sku=SGL-MTG-MH2-227-ENN1</t>
  </si>
  <si>
    <t>Kaldra Compleat</t>
  </si>
  <si>
    <t>Imperial Recruiter</t>
  </si>
  <si>
    <t>https://starcitygames.com/imperial-recruiter-sgl-mtg-mh2-281-enn/?sku=SGL-MTG-MH2-281-ENN1</t>
  </si>
  <si>
    <t>https://starcitygames.com/nettlecyst-sgl-mtg-mh2-231-enn/?sku=SGL-MTG-MH2-231-ENN1</t>
  </si>
  <si>
    <t>Nettlecyst</t>
  </si>
  <si>
    <t>Void Mirror</t>
  </si>
  <si>
    <t>https://starcitygames.com/void-mirror-sgl-mtg-mh22-435-enn/?sku=SGL-MTG-MH22-435-ENN1</t>
  </si>
  <si>
    <t>https://starcitygames.com/ragavan-nimble-pilferer-sgl-mtg-mh2-138-enn/?sku=SGL-MTG-MH2-138-ENN1</t>
  </si>
  <si>
    <t>Ragavan, Nimble Pilferer</t>
  </si>
  <si>
    <t>Urza's Saga</t>
  </si>
  <si>
    <t>https://starcitygames.com/urzas-saga-sgl-mtg-mh2-259-enn/?sku=SGL-MTG-MH2-259-ENN1</t>
  </si>
  <si>
    <t>https://starcitygames.com/misty-rainforest-sgl-mtg-mh2-250-enn/?sku=SGL-MTG-MH2-250-ENN1</t>
  </si>
  <si>
    <t>Misty Rainforest</t>
  </si>
  <si>
    <t>https://starcitygames.com/vindicate-sgl-mtg-mh2-294-enn/?sku=SGL-MTG-MH2-294-ENN1</t>
  </si>
  <si>
    <t>Vindicate</t>
  </si>
  <si>
    <t>https://starcitygames.com/svyelun-of-sea-and-sky-sgl-mtg-mh2-069-enn/?sku=SGL-MTG-MH2-069-ENN1</t>
  </si>
  <si>
    <t>Svyelun of Sea and Sky</t>
  </si>
  <si>
    <t>https://starcitygames.com/academy-manufactor-sgl-mtg-mh2-219-enn/?sku=SGL-MTG-MH2-219-ENN1</t>
  </si>
  <si>
    <t>Academy Manufactor</t>
  </si>
  <si>
    <t>https://starcitygames.com/scalding-tarn-sgl-mtg-mh2-254-enn/?sku=SGL-MTG-MH2-254-ENN1</t>
  </si>
  <si>
    <t>Scalding Tarn</t>
  </si>
  <si>
    <t>https://starcitygames.com/thought-monitor-sgl-mtg-mh2-071-enn/?sku=SGL-MTG-MH2-071-ENN1</t>
  </si>
  <si>
    <t>Thought Monitor</t>
  </si>
  <si>
    <t>https://starcitygames.com/wrath-of-god-sgl-mtg-pwsb-por_039-enn/?sku=SGL-MTG-PWSB-POR_039-ENN1</t>
  </si>
  <si>
    <t>Wrath of God</t>
  </si>
  <si>
    <t>Geyadrone Dihada</t>
  </si>
  <si>
    <r>
      <rPr>
        <b/>
        <sz val="12"/>
        <color theme="0"/>
        <rFont val="Calibri"/>
        <family val="2"/>
        <scheme val="minor"/>
      </rPr>
      <t xml:space="preserve">2.5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theme="1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</si>
  <si>
    <t>https://starcitygames.com/ignoble-hierarch-sgl-mtg-mh2-166-enn/?sku=SGL-MTG-MH2-166-ENN1</t>
  </si>
  <si>
    <t>https://starcitygames.com/prismatic-ending-sgl-mtg-mh2-025-enn/?sku=SGL-MTG-MH2-025-ENN1</t>
  </si>
  <si>
    <t>Prismatic Ending</t>
  </si>
  <si>
    <t>https://starcitygames.com/dragons-rage-channeler-sgl-mtg-mh2-121-enn/?sku=SGL-MTG-MH2-121-ENN1</t>
  </si>
  <si>
    <t>Dragon's Rage Channeler</t>
  </si>
  <si>
    <t>https://starcitygames.com/dauthi-voidwalker-sgl-mtg-mh2-081-enn/?sku=SGL-MTG-MH2-081-ENN1</t>
  </si>
  <si>
    <t>Dauthi Voidwalker</t>
  </si>
  <si>
    <t>https://starcitygames.com/chatterfang-squirrel-general-sgl-mtg-mh2-151-enn/?sku=SGL-MTG-MH2-151-ENN1</t>
  </si>
  <si>
    <t>Chatterfang, Squirrel General</t>
  </si>
  <si>
    <t>https://starcitygames.com/counterspell-sgl-mtg-mh22-308-enf/?sku=SGL-MTG-MH22-308-ENF1</t>
  </si>
  <si>
    <t>https://starcitygames.com/subtlety-sgl-mtg-mh2-067-enn/?sku=SGL-MTG-MH2-067-ENN1</t>
  </si>
  <si>
    <t>Subtlety</t>
  </si>
  <si>
    <t>https://starcitygames.com/fury-sgl-mtg-mh2-126-enn/?sku=SGL-MTG-MH2-126-ENN1</t>
  </si>
  <si>
    <t>Fury</t>
  </si>
  <si>
    <t>https://starcitygames.com/yavimaya-cradle-of-growth-sgl-mtg-mh2-261-enf/?sku=SGL-MTG-MH2-261-ENF1</t>
  </si>
  <si>
    <t>Yavimaya, Cradle of Growth</t>
  </si>
  <si>
    <t>Master of the Pearl Trident</t>
  </si>
  <si>
    <t>https://starcitygames.com/master-of-the-pearl-trident-sgl-mtg-tsr2-310-enn/?sku=SGL-MTG-TSR2-310-ENN1</t>
  </si>
  <si>
    <t>https://starcitygames.com/urborg-tomb-of-yawgmoth-sgl-mtg-tsr-287-enn/?sku=SGL-MTG-TSR-287-ENN1</t>
  </si>
  <si>
    <t>https://starcitygames.com/archaeomancers-map-sgl-mtg-c212-339-enn/?sku=SGL-MTG-C212-339-ENN1</t>
  </si>
  <si>
    <t>https://starcitygames.com/chaos-warp-sgl-mtg-sta2-036-enf/?sku=SGL-MTG-STA2-036-ENF1</t>
  </si>
  <si>
    <t>Chaos Warp</t>
  </si>
  <si>
    <t>https://starcitygames.com/field-of-the-dead-sgl-mtg-m20-247-enn/?sku=SGL-MTG-M20-247-ENN1</t>
  </si>
  <si>
    <t>Field of the Dead</t>
  </si>
  <si>
    <t>https://starcitygames.com/vampire-of-the-dire-moon-sgl-mtg-m20-120-enn/?sku=SGL-MTG-M20-120-ENN1</t>
  </si>
  <si>
    <t>Vampire of the Dire Moon</t>
  </si>
  <si>
    <t>https://starcitygames.com/kykar-winds-fury-sgl-mtg-m20-212-enn/?sku=SGL-MTG-M20-212-ENN1</t>
  </si>
  <si>
    <t>Kykar, Wind's Fury</t>
  </si>
  <si>
    <t>Mystic Forge</t>
  </si>
  <si>
    <t>https://starcitygames.com/mystic-forge-sgl-mtg-m20-233-enn/?sku=SGL-MTG-M20-233-ENN1</t>
  </si>
  <si>
    <t>https://starcitygames.com/kethis-the-hidden-hand-sgl-mtg-m20-211-enn/?sku=SGL-MTG-M20-211-ENN1</t>
  </si>
  <si>
    <t>Kethis, the Hidden Hand</t>
  </si>
  <si>
    <t>https://starcitygames.com/leyline-of-sanctity-sgl-mtg-m20-26-enn/?sku=SGL-MTG-M20-26-ENN1</t>
  </si>
  <si>
    <t>Cavalier of Dawn</t>
  </si>
  <si>
    <t>https://starcitygames.com/cavalier-of-dawn-sgl-mtg-m20-10-enn/?sku=SGL-MTG-M20-10-ENN1</t>
  </si>
  <si>
    <t>https://starcitygames.com/golos-tireless-pilgrim-sgl-mtg-m20-226-enn/?sku=SGL-MTG-M20-226-ENN1</t>
  </si>
  <si>
    <t>Golos, Tireless Pilgrim</t>
  </si>
  <si>
    <t>Omnath, Locus of the Roil</t>
  </si>
  <si>
    <t>https://starcitygames.com/omnath-locus-of-the-roil-sgl-mtg-m20-216-enn/?sku=SGL-MTG-M20-216-ENN1</t>
  </si>
  <si>
    <t>Spectral Sailor</t>
  </si>
  <si>
    <t>https://starcitygames.com/spectral-sailor-sgl-mtg-m20-076-enf/?sku=SGL-MTG-M20-076-ENF1</t>
  </si>
  <si>
    <t>https://starcitygames.com/leyline-of-anticipation-sgl-mtg-m20-64-enf/?sku=SGL-MTG-M20-64-ENF1</t>
  </si>
  <si>
    <t>Leyline of Anticipation</t>
  </si>
  <si>
    <t>https://starcitygames.com/uro-titan-of-natures-wrath-sgl-mtg-thb-229-enn/?sku=SGL-MTG-THB-229-ENN1</t>
  </si>
  <si>
    <t>Uro, Titan of Nature's Wrath</t>
  </si>
  <si>
    <t>https://starcitygames.com/purphoros-bronze-blooded-sgl-mtg-thb-150-enn/?sku=SGL-MTG-THB-150-ENN1</t>
  </si>
  <si>
    <t>Erebos, Bleak-Hearted</t>
  </si>
  <si>
    <t>Purphoros, Bronze-Blooded</t>
  </si>
  <si>
    <t>https://starcitygames.com/erebos-bleak-hearted-sgl-mtg-thb2-262-enn/?sku=SGL-MTG-THB2-262-ENN1</t>
  </si>
  <si>
    <t>https://starcitygames.com/ox-of-agonas-sgl-mtg-thb-147-enn/?sku=SGL-MTG-THB-147-ENN1</t>
  </si>
  <si>
    <t>Ox of Agonas</t>
  </si>
  <si>
    <t>https://starcitygames.com/idyllic-tutor-sgl-mtg-thb-024-enn/?sku=SGL-MTG-THB-024-ENN1</t>
  </si>
  <si>
    <t>Idyllic Tutor</t>
  </si>
  <si>
    <t>https://starcitygames.com/heliods-intervention-sgl-mtg-thb-019-enn/?sku=SGL-MTG-THB-019-ENN1</t>
  </si>
  <si>
    <t>Heliod's Intervention</t>
  </si>
  <si>
    <t>Dryad of the Ilysian Grove</t>
  </si>
  <si>
    <t>https://starcitygames.com/dryad-of-the-ilysian-grove-sgl-mtg-thb-169-enn/?sku=SGL-MTG-THB-169-ENN1</t>
  </si>
  <si>
    <t>https://starcitygames.com/nyx-lotus-sgl-mtg-thb-235-enn/?sku=SGL-MTG-THB-235-ENN1</t>
  </si>
  <si>
    <t>Nyx Lotus</t>
  </si>
  <si>
    <t>https://starcitygames.com/underworld-breach-sgl-mtg-thb-161-enn/?sku=SGL-MTG-THB-161-ENN1</t>
  </si>
  <si>
    <t>Underworld Breach</t>
  </si>
  <si>
    <t>https://starcitygames.com/shadowspear-sgl-mtg-thb-236-enn/?sku=SGL-MTG-THB-236-ENN1</t>
  </si>
  <si>
    <t>Shadowspear</t>
  </si>
  <si>
    <t>https://starcitygames.com/soul-guide-lantern-sgl-mtg-thb-237-enn/?sku=SGL-MTG-THB-237-ENN1</t>
  </si>
  <si>
    <t>Soul-Guided Lantern</t>
  </si>
  <si>
    <t>https://starcitygames.com/elenda-the-dusk-rose-sgl-mtg-rix-157-enn/?sku=SGL-MTG-RIX-157-ENN1</t>
  </si>
  <si>
    <t>Elenda, the Dusk Rose</t>
  </si>
  <si>
    <t>https://starcitygames.com/zacama-primal-calamity-sgl-mtg-rix-174-enn/?sku=SGL-MTG-RIX-174-ENN1</t>
  </si>
  <si>
    <t>Zacama, Primal Calamity</t>
  </si>
  <si>
    <t>https://starcitygames.com/trapjaw-tyrant-sgl-mtg-rix-29-enn/?sku=SGL-MTG-RIX-29-ENN1</t>
  </si>
  <si>
    <t>Trapjaw Tyrant</t>
  </si>
  <si>
    <t>https://starcitygames.com/world-shaper-sgl-mtg-rix-151-enn/?sku=SGL-MTG-RIX-151-ENN1</t>
  </si>
  <si>
    <t>World Shaper</t>
  </si>
  <si>
    <t>https://starcitygames.com/ghalta-primal-hunger-sgl-mtg-rix-130-enn/?sku=SGL-MTG-RIX-130-ENN1</t>
  </si>
  <si>
    <t>https://starcitygames.com/ghalta-primal-hunger-sgl-mtg-rix-130-enf/?sku=SGL-MTG-RIX-130-ENF1</t>
  </si>
  <si>
    <t>https://starcitygames.com/masterminds-acquisition-sgl-mtg-rix-77-enn/?sku=SGL-MTG-RIX-77-ENN1</t>
  </si>
  <si>
    <t>Mastermind's Acquisition</t>
  </si>
  <si>
    <t>Storm the Vault</t>
  </si>
  <si>
    <t>https://starcitygames.com/storm-the-vault-sgl-mtg-rix-173a-enn/?sku=SGL-MTG-RIX-173a-ENN1</t>
  </si>
  <si>
    <t>https://starcitygames.com/pitiless-plunderer-sgl-mtg-rix-81-enn/?sku=SGL-MTG-RIX-81-ENN1</t>
  </si>
  <si>
    <t>Pitiless Plunderer</t>
  </si>
  <si>
    <t>https://starcitygames.com/the-underworld-cookbook-sgl-mtg-mh22-434-enf/?sku=SGL-MTG-MH22-434-ENF1</t>
  </si>
  <si>
    <t>The Underworld Cookbook</t>
  </si>
  <si>
    <t>Codie, Vociferous Codex</t>
  </si>
  <si>
    <t>https://starcitygames.com/counterspell-sgl-mtg-ema-43-enf/?sku=SGL-MTG-EMA-43-ENF1</t>
  </si>
  <si>
    <t>https://starcitygames.com/argothian-enchantress-sgl-mtg-ema-158-enn/?sku=SGL-MTG-EMA-158-ENN1</t>
  </si>
  <si>
    <t>https://starcitygames.com/questing-beast-sgl-mtg-eld-171-enn/?sku=SGL-MTG-ELD-171-ENN1</t>
  </si>
  <si>
    <t>Questing Beast</t>
  </si>
  <si>
    <t>https://starcitygames.com/realm-cloaked-giant-SGL-MTG-ELD2-277-enn/?sku=SGL-MTG-ELD2-277-ENN1</t>
  </si>
  <si>
    <t>Realm-Cloaked Giant // Cast Off</t>
  </si>
  <si>
    <t>https://starcitygames.com/doom-foretold-SGL-MTG-ELD2-378-enn/?sku=SGL-MTG-ELD2-378-ENN1</t>
  </si>
  <si>
    <t>https://starcitygames.com/wildborn-preserver-SGL-MTG-ELD2-375-enf/?sku=SGL-MTG-ELD2-375-ENF1</t>
  </si>
  <si>
    <t>https://starcitygames.com/ayara-first-of-locthwain-sgl-mtg-eld-075-enn/?sku=SGL-MTG-ELD-075-ENN1</t>
  </si>
  <si>
    <t>Ayara, First of Locthwain</t>
  </si>
  <si>
    <t>https://starcitygames.com/mystical-dispute-sgl-mtg-eld-058-enn/?sku=SGL-MTG-ELD-058-ENN1</t>
  </si>
  <si>
    <t>Mystical Dispute</t>
  </si>
  <si>
    <t>Murderous Rider // Swift End</t>
  </si>
  <si>
    <t>https://starcitygames.com/murderous-rider-SGL-MTG-ELD2-287-enn/?sku=SGL-MTG-ELD2-287-ENN1</t>
  </si>
  <si>
    <t>https://starcitygames.com/ephemerate-sgl-mtg-sta-005-enn/?sku=SGL-MTG-STA-005-ENN1</t>
  </si>
  <si>
    <t>https://starcitygames.com/adorned-pouncer-sgl-mtg-hou-2-enn/?sku=SGL-MTG-HOU-2-ENN1</t>
  </si>
  <si>
    <t>Academic Probation</t>
  </si>
  <si>
    <t>https://starcitygames.com/sanctifier-en-vec-sgl-mtg-mh2-027-enn/?sku=SGL-MTG-MH2-027-ENN1</t>
  </si>
  <si>
    <t>Sanctifier en-Vec</t>
  </si>
  <si>
    <t>Sparring Regimen</t>
  </si>
  <si>
    <t>Restoration Angel</t>
  </si>
  <si>
    <t>Beacon of Immortality</t>
  </si>
  <si>
    <t>https://starcitygames.com/beacon-of-immortality-sgl-mtg-e02-1-enn/?sku=SGL-MTG-E02-1-ENN1</t>
  </si>
  <si>
    <t>Angel of the Ruins</t>
  </si>
  <si>
    <t>https://starcitygames.com/angel-of-the-ruins-sgl-mtg-c212-338-enn/?sku=SGL-MTG-C212-338-ENN1</t>
  </si>
  <si>
    <t>Inevitable Betrayal</t>
  </si>
  <si>
    <t>Dress Down</t>
  </si>
  <si>
    <t>https://starcitygames.com/dress-down-sgl-mtg-mh2-039-enn/?sku=SGL-MTG-MH2-039-ENN1</t>
  </si>
  <si>
    <t>https://starcitygames.com/cavalier-of-gales-sgl-mtg-m20-52-enn/?sku=SGL-MTG-M20-52-ENN1</t>
  </si>
  <si>
    <t>Cavalier of Gales</t>
  </si>
  <si>
    <t>https://starcitygames.com/knight-of-the-ebon-legion-sgl-mtg-m20-105-enn/?sku=SGL-MTG-M20-105-ENN1</t>
  </si>
  <si>
    <t>Knight of the Ebon Legion</t>
  </si>
  <si>
    <t>Dream Devourer</t>
  </si>
  <si>
    <t>https://starcitygames.com/dream-devourer-sgl-mtg-khm-090-enn/?sku=SGL-MTG-KHM-090-ENN1</t>
  </si>
  <si>
    <t>https://starcitygames.com/increasing-vengeance-sgl-mtg-sta-040-enn/?sku=SGL-MTG-STA-040-ENN1</t>
  </si>
  <si>
    <t>Increasing Vengeance</t>
  </si>
  <si>
    <t>Phoenix of Ash</t>
  </si>
  <si>
    <t>Laelia, the Blade Reforged</t>
  </si>
  <si>
    <t>https://starcitygames.com/laelia-the-blade-reforged-sgl-mtg-c21-053-enn/?sku=SGL-MTG-C21-053-ENN1</t>
  </si>
  <si>
    <t>Storm's Wrath</t>
  </si>
  <si>
    <t>https://starcitygames.com/fiery-confluence-sgl-mtg-ss3-003-enn/?sku=SGL-MTG-SS3-003-ENN1</t>
  </si>
  <si>
    <t>Fiery Confluence</t>
  </si>
  <si>
    <t>https://starcitygames.com/leyline-of-abundance-sgl-mtg-m20-179-enn/?sku=SGL-MTG-M20-179-ENN1</t>
  </si>
  <si>
    <t>Leyline of Abundance</t>
  </si>
  <si>
    <t>https://starcitygames.com/valentin-dean-of-the-vein-lisette-dean-of-the-root-sgl-mtg-stx-161-enn/?sku=SGL-MTG-STX-161-ENN1</t>
  </si>
  <si>
    <t>https://starcitygames.com/priest-of-fell-rites-sgl-mtg-mh2-208-enn/?sku=SGL-MTG-MH2-208-ENN1</t>
  </si>
  <si>
    <t>Priest of Fell Rites</t>
  </si>
  <si>
    <t>Path of Mettle</t>
  </si>
  <si>
    <t>https://starcitygames.com/path-of-mettle-sgl-mtg-rix-165a-enn/?sku=SGL-MTG-RIX-165a-ENN1</t>
  </si>
  <si>
    <t>Plargg, Dean of Chaos</t>
  </si>
  <si>
    <t>https://starcitygames.com/plargg-dean-of-chaos-augusta-dean-of-order-sgl-mtg-stx-155-enn/?sku=SGL-MTG-STX-155-ENN1</t>
  </si>
  <si>
    <t>Territorial Kavu</t>
  </si>
  <si>
    <t>https://starcitygames.com/territorial-kavu-sgl-mtg-mh2-216-enn/?sku=SGL-MTG-MH2-216-ENN1</t>
  </si>
  <si>
    <t>https://starcitygames.com/profane-procession-sgl-mtg-rix-166a-enn/?sku=SGL-MTG-RIX-166a-ENN1</t>
  </si>
  <si>
    <t>Profane Procession</t>
  </si>
  <si>
    <t>King Narfi's Betrayal</t>
  </si>
  <si>
    <t>https://starcitygames.com/king-narfis-betrayal-sgl-mtg-khm-219-enn/?sku=SGL-MTG-KHM-219-ENN1</t>
  </si>
  <si>
    <t>https://starcitygames.com/dalakos-crafter-of-wonders-sgl-mtg-thb-212-enn/?sku=SGL-MTG-THB-212-ENN1</t>
  </si>
  <si>
    <t>Dalakos, Crafter of Wonders</t>
  </si>
  <si>
    <t>https://starcitygames.com/pestilent-cauldron-restorative-burst-sgl-mtg-stx-154-enn/?sku=SGL-MTG-STX-154-ENN1</t>
  </si>
  <si>
    <t>Pestilent Cauldron</t>
  </si>
  <si>
    <t>https://starcitygames.com/putrefy-sgl-mtg-sta-063-enn/?sku=SGL-MTG-STA-063-ENN1</t>
  </si>
  <si>
    <t>Putrefy</t>
  </si>
  <si>
    <t>https://starcitygames.com/the-bears-of-littjara-sgl-mtg-prm-pp_khm_205-enn/?sku=SGL-MTG-PRM-PP_KHM_205-ENN1</t>
  </si>
  <si>
    <t>The Bears of Littjara</t>
  </si>
  <si>
    <t>https://starcitygames.com/kianne-dean-of-substance-imbraham-dean-of-theory-sgl-mtg-stx-152-enn/?sku=SGL-MTG-STX-152-ENN1</t>
  </si>
  <si>
    <t>Kianne, Dean of Substance</t>
  </si>
  <si>
    <t>https://starcitygames.com/silverquill-command-sgl-mtg-stx-232-enn/?sku=SGL-MTG-STX-232-ENN1</t>
  </si>
  <si>
    <t>Silverquill Command</t>
  </si>
  <si>
    <t>https://starcitygames.com/dramatic-finale-sgl-mtg-stx2-341-enn/?sku=SGL-MTG-STX2-341-ENN1</t>
  </si>
  <si>
    <t>Dramatic Finale</t>
  </si>
  <si>
    <t>https://starcitygames.com/driven-sgl-mtg-hou-157a-enn/?sku=SGL-MTG-HOU-157a-ENN1</t>
  </si>
  <si>
    <t>Driven // Despair</t>
  </si>
  <si>
    <t>https://starcitygames.com/daemogoth-titan-sgl-mtg-stx-174-enn/?sku=SGL-MTG-STX-174-ENN1</t>
  </si>
  <si>
    <t>Daemogoth Titan</t>
  </si>
  <si>
    <t>https://starcitygames.com/daemogoth-titan-sgl-mtg-stx2-339-enn/?sku=SGL-MTG-STX2-339-ENN1</t>
  </si>
  <si>
    <t>https://starcitygames.com/carth-the-lion-sgl-mtg-mh2-189-enn/?sku=SGL-MTG-MH2-189-ENN1</t>
  </si>
  <si>
    <t>Carth the Lion</t>
  </si>
  <si>
    <t>https://starcitygames.com/master-warcraft-sgl-mtg-cmr-447-enn/?sku=SGL-MTG-CMR-447-ENN1</t>
  </si>
  <si>
    <t>https://starcitygames.com/time-wipe-sgl-mtg-war-223-enn/?sku=SGL-MTG-WAR-223-ENN1</t>
  </si>
  <si>
    <t>Time Wipe</t>
  </si>
  <si>
    <t>https://starcitygames.com/blood-baron-of-vizkopa-sgl-mtg-ima-195-enn/?sku=SGL-MTG-IMA-195-ENN1</t>
  </si>
  <si>
    <t>Blood Baron of Vizkopa</t>
  </si>
  <si>
    <t>https://starcitygames.com/liesa-shroud-of-dusk-sgl-mtg-cmr-286-enn/?sku=SGL-MTG-CMR-286-ENN1</t>
  </si>
  <si>
    <t>Liesa, Shroud of Dusk</t>
  </si>
  <si>
    <t>https://starcitygames.com/consuming-aberration-sgl-mtg-tsr2-374-enn/?sku=SGL-MTG-TSR2-374-ENN1</t>
  </si>
  <si>
    <t>https://starcitygames.com/lorehold-command-sgl-mtg-stx-199-enn/?sku=SGL-MTG-STX-199-ENN1</t>
  </si>
  <si>
    <t>Lorehold Command</t>
  </si>
  <si>
    <t>https://starcitygames.com/jor-kadeen-the-prevailer-sgl-mtg-c21-220-enn/?sku=SGL-MTG-C21-220-ENN1</t>
  </si>
  <si>
    <t>Jor Kadeen, the Prevailer</t>
  </si>
  <si>
    <t>https://starcitygames.com/okos-hospitality-sgl-mtg-eld-312-enn/?sku=SGL-MTG-ELD-312-ENN1</t>
  </si>
  <si>
    <t>Oko's Hospitality</t>
  </si>
  <si>
    <t>https://starcitygames.com/dream-trawler-sgl-mtg-thb-214-enn/?sku=SGL-MTG-THB-214-ENN1</t>
  </si>
  <si>
    <t>Dream Trawler</t>
  </si>
  <si>
    <t>https://starcitygames.com/leave-sgl-mtg-hou-153a-enn/?sku=SGL-MTG-HOU-153a-ENN1</t>
  </si>
  <si>
    <t>Leave // Chance</t>
  </si>
  <si>
    <t>Refuse // Cooperate</t>
  </si>
  <si>
    <t>https://starcitygames.com/refuse-sgl-mtg-hou-156a-enn/?sku=SGL-MTG-HOU-156a-ENN1</t>
  </si>
  <si>
    <t>https://starcitygames.com/response-resurgence-sgl-mtg-cmr-449-enn/?sku=SGL-MTG-CMR-449-ENN1</t>
  </si>
  <si>
    <t>Wake the Past</t>
  </si>
  <si>
    <t>https://starcitygames.com/wake-the-past-sgl-mtg-c21-075-enn/?sku=SGL-MTG-C21-075-ENN1</t>
  </si>
  <si>
    <t>https://starcitygames.com/genesis-ultimatum-sgl-mtg-prm-pp_iko_189-enn/?sku=SGL-MTG-PRM-PP_IKO_189-ENN1</t>
  </si>
  <si>
    <t>Genesis Ultimatum</t>
  </si>
  <si>
    <t>https://starcitygames.com/silent-gravestone-sgl-mtg-rix-182-enn/?sku=SGL-MTG-RIX-182-ENN1</t>
  </si>
  <si>
    <t>Silent Gravestone</t>
  </si>
  <si>
    <t>https://starcitygames.com/zabaz-glimmerwasp-sgl-mtg-mh2-243-enn/?sku=SGL-MTG-MH2-243-ENN1</t>
  </si>
  <si>
    <t>Zabaz, the Glimmerwasp</t>
  </si>
  <si>
    <t>https://starcitygames.com/steel-overseer-sgl-mtg-m20-239-enn/?sku=SGL-MTG-M20-239-ENN1</t>
  </si>
  <si>
    <t>Steel Overseer</t>
  </si>
  <si>
    <t>https://starcitygames.com/blackblade-reforged-sgl-mtg-cmr-457-enn/?sku=SGL-MTG-CMR-457-ENN1</t>
  </si>
  <si>
    <t>Blackblade Reforged</t>
  </si>
  <si>
    <t>https://starcitygames.com/key-to-the-city-sgl-mtg-c21-248-enn/?sku=SGL-MTG-C21-248-ENN1</t>
  </si>
  <si>
    <t>Key to the City</t>
  </si>
  <si>
    <t>https://starcitygames.com/steel-overseer-sgl-mtg-c21-267-enn/?sku=SGL-MTG-C21-267-ENN1</t>
  </si>
  <si>
    <t>https://starcitygames.com/captains-hook-sgl-mtg-rix-177-enn/?sku=SGL-MTG-RIX-177-ENN1</t>
  </si>
  <si>
    <t>Captain's Hook</t>
  </si>
  <si>
    <t>https://starcitygames.com/abandoned-sarcophagus-sgl-mtg-hou-158-enn/?sku=SGL-MTG-HOU-158-ENN1</t>
  </si>
  <si>
    <t>Abandoned Sarcophagus</t>
  </si>
  <si>
    <t>Loxodon Warhammer</t>
  </si>
  <si>
    <t>https://starcitygames.com/loxodon-warhammer-sgl-mtg-cmr-465-enn/?sku=SGL-MTG-CMR-465-ENN1</t>
  </si>
  <si>
    <t>https://starcitygames.com/sword-of-vengeance-sgl-mtg-cmr-475-enn/?sku=SGL-MTG-CMR-475-ENN1</t>
  </si>
  <si>
    <t>Sword of Vengeance</t>
  </si>
  <si>
    <t>https://starcitygames.com/sunforger-sgl-mtg-cmr-473-enn/?sku=SGL-MTG-CMR-473-ENN1</t>
  </si>
  <si>
    <t>https://starcitygames.com/scrap-trawler-sgl-mtg-c21-260-enn/?sku=SGL-MTG-C21-260-ENN1</t>
  </si>
  <si>
    <t>Scrap Trawler</t>
  </si>
  <si>
    <t>https://starcitygames.com/hollow-one-sgl-mtg-hou-163-enn/?sku=SGL-MTG-HOU-163-ENN1</t>
  </si>
  <si>
    <t>Hollow One</t>
  </si>
  <si>
    <t>https://starcitygames.com/duplicant-sgl-mtg-c21-242-enn/?sku=SGL-MTG-C21-242-ENN1</t>
  </si>
  <si>
    <t>Duplicant</t>
  </si>
  <si>
    <t>https://starcitygames.com/steel-hellkite-sgl-mtg-c21-266-enn/?sku=SGL-MTG-C21-266-ENN1</t>
  </si>
  <si>
    <t>Steel Hellkite</t>
  </si>
  <si>
    <t>https://starcitygames.com/myr-battlesphere-sgl-mtg-c21-253-enn/?sku=SGL-MTG-C21-253-ENN1</t>
  </si>
  <si>
    <t>Myr Battlesphere</t>
  </si>
  <si>
    <t>https://starcitygames.com/bosh-iron-golem-sgl-mtg-c21-237-enn/?sku=SGL-MTG-C21-237-ENN1</t>
  </si>
  <si>
    <t>Bosh, Iron Golem</t>
  </si>
  <si>
    <t>Tolaria West</t>
  </si>
  <si>
    <t>https://starcitygames.com/tolaria-west-sgl-mtg-tsr-286-enn/?sku=SGL-MTG-TSR-286-ENN1</t>
  </si>
  <si>
    <t>https://starcitygames.com/riptide-laboratory-sgl-mtg-mh2-303-enn/?sku=SGL-MTG-MH2-303-ENN1</t>
  </si>
  <si>
    <t>Riptide Laboratory</t>
  </si>
  <si>
    <t>Temple of Deceit</t>
  </si>
  <si>
    <t>https://starcitygames.com/temple-of-deceit-sgl-mtg-thb-245-enn/?sku=SGL-MTG-THB-245-ENN1</t>
  </si>
  <si>
    <t>Temple of Epiphany</t>
  </si>
  <si>
    <t>https://starcitygames.com/temple-of-epiphany-sgl-mtg-m20-253-enn/?sku=SGL-MTG-M20-253-ENN1</t>
  </si>
  <si>
    <t>Temple of Malady</t>
  </si>
  <si>
    <t>https://starcitygames.com/temple-of-malady-sgl-mtg-m20-254-enn/?sku=SGL-MTG-M20-254-ENN1</t>
  </si>
  <si>
    <t>https://starcitygames.com/temple-of-triumph-sgl-mtg-m21-256-enn/?sku=SGL-MTG-M21-256-ENN1</t>
  </si>
  <si>
    <t>Slayer's Stronghold</t>
  </si>
  <si>
    <t>https://starcitygames.com/temple-of-triumph-sgl-mtg-c21-327-enn/?sku=SGL-MTG-C21-327-ENN1</t>
  </si>
  <si>
    <t>https://starcitygames.com/slayers-stronghold-sgl-mtg-cmr-494-enn/?sku=SGL-MTG-CMR-494-ENN1</t>
  </si>
  <si>
    <t>https://starcitygames.com/slayers-stronghold-sgl-mtg-c21-318-enn/?sku=SGL-MTG-C21-318-ENN1</t>
  </si>
  <si>
    <t>Endless Sands</t>
  </si>
  <si>
    <t>https://starcitygames.com/endless-sands-sgl-mtg-hou-176-enn/?sku=SGL-MTG-HOU-176-ENN1</t>
  </si>
  <si>
    <t>https://starcitygames.com/labyrinth-of-skophos-sgl-mtg-thb-243-enn/?sku=SGL-MTG-THB-243-ENN1</t>
  </si>
  <si>
    <t>Labyrinth of Skophos</t>
  </si>
  <si>
    <t>https://starcitygames.com/hall-of-oracles-sgl-mtg-stx-267-enn/?sku=SGL-MTG-STX-267-ENN1</t>
  </si>
  <si>
    <t>Hall of Oracles</t>
  </si>
  <si>
    <t>https://starcitygames.com/dawn-of-hope-sgl-mtg-prm-pp-grn-008-enn/?sku=SGL-MTG-PRM-PP_GRN_008-ENN1</t>
  </si>
  <si>
    <t>Dawn of Hope</t>
  </si>
  <si>
    <t>https://starcitygames.com/on-thin-ice-sgl-mtg-mh1-20-enn/?sku=SGL-MTG-MH1-20-ENN1</t>
  </si>
  <si>
    <t>On Thin Ice</t>
  </si>
  <si>
    <t>https://starcitygames.com/boros-charm-sgl-mtg-c21-210-enn/?sku=SGL-MTG-C21-210-ENN1</t>
  </si>
  <si>
    <t>Rakdos Charm</t>
  </si>
  <si>
    <t>https://starcitygames.com/rakdos-charm-sgl-mtg-gk2-68-enn/?sku=SGL-MTG-GK2-68-ENN1</t>
  </si>
  <si>
    <t>https://starcitygames.com/utopia-sprawl-sgl-mtg-a25-192-enn/?sku=SGL-MTG-A25-192-ENN1</t>
  </si>
  <si>
    <t>Utopia Sprawl</t>
  </si>
  <si>
    <t>Bastion of Remembrance</t>
  </si>
  <si>
    <t>https://starcitygames.com/bastion-of-remembrance-sgl-mtg-iko-073-enn/?sku=SGL-MTG-IKO-073-ENN1</t>
  </si>
  <si>
    <t>https://starcitygames.com/blood-artist-sgl-mtg-pwsb-c17_099-enn/?sku=SGL-MTG-PWSB-C17_099-ENN1</t>
  </si>
  <si>
    <t>Blood Artist</t>
  </si>
  <si>
    <t>https://starcitygames.com/malakir-rebirth-malakir-mire-sgl-mtg-znr-111-enn/?sku=SGL-MTG-ZNR-111-ENN1</t>
  </si>
  <si>
    <t>Malakir Rebirth // Malakir Mire</t>
  </si>
  <si>
    <t>https://starcitygames.com/youthful-valkyrie-sgl-mtg-khm-382-enn/?sku=SGL-MTG-KHM-382-ENN1</t>
  </si>
  <si>
    <t>Youthful Valkyrie</t>
  </si>
  <si>
    <t>Essence Warden</t>
  </si>
  <si>
    <t>https://starcitygames.com/essence-warden-sgl-mtg-pwsb-cma_106-enn/?sku=SGL-MTG-PWSB-CMA_106-ENN1</t>
  </si>
  <si>
    <t>https://starcitygames.com/elves-of-deep-shadow-sgl-mtg-pwsb-gk1_056-enn/?sku=SGL-MTG-PWSB-GK1_056-ENN1</t>
  </si>
  <si>
    <t>https://starcitygames.com/dragons-approach-sgl-mtg-stx-097-enn/?sku=SGL-MTG-STX-097-ENN1</t>
  </si>
  <si>
    <t>Dragon's Approach</t>
  </si>
  <si>
    <t>Hadana's Climb</t>
  </si>
  <si>
    <t>Ignacio Vasquez</t>
  </si>
  <si>
    <t>Michael Ibacache</t>
  </si>
  <si>
    <t>Lunes 12</t>
  </si>
  <si>
    <t>Diego Olfos</t>
  </si>
  <si>
    <t>Sabado 10</t>
  </si>
  <si>
    <t>Casita</t>
  </si>
  <si>
    <t>Felipe Schnyder</t>
  </si>
  <si>
    <t>José Casanova</t>
  </si>
  <si>
    <t>Freddy Paredes</t>
  </si>
  <si>
    <t>Pato Reyes</t>
  </si>
  <si>
    <t>Sería a starken Ancud</t>
  </si>
  <si>
    <t>Patricio rojas</t>
  </si>
  <si>
    <t>15.737.140-1</t>
  </si>
  <si>
    <t>+56 9 4908 0312</t>
  </si>
  <si>
    <t>Borja Sabat</t>
  </si>
  <si>
    <t>Freddy Lara</t>
  </si>
  <si>
    <t>3 hrs</t>
  </si>
  <si>
    <t>13 hrs</t>
  </si>
  <si>
    <t>Tobalaba</t>
  </si>
  <si>
    <t>Tatuaje</t>
  </si>
  <si>
    <t>Alejandro Canales</t>
  </si>
  <si>
    <t xml:space="preserve">   </t>
  </si>
  <si>
    <t>Mierco 14</t>
  </si>
  <si>
    <t>https://starcitygames.com/marsh-flats-sgl-mtg-mh22-476-enn/?sku=SGL-MTG-MH22-476-ENN1</t>
  </si>
  <si>
    <t>https://starcitygames.com/yavimaya-cradle-of-growth-sgl-mtg-mh22-480-enf/?sku=SGL-MTG-MH22-480-ENF1</t>
  </si>
  <si>
    <t>https://starcitygames.com/gerrard-capashen-sgl-mtg-apc-11-enf/?sku=SGL-MTG-APC-11-ENF1</t>
  </si>
  <si>
    <t>Volatile Fjord</t>
  </si>
  <si>
    <t>Prismari Campus</t>
  </si>
  <si>
    <t>https://starcitygames.com/silverbluff-bridge-sgl-mtg-mh2-255-enn/?sku=SGL-MTG-MH2-255-ENN1</t>
  </si>
  <si>
    <t>Silverbluff Bridge</t>
  </si>
  <si>
    <t>Lose Focus</t>
  </si>
  <si>
    <t>You Find the Villains' Lair</t>
  </si>
  <si>
    <r>
      <rPr>
        <b/>
        <sz val="12"/>
        <color theme="1" tint="4.9989318521683403E-2"/>
        <rFont val="Calibri"/>
        <family val="2"/>
        <scheme val="minor"/>
      </rPr>
      <t>3.6.8.</t>
    </r>
    <r>
      <rPr>
        <b/>
        <sz val="12"/>
        <color rgb="FF3C78D8"/>
        <rFont val="Calibri"/>
        <family val="2"/>
        <scheme val="minor"/>
      </rPr>
      <t xml:space="preserve"> D&amp;D: Advent</t>
    </r>
    <r>
      <rPr>
        <b/>
        <sz val="12"/>
        <color rgb="FFDF68C4"/>
        <rFont val="Calibri"/>
        <family val="2"/>
        <scheme val="minor"/>
      </rPr>
      <t>ures in the Forg</t>
    </r>
    <r>
      <rPr>
        <b/>
        <sz val="12"/>
        <color rgb="FFB400DE"/>
        <rFont val="Calibri"/>
        <family val="2"/>
        <scheme val="minor"/>
      </rPr>
      <t>otten Realms</t>
    </r>
  </si>
  <si>
    <r>
      <rPr>
        <b/>
        <sz val="12"/>
        <color theme="1" tint="4.9989318521683403E-2"/>
        <rFont val="Calibri"/>
        <family val="2"/>
        <scheme val="minor"/>
      </rPr>
      <t>3.6.8.</t>
    </r>
    <r>
      <rPr>
        <b/>
        <sz val="12"/>
        <color rgb="FF3C78D8"/>
        <rFont val="Calibri"/>
        <family val="2"/>
        <scheme val="minor"/>
      </rPr>
      <t xml:space="preserve"> </t>
    </r>
    <r>
      <rPr>
        <b/>
        <sz val="12"/>
        <color theme="3" tint="0.39997558519241921"/>
        <rFont val="Calibri"/>
        <family val="2"/>
        <scheme val="minor"/>
      </rPr>
      <t>D&amp;D:  Forgotten Realms Commander</t>
    </r>
  </si>
  <si>
    <t>https://starcitygames.com/neurok-stealthsuit-sgl-mtg-5dn-140-enn/?sku=SGL-MTG-5DN-140-ENN1</t>
  </si>
  <si>
    <t>Neurok Stealthsuit</t>
  </si>
  <si>
    <t>https://starcitygames.com/snow-covered-island-sgl-mtg-csp-152-enn/?sku=SGL-MTG-CSP-152-ENN1</t>
  </si>
  <si>
    <t>https://starcitygames.com/snow-covered-mountain-sgl-mtg-ice-379-enn/?sku=SGL-MTG-ICE-379-ENN1</t>
  </si>
  <si>
    <t>Endless Wurm</t>
  </si>
  <si>
    <t>https://starcitygames.com/akromas-vengeance-sgl-mtg-ons-2-enn/?sku=SGL-MTG-ONS-2-ENN1</t>
  </si>
  <si>
    <t>Akroma's Vengeance</t>
  </si>
  <si>
    <t>https://starcitygames.com/endless-wurm-sgl-mtg-usg-249-enn/?sku=SGL-MTG-USG-249-ENN1</t>
  </si>
  <si>
    <t>https://starcitygames.com/brainstorm-sgl-mtg-ss1-3-enn/?sku=SGL-MTG-SS1-3-ENN1</t>
  </si>
  <si>
    <t>https://starcitygames.com/brainstorm-sgl-mtg-ss1-3-enf/?sku=SGL-MTG-SS1-3-ENF1</t>
  </si>
  <si>
    <t>https://starcitygames.com/jace-beleren-sgl-mtg-ss1-1-enn/?sku=SGL-MTG-SS1-1-ENN1</t>
  </si>
  <si>
    <t>Jace Beleren</t>
  </si>
  <si>
    <t>Mystical Tutor</t>
  </si>
  <si>
    <t>https://starcitygames.com/sanctum-weaver-sgl-mtg-mh2-171-enn/?sku=SGL-MTG-MH2-171-ENN1</t>
  </si>
  <si>
    <t>Sanctum Weaver</t>
  </si>
  <si>
    <t>https://starcitygames.com/verdant-catacombs-sgl-mtg-mh2-260-enn/?sku=SGL-MTG-MH2-260-ENN1</t>
  </si>
  <si>
    <t>Verdant Catacombs</t>
  </si>
  <si>
    <t>https://starcitygames.com/tireless-provisioner-sgl-mtg-mh2-180-enn/?sku=SGL-MTG-MH2-180-ENN1</t>
  </si>
  <si>
    <t>Tireless Provisioner</t>
  </si>
  <si>
    <t>https://starcitygames.com/misty-rainforest-sgl-mtg-mh2-250-enf/?sku=SGL-MTG-MH2-250-ENF1</t>
  </si>
  <si>
    <t>https://starcitygames.com/yavimaya-cradle-of-growth-sgl-mtg-mh2-261-enn/?sku=SGL-MTG-MH2-261-ENN1</t>
  </si>
  <si>
    <t>https://starcitygames.com/necroblossom-snarl-sgl-mtg-stx-269-enn/?sku=SGL-MTG-STX-269-ENN1</t>
  </si>
  <si>
    <t>Necroblossom Snarl</t>
  </si>
  <si>
    <t>https://starcitygames.com/double-major-sgl-mtg-prm-pre_stx_179-enf/?sku=SGL-MTG-PRM-PRE_STX_179-ENF1</t>
  </si>
  <si>
    <t>https://starcitygames.com/professor-onyx-sgl-mtg-stx-083-enn/?sku=SGL-MTG-STX-083-ENN1</t>
  </si>
  <si>
    <t>Professor Onyx</t>
  </si>
  <si>
    <t>https://starcitygames.com/culling-ritual-sgl-mtg-stx-172-enn/?sku=SGL-MTG-STX-172-ENN1</t>
  </si>
  <si>
    <t>Culling Ritual</t>
  </si>
  <si>
    <t>https://starcitygames.com/dragonskull-summit-sgl-mtg-xln-252-enn/?sku=SGL-MTG-XLN-252-ENN1</t>
  </si>
  <si>
    <t>Dragonskull Summit</t>
  </si>
  <si>
    <r>
      <rPr>
        <b/>
        <sz val="12"/>
        <rFont val="Calibri"/>
        <family val="2"/>
        <scheme val="minor"/>
      </rPr>
      <t>5.4</t>
    </r>
    <r>
      <rPr>
        <b/>
        <sz val="12"/>
        <color theme="0"/>
        <rFont val="Calibri"/>
        <family val="2"/>
        <scheme val="minor"/>
      </rPr>
      <t xml:space="preserve"> </t>
    </r>
    <r>
      <rPr>
        <b/>
        <sz val="12"/>
        <color theme="0" tint="-0.249977111117893"/>
        <rFont val="Calibri"/>
        <family val="2"/>
        <scheme val="minor"/>
      </rPr>
      <t>A</t>
    </r>
  </si>
  <si>
    <t>https://starcitygames.com/thassa-deep-dwelling-sgl-mtg-prm-pp-thb-071-enn/?sku=SGL-MTG-PRM-PP_THB_071-ENN1</t>
  </si>
  <si>
    <t>Thassa, Deep-Dwelling</t>
  </si>
  <si>
    <t>https://starcitygames.com/solitude-sgl-mtg-mh2-032-enn/?sku=SGL-MTG-MH2-032-ENN1</t>
  </si>
  <si>
    <t>Solitude</t>
  </si>
  <si>
    <t>Serra's Emissary</t>
  </si>
  <si>
    <t>https://starcitygames.com/serras-emissary-sgl-mtg-mh2-030-enn/?sku=SGL-MTG-MH2-030-ENN1</t>
  </si>
  <si>
    <t>https://starcitygames.com/concerted-effort-sgl-mtg-rav-8-enn/?sku=SGL-MTG-RAV-8-ENN1</t>
  </si>
  <si>
    <t>Concerted Effort</t>
  </si>
  <si>
    <t>https://starcitygames.com/okina-temple-to-the-grandfathers-sgl-mtg-chk-280-enn/?sku=SGL-MTG-CHK-280-ENN1</t>
  </si>
  <si>
    <t>Okina, Temple to the Grandfathers</t>
  </si>
  <si>
    <t>https://starcitygames.com/dosan-the-falling-leaf-sgl-mtg-chk-205-enn/?sku=SGL-MTG-CHK-205-ENN1</t>
  </si>
  <si>
    <t>Dosan the Falling Leaf (PL)</t>
  </si>
  <si>
    <t>Eight-and-a-Half-Tails</t>
  </si>
  <si>
    <t>https://starcitygames.com/eight-and-a-half-tails-sgl-mtg-chk-8-enn/?sku=SGL-MTG-CHK-8-ENN1</t>
  </si>
  <si>
    <t>Sensei's Divining Top (PL)</t>
  </si>
  <si>
    <t>https://starcitygames.com/the-book-of-vile-darkness-sgl-mtg-afr-091-enn/?sku=SGL-MTG-AFR-091-ENN1</t>
  </si>
  <si>
    <t>The Book of Vile Darkness</t>
  </si>
  <si>
    <t>https://starcitygames.com/ebondeath-dracolich-sgl-mtg-afr-100-enn/?sku=SGL-MTG-AFR-100-ENN1</t>
  </si>
  <si>
    <t>Ebondeath, Dracolich</t>
  </si>
  <si>
    <t>Minsc, Beloved Ranger</t>
  </si>
  <si>
    <t>https://starcitygames.com/minsc-beloved-ranger-sgl-mtg-afr-227-enn/?sku=SGL-MTG-AFR-227-ENN1</t>
  </si>
  <si>
    <t>https://starcitygames.com/xanathar-guild-kingpin-sgl-mtg-afr-239-enn/?sku=SGL-MTG-AFR-239-ENN1</t>
  </si>
  <si>
    <t>Xanathar, Guild Kingpin</t>
  </si>
  <si>
    <t>https://starcitygames.com/the-deck-of-many-things-sgl-mtg-afr-241-enn/?sku=SGL-MTG-AFR-241-ENN1</t>
  </si>
  <si>
    <t>The Deck of Many Things</t>
  </si>
  <si>
    <t>https://starcitygames.com/guardian-of-faith-sgl-mtg-afr-018-enn/?sku=SGL-MTG-AFR-018-ENN1</t>
  </si>
  <si>
    <t>Guardian of Faith</t>
  </si>
  <si>
    <t>Oswald Fiddlebender</t>
  </si>
  <si>
    <t>https://starcitygames.com/oswald-fiddlebender-sgl-mtg-afr-028-enn/?sku=SGL-MTG-AFR-028-ENN1</t>
  </si>
  <si>
    <t>https://starcitygames.com/teleportation-circle-sgl-mtg-afr-039-enn/?sku=SGL-MTG-AFR-039-ENN1</t>
  </si>
  <si>
    <t>Teleportation Circle</t>
  </si>
  <si>
    <t>Treasure Vault</t>
  </si>
  <si>
    <t>https://starcitygames.com/den-of-the-bugbear-sgl-mtg-afr-254-enn/?sku=SGL-MTG-AFR-254-ENN1</t>
  </si>
  <si>
    <t>Den of the Bugbear</t>
  </si>
  <si>
    <t>https://starcitygames.com/treasure-vault-sgl-mtg-afr-261-enn/?sku=SGL-MTG-AFR-261-ENN1</t>
  </si>
  <si>
    <t>https://starcitygames.com/werewolf-pack-leader-sgl-mtg-afr-211-enn/?sku=SGL-MTG-AFR-211-ENN1</t>
  </si>
  <si>
    <t>Werewolf Pack Leader</t>
  </si>
  <si>
    <t>https://starcitygames.com/inferno-of-the-star-mounts-sgl-mtg-afr2-293-enn/?sku=SGL-MTG-AFR2-293-ENN1</t>
  </si>
  <si>
    <t>Inferno of the Star Mounts</t>
  </si>
  <si>
    <t>https://starcitygames.com/nut-collector-sgl-mtg-pwsb-ody_259-enn/?sku=SGL-MTG-PWSB-ODY_259-ENN1</t>
  </si>
  <si>
    <t>Nut Collector</t>
  </si>
  <si>
    <t>Circle of Dreams Druid</t>
  </si>
  <si>
    <t>https://starcitygames.com/circle-of-dreams-druid-sgl-mtg-afr-176-enf/?sku=SGL-MTG-AFR-176-ENF1</t>
  </si>
  <si>
    <t>Lair of the Hydra</t>
  </si>
  <si>
    <t>https://starcitygames.com/mordenkainen-sgl-mtg-afr-064-enf/?sku=SGL-MTG-AFR-064-ENF1</t>
  </si>
  <si>
    <t>https://starcitygames.com/lair-of-the-hydra-sgl-mtg-afr2-356-enn/?sku=SGL-MTG-AFR2-356-ENN1</t>
  </si>
  <si>
    <t>Mordenkainen</t>
  </si>
  <si>
    <t>https://starcitygames.com/rogue-class-sgl-mtg-afr-230-enf/?sku=SGL-MTG-AFR-230-ENF1</t>
  </si>
  <si>
    <t>Rogue Class</t>
  </si>
  <si>
    <t>Acererak the Archlich</t>
  </si>
  <si>
    <t>https://starcitygames.com/acererak-the-archlich-sgl-mtg-afr2-372-enn/?sku=SGL-MTG-AFR2-372-ENN1</t>
  </si>
  <si>
    <t>https://starcitygames.com/you-find-the-villains-lair-sgl-mtg-afr-084-enf/?sku=SGL-MTG-AFR-084-ENF1</t>
  </si>
  <si>
    <t>Unholy Heat</t>
  </si>
  <si>
    <t>Thalia, Guardian of Thraben</t>
  </si>
  <si>
    <t>https://starcitygames.com/clifftop-retreat-sgl-mtg-isd-238-enn/?sku=SGL-MTG-ISD-238-ENN1</t>
  </si>
  <si>
    <t>Clifftop Retreat</t>
  </si>
  <si>
    <t>https://starcitygames.com/boros-charm-sgl-mtg-gtc-148-enn/?sku=SGL-MTG-GTC-148-ENN1</t>
  </si>
  <si>
    <t>Skullcrack</t>
  </si>
  <si>
    <t>https://starcitygames.com/skullcrack-sgl-mtg-gtc-106-enn/?sku=SGL-MTG-GTC-106-ENN1</t>
  </si>
  <si>
    <t>Yeva, Nature's Herald</t>
  </si>
  <si>
    <t>https://starcitygames.com/deadeye-navigator-sgl-mtg-avr-47-enn/?sku=SGL-MTG-AVR-47-ENN1</t>
  </si>
  <si>
    <t>Deadeye Navigator</t>
  </si>
  <si>
    <t>https://starcitygames.com/farseek-sgl-mtg-m13-170-enn/?sku=SGL-MTG-M13-170-ENN1</t>
  </si>
  <si>
    <t>Farseek</t>
  </si>
  <si>
    <t>https://starcitygames.com/bramble-sovereign-sgl-mtg-bbd-65-enn/?sku=SGL-MTG-BBD-65-ENN1</t>
  </si>
  <si>
    <t>Bramble Sovereign</t>
  </si>
  <si>
    <t>https://starcitygames.com/bountiful-promenade-sgl-mtg-bbd-81-enn/?sku=SGL-MTG-BBD-81-ENN1</t>
  </si>
  <si>
    <t>https://starcitygames.com/seraph-of-the-scales-sgl-mtg-prm-pre-rna-205-enf/?sku=SGL-MTG-PRM-PRE_RNA_205-ENF1</t>
  </si>
  <si>
    <t>https://starcitygames.com/wilderness-reclamation-sgl-mtg-rna-149-enn/?sku=SGL-MTG-RNA-149-ENN1</t>
  </si>
  <si>
    <t>Wilderness Reclamation</t>
  </si>
  <si>
    <t>Seraph of the Scales</t>
  </si>
  <si>
    <t>https://starcitygames.com/gilded-goose-sgl-mtg-prm-pp-eld-160-enf/?sku=SGL-MTG-PRM-PP_ELD_160-ENF1</t>
  </si>
  <si>
    <t>Gilded Goose</t>
  </si>
  <si>
    <t>https://starcitygames.com/raugrin-triome-sgl-mtg-prm-pp_iko_251-enn/?sku=SGL-MTG-PRM-PP_IKO_251-ENN1</t>
  </si>
  <si>
    <t>Raugrin Triome</t>
  </si>
  <si>
    <t>https://starcitygames.com/expressive-iteration-sgl-mtg-prm-pp_stx_379-enn/?sku=SGL-MTG-PRM-PP_STX_379-ENN1</t>
  </si>
  <si>
    <t>Fracture</t>
  </si>
  <si>
    <t>https://starcitygames.com/prismari-command-sgl-mtg-prm-pre_stx_214-enf/?sku=SGL-MTG-PRM-PRE_STX_214-ENF1</t>
  </si>
  <si>
    <t>Prismari Command</t>
  </si>
  <si>
    <t>https://starcitygames.com/kasmina-enigma-sage-sgl-mtg-stx2-279-enn/?sku=SGL-MTG-STX2-279-ENN1</t>
  </si>
  <si>
    <t>Kasmina, Enigma Sage</t>
  </si>
  <si>
    <t>https://starcitygames.com/baleful-mastery-sgl-mtg-stx-064-enn/?sku=SGL-MTG-STX-064-ENN1</t>
  </si>
  <si>
    <t>Baleful Mastery</t>
  </si>
  <si>
    <t>https://starcitygames.com/extus-oriq-overlord-awaken-the-blood-avatar-sgl-mtg-stx-149-enn/?sku=SGL-MTG-STX-149-ENN1</t>
  </si>
  <si>
    <t>Extus, Oriq Overlord</t>
  </si>
  <si>
    <t>https://starcitygames.com/vineglimmer-snarl-sgl-mtg-stx-274-enf/?sku=SGL-MTG-STX-274-ENF1</t>
  </si>
  <si>
    <t>https://starcitygames.com/archmage-emeritus-sgl-mtg-prm-pre_stx_037-enf/?sku=SGL-MTG-PRM-PRE_STX_037-ENF1</t>
  </si>
  <si>
    <t>https://starcitygames.com/teferis-protection-sgl-mtg-sta-011-enn/?sku=SGL-MTG-STA-011-ENN1</t>
  </si>
  <si>
    <t>Teferi's Protection</t>
  </si>
  <si>
    <t>https://starcitygames.com/swords-to-plowshares-sgl-mtg-sta-010-enn/?sku=SGL-MTG-STA-010-ENN1</t>
  </si>
  <si>
    <t>https://starcitygames.com/lightning-bolt-sgl-mtg-sta-042-enn/?sku=SGL-MTG-STA-042-ENN1</t>
  </si>
  <si>
    <t>https://starcitygames.com/inquisition-of-kozilek-sgl-mtg-sta-031-enn/?sku=SGL-MTG-STA-031-ENN1</t>
  </si>
  <si>
    <t>Inquisition of Kozilek</t>
  </si>
  <si>
    <t>https://starcitygames.com/hobgoblin-bandit-lord-sgl-mtg-afr2-379-enf/?sku=SGL-MTG-AFR2-379-ENF1</t>
  </si>
  <si>
    <t>Hobgoblin Bandit Lord</t>
  </si>
  <si>
    <t>https://starcitygames.com/oswald-fiddlebender-sgl-mtg-afr2-304-enn/?sku=SGL-MTG-AFR2-304-ENN1</t>
  </si>
  <si>
    <t>https://starcitygames.com/ellywick-tumblestrum-sgl-mtg-afr-181-enn/?sku=SGL-MTG-AFR-181-ENN1</t>
  </si>
  <si>
    <t>Ellywick Tumblestrum</t>
  </si>
  <si>
    <t>Sram, Senior Edificer</t>
  </si>
  <si>
    <t>Nadaar, Selfless Paladin</t>
  </si>
  <si>
    <t>The Blackstaff of Waterdeep</t>
  </si>
  <si>
    <t>Teachings of the Archaics</t>
  </si>
  <si>
    <t>True Polymorph</t>
  </si>
  <si>
    <t>Multiple Choice</t>
  </si>
  <si>
    <t>https://starcitygames.com/master-of-the-feast-sgl-mtg-jou-75-enn/?sku=SGL-MTG-JOU-75-ENN1</t>
  </si>
  <si>
    <t>Master of the Feast</t>
  </si>
  <si>
    <t>Braids, Cabal Minion</t>
  </si>
  <si>
    <t>Minion of the Mighty</t>
  </si>
  <si>
    <t>https://starcitygames.com/orb-of-dragonkind-sgl-mtg-afr-157-enn/?sku=SGL-MTG-AFR-157-ENN1</t>
  </si>
  <si>
    <t>Orb of Dragonkind</t>
  </si>
  <si>
    <t>https://starcitygames.com/orb-of-dragonkind-sgl-mtg-afr2-381-enn/?sku=SGL-MTG-AFR2-381-ENN1</t>
  </si>
  <si>
    <t>Basic Conjuration</t>
  </si>
  <si>
    <t>Varis, Silverymoon Ranger</t>
  </si>
  <si>
    <t>Voracious Hydra</t>
  </si>
  <si>
    <t>https://starcitygames.com/voracious-hydra-sgl-mtg-m20-200-enn/?sku=SGL-MTG-M20-200-ENN1</t>
  </si>
  <si>
    <t>https://starcitygames.com/silverquill-silencer-sgl-mtg-stx-234-enn/?sku=SGL-MTG-STX-234-ENN1</t>
  </si>
  <si>
    <t>Silverquill Silencer</t>
  </si>
  <si>
    <t>https://starcitygames.com/triumphant-adventurer-sgl-mtg-afr-237-enn/?sku=SGL-MTG-AFR-237-ENN1</t>
  </si>
  <si>
    <t>Triumphant Adventurer</t>
  </si>
  <si>
    <t>https://starcitygames.com/selfless-glyphweaver-deadly-vanity-sgl-mtg-stx-157-enn/?sku=SGL-MTG-STX-157-ENN1</t>
  </si>
  <si>
    <t>Selfless Glyphweaver</t>
  </si>
  <si>
    <t>https://starcitygames.com/firjas-retribution-sgl-mtg-prm-pp_khm_210-enn/?sku=SGL-MTG-PRM-PP_KHM_210-ENN1</t>
  </si>
  <si>
    <t>https://starcitygames.com/dramatic-finale-sgl-mtg-stx-180-enn/?sku=SGL-MTG-STX-180-ENN1</t>
  </si>
  <si>
    <t>https://starcitygames.com/rogue-class-sgl-mtg-afr-230-enn/?sku=SGL-MTG-AFR-230-ENN1</t>
  </si>
  <si>
    <t>https://starcitygames.com/electrolyze-sgl-mtg-sta-060-enn/?sku=SGL-MTG-STA-060-ENN1</t>
  </si>
  <si>
    <t>Electrolyze</t>
  </si>
  <si>
    <t>Yusri, Fortune's Flame</t>
  </si>
  <si>
    <t>https://starcitygames.com/yusri-fortunes-flame-sgl-mtg-mh2-218-enn/?sku=SGL-MTG-MH2-218-ENN1</t>
  </si>
  <si>
    <t>Jhoira, Weatherlight Captain</t>
  </si>
  <si>
    <t>https://starcitygames.com/jhoira-weatherlight-captain-sgl-mtg-2xm-203-enn/?sku=SGL-MTG-2XM-203-ENN1</t>
  </si>
  <si>
    <t>https://starcitygames.com/elemental-expressionist-sgl-mtg-stx-181-enn/?sku=SGL-MTG-STX-181-ENN1</t>
  </si>
  <si>
    <t>Elemental Expressionist</t>
  </si>
  <si>
    <t>https://starcitygames.com/whirlwind-of-thought-sgl-mtg-prm-pp_iko_215-enn/?sku=SGL-MTG-PRM-PP_IKO_215-ENN1</t>
  </si>
  <si>
    <t>https://starcitygames.com/asmoranomardicadaistinaculdacar-sgl-mtg-mh2-186-enn/?sku=SGL-MTG-MH2-186-ENN1</t>
  </si>
  <si>
    <t>Asmoranomardicadaistinaculdacar</t>
  </si>
  <si>
    <t>https://starcitygames.com/orcus-prince-of-undeath-sgl-mtg-afr-229-enn/?sku=SGL-MTG-AFR-229-ENN1</t>
  </si>
  <si>
    <t>Orcus, Prince of Undeath</t>
  </si>
  <si>
    <t>Valentin, Dean of the Vein</t>
  </si>
  <si>
    <t>https://starcitygames.com/rushed-rebirth-sgl-mtg-stx-228-enn/?sku=SGL-MTG-STX-228-ENN1</t>
  </si>
  <si>
    <t>Rushed Rebirth</t>
  </si>
  <si>
    <t>https://starcitygames.com/witherbloom-command-sgl-mtg-stx-248-enn/?sku=SGL-MTG-STX-248-ENN1</t>
  </si>
  <si>
    <t>Witherbloom Command</t>
  </si>
  <si>
    <t>https://starcitygames.com/spark-trooper-sgl-mtg-gtc-199-enn/?sku=SGL-MTG-GTC-199-ENN1</t>
  </si>
  <si>
    <t>Adult Gold Dragon</t>
  </si>
  <si>
    <t>https://starcitygames.com/gruul-ragebeast-sgl-mtg-gtc-170-enn/?sku=SGL-MTG-GTC-170-ENN1</t>
  </si>
  <si>
    <t>Gruul Ragebeast</t>
  </si>
  <si>
    <t>https://starcitygames.com/simic-ascendancy-sgl-mtg-rna-207-enn/?sku=SGL-MTG-RNA-207-ENN1</t>
  </si>
  <si>
    <t>Ride the Avalanche</t>
  </si>
  <si>
    <t>https://starcitygames.com/ride-the-avalanche-sgl-mtg-afc2-325-enn/?sku=SGL-MTG-AFC2-325-ENN1</t>
  </si>
  <si>
    <t>https://starcitygames.com/shardless-agent-sgl-mtg-mh2-292-enn/?sku=SGL-MTG-MH2-292-ENN1</t>
  </si>
  <si>
    <t>Shardless Agent</t>
  </si>
  <si>
    <t>https://starcitygames.com/sol-talisman-sgl-mtg-mh2-236-enn/?sku=SGL-MTG-MH2-236-ENN1</t>
  </si>
  <si>
    <t>Sol Talisman</t>
  </si>
  <si>
    <t>https://starcitygames.com/sorcerous-spyglass-sgl-mtg-xln-248-enn/?sku=SGL-MTG-XLN-248-ENN1</t>
  </si>
  <si>
    <t>https://starcitygames.com/eye-of-vecna-sgl-mtg-afr-243-enn/?sku=SGL-MTG-AFR-243-ENN1</t>
  </si>
  <si>
    <t>Eye of Vecna</t>
  </si>
  <si>
    <t>https://starcitygames.com/codie-vociferous-codex-sgl-mtg-stx-253-enn/?sku=SGL-MTG-STX-253-ENN1</t>
  </si>
  <si>
    <t>Treasure Chest</t>
  </si>
  <si>
    <t>https://starcitygames.com/treasure-chest-sgl-mtg-afr-252-enn/?sku=SGL-MTG-AFR-252-ENN1</t>
  </si>
  <si>
    <t>https://starcitygames.com/treasure-chest-sgl-mtg-afr2-395-enn/?sku=SGL-MTG-AFR2-395-ENN1</t>
  </si>
  <si>
    <t>https://starcitygames.com/orochi-hatchery-sgl-mtg-chk-266-enn/?sku=SGL-MTG-CHK-266-ENN1</t>
  </si>
  <si>
    <t>https://starcitygames.com/hall-of-storm-giants-sgl-mtg-afr-257-enn/?sku=SGL-MTG-AFR-257-ENN1</t>
  </si>
  <si>
    <t>Hall of Storm Giants</t>
  </si>
  <si>
    <t>https://starcitygames.com/prairie-stream-sgl-mtg-prm-pp_bfz_241-enn/?sku=SGL-MTG-PRM-PP_BFZ_241-ENN1</t>
  </si>
  <si>
    <t>https://starcitygames.com/slayers-stronghold-sgl-mtg-avr-229-enn/?sku=SGL-MTG-AVR-229-ENN1</t>
  </si>
  <si>
    <t>https://starcitygames.com/thespians-stage-sgl-mtg-2xm-327-enn/?sku=SGL-MTG-2XM-327-ENN1</t>
  </si>
  <si>
    <t>Thespian's Stage</t>
  </si>
  <si>
    <t>https://starcitygames.com/dungeon-descent-sgl-mtg-afr2-352-enn/?sku=SGL-MTG-AFR2-352-ENN1</t>
  </si>
  <si>
    <t>Dungeon Descent</t>
  </si>
  <si>
    <t>https://starcitygames.com/skyshroud-claim-sgl-mtg-bbd-213-enn/?sku=SGL-MTG-BBD-213-ENN1</t>
  </si>
  <si>
    <t>Skyshroud Claim</t>
  </si>
  <si>
    <t>https://starcitygames.com/all-that-glitters-sgl-mtg-eld-002-enn/?sku=SGL-MTG-ELD-002-ENN1</t>
  </si>
  <si>
    <t>All That Glitters</t>
  </si>
  <si>
    <t>https://starcitygames.com/risen-reef-sgl-mtg-m20-217-enn/?sku=SGL-MTG-M20-217-ENN1</t>
  </si>
  <si>
    <t>Risen Reef</t>
  </si>
  <si>
    <t>https://starcitygames.com/angels-grace-sgl-mtg-tsr-004-enn/?sku=SGL-MTG-TSR-004-ENN1</t>
  </si>
  <si>
    <t>Angel's Grace</t>
  </si>
  <si>
    <t>https://starcitygames.com/rune-tail-kitsune-ascendant-sgl-mtg-sok-27-enn/?sku=SGL-MTG-SOK-27-ENN1</t>
  </si>
  <si>
    <t>Rune-Tail, Kitsune Ascendant</t>
  </si>
  <si>
    <t>Mystic Reflection</t>
  </si>
  <si>
    <t>https://starcitygames.com/mystic-reflection-sgl-mtg-prm-pp_khm_069-enn/?sku=SGL-MTG-PRM-PP_KHM_069-ENN1</t>
  </si>
  <si>
    <t>https://starcitygames.com/priest-of-forgotten-gods-sgl-mtg-rna-83-enn/?sku=SGL-MTG-RNA-83-ENN1</t>
  </si>
  <si>
    <t>Priest of Forgotten Gods</t>
  </si>
  <si>
    <t>https://starcitygames.com/unmarked-grave-sgl-mtg-mh2-106-enn/?sku=SGL-MTG-MH2-106-ENN1</t>
  </si>
  <si>
    <t>Unmarked Grave</t>
  </si>
  <si>
    <t>https://starcitygames.com/sekki-seasons-guide-sgl-mtg-sok-148-enn/?sku=SGL-MTG-SOK-148-ENN1</t>
  </si>
  <si>
    <t>Sekki, Seasons' Guide</t>
  </si>
  <si>
    <t>https://starcitygames.com/sterling-grove-sgl-mtg-mh2-293-enn/?sku=SGL-MTG-MH2-293-ENN1</t>
  </si>
  <si>
    <t>Legion Angel</t>
  </si>
  <si>
    <t>https://starcitygames.com/tempest-djinn-sgl-mtg-dom-68-enf/?sku=SGL-MTG-DOM-68-ENF1</t>
  </si>
  <si>
    <t>Reflections of Littjara</t>
  </si>
  <si>
    <t>Confront the Past</t>
  </si>
  <si>
    <t>Oran-Rief Ooze</t>
  </si>
  <si>
    <t>https://starcitygames.com/shisato-whispering-hunter-sgl-mtg-chk-242-enf/?sku=SGL-MTG-CHK-242-ENF1</t>
  </si>
  <si>
    <t>Shisato, Whispering Hunter</t>
  </si>
  <si>
    <t>Torrent Sculptor</t>
  </si>
  <si>
    <t>Blade Historian</t>
  </si>
  <si>
    <t>https://starcitygames.com/ashaya-soul-of-the-wild-sgl-mtg-znr2-358-enn/?sku=SGL-MTG-ZNR2-358-ENN1https://starcitygames.com/ashaya-soul-of-the-wild-sgl-mtg-znr2-358-enn/?sku=SGL-MTG-ZNR2-358-ENN1</t>
  </si>
  <si>
    <t>Ashaya, Soul of the Wild</t>
  </si>
  <si>
    <t>https://starcitygames.com/glasspool-mimic-glasspool-shore-sgl-mtg-znr2-328-enf/?sku=SGL-MTG-ZNR2-328-ENF1</t>
  </si>
  <si>
    <t>Glaspool Mimic</t>
  </si>
  <si>
    <t>https://starcitygames.com/unholy-heat-sgl-mtg-mh2-145-enf/?sku=SGL-MTG-MH2-145-ENF1</t>
  </si>
  <si>
    <t>Flooded Strand</t>
  </si>
  <si>
    <t>https://starcitygames.com/flooded-strand-sgl-mtg-ktk-233-enn/?sku=SGL-MTG-KTK-233-ENN1</t>
  </si>
  <si>
    <t>https://starcitygames.com/windswept-heath-sgl-mtg-ktk-248-enn/?sku=SGL-MTG-KTK-248-ENN1</t>
  </si>
  <si>
    <t>Windswept Heath</t>
  </si>
  <si>
    <t>Alchemist's Refuge</t>
  </si>
  <si>
    <t>Niv-Mizzet, Parun</t>
  </si>
  <si>
    <t>https://starcitygames.com/niv-mizzet-parun-sgl-mtg-grn-192-enn/?sku=SGL-MTG-GRN-192-ENN1</t>
  </si>
  <si>
    <t>Iván Concha</t>
  </si>
  <si>
    <t>Lunes 23</t>
  </si>
  <si>
    <t>Metro Santa Lucía</t>
  </si>
  <si>
    <t>Joaquín Veloso</t>
  </si>
  <si>
    <t>Beto</t>
  </si>
  <si>
    <t>Joaquín Gallardo</t>
  </si>
  <si>
    <t>Domingo 22</t>
  </si>
  <si>
    <t>Sabado 21</t>
  </si>
  <si>
    <t>Transf</t>
  </si>
  <si>
    <t>Armando Contreras</t>
  </si>
  <si>
    <t>Nicolás Andrade</t>
  </si>
  <si>
    <t>entre 3 y6</t>
  </si>
  <si>
    <t>ENVIO</t>
  </si>
  <si>
    <t>transf</t>
  </si>
  <si>
    <t>Osmar Lara</t>
  </si>
  <si>
    <t>En un rato</t>
  </si>
  <si>
    <t>Naxo Escobar</t>
  </si>
  <si>
    <t>Luchito Jara</t>
  </si>
  <si>
    <t>En un Rato</t>
  </si>
  <si>
    <t>Uber</t>
  </si>
  <si>
    <t>Roland Carmona</t>
  </si>
  <si>
    <t>Jorge Marchena</t>
  </si>
  <si>
    <t>Ricardo Carrsco</t>
  </si>
  <si>
    <t>ENVIO TEMUCO</t>
  </si>
  <si>
    <t>Felipe Acuña</t>
  </si>
  <si>
    <t>Casa</t>
  </si>
  <si>
    <t>Jaime Rojas</t>
  </si>
  <si>
    <t>Luis Velasquez</t>
  </si>
  <si>
    <t>Ignacio Arias</t>
  </si>
  <si>
    <t>Dexter</t>
  </si>
  <si>
    <t>Paulo Contador</t>
  </si>
  <si>
    <t>Santa Lucia</t>
  </si>
  <si>
    <t>Metro Manquehue</t>
  </si>
  <si>
    <t>Pablo Sánchez</t>
  </si>
  <si>
    <t>Leonardo Gonzalez</t>
  </si>
  <si>
    <t>Metro Lo Leone</t>
  </si>
  <si>
    <t>https://starcitygames.com/terror-of-the-peaks-sgl-mtg-prm-pp_m21_164-enn/?sku=SGL-MTG-PRM-PP_M21_164-ENN1</t>
  </si>
  <si>
    <t>Terror of the Peaks</t>
  </si>
  <si>
    <t>https://starcitygames.com/leyline-of-anticipation-sgl-mtg-prm-pp-m20-064-enn/?sku=SGL-MTG-PRM-PP_M20_064-ENN1</t>
  </si>
  <si>
    <t>Exclude</t>
  </si>
  <si>
    <t>Skred</t>
  </si>
  <si>
    <t>Clout of the Dominus</t>
  </si>
  <si>
    <t>https://starcitygames.com/clout-of-the-dominus-sgl-mtg-eve-99-enn/?sku=SGL-MTG-EVE-99-ENN1</t>
  </si>
  <si>
    <t>Quicksilver Dagger</t>
  </si>
  <si>
    <r>
      <rPr>
        <b/>
        <sz val="12"/>
        <color theme="0"/>
        <rFont val="Calibri"/>
        <family val="2"/>
        <scheme val="minor"/>
      </rPr>
      <t>1.5.0.</t>
    </r>
    <r>
      <rPr>
        <b/>
        <sz val="12"/>
        <rFont val="Calibri"/>
        <family val="2"/>
        <scheme val="minor"/>
      </rPr>
      <t xml:space="preserve"> Deckmasters</t>
    </r>
  </si>
  <si>
    <t>Orochi Hatchery</t>
  </si>
  <si>
    <t>Finn Pontius</t>
  </si>
  <si>
    <t>José Miguel Meléndez</t>
  </si>
  <si>
    <t>Swamp (Orzhov)</t>
  </si>
  <si>
    <t>Island (Simic)</t>
  </si>
  <si>
    <t>Forest (Simic)</t>
  </si>
  <si>
    <t>Plains (Azorius)</t>
  </si>
  <si>
    <t>Mountain (Gruul)</t>
  </si>
  <si>
    <t>Forest (Gruul)</t>
  </si>
  <si>
    <t>Swamp (Rakdos)</t>
  </si>
  <si>
    <t>Mountain (Rakdos)</t>
  </si>
  <si>
    <t>Island (Dimir)</t>
  </si>
  <si>
    <t>Swamp (Dimir)</t>
  </si>
  <si>
    <t>Island (Izzet)</t>
  </si>
  <si>
    <t>Mountain (Izzet)</t>
  </si>
  <si>
    <t>Swamp (Golgari)</t>
  </si>
  <si>
    <t>Forest (Golgari)</t>
  </si>
  <si>
    <t>Mountain (Boros)</t>
  </si>
  <si>
    <t>Plains (Boros)</t>
  </si>
  <si>
    <t>Forest (Selesnya)</t>
  </si>
  <si>
    <t>Plains (Selesnya)</t>
  </si>
  <si>
    <t>Theros Beyond Death</t>
  </si>
  <si>
    <t>Core Set 2021</t>
  </si>
  <si>
    <t>Guild Kits</t>
  </si>
  <si>
    <t>Guilds of Ravnica</t>
  </si>
  <si>
    <t>Ravnica Allegiance</t>
  </si>
  <si>
    <t>https://starcitygames.com/swamp-sgl-mtg-thb-252-enn/?sku=SGL-MTG-THB-252-ENN1</t>
  </si>
  <si>
    <t>https://starcitygames.com/mountain-sgl-mtg-thb-253-enn/?sku=SGL-MTG-THB-253-ENN1</t>
  </si>
  <si>
    <t>https://starcitygames.com/island-sgl-mtg-gk2-132-enn/?sku=SGL-MTG-GK2-132-ENN1</t>
  </si>
  <si>
    <t>Island (Azorius)</t>
  </si>
  <si>
    <t>https://starcitygames.com/island-sgl-mtg-gk2-27-enn/?sku=SGL-MTG-GK2-27-ENN1</t>
  </si>
  <si>
    <t>https://starcitygames.com/swamp-sgl-mtg-gk1-25-enn/?sku=SGL-MTG-GK1-25-ENN1</t>
  </si>
  <si>
    <t>https://starcitygames.com/mountain-sgl-mtg-gk1-49-enn/?sku=SGL-MTG-GK1-49-ENN1</t>
  </si>
  <si>
    <t>https://starcitygames.com/island-sgl-mtg-gk1-48-enn/?sku=SGL-MTG-GK1-48-ENN1</t>
  </si>
  <si>
    <t>https://starcitygames.com/island-sgl-mtg-gk1-24-enn/?sku=SGL-MTG-GK1-24-ENN1</t>
  </si>
  <si>
    <t>https://starcitygames.com/forest-sgl-mtg-gk1-127-enn/?sku=SGL-MTG-GK1-127-ENN1</t>
  </si>
  <si>
    <t>https://starcitygames.com/forest-sgl-mtg-gk1-76-enn/?sku=SGL-MTG-GK1-76-ENN1</t>
  </si>
  <si>
    <t>https://starcitygames.com/forest-sgl-mtg-gk2-133-enn/?sku=SGL-MTG-GK2-133-ENN1</t>
  </si>
  <si>
    <t>https://starcitygames.com/forest-sgl-mtg-gk2-106-enn/?sku=SGL-MTG-GK2-106-ENN1</t>
  </si>
  <si>
    <t>https://starcitygames.com/mountain-sgl-mtg-gk2-105-enn/?sku=SGL-MTG-GK2-105-ENN1</t>
  </si>
  <si>
    <t>https://starcitygames.com/mountain-sgl-mtg-gk2-79-enn/?sku=SGL-MTG-GK2-79-ENN1</t>
  </si>
  <si>
    <t>https://starcitygames.com/swamp-sgl-mtg-gk2-78-enn/?sku=SGL-MTG-GK2-78-ENN1</t>
  </si>
  <si>
    <t>https://starcitygames.com/swamp-sgl-mtg-gk2-51-enn/?sku=SGL-MTG-GK2-51-ENN1</t>
  </si>
  <si>
    <t>https://starcitygames.com/plains-sgl-mtg-gk2-26-enn/?sku=SGL-MTG-GK2-26-ENN1</t>
  </si>
  <si>
    <t>https://starcitygames.com/plains-sgl-mtg-gk1-126-enn/?sku=SGL-MTG-GK1-126-ENN1</t>
  </si>
  <si>
    <t>https://starcitygames.com/plains-sgl-mtg-gk1-100-enn/?sku=SGL-MTG-GK1-100-ENN1</t>
  </si>
  <si>
    <t>https://starcitygames.com/mountain-sgl-mtg-gk1-101-enn/?sku=SGL-MTG-GK1-101-ENN1</t>
  </si>
  <si>
    <t>https://starcitygames.com/swamp-sgl-mtg-gk1-75-enn/?sku=SGL-MTG-GK1-75-ENN1</t>
  </si>
  <si>
    <t>https://starcitygames.com/swamp-sgl-mtg-m212-311-enn/?sku=SGL-MTG-M212-311-ENN1</t>
  </si>
  <si>
    <t>https://starcitygames.com/forest-sgl-mtg-m212-313-enn/?sku=SGL-MTG-M212-313-ENN1</t>
  </si>
  <si>
    <t>https://starcitygames.com/plains-sgl-mtg-m212-309-enn/?sku=SGL-MTG-M212-309-ENN1</t>
  </si>
  <si>
    <t>Jozzic Rojas</t>
  </si>
  <si>
    <t>Mauricio Cartagena</t>
  </si>
  <si>
    <t>Francisca Garcia</t>
  </si>
  <si>
    <t>José Moxley</t>
  </si>
  <si>
    <t>Hernán Valenzuela</t>
  </si>
  <si>
    <t>Martes 31</t>
  </si>
  <si>
    <t>AHORA</t>
  </si>
  <si>
    <t>Sebastián Bayelle</t>
  </si>
  <si>
    <t>Manuel Saavedra</t>
  </si>
  <si>
    <t>Miercoles 1</t>
  </si>
  <si>
    <t>Pasado las 2</t>
  </si>
  <si>
    <t>MSUR</t>
  </si>
  <si>
    <t>AFTER 2</t>
  </si>
  <si>
    <t>José Montecinos</t>
  </si>
  <si>
    <t>POR AVISAR</t>
  </si>
  <si>
    <t>OASIS</t>
  </si>
  <si>
    <t>Viernes 3</t>
  </si>
  <si>
    <t>Claudio Acevedo (Artesanal Beer)</t>
  </si>
  <si>
    <t>Pablo Fernandez</t>
  </si>
  <si>
    <t>Scapegoat</t>
  </si>
  <si>
    <t>https://starcitygames.com/scapegoat-sgl-mtg-sth-14-enn/?sku=SGL-MTG-STH-14-ENN1</t>
  </si>
  <si>
    <t>https://starcitygames.com/chromatic-sphere-sgl-mtg-inv-299-enn/?sku=SGL-MTG-INV-299-ENN1</t>
  </si>
  <si>
    <t>Chromatic Sphere</t>
  </si>
  <si>
    <t>https://starcitygames.com/eladamris-vineyard-sgl-mtg-tmp-223-enn/?sku=SGL-MTG-TMP-223-ENN1</t>
  </si>
  <si>
    <t>Eladamri's Vineyard</t>
  </si>
  <si>
    <t>https://starcitygames.com/debt-of-loyalty-sgl-mtg-wth-11-enn/?sku=SGL-MTG-WTH-11-ENN1</t>
  </si>
  <si>
    <t>Debt of Loyalty</t>
  </si>
  <si>
    <t>Heroes' Reunion</t>
  </si>
  <si>
    <t>https://starcitygames.com/orims-prayer-sgl-mtg-tmp-32-enn/?sku=SGL-MTG-TMP-32-ENN1</t>
  </si>
  <si>
    <t>Orim's Prayer</t>
  </si>
  <si>
    <t>https://starcitygames.com/phyrexian-arena-sgl-mtg-apc-47-enn/?sku=SGL-MTG-APC-47-ENN1</t>
  </si>
  <si>
    <t>White Dragon</t>
  </si>
  <si>
    <t>Blue Dragon</t>
  </si>
  <si>
    <t>Black Dragon</t>
  </si>
  <si>
    <t>Red Dragon</t>
  </si>
  <si>
    <t>Green Dragon</t>
  </si>
  <si>
    <t>https://starcitygames.com/black-dragon-sgl-mtg-afr2-291-enn/?sku=SGL-MTG-AFR2-291-ENN1</t>
  </si>
  <si>
    <t>https://starcitygames.com/blue-dragon-sgl-mtg-afr2-289-enn/?sku=SGL-MTG-AFR2-289-ENN1</t>
  </si>
  <si>
    <t>https://starcitygames.com/green-dragon-sgl-mtg-afr2-295-enn/?sku=SGL-MTG-AFR2-295-ENN1</t>
  </si>
  <si>
    <t>https://starcitygames.com/red-dragon-sgl-mtg-afr2-294-enn/?sku=SGL-MTG-AFR2-294-ENN1</t>
  </si>
  <si>
    <t>https://starcitygames.com/white-dragon-sgl-mtg-afr2-288-enn/?sku=SGL-MTG-AFR2-288-ENN1</t>
  </si>
  <si>
    <t>A Coordinar</t>
  </si>
  <si>
    <t>Glacial Fortress (FOIL PRE)</t>
  </si>
  <si>
    <t>Bontu the Glorified (FOIL)</t>
  </si>
  <si>
    <t>Simic Ascendancy (FOIL PRE)</t>
  </si>
  <si>
    <t>Lunes 6</t>
  </si>
  <si>
    <t>Cristian Venegas</t>
  </si>
  <si>
    <t>Bastian Oyarzo</t>
  </si>
  <si>
    <t>ALMZO</t>
  </si>
  <si>
    <t>Fernando Cañete</t>
  </si>
  <si>
    <t>Domingo 5</t>
  </si>
  <si>
    <t>Marcos Fly</t>
  </si>
  <si>
    <t>Martes 7</t>
  </si>
  <si>
    <t>https://starcitygames.com/jilt-sgl-mtg-apc-27-enn/?sku=SGL-MTG-APC-27-ENN1</t>
  </si>
  <si>
    <t>Jilt</t>
  </si>
  <si>
    <t>https://starcitygames.com/fugue-sgl-mtg-exo-62-enn/?sku=SGL-MTG-EXO-62-ENN1</t>
  </si>
  <si>
    <t>Fugue</t>
  </si>
  <si>
    <t>https://starcitygames.com/gerrards-verdict-sgl-mtg-prm-fnm-2007-003-enf/?sku=SGL-MTG-PRM-FNM_2007_003-ENF1</t>
  </si>
  <si>
    <t>Gerrard's Veredict</t>
  </si>
  <si>
    <t>Brawl</t>
  </si>
  <si>
    <t>https://starcitygames.com/ley-line-sgl-mtg-mmq-256-enn/?sku=SGL-MTG-MMQ-256-ENN1</t>
  </si>
  <si>
    <t>Ley Line</t>
  </si>
  <si>
    <t>https://starcitygames.com/brawl-sgl-mtg-mmq-178-enn/?sku=SGL-MTG-MMQ-178-ENN1</t>
  </si>
  <si>
    <t>https://starcitygames.com/tremor-sgl-mtg-mmq-220-enn/?sku=SGL-MTG-MMQ-220-ENN1</t>
  </si>
  <si>
    <t>Tremor</t>
  </si>
  <si>
    <t>https://starcitygames.com/uphill-battle-sgl-mtg-mmq-222-enn/?sku=SGL-MTG-MMQ-222-ENN1</t>
  </si>
  <si>
    <t>Uphill Battle</t>
  </si>
  <si>
    <t>https://starcitygames.com/vine-dryad-sgl-mtg-mmq-284-enn/?sku=SGL-MTG-MMQ-284-ENN1</t>
  </si>
  <si>
    <t>Vine Dryad</t>
  </si>
  <si>
    <t>https://starcitygames.com/ertais-trickery-sgl-mtg-pls-24-enn/?sku=SGL-MTG-PLS-24-ENN1</t>
  </si>
  <si>
    <t>Ertai's Trickery</t>
  </si>
  <si>
    <t>https://starcitygames.com/heroic-defiance-sgl-mtg-pls-6-enn/?sku=SGL-MTG-PLS-6-ENN1</t>
  </si>
  <si>
    <t>Heroic Defiance</t>
  </si>
  <si>
    <t>https://starcitygames.com/warped-devotion-sgl-mtg-pls-57-enn/?sku=SGL-MTG-PLS-57-ENN1</t>
  </si>
  <si>
    <t>Warped Devotion</t>
  </si>
  <si>
    <t>https://starcitygames.com/ransack-sgl-mtg-sth-39-enn/?sku=SGL-MTG-STH-39-ENN1</t>
  </si>
  <si>
    <t>Ransack</t>
  </si>
  <si>
    <t>https://starcitygames.com/smite-sgl-mtg-sth-17-enn/?sku=SGL-MTG-STH-17-ENN1</t>
  </si>
  <si>
    <t>Smite</t>
  </si>
  <si>
    <t>https://starcitygames.com/temper-sgl-mtg-sth-20-enn/?sku=SGL-MTG-STH-20-ENN1</t>
  </si>
  <si>
    <t>Temper</t>
  </si>
  <si>
    <t>https://starcitygames.com/anoint-sgl-mtg-tmp-3-enn/?sku=SGL-MTG-TMP-3-ENN1</t>
  </si>
  <si>
    <t>Anoint</t>
  </si>
  <si>
    <t>https://starcitygames.com/broken-fall-sgl-mtg-tmp-216-enn/?sku=SGL-MTG-TMP-216-ENN1</t>
  </si>
  <si>
    <t>Broken Fall</t>
  </si>
  <si>
    <t>Insight</t>
  </si>
  <si>
    <t>https://starcitygames.com/insight-sgl-mtg-tmp-68-enn/?sku=SGL-MTG-TMP-68-ENN1</t>
  </si>
  <si>
    <t>No Quarter</t>
  </si>
  <si>
    <t>https://starcitygames.com/no-quarter-sgl-mtg-tmp-193-enn/?sku=SGL-MTG-TMP-193-ENN1</t>
  </si>
  <si>
    <t>https://starcitygames.com/sadistic-glee-sgl-mtg-tmp-153-enn/?sku=SGL-MTG-TMP-153-ENN1</t>
  </si>
  <si>
    <t>Sadistic Glee</t>
  </si>
  <si>
    <t>https://starcitygames.com/desperate-gambit-sgl-mtg-wth-96-enn/?sku=SGL-MTG-WTH-96-ENN1</t>
  </si>
  <si>
    <t>Desperate Gambit</t>
  </si>
  <si>
    <t>Master of Arms</t>
  </si>
  <si>
    <t>https://starcitygames.com/master-of-arms-sgl-mtg-wth-20-enn/?sku=SGL-MTG-WTH-20-ENN1</t>
  </si>
  <si>
    <t>Magus of the Moon</t>
  </si>
  <si>
    <t>https://starcitygames.com/magus-of-the-moon-sgl-mtg-tsr-175-enn/?sku=SGL-MTG-TSR-175-ENN1</t>
  </si>
  <si>
    <t>https://starcitygames.com/street-wraith-sgl-mtg-tsr-141-enn/?sku=SGL-MTG-TSR-141-ENN1</t>
  </si>
  <si>
    <t>Street Wraith</t>
  </si>
  <si>
    <t>https://starcitygames.com/misty-rainforest-sgl-mtg-mh22-438-enn/?sku=SGL-MTG-MH22-438-ENN1</t>
  </si>
  <si>
    <t>Kruphix, God of Hoirzons</t>
  </si>
  <si>
    <t>https://starcitygames.com/kruphix-god-of-horizons-sgl-mtg-pwsb-jou_152-enn/?sku=SGL-MTG-PWSB-JOU_152-ENN1</t>
  </si>
  <si>
    <t>https://starcitygames.com/velomachus-lorehold-sgl-mtg-stx-245-enn/?sku=SGL-MTG-STX-245-ENN1</t>
  </si>
  <si>
    <t>Velomachus Lorehold</t>
  </si>
  <si>
    <t>https://starcitygames.com/reanimate-sgl-mtg-jmp-270-enn/?sku=SGL-MTG-JMP-270-ENN1</t>
  </si>
  <si>
    <t>Reanimate</t>
  </si>
  <si>
    <t>https://starcitygames.com/witch-of-the-moors-sgl-mtg-jmp-018-enn/?sku=SGL-MTG-JMP-018-ENN1</t>
  </si>
  <si>
    <t>Witch of the Moors</t>
  </si>
  <si>
    <t>https://starcitygames.com/muxus-goblin-grandee-sgl-mtg-jmp-024-enn/?sku=SGL-MTG-JMP-024-ENN1</t>
  </si>
  <si>
    <t>Muxus, Goblin Grandee</t>
  </si>
  <si>
    <t>https://starcitygames.com/rampaging-brontodon-sgl-mtg-jmp-423-enn/?sku=SGL-MTG-JMP-423-ENN1</t>
  </si>
  <si>
    <t>https://starcitygames.com/ghalta-primal-hunger-sgl-mtg-jmp-399-enn/?sku=SGL-MTG-JMP-399-ENN1</t>
  </si>
  <si>
    <t>Drana, Liberator of Malakir</t>
  </si>
  <si>
    <t>https://starcitygames.com/liliana-waker-of-the-dead-sgl-mtg-m21-108-enn/?sku=SGL-MTG-M21-108-ENN1</t>
  </si>
  <si>
    <t>Liliana, Waker of the Dead</t>
  </si>
  <si>
    <t>https://starcitygames.com/bruvac-the-grandiloquent-sgl-mtg-jmp-010-enn/?sku=SGL-MTG-JMP-010-ENN1</t>
  </si>
  <si>
    <t>Bruvac the Grandiloquent</t>
  </si>
  <si>
    <t>https://starcitygames.com/firebrand-archer-sgl-mtg-hou-92-enn/?sku=SGL-MTG-HOU-92-ENN1</t>
  </si>
  <si>
    <t>Firebrand Archer</t>
  </si>
  <si>
    <t>https://starcitygames.com/walking-ballista-sgl-mtg-aer-181-enn/?sku=SGL-MTG-AER-181-ENN1</t>
  </si>
  <si>
    <t>Walking Ballista</t>
  </si>
  <si>
    <t>Mulldrifter</t>
  </si>
  <si>
    <t>Whispersilk Cloak</t>
  </si>
  <si>
    <t>https://starcitygames.com/whispersilk-cloak-sgl-mtg-dst-160-enn/?sku=SGL-MTG-DST-160-ENN1</t>
  </si>
  <si>
    <t>https://starcitygames.com/grasp-of-fate-sgl-mtg-pwsb-c15_003-enn/?sku=SGL-MTG-PWSB-C15_003-ENN1</t>
  </si>
  <si>
    <t>Grasp of Fate</t>
  </si>
  <si>
    <t>https://starcitygames.com/snow-covered-island-sgl-mtg-khm-278-enf/?sku=SGL-MTG-KHM-278-ENF1</t>
  </si>
  <si>
    <t>https://starcitygames.com/aura-of-silence-sgl-mtg-pwsb-c15_060-enn/?sku=SGL-MTG-PWSB-C15_060-ENN1</t>
  </si>
  <si>
    <t>Aura of Silence</t>
  </si>
  <si>
    <t>Gastón Zenteno</t>
  </si>
  <si>
    <t>Gabriel Mena</t>
  </si>
  <si>
    <t>Smithy Werben</t>
  </si>
  <si>
    <t>David Telegram</t>
  </si>
  <si>
    <t>Juan Francisco Soto</t>
  </si>
  <si>
    <t>Envio Viña</t>
  </si>
  <si>
    <t>Sucursal Pedro Montt R</t>
  </si>
  <si>
    <t>Martes 21</t>
  </si>
  <si>
    <t>14 hrs</t>
  </si>
  <si>
    <t>Jorge Silva Silva Rut 18.187.787-1 Tel +56944075632</t>
  </si>
  <si>
    <t>Chelo Aguilera</t>
  </si>
  <si>
    <t>Envio Stgo</t>
  </si>
  <si>
    <t>David Rodriguez Jaque 17995077-4 +56958328751</t>
  </si>
  <si>
    <t>Edwin Guajaro 0233, Paradero 28, Quilpué, Valparaiso</t>
  </si>
  <si>
    <t>Envio Quilpue</t>
  </si>
  <si>
    <t>Fernando Cavieres</t>
  </si>
  <si>
    <t>Antes de las 12</t>
  </si>
  <si>
    <t>Rodrigo Aravena</t>
  </si>
  <si>
    <t>Envio Chiloe</t>
  </si>
  <si>
    <t>Victor Aravena 16286976-0 +56988291308 Quellon Chiloe Sucursal</t>
  </si>
  <si>
    <t>Guillermo Olmedo</t>
  </si>
  <si>
    <t>Miercoles 22</t>
  </si>
  <si>
    <t>Someday</t>
  </si>
  <si>
    <t>Pablo Mucientes</t>
  </si>
  <si>
    <t>Envio Conce</t>
  </si>
  <si>
    <r>
      <rPr>
        <b/>
        <sz val="12"/>
        <rFont val="Calibri"/>
        <family val="2"/>
        <scheme val="minor"/>
      </rPr>
      <t>3.6.9.</t>
    </r>
    <r>
      <rPr>
        <b/>
        <sz val="12"/>
        <color rgb="FFFF6600"/>
        <rFont val="Calibri"/>
        <family val="2"/>
        <scheme val="minor"/>
      </rPr>
      <t xml:space="preserve"> Innistrad: Midnight Hunt</t>
    </r>
  </si>
  <si>
    <r>
      <rPr>
        <b/>
        <sz val="12"/>
        <rFont val="Calibri"/>
        <family val="2"/>
        <scheme val="minor"/>
      </rPr>
      <t>3.7.0.</t>
    </r>
    <r>
      <rPr>
        <b/>
        <sz val="12"/>
        <color rgb="FFFF6600"/>
        <rFont val="Calibri"/>
        <family val="2"/>
        <scheme val="minor"/>
      </rPr>
      <t xml:space="preserve"> Innistrad: Midnight Hunt Commander</t>
    </r>
  </si>
  <si>
    <t>https://starcitygames.com/resplendent-marshal-sgl-mtg-khm2-337-enf/?sku=SGL-MTG-KHM2-337-ENF1</t>
  </si>
  <si>
    <t>Resplendent Marshal</t>
  </si>
  <si>
    <t>Tovolar, Dire Overlord</t>
  </si>
  <si>
    <t>https://starcitygames.com/tovolar-dire-overlord-tovolar-the-midnight-scourge-sgl-mtg-mid-246-enn/?sku=SGL-MTG-MID-246-ENN1</t>
  </si>
  <si>
    <t>https://starcitygames.com/tovolars-huntmaster-tovolars-packleader-sgl-mtg-mid-204-enn/?sku=SGL-MTG-MID-204-ENN1</t>
  </si>
  <si>
    <t>Tovolar's Huntmaster</t>
  </si>
  <si>
    <t>Shipwreck Marsh</t>
  </si>
  <si>
    <t>https://starcitygames.com/shipwreck-marsh-sgl-mtg-mid-267-enn/?sku=SGL-MTG-MID-267-ENN1</t>
  </si>
  <si>
    <t>The Meathook Massacre</t>
  </si>
  <si>
    <t>https://starcitygames.com/the-meathook-massacre-sgl-mtg-mid-112-enn/?sku=SGL-MTG-MID-112-ENN1</t>
  </si>
  <si>
    <t>https://starcitygames.com/champion-of-the-perished-sgl-mtg-mid-091-enn/?sku=SGL-MTG-MID-091-ENN1</t>
  </si>
  <si>
    <t>Sythis, Harvest's Hand</t>
  </si>
  <si>
    <t>https://starcitygames.com/sythis-harvests-hand-sgl-mtg-mh22-377-enf/?sku=SGL-MTG-MH22-377-ENF1</t>
  </si>
  <si>
    <t>Spiketail Drakeling</t>
  </si>
  <si>
    <t>Essence Scatter</t>
  </si>
  <si>
    <t>Deep Freeze</t>
  </si>
  <si>
    <t>Lightning Axe</t>
  </si>
  <si>
    <t>https://starcitygames.com/deep-freeze-sgl-mtg-dom-50-enn/?sku=SGL-MTG-DOM-50-ENN1</t>
  </si>
  <si>
    <t>Druid's Call</t>
  </si>
  <si>
    <t>https://starcitygames.com/druids-call-sgl-mtg-ody-239-enn/?sku=SGL-MTG-ODY-239-ENN1</t>
  </si>
  <si>
    <t>Coat of Arms</t>
  </si>
  <si>
    <t>https://starcitygames.com/coat-of-arms-sgl-mtg-7ed-290-enn/?sku=SGL-MTG-7ED-290-ENN1</t>
  </si>
  <si>
    <t>Search for Glory</t>
  </si>
  <si>
    <t>Drown in Dreams</t>
  </si>
  <si>
    <t>https://starcitygames.com/drown-in-dreams-sgl-mtg-mic-013-enn/?sku=SGL-MTG-MIC-013-ENN1</t>
  </si>
  <si>
    <t>Exquisite Firecraft</t>
  </si>
  <si>
    <t>Dennick, Pious Apprentice</t>
  </si>
  <si>
    <t>Utter End</t>
  </si>
  <si>
    <t>https://starcitygames.com/utter-end-sgl-mtg-ktk-210-enn/?sku=SGL-MTG-KTK-210-ENN1</t>
  </si>
  <si>
    <t>https://starcitygames.com/debtors-knell-sgl-mtg-gk2-39-enn/?sku=SGL-MTG-GK2-39-ENN1</t>
  </si>
  <si>
    <t>Debtor's Knell</t>
  </si>
  <si>
    <t>Ethereal Absolution</t>
  </si>
  <si>
    <t>https://starcitygames.com/ethereal-absolution-sgl-mtg-rna-170-enn/?sku=SGL-MTG-RNA-170-ENN1</t>
  </si>
  <si>
    <t>Protean Raider</t>
  </si>
  <si>
    <t>https://starcitygames.com/protean-raider-sgl-mtg-rix-167-enn/?sku=SGL-MTG-RIX-167-ENN1</t>
  </si>
  <si>
    <t>https://starcitygames.com/yusri-fortunes-flame-sgl-mtg-mh22-468-enn/?sku=SGL-MTG-MH22-468-ENN1</t>
  </si>
  <si>
    <t>Vadrik, Astral Archmage</t>
  </si>
  <si>
    <t>https://starcitygames.com/vadrik-astral-archmage-sgl-mtg-mid-248-enn/?sku=SGL-MTG-MID-248-ENN1</t>
  </si>
  <si>
    <t>https://starcitygames.com/dominus-of-fealty-sgl-mtg-pwsb-cmd_194-enn/?sku=SGL-MTG-PWSB-CMD_194-ENN1</t>
  </si>
  <si>
    <t>Dominus of Fealty</t>
  </si>
  <si>
    <t>https://starcitygames.com/zyym-mesmeric-lord-sgl-mtg-mb13-104-enn/?sku=SGL-MTG-MB13-104-ENN1</t>
  </si>
  <si>
    <t>Gisa and Geralf</t>
  </si>
  <si>
    <t>https://starcitygames.com/gisa-and-geralf-sgl-mtg-mic-150-enn/?sku=SGL-MTG-MIC-150-ENN1</t>
  </si>
  <si>
    <t>https://starcitygames.com/geyadrone-dihada-sgl-mtg-mh2-199-enn/?sku=SGL-MTG-MH2-199-ENN1</t>
  </si>
  <si>
    <t>The Bloodsky Massacre</t>
  </si>
  <si>
    <t>https://starcitygames.com/the-bloodsky-massacre-sgl-mtg-khm-207-enn/?sku=SGL-MTG-KHM-207-ENN1</t>
  </si>
  <si>
    <t>https://starcitygames.com/goblin-trenches-sgl-mtg-ema-203-enn/?sku=SGL-MTG-EMA-203-ENN1</t>
  </si>
  <si>
    <t>Goblin Trenches</t>
  </si>
  <si>
    <t>Nahiri, Heir of the Ancients</t>
  </si>
  <si>
    <t>https://starcitygames.com/nahiri-heir-of-the-ancients-sgl-mtg-znr2-282-enn/?sku=SGL-MTG-ZNR2-282-ENN1</t>
  </si>
  <si>
    <t>https://starcitygames.com/double-major-sgl-mtg-stx-179-enn/?sku=SGL-MTG-STX-179-ENN1</t>
  </si>
  <si>
    <t>https://starcitygames.com/suspicious-stowaway-seafaring-werewolf-sgl-mtg-mid-080-enn/?sku=SGL-MTG-MID-080-ENN1</t>
  </si>
  <si>
    <t>Suspicious Stowaway</t>
  </si>
  <si>
    <t>Masterwork of Ingenuity</t>
  </si>
  <si>
    <t>https://starcitygames.com/masterwork-of-ingenuity-sgl-mtg-2xm-271-enn/?sku=SGL-MTG-2XM-271-ENN1</t>
  </si>
  <si>
    <t>https://starcitygames.com/void-mirror-sgl-mtg-mh2-242-enn/?sku=SGL-MTG-MH2-242-ENN1</t>
  </si>
  <si>
    <t>Draco</t>
  </si>
  <si>
    <t>Exotic Orchard</t>
  </si>
  <si>
    <t>https://starcitygames.com/exotic-orchard-sgl-mtg-mic-173-enn/?sku=SGL-MTG-MIC-173-ENN1</t>
  </si>
  <si>
    <t>https://starcitygames.com/needle-spires-sgl-mtg-ogw-175-enn/?sku=SGL-MTG-OGW-175-ENN1</t>
  </si>
  <si>
    <t>Needle Spires</t>
  </si>
  <si>
    <t>https://starcitygames.com/gold-mine-sgl-mtg-mb13-116-enn/?sku=SGL-MTG-MB13-116-ENN1</t>
  </si>
  <si>
    <t>https://starcitygames.com/darkwater-catacombs-sgl-mtg-mic-171-enn/?sku=SGL-MTG-MIC-171-ENN1</t>
  </si>
  <si>
    <t>Darkwater Catacombs</t>
  </si>
  <si>
    <t>Choked Estuary</t>
  </si>
  <si>
    <t>https://starcitygames.com/choked-estuary-sgl-mtg-mic-169-enn/?sku=SGL-MTG-MIC-169-ENN1</t>
  </si>
  <si>
    <t>https://starcitygames.com/temple-of-deceit-sgl-mtg-mic-184-enn/?sku=SGL-MTG-MIC-184-ENN1</t>
  </si>
  <si>
    <t>Cave of the Frost Dragon</t>
  </si>
  <si>
    <t>https://starcitygames.com/cave-of-the-frost-dragon-sgl-mtg-afr-253-enn/?sku=SGL-MTG-AFR-253-ENN1</t>
  </si>
  <si>
    <t>Gold Mine (T)</t>
  </si>
  <si>
    <t>Zyym, Mesmeric Lord (T)</t>
  </si>
  <si>
    <t>Plague Belcher</t>
  </si>
  <si>
    <t>https://starcitygames.com/plague-belcher-sgl-mtg-akh-104-enn/?sku=SGL-MTG-AKH-104-ENN1</t>
  </si>
  <si>
    <t>Champion of the Parish</t>
  </si>
  <si>
    <t>https://starcitygames.com/champion-of-the-parish-sgl-mtg-pwsb-ddq_004-enn/?sku=SGL-MTG-PWSB-DDQ_004-ENN1</t>
  </si>
  <si>
    <t>Champion of the Perished</t>
  </si>
  <si>
    <t>https://starcitygames.com/lightning-greaves-sgl-mtg-c19-217-enn/?sku=SGL-MTG-C19-217-ENN1</t>
  </si>
  <si>
    <t>Gerardo Alma</t>
  </si>
  <si>
    <t>Sabado 9</t>
  </si>
  <si>
    <t>Fabián Muñoz</t>
  </si>
  <si>
    <t>Pablo Rodríguez</t>
  </si>
  <si>
    <t>16391214-7
Pablo Rodríguez Vargas 
Rodriguez.Vargas.pablo@gmail.com</t>
  </si>
  <si>
    <t>Lord cochrane 1007 depto 202, Santiago</t>
  </si>
  <si>
    <t>Sebastián Godoy</t>
  </si>
  <si>
    <t>Juan Basaez</t>
  </si>
  <si>
    <t>Joaquin Vasquez</t>
  </si>
  <si>
    <t>Topcell Falcon</t>
  </si>
  <si>
    <t>Miercoles 6</t>
  </si>
  <si>
    <t>Fede Flessati</t>
  </si>
  <si>
    <t>Jueves 7</t>
  </si>
  <si>
    <t>Mediodia</t>
  </si>
  <si>
    <t>Francisco Venegas</t>
  </si>
  <si>
    <t>Martes 5</t>
  </si>
  <si>
    <t>https://starcitygames.com/ertais-trickery-sgl-mtg-pls-24-enf/?sku=SGL-MTG-PLS-24-ENF1</t>
  </si>
  <si>
    <t>Gerrard, Weatherlight Hero</t>
  </si>
  <si>
    <t>https://starcitygames.com/gerrard-weatherlight-hero-sgl-mtg-c19-41-enn/?sku=SGL-MTG-C19-41-ENN1</t>
  </si>
  <si>
    <t>https://starcitygames.com/armadillo-cloak-sgl-mtg-inv-229-enf/?sku=SGL-MTG-INV-229-ENF1</t>
  </si>
  <si>
    <t>https://starcitygames.com/draco-sgl-mtg-pls-131-enn/?sku=SGL-MTG-PLS-131-ENN1</t>
  </si>
  <si>
    <t>https://starcitygames.com/lhurgoyf-sgl-mtg-dkm-29-enf/?sku=SGL-MTG-DKM-29-ENF1</t>
  </si>
  <si>
    <t>https://starcitygames.com/silver-knight-sgl-mtg-scg-23-enf/?sku=SGL-MTG-SCG-23-ENF1</t>
  </si>
  <si>
    <t>https://starcitygames.com/tremor-sgl-mtg-mmq-220-enf/?sku=SGL-MTG-MMQ-220-ENF1</t>
  </si>
  <si>
    <t>https://starcitygames.com/heroes-reunion-sgl-mtg-inv-250-enf/?sku=SGL-MTG-INV-250-ENF1</t>
  </si>
  <si>
    <t>https://starcitygames.com/heroic-defiance-sgl-mtg-pls-6-enf/?sku=SGL-MTG-PLS-6-ENF1</t>
  </si>
  <si>
    <t>Gros Ryan</t>
  </si>
  <si>
    <t>Lucas Forestfolk</t>
  </si>
  <si>
    <t>A Avisar</t>
  </si>
  <si>
    <t>Gustavo O’Ryan 
16562871-3
978625490
Tegualda 67 coquimbo</t>
  </si>
  <si>
    <t>Red Elemental Blast</t>
  </si>
  <si>
    <t>Mana Tithe</t>
  </si>
  <si>
    <t>https://starcitygames.com/mana-tithe-sgl-mtg-prm-plyr-p08-004-enn/?sku=SGL-MTG-PRM-PLYR_P08_004-ENN1</t>
  </si>
  <si>
    <t>https://starcitygames.com/red-elemental-blast-sgl-mtg-a25-147-enn/?sku=SGL-MTG-A25-147-ENN1</t>
  </si>
  <si>
    <t>Martes 12</t>
  </si>
  <si>
    <t>Dalibor Kalasic</t>
  </si>
  <si>
    <t>Mucha Challa Roja</t>
  </si>
  <si>
    <t>Miercoles 13</t>
  </si>
  <si>
    <t>Cyclonic Rift</t>
  </si>
  <si>
    <t>Eladamri's Call</t>
  </si>
  <si>
    <t>Brave the Sands</t>
  </si>
  <si>
    <t>https://starcitygames.com/brave-the-sands-sgl-mtg-ktk-5-enn/?sku=SGL-MTG-KTK-5-ENN1</t>
  </si>
  <si>
    <r>
      <rPr>
        <b/>
        <sz val="12"/>
        <color rgb="FF0066CC"/>
        <rFont val="Calibri"/>
        <family val="2"/>
        <scheme val="minor"/>
      </rPr>
      <t xml:space="preserve">3.7.1 </t>
    </r>
    <r>
      <rPr>
        <b/>
        <sz val="12"/>
        <color rgb="FFFF0000"/>
        <rFont val="Calibri"/>
        <family val="2"/>
        <scheme val="minor"/>
      </rPr>
      <t xml:space="preserve"> Innistrad: Crimson Vow</t>
    </r>
  </si>
  <si>
    <r>
      <rPr>
        <b/>
        <sz val="12"/>
        <color rgb="FF0066CC"/>
        <rFont val="Calibri"/>
        <family val="2"/>
        <scheme val="minor"/>
      </rPr>
      <t>3.7.2.</t>
    </r>
    <r>
      <rPr>
        <b/>
        <sz val="12"/>
        <color rgb="FFFF0000"/>
        <rFont val="Calibri"/>
        <family val="2"/>
        <scheme val="minor"/>
      </rPr>
      <t xml:space="preserve"> Innistrad: Crimson Vow Commander</t>
    </r>
  </si>
  <si>
    <t>https://starcitygames.com/silence-sgl-mtg-m14-35-enn/?sku=SGL-MTG-M14-35-ENN1</t>
  </si>
  <si>
    <t>Silence</t>
  </si>
  <si>
    <t>True Conviction</t>
  </si>
  <si>
    <t>https://starcitygames.com/true-conviction-sgl-mtg-ss2-006-enn/?sku=SGL-MTG-SS2-006-ENN1</t>
  </si>
  <si>
    <t>Rest in Peace</t>
  </si>
  <si>
    <t>https://starcitygames.com/rest-in-peace-sgl-mtg-ss2-004-enn/?sku=SGL-MTG-SS2-004-ENN1</t>
  </si>
  <si>
    <t>https://starcitygames.com/path-to-exile-sgl-mtg-ss2-003-enn/?sku=SGL-MTG-SS2-003-ENN1</t>
  </si>
  <si>
    <t>Shadowborn Apostle</t>
  </si>
  <si>
    <t>https://starcitygames.com/shadowborn-apostle-sgl-mtg-m14-114-enn/?sku=SGL-MTG-M14-114-ENN1</t>
  </si>
  <si>
    <t>https://starcitygames.com/syphon-sliver-sgl-mtg-m14-117-enn/?sku=SGL-MTG-M14-117-ENN1</t>
  </si>
  <si>
    <t>Syphon Sliver</t>
  </si>
  <si>
    <t>https://starcitygames.com/volatile-arsonist-dire-strain-anarchist-sgl-mtg-vow-181-enn/?sku=SGL-MTG-VOW-181-ENN1</t>
  </si>
  <si>
    <t>Volatile Arsonist</t>
  </si>
  <si>
    <t>Manaweft Sliver</t>
  </si>
  <si>
    <t>https://starcitygames.com/manaweft-sliver-sgl-mtg-m14-184-enn/?sku=SGL-MTG-M14-184-ENN1</t>
  </si>
  <si>
    <t>https://starcitygames.com/nissa-who-shakes-the-world-sgl-mtg-war-169-enf/?sku=SGL-MTG-WAR-169-ENF1</t>
  </si>
  <si>
    <t>Nissa, Who Shakes the World</t>
  </si>
  <si>
    <t>https://starcitygames.com/lurrus-of-the-dream-den-sgl-mtg-prm-cd_q06_009-enn/?sku=SGL-MTG-PRM-CD_Q06_009-ENN1</t>
  </si>
  <si>
    <t>Lurrus of the Dream-Den</t>
  </si>
  <si>
    <t>https://starcitygames.com/bontus-monument-sgl-mtg-akh-225-enn/?sku=SGL-MTG-AKH-225-ENN1</t>
  </si>
  <si>
    <t>Bontu's Monument</t>
  </si>
  <si>
    <t>https://starcitygames.com/darksteel-forge-sgl-mtg-m14-206-enn/?sku=SGL-MTG-M14-206-ENN1</t>
  </si>
  <si>
    <t>Darksteel Forge</t>
  </si>
  <si>
    <t>Deathcap Glade</t>
  </si>
  <si>
    <t>https://starcitygames.com/deathcap-glade-sgl-mtg-vow2-281-enn/?sku=SGL-MTG-VOW2-281-ENN1</t>
  </si>
  <si>
    <t>https://starcitygames.com/concealed-courtyard-sgl-mtg-kld-245-enn/?sku=SGL-MTG-KLD-245-ENN1</t>
  </si>
  <si>
    <t>Concealed Courtyard</t>
  </si>
  <si>
    <t>https://starcitygames.com/fabled-passage-sgl-mtg-prm-lylgs_2021_001-enf/?sku=SGL-MTG-PRM-LYLGS_2021_001-ENF1</t>
  </si>
  <si>
    <t>https://starcitygames.com/sundown-pass-sgl-mtg-vow-266-enf/?sku=SGL-MTG-VOW-266-ENF1</t>
  </si>
  <si>
    <t>Sundown Pass</t>
  </si>
  <si>
    <t>Hushbringer</t>
  </si>
  <si>
    <t>Shielded by Faith</t>
  </si>
  <si>
    <t>https://starcitygames.com/shielded-by-faith-sgl-mtg-ss2-005-enn/?sku=SGL-MTG-SS2-005-ENN1</t>
  </si>
  <si>
    <t>Worship</t>
  </si>
  <si>
    <t>Regal Caracal</t>
  </si>
  <si>
    <t>https://starcitygames.com/reflections-of-littjara-sgl-mtg-khm2-347-enn/?sku=SGL-MTG-KHM2-347-ENN1</t>
  </si>
  <si>
    <t>Demonlord Belzenlok</t>
  </si>
  <si>
    <t>Ill-Tempered Loner</t>
  </si>
  <si>
    <t>Hamlet Vanguard</t>
  </si>
  <si>
    <t>Path of Discovery</t>
  </si>
  <si>
    <t>Ulvenwald Oddity</t>
  </si>
  <si>
    <t>https://starcitygames.com/meddling-mage-sgl-mtg-2xm-210-enn/?sku=SGL-MTG-2XM-210-ENN1</t>
  </si>
  <si>
    <t>Meddling Mage</t>
  </si>
  <si>
    <t>Anje, Maid of Dishonor</t>
  </si>
  <si>
    <t>https://starcitygames.com/anje-maid-of-dishonor-sgl-mtg-vow-231-enn/?sku=SGL-MTG-VOW-231-ENN1</t>
  </si>
  <si>
    <t>Sinister Waltz</t>
  </si>
  <si>
    <t>https://starcitygames.com/sinister-waltz-sgl-mtg-voc2-068-enn/?sku=SGL-MTG-VOC2-068-ENN1</t>
  </si>
  <si>
    <t>Tajic, Legion's Edge</t>
  </si>
  <si>
    <t>https://starcitygames.com/tajic-legions-edge-sgl-mtg-grn-204-enn/?sku=SGL-MTG-GRN-204-ENN1</t>
  </si>
  <si>
    <t>Odric, Blood-Cursed</t>
  </si>
  <si>
    <t>https://starcitygames.com/odric-blood-cursed-sgl-mtg-vow-243-enn/?sku=SGL-MTG-VOW-243-ENN1</t>
  </si>
  <si>
    <t>Living Twister</t>
  </si>
  <si>
    <t>https://starcitygames.com/living-twister-sgl-mtg-war-203-enn/?sku=SGL-MTG-WAR-203-ENN1</t>
  </si>
  <si>
    <t>Saffi Eriksdotter</t>
  </si>
  <si>
    <t>https://starcitygames.com/saffi-eriksdotter-sgl-mtg-tsr-260-enn/?sku=SGL-MTG-TSR-260-ENN1</t>
  </si>
  <si>
    <t>Torens, Fist of the Angels</t>
  </si>
  <si>
    <t>https://starcitygames.com/torens-fist-of-the-angels-sgl-mtg-vow-249-enn/?sku=SGL-MTG-VOW-249-ENN1</t>
  </si>
  <si>
    <t>Grolnok, the Omnivore</t>
  </si>
  <si>
    <t>https://starcitygames.com/grolnok-the-omnivore-sgl-mtg-vow-238-enn/?sku=SGL-MTG-VOW-238-ENN1</t>
  </si>
  <si>
    <t>Body of Research</t>
  </si>
  <si>
    <t>https://starcitygames.com/body-of-research-sgl-mtg-prm-pp_stx_168-enn/?sku=SGL-MTG-PRM-PP_STX_168-ENN1</t>
  </si>
  <si>
    <t>https://starcitygames.com/blackblade-reforged-sgl-mtg-ss2-008-enn/?sku=SGL-MTG-SS2-008-ENN1</t>
  </si>
  <si>
    <t>Guardian of the Ages</t>
  </si>
  <si>
    <t>https://starcitygames.com/guardian-of-the-ages-sgl-mtg-m14-211-enn/?sku=SGL-MTG-M14-211-ENN1</t>
  </si>
  <si>
    <t>https://starcitygames.com/stonecoil-serpent-sgl-mtg-eld-235-enn/?sku=SGL-MTG-ELD-235-ENN1</t>
  </si>
  <si>
    <t>Stonecoil Serpent</t>
  </si>
  <si>
    <t>Caves of Koilos</t>
  </si>
  <si>
    <t>https://starcitygames.com/caves-of-koilos-sgl-mtg-ori-245-enn/?sku=SGL-MTG-ORI-245-ENN1</t>
  </si>
  <si>
    <t>https://starcitygames.com/sephara-skys-blade-sgl-mtg-m20-036-enn/?sku=SGL-MTG-M20-036-ENN1</t>
  </si>
  <si>
    <t>https://starcitygames.com/yosei-the-morning-star-sgl-mtg-ima-39-enn/?sku=SGL-MTG-IMA-39-ENN1</t>
  </si>
  <si>
    <t>Yosei, the Morning Star</t>
  </si>
  <si>
    <t>Death Baron</t>
  </si>
  <si>
    <t>https://starcitygames.com/cruel-reality-sgl-mtg-akh-84-enn/?sku=SGL-MTG-AKH-84-ENN1</t>
  </si>
  <si>
    <t>Cruel Reality</t>
  </si>
  <si>
    <t>https://starcitygames.com/indatha-triome-sgl-mtg-iko2-309-enn/?sku=SGL-MTG-IKO2-309-ENN1</t>
  </si>
  <si>
    <t>Savai Triome</t>
  </si>
  <si>
    <t>https://starcitygames.com/savai-triome-sgl-mtg-iko-253-enn/?sku=SGL-MTG-IKO-253-ENN1</t>
  </si>
  <si>
    <t>https://starcitygames.com/linvala-keeper-of-silence-sgl-mtg-jmp-119-enn/?sku=SGL-MTG-JMP-119-ENN1</t>
  </si>
  <si>
    <t>Linvala, Keeper of Silence</t>
  </si>
  <si>
    <t>https://starcitygames.com/rise-of-the-dark-realms-sgl-mtg-jmp-271-enn/?sku=SGL-MTG-JMP-271-ENN1</t>
  </si>
  <si>
    <t>Rise of the Dark Realms</t>
  </si>
  <si>
    <t>https://starcitygames.com/kira-great-glass-spinner-sgl-mtg-jmp-154-enn/?sku=SGL-MTG-JMP-154-ENN1</t>
  </si>
  <si>
    <t>Kira, Great Glass-Spinner</t>
  </si>
  <si>
    <t>https://starcitygames.com/rhox-faithmender-sgl-mtg-jmp-130-enn/?sku=SGL-MTG-JMP-130-ENN1</t>
  </si>
  <si>
    <t>Rhox Faithmender</t>
  </si>
  <si>
    <t>Ulvenwald Hydra</t>
  </si>
  <si>
    <t>https://starcitygames.com/ulvenwald-hydra-sgl-mtg-jmp-439-enn/?sku=SGL-MTG-JMP-439-ENN1</t>
  </si>
  <si>
    <t>Baneslayer Angel</t>
  </si>
  <si>
    <t>https://starcitygames.com/baneslayer-angel-sgl-mtg-m21-006-enn/?sku=SGL-MTG-M21-006-ENN1</t>
  </si>
  <si>
    <t>Luxury Suite</t>
  </si>
  <si>
    <t>https://starcitygames.com/luxury-suite-sgl-mtg-zne-018-enn/?sku=SGL-MTG-ZNE-018-ENN1</t>
  </si>
  <si>
    <t>https://starcitygames.com/eldrazi-temple-sgl-mtg-pwsb-ddp_068-enn/?sku=SGL-MTG-PWSB-DDP_068-ENN1</t>
  </si>
  <si>
    <t>Eldrazi Temple</t>
  </si>
  <si>
    <t>Lithoform Engine</t>
  </si>
  <si>
    <t>https://starcitygames.com/lithoform-engine-sgl-mtg-znr-245-enn/?sku=SGL-MTG-ZNR-245-ENN1</t>
  </si>
  <si>
    <t>https://starcitygames.com/branchloft-pathway-boulderloft-pathway-sgl-mtg-znr-258-enf/?sku=SGL-MTG-ZNR-258-ENF1</t>
  </si>
  <si>
    <t>https://starcitygames.com/turntimber-symbiosis-turntimber-serpentine-wood-sgl-mtg-znr-215-enn/?sku=SGL-MTG-ZNR-215-ENN1</t>
  </si>
  <si>
    <t>Turntimber Symbiosis</t>
  </si>
  <si>
    <t>https://starcitygames.com/leyline-tyrant-sgl-mtg-znr-147-enf/?sku=SGL-MTG-ZNR-147-ENF1</t>
  </si>
  <si>
    <t>https://starcitygames.com/forsaken-monument-sgl-mtg-znr-244-enn/?sku=SGL-MTG-ZNR-244-ENN1</t>
  </si>
  <si>
    <t>https://starcitygames.com/valakut-awakening-valakut-stoneforge-sgl-mtg-znr-174-enn/?sku=SGL-MTG-ZNR-174-ENN1</t>
  </si>
  <si>
    <t>Valakut Awakening</t>
  </si>
  <si>
    <r>
      <rPr>
        <b/>
        <sz val="12"/>
        <color rgb="FF9966FF"/>
        <rFont val="Calibri"/>
        <family val="2"/>
        <scheme val="minor"/>
      </rPr>
      <t>2.</t>
    </r>
    <r>
      <rPr>
        <b/>
        <sz val="12"/>
        <color theme="0"/>
        <rFont val="Calibri"/>
        <family val="2"/>
        <scheme val="minor"/>
      </rPr>
      <t xml:space="preserve"> T</t>
    </r>
  </si>
  <si>
    <t>https://starcitygames.com/cyclonic-rift-sgl-mtg-rtr-35-enn/?sku=SGL-MTG-RTR-35-ENN1</t>
  </si>
  <si>
    <t>https://starcitygames.com/eladamris-call-sgl-mtg-mh1-197-enn/?sku=SGL-MTG-MH1-197-ENN1</t>
  </si>
  <si>
    <t>https://starcitygames.com/bala-ged-recovery-bala-ged-sanctuary-sgl-mtg-znr-180-enf/?sku=SGL-MTG-ZNR-180-ENF1</t>
  </si>
  <si>
    <t>https://starcitygames.com/alchemists-refuge-sgl-mtg-avr-225-enf/?sku=SGL-MTG-AVR-225-ENF1</t>
  </si>
  <si>
    <t>https://starcitygames.com/exotic-orchard-sgl-mtg-c19-242-enn/?sku=SGL-MTG-C19-242-ENN1</t>
  </si>
  <si>
    <t>https://starcitygames.com/temple-of-enlightenment-sgl-mtg-bng-163-enf/?sku=SGL-MTG-BNG-163-ENF1</t>
  </si>
  <si>
    <t>https://starcitygames.com/eternal-witness-sgl-mtg-tsr2-361-enn/?sku=SGL-MTG-TSR2-361-ENN1</t>
  </si>
  <si>
    <t>https://starcitygames.com/panharmonicon-sgl-mtg-tsr2-399-enn/?sku=SGL-MTG-TSR2-399-ENN1</t>
  </si>
  <si>
    <t>Panharmonicon</t>
  </si>
  <si>
    <t>https://starcitygames.com/shineshadow-snarl-sgl-mtg-stx-272-enn/?sku=SGL-MTG-STX-272-ENN1</t>
  </si>
  <si>
    <t>Galazeth Prismari</t>
  </si>
  <si>
    <t>https://starcitygames.com/galazeth-prismari-sgl-mtg-stx-189-enn/?sku=SGL-MTG-STX-189-ENN1</t>
  </si>
  <si>
    <t>Furycalm Snarl</t>
  </si>
  <si>
    <t>https://starcitygames.com/furycalm-snarl-sgl-mtg-stx-266-enf/?sku=SGL-MTG-STX-266-ENF1</t>
  </si>
  <si>
    <t>https://starcitygames.com/arlinn-the-packs-hope-arlinn-the-moons-fury-sgl-mtg-mid2-307-enf/?sku=SGL-MTG-MID2-307-ENF1</t>
  </si>
  <si>
    <t>Arlinn, the Pack's Hope</t>
  </si>
  <si>
    <t>https://starcitygames.com/eradicator-valkyrie-sgl-mtg-khm2-353-enn/?sku=SGL-MTG-KHM2-353-ENN1</t>
  </si>
  <si>
    <t>Eradicator Valkyrie</t>
  </si>
  <si>
    <t>https://starcitygames.com/the-world-tree-sgl-mtg-khm-275-enf/?sku=SGL-MTG-KHM-275-ENF1</t>
  </si>
  <si>
    <t>https://starcitygames.com/magda-brazen-outlaw-sgl-mtg-khm2-312-enf/?sku=SGL-MTG-KHM2-312-ENF1</t>
  </si>
  <si>
    <t>Magda, Brazen Outlaw</t>
  </si>
  <si>
    <t>https://starcitygames.com/doomskar-sgl-mtg-khm2-334-enn/?sku=SGL-MTG-KHM2-334-ENN1</t>
  </si>
  <si>
    <t>https://starcitygames.com/orvar-the-all-form-sgl-mtg-khm2-305-enn/?sku=SGL-MTG-KHM2-305-ENN1</t>
  </si>
  <si>
    <t>Orvar, the All-Form</t>
  </si>
  <si>
    <t>Child of Alara</t>
  </si>
  <si>
    <t>https://starcitygames.com/child-of-alara-sgl-mtg-con-101-enn/?sku=SGL-MTG-CON-101-ENN1</t>
  </si>
  <si>
    <t>https://starcitygames.com/raugrin-triome-sgl-mtg-iko2-311-enn/?sku=SGL-MTG-IKO2-311-ENN1</t>
  </si>
  <si>
    <t>Carpet of Flowers (PL)</t>
  </si>
  <si>
    <t>https://starcitygames.com/carpet-of-flowers-sgl-mtg-usg-240-enn/?sku=SGL-MTG-USG-240-ENN1</t>
  </si>
  <si>
    <t>https://starcitygames.com/amulet-of-vigor-sgl-mtg-wwk-121-enn/?sku=SGL-MTG-WWK-121-ENN1</t>
  </si>
  <si>
    <t>Amulet of Vigor</t>
  </si>
  <si>
    <t>https://starcitygames.com/illusionists-bracers-sgl-mtg-gtc-231-enn/?sku=SGL-MTG-GTC-231-ENN1</t>
  </si>
  <si>
    <t>Illusionist's Bracers</t>
  </si>
  <si>
    <t>https://starcitygames.com/cleric-class-sgl-mtg-afr-006-enf/?sku=SGL-MTG-AFR-006-ENF1</t>
  </si>
  <si>
    <t>Cleric Class</t>
  </si>
  <si>
    <t>https://starcitygames.com/trostani-selesnyas-voice-sgl-mtg-rtr-206-enf/?sku=SGL-MTG-RTR-206-ENF1</t>
  </si>
  <si>
    <t>https://starcitygames.com/goblin-trashmaster-sgl-mtg-m19-144-enn/?sku=SGL-MTG-M19-144-ENN1</t>
  </si>
  <si>
    <t>Goblin Trashmaster</t>
  </si>
  <si>
    <t>https://starcitygames.com/reliquary-tower-sgl-mtg-m19-254-enn/?sku=SGL-MTG-M19-254-ENN1</t>
  </si>
  <si>
    <t>https://starcitygames.com/liliana-untouched-by-death-sgl-mtg-m19-106-enn/?sku=SGL-MTG-M19-106-ENN1</t>
  </si>
  <si>
    <t>Liliana, Untouched by Death</t>
  </si>
  <si>
    <t>https://starcitygames.com/death-baron-sgl-mtg-m19-90-enn/?sku=SGL-MTG-M19-90-ENN1</t>
  </si>
  <si>
    <t>https://starcitygames.com/sevinnes-reclamation-sgl-mtg-c19-5-enn/?sku=SGL-MTG-C19-5-ENN1</t>
  </si>
  <si>
    <t>Sevinne's Reclamation</t>
  </si>
  <si>
    <t>Strionic Resonator</t>
  </si>
  <si>
    <t>https://starcitygames.com/strionic-resonator-sgl-mtg-c19-224-enn/?sku=SGL-MTG-C19-224-ENN1</t>
  </si>
  <si>
    <t>https://starcitygames.com/thran-dynamo-sgl-mtg-c19-225-enn/?sku=SGL-MTG-C19-225-ENN1</t>
  </si>
  <si>
    <t>https://starcitygames.com/krrik-son-of-yawgmoth-sgl-mtg-c19-18-enn/?sku=SGL-MTG-C19-18-ENN1</t>
  </si>
  <si>
    <t>K'rrik, Son of Yawgmoth</t>
  </si>
  <si>
    <t>Second Harvest</t>
  </si>
  <si>
    <t>https://starcitygames.com/second-harvest-sgl-mtg-c19-178-enn/?sku=SGL-MTG-C19-178-ENN1</t>
  </si>
  <si>
    <t>https://starcitygames.com/seedborn-muse-sgl-mtg-c19-179-enn/?sku=SGL-MTG-C19-179-ENN1</t>
  </si>
  <si>
    <t>Ohran Frostfang</t>
  </si>
  <si>
    <t>https://starcitygames.com/ohran-frostfang-sgl-mtg-c19-33-enn/?sku=SGL-MTG-C19-33-ENN1</t>
  </si>
  <si>
    <t>Speaker of the Heavens</t>
  </si>
  <si>
    <t>https://starcitygames.com/sram-senior-edificer-sgl-mtg-tsr2-303-enn/?sku=SGL-MTG-TSR2-303-ENN1</t>
  </si>
  <si>
    <t>https://starcitygames.com/angelic-chorus-sgl-mtg-bbd-87-enn/?sku=SGL-MTG-BBD-87-ENN1</t>
  </si>
  <si>
    <t>Maddening Cacophony</t>
  </si>
  <si>
    <t>https://starcitygames.com/maddening-cacophony-sgl-mtg-znr-067-enn/?sku=SGL-MTG-ZNR-067-ENN1</t>
  </si>
  <si>
    <t>Dark Prophecy</t>
  </si>
  <si>
    <t>https://starcitygames.com/dark-prophecy-sgl-mtg-m14-93-enn/?sku=SGL-MTG-M14-93-ENN1</t>
  </si>
  <si>
    <t>Alms Beast</t>
  </si>
  <si>
    <t>https://starcitygames.com/alms-beast-sgl-mtg-gtc-141-enn/?sku=SGL-MTG-GTC-141-ENN1</t>
  </si>
  <si>
    <t>https://starcitygames.com/treasury-thrull-sgl-mtg-gtc-201-enn/?sku=SGL-MTG-GTC-201-ENN1</t>
  </si>
  <si>
    <t>Soul Ransom</t>
  </si>
  <si>
    <t>https://starcitygames.com/soul-ransom-sgl-mtg-gtc-198-enn/?sku=SGL-MTG-GTC-198-ENN1</t>
  </si>
  <si>
    <t>https://starcitygames.com/mind-grind-sgl-mtg-gtc-178-enn/?sku=SGL-MTG-GTC-178-ENN1</t>
  </si>
  <si>
    <t>Mind Grind</t>
  </si>
  <si>
    <t>https://starcitygames.com/grakmaw-skyclave-ravager-sgl-mtg-znr-223-enn/?sku=SGL-MTG-ZNR-223-ENN1</t>
  </si>
  <si>
    <t>https://starcitygames.com/blade-historian-sgl-mtg-stx-165-enn/?sku=SGL-MTG-STX-165-ENN1</t>
  </si>
  <si>
    <t>https://starcitygames.com/phylath-world-sculptor-sgl-mtg-znr-234-enn/?sku=SGL-MTG-ZNR-234-ENN1</t>
  </si>
  <si>
    <t>https://starcitygames.com/sythis-harvests-hand-sgl-mtg-mh22-377-enn/?sku=SGL-MTG-MH22-377-ENN1</t>
  </si>
  <si>
    <t>Wayfaring Temple</t>
  </si>
  <si>
    <t>https://starcitygames.com/wayfaring-temple-sgl-mtg-rtr-209-enn/?sku=SGL-MTG-RTR-209-ENN1</t>
  </si>
  <si>
    <t>https://starcitygames.com/collective-blessing-sgl-mtg-rtr-150-enn/?sku=SGL-MTG-RTR-150-ENN1</t>
  </si>
  <si>
    <t>Collective Blessing</t>
  </si>
  <si>
    <t>https://starcitygames.com/slogurk-the-overslime-sgl-mtg-mid-242-enn/?sku=SGL-MTG-MID-242-ENN1</t>
  </si>
  <si>
    <t>Slogurk, the Overslime</t>
  </si>
  <si>
    <t>Manifestation Sage</t>
  </si>
  <si>
    <t>https://starcitygames.com/manifestation-sage-sgl-mtg-stx-205-enn/?sku=SGL-MTG-STX-205-ENN1</t>
  </si>
  <si>
    <t>Hivestone</t>
  </si>
  <si>
    <t>https://starcitygames.com/hivestone-sgl-mtg-tsr-268-enn/?sku=SGL-MTG-TSR-268-ENN1</t>
  </si>
  <si>
    <t>Chaos Wand</t>
  </si>
  <si>
    <t>https://starcitygames.com/chaos-wand-sgl-mtg-m19-228-enn/?sku=SGL-MTG-M19-228-ENN1</t>
  </si>
  <si>
    <t>Sculpting Steel</t>
  </si>
  <si>
    <t>https://starcitygames.com/sculpting-steel-sgl-mtg-c21-261-enn/?sku=SGL-MTG-C21-261-ENN1</t>
  </si>
  <si>
    <t>Stuffy Doll</t>
  </si>
  <si>
    <t>https://starcitygames.com/stuffy-doll-sgl-mtg-tsr-274-enn/?sku=SGL-MTG-TSR-274-ENN1</t>
  </si>
  <si>
    <t>https://starcitygames.com/workhorse-sgl-mtg-pwsb-exo_142-enn/?sku=SGL-MTG-PWSB-EXO_142-ENN1</t>
  </si>
  <si>
    <t>Workhorse</t>
  </si>
  <si>
    <t>Port Town</t>
  </si>
  <si>
    <t>https://starcitygames.com/port-town-sgl-mtg-soi-278-enn/?sku=SGL-MTG-SOI-278-ENN1</t>
  </si>
  <si>
    <t>https://starcitygames.com/fortified-village-sgl-mtg-soi-274-enn/?sku=SGL-MTG-SOI-274-ENN1</t>
  </si>
  <si>
    <t>Fortified Village</t>
  </si>
  <si>
    <t>Kher Keep</t>
  </si>
  <si>
    <t>https://starcitygames.com/kher-keep-sgl-mtg-tsr-281-enn/?sku=SGL-MTG-TSR-281-ENN1</t>
  </si>
  <si>
    <t>https://starcitygames.com/shadrix-silverquill-sgl-mtg-stx-230-enn/?sku=SGL-MTG-STX-230-ENN1</t>
  </si>
  <si>
    <t>https://starcitygames.com/prismari-command-sgl-mtg-stx-214-enn/?sku=SGL-MTG-STX-214-ENN1</t>
  </si>
  <si>
    <t>Kasmina, Enigma Sage (JP)</t>
  </si>
  <si>
    <t>Shadrix Silverquill (JP)</t>
  </si>
  <si>
    <t>Prismari Command (JP)</t>
  </si>
  <si>
    <t>HAY</t>
  </si>
  <si>
    <t>https://starcitygames.com/cindervines-sgl-mtg-prm-pre-rna-161-enf/?sku=SGL-MTG-PRM-PRE_RNA_161-ENF1</t>
  </si>
  <si>
    <t>Cindervines</t>
  </si>
  <si>
    <t>https://starcitygames.com/absorb-sgl-mtg-prm-pre-rna-151-enf/?sku=SGL-MTG-PRM-PRE_RNA_151-ENF1</t>
  </si>
  <si>
    <t>https://starcitygames.com/ethereal-absolution-sgl-mtg-prm-pre-rna-170-enf/?sku=SGL-MTG-PRM-PRE_RNA_170-ENF1</t>
  </si>
  <si>
    <t>Hydroid Krasis</t>
  </si>
  <si>
    <t>https://starcitygames.com/hydroid-krasis-sgl-mtg-prm-pre-rna-183-enf/?sku=SGL-MTG-PRM-PRE_RNA_183-ENF1</t>
  </si>
  <si>
    <t>https://starcitygames.com/spawn-of-mayhem-sgl-mtg-rna-85-enf/?sku=SGL-MTG-RNA-85-ENF1</t>
  </si>
  <si>
    <t>https://starcitygames.com/persistent-petitioners-sgl-mtg-rna-44-enf/?sku=SGL-MTG-RNA-44-ENF1</t>
  </si>
  <si>
    <t>Persistent Petitioners</t>
  </si>
  <si>
    <t>Godless Shrine</t>
  </si>
  <si>
    <t>https://starcitygames.com/hallowed-fountain-sgl-mtg-rna-251-enn/?sku=SGL-MTG-RNA-251-ENN1</t>
  </si>
  <si>
    <t>Stomping Ground</t>
  </si>
  <si>
    <t>https://starcitygames.com/stomping-ground-sgl-mtg-rna-259-enn/?sku=SGL-MTG-RNA-259-ENN1</t>
  </si>
  <si>
    <t>https://starcitygames.com/mind-grind-sgl-mtg-gtc-178-enf/?sku=SGL-MTG-GTC-178-ENF1</t>
  </si>
  <si>
    <t>Disallow</t>
  </si>
  <si>
    <t>https://starcitygames.com/disallow-sgl-mtg-aer-31-enn/?sku=SGL-MTG-AER-31-ENN1</t>
  </si>
  <si>
    <t>https://starcitygames.com/rest-in-peace-sgl-mtg-rtr-18-enn/?sku=SGL-MTG-RTR-18-ENN1</t>
  </si>
  <si>
    <t>Worldspine Wurm</t>
  </si>
  <si>
    <t>https://starcitygames.com/worldspine-wurm-sgl-mtg-rtr-140-enn/?sku=SGL-MTG-RTR-140-ENN1</t>
  </si>
  <si>
    <t>https://starcitygames.com/persistent-petitioners-sgl-mtg-rna-44-enn/?sku=SGL-MTG-RNA-44-ENN1</t>
  </si>
  <si>
    <t>https://starcitygames.com/abrupt-decay-sgl-mtg-tsr2-370-enn/?sku=SGL-MTG-TSR2-370-ENN1</t>
  </si>
  <si>
    <t>https://starcitygames.com/silence-sgl-mtg-tsr2-302-enn/?sku=SGL-MTG-TSR2-302-ENN1</t>
  </si>
  <si>
    <t>https://starcitygames.com/dryad-arbor-sgl-mtg-tsr-277-enn/?sku=SGL-MTG-TSR-277-ENN1</t>
  </si>
  <si>
    <t>https://starcitygames.com/isochron-scepter-sgl-mtg-pwsb-mrd_188-enn/?sku=SGL-MTG-PWSB-MRD_188-ENN1</t>
  </si>
  <si>
    <t>Isocrhon Scepter</t>
  </si>
  <si>
    <t>Wandering Archaic (JP)</t>
  </si>
  <si>
    <t>https://starcitygames.com/island-sgl-mtg-leb-292-enn/?sku=SGL-MTG-LEB-292-ENN1</t>
  </si>
  <si>
    <t>Island (A)</t>
  </si>
  <si>
    <t>https://starcitygames.com/godless-shrine-sgl-mtg-rna-248-enn/?sku=SGL-MTG-RNA-248-ENN1</t>
  </si>
  <si>
    <t>https://starcitygames.com/fracture-sgl-mtg-prm-pp_stx_378-enf/?sku=SGL-MTG-PRM-PP_STX_378-ENF1</t>
  </si>
  <si>
    <r>
      <rPr>
        <b/>
        <sz val="12"/>
        <color rgb="FF0066FF"/>
        <rFont val="Calibri"/>
        <family val="2"/>
        <scheme val="minor"/>
      </rPr>
      <t xml:space="preserve">3.7.3 </t>
    </r>
    <r>
      <rPr>
        <b/>
        <sz val="12"/>
        <color rgb="FFFF33CC"/>
        <rFont val="Calibri"/>
        <family val="2"/>
        <scheme val="minor"/>
      </rPr>
      <t xml:space="preserve"> Kamigawa: Neon Dynasty</t>
    </r>
  </si>
  <si>
    <r>
      <rPr>
        <b/>
        <sz val="12"/>
        <color rgb="FF0066FF"/>
        <rFont val="Calibri"/>
        <family val="2"/>
        <scheme val="minor"/>
      </rPr>
      <t>3.7.4.</t>
    </r>
    <r>
      <rPr>
        <b/>
        <sz val="12"/>
        <color rgb="FFFF33CC"/>
        <rFont val="Calibri"/>
        <family val="2"/>
        <scheme val="minor"/>
      </rPr>
      <t xml:space="preserve"> Kamigawa: Neon Dynasty Commander</t>
    </r>
  </si>
  <si>
    <t>Blue's Sun Zenith</t>
  </si>
  <si>
    <t>https://starcitygames.com/blue-suns-zenith-sgl-mtg-sta2-075-jaf/?sku=SGL-MTG-STA2-075-JAF1</t>
  </si>
  <si>
    <t>https://starcitygames.com/eiganjo-seat-of-the-empire-sgl-mtg-neo-268-enn/?sku=SGL-MTG-NEO-268-ENN1</t>
  </si>
  <si>
    <t>Eiganjo, Seat of the Empire</t>
  </si>
  <si>
    <t>Farewell</t>
  </si>
  <si>
    <t>https://starcitygames.com/farewell-sgl-mtg-neo-013-enf/?sku=SGL-MTG-NEO-013-ENF1</t>
  </si>
  <si>
    <t>Jin-Gitaxias, Progress Tyrant</t>
  </si>
  <si>
    <t>https://starcitygames.com/jin-gitaxias-progress-tyrant-sgl-mtg-neo-059-enn/?sku=SGL-MTG-NEO-059-ENN1</t>
  </si>
  <si>
    <t>Mechtitan Core</t>
  </si>
  <si>
    <t>Otawara, Soaring City</t>
  </si>
  <si>
    <t>Lion Sash</t>
  </si>
  <si>
    <t>https://starcitygames.com/lion-sash-sgl-mtg-neo-026-enn/?sku=SGL-MTG-NEO-026-ENN1</t>
  </si>
  <si>
    <t>https://starcitygames.com/takemuna-abandoned-mire-sgl-mtg-neo-278-enn/?sku=SGL-MTG-NEO-278-ENN1</t>
  </si>
  <si>
    <t>Takenuma, Abandoned Mire</t>
  </si>
  <si>
    <t>https://starcitygames.com/sokenzan-crucible-of-defiance-sgl-mtg-prm-pre_neo_276-enf/?sku=SGL-MTG-PRM-PRE_NEO_276-ENF1</t>
  </si>
  <si>
    <t>Sokenzan, Crucible of Defiance</t>
  </si>
  <si>
    <t>https://starcitygames.com/farewell-sgl-mtg-neo-013-enn/?sku=SGL-MTG-NEO-013-ENN1</t>
  </si>
  <si>
    <t>The Reality Chip</t>
  </si>
  <si>
    <t>https://starcitygames.com/bloodchief-ascension-sgl-mtg-pwsb-zen_082-enn/?sku=SGL-MTG-PWSB-ZEN_082-ENN1</t>
  </si>
  <si>
    <t>Bloodchief Ascension</t>
  </si>
  <si>
    <t>https://starcitygames.com/eiganjo-castle-sgl-mtg-pwsb-chk_275-enn/?sku=SGL-MTG-PWSB-CHK_275-ENN1</t>
  </si>
  <si>
    <t>Eiganjo Castle</t>
  </si>
  <si>
    <t>https://starcitygames.com/geralfs-messenger-sgl-mtg-pwsb-dka_063-enn/?sku=SGL-MTG-PWSB-DKA_063-ENN1</t>
  </si>
  <si>
    <t>Geralf's Messenger</t>
  </si>
  <si>
    <t>Que es?</t>
  </si>
  <si>
    <t>MB</t>
  </si>
  <si>
    <t>SB</t>
  </si>
  <si>
    <t>Spectral Adversary</t>
  </si>
  <si>
    <t>https://starcitygames.com/spectral-sailor-sgl-mtg-m20-076-enn/?sku=SGL-MTG-M20-076-ENN1</t>
  </si>
  <si>
    <t>https://starcitygames.com/siren-stormtamer-sgl-mtg-xln-79-enn/?sku=SGL-MTG-XLN-79-ENN1</t>
  </si>
  <si>
    <t>Siren Stormtamer</t>
  </si>
  <si>
    <t>https://starcitygames.com/spell-pierce-sgl-mtg-xln-81-enn/?sku=SGL-MTG-XLN-81-ENN1</t>
  </si>
  <si>
    <t>Spell Pierce</t>
  </si>
  <si>
    <t>https://starcitygames.com/opt-sgl-mtg-dom-60-enn/?sku=SGL-MTG-DOM-60-ENN1</t>
  </si>
  <si>
    <t>Lookout's Dispersal</t>
  </si>
  <si>
    <t>https://starcitygames.com/lookouts-dispersal-sgl-mtg-xln-62-enn/?sku=SGL-MTG-XLN-62-ENN1</t>
  </si>
  <si>
    <t>https://starcitygames.com/lookouts-dispersal-sgl-mtg-xln-62-enf/?sku=SGL-MTG-XLN-62-ENF1</t>
  </si>
  <si>
    <t>https://starcitygames.com/curious-obsession-sgl-mtg-rix-35-enn/?sku=SGL-MTG-RIX-35-ENN1</t>
  </si>
  <si>
    <t>Curious Obsession</t>
  </si>
  <si>
    <t>Essence Capture</t>
  </si>
  <si>
    <t>https://starcitygames.com/essence-capture-sgl-mtg-rna-37-enn/?sku=SGL-MTG-RNA-37-ENN1</t>
  </si>
  <si>
    <t>https://starcitygames.com/brazen-borrower-sgl-mtg-eld-039-enn/?sku=SGL-MTG-ELD-039-ENN1</t>
  </si>
  <si>
    <t>Brazen Borrower // Petty Theft</t>
  </si>
  <si>
    <t>Sleep</t>
  </si>
  <si>
    <t>https://starcitygames.com/sleep-sgl-mtg-m19-74-enn/?sku=SGL-MTG-M19-74-ENN1</t>
  </si>
  <si>
    <t>https://starcitygames.com/deep-freeze-sgl-mtg-dom-50-enf/?sku=SGL-MTG-DOM-50-ENF1</t>
  </si>
  <si>
    <t>Dive Down</t>
  </si>
  <si>
    <t>https://starcitygames.com/dive-down-sgl-mtg-xln-53-enn/?sku=SGL-MTG-XLN-53-ENN1</t>
  </si>
  <si>
    <t>https://starcitygames.com/grafdiggers-cage-sgl-mtg-dka-149-enn/?sku=SGL-MTG-DKA-149-ENN1</t>
  </si>
  <si>
    <t>Cerulean Drake</t>
  </si>
  <si>
    <t>https://starcitygames.com/cerulean-drake-sgl-mtg-m20-53-enn/?sku=SGL-MTG-M20-53-ENN1</t>
  </si>
  <si>
    <t>Fading Hope</t>
  </si>
  <si>
    <t>https://starcitygames.com/fading-hope-sgl-mtg-mid-051-enn/?sku=SGL-MTG-MID-051-ENN1</t>
  </si>
  <si>
    <t>https://starcitygames.com/essence-capture-sgl-mtg-rna-37-enf/?sku=SGL-MTG-RNA-37-ENF1</t>
  </si>
  <si>
    <t>Sky Swallower</t>
  </si>
  <si>
    <t>https://starcitygames.com/sky-swallower-sgl-mtg-gpt-34-enf/?sku=SGL-MTG-GPT-34-ENF1</t>
  </si>
  <si>
    <t>https://starcitygames.com/juju-bubble-sgl-mtg-vis-147-enn/?sku=SGL-MTG-VIS-147-ENN1</t>
  </si>
  <si>
    <t>Juju Bubble</t>
  </si>
  <si>
    <t>https://starcitygames.com/reap-sgl-mtg-tmp-247-enn/?sku=SGL-MTG-TMP-247-ENN1</t>
  </si>
  <si>
    <t>Reap</t>
  </si>
  <si>
    <t>Gerrard's Command</t>
  </si>
  <si>
    <t>https://starcitygames.com/gerrards-command-sgl-mtg-pls-109-enf/?sku=SGL-MTG-PLS-109-ENF1</t>
  </si>
  <si>
    <t>https://starcitygames.com/presence-of-the-master-sgl-mtg-leg-31-enn/?sku=SGL-MTG-LEG-31-ENN1</t>
  </si>
  <si>
    <t>Presence of the Master</t>
  </si>
  <si>
    <t>https://starcitygames.com/carnage-tyrant-sgl-mtg-xln-179-enf/?sku=SGL-MTG-XLN-179-ENF1</t>
  </si>
  <si>
    <t>Soul Link</t>
  </si>
  <si>
    <t>https://starcitygames.com/soul-link-sgl-mtg-apc-120-enf/?sku=SGL-MTG-APC-120-ENF1</t>
  </si>
  <si>
    <t>https://starcitygames.com/obelisk-of-undoing-sgl-mtg-atq-58-enn/?sku=SGL-MTG-ATQ-58-ENN1</t>
  </si>
  <si>
    <t>Obelisk of Undoing</t>
  </si>
  <si>
    <t>https://starcitygames.com/gerrards-wisdom-sgl-mtg-wth-15-enn/?sku=SGL-MTG-WTH-15-ENN1</t>
  </si>
  <si>
    <t>Gerrard's Wisdom</t>
  </si>
  <si>
    <t>Megrim</t>
  </si>
  <si>
    <t>https://starcitygames.com/megrim-sgl-mtg-sth-62-enn/?sku=SGL-MTG-STH-62-ENN1</t>
  </si>
  <si>
    <t>https://starcitygames.com/essence-sliver-sgl-mtg-lgn-13-enn/?sku=SGL-MTG-LGN-13-ENN1</t>
  </si>
  <si>
    <t>Great Wall</t>
  </si>
  <si>
    <t>https://starcitygames.com/great-wall-sgl-mtg-leg-17-enn/?sku=SGL-MTG-LEG-17-ENN1</t>
  </si>
  <si>
    <t>Winnow</t>
  </si>
  <si>
    <t>https://starcitygames.com/winnow-sgl-mtg-inv-45-enn/?sku=SGL-MTG-INV-45-ENN1</t>
  </si>
  <si>
    <t>Haunted Ridge</t>
  </si>
  <si>
    <t>https://starcitygames.com/haunted-ridge-sgl-mtg-mid-263-enn/?sku=SGL-MTG-MID-263-ENN1</t>
  </si>
  <si>
    <t>https://starcitygames.com/sigarda-champion-of-light-sgl-mtg-prm-pre_mid_240-enf/?sku=SGL-MTG-PRM-PRE_MID_240-ENF1</t>
  </si>
  <si>
    <t>Sigarda, Champion of Light</t>
  </si>
  <si>
    <t>Wrenn and Seven</t>
  </si>
  <si>
    <t>https://starcitygames.com/wrenn-and-seven-sgl-mtg-mid-208-enn/?sku=SGL-MTG-MID-208-ENN1</t>
  </si>
  <si>
    <t>Memory Deluge</t>
  </si>
  <si>
    <t>https://starcitygames.com/memory-deluge-sgl-mtg-mid-062-enn/?sku=SGL-MTG-MID-062-ENN1</t>
  </si>
  <si>
    <t>https://starcitygames.com/yavimaya-cradle-of-growth-sgl-mtg-mh22-441-enn/?sku=SGL-MTG-MH22-441-ENN1</t>
  </si>
  <si>
    <t>https://starcitygames.com/brazen-borrower-SGL-MTG-ELD2-281-enn/?sku=SGL-MTG-ELD2-281-ENN1</t>
  </si>
  <si>
    <t>https://starcitygames.com/spectral-adversary-sgl-mtg-mid2-341-enf/?sku=SGL-MTG-MID2-341-ENF1</t>
  </si>
  <si>
    <t>https://starcitygames.com/spectral-adversary-sgl-mtg-mid-077-enf/?sku=SGL-MTG-MID-077-ENF1</t>
  </si>
  <si>
    <t>https://starcitygames.com/swamp-sgl-mtg-neo-298-enn/?sku=SGL-MTG-NEO-298-ENN1</t>
  </si>
  <si>
    <t>https://starcitygames.com/plains-sgl-mtg-neo-293-enn/?sku=SGL-MTG-NEO-293-ENN1</t>
  </si>
  <si>
    <t>https://starcitygames.com/island-sgl-mtg-neo-295-enn/?sku=SGL-MTG-NEO-295-ENN1</t>
  </si>
  <si>
    <t>https://starcitygames.com/secluded-courtyard-sgl-mtg-neo-275-enn/?sku=SGL-MTG-NEO-275-ENN1</t>
  </si>
  <si>
    <t>Secluded Courtyard</t>
  </si>
  <si>
    <t>Island (#295)</t>
  </si>
  <si>
    <t>Plains (#293)</t>
  </si>
  <si>
    <t>Swamp (#298)</t>
  </si>
  <si>
    <t>Mountain (#300)</t>
  </si>
  <si>
    <t>https://starcitygames.com/mountain-sgl-mtg-neo-300-enf/?sku=SGL-MTG-NEO-300-ENF1</t>
  </si>
  <si>
    <t>https://starcitygames.com/mountain-sgl-mtg-neo-299-enf/?sku=SGL-MTG-NEO-299-ENF1</t>
  </si>
  <si>
    <t>Mountain (#299)</t>
  </si>
  <si>
    <t>https://starcitygames.com/kodama-of-the-west-tree-sgl-mtg-neo-199-enf/?sku=SGL-MTG-NEO-199-ENF1</t>
  </si>
  <si>
    <t>Kodama of the West Tree</t>
  </si>
  <si>
    <t>Mirror Box</t>
  </si>
  <si>
    <t>https://starcitygames.com/mirror-box-sgl-mtg-neo2-498-enn/?sku=SGL-MTG-NEO2-498-ENN1</t>
  </si>
  <si>
    <t>https://starcitygames.com/the-reaility-chip-sgl-mtg-neo2-374-enn/?sku=SGL-MTG-NEO2-374-ENN1</t>
  </si>
  <si>
    <t>Lightning Helix</t>
  </si>
  <si>
    <t>https://starcitygames.com/lightning-helix-sgl-mtg-gk1-90-enn/?sku=SGL-MTG-GK1-90-ENN1</t>
  </si>
  <si>
    <r>
      <rPr>
        <b/>
        <sz val="12"/>
        <color theme="0"/>
        <rFont val="Calibri"/>
        <family val="2"/>
        <scheme val="minor"/>
      </rPr>
      <t>3.1.91</t>
    </r>
    <r>
      <rPr>
        <b/>
        <sz val="12"/>
        <rFont val="Calibri"/>
        <family val="2"/>
        <scheme val="minor"/>
      </rPr>
      <t xml:space="preserve"> Ravnica Allegiance - Guild Kits</t>
    </r>
  </si>
  <si>
    <r>
      <rPr>
        <b/>
        <sz val="12"/>
        <color theme="0"/>
        <rFont val="Calibri"/>
        <family val="2"/>
        <scheme val="minor"/>
      </rPr>
      <t>3.1.92</t>
    </r>
    <r>
      <rPr>
        <b/>
        <sz val="12"/>
        <rFont val="Calibri"/>
        <family val="2"/>
        <scheme val="minor"/>
      </rPr>
      <t xml:space="preserve"> Ravnica Allegiance - Guild Kits</t>
    </r>
  </si>
  <si>
    <r>
      <rPr>
        <b/>
        <sz val="12"/>
        <color theme="0"/>
        <rFont val="Calibri"/>
        <family val="2"/>
        <scheme val="minor"/>
      </rPr>
      <t>3.1.93</t>
    </r>
    <r>
      <rPr>
        <b/>
        <sz val="12"/>
        <rFont val="Calibri"/>
        <family val="2"/>
        <scheme val="minor"/>
      </rPr>
      <t xml:space="preserve"> Ravnica Allegiance - Guild Kits</t>
    </r>
  </si>
  <si>
    <r>
      <rPr>
        <b/>
        <sz val="12"/>
        <color theme="0"/>
        <rFont val="Calibri"/>
        <family val="2"/>
        <scheme val="minor"/>
      </rPr>
      <t>3.1.94</t>
    </r>
    <r>
      <rPr>
        <b/>
        <sz val="12"/>
        <rFont val="Calibri"/>
        <family val="2"/>
        <scheme val="minor"/>
      </rPr>
      <t xml:space="preserve"> Ravnica Allegiance - Guild Kits</t>
    </r>
  </si>
  <si>
    <r>
      <rPr>
        <b/>
        <sz val="12"/>
        <color theme="0"/>
        <rFont val="Calibri"/>
        <family val="2"/>
        <scheme val="minor"/>
      </rPr>
      <t>3.1.95</t>
    </r>
    <r>
      <rPr>
        <b/>
        <sz val="12"/>
        <rFont val="Calibri"/>
        <family val="2"/>
        <scheme val="minor"/>
      </rPr>
      <t xml:space="preserve"> Ravnica Allegiance - Guild Kits</t>
    </r>
  </si>
  <si>
    <r>
      <rPr>
        <b/>
        <sz val="12"/>
        <color theme="0"/>
        <rFont val="Calibri"/>
        <family val="2"/>
        <scheme val="minor"/>
      </rPr>
      <t>3.1.31</t>
    </r>
    <r>
      <rPr>
        <b/>
        <sz val="12"/>
        <rFont val="Calibri"/>
        <family val="2"/>
        <scheme val="minor"/>
      </rPr>
      <t xml:space="preserve"> Guilds of Ravnica - Guild Kits</t>
    </r>
  </si>
  <si>
    <r>
      <rPr>
        <b/>
        <sz val="12"/>
        <color theme="0"/>
        <rFont val="Calibri"/>
        <family val="2"/>
        <scheme val="minor"/>
      </rPr>
      <t>3.1.32</t>
    </r>
    <r>
      <rPr>
        <b/>
        <sz val="12"/>
        <rFont val="Calibri"/>
        <family val="2"/>
        <scheme val="minor"/>
      </rPr>
      <t xml:space="preserve"> Guilds of Ravnica - Guild Kits</t>
    </r>
  </si>
  <si>
    <r>
      <rPr>
        <b/>
        <sz val="12"/>
        <color theme="0"/>
        <rFont val="Calibri"/>
        <family val="2"/>
        <scheme val="minor"/>
      </rPr>
      <t>3.1.33</t>
    </r>
    <r>
      <rPr>
        <b/>
        <sz val="12"/>
        <rFont val="Calibri"/>
        <family val="2"/>
        <scheme val="minor"/>
      </rPr>
      <t xml:space="preserve"> Guilds of Ravnica - Guild Kits</t>
    </r>
  </si>
  <si>
    <r>
      <rPr>
        <b/>
        <sz val="12"/>
        <color theme="0"/>
        <rFont val="Calibri"/>
        <family val="2"/>
        <scheme val="minor"/>
      </rPr>
      <t>3.1.34</t>
    </r>
    <r>
      <rPr>
        <b/>
        <sz val="12"/>
        <rFont val="Calibri"/>
        <family val="2"/>
        <scheme val="minor"/>
      </rPr>
      <t xml:space="preserve"> Guilds of Ravnica - Guild Kits</t>
    </r>
  </si>
  <si>
    <r>
      <rPr>
        <b/>
        <sz val="12"/>
        <color theme="0"/>
        <rFont val="Calibri"/>
        <family val="2"/>
        <scheme val="minor"/>
      </rPr>
      <t>3.1.35</t>
    </r>
    <r>
      <rPr>
        <b/>
        <sz val="12"/>
        <rFont val="Calibri"/>
        <family val="2"/>
        <scheme val="minor"/>
      </rPr>
      <t xml:space="preserve"> Guilds of Ravnica - Guild Kits</t>
    </r>
  </si>
  <si>
    <r>
      <rPr>
        <b/>
        <u/>
        <sz val="12"/>
        <color theme="0"/>
        <rFont val="Calibri"/>
        <family val="2"/>
        <scheme val="minor"/>
      </rPr>
      <t xml:space="preserve">5. </t>
    </r>
    <r>
      <rPr>
        <b/>
        <u/>
        <sz val="12"/>
        <color theme="1"/>
        <rFont val="Calibri"/>
        <family val="2"/>
        <scheme val="minor"/>
      </rPr>
      <t>Forest</t>
    </r>
  </si>
  <si>
    <r>
      <rPr>
        <b/>
        <u/>
        <sz val="12"/>
        <color theme="0"/>
        <rFont val="Calibri"/>
        <family val="2"/>
        <scheme val="minor"/>
      </rPr>
      <t xml:space="preserve">1. </t>
    </r>
    <r>
      <rPr>
        <b/>
        <u/>
        <sz val="12"/>
        <color theme="1"/>
        <rFont val="Calibri"/>
        <family val="2"/>
        <scheme val="minor"/>
      </rPr>
      <t>Plains</t>
    </r>
  </si>
  <si>
    <r>
      <rPr>
        <b/>
        <u/>
        <sz val="12"/>
        <color theme="0"/>
        <rFont val="Calibri"/>
        <family val="2"/>
        <scheme val="minor"/>
      </rPr>
      <t xml:space="preserve">4. </t>
    </r>
    <r>
      <rPr>
        <b/>
        <u/>
        <sz val="12"/>
        <color theme="1"/>
        <rFont val="Calibri"/>
        <family val="2"/>
        <scheme val="minor"/>
      </rPr>
      <t>Mountain</t>
    </r>
  </si>
  <si>
    <r>
      <rPr>
        <b/>
        <u/>
        <sz val="12"/>
        <color theme="0"/>
        <rFont val="Calibri"/>
        <family val="2"/>
        <scheme val="minor"/>
      </rPr>
      <t xml:space="preserve">3. </t>
    </r>
    <r>
      <rPr>
        <b/>
        <u/>
        <sz val="12"/>
        <color theme="1"/>
        <rFont val="Calibri"/>
        <family val="2"/>
        <scheme val="minor"/>
      </rPr>
      <t>Swamp</t>
    </r>
  </si>
  <si>
    <r>
      <rPr>
        <b/>
        <u/>
        <sz val="12"/>
        <color theme="0"/>
        <rFont val="Calibri"/>
        <family val="2"/>
        <scheme val="minor"/>
      </rPr>
      <t xml:space="preserve">2. </t>
    </r>
    <r>
      <rPr>
        <b/>
        <u/>
        <sz val="12"/>
        <color theme="1"/>
        <rFont val="Calibri"/>
        <family val="2"/>
        <scheme val="minor"/>
      </rPr>
      <t>Island</t>
    </r>
  </si>
  <si>
    <t>Forest (#301)</t>
  </si>
  <si>
    <t>https://starcitygames.com/forest-sgl-mtg-neo-301-enf/?sku=SGL-MTG-NEO-301-ENF1</t>
  </si>
  <si>
    <t>https://starcitygames.com/plains-sgl-mtg-neo-294-enf/?sku=SGL-MTG-NEO-294-ENF1</t>
  </si>
  <si>
    <t>Plains (#294)</t>
  </si>
  <si>
    <t>Swamp (#297)</t>
  </si>
  <si>
    <t>https://starcitygames.com/swamp-sgl-mtg-neo-297-enf/?sku=SGL-MTG-NEO-297-ENF1</t>
  </si>
  <si>
    <t>https://starcitygames.com/polluted-delta-sgl-mtg-zne-002-enn/?sku=SGL-MTG-ZNE-002-ENN1</t>
  </si>
  <si>
    <t>Polluted Detla</t>
  </si>
  <si>
    <t>Moggcatcher</t>
  </si>
  <si>
    <t>https://starcitygames.com/moggcatcher-sgl-mtg-pwsb-nem_096-enn/?sku=SGL-MTG-PWSB-NEM_096-ENN1</t>
  </si>
  <si>
    <t>Malakir Rebirth</t>
  </si>
  <si>
    <t>https://starcitygames.com/scute-swarm-sgl-mtg-znr-203-enn/?sku=SGL-MTG-ZNR-203-ENN1</t>
  </si>
  <si>
    <t>https://starcitygames.com/ashaya-soul-of-the-wild-sgl-mtg-znr-179-enn/?sku=SGL-MTG-ZNR-179-ENN1</t>
  </si>
  <si>
    <t>https://starcitygames.com/scourge-of-the-skyclaves-sgl-mtg-znr-122-enf/?sku=SGL-MTG-ZNR-122-ENF1</t>
  </si>
  <si>
    <t>Scourge of the Skyclaves</t>
  </si>
  <si>
    <t>https://starcitygames.com/shatterskull-smashing-shatterskull-the-hammer-pass-sgl-mtg-znr-161-enn/?sku=SGL-MTG-ZNR-161-ENN1</t>
  </si>
  <si>
    <t>Shatterskull Smashing</t>
  </si>
  <si>
    <t>https://starcitygames.com/omnath-locus-of-creation-sgl-mtg-znr-232-enn/?sku=SGL-MTG-ZNR-232-ENN1</t>
  </si>
  <si>
    <t>Omnath, Locus of Creation</t>
  </si>
  <si>
    <t>Angel of Destiny</t>
  </si>
  <si>
    <t>https://starcitygames.com/angel-of-destiny-sgl-mtg-znr-002-enn/?sku=SGL-MTG-ZNR-002-ENN1</t>
  </si>
  <si>
    <t>Emrakul, the Aeons Torn</t>
  </si>
  <si>
    <t>https://starcitygames.com/emrakul-the-aeons-torn-sgl-mtg-prm-pre-roe-004-enf/?sku=SGL-MTG-PRM-PRE_ROE_004-ENF1</t>
  </si>
  <si>
    <t>Mutavault</t>
  </si>
  <si>
    <t>https://starcitygames.com/mutavault-sgl-mtg-m14-228-enn/?sku=SGL-MTG-M14-228-ENN1</t>
  </si>
  <si>
    <t>Ruthless Technomancer</t>
  </si>
  <si>
    <t>Reckoner Bankbuster</t>
  </si>
  <si>
    <t>https://starcitygames.com/island-sgl-mtg-neo-295-enf/?sku=SGL-MTG-NEO-295-ENF1</t>
  </si>
  <si>
    <t>https://starcitygames.com/cascading-cataracts-sgl-mtg-akh-240-enn/?sku=SGL-MTG-AKH-240-ENN1</t>
  </si>
  <si>
    <t>Cascading Cataracts</t>
  </si>
  <si>
    <t>Gideon of the Trials</t>
  </si>
  <si>
    <t>https://starcitygames.com/gideon-of-the-trials-sgl-mtg-akh-14-enn/?sku=SGL-MTG-AKH-14-ENN1</t>
  </si>
  <si>
    <t>https://starcitygames.com/as-foretold-sgl-mtg-akh-42-enn/?sku=SGL-MTG-AKH-42-ENN1</t>
  </si>
  <si>
    <t>As Foretold</t>
  </si>
  <si>
    <t>Burning Inquiry</t>
  </si>
  <si>
    <t>https://starcitygames.com/burning-inquiry-sgl-mtg-m10-128-enn/?sku=SGL-MTG-M10-128-ENN1</t>
  </si>
  <si>
    <t>Lightning Helix (JP) (CK)</t>
  </si>
  <si>
    <t>Swords to Plowshares (JP) (CK)</t>
  </si>
  <si>
    <t>https://www.cardkingdom.com/mtg/strixhaven-mystical-archive-jpn/swords-to-plowshares-073-jpn-alternate-art</t>
  </si>
  <si>
    <t>https://www.cardkingdom.com/mtg/strixhaven-mystical-archive-jpn/lightning-helix-125-jpn-alternate-art</t>
  </si>
  <si>
    <t>March of Swirling Mist</t>
  </si>
  <si>
    <t>https://starcitygames.com/march-of-swirling-mist-sgl-mtg-neo2-372-enn/?sku=SGL-MTG-NEO2-372-ENN1</t>
  </si>
  <si>
    <t>https://starcitygames.com/graveyard-trespasser-graveyard-glutton-sgl-mtg-mid-104-enn/?sku=SGL-MTG-MID-104-ENN1</t>
  </si>
  <si>
    <t>Graveyard Trespasser</t>
  </si>
  <si>
    <t>Soul Transfer</t>
  </si>
  <si>
    <t>https://starcitygames.com/sanguine-bond-sgl-mtg-m14-112-enn/?sku=SGL-MTG-M14-112-ENN1</t>
  </si>
  <si>
    <t>Sanguine Bond</t>
  </si>
  <si>
    <t>Invoke Despair</t>
  </si>
  <si>
    <t>March of Wretched Sorrow</t>
  </si>
  <si>
    <t>Wheel of Fate</t>
  </si>
  <si>
    <t>https://starcitygames.com/wheel-of-fate-sgl-mtg-tsr-198-enn/?sku=SGL-MTG-TSR-198-ENN1</t>
  </si>
  <si>
    <t>Ogre-Head Helm</t>
  </si>
  <si>
    <t>March of Reckless Joy</t>
  </si>
  <si>
    <t>Regrowth (JP)</t>
  </si>
  <si>
    <t>Kami of Transience</t>
  </si>
  <si>
    <t>March of Burgeoning Life</t>
  </si>
  <si>
    <t>Hallowed Respite</t>
  </si>
  <si>
    <t>https://starcitygames.com/hallowed-respite-sgl-mtg-mid-227-enn/?sku=SGL-MTG-MID-227-ENN1</t>
  </si>
  <si>
    <t>Kotori, Pilot Prodigy</t>
  </si>
  <si>
    <t>https://starcitygames.com/kotori-pilot-prodigy-sgl-mtg-nec-002-enn/?sku=SGL-MTG-NEC-002-ENN1</t>
  </si>
  <si>
    <t>https://starcitygames.com/shaile-dean-of-radiance-embrose-dean-of-shadow-sgl-mtg-stx-158-enn/?sku=SGL-MTG-STX-158-ENN1</t>
  </si>
  <si>
    <t>Greasefang, Okiba Boss</t>
  </si>
  <si>
    <t>https://starcitygames.com/greasefang-okiba-boss-sgl-mtg-neo-220-enn/?sku=SGL-MTG-NEO-220-ENN1</t>
  </si>
  <si>
    <t>https://starcitygames.com/greasefang-okiba-boss-sgl-mtg-neo2-397-enn/?sku=SGL-MTG-NEO2-397-ENN1</t>
  </si>
  <si>
    <t>Kaya's Wrath</t>
  </si>
  <si>
    <t>https://starcitygames.com/kayas-wrath-sgl-mtg-rna-187-enn/?sku=SGL-MTG-RNA-187-ENN1</t>
  </si>
  <si>
    <t>https://starcitygames.com/obzedat-ghost-council-sgl-mtg-gtc-182-enn/?sku=SGL-MTG-GTC-182-ENN1</t>
  </si>
  <si>
    <t>Obzedat, Ghost Council</t>
  </si>
  <si>
    <t>https://starcitygames.com/liesa-forgotten-archangel-sgl-mtg-mid2-319-enn/?sku=SGL-MTG-MID2-319-ENN1</t>
  </si>
  <si>
    <t>Liesa, Forgotten Archangel</t>
  </si>
  <si>
    <t>Thief of Sanity</t>
  </si>
  <si>
    <t>https://starcitygames.com/thief-of-sanity-sgl-mtg-grn-205-enn/?sku=SGL-MTG-GRN-205-ENN1</t>
  </si>
  <si>
    <t>Satoru Umezawa</t>
  </si>
  <si>
    <t>https://starcitygames.com/satoru-umezawa-sgl-mtg-neo-234-enn/?sku=SGL-MTG-NEO-234-ENN1</t>
  </si>
  <si>
    <t>Kotose, the Silent Spider</t>
  </si>
  <si>
    <t>https://starcitygames.com/kotose-the-silent-spider-sgl-mtg-neo-228-enn/?sku=SGL-MTG-NEO-228-ENN1</t>
  </si>
  <si>
    <t>https://starcitygames.com/torrent-sculptor-flamethrower-sonata-sgl-mtg-stx-159-enn/?sku=SGL-MTG-STX-159-ENN1</t>
  </si>
  <si>
    <t>Culmination of Studies</t>
  </si>
  <si>
    <t>https://starcitygames.com/culmination-of-studies-sgl-mtg-stx-173-enn/?sku=SGL-MTG-STX-173-ENN1</t>
  </si>
  <si>
    <t>https://starcitygames.com/ghoulcallers-harvest-sgl-mtg-mid-225-enn/?sku=SGL-MTG-MID-225-ENN1</t>
  </si>
  <si>
    <t>Ghoulcaller's Harvest</t>
  </si>
  <si>
    <t>https://starcitygames.com/venerable-warsinger-sgl-mtg-stx-246-enn/?sku=SGL-MTG-STX-246-ENN1</t>
  </si>
  <si>
    <t>Risona, Asari Commander</t>
  </si>
  <si>
    <t>https://starcitygames.com/risona-asari-commander-sgl-mtg-neo-233-enn/?sku=SGL-MTG-NEO-233-ENN1</t>
  </si>
  <si>
    <t>https://starcitygames.com/radiant-scrollwielder-sgl-mtg-stx-221-enn/?sku=SGL-MTG-STX-221-ENN1</t>
  </si>
  <si>
    <t>Eiganjo Uprising</t>
  </si>
  <si>
    <t>https://starcitygames.com/eiganjo-uprising-sgl-mtg-neo-217-enn/?sku=SGL-MTG-NEO-217-ENN1</t>
  </si>
  <si>
    <t>Isshin, Two Heavens as One</t>
  </si>
  <si>
    <t>https://starcitygames.com/cindervines-sgl-mtg-rna-161-enn/?sku=SGL-MTG-RNA-161-ENN1</t>
  </si>
  <si>
    <t>https://starcitygames.com/domri-chaos-bringer-sgl-mtg-rna-166-enn/?sku=SGL-MTG-RNA-166-ENN1</t>
  </si>
  <si>
    <t>Domri, Chaos Bringer</t>
  </si>
  <si>
    <t>https://starcitygames.com/kaima-the-fractured-calm-sgl-mtg-nec-003-enn/?sku=SGL-MTG-NEC-003-ENN1</t>
  </si>
  <si>
    <t>Kaima, the Fractured Calm</t>
  </si>
  <si>
    <t>Rite of Harmony</t>
  </si>
  <si>
    <t>https://starcitygames.com/rite-of-harmony-sgl-mtg-mid-236-enn/?sku=SGL-MTG-MID-236-ENN1</t>
  </si>
  <si>
    <t>Trostani Discordant</t>
  </si>
  <si>
    <t>https://starcitygames.com/trostani-discordant-sgl-mtg-grn-208-enn/?sku=SGL-MTG-GRN-208-ENN1</t>
  </si>
  <si>
    <t>March of the Multitudes</t>
  </si>
  <si>
    <t>https://starcitygames.com/march-of-the-multitudes-sgl-mtg-grn-188-enn/?sku=SGL-MTG-GRN-188-ENN1</t>
  </si>
  <si>
    <t>Unexpected Results</t>
  </si>
  <si>
    <t>https://starcitygames.com/unexpected-results-sgl-mtg-gtc-203-enn/?sku=SGL-MTG-GTC-203-ENN1</t>
  </si>
  <si>
    <t>Biomass Mutation</t>
  </si>
  <si>
    <t>https://starcitygames.com/biomass-mutation-sgl-mtg-gtc-213-enn/?sku=SGL-MTG-GTC-213-ENN1</t>
  </si>
  <si>
    <t>Dermotaxi</t>
  </si>
  <si>
    <t>https://starcitygames.com/dermotaxi-sgl-mtg-mh2-224-enn/?sku=SGL-MTG-MH2-224-ENN1</t>
  </si>
  <si>
    <t>https://starcitygames.com/reckoner-bankbuster-sgl-mtg-neo-255-enn/?sku=SGL-MTG-NEO-255-ENN1</t>
  </si>
  <si>
    <t>https://starcitygames.com/mechtitan-core-sgl-mtg-neo-249-enn/?sku=SGL-MTG-NEO-249-ENN1</t>
  </si>
  <si>
    <t>Cold Storage</t>
  </si>
  <si>
    <t>https://starcitygames.com/cold-storage-sgl-mtg-pwsb-tmp_280-enn/?sku=SGL-MTG-PWSB-TMP_280-ENN1</t>
  </si>
  <si>
    <t>Chamber Sentry</t>
  </si>
  <si>
    <t>https://starcitygames.com/chamber-sentry-sgl-mtg-grn-232-enn/?sku=SGL-MTG-GRN-232-ENN1</t>
  </si>
  <si>
    <t>https://starcitygames.com/furycalm-snarl-sgl-mtg-stx-266-enn/?sku=SGL-MTG-STX-266-ENN1</t>
  </si>
  <si>
    <t>Canopy Vista</t>
  </si>
  <si>
    <t>https://starcitygames.com/canopy-vista-sgl-mtg-bfz-234-enn/?sku=SGL-MTG-BFZ-234-ENN1</t>
  </si>
  <si>
    <t>https://starcitygames.com/crawling-barrens-sgl-mtg-znr-262-enn/?sku=SGL-MTG-ZNR-262-ENN1</t>
  </si>
  <si>
    <t>https://starcitygames.com/illuna-apex-of-wishes-sgl-mtg-prm-pre_iko_190-enf/?sku=SGL-MTG-PRM-PRE_IKO_190-ENF1</t>
  </si>
  <si>
    <t>https://starcitygames.com/vivien-monsters-advocate-sgl-mtg-iko-175-enn/?sku=SGL-MTG-IKO-175-ENN1</t>
  </si>
  <si>
    <t>Vivien, Monsters' Advocate</t>
  </si>
  <si>
    <t>https://starcitygames.com/fable-of-the-mirror-breaker-reflection-of-kiki-jiki-sgl-mtg-neo-141-enn/?sku=SGL-MTG-NEO-141-ENN1</t>
  </si>
  <si>
    <t>Fable of the Mirror-Breaker</t>
  </si>
  <si>
    <t>Deadly Dispute</t>
  </si>
  <si>
    <t>https://starcitygames.com/deadly-dispute-sgl-mtg-afr-094-enn/?sku=SGL-MTG-AFR-094-ENN1</t>
  </si>
  <si>
    <t>Traumatize</t>
  </si>
  <si>
    <t>Bonescythe Sliver</t>
  </si>
  <si>
    <t>https://starcitygames.com/bonescythe-sliver-sgl-mtg-m14-9-enn/?sku=SGL-MTG-M14-9-ENN1</t>
  </si>
  <si>
    <t>https://starcitygames.com/traumatize-sgl-mtg-m14-77-enn/?sku=SGL-MTG-M14-77-ENN1</t>
  </si>
  <si>
    <t>https://starcitygames.com/talisman-of-dominance-sgl-mtg-mic-164-enn/?sku=SGL-MTG-MIC-164-ENN1</t>
  </si>
  <si>
    <t>Talisman of Dominance</t>
  </si>
  <si>
    <t>https://starcitygames.com/storm-kiln-artist-sgl-mtg-stx-115-enn/?sku=SGL-MTG-STX-115-ENN1</t>
  </si>
  <si>
    <t>Storm-Kiln Artist</t>
  </si>
  <si>
    <t>https://starcitygames.com/desperate-ritual-sgl-mtg-dds-14-enn/?sku=SGL-MTG-DDS-14-ENN1</t>
  </si>
  <si>
    <t>Desperate Ritual</t>
  </si>
  <si>
    <t>Sanctum of Stone Fangs</t>
  </si>
  <si>
    <t>Exhume</t>
  </si>
  <si>
    <t>https://starcitygames.com/exhume-sgl-mtg-jmp-230-enn/?sku=SGL-MTG-JMP-230-ENN1</t>
  </si>
  <si>
    <t>Abrupt Decay (PL)</t>
  </si>
  <si>
    <t>https://starcitygames.com/abrupt-decay-sgl-mtg-prm-wmcq-2016-001-enf/?sku=SGL-MTG-PRM-WMCQ_2016_001-ENF1</t>
  </si>
  <si>
    <t>https://starcitygames.com/griselbrand-sgl-mtg-prm-gpx-2015-001-enf/?sku=SGL-MTG-PRM-GPX_2015_001-ENF1</t>
  </si>
  <si>
    <t>Griselbrand</t>
  </si>
  <si>
    <t>Harvest Season</t>
  </si>
  <si>
    <t>https://starcitygames.com/harvest-season-sgl-mtg-akh-170-enf/?sku=SGL-MTG-AKH-170-ENF1</t>
  </si>
  <si>
    <t>Magma Opus</t>
  </si>
  <si>
    <t>https://starcitygames.com/magma-opus-sgl-mtg-stx2-346-enn/?sku=SGL-MTG-STX2-346-ENN1</t>
  </si>
  <si>
    <t>https://starcitygames.com/frostboil-snarl-sgl-mtg-stx2-360-enf/?sku=SGL-MTG-STX2-360-ENF1</t>
  </si>
  <si>
    <t>Goldspan Dragon</t>
  </si>
  <si>
    <t>https://starcitygames.com/goldspan-dragon-sgl-mtg-khm-139-enn/?sku=SGL-MTG-KHM-139-ENN1</t>
  </si>
  <si>
    <t>Lord of the Void</t>
  </si>
  <si>
    <t>https://starcitygames.com/lord-of-the-void-sgl-mtg-gtc-71-enn/?sku=SGL-MTG-GTC-71-ENN1</t>
  </si>
  <si>
    <t>https://starcitygames.com/stomping-ground-sgl-mtg-gtc-247-enn/?sku=SGL-MTG-GTC-247-ENN1</t>
  </si>
  <si>
    <t>Stone-Throwing Devils (Light)</t>
  </si>
  <si>
    <t>https://starcitygames.com/stone-throwing-devils-sgl-mtg-arn-33b-enn/?sku=SGL-MTG-ARN-33b-ENN1</t>
  </si>
  <si>
    <t>Spike Weaver</t>
  </si>
  <si>
    <t>https://starcitygames.com/spike-weaver-sgl-mtg-pwsb-exo_128-enn/?sku=SGL-MTG-PWSB-EXO_128-ENN1</t>
  </si>
  <si>
    <t>Bonder's Enclave</t>
  </si>
  <si>
    <t>https://starcitygames.com/bonders-enclave-sgl-mtg-iko-245-enn/?sku=SGL-MTG-IKO-245-ENN1</t>
  </si>
  <si>
    <t>https://starcitygames.com/kinnan-bonder-prodigy-sgl-mtg-prm-pre_iko_192-enf/?sku=SGL-MTG-PRM-PRE_IKO_192-ENF1</t>
  </si>
  <si>
    <t>Kinnan, Bonder Prodigy</t>
  </si>
  <si>
    <t>Overgrown Farmland</t>
  </si>
  <si>
    <t>https://starcitygames.com/overgrown-farmland-sgl-mtg-mid2-283-enn/?sku=SGL-MTG-MID2-283-ENN1</t>
  </si>
  <si>
    <t>https://www.cardkingdom.com/mtg/strixhaven-mystical-archive-jpn/lightning-bolt-105-jpn-alternate-art</t>
  </si>
  <si>
    <t>Lightning Bolt (JP) (CK)</t>
  </si>
  <si>
    <t>Expressive Iteration (JP)</t>
  </si>
  <si>
    <t>Teferi's Protection (JP)</t>
  </si>
  <si>
    <t>Leyline of the Void</t>
  </si>
  <si>
    <t>https://starcitygames.com/chatterfang-squirrel-general-sgl-mtg-mh22-410-enn/?sku=SGL-MTG-MH22-410-ENN1</t>
  </si>
  <si>
    <t>https://starcitygames.com/glory-sgl-mtg-prm-pre-jud-011-enf/?sku=SGL-MTG-PRM-PRE_JUD_011-ENF1</t>
  </si>
  <si>
    <t>Glory (Jew) (PL)</t>
  </si>
  <si>
    <t>https://starcitygames.com/tree-of-perdition-sgl-mtg-emn-109-enn/?sku=SGL-MTG-EMN-109-ENN1</t>
  </si>
  <si>
    <t>Tree of Perdition</t>
  </si>
  <si>
    <t>Tamiyo, Field Researcher</t>
  </si>
  <si>
    <t>https://starcitygames.com/tamiyo-field-researcher-sgl-mtg-emn-190-enn/?sku=SGL-MTG-EMN-190-ENN1</t>
  </si>
  <si>
    <t>Arlinn Kord</t>
  </si>
  <si>
    <t>https://starcitygames.com/arlinn-kord-sgl-mtg-soi-243a-enn/?sku=SGL-MTG-SOI-243a-ENN1</t>
  </si>
  <si>
    <t>Startled Awake</t>
  </si>
  <si>
    <t>https://starcitygames.com/startled-awake-sgl-mtg-soi-88a-enn/?sku=SGL-MTG-SOI-88a-ENN1</t>
  </si>
  <si>
    <t>Spirebluff Canal</t>
  </si>
  <si>
    <t>https://starcitygames.com/spirebluff-canal-sgl-mtg-kld-249-enn/?sku=SGL-MTG-KLD-249-ENN1</t>
  </si>
  <si>
    <t>Precio 800</t>
  </si>
  <si>
    <t>Covetous Dragon</t>
  </si>
  <si>
    <t>https://starcitygames.com/covetous-dragon-sgl-mtg-uds-80-enn/?sku=SGL-MTG-UDS-80-ENN1</t>
  </si>
  <si>
    <t>https://starcitygames.com/donate-sgl-mtg-uds-31-enn/?sku=SGL-MTG-UDS-31-ENN1</t>
  </si>
  <si>
    <t>Donate</t>
  </si>
  <si>
    <t>https://starcitygames.com/phyrexian-negator-sgl-mtg-uds-65-enn/?sku=SGL-MTG-UDS-65-ENN1</t>
  </si>
  <si>
    <t>Phyrexian Negator</t>
  </si>
  <si>
    <t>Powder Keg</t>
  </si>
  <si>
    <t>https://starcitygames.com/powder-keg-sgl-mtg-uds-136-enn/?sku=SGL-MTG-UDS-136-ENN1</t>
  </si>
  <si>
    <t>https://starcitygames.com/yawgmoths-bargain-sgl-mtg-uds-75-enn/?sku=SGL-MTG-UDS-75-ENN1</t>
  </si>
  <si>
    <t>Yawgmoth's Bargain</t>
  </si>
  <si>
    <t>Treachery</t>
  </si>
  <si>
    <t>https://starcitygames.com/treachery-sgl-mtg-uds-50-enn/?sku=SGL-MTG-UDS-50-ENN1</t>
  </si>
  <si>
    <t>https://starcitygames.com/rofellos-llanowar-emissary-sgl-mtg-uds-118-enn/?sku=SGL-MTG-UDS-118-ENN1</t>
  </si>
  <si>
    <t>Rofellos, Llanowar Emissary</t>
  </si>
  <si>
    <t>Opalescence</t>
  </si>
  <si>
    <t>https://starcitygames.com/opalescence-sgl-mtg-uds-13-enn/?sku=SGL-MTG-UDS-13-ENN1</t>
  </si>
  <si>
    <t>Deranged Hermit</t>
  </si>
  <si>
    <t>https://starcitygames.com/deranged-hermit-sgl-mtg-ulg-101-enn/?sku=SGL-MTG-ULG-101-ENN1</t>
  </si>
  <si>
    <t>https://starcitygames.com/memory-jar-sgl-mtg-ulg-129-enn/?sku=SGL-MTG-ULG-129-ENN1</t>
  </si>
  <si>
    <t>Memory Jar</t>
  </si>
  <si>
    <t>https://starcitygames.com/multani-maro-sorcerer-sgl-mtg-ulg-107-enn/?sku=SGL-MTG-ULG-107-ENN1</t>
  </si>
  <si>
    <t>Multani, Maro-Sorcerer</t>
  </si>
  <si>
    <t>https://starcitygames.com/palinchron-sgl-mtg-ulg-38-enn/?sku=SGL-MTG-ULG-38-ENN1</t>
  </si>
  <si>
    <t>Palinchron</t>
  </si>
  <si>
    <t>https://starcitygames.com/radiant-archangel-sgl-mtg-ulg-20-enn/?sku=SGL-MTG-ULG-20-ENN1</t>
  </si>
  <si>
    <t>Radiant, Archangel</t>
  </si>
  <si>
    <t>https://starcitygames.com/ring-of-gix-sgl-mtg-ulg-131-enn/?sku=SGL-MTG-ULG-131-ENN1</t>
  </si>
  <si>
    <t>Ring of Gix</t>
  </si>
  <si>
    <t>https://starcitygames.com/second-chance-sgl-mtg-ulg-41-enn/?sku=SGL-MTG-ULG-41-ENN1</t>
  </si>
  <si>
    <t>Second Chance</t>
  </si>
  <si>
    <t>https://starcitygames.com/weatherseed-treefolk-sgl-mtg-ulg-116-enn/?sku=SGL-MTG-ULG-116-ENN1</t>
  </si>
  <si>
    <t>Weatherseed Treefolk</t>
  </si>
  <si>
    <t>Opal Archangel</t>
  </si>
  <si>
    <t>https://starcitygames.com/opal-archangel-sgl-mtg-usg-23-enn/?sku=SGL-MTG-USG-23-ENN1</t>
  </si>
  <si>
    <t>https://starcitygames.com/morphling-sgl-mtg-usg-85-enn/?sku=SGL-MTG-USG-85-ENN1</t>
  </si>
  <si>
    <t>Morphling</t>
  </si>
  <si>
    <t>https://starcitygames.com/lifeline-sgl-mtg-usg-299-enn/?sku=SGL-MTG-USG-299-ENN1</t>
  </si>
  <si>
    <t>Lifeline</t>
  </si>
  <si>
    <t>https://starcitygames.com/herald-of-serra-sgl-mtg-usg-17-enn/?sku=SGL-MTG-USG-17-ENN1</t>
  </si>
  <si>
    <t>Herald of Serra</t>
  </si>
  <si>
    <t>https://starcitygames.com/great-whale-sgl-mtg-usg-77-enn/?sku=SGL-MTG-USG-77-ENN1</t>
  </si>
  <si>
    <t>Great Whale</t>
  </si>
  <si>
    <t>https://starcitygames.com/citanul-centaurs-sgl-mtg-usg-243-enn/?sku=SGL-MTG-USG-243-ENN1</t>
  </si>
  <si>
    <t>Citanul Centaurs</t>
  </si>
  <si>
    <t>https://starcitygames.com/barrin-master-wizard-sgl-mtg-usg-63-enn/?sku=SGL-MTG-USG-63-ENN1</t>
  </si>
  <si>
    <t>Barrin, Master Wizard</t>
  </si>
  <si>
    <t>Zephid</t>
  </si>
  <si>
    <t>https://starcitygames.com/zephid-sgl-mtg-usg-113-enn/?sku=SGL-MTG-USG-113-ENN1</t>
  </si>
  <si>
    <t>https://starcitygames.com/dominating-licid-sgl-mtg-exo-30-enn/?sku=SGL-MTG-EXO-30-ENN1</t>
  </si>
  <si>
    <t>Dominating Licid</t>
  </si>
  <si>
    <t>https://starcitygames.com/ertai-wizard-adept-sgl-mtg-exo-33-enn/?sku=SGL-MTG-EXO-33-ENN1</t>
  </si>
  <si>
    <t>Ertai, Wizard Adept</t>
  </si>
  <si>
    <t>Hatred</t>
  </si>
  <si>
    <t>https://starcitygames.com/hatred-sgl-mtg-exo-64-enn/?sku=SGL-MTG-EXO-64-ENN1</t>
  </si>
  <si>
    <t>https://starcitygames.com/mind-over-matter-sgl-mtg-exo-40-enn/?sku=SGL-MTG-EXO-40-ENN1</t>
  </si>
  <si>
    <t>Mind Over Matter</t>
  </si>
  <si>
    <t>https://starcitygames.com/oath-of-ghouls-sgl-mtg-exo-69-enn/?sku=SGL-MTG-EXO-69-ENN1</t>
  </si>
  <si>
    <t>Oath of Ghouls</t>
  </si>
  <si>
    <t>Volrath's Shapeshifter</t>
  </si>
  <si>
    <t>https://starcitygames.com/volraths-shapeshifter-sgl-mtg-sth-48-enn/?sku=SGL-MTG-STH-48-ENN1</t>
  </si>
  <si>
    <t>Silver Wyvern</t>
  </si>
  <si>
    <t>https://starcitygames.com/silver-wyvern-sgl-mtg-sth-43-enn/?sku=SGL-MTG-STH-43-ENN1</t>
  </si>
  <si>
    <t>https://starcitygames.com/dream-halls-sgl-mtg-sth-28-enn/?sku=SGL-MTG-STH-28-ENN1</t>
  </si>
  <si>
    <t>Dream Halls</t>
  </si>
  <si>
    <t>https://starcitygames.com/crovax-the-cursed-sgl-mtg-sth-55-enn/?sku=SGL-MTG-STH-55-ENN1</t>
  </si>
  <si>
    <t>Crovax the Cursed</t>
  </si>
  <si>
    <t>Apocalypse</t>
  </si>
  <si>
    <t>https://starcitygames.com/apocalypse-sgl-mtg-tmp-162-enn/?sku=SGL-MTG-TMP-162-ENN1</t>
  </si>
  <si>
    <t>Avenging Angel</t>
  </si>
  <si>
    <t>https://starcitygames.com/avenging-angel-sgl-mtg-tmp-7-enn/?sku=SGL-MTG-TMP-7-ENN1</t>
  </si>
  <si>
    <t>Corpse Dance</t>
  </si>
  <si>
    <t>https://starcitygames.com/corpse-dance-sgl-mtg-tmp-116-enn/?sku=SGL-MTG-TMP-116-ENN1</t>
  </si>
  <si>
    <t>Cursed Scroll</t>
  </si>
  <si>
    <t>https://starcitygames.com/cursed-scroll-sgl-mtg-tmp-281-enn/?sku=SGL-MTG-TMP-281-ENN1</t>
  </si>
  <si>
    <t>https://starcitygames.com/eladamri-lord-of-leaves-sgl-mtg-tmp-224-enn/?sku=SGL-MTG-TMP-224-ENN1</t>
  </si>
  <si>
    <t>Eladamri, Lord of Leaves</t>
  </si>
  <si>
    <t>https://starcitygames.com/orim-samite-healer-sgl-mtg-tmp-33-enn/?sku=SGL-MTG-TMP-33-ENN1</t>
  </si>
  <si>
    <t>Orim, Samite Healer</t>
  </si>
  <si>
    <t>https://starcitygames.com/sarcomancy-sgl-mtg-tmp-154-enn/?sku=SGL-MTG-TMP-154-ENN1</t>
  </si>
  <si>
    <t>Sarcomancy</t>
  </si>
  <si>
    <t>Selenia, Dark Angel</t>
  </si>
  <si>
    <t>https://starcitygames.com/selenia-dark-angel-sgl-mtg-tmp-270-enn/?sku=SGL-MTG-TMP-270-ENN1</t>
  </si>
  <si>
    <t>https://starcitygames.com/ancestral-knowledge-sgl-mtg-wth-32-enn/?sku=SGL-MTG-WTH-32-ENN1</t>
  </si>
  <si>
    <t>Ancestral Knowledge</t>
  </si>
  <si>
    <t>https://starcitygames.com/dwarven-thaumaturgist-sgl-mtg-wth-98-enn/?sku=SGL-MTG-WTH-98-ENN1</t>
  </si>
  <si>
    <t>Dwarven Thaumaturgist</t>
  </si>
  <si>
    <t>https://starcitygames.com/ertais-familiar-sgl-mtg-wth-38-enn/?sku=SGL-MTG-WTH-38-ENN1</t>
  </si>
  <si>
    <t>Ertai's Familiar</t>
  </si>
  <si>
    <t>Inner Sanctum</t>
  </si>
  <si>
    <t>https://starcitygames.com/inner-sanctum-sgl-mtg-wth-18-enn/?sku=SGL-MTG-WTH-18-ENN1</t>
  </si>
  <si>
    <t>Maraxus of Keld</t>
  </si>
  <si>
    <t>https://starcitygames.com/maraxus-of-keld-sgl-mtg-wth-111-enn/?sku=SGL-MTG-WTH-111-ENN1</t>
  </si>
  <si>
    <t>Paradigm Shift</t>
  </si>
  <si>
    <t>https://starcitygames.com/paradigm-shift-sgl-mtg-wth-46-enn/?sku=SGL-MTG-WTH-46-ENN1</t>
  </si>
  <si>
    <t>Psychic Vortex</t>
  </si>
  <si>
    <t>https://starcitygames.com/psychic-vortex-sgl-mtg-wth-50-enn/?sku=SGL-MTG-WTH-50-ENN1</t>
  </si>
  <si>
    <t>Scorched Ruins</t>
  </si>
  <si>
    <t>https://starcitygames.com/scorched-ruins-sgl-mtg-wth-166-enn/?sku=SGL-MTG-WTH-166-ENN1</t>
  </si>
  <si>
    <t>Well of Knowledge</t>
  </si>
  <si>
    <t>https://starcitygames.com/well-of-knowledge-sgl-mtg-wth-162-enn/?sku=SGL-MTG-WTH-162-ENN1</t>
  </si>
  <si>
    <t>https://starcitygames.com/winding-canyons-sgl-mtg-wth-167-enn/?sku=SGL-MTG-WTH-167-ENN1</t>
  </si>
  <si>
    <t>Winding Canyons</t>
  </si>
  <si>
    <t>Undiscovered Paradise</t>
  </si>
  <si>
    <t>https://starcitygames.com/undiscovered-paradise-sgl-mtg-vis-167-enn/?sku=SGL-MTG-VIS-167-ENN1</t>
  </si>
  <si>
    <t>https://starcitygames.com/viashivan-dragon-sgl-mtg-vis-140-enn/?sku=SGL-MTG-VIS-140-ENN1</t>
  </si>
  <si>
    <t>Viashivan Dragon</t>
  </si>
  <si>
    <t>Three Wishes</t>
  </si>
  <si>
    <t>https://starcitygames.com/three-wishes-sgl-mtg-vis-45-enn/?sku=SGL-MTG-VIS-45-ENN1</t>
  </si>
  <si>
    <t>https://starcitygames.com/bogardan-phoenix-sgl-mtg-vis-76-enn/?sku=SGL-MTG-VIS-76-ENN1</t>
  </si>
  <si>
    <t>Bogardan Phoenix</t>
  </si>
  <si>
    <t>Chronatog</t>
  </si>
  <si>
    <t>https://starcitygames.com/chronatog-sgl-mtg-vis-28-enn/?sku=SGL-MTG-VIS-28-ENN1</t>
  </si>
  <si>
    <t>https://starcitygames.com/diamond-kaleidoscope-sgl-mtg-vis-143-enn/?sku=SGL-MTG-VIS-143-ENN1</t>
  </si>
  <si>
    <t>Diamond Kaleidoscope</t>
  </si>
  <si>
    <t>Eye of Singularity</t>
  </si>
  <si>
    <t>https://starcitygames.com/eye-of-singularity-sgl-mtg-vis-4-enn/?sku=SGL-MTG-VIS-4-ENN1</t>
  </si>
  <si>
    <t>https://starcitygames.com/femeref-enchantress-sgl-mtg-vis-129-enn/?sku=SGL-MTG-VIS-129-ENN1</t>
  </si>
  <si>
    <t>Femeref Enchantress</t>
  </si>
  <si>
    <t>Griffin Canyon</t>
  </si>
  <si>
    <t>https://starcitygames.com/griffin-canyon-sgl-mtg-vis-163-enn/?sku=SGL-MTG-VIS-163-ENN1</t>
  </si>
  <si>
    <t>Kookus</t>
  </si>
  <si>
    <t>https://starcitygames.com/kookus-sgl-mtg-vis-86-enn/?sku=SGL-MTG-VIS-86-ENN1</t>
  </si>
  <si>
    <t>https://starcitygames.com/lightning-cloud-sgl-mtg-vis-87-enn/?sku=SGL-MTG-VIS-87-ENN1</t>
  </si>
  <si>
    <t>Lightning Cloud</t>
  </si>
  <si>
    <t>Pygmy Hippo</t>
  </si>
  <si>
    <t>https://starcitygames.com/pygmy-hippo-sgl-mtg-vis-133-enn/?sku=SGL-MTG-VIS-133-ENN1</t>
  </si>
  <si>
    <t>https://starcitygames.com/retribution-of-the-meek-sgl-mtg-vis-19-enn/?sku=SGL-MTG-VIS-19-ENN1</t>
  </si>
  <si>
    <t>Retribution of the Meek</t>
  </si>
  <si>
    <t>Righteous War</t>
  </si>
  <si>
    <t>https://starcitygames.com/righteous-war-sgl-mtg-vis-134-enn/?sku=SGL-MTG-VIS-134-ENN1</t>
  </si>
  <si>
    <t>https://starcitygames.com/squandered-resources-sgl-mtg-vis-137-enn/?sku=SGL-MTG-VIS-137-ENN1</t>
  </si>
  <si>
    <t>Squandered Resources</t>
  </si>
  <si>
    <t>Teferi's Realm</t>
  </si>
  <si>
    <t>https://starcitygames.com/teferis-realm-sgl-mtg-vis-44-enn/?sku=SGL-MTG-VIS-44-ENN1</t>
  </si>
  <si>
    <t>https://starcitygames.com/aku-djinn-sgl-mtg-vis-51-enn/?sku=SGL-MTG-VIS-51-ENN1</t>
  </si>
  <si>
    <t>Aku Djinn</t>
  </si>
  <si>
    <t>Tithe</t>
  </si>
  <si>
    <t>https://starcitygames.com/tithe-sgl-mtg-vis-23-enn/?sku=SGL-MTG-VIS-23-ENN1</t>
  </si>
  <si>
    <t>https://starcitygames.com/illusions-of-grandeur-sgl-mtg-ice-79-enn/?sku=SGL-MTG-ICE-79-ENN1</t>
  </si>
  <si>
    <t>Illusions of Grandeur</t>
  </si>
  <si>
    <t>Damping Field</t>
  </si>
  <si>
    <t>https://starcitygames.com/damping-field-sgl-mtg-atq-5-enn/?sku=SGL-MTG-ATQ-5-ENN1</t>
  </si>
  <si>
    <t>Total 800</t>
  </si>
  <si>
    <t>https://starcitygames.com/invocation-of-saint-traft-sgl-mtg-soi-246-enn/?sku=SGL-MTG-SOI-246-ENN1</t>
  </si>
  <si>
    <t>Invocation of Saint Traft</t>
  </si>
  <si>
    <t>Moderation</t>
  </si>
  <si>
    <t>https://starcitygames.com/moderation-sgl-mtg-mh2-206-enn/?sku=SGL-MTG-MH2-206-ENN1</t>
  </si>
  <si>
    <t>https://starcitygames.com/lazav-dimir-mastermind-sgl-mtg-gtc-174-enn/?sku=SGL-MTG-GTC-174-ENN1</t>
  </si>
  <si>
    <t>Lazav, Dimir Mastermind</t>
  </si>
  <si>
    <t>https://starcitygames.com/umori-the-collector-sgl-mtg-iko-231-enn/?sku=SGL-MTG-IKO-231-ENN1</t>
  </si>
  <si>
    <t>Umori, the Collector</t>
  </si>
  <si>
    <t>https://starcitygames.com/mila-crafty-companion-lukka-wayward-bonder-sgl-mtg-stx-153-enn/?sku=SGL-MTG-STX-153-ENN1</t>
  </si>
  <si>
    <t>Mila, Crafty Companion</t>
  </si>
  <si>
    <t>Hofri, Ghostforge</t>
  </si>
  <si>
    <t>https://starcitygames.com/hofri-ghostforge-sgl-mtg-stx-192-enn/?sku=SGL-MTG-STX-192-ENN1</t>
  </si>
  <si>
    <t>https://starcitygames.com/snapdax-apex-of-the-hunt-sgl-mtg-iko2-306-enn/?sku=SGL-MTG-IKO2-306-ENN1</t>
  </si>
  <si>
    <t>https://starcitygames.com/dire-strain-rampage-sgl-mtg-mid-219-enn/?sku=SGL-MTG-MID-219-ENN1</t>
  </si>
  <si>
    <t>Dire-Strain Rampage</t>
  </si>
  <si>
    <t>https://starcitygames.com/halana-and-alena-partners-sgl-mtg-vow-239-enn/?sku=SGL-MTG-VOW-239-ENN1</t>
  </si>
  <si>
    <t>Halana and Alena, Partners</t>
  </si>
  <si>
    <t>https://starcitygames.com/sigarda-champion-of-light-sgl-mtg-mid2-323-enn/?sku=SGL-MTG-MID2-323-ENN1</t>
  </si>
  <si>
    <t>https://starcitygames.com/augmenter-pugilist-echoing-equation-sgl-mtg-stx-147-enn/?sku=SGL-MTG-STX-147-ENN1</t>
  </si>
  <si>
    <t>Augmenter Pugilist</t>
  </si>
  <si>
    <t>https://starcitygames.com/slogurk-the-overslime-sgl-mtg-mid2-324-enn/?sku=SGL-MTG-MID2-324-ENN1</t>
  </si>
  <si>
    <t>Altered Ego</t>
  </si>
  <si>
    <t>https://starcitygames.com/altered-ego-sgl-mtg-soi-241-enn/?sku=SGL-MTG-SOI-241-ENN1</t>
  </si>
  <si>
    <t>Animation Module</t>
  </si>
  <si>
    <t>https://starcitygames.com/animation-module-sgl-mtg-kld-194-enn/?sku=SGL-MTG-KLD-194-ENN1</t>
  </si>
  <si>
    <t>Cursed Totem</t>
  </si>
  <si>
    <t>https://starcitygames.com/cursed-totem-sgl-mtg-mh2-295-enn/?sku=SGL-MTG-MH2-295-ENN1</t>
  </si>
  <si>
    <t>https://starcitygames.com/lair-of-the-hydra-sgl-mtg-afr-259-enn/?sku=SGL-MTG-AFR-259-ENN1</t>
  </si>
  <si>
    <t>Temple of Silence</t>
  </si>
  <si>
    <t>https://starcitygames.com/temple-of-silence-sgl-mtg-m20-256-enn/?sku=SGL-MTG-M20-256-ENN1</t>
  </si>
  <si>
    <t>Foreboding Ruins</t>
  </si>
  <si>
    <t>https://starcitygames.com/foreboding-ruins-sgl-mtg-soi-272-enn/?sku=SGL-MTG-SOI-272-ENN1</t>
  </si>
  <si>
    <t>Hostile Hostel</t>
  </si>
  <si>
    <t>https://starcitygames.com/hostile-hostel-creeping-inn-sgl-mtg-mid-264-enn/?sku=SGL-MTG-MID-264-ENN1</t>
  </si>
  <si>
    <t>https://starcitygames.com/starfield-mystic-sgl-mtg-m20-039-enn/?sku=SGL-MTG-M20-039-ENN1</t>
  </si>
  <si>
    <t>Starfield Mystic</t>
  </si>
  <si>
    <t>https://starcitygames.com/vault-of-champions-sgl-mtg-cmr-360-enn/?sku=SGL-MTG-CMR-360-ENN1</t>
  </si>
  <si>
    <t>Vault of Champions</t>
  </si>
  <si>
    <t>Court of Grace</t>
  </si>
  <si>
    <t>https://starcitygames.com/court-of-grace-sgl-mtg-cmr-016-enn/?sku=SGL-MTG-CMR-016-ENN1</t>
  </si>
  <si>
    <t>Keeper of the Accord</t>
  </si>
  <si>
    <t>https://starcitygames.com/keeper-of-the-accord-sgl-mtg-cmr-027-enn/?sku=SGL-MTG-CMR-027-ENN1</t>
  </si>
  <si>
    <t>https://starcitygames.com/jeweled-lotus-sgl-mtg-cmr-319-enn/?sku=SGL-MTG-CMR-319-ENN1</t>
  </si>
  <si>
    <t>Commander's Plate</t>
  </si>
  <si>
    <t>https://starcitygames.com/commanders-plate-sgl-mtg-cmr-305-enn/?sku=SGL-MTG-CMR-305-ENN1</t>
  </si>
  <si>
    <t>Herald of Secret Streams</t>
  </si>
  <si>
    <t>https://starcitygames.com/herald-of-secret-streams-sgl-mtg-prm-pp-xln-059-enn/?sku=SGL-MTG-PRM-PP_XLN_059-ENN1</t>
  </si>
  <si>
    <t>Omniscience</t>
  </si>
  <si>
    <t>https://starcitygames.com/omniscience-sgl-mtg-m19-65-enn/?sku=SGL-MTG-M19-65-ENN1</t>
  </si>
  <si>
    <t>Lotus Field</t>
  </si>
  <si>
    <t>https://starcitygames.com/lotus-field-sgl-mtg-m20-249-enn/?sku=SGL-MTG-M20-249-ENN1</t>
  </si>
  <si>
    <t>https://starcitygames.com/staff-of-domination-sgl-mtg-cmr-343-enf/?sku=SGL-MTG-CMR-343-ENF1</t>
  </si>
  <si>
    <t>Bone Miser</t>
  </si>
  <si>
    <t>https://starcitygames.com/bone-miser-sgl-mtg-c19-15-enn/?sku=SGL-MTG-C19-15-ENN1</t>
  </si>
  <si>
    <t>https://starcitygames.com/barkchannel-pathway-sgl-mtg-khm2-290-enf/?sku=SGL-MTG-KHM2-290-ENF1</t>
  </si>
  <si>
    <t>https://starcitygames.com/rhystic-study-sgl-mtg-pwsb-pcy_045-enn/?sku=SGL-MTG-PWSB-PCY_045-ENN1</t>
  </si>
  <si>
    <t>Mirror Mirror</t>
  </si>
  <si>
    <t>https://starcitygames.com/mirror-mirror-sgl-mtg-ugl-77-enn/?sku=SGL-MTG-UGL-77-ENN1</t>
  </si>
  <si>
    <t>Keldon Warlord</t>
  </si>
  <si>
    <t>https://starcitygames.com/keldon-warlord-sgl-mtg-leb-161-enn/?sku=SGL-MTG-LEB-161-ENN1</t>
  </si>
  <si>
    <t>https://starcitygames.com/exquisite-firecraft-sgl-mtg-tsr2-343-enf/?sku=SGL-MTG-TSR2-343-ENF1</t>
  </si>
  <si>
    <t>Unnatural Growth</t>
  </si>
  <si>
    <t>https://starcitygames.com/unnatural-growth-sgl-mtg-mid-206-enn/?sku=SGL-MTG-MID-206-ENN1</t>
  </si>
  <si>
    <t>https://starcitygames.com/kaldra-compleat-sgl-mtg-mh22-379-enn/?sku=SGL-MTG-MH22-379-ENN1</t>
  </si>
  <si>
    <t>https://starcitygames.com/vindicate-sgl-mtg-mh22-322-enf/?sku=SGL-MTG-MH22-322-ENF1</t>
  </si>
  <si>
    <t>https://starcitygames.com/fury-sgl-mtg-mh22-313-enn/?sku=SGL-MTG-MH22-313-ENN1</t>
  </si>
  <si>
    <t>https://starcitygames.com/dragons-rage-channeler-sgl-mtg-mh2-121-enf/?sku=SGL-MTG-MH2-121-ENF1</t>
  </si>
  <si>
    <t>https://starcitygames.com/colossus-hammer-sgl-mtg-afc-202-enn/?sku=SGL-MTG-AFC-202-ENN1</t>
  </si>
  <si>
    <t>https://starcitygames.com/sword-of-the-animist-sgl-mtg-afc-218-enn/?sku=SGL-MTG-AFC-218-ENN1</t>
  </si>
  <si>
    <t>Sword of the Animist</t>
  </si>
  <si>
    <t>Nature's Lore</t>
  </si>
  <si>
    <t>https://starcitygames.com/natures-lore-sgl-mtg-afc-164-enn/?sku=SGL-MTG-AFC-164-ENN1</t>
  </si>
  <si>
    <t>https://starcitygames.com/utopia-sprawl-sgl-mtg-afc-172-enn/?sku=SGL-MTG-AFC-172-ENN1</t>
  </si>
  <si>
    <t>https://starcitygames.com/heroic-intervention-sgl-mtg-afc-161-enn/?sku=SGL-MTG-AFC-161-ENN1</t>
  </si>
  <si>
    <t>https://starcitygames.com/greater-good-sgl-mtg-afc-160-enn/?sku=SGL-MTG-AFC-160-ENN1</t>
  </si>
  <si>
    <t>Greater Good</t>
  </si>
  <si>
    <t>Robe of Stars</t>
  </si>
  <si>
    <t>https://starcitygames.com/robe-of-stars-sgl-mtg-afc-011-enn/?sku=SGL-MTG-AFC-011-ENN1</t>
  </si>
  <si>
    <t>https://starcitygames.com/mantle-of-the-ancients-sgl-mtg-afc-008-enn/?sku=SGL-MTG-AFC-008-ENN1</t>
  </si>
  <si>
    <t>Mantle of the Ancients</t>
  </si>
  <si>
    <t>Puresteel Paladin</t>
  </si>
  <si>
    <t>https://starcitygames.com/puresteel-paladin-sgl-mtg-afc-069-enn/?sku=SGL-MTG-AFC-069-ENN1</t>
  </si>
  <si>
    <t>Spara's Headquarters</t>
  </si>
  <si>
    <t>https://starcitygames.com/sparas-headquarters-sgl-mtg-snc-257-enn/?sku=SGL-MTG-SNC-257-ENN1</t>
  </si>
  <si>
    <r>
      <rPr>
        <b/>
        <sz val="12"/>
        <color theme="7" tint="-0.249977111117893"/>
        <rFont val="Calibri"/>
        <family val="2"/>
        <scheme val="minor"/>
      </rPr>
      <t xml:space="preserve">3.7.3 </t>
    </r>
    <r>
      <rPr>
        <b/>
        <sz val="12"/>
        <color rgb="FFFF33CC"/>
        <rFont val="Calibri"/>
        <family val="2"/>
        <scheme val="minor"/>
      </rPr>
      <t xml:space="preserve"> </t>
    </r>
    <r>
      <rPr>
        <b/>
        <sz val="12"/>
        <color theme="9" tint="-0.249977111117893"/>
        <rFont val="Calibri"/>
        <family val="2"/>
        <scheme val="minor"/>
      </rPr>
      <t>Streets of New Capenna</t>
    </r>
  </si>
  <si>
    <r>
      <rPr>
        <b/>
        <sz val="12"/>
        <color theme="0"/>
        <rFont val="Calibri"/>
        <family val="2"/>
        <scheme val="minor"/>
      </rPr>
      <t>1.6</t>
    </r>
    <r>
      <rPr>
        <b/>
        <sz val="12"/>
        <color theme="2" tint="-0.249977111117893"/>
        <rFont val="Calibri"/>
        <family val="2"/>
        <scheme val="minor"/>
      </rPr>
      <t xml:space="preserve"> 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theme="1"/>
        <rFont val="Calibri"/>
        <family val="2"/>
        <scheme val="minor"/>
      </rPr>
      <t>B</t>
    </r>
  </si>
  <si>
    <t>https://starcitygames.com/an-offer-you-cant-refuse-sgl-mtg-snc-051-enn/?sku=SGL-MTG-SNC-051-ENN1</t>
  </si>
  <si>
    <t>An Offer You Can't Refuse</t>
  </si>
  <si>
    <t>Raffine's Tower</t>
  </si>
  <si>
    <t>https://starcitygames.com/raffines-tower-sgl-mtg-snc-254-enn/?sku=SGL-MTG-SNC-254-ENN1</t>
  </si>
  <si>
    <t>https://starcitygames.com/xanders-lounge-sgl-mtg-snc-260-enn/?sku=SGL-MTG-SNC-260-ENN1</t>
  </si>
  <si>
    <t>Xander's Lounge</t>
  </si>
  <si>
    <t>Giada, Font of Hope</t>
  </si>
  <si>
    <t>https://starcitygames.com/giada-font-of-hope-sgl-mtg-snc-014-enn/?sku=SGL-MTG-SNC-014-ENN1</t>
  </si>
  <si>
    <t>https://starcitygames.com/professional-face-breaker-sgl-mtg-snc-116-enn/?sku=SGL-MTG-SNC-116-ENN1</t>
  </si>
  <si>
    <t>Professional Face-Breaker</t>
  </si>
  <si>
    <t>Lord Xander, the Collector</t>
  </si>
  <si>
    <t>https://starcitygames.com/raffine-scheming-seer-sgl-mtg-snc-213-enn/?sku=SGL-MTG-SNC-213-ENN1</t>
  </si>
  <si>
    <t>Raffine, Scheming Seer</t>
  </si>
  <si>
    <t>https://starcitygames.com/jetmir-nexus-of-revels-sgl-mtg-snc-193-enn/?sku=SGL-MTG-SNC-193-ENN1</t>
  </si>
  <si>
    <t>Jetmir, Nexus of Revels</t>
  </si>
  <si>
    <t>https://starcitygames.com/bootleggers-stash-sgl-mtg-snc-134-enn/?sku=SGL-MTG-SNC-134-ENN1</t>
  </si>
  <si>
    <t>Bootleggers' Stash</t>
  </si>
  <si>
    <t>https://starcitygames.com/ob-nixilis-the-adversary-sgl-mtg-snc-206-enn/?sku=SGL-MTG-SNC-206-ENN1</t>
  </si>
  <si>
    <t>Ob Nixilis, the Adversary</t>
  </si>
  <si>
    <t>https://starcitygames.com/jetmirs-garden-sgl-mtg-snc2-351-enn/?sku=SGL-MTG-SNC2-351-ENN1</t>
  </si>
  <si>
    <t>Jetmir's Garden</t>
  </si>
  <si>
    <t>https://starcitygames.com/lord-xander-the-collector-sgl-mtg-snc2-315-enn/?sku=SGL-MTG-SNC2-315-ENN1</t>
  </si>
  <si>
    <t>https://starcitygames.com/urabrask-heretic-praetor-sgl-mtg-snc2-346-enn/?sku=SGL-MTG-SNC2-346-ENN1</t>
  </si>
  <si>
    <t>Urabrask, Heretic Praetor</t>
  </si>
  <si>
    <t>https://starcitygames.com/giada-font-of-hope-sgl-mtg-snc2-342-enf/?sku=SGL-MTG-SNC2-342-ENF1</t>
  </si>
  <si>
    <r>
      <rPr>
        <b/>
        <sz val="12"/>
        <color theme="7" tint="-0.249977111117893"/>
        <rFont val="Calibri"/>
        <family val="2"/>
        <scheme val="minor"/>
      </rPr>
      <t xml:space="preserve">3.7.5 </t>
    </r>
    <r>
      <rPr>
        <b/>
        <sz val="12"/>
        <color rgb="FFFF33CC"/>
        <rFont val="Calibri"/>
        <family val="2"/>
        <scheme val="minor"/>
      </rPr>
      <t xml:space="preserve"> </t>
    </r>
    <r>
      <rPr>
        <b/>
        <sz val="12"/>
        <color theme="9" tint="-0.249977111117893"/>
        <rFont val="Calibri"/>
        <family val="2"/>
        <scheme val="minor"/>
      </rPr>
      <t>Streets of New Capenna</t>
    </r>
  </si>
  <si>
    <r>
      <rPr>
        <b/>
        <sz val="12"/>
        <color theme="7" tint="-0.249977111117893"/>
        <rFont val="Calibri"/>
        <family val="2"/>
        <scheme val="minor"/>
      </rPr>
      <t xml:space="preserve">3.7.6. </t>
    </r>
    <r>
      <rPr>
        <b/>
        <sz val="12"/>
        <color theme="9" tint="-0.249977111117893"/>
        <rFont val="Calibri"/>
        <family val="2"/>
        <scheme val="minor"/>
      </rPr>
      <t>Streets of New Capenna Commander</t>
    </r>
  </si>
  <si>
    <t>Resourceful Defense</t>
  </si>
  <si>
    <t>https://starcitygames.com/resourceful-defense-sgl-mtg-ncc2-120-enn/?sku=SGL-MTG-NCC2-120-ENN1</t>
  </si>
  <si>
    <t>Vivien on the Hunt</t>
  </si>
  <si>
    <t>https://starcitygames.com/vivien-on-the-hunt-sgl-mtg-snc-162-enf/?sku=SGL-MTG-SNC-162-ENF1</t>
  </si>
  <si>
    <t>Even the Score</t>
  </si>
  <si>
    <t>https://starcitygames.com/even-the-score-sgl-mtg-snc-042-enf/?sku=SGL-MTG-SNC-042-ENF1</t>
  </si>
  <si>
    <t>Soul of Emancipation</t>
  </si>
  <si>
    <t>https://starcitygames.com/jetmirs-garden-sgl-mtg-snc2-291-enn/?sku=SGL-MTG-SNC2-291-ENN1</t>
  </si>
  <si>
    <t>https://starcitygames.com/luxior-giadas-gift-sgl-mtg-snc-240-enn/?sku=SGL-MTG-SNC-240-ENN1</t>
  </si>
  <si>
    <t>Luxior, Giada's Gift</t>
  </si>
  <si>
    <t>https://starcitygames.com/luxior-giadas-gift-sgl-mtg-snc-240-enf/?sku=SGL-MTG-SNC-240-ENF1</t>
  </si>
  <si>
    <t>https://starcitygames.com/jetmirs-garden-sgl-mtg-snc-250-enn/?sku=SGL-MTG-SNC-250-ENN1</t>
  </si>
  <si>
    <t>https://starcitygames.com/vivien-on-the-hunt-sgl-mtg-snc-162-enn/?sku=SGL-MTG-SNC-162-ENN1</t>
  </si>
  <si>
    <t>https://starcitygames.com/ob-nixilis-the-fallen-sgl-mtg-pwsb-ima_101-enn/?sku=SGL-MTG-PWSB-IMA_101-ENN1</t>
  </si>
  <si>
    <t>Ob Nixilis, the Fallen</t>
  </si>
  <si>
    <t>Rigo, Streetwise Mentor</t>
  </si>
  <si>
    <t>https://starcitygames.com/fetid-heath-sgl-mtg-ncc-401-enn/?sku=SGL-MTG-NCC-401-ENN1</t>
  </si>
  <si>
    <t>Currency Converter</t>
  </si>
  <si>
    <t>https://starcitygames.com/currency-converter-sgl-mtg-ncc-081-enn/?sku=SGL-MTG-NCC-081-ENN1</t>
  </si>
  <si>
    <t>https://starcitygames.com/strionic-resonator-sgl-mtg-ncc-381-enn/?sku=SGL-MTG-NCC-381-ENN1</t>
  </si>
  <si>
    <t>https://starcitygames.com/life-insurance-sgl-mtg-ncc-074-enn/?sku=SGL-MTG-NCC-074-ENN1</t>
  </si>
  <si>
    <t>Life Insurance</t>
  </si>
  <si>
    <t>Lethal Scheme</t>
  </si>
  <si>
    <t>https://starcitygames.com/lethal-scheme-sgl-mtg-ncc-036-enn/?sku=SGL-MTG-NCC-036-ENN1</t>
  </si>
  <si>
    <t>https://starcitygames.com/bennie-bracks-zoologist-sgl-mtg-ncc2-094-enn/?sku=SGL-MTG-NCC2-094-ENN1</t>
  </si>
  <si>
    <t>Bennie Bracks, Zoologist</t>
  </si>
  <si>
    <t>Smuggler's Share</t>
  </si>
  <si>
    <t>https://starcitygames.com/smugglers-share-sgl-mtg-ncc-021-enn/?sku=SGL-MTG-NCC-021-ENN1</t>
  </si>
  <si>
    <t>https://starcitygames.com/unexpected-results-sgl-mtg-gtc-203-enf/?sku=SGL-MTG-GTC-203-ENF1</t>
  </si>
  <si>
    <t>https://starcitygames.com/godless-shrine-sgl-mtg-gtc-242-enn/?sku=SGL-MTG-GTC-242-ENN1</t>
  </si>
  <si>
    <t>https://starcitygames.com/aurelias-fury-sgl-mtg-gtc-144-enn/?sku=SGL-MTG-GTC-144-ENN1</t>
  </si>
  <si>
    <t>Aurelia's Fury</t>
  </si>
  <si>
    <t>https://starcitygames.com/kaalia-zenith-seeker-sgl-mtg-m20-210-enn/?sku=SGL-MTG-M20-210-ENN1</t>
  </si>
  <si>
    <t>Kaalia, Zenith Seeker</t>
  </si>
  <si>
    <t>Aether Gust</t>
  </si>
  <si>
    <t>https://starcitygames.com/aether-gust-sgl-mtg-m20-42-enf/?sku=SGL-MTG-M20-42-ENF1</t>
  </si>
  <si>
    <t>https://starcitygames.com/endurance-sgl-mtg-mh2-157-enn/?sku=SGL-MTG-MH2-157-ENN1</t>
  </si>
  <si>
    <t>Endurance</t>
  </si>
  <si>
    <t>https://starcitygames.com/stitchers-supplier-sgl-mtg-pwsb-m19_121-enn/?sku=SGL-MTG-PWSB-M19_121-ENN1</t>
  </si>
  <si>
    <t>https://starcitygames.com/vona-butcher-of-magan-sgl-mtg-xln-231-enn/?sku=SGL-MTG-XLN-231-ENN1</t>
  </si>
  <si>
    <t>Vona, Butcher of Magan</t>
  </si>
  <si>
    <t>https://starcitygames.com/growing-rites-of-itlimoc-sgl-mtg-xln-191a-enn/?sku=SGL-MTG-XLN-191a-ENN1</t>
  </si>
  <si>
    <t>Growing Rites of Itlimoc</t>
  </si>
  <si>
    <t>Revel in Riches</t>
  </si>
  <si>
    <t>https://starcitygames.com/revel-in-riches-sgl-mtg-xln-117-enn/?sku=SGL-MTG-XLN-117-ENN1</t>
  </si>
  <si>
    <t>https://starcitygames.com/primal-amulet-sgl-mtg-xln-243a-enn/?sku=SGL-MTG-XLN-243a-ENN1</t>
  </si>
  <si>
    <t>Primal Amulet</t>
  </si>
  <si>
    <t>Search for Azcanta</t>
  </si>
  <si>
    <t>Rootbound Crag</t>
  </si>
  <si>
    <t>https://starcitygames.com/rootbound-crag-sgl-mtg-xln-256-enn/?sku=SGL-MTG-XLN-256-ENN1</t>
  </si>
  <si>
    <t>https://starcitygames.com/legions-landing-sgl-mtg-xln-22a-enn/?sku=SGL-MTG-XLN-22a-ENN1</t>
  </si>
  <si>
    <t>Legion's Landing</t>
  </si>
  <si>
    <t>https://starcitygames.com/settle-the-wreckage-sgl-mtg-xln-34-enn/?sku=SGL-MTG-XLN-34-ENN1</t>
  </si>
  <si>
    <t>Settle the Wreckage</t>
  </si>
  <si>
    <t>https://starcitygames.com/arcane-adaptation-sgl-mtg-xln-46-enn/?sku=SGL-MTG-XLN-46-ENN1</t>
  </si>
  <si>
    <t>Arcane Adaptation</t>
  </si>
  <si>
    <t>https://starcitygames.com/search-for-azcanta-azcanta-the-sunken-ruin-sgl-mtg-prm-pre-xln-074-enf/?sku=SGL-MTG-PRM-PRE_XLN_074-ENF1</t>
  </si>
  <si>
    <t>Sanctum Seeker</t>
  </si>
  <si>
    <t>https://starcitygames.com/sanctum-seeker-sgl-mtg-xln-120-enf/?sku=SGL-MTG-XLN-120-ENF1</t>
  </si>
  <si>
    <t>https://starcitygames.com/spell-swindle-sgl-mtg-prm-pre-xln-082-enf/?sku=SGL-MTG-PRM-PRE_XLN_082-ENF1</t>
  </si>
  <si>
    <t>Spell Swindle</t>
  </si>
  <si>
    <t>https://starcitygames.com/shared-summons-sgl-mtg-m20-193-enf/?sku=SGL-MTG-M20-193-ENF1</t>
  </si>
  <si>
    <t>https://starcitygames.com/ugin-the-spirit-dragon-sgl-mtg-m21-001-enn/?sku=SGL-MTG-M21-001-ENN1</t>
  </si>
  <si>
    <t>Ugin, the Spirit Dragon</t>
  </si>
  <si>
    <t>https://starcitygames.com/kroxa-titan-of-deaths-hunger-sgl-mtg-thb-221-enn/?sku=SGL-MTG-THB-221-ENN1</t>
  </si>
  <si>
    <t>Kroxa, Titan of Death's Hunger</t>
  </si>
  <si>
    <t>Nyxbloom Ancient</t>
  </si>
  <si>
    <t>https://starcitygames.com/nyxbloom-ancient-sgl-mtg-thb-190-enn/?sku=SGL-MTG-THB-190-ENN1</t>
  </si>
  <si>
    <t>https://starcitygames.com/priest-of-the-wakening-sun-sgl-mtg-xln-27-enf/?sku=SGL-MTG-XLN-27-ENF1</t>
  </si>
  <si>
    <t>Priest of the Wakening Sun</t>
  </si>
  <si>
    <t>https://starcitygames.com/archpriest-of-iona-sgl-mtg-prm-pre_znr_005-enf/?sku=SGL-MTG-PRM-PRE_ZNR_005-ENF1</t>
  </si>
  <si>
    <t>https://starcitygames.com/archpriest-of-iona-sgl-mtg-znr2-316-enf/?sku=SGL-MTG-ZNR2-316-ENF1</t>
  </si>
  <si>
    <t>https://starcitygames.com/worthy-knight-sgl-mtg-eld-036-enf/?sku=SGL-MTG-ELD-036-ENF1</t>
  </si>
  <si>
    <t>https://starcitygames.com/pack-leader-sgl-mtg-m21-029-enf/?sku=SGL-MTG-M21-029-ENF1</t>
  </si>
  <si>
    <t>https://starcitygames.com/livio-oathsworn-sentinel-sgl-mtg-cmr2-551-enf/?sku=SGL-MTG-CMR2-551-ENF1</t>
  </si>
  <si>
    <t>Rally the Ranks</t>
  </si>
  <si>
    <t>https://starcitygames.com/rally-the-ranks-sgl-mtg-khm-020-enf/?sku=SGL-MTG-KHM-020-ENF1</t>
  </si>
  <si>
    <t>https://starcitygames.com/academic-probation-sgl-mtg-stx-007-enf/?sku=SGL-MTG-STX-007-ENF1</t>
  </si>
  <si>
    <t>https://starcitygames.com/strict-proctor-sgl-mtg-stx-033-enf/?sku=SGL-MTG-STX-033-ENF1</t>
  </si>
  <si>
    <t>https://starcitygames.com/lavabrink-venturer-sgl-mtg-iko-019-enf/?sku=SGL-MTG-IKO-019-ENF1</t>
  </si>
  <si>
    <t>https://starcitygames.com/sparring-regimen-sgl-mtg-stx-029-enf/?sku=SGL-MTG-STX-029-ENF1</t>
  </si>
  <si>
    <t>https://starcitygames.com/solitary-confinement-sgl-mtg-mh23-265-enf/?sku=SGL-MTG-MH23-265-ENF1</t>
  </si>
  <si>
    <t>https://starcitygames.com/nadaar-selfless-paladin-sgl-mtg-afr-027-enf/?sku=SGL-MTG-AFR-027-ENF1</t>
  </si>
  <si>
    <t>https://starcitygames.com/worship-sgl-mtg-ss2-007-enf/?sku=SGL-MTG-SS2-007-ENF1</t>
  </si>
  <si>
    <t>https://starcitygames.com/mythos-of-snapdax-sgl-mtg-iko-024-enf/?sku=SGL-MTG-IKO-024-ENF1</t>
  </si>
  <si>
    <t>https://starcitygames.com/glorious-protector-sgl-mtg-khm2-335-enf/?sku=SGL-MTG-KHM2-335-ENF1</t>
  </si>
  <si>
    <t>Timeless Dragon</t>
  </si>
  <si>
    <t>https://starcitygames.com/timeless-dragon-sgl-mtg-mh2-035-enf/?sku=SGL-MTG-MH2-035-ENF1</t>
  </si>
  <si>
    <t>https://starcitygames.com/legion-angel-sgl-mtg-znr-023-enf/?sku=SGL-MTG-ZNR-023-ENF1</t>
  </si>
  <si>
    <t>https://starcitygames.com/search-for-glory-sgl-mtg-khm-027-enf/?sku=SGL-MTG-KHM-027-ENF1</t>
  </si>
  <si>
    <t>https://starcitygames.com/angelic-guardian-sgl-mtg-m19-gp1-enf/?sku=SGL-MTG-M19-GP1-ENF1</t>
  </si>
  <si>
    <t>Angelic Guardian</t>
  </si>
  <si>
    <t>https://starcitygames.com/devastating-mastery-sgl-mtg-prm-pp_stx_014-enf/?sku=SGL-MTG-PRM-PP_STX_014-ENF1</t>
  </si>
  <si>
    <t>Devastating Mastery</t>
  </si>
  <si>
    <t>Goring Ceratops</t>
  </si>
  <si>
    <t>https://starcitygames.com/goring-ceratops-sgl-mtg-xln-13-enf/?sku=SGL-MTG-XLN-13-ENF1</t>
  </si>
  <si>
    <t>https://starcitygames.com/goring-ceratops-sgl-mtg-prm-pre-xln-013-enf/?sku=SGL-MTG-PRM-PRE_XLN_013-ENF1</t>
  </si>
  <si>
    <t>Goring Ceratops (PRE)</t>
  </si>
  <si>
    <t>https://starcitygames.com/sanguine-sacrament-sgl-mtg-xln-33-enf/?sku=SGL-MTG-XLN-33-ENF1</t>
  </si>
  <si>
    <t>Sanguine Sacrament (PRE)</t>
  </si>
  <si>
    <t>Archpriest of Iona (PRE)</t>
  </si>
  <si>
    <t>https://starcitygames.com/inevitable-betrayal-sgl-mtg-mh22-390-enf/?sku=SGL-MTG-MH22-390-ENF1</t>
  </si>
  <si>
    <t>https://starcitygames.com/the-blackstaff-of-waterdeep-sgl-mtg-afr-048-enf/?sku=SGL-MTG-AFR-048-ENF1</t>
  </si>
  <si>
    <t>https://starcitygames.com/see-the-truth-sgl-mtg-m21-069-enf/?sku=SGL-MTG-M21-069-ENF1</t>
  </si>
  <si>
    <t>https://starcitygames.com/sea-dasher-octopus-sgl-mtg-prm-pre_iko_066-enf/?sku=SGL-MTG-PRM-PRE_IKO_066-ENF1</t>
  </si>
  <si>
    <t>Sea-Dasher Octopus (PRE)</t>
  </si>
  <si>
    <t>https://starcitygames.com/teachings-of-the-archaics-sgl-mtg-stx-057-enf/?sku=SGL-MTG-STX-057-ENF1</t>
  </si>
  <si>
    <t>Patrician Geist (PRE)</t>
  </si>
  <si>
    <t>https://starcitygames.com/patrician-geist-sgl-mtg-prm-pre_mid_069-enf/?sku=SGL-MTG-PRM-PRE_MID_069-ENF1</t>
  </si>
  <si>
    <t>https://starcitygames.com/tameshi-reality-architect-sgl-mtg-prm-pre_neo_082-enf/?sku=SGL-MTG-PRM-PRE_NEO_082-ENF1</t>
  </si>
  <si>
    <t>Tameshi, Reality Architect (PRE)</t>
  </si>
  <si>
    <t>Clone</t>
  </si>
  <si>
    <t>https://starcitygames.com/clone-sgl-mtg-m14-47-enf/?sku=SGL-MTG-M14-47-ENF1</t>
  </si>
  <si>
    <t>https://starcitygames.com/inscription-of-insight-sgl-mtg-znr-061-enf/?sku=SGL-MTG-ZNR-061-ENF1</t>
  </si>
  <si>
    <t>https://starcitygames.com/laboratory-drudge-sgl-mtg-cmr-078-enf/?sku=SGL-MTG-CMR-078-ENF1</t>
  </si>
  <si>
    <t>https://starcitygames.com/cosmos-charger-sgl-mtg-khm-051-enf/?sku=SGL-MTG-KHM-051-ENF1</t>
  </si>
  <si>
    <t>https://starcitygames.com/cosmos-charger-sgl-mtg-khm2-342-enf/?sku=SGL-MTG-KHM2-342-ENF1</t>
  </si>
  <si>
    <t>https://starcitygames.com/spellweaver-volute-sgl-mtg-pwsb-fut_059-enf/?sku=SGL-MTG-PWSB-FUT_059-ENF1</t>
  </si>
  <si>
    <t>Spellweaver Volute</t>
  </si>
  <si>
    <t>https://starcitygames.com/reflections-of-littjara-sgl-mtg-prm-bun_khm_400-enf/?sku=SGL-MTG-PRM-BUN_KHM_400-ENF1</t>
  </si>
  <si>
    <t>https://starcitygames.com/sphinx-of-enlightenment-sgl-mtg-gn2-002-enf/?sku=SGL-MTG-GN2-002-ENF1</t>
  </si>
  <si>
    <t>Sphinx of Enlightenment</t>
  </si>
  <si>
    <t>https://starcitygames.com/true-polymorph-sgl-mtg-afr2-369-enf/?sku=SGL-MTG-AFR2-369-ENF1</t>
  </si>
  <si>
    <t>https://starcitygames.com/kairi-the-swirling-sky-sgl-mtg-prm-pre_neo_060-enf/?sku=SGL-MTG-PRM-PRE_NEO_060-ENF1</t>
  </si>
  <si>
    <t>Kairi, the Swirling Sky (PRE)</t>
  </si>
  <si>
    <t>Cut Your Losses</t>
  </si>
  <si>
    <t>https://starcitygames.com/cut-your-losses-sgl-mtg-snc-038-enf/?sku=SGL-MTG-SNC-038-ENF1</t>
  </si>
  <si>
    <t>Angler Turtle</t>
  </si>
  <si>
    <t>https://starcitygames.com/angler-turtle-sgl-mtg-m19-gp2-enf/?sku=SGL-MTG-M19-GP2-ENF1</t>
  </si>
  <si>
    <t>https://starcitygames.com/cyclone-summoner-sgl-mtg-khm2-343-enf/?sku=SGL-MTG-KHM2-343-ENF1</t>
  </si>
  <si>
    <t>https://starcitygames.com/icebreaker-kraken-sgl-mtg-khm2-345-enf/?sku=SGL-MTG-KHM2-345-ENF1</t>
  </si>
  <si>
    <t>https://starcitygames.com/multiple-choice-sgl-mtg-stx-048-enf/?sku=SGL-MTG-STX-048-ENF1</t>
  </si>
  <si>
    <t>https://starcitygames.com/march-of-swirling-mist-sgl-mtg-neo-061-enf/?sku=SGL-MTG-NEO-061-ENF1</t>
  </si>
  <si>
    <t>https://starcitygames.com/archon-of-emeria-sgl-mtg-znr-004-enf/?sku=SGL-MTG-ZNR-004-ENF1</t>
  </si>
  <si>
    <t>https://starcitygames.com/sanctum-of-stone-fangs-sgl-mtg-m21-120-enf/?sku=SGL-MTG-M21-120-ENF1</t>
  </si>
  <si>
    <t>Illuna, Apex of Wishes (PRE)</t>
  </si>
  <si>
    <t>Sigarda, Champion of Light (PRE)</t>
  </si>
  <si>
    <t>https://starcitygames.com/infernal-reckoning-sgl-mtg-prm-pre-m19-102-enf/?sku=SGL-MTG-PRM-PRE_M19_102-ENF1</t>
  </si>
  <si>
    <t>Infernal Reckoning (PRE)</t>
  </si>
  <si>
    <t>https://starcitygames.com/nezumi-shortfang-sgl-mtg-pwsb-chk_131-enf/?sku=SGL-MTG-PWSB-CHK_131-ENF1</t>
  </si>
  <si>
    <t>Nezumi Shortfang</t>
  </si>
  <si>
    <t>https://starcitygames.com/skyclave-shade-sgl-mtg-znr2-298-enf/?sku=SGL-MTG-ZNR2-298-ENF1</t>
  </si>
  <si>
    <t>https://starcitygames.com/mukotai-soulripper-sgl-mtg-prm-pre_neo_113-enf/?sku=SGL-MTG-PRM-PRE_NEO_113-ENF1</t>
  </si>
  <si>
    <t>Mukotai Soulripper (PRE)</t>
  </si>
  <si>
    <t>https://starcitygames.com/necromentia-sgl-mtg-m212-359-enf/?sku=SGL-MTG-M212-359-ENF1</t>
  </si>
  <si>
    <t>Necromentia</t>
  </si>
  <si>
    <t>Doomed Necromanceer</t>
  </si>
  <si>
    <t>https://starcitygames.com/doomed-necromancer-sgl-mtg-2xm-088-enf/?sku=SGL-MTG-2XM-088-ENF1</t>
  </si>
  <si>
    <t>https://starcitygames.com/taborax-hopes-demise-sgl-mtg-znr-129-enf/?sku=SGL-MTG-ZNR-129-ENF1</t>
  </si>
  <si>
    <t>https://starcitygames.com/rise-of-the-dread-marn-sgl-mtg-khm-107-enf/?sku=SGL-MTG-KHM-107-ENF1</t>
  </si>
  <si>
    <t>Rise of the Dread Marn</t>
  </si>
  <si>
    <t>https://starcitygames.com/falkenrath-forebear-sgl-mtg-prm-pre_vow_111-enf/?sku=SGL-MTG-PRM-PRE_VOW_111-ENF1</t>
  </si>
  <si>
    <t>Falkenrath Forebear (PRE)</t>
  </si>
  <si>
    <t>https://starcitygames.com/soul-transfer-sgl-mtg-neo-122-enf/?sku=SGL-MTG-NEO-122-ENF1</t>
  </si>
  <si>
    <t>https://starcitygames.com/biting-palm-ninja-sgl-mtg-neo-088-enf/?sku=SGL-MTG-NEO-088-ENF1</t>
  </si>
  <si>
    <t>Biting-Palm Ninja</t>
  </si>
  <si>
    <t>Biting-Palm Ninja (PRE)</t>
  </si>
  <si>
    <t>https://starcitygames.com/biting-palm-ninja-sgl-mtg-prm-pre_neo_088-enf/?sku=SGL-MTG-PRM-PRE_NEO_088-ENF1</t>
  </si>
  <si>
    <t>https://starcitygames.com/shakedown-heavy-sgl-mtg-prm-pre_snc_095-enf/?sku=SGL-MTG-PRM-PRE_SNC_095-ENF1</t>
  </si>
  <si>
    <t>Shakedown Heavy (PRE)</t>
  </si>
  <si>
    <t>https://starcitygames.com/eat-to-extinction-sgl-mtg-prm-pre-thb-090-enf/?sku=SGL-MTG-PRM-PRE_THB_090-ENF1</t>
  </si>
  <si>
    <t>Eat to Extinction (PRE)</t>
  </si>
  <si>
    <t>https://starcitygames.com/kaervek-the-spiteful-sgl-mtg-m21-106-enf/?sku=SGL-MTG-M21-106-ENF1</t>
  </si>
  <si>
    <t>https://starcitygames.com/braids-cabal-minion-sgl-mtg-mh2-273-enf/?sku=SGL-MTG-MH2-273-ENF1</t>
  </si>
  <si>
    <t>https://starcitygames.com/braids-cabal-minion-sgl-mtg-mh23-273-enf/?sku=SGL-MTG-MH23-273-ENF1</t>
  </si>
  <si>
    <t>Braids, Cabal Minion (ETCHED)</t>
  </si>
  <si>
    <t>Doomwake Giant</t>
  </si>
  <si>
    <t>https://starcitygames.com/doomwake-giant-sgl-mtg-jou-66-enf/?sku=SGL-MTG-JOU-66-ENF1</t>
  </si>
  <si>
    <t>https://starcitygames.com/coveted-prize-sgl-mtg-znr-095-enf/?sku=SGL-MTG-ZNR-095-ENF1</t>
  </si>
  <si>
    <t>https://starcitygames.com/coveted-prize-sgl-mtg-znr2-337-enf/?sku=SGL-MTG-ZNR2-337-ENF1</t>
  </si>
  <si>
    <t>https://starcitygames.com/invoke-despair-sgl-mtg-neo-101-enf/?sku=SGL-MTG-NEO-101-ENF1</t>
  </si>
  <si>
    <t>Invoke Despair (PRE)</t>
  </si>
  <si>
    <t>https://starcitygames.com/invoke-despair-sgl-mtg-prm-pre_neo_101-enf/?sku=SGL-MTG-PRM-PRE_NEO_101-ENF1</t>
  </si>
  <si>
    <t>https://starcitygames.com/invoke-despair-sgl-mtg-neo2-379-enf/?sku=SGL-MTG-NEO2-379-ENF1</t>
  </si>
  <si>
    <t>https://starcitygames.com/vengeant-vampire-sgl-mtg-m19-gp3-enf/?sku=SGL-MTG-M19-GP3-ENF1</t>
  </si>
  <si>
    <t>Vengeant Vampire</t>
  </si>
  <si>
    <t>https://starcitygames.com/calculating-lich-sgl-mtg-gn2-003-enf/?sku=SGL-MTG-GN2-003-ENF1</t>
  </si>
  <si>
    <t>Calculating Lich</t>
  </si>
  <si>
    <t>https://starcitygames.com/blood-on-the-snow-sgl-mtg-khm-079-enf/?sku=SGL-MTG-KHM-079-ENF1</t>
  </si>
  <si>
    <t>Blood on the Snow</t>
  </si>
  <si>
    <t>Bringer of the Black Dawn</t>
  </si>
  <si>
    <t>https://starcitygames.com/bringer-of-the-black-dawn-sgl-mtg-pwsb-5dn_043-enf/?sku=SGL-MTG-PWSB-5DN_043-ENF1</t>
  </si>
  <si>
    <t>https://starcitygames.com/confront-the-past-sgl-mtg-stx-067-enf/?sku=SGL-MTG-STX-067-ENF1</t>
  </si>
  <si>
    <t>https://starcitygames.com/march-of-wretched-sorrow-sgl-mtg-neo-111-enf/?sku=SGL-MTG-NEO-111-ENF1</t>
  </si>
  <si>
    <t>https://starcitygames.com/tibalt-the-fiend-blooded-sgl-MTG-DDK-41-enf/?sku=SGL-MTG-DDK-41-ENF1</t>
  </si>
  <si>
    <t>https://starcitygames.com/tilonallis-summoner-sgl-mtg-rix-121-enf/?sku=SGL-MTG-RIX-121-ENF1</t>
  </si>
  <si>
    <t>Chandra's Regulator (PRE)</t>
  </si>
  <si>
    <t>https://starcitygames.com/chandras-regulator-sgl-mtg-prm-pre-m20-131-enf/?sku=SGL-MTG-PRM-PRE_M20_131-ENF1</t>
  </si>
  <si>
    <t>https://starcitygames.com/stigma-lasher-sgl-mtg-pwsb-eve_062-enf/?sku=SGL-MTG-PWSB-EVE_062-ENF1</t>
  </si>
  <si>
    <t>Stigma Lasher</t>
  </si>
  <si>
    <t>https://starcitygames.com/ogre-head-helm-sgl-mtg-neo2-470-enf/?sku=SGL-MTG-NEO2-470-ENF1</t>
  </si>
  <si>
    <t>https://starcitygames.com/repeating-barrage-sgl-mtg-prm-pre-xln-156-enf/?sku=SGL-MTG-PRM-PRE_XLN_156-ENF1</t>
  </si>
  <si>
    <t>Repeating Barrage (PRE)</t>
  </si>
  <si>
    <t>https://starcitygames.com/phoenix-of-ash-sgl-mtg-thb-148-enf/?sku=SGL-MTG-THB-148-ENF1</t>
  </si>
  <si>
    <t>https://starcitygames.com/relic-robber-sgl-mtg-znr-153-enf/?sku=SGL-MTG-ZNR-153-ENF1</t>
  </si>
  <si>
    <t>https://starcitygames.com/relic-robber-sgl-mtg-znr2-351-enf/?sku=SGL-MTG-ZNR2-351-ENF1</t>
  </si>
  <si>
    <t>https://starcitygames.com/flamekin-herald-sgl-mtg-cmr-179-enf/?sku=SGL-MTG-CMR-179-ENF1</t>
  </si>
  <si>
    <t>Scrap Welder (PRE)</t>
  </si>
  <si>
    <t>https://starcitygames.com/scrap-welder-sgl-mtg-prm-pre_neo_159-enf/?sku=SGL-MTG-PRM-PRE_NEO_159-ENF1</t>
  </si>
  <si>
    <t>https://starcitygames.com/leyline-of-lightning-sgl-mtg-gpt-68-enf/?sku=SGL-MTG-GPT-68-ENF1</t>
  </si>
  <si>
    <t>Leyline of Lightning</t>
  </si>
  <si>
    <t>https://starcitygames.com/quicksmith-rebel-sgl-mtg-prm-lnch-aer-093-enf/?sku=SGL-MTG-PRM-LNCH_AER_093-ENF1</t>
  </si>
  <si>
    <t>Quicksmith Rebel</t>
  </si>
  <si>
    <t>https://starcitygames.com/irencrag-feat-sgl-mtg-prm-pre-eld-127-enf/?sku=SGL-MTG-PRM-PRE_ELD_127-ENF1</t>
  </si>
  <si>
    <t>Irencrag Feat (PRE)</t>
  </si>
  <si>
    <t>https://starcitygames.com/mythos-of-vadrok-sgl-mtg-prm-pre_iko_127-enf/?sku=SGL-MTG-PRM-PRE_IKO_127-ENF1</t>
  </si>
  <si>
    <t>Mythos of Vadrok (PRE)</t>
  </si>
  <si>
    <t>https://starcitygames.com/calamity-bearer-sgl-mtg-khm-125-enf/?sku=SGL-MTG-KHM-125-ENF1</t>
  </si>
  <si>
    <t>https://starcitygames.com/calamity-bearer-sgl-mtg-khm2-356-enf/?sku=SGL-MTG-KHM2-356-ENF1</t>
  </si>
  <si>
    <t>https://starcitygames.com/chance-encounter-sgl-mtg-mh2-277-enf/?sku=SGL-MTG-MH2-277-ENF1</t>
  </si>
  <si>
    <t>Chance Encounter</t>
  </si>
  <si>
    <t>https://starcitygames.com/change-of-fortune-sgl-mtg-vow2-375-enf/?sku=SGL-MTG-VOW2-375-ENF1</t>
  </si>
  <si>
    <t>Change of Fortune</t>
  </si>
  <si>
    <t>https://starcitygames.com/unpredictable-cyclone-sgl-mtg-iko-139-enf/?sku=SGL-MTG-IKO-139-ENF1</t>
  </si>
  <si>
    <t>Zalto, Fire Giant Duke</t>
  </si>
  <si>
    <t>https://starcitygames.com/zalto-fire-giant-duke-sgl-mtg-afr-171-enf/?sku=SGL-MTG-AFR-171-ENF1</t>
  </si>
  <si>
    <t>https://starcitygames.com/immortal-phoenix-sgl-mtg-m19-gp4-enf/?sku=SGL-MTG-M19-GP4-ENF1</t>
  </si>
  <si>
    <t>Immortal Phoenix</t>
  </si>
  <si>
    <t>https://starcitygames.com/chaos-maw-sgl-mtg-hou-87-enf/?sku=SGL-MTG-HOU-87-ENF1</t>
  </si>
  <si>
    <t>https://starcitygames.com/volcanic-salvo-sgl-mtg-m21-172-enf/?sku=SGL-MTG-M21-172-ENF1</t>
  </si>
  <si>
    <t>https://starcitygames.com/jayas-immolating-inferno-sgl-mtg-dom-133-enf/?sku=SGL-MTG-DOM-133-ENF1</t>
  </si>
  <si>
    <t>https://starcitygames.com/march-of-reckless-joy-sgl-mtg-neo2-469-enf/?sku=SGL-MTG-NEO2-469-ENF1</t>
  </si>
  <si>
    <t>https://starcitygames.com/swarm-shambler-sgl-mtg-znr-207-enf/?sku=SGL-MTG-ZNR-207-ENF1</t>
  </si>
  <si>
    <t>https://starcitygames.com/living-wish-sgl-mtg-a25-179-enf/?sku=SGL-MTG-A25-179-ENF1</t>
  </si>
  <si>
    <t>https://starcitygames.com/jolrael-mwonvuli-recluse-sgl-mtg-prm-pre_m21_191-enf/?sku=SGL-MTG-PRM-PRE_M21_191-ENF1</t>
  </si>
  <si>
    <t>Jolrael, Mwonvuli Recluse (PRE)</t>
  </si>
  <si>
    <t>https://starcitygames.com/inscription-of-abundance-sgl-mtg-znr2-360-enf/?sku=SGL-MTG-ZNR2-360-ENF1</t>
  </si>
  <si>
    <t>https://starcitygames.com/regrowth-sgl-mtg-sta-056-enf/?sku=SGL-MTG-STA-056-ENF1</t>
  </si>
  <si>
    <t>https://starcitygames.com/kami-of-transience-sgl-mtg-neo-197-enf/?sku=SGL-MTG-NEO-197-ENF1</t>
  </si>
  <si>
    <t>Gala Greeters</t>
  </si>
  <si>
    <t>https://starcitygames.com/gala-greeters-sgl-mtg-snc2-450-enf/?sku=SGL-MTG-SNC2-450-ENF1</t>
  </si>
  <si>
    <t>https://starcitygames.com/emrakuls-evangel-sgl-mtg-emn-156-enf/?sku=SGL-MTG-EMN-156-ENF1</t>
  </si>
  <si>
    <t>Emrakul's Evangel</t>
  </si>
  <si>
    <t>https://starcitygames.com/oran-rief-ooze-sgl-mtg-znr-198-enf/?sku=SGL-MTG-ZNR-198-ENF1</t>
  </si>
  <si>
    <t>Oran-Rief Ooze (PRE)</t>
  </si>
  <si>
    <t>https://starcitygames.com/oran-rief-ooze-sgl-mtg-prm-pre_znr_198-enf/?sku=SGL-MTG-PRM-PRE_ZNR_198-ENF1</t>
  </si>
  <si>
    <t>https://starcitygames.com/kazandu-mammoth-kazandu-valley-sgl-mtg-znr-189-enf/?sku=SGL-MTG-ZNR-189-ENF1</t>
  </si>
  <si>
    <t>https://starcitygames.com/old-growth-troll-sgl-mtg-khm-185-enf/?sku=SGL-MTG-KHM-185-ENF1</t>
  </si>
  <si>
    <t>https://starcitygames.com/old-growth-troll-sgl-mtg-khm2-365-enf/?sku=SGL-MTG-KHM2-365-ENF1</t>
  </si>
  <si>
    <t>https://starcitygames.com/basic-conjuration-sgl-mtg-stx-120-enf/?sku=SGL-MTG-STX-120-ENF1</t>
  </si>
  <si>
    <t>https://starcitygames.com/varis-silverymoon-ranger-sgl-mtg-afr2-335-enf/?sku=SGL-MTG-AFR2-335-ENF1</t>
  </si>
  <si>
    <t>https://starcitygames.com/briarbridge-tracker-sgl-mtg-mid-172-enf/?sku=SGL-MTG-MID-172-ENF1</t>
  </si>
  <si>
    <t>Briarbridge Tracker</t>
  </si>
  <si>
    <t>https://starcitygames.com/hamlet-vanguard-sgl-mtg-vow-201-enf/?sku=SGL-MTG-VOW-201-ENF1</t>
  </si>
  <si>
    <t>Mythos of Brokkos</t>
  </si>
  <si>
    <t>https://starcitygames.com/mythos-of-brokkos-sgl-mtg-iko-168-enf/?sku=SGL-MTG-IKO-168-ENF1</t>
  </si>
  <si>
    <t>https://starcitygames.com/gemrazer-sgl-mtg-prm-pre_iko_155-enf/?sku=SGL-MTG-PRM-PRE_IKO_155-ENF1</t>
  </si>
  <si>
    <t>Gemrazer (PRE)</t>
  </si>
  <si>
    <t>https://starcitygames.com/accomplished-alchemist-sgl-mtg-stx-119-enf/?sku=SGL-MTG-STX-119-ENF1</t>
  </si>
  <si>
    <t>Accomplished Alchemist (JP)</t>
  </si>
  <si>
    <t>https://starcitygames.com/deep-forest-hermit-sgl-mtg-mh13-020-enf/?sku=SGL-MTG-MH13-020-ENF1</t>
  </si>
  <si>
    <t>Deep Forest Hermit (ETCH)</t>
  </si>
  <si>
    <t>https://starcitygames.com/aeve-progenitor-ooze-sgl-mtg-mh23-409-enf/?sku=SGL-MTG-MH23-409-ENF1</t>
  </si>
  <si>
    <t>Aeve, Progenitor Ooze (ETCH)</t>
  </si>
  <si>
    <t>Spring-Leaf Avenger</t>
  </si>
  <si>
    <t>https://starcitygames.com/spring-leaf-avenger-sgl-mtg-neo-208-enf/?sku=SGL-MTG-NEO-208-ENF1</t>
  </si>
  <si>
    <t>https://starcitygames.com/planewide-celebration-sgl-mtg-prm-pre-war-172-enf/?sku=SGL-MTG-PRM-PRE_WAR_172-ENF1</t>
  </si>
  <si>
    <t>Planewide Celebration (PRE)</t>
  </si>
  <si>
    <t>https://starcitygames.com/myojin-of-lifes-web-sgl-mtg-pwsb-chk_229-enf/?sku=SGL-MTG-PWSB-CHK_229-ENF1</t>
  </si>
  <si>
    <t>Myojin of Life's Web</t>
  </si>
  <si>
    <t>Ochre Jelly</t>
  </si>
  <si>
    <t>https://starcitygames.com/ochre-jelly-sgl-mtg-afr2-330-enf/?sku=SGL-MTG-AFR2-330-ENF1</t>
  </si>
  <si>
    <t>https://starcitygames.com/march-of-burgeoning-life-sgl-mtg-neo2-393-enf/?sku=SGL-MTG-NEO2-393-ENF1</t>
  </si>
  <si>
    <t>https://starcitygames.com/exponential-growth-sgl-mtg-stx-130-enf/?sku=SGL-MTG-STX-130-ENF1</t>
  </si>
  <si>
    <t>Exponential Growth</t>
  </si>
  <si>
    <t>Witherbloom Command (JP)</t>
  </si>
  <si>
    <t>Livio, Oathsworn Sentinel (ETCH)</t>
  </si>
  <si>
    <t>Solitary Confinement (ETCH)</t>
  </si>
  <si>
    <t>https://starcitygames.com/skycat-sovereign-sgl-mtg-iko-207-enf/?sku=SGL-MTG-IKO-207-ENF1</t>
  </si>
  <si>
    <t>https://starcitygames.com/hallowed-respite-sgl-mtg-mid-227-enf/?sku=SGL-MTG-MID-227-ENF1</t>
  </si>
  <si>
    <t>https://starcitygames.com/dennick-pious-apprentice-dennick-pious-apparition-sgl-mtg-prm-pre_mid_217-enf/?sku=SGL-MTG-PRM-PRE_MID_217-ENF1</t>
  </si>
  <si>
    <t>https://starcitygames.com/isperia-supreme-judge-sgl-mtg-gk2-1-enf/?sku=SGL-MTG-GK2-1-ENF1</t>
  </si>
  <si>
    <t>Isperia, Supreme Judge</t>
  </si>
  <si>
    <t>https://starcitygames.com/obscura-interceptor-sgl-mtg-snc-209-enf/?sku=SGL-MTG-SNC-209-ENF1</t>
  </si>
  <si>
    <t>Obscura Interceptor</t>
  </si>
  <si>
    <t>https://starcitygames.com/kamiz-obscura-oculus-sgl-mtg-ncc-003-enf/?sku=SGL-MTG-NCC-003-ENF1</t>
  </si>
  <si>
    <t>Kamiz, Obscura Oculus</t>
  </si>
  <si>
    <t>https://starcitygames.com/tivit-seller-of-secrets-sgl-mtg-ncc-010-enf/?sku=SGL-MTG-NCC-010-ENF1</t>
  </si>
  <si>
    <t>Tivit, Seller of Secrets</t>
  </si>
  <si>
    <t>https://starcitygames.com/doom-foretold-sgl-mtg-eld-187-enf/?sku=SGL-MTG-ELD-187-ENF1</t>
  </si>
  <si>
    <t>https://starcitygames.com/orah-skyclave-hierophant-sgl-mtg-znr-233-enf/?sku=SGL-MTG-ZNR-233-ENF1</t>
  </si>
  <si>
    <t>https://starcitygames.com/orah-skyclave-hierophant-sgl-mtg-znr2-369-enf/?sku=SGL-MTG-ZNR2-369-ENF1</t>
  </si>
  <si>
    <t>https://starcitygames.com/dramatic-finale-sgl-mtg-prm-pre_stx_180-enf/?sku=SGL-MTG-PRM-PRE_STX_180-ENF1</t>
  </si>
  <si>
    <t>Dramatic Finale (PRE)</t>
  </si>
  <si>
    <t>https://starcitygames.com/colfenor-the-last-yew-sgl-mtg-cmr2-594-enf/?sku=SGL-MTG-CMR2-594-ENF1</t>
  </si>
  <si>
    <t>Colfenor, the Last Yew (ETCH)</t>
  </si>
  <si>
    <t>Aven Heartstabber (PRE)</t>
  </si>
  <si>
    <t>https://starcitygames.com/aven-heartstabber-sgl-mtg-prm-pre_snc_166-enf/?sku=SGL-MTG-PRM-PRE_SNC_166-ENF1</t>
  </si>
  <si>
    <t>https://starcitygames.com/etrata-the-silencer-sgl-mtg-gk1-1-enf/?sku=SGL-MTG-GK1-1-ENF1</t>
  </si>
  <si>
    <t>Etrata, the Silencer</t>
  </si>
  <si>
    <t>https://starcitygames.com/wilhelt-the-rotcleaver-sgl-mtg-mic-002-enf/?sku=SGL-MTG-MIC-002-ENF1</t>
  </si>
  <si>
    <t>Wilhelt, the Rotcleaver</t>
  </si>
  <si>
    <t>https://starcitygames.com/eloise-nephalia-sleuth-sgl-mtg-mic-003-enf/?sku=SGL-MTG-MIC-003-ENF1</t>
  </si>
  <si>
    <t>Eloise, Nephalia Sleuth</t>
  </si>
  <si>
    <t>https://starcitygames.com/kotose-the-silent-spider-sgl-mtg-neo2-490-enf/?sku=SGL-MTG-NEO2-490-ENF1</t>
  </si>
  <si>
    <t>https://starcitygames.com/hostile-takeover-sgl-mtg-prm-pre_snc_191-enf/?sku=SGL-MTG-PRM-PRE_SNC_191-ENF1</t>
  </si>
  <si>
    <t>Hostile Takeover (PRE)</t>
  </si>
  <si>
    <t>https://starcitygames.com/fireminds-research-sgl-mtg-prm-drft-grn-171-enf/?sku=SGL-MTG-PRM-DRFT_GRN_171-ENF1</t>
  </si>
  <si>
    <t>https://starcitygames.com/kaza-roil-chaser-sgl-mtg-znr-225-enf/?sku=SGL-MTG-ZNR-225-ENF1</t>
  </si>
  <si>
    <t>https://starcitygames.com/jhoira-of-the-ghitu-sgl-mtg-dds-1-enf/?sku=SGL-MTG-DDS-1-ENF1</t>
  </si>
  <si>
    <t>Jhoira of the Ghitu</t>
  </si>
  <si>
    <t>https://starcitygames.com/torrent-sculptor-flamethrower-sonata-sgl-mtg-prm-pre_stx_159-enf/?sku=SGL-MTG-PRM-PRE_STX_159-ENF1</t>
  </si>
  <si>
    <t>https://starcitygames.com/niv-mizzet-the-firemind-sgl-mtg-gk1-26-enf/?sku=SGL-MTG-GK1-26-ENF1</t>
  </si>
  <si>
    <t>https://starcitygames.com/whirlwind-of-thought-sgl-mtg-iko-215-enf/?sku=SGL-MTG-IKO-215-ENF1</t>
  </si>
  <si>
    <t>https://starcitygames.com/gnostro-voice-of-the-crags-sgl-mtg-cmr2-596-enf/?sku=SGL-MTG-CMR2-596-ENF1</t>
  </si>
  <si>
    <t>Gnostro, Voice of the Crags (ETCH)</t>
  </si>
  <si>
    <t>https://starcitygames.com/immersturm-predator-sgl-mtg-khm-214-enf/?sku=SGL-MTG-KHM-214-ENF1</t>
  </si>
  <si>
    <t>Immersturm Predator</t>
  </si>
  <si>
    <t>https://starcitygames.com/ognis-the-dragons-lash-sgl-mtg-prm-pre_snc_210-enf/?sku=SGL-MTG-PRM-PRE_SNC_210-ENF1</t>
  </si>
  <si>
    <t>Ognis, the Dragon's Lash (PRE)</t>
  </si>
  <si>
    <t>https://starcitygames.com/polukranos-unchained-sgl-mtg-thb-224-enf/?sku=SGL-MTG-THB-224-ENF1</t>
  </si>
  <si>
    <t>Polukranos, Unchained</t>
  </si>
  <si>
    <t>https://starcitygames.com/izoni-thousand-eyed-sgl-mtg-gk1-50-enf/?sku=SGL-MTG-GK1-50-ENF1</t>
  </si>
  <si>
    <t>Izoni, Thousand-Eyed</t>
  </si>
  <si>
    <t>https://starcitygames.com/elder-deep-fiend-sgl-mtg-prm-pre-emn-005-enf/?sku=SGL-MTG-PRM-PRE_EMN_005-ENF1</t>
  </si>
  <si>
    <t>https://starcitygames.com/plargg-dean-of-chaos-augusta-dean-of-order-sgl-mtg-stx-155-enf/?sku=SGL-MTG-STX-155-ENF1</t>
  </si>
  <si>
    <t>https://starcitygames.com/wyleth-soul-of-steel-sgl-mtg-cmr-362-enf/?sku=SGL-MTG-CMR-362-ENF1</t>
  </si>
  <si>
    <t>Wyleth, Soul of Steel</t>
  </si>
  <si>
    <t>https://starcitygames.com/showdown-of-the-skalds-sgl-mtg-prm-pre_khm_229-enf/?sku=SGL-MTG-PRM-PRE_KHM_229-ENF1</t>
  </si>
  <si>
    <t>Showdown of the Skalds (PRE)</t>
  </si>
  <si>
    <t>https://starcitygames.com/blade-historian-sgl-mtg-stx-165-enf/?sku=SGL-MTG-STX-165-ENF1</t>
  </si>
  <si>
    <t>https://starcitygames.com/radiant-scrollwielder-sgl-mtg-prm-pre_stx_221-enf/?sku=SGL-MTG-PRM-PRE_STX_221-ENF1</t>
  </si>
  <si>
    <t>Radiant Scrollwielder (PRE)</t>
  </si>
  <si>
    <t>https://starcitygames.com/osgir-the-reconstructor-sgl-mtg-c21-008-enf/?sku=SGL-MTG-C21-008-ENF1</t>
  </si>
  <si>
    <t>Osgir, the Reconstructor</t>
  </si>
  <si>
    <t>https://starcitygames.com/alibou-ancient-witness-sgl-mtg-c21-007-enf/?sku=SGL-MTG-C21-007-ENF1</t>
  </si>
  <si>
    <t>Alibou, Ancient Witness</t>
  </si>
  <si>
    <t>https://starcitygames.com/foundry-champion-sgl-mtg-gtc-165-enf/?sku=SGL-MTG-GTC-165-ENF1</t>
  </si>
  <si>
    <t>Foundry Champion</t>
  </si>
  <si>
    <t>https://starcitygames.com/piru-the-volatile-sgl-mtg-mh2-207-enf/?sku=SGL-MTG-MH2-207-ENF1</t>
  </si>
  <si>
    <t>Piru, the Volatile (PRE)</t>
  </si>
  <si>
    <t>https://starcitygames.com/black-market-tycoon-sgl-mtg-snc2-434-enf/?sku=SGL-MTG-SNC2-434-ENF1</t>
  </si>
  <si>
    <t>Black Market Tycoon</t>
  </si>
  <si>
    <t>https://starcitygames.com/gruul-spellbreaker-sgl-mtg-prm-pre-rna-179-enf/?sku=SGL-MTG-PRM-PRE_RNA_179-ENF1</t>
  </si>
  <si>
    <t>Gruul Spellbreaker (PRE)</t>
  </si>
  <si>
    <t>https://starcitygames.com/ruric-thar-the-unbowed-sgl-mtg-a25-216-enf/?sku=SGL-MTG-A25-216-ENF1</t>
  </si>
  <si>
    <t>https://starcitygames.com/phylath-world-sculptor-sgl-mtg-prm-pre_znr_234-enf/?sku=SGL-MTG-PRM-PRE_ZNR_234-ENF1</t>
  </si>
  <si>
    <t>Phylath, World Sculptor (PRE)</t>
  </si>
  <si>
    <t>https://starcitygames.com/cabaretti-ascendancy-sgl-mtg-prm-pre_snc_172-enf/?sku=SGL-MTG-PRM-PRE_SNC_172-ENF1</t>
  </si>
  <si>
    <t>Cabaretti Ascendancy (PRE)</t>
  </si>
  <si>
    <t>https://starcitygames.com/galea-kindler-of-hope-sgl-mtg-afc-001-enf/?sku=SGL-MTG-AFC-001-ENF1</t>
  </si>
  <si>
    <t>Galea, Kindler of Hope</t>
  </si>
  <si>
    <t>https://starcitygames.com/storvald-frost-giant-jarl-sgl-mtg-afc-055-enf/?sku=SGL-MTG-AFC-055-ENF1</t>
  </si>
  <si>
    <t>Storvald, Frost Giant Jarl</t>
  </si>
  <si>
    <t>https://starcitygames.com/augmenter-pugilist-echoing-equation-sgl-mtg-prm-pre_stx_147-enf/?sku=SGL-MTG-PRM-PRE_STX_147-ENF1</t>
  </si>
  <si>
    <t>https://starcitygames.com/slogurk-the-overslime-sgl-mtg-mid-242-enf/?sku=SGL-MTG-MID-242-ENF1</t>
  </si>
  <si>
    <t>Slogurk, the Overslime (PRE)</t>
  </si>
  <si>
    <t>https://starcitygames.com/slogurk-the-overslime-sgl-mtg-prm-pre_mid_242-enf/?sku=SGL-MTG-PRM-PRE_MID_242-ENF1</t>
  </si>
  <si>
    <t>https://starcitygames.com/zegana-utopian-speaker-sgl-mtg-prm-pre-rna-214-enf/?sku=SGL-MTG-PRM-PRE_RNA_214-ENF1</t>
  </si>
  <si>
    <t>Zegana, Utopian Speaker (PRE)</t>
  </si>
  <si>
    <t>https://starcitygames.com/zegana-utopian-speaker-sgl-mtg-gk2-107-enf/?sku=SGL-MTG-GK2-107-ENF1</t>
  </si>
  <si>
    <t>Zegana, Utopian Speaker</t>
  </si>
  <si>
    <t>https://starcitygames.com/verazol-the-split-current-sgl-mtg-znr-239-enf/?sku=SGL-MTG-ZNR-239-ENF1</t>
  </si>
  <si>
    <t>https://starcitygames.com/pyramid-of-the-pantheon-sgl-mtg-prm-pre-akh-235-enf/?sku=SGL-MTG-PRM-PRE_AKH_235-ENF1</t>
  </si>
  <si>
    <t>Pyramid of the Pantheon (PRE)</t>
  </si>
  <si>
    <t>https://starcitygames.com/pyre-of-heroes-sgl-mtg-khm-241-enf/?sku=SGL-MTG-KHM-241-ENF1</t>
  </si>
  <si>
    <t>https://starcitygames.com/electrostatic-pummeler-sgl-mtg-prm-pre-kld-210-enf/?sku=SGL-MTG-PRM-PRE_KLD_210-ENF1</t>
  </si>
  <si>
    <t>Electrostatic Pummeler (PRE)</t>
  </si>
  <si>
    <t>https://starcitygames.com/desecrated-tomb-sgl-mtg-prm-drft-m19-230-enf/?sku=SGL-MTG-PRM-DRFT_M19_230-ENF1</t>
  </si>
  <si>
    <t>https://starcitygames.com/desecrated-tomb-sgl-mtg-m19-230-enf/?sku=SGL-MTG-M19-230-ENF1</t>
  </si>
  <si>
    <t>Firemind's Research (FNM)</t>
  </si>
  <si>
    <t>Desecrated Tomb (FNM)</t>
  </si>
  <si>
    <t>https://starcitygames.com/oracles-vault-sgl-mtg-prm-pre-akh-234-enf/?sku=SGL-MTG-PRM-PRE_AKH_234-ENF1</t>
  </si>
  <si>
    <t>Oracle's Vault (PRE)</t>
  </si>
  <si>
    <t>Knowledge Pool</t>
  </si>
  <si>
    <t>https://starcitygames.com/knowledge-pool-sgl-mtg-pwsb-mbs_111-enf/?sku=SGL-MTG-PWSB-MBS_111-ENF1</t>
  </si>
  <si>
    <t>Triskelion</t>
  </si>
  <si>
    <t>https://starcitygames.com/triskelion-sgl-mtg-pwsb-m11_218-enf/?sku=SGL-MTG-PWSB-M11_218-ENF1</t>
  </si>
  <si>
    <t>https://starcitygames.com/crawling-barrens-sgl-mtg-prm-pre_znr_262-enf/?sku=SGL-MTG-PRM-PRE_ZNR_262-ENF1</t>
  </si>
  <si>
    <t>Crawling Barrens (PRE)</t>
  </si>
  <si>
    <t>Hall of Oracles (JP)</t>
  </si>
  <si>
    <t>https://starcitygames.com/hall-of-oracles-sgl-mtg-stx-267-enf/?sku=SGL-MTG-STX-267-ENF1</t>
  </si>
  <si>
    <t>https://starcitygames.com/riptide-laboratory-sgl-mtg-mh23-303-enf/?sku=SGL-MTG-MH23-303-ENF1</t>
  </si>
  <si>
    <t>Riptide Laboratory (ETCH)</t>
  </si>
  <si>
    <t>https://starcitygames.com/sanctum-of-fruitful-harvest-sgl-mtg-m21-203-enf/?sku=SGL-MTG-M21-203-ENF1</t>
  </si>
  <si>
    <t>Sanctum of Fruitful Harvest</t>
  </si>
  <si>
    <t>https://starcitygames.com/arcane-denial-sgl-mtg-cmr-393-enn/?sku=SGL-MTG-CMR-393-ENN1</t>
  </si>
  <si>
    <t>Bojuka Bog</t>
  </si>
  <si>
    <t>https://starcitygames.com/bojuka-bog-sgl-mtg-mic-167-enn/?sku=SGL-MTG-MIC-167-ENN1</t>
  </si>
  <si>
    <t>Deafening Silence</t>
  </si>
  <si>
    <t>https://starcitygames.com/deafening-silence-sgl-mtg-eld-010-enn/?sku=SGL-MTG-ELD-010-ENN1</t>
  </si>
  <si>
    <t>Darksteel Mutation</t>
  </si>
  <si>
    <t>https://starcitygames.com/darksteel-mutation-sgl-mtg-c21-087-enn/?sku=SGL-MTG-C21-087-ENN1</t>
  </si>
  <si>
    <t>Crop Rotation</t>
  </si>
  <si>
    <t>https://starcitygames.com/crop-rotation-sgl-mtg-2xm-161-enn/?sku=SGL-MTG-2XM-161-ENN1</t>
  </si>
  <si>
    <t>https://starcitygames.com/conclave-mentor-sgl-mtg-m21-216-enn/?sku=SGL-MTG-M21-216-ENN1</t>
  </si>
  <si>
    <t>Conclave Mentor</t>
  </si>
  <si>
    <t>https://starcitygames.com/oketras-monument-sgl-mtg-akh-233-enn/?sku=SGL-MTG-AKH-233-ENN1</t>
  </si>
  <si>
    <t>Oketra's Monument</t>
  </si>
  <si>
    <t>https://starcitygames.com/deadly-dispute-sgl-mtg-afr-094-enf/?sku=SGL-MTG-AFR-094-ENF1</t>
  </si>
  <si>
    <t>https://starcitygames.com/ingenious-smith-sgl-mtg-afr-021-enf/?sku=SGL-MTG-AFR-021-ENF1</t>
  </si>
  <si>
    <t>Ingenious Smith</t>
  </si>
  <si>
    <t>Skirk Prospector</t>
  </si>
  <si>
    <t>https://starcitygames.com/skirk-prospector-sgl-mtg-dom-144-enf/?sku=SGL-MTG-DOM-144-ENF1</t>
  </si>
  <si>
    <t>https://starcitygames.com/indulging-patrician-sgl-mtg-m21-219-enf/?sku=SGL-MTG-M21-219-ENF1</t>
  </si>
  <si>
    <t>Indulging Patrician</t>
  </si>
  <si>
    <t>Foil?</t>
  </si>
  <si>
    <t>No</t>
  </si>
  <si>
    <t>Sí</t>
  </si>
  <si>
    <t>https://starcitygames.com/abrupt-decay-sgl-mtg-pwsb-gk1_057-enn/?sku=SGL-MTG-PWSB-GK1_057-ENN1</t>
  </si>
  <si>
    <t>https://starcitygames.com/eiganjo-seat-of-the-empire-sgl-mtg-neo2-413-enn/?sku=SGL-MTG-NEO2-413-ENN1</t>
  </si>
  <si>
    <t>https://starcitygames.com/adeline-resplendent-cathar-sgl-mtg-mid-001-enn/?sku=SGL-MTG-MID-001-ENN1</t>
  </si>
  <si>
    <t>Adeline, Resplendent Cathar</t>
  </si>
  <si>
    <t>https://starcitygames.com/terror-of-the-peaks-sgl-mtg-m21-164-enn/?sku=SGL-MTG-M21-164-ENN1</t>
  </si>
  <si>
    <t>Exquisite Blood</t>
  </si>
  <si>
    <t>https://starcitygames.com/exquisite-blood-sgl-mtg-jmp-231-enn/?sku=SGL-MTG-JMP-231-ENN1</t>
  </si>
  <si>
    <t>https://starcitygames.com/path-to-exile-sgl-mtg-jmp-127-enn/?sku=SGL-MTG-JMP-127-ENN1</t>
  </si>
  <si>
    <t>Goblin Chieftain</t>
  </si>
  <si>
    <t>https://starcitygames.com/goblin-chieftain-sgl-mtg-jmp-324-enn/?sku=SGL-MTG-JMP-324-ENN1</t>
  </si>
  <si>
    <t>Plains (#45)</t>
  </si>
  <si>
    <t>https://starcitygames.com/plains-sgl-mtg-jmp-045-enn/?sku=SGL-MTG-JMP-045-ENN1</t>
  </si>
  <si>
    <t>https://starcitygames.com/lightning-bolt-sgl-mtg-jmp-342-enn/?sku=SGL-MTG-JMP-342-ENN1</t>
  </si>
  <si>
    <t>Soulmates</t>
  </si>
  <si>
    <t>https://starcitygames.com/soulmates-sgl-mtg-mb13-084-enn/?sku=SGL-MTG-MB13-084-ENN1</t>
  </si>
  <si>
    <t>https://starcitygames.com/cat-token-027-cat-token-028-sgl-mtg-prm-secret-sld-027028-enn/?sku=SGL-MTG-PRM-SECRET_SLD_027028-ENN1</t>
  </si>
  <si>
    <t>Cat Token</t>
  </si>
  <si>
    <t>Cat Token #27 // Cat Token #28</t>
  </si>
  <si>
    <t>https://starcitygames.com/pet-project-sgl-mtg-ust-198-enn/?sku=SGL-MTG-UST-198-ENN1</t>
  </si>
  <si>
    <t>Pet Project</t>
  </si>
  <si>
    <t>https://starcitygames.com/pridemalkin-sgl-mtg-m21-196-enf/?sku=SGL-MTG-M21-196-ENF1</t>
  </si>
  <si>
    <t>Pridemalkin</t>
  </si>
  <si>
    <t>https://starcitygames.com/regal-caracal-sgl-mtg-prm-pre-akh-024-enf/?sku=SGL-MTG-PRM-PRE_AKH_024-ENF1</t>
  </si>
  <si>
    <t>https://starcitygames.com/nine-lives-sgl-mtg-m21-028-enn/?sku=SGL-MTG-M21-028-ENN1</t>
  </si>
  <si>
    <t>Nine Lives</t>
  </si>
  <si>
    <t>Sacred Cat</t>
  </si>
  <si>
    <t>https://starcitygames.com/sacred-cat-sgl-mtg-akh-27-enf/?sku=SGL-MTG-AKH-27-ENF1</t>
  </si>
  <si>
    <t>https://starcitygames.com/sacred-cat-token-sgl-mtg-akh-t10-enn/?sku=SGL-MTG-AKH-T10-ENN1</t>
  </si>
  <si>
    <t>Sacred Cat Token</t>
  </si>
  <si>
    <t>https://starcitygames.com/charmed-stray-sgl-mtg-war-8-enf/?sku=SGL-MTG-WAR-8-ENF1</t>
  </si>
  <si>
    <t>Charmed Stray</t>
  </si>
  <si>
    <t>https://starcitygames.com/sanctuary-cat-sgl-mtg-dka-19-enf/?sku=SGL-MTG-DKA-19-ENF1</t>
  </si>
  <si>
    <t>Sanctuary Cat</t>
  </si>
  <si>
    <t>Adorable Kitten</t>
  </si>
  <si>
    <t>https://starcitygames.com/adorable-kitten-sgl-mtg-ust-1-enn/?sku=SGL-MTG-UST-1-ENN1</t>
  </si>
  <si>
    <t>Lucky Offering</t>
  </si>
  <si>
    <t>https://starcitygames.com/lucky-offering-sgl-mtg-neo-027-enn/?sku=SGL-MTG-NEO-027-ENN1</t>
  </si>
  <si>
    <t>https://starcitygames.com/cat-token-human-soldier-token-04-sgl-mtg-iko-t01t04-enf/?sku=SGL-MTG-IKO-T01T04-ENF1</t>
  </si>
  <si>
    <t>https://starcitygames.com/cat-token-sgl-mtg-akh-t16-enn/?sku=SGL-MTG-AKH-T16-ENN1</t>
  </si>
  <si>
    <t>Cat Token // Copy Token</t>
  </si>
  <si>
    <t>https://starcitygames.com/cat-token-copy-token-sgl-mtg-znr-t02t12-enf/?sku=SGL-MTG-ZNR-T02T12-ENF1</t>
  </si>
  <si>
    <t>Cat Token // Soldier Token #4</t>
  </si>
  <si>
    <t>Cat Bird Token // Soldier Token #4</t>
  </si>
  <si>
    <t>https://starcitygames.com/cat-bird-token-human-soldier-token-04-sgl-mtg-iko-t02t04-enf/?sku=SGL-MTG-IKO-T02T04-ENF1</t>
  </si>
  <si>
    <t>Graceful Cat</t>
  </si>
  <si>
    <t>https://starcitygames.com/graceful-cat-sgl-mtg-akh-273-enn/?sku=SGL-MTG-AKH-273-ENN1</t>
  </si>
  <si>
    <t>https://starcitygames.com/diminish-sgl-mtg-ima-50-enf/?sku=SGL-MTG-IMA-50-ENF1</t>
  </si>
  <si>
    <t>Diminish</t>
  </si>
  <si>
    <t>https://starcitygames.com/mischievous-catgeist-catlike-curiosity-sgl-mtg-vow-069-enn/?sku=SGL-MTG-VOW-069-ENN1</t>
  </si>
  <si>
    <t>Mischievous Catgeist</t>
  </si>
  <si>
    <t>Arcane Flight</t>
  </si>
  <si>
    <t>https://starcitygames.com/arcane-flight-sgl-mtg-dom-43-enf/?sku=SGL-MTG-DOM-43-ENF1</t>
  </si>
  <si>
    <t>Contagion</t>
  </si>
  <si>
    <t>https://starcitygames.com/contagion-sgl-mtg-all-45-enn/?sku=SGL-MTG-ALL-45-ENN1</t>
  </si>
  <si>
    <t>https://starcitygames.com/cauldron-familiar-sgl-mtg-eld-081-enf/?sku=SGL-MTG-ELD-081-ENF1</t>
  </si>
  <si>
    <t>Cauldron Familiar</t>
  </si>
  <si>
    <t>https://starcitygames.com/entrails-feaster-sgl-mtg-ons-143-enn/?sku=SGL-MTG-ONS-143-ENN1</t>
  </si>
  <si>
    <t>Entrails Feaster</t>
  </si>
  <si>
    <t>Black Cat</t>
  </si>
  <si>
    <t>https://starcitygames.com/black-cat-sgl-mtg-jmp-203-enn/?sku=SGL-MTG-JMP-203-ENN1</t>
  </si>
  <si>
    <t>https://starcitygames.com/sabertooth-alley-cat-sgl-mtg-rav-140-enf/?sku=SGL-MTG-RAV-140-ENF1</t>
  </si>
  <si>
    <t>Sabertooth Alley Cat</t>
  </si>
  <si>
    <t>Chandra's Embercat</t>
  </si>
  <si>
    <t>Harmless Offering</t>
  </si>
  <si>
    <t>https://starcitygames.com/harmless-offering-sgl-mtg-emn-131-enn/?sku=SGL-MTG-EMN-131-ENN1</t>
  </si>
  <si>
    <t>https://starcitygames.com/chandras-embercat-sgl-mtg-m20-129-enf/?sku=SGL-MTG-M20-129-ENF1</t>
  </si>
  <si>
    <t>Keeper of Fables</t>
  </si>
  <si>
    <t>https://starcitygames.com/keeper-of-fables-sgl-mtg-eld-163-enf/?sku=SGL-MTG-ELD-163-ENF1</t>
  </si>
  <si>
    <t>https://starcitygames.com/feline-sovereign-sgl-mtg-m21-180-enf/?sku=SGL-MTG-M21-180-ENF1</t>
  </si>
  <si>
    <t>Generous Stray</t>
  </si>
  <si>
    <t>https://starcitygames.com/generous-stray-sgl-mtg-grn-129-enn/?sku=SGL-MTG-GRN-129-ENN1</t>
  </si>
  <si>
    <t>Enlarge</t>
  </si>
  <si>
    <t>https://starcitygames.com/enlarge-sgl-mtg-ima-162-enf/?sku=SGL-MTG-IMA-162-ENF1</t>
  </si>
  <si>
    <t>https://starcitygames.com/monstrous-growth-sgl-mtg-por-173b-enn/?sku=SGL-MTG-POR-173b-ENN1</t>
  </si>
  <si>
    <t>Monstrous Growth  (No Flavor)</t>
  </si>
  <si>
    <t>Cat Token // Warrior Token</t>
  </si>
  <si>
    <t>https://starcitygames.com/cat-token-human-warrior-token-sgl-mtg-khm-t14t03-enf/?sku=SGL-MTG-KHM-T14T03-ENF1</t>
  </si>
  <si>
    <t>https://starcitygames.com/cat-token-sgl-mtg-m21-t11-enn/?sku=SGL-MTG-M21-T11-ENN1</t>
  </si>
  <si>
    <t>Cat Token #11</t>
  </si>
  <si>
    <t>https://starcitygames.com/guenhwyvar-token-sgl-mtg-afr-t13-enn/?sku=SGL-MTG-AFR-T13-ENN1</t>
  </si>
  <si>
    <t>Guenhwyvar Token</t>
  </si>
  <si>
    <t>Cat Token #20 // Beast Token</t>
  </si>
  <si>
    <t>https://starcitygames.com/beast-token-cat-token-20-sgl-mtg-m21-t10t20-enf/?sku=SGL-MTG-M21-T10T20-ENF1</t>
  </si>
  <si>
    <t>Hungry Lynx</t>
  </si>
  <si>
    <t>https://starcitygames.com/hungry-lynx-sgl-mtg-c17-31-enn/?sku=SGL-MTG-C17-31-ENN1</t>
  </si>
  <si>
    <t>https://starcitygames.com/cat-token-sgl-mtg-snc-t09-enn/?sku=SGL-MTG-SNC-T09-ENN1</t>
  </si>
  <si>
    <t>Rin and Seri, Inseparable</t>
  </si>
  <si>
    <t>https://starcitygames.com/rin-and-seri-inseparable-sgl-mtg-prm-bab_m212_278-enf/?sku=SGL-MTG-PRM-BAB_M212_278-ENF1</t>
  </si>
  <si>
    <t>Can't Stay Away</t>
  </si>
  <si>
    <t>https://starcitygames.com/cant-stay-away-sgl-mtg-mid-213-enn/?sku=SGL-MTG-MID-213-ENN1</t>
  </si>
  <si>
    <t>Jedit Ojanen</t>
  </si>
  <si>
    <t>https://starcitygames.com/jedit-ojanen-sgl-mtg-leg-234-enn/?sku=SGL-MTG-LEG-234-ENN1</t>
  </si>
  <si>
    <t>Kitt Kanto, Mayhem Diva</t>
  </si>
  <si>
    <t>https://starcitygames.com/kitt-kanto-mayhem-diva-sgl-mtg-ncc-004-enn/?sku=SGL-MTG-NCC-004-ENN1</t>
  </si>
  <si>
    <t>https://starcitygames.com/black-market-tycoon-sgl-mtg-snc-167-enn/?sku=SGL-MTG-SNC-167-ENN1</t>
  </si>
  <si>
    <t>https://starcitygames.com/phabine-bosss-confidant-sgl-mtg-ncc-009-enn/?sku=SGL-MTG-NCC-009-ENN1</t>
  </si>
  <si>
    <t>Phabine, Boss's Confidant</t>
  </si>
  <si>
    <t>Chrome Cat</t>
  </si>
  <si>
    <t>https://starcitygames.com/chrome-cat-sgl-mtg-snc-236-enn/?sku=SGL-MTG-SNC-236-ENN1</t>
  </si>
  <si>
    <t>Golgari Signet</t>
  </si>
  <si>
    <t>https://starcitygames.com/golgari-signet-sgl-mtg-gk1-73-enn/?sku=SGL-MTG-GK1-73-ENN1</t>
  </si>
  <si>
    <t>Rebuff the Wicked</t>
  </si>
  <si>
    <t>https://starcitygames.com/rebuff-the-wicked-sgl-mtg-tsr-035-enn/?sku=SGL-MTG-TSR-035-ENN1</t>
  </si>
  <si>
    <t>https://starcitygames.com/crovax-ascendant-hero-sgl-mtg-plc-3-enn/?sku=SGL-MTG-PLC-3-ENN1</t>
  </si>
  <si>
    <t>Crovax, Ascendant Hero</t>
  </si>
  <si>
    <t>Fiery Emancipation</t>
  </si>
  <si>
    <t>https://starcitygames.com/fiery-emancipation-sgl-mtg-m21-143-enf/?sku=SGL-MTG-M21-143-ENF1</t>
  </si>
  <si>
    <t>https://starcitygames.com/henrika-domnathi-henrika-infernal-seer-sgl-mtg-vow2-335-enn/?sku=SGL-MTG-VOW2-335-ENN1</t>
  </si>
  <si>
    <t>The Three Weird Sisters</t>
  </si>
  <si>
    <t>Hullbreaker Horror</t>
  </si>
  <si>
    <t>https://starcitygames.com/hullbreaker-horror-sgl-mtg-vow2-359-enn/?sku=SGL-MTG-VOW2-359-ENN1</t>
  </si>
  <si>
    <t>https://starcitygames.com/welcoming-vampire-sgl-mtg-vow-046-enn/?sku=SGL-MTG-VOW-046-ENN1</t>
  </si>
  <si>
    <t>Welcoming Vampire</t>
  </si>
  <si>
    <t>https://starcitygames.com/sundown-pass-sgl-mtg-vow2-285-enn/?sku=SGL-MTG-VOW2-285-ENN1</t>
  </si>
  <si>
    <t>Chandra, Dressed to Kill</t>
  </si>
  <si>
    <t>https://starcitygames.com/chandra-dressed-to-kill-sgl-mtg-vow-149-enn/?sku=SGL-MTG-VOW-149-ENN1</t>
  </si>
  <si>
    <t>https://starcitygames.com/swiftfoot-boots-sgl-mtg-afc-217-enn/?sku=SGL-MTG-AFC-217-ENN1</t>
  </si>
  <si>
    <t>https://starcitygames.com/erebos-bleak-hearted-sgl-mtg-thb-093-enn/?sku=SGL-MTG-THB-093-ENN1</t>
  </si>
  <si>
    <t>Destiny Spinner</t>
  </si>
  <si>
    <t>https://starcitygames.com/destiny-spinner-sgl-mtg-thb-168-enn/?sku=SGL-MTG-THB-168-ENN1</t>
  </si>
  <si>
    <t>Realm-Cloaked Giant</t>
  </si>
  <si>
    <t>https://starcitygames.com/tenacious-underdog-sgl-mtg-snc-097-enn/?sku=SGL-MTG-SNC-097-ENN1</t>
  </si>
  <si>
    <t>Tenacious Underdog</t>
  </si>
  <si>
    <t>Peer into the Abyss</t>
  </si>
  <si>
    <t>https://starcitygames.com/peer-into-the-abyss-sgl-mtg-m21-117-enn/?sku=SGL-MTG-M21-117-ENN1</t>
  </si>
  <si>
    <t>Enchantress's Presence</t>
  </si>
  <si>
    <t>https://starcitygames.com/dorothea-vengeful-victim-sgl-mtg-vow-235-enn/?sku=SGL-MTG-VOW-235-ENN1</t>
  </si>
  <si>
    <t>Dorothea, Vengeful Victim</t>
  </si>
  <si>
    <t>Daxos of Meletis</t>
  </si>
  <si>
    <t>https://starcitygames.com/daxos-of-meletis-sgl-mtg-ncc-335-enn/?sku=SGL-MTG-NCC-335-ENN1</t>
  </si>
  <si>
    <t>Dragonlord Ojutai</t>
  </si>
  <si>
    <t>https://starcitygames.com/dragonlord-ojutai-sgl-mtg-ncc-337-enn/?sku=SGL-MTG-NCC-337-ENN1</t>
  </si>
  <si>
    <t>https://starcitygames.com/void-rend-sgl-mtg-snc-230-enn/?sku=SGL-MTG-SNC-230-ENN1</t>
  </si>
  <si>
    <t>Void Rend</t>
  </si>
  <si>
    <t>Toluz, Clever Conductor</t>
  </si>
  <si>
    <t>https://starcitygames.com/toluz-clever-conductor-sgl-mtg-snc-228-enn/?sku=SGL-MTG-SNC-228-ENN1</t>
  </si>
  <si>
    <t>https://starcitygames.com/toluz-clever-conductor-sgl-mtg-snc2-336-enn/?sku=SGL-MTG-SNC2-336-ENN1</t>
  </si>
  <si>
    <t>https://starcitygames.com/obscura-ascendancy-sgl-mtg-snc-207-enn/?sku=SGL-MTG-SNC-207-ENN1</t>
  </si>
  <si>
    <t>Obscura Ascendancy</t>
  </si>
  <si>
    <t>https://starcitygames.com/obscura-confluence-sgl-mtg-ncc-076-enn/?sku=SGL-MTG-NCC-076-ENN1</t>
  </si>
  <si>
    <t>Obscura Confluence</t>
  </si>
  <si>
    <t>https://starcitygames.com/alela-artful-provocateur-sgl-mtg-ncc-325-enn/?sku=SGL-MTG-NCC-325-ENN1</t>
  </si>
  <si>
    <t>Alela, Artful Provocateur</t>
  </si>
  <si>
    <t>Conflux</t>
  </si>
  <si>
    <t>https://starcitygames.com/conflux-sgl-mtg-a25-202-enn/?sku=SGL-MTG-A25-202-ENN1</t>
  </si>
  <si>
    <t>The Kami War</t>
  </si>
  <si>
    <t>https://starcitygames.com/the-kami-war-o-kagachi-made-manifest-sgl-mtg-neo-227-enn/?sku=SGL-MTG-NEO-227-ENN1</t>
  </si>
  <si>
    <t>https://starcitygames.com/wernog-riders-chaplain-sgl-mtg-prm-secret_slx_008-enn/?sku=SGL-MTG-PRM-SECRET_SLX_008-ENN1</t>
  </si>
  <si>
    <t>Wernog, Rider's Chaplain</t>
  </si>
  <si>
    <t>https://starcitygames.com/kunoros-hound-of-athreos-sgl-mtg-thb-222-enn/?sku=SGL-MTG-THB-222-ENN1</t>
  </si>
  <si>
    <t>Kunoros, Hound of Athreos</t>
  </si>
  <si>
    <t>https://starcitygames.com/utter-end-sgl-mtg-ncc-356-enn/?sku=SGL-MTG-NCC-356-ENN1</t>
  </si>
  <si>
    <t>https://starcitygames.com/deathpact-angel-sgl-mtg-gtc-153-enn/?sku=SGL-MTG-GTC-153-ENN1</t>
  </si>
  <si>
    <t>Colfenor, the Last Yew</t>
  </si>
  <si>
    <t>https://starcitygames.com/colfenor-the-last-yew-sgl-mtg-cmr-274-enn/?sku=SGL-MTG-CMR-274-ENN1</t>
  </si>
  <si>
    <t>Siphon Insight</t>
  </si>
  <si>
    <t>https://starcitygames.com/siphon-insight-sgl-mtg-mid-241-enn/?sku=SGL-MTG-MID-241-ENN1</t>
  </si>
  <si>
    <t>Aven Heartstabber</t>
  </si>
  <si>
    <t>https://starcitygames.com/aven-heartstabber-sgl-mtg-snc-166-enn/?sku=SGL-MTG-SNC-166-ENN1</t>
  </si>
  <si>
    <t>Shadowmage Infiltrator</t>
  </si>
  <si>
    <t>https://starcitygames.com/shadowmage-infiltrator-sgl-mtg-ncc-351-enn/?sku=SGL-MTG-NCC-351-ENN1</t>
  </si>
  <si>
    <t>https://starcitygames.com/thief-of-sanity-sgl-mtg-ncc-354-enn/?sku=SGL-MTG-NCC-354-ENN1</t>
  </si>
  <si>
    <t>https://starcitygames.com/wilhelt-the-rotcleaver-sgl-mtg-mic-002-enn/?sku=SGL-MTG-MIC-002-ENN1</t>
  </si>
  <si>
    <t>Oskar, Rubbish Reclaimer</t>
  </si>
  <si>
    <t>https://starcitygames.com/oskar-rubbish-reclaimer-sgl-mtg-ncc-077-enn/?sku=SGL-MTG-NCC-077-ENN1</t>
  </si>
  <si>
    <t>Wrexial, the Risen Deep</t>
  </si>
  <si>
    <t>https://starcitygames.com/wrexial-the-risen-deep-sgl-mtg-ncc-359-enn/?sku=SGL-MTG-NCC-359-ENN1</t>
  </si>
  <si>
    <t>https://starcitygames.com/maestros-ascendancy-sgl-mtg-snc-198-enn/?sku=SGL-MTG-SNC-198-ENN1</t>
  </si>
  <si>
    <t>Maestros Ascendancy</t>
  </si>
  <si>
    <t>https://starcitygames.com/maestros-ascendancy-sgl-mtg-snc2-316-enn/?sku=SGL-MTG-SNC2-316-ENN1</t>
  </si>
  <si>
    <t>https://starcitygames.com/geyadrone-dihada-sgl-mtg-mh22-367-enn/?sku=SGL-MTG-MH22-367-ENN1</t>
  </si>
  <si>
    <t>https://starcitygames.com/lynde-cheerful-tormentor-sgl-mtg-mic-038-enn/?sku=SGL-MTG-MIC-038-ENN1</t>
  </si>
  <si>
    <t>Lynde, Cheerful Tormentor</t>
  </si>
  <si>
    <t>Hostile Takeover</t>
  </si>
  <si>
    <t>https://starcitygames.com/hostile-takeover-sgl-mtg-snc-191-enn/?sku=SGL-MTG-SNC-191-ENN1</t>
  </si>
  <si>
    <t>Evelyn, the Covetous</t>
  </si>
  <si>
    <t>https://starcitygames.com/evelyn-the-covetous-sgl-mtg-snc-184-enn/?sku=SGL-MTG-SNC-184-ENN1</t>
  </si>
  <si>
    <t>Bjorna, Nightfall Alchemist</t>
  </si>
  <si>
    <t>https://starcitygames.com/bjorna-nightfall-alchemist-sgl-mtg-prm-secret_slx_002-enn/?sku=SGL-MTG-PRM-SECRET_SLX_002-ENN1</t>
  </si>
  <si>
    <t>https://starcitygames.com/zara-renegade-recruiter-sgl-mtg-cmr-294-enn/?sku=SGL-MTG-CMR-294-ENN1</t>
  </si>
  <si>
    <t>Zara, Renegade Recruiter</t>
  </si>
  <si>
    <t>Corpse Explosion</t>
  </si>
  <si>
    <t>https://starcitygames.com/corpse-explosion-sgl-mtg-snc2-435-enn/?sku=SGL-MTG-SNC2-435-ENN1</t>
  </si>
  <si>
    <t>Blim, Comedic Genius</t>
  </si>
  <si>
    <t>https://starcitygames.com/blim-comedic-genius-sgl-mtg-cmr-272-enn/?sku=SGL-MTG-CMR-272-ENN1</t>
  </si>
  <si>
    <t>Allure of the Unknown</t>
  </si>
  <si>
    <t>https://starcitygames.com/allure-of-the-unknown-sgl-mtg-thb-207-enn/?sku=SGL-MTG-THB-207-ENN1</t>
  </si>
  <si>
    <t>https://starcitygames.com/riveteers-ascendancy-sgl-mtg-snc-216-enn/?sku=SGL-MTG-SNC-216-ENN1</t>
  </si>
  <si>
    <t>Riveteers Ascendancy</t>
  </si>
  <si>
    <t>https://starcitygames.com/riveteers-ascendancy-sgl-mtg-snc2-330-enn/?sku=SGL-MTG-SNC2-330-ENN1</t>
  </si>
  <si>
    <t>Ziatora's Envoy</t>
  </si>
  <si>
    <t>https://starcitygames.com/ziatoras-envoy-sgl-mtg-snc2-340-enn/?sku=SGL-MTG-SNC2-340-ENN1</t>
  </si>
  <si>
    <t>https://starcitygames.com/unleash-the-inferno-sgl-mtg-snc-229-enn/?sku=SGL-MTG-SNC-229-ENN1</t>
  </si>
  <si>
    <t>Unleash the Inferno</t>
  </si>
  <si>
    <t>Ognis, the Dragon's Lash</t>
  </si>
  <si>
    <t>https://starcitygames.com/ognis-the-dragons-lash-sgl-mtg-snc-210-enn/?sku=SGL-MTG-SNC-210-ENN1</t>
  </si>
  <si>
    <t>https://starcitygames.com/ognis-the-dragons-lash-sgl-mtg-snc2-325-enn/?sku=SGL-MTG-SNC2-325-ENN1</t>
  </si>
  <si>
    <t>https://starcitygames.com/archelos-lagoon-mystic-sgl-mtg-cmr-268-enn/?sku=SGL-MTG-CMR-268-ENN1</t>
  </si>
  <si>
    <t>Archelos, Lagoon Mystic</t>
  </si>
  <si>
    <t>https://starcitygames.com/firemane-avenger-sgl-mtg-gtc-163-enn/?sku=SGL-MTG-GTC-163-ENN1</t>
  </si>
  <si>
    <t>https://starcitygames.com/bell-borca-spectral-sergeant-sgl-mtg-cmr-271-enn/?sku=SGL-MTG-CMR-271-ENN1</t>
  </si>
  <si>
    <t>Bell Borca, Spectral Sergeant</t>
  </si>
  <si>
    <t>https://starcitygames.com/sophina-spearsage-deserter-sgl-mtg-prm-secret_slx_007-enn/?sku=SGL-MTG-PRM-SECRET_SLX_007-ENN1</t>
  </si>
  <si>
    <t>Sophina, Spearsage Deserter</t>
  </si>
  <si>
    <t>Signal the Clans</t>
  </si>
  <si>
    <t>https://starcitygames.com/signal-the-clans-sgl-mtg-gtc-194-enn/?sku=SGL-MTG-GTC-194-ENN1</t>
  </si>
  <si>
    <t>https://starcitygames.com/gallia-of-the-endless-dance-sgl-mtg-thb-217-enn/?sku=SGL-MTG-THB-217-ENN1</t>
  </si>
  <si>
    <t>Gallia of the Endless Dance</t>
  </si>
  <si>
    <t>https://starcitygames.com/territorial-kavu-sgl-mtg-mh22-467-enn/?sku=SGL-MTG-MH22-467-ENN1</t>
  </si>
  <si>
    <t>https://starcitygames.com/elmar-ulvenwald-informant-sgl-mtg-prm-secret_slx_004-enn/?sku=SGL-MTG-PRM-SECRET_SLX_004-ENN1</t>
  </si>
  <si>
    <t>Elmar, Ulvenwald Informant</t>
  </si>
  <si>
    <t>https://starcitygames.com/cabaretti-ascendancy-sgl-mtg-snc-172-enn/?sku=SGL-MTG-SNC-172-ENN1</t>
  </si>
  <si>
    <t>Cabaretti Ascendancy</t>
  </si>
  <si>
    <t>https://starcitygames.com/jinnie-fay-jetmirs-second-sgl-mtg-snc-195-enn/?sku=SGL-MTG-SNC-195-ENN1</t>
  </si>
  <si>
    <t>Jinnie Fay, Jetmir's Second</t>
  </si>
  <si>
    <t>Fleetfoot Dancer</t>
  </si>
  <si>
    <t>https://starcitygames.com/fleetfoot-dancer-sgl-mtg-snc-188-enn/?sku=SGL-MTG-SNC-188-ENN1</t>
  </si>
  <si>
    <t>https://starcitygames.com/catti-brie-of-mithral-hall-sgl-mtg-afc-044-enn/?sku=SGL-MTG-AFC-044-ENN1</t>
  </si>
  <si>
    <t>Catti-brie of Mithral Hall</t>
  </si>
  <si>
    <t>Fleecemane Lion</t>
  </si>
  <si>
    <t>https://starcitygames.com/fleecemane-lion-sgl-mtg-afc-185-enn/?sku=SGL-MTG-AFC-185-ENN1</t>
  </si>
  <si>
    <t>Park Heights Pegasus</t>
  </si>
  <si>
    <t>https://starcitygames.com/park-heights-pegasus-sgl-mtg-snc-211-enn/?sku=SGL-MTG-SNC-211-ENN1</t>
  </si>
  <si>
    <t>Knight of Autumn</t>
  </si>
  <si>
    <t>https://starcitygames.com/knight-of-autumn-sgl-mtg-afc-187-enn/?sku=SGL-MTG-AFC-187-ENN1</t>
  </si>
  <si>
    <t>https://starcitygames.com/othelm-sigardian-outcast-sgl-mtg-prm-secret_slx_006-enn/?sku=SGL-MTG-PRM-SECRET_SLX_006-ENN1</t>
  </si>
  <si>
    <t>Othelm, Sigardian Outcast</t>
  </si>
  <si>
    <t>https://starcitygames.com/sigarda-champion-of-light-sgl-mtg-mid-240-enn/?sku=SGL-MTG-MID-240-ENN1</t>
  </si>
  <si>
    <t>https://starcitygames.com/endless-detour-sgl-mtg-snc-183-enn/?sku=SGL-MTG-SNC-183-ENN1</t>
  </si>
  <si>
    <t>Endless Detour</t>
  </si>
  <si>
    <t>https://starcitygames.com/brokers-ascendancy-sgl-mtg-snc2-297-enn/?sku=SGL-MTG-SNC2-297-ENN1</t>
  </si>
  <si>
    <t>Brokers Ascendancy</t>
  </si>
  <si>
    <t>https://starcitygames.com/kros-defense-contractor-sgl-mtg-ncc-007-enn/?sku=SGL-MTG-NCC-007-ENN1</t>
  </si>
  <si>
    <t>Kros, Defense Contractor</t>
  </si>
  <si>
    <t>https://starcitygames.com/falco-spara-pactweaver-sgl-mtg-snc-186-enn/?sku=SGL-MTG-SNC-186-ENN1</t>
  </si>
  <si>
    <t>Falco Spara, Pactweaver</t>
  </si>
  <si>
    <t>https://starcitygames.com/amareth-the-lustrous-sgl-mtg-cmr-266-enn/?sku=SGL-MTG-CMR-266-ENN1</t>
  </si>
  <si>
    <t>Amareth, the Lustrous</t>
  </si>
  <si>
    <t>https://starcitygames.com/soul-of-emancipation-sgl-mtg-snc-223-enn/?sku=SGL-MTG-SNC-223-ENN1</t>
  </si>
  <si>
    <t>https://starcitygames.com/ride-the-avalanche-sgl-mtg-afc-054-enn/?sku=SGL-MTG-AFC-054-ENN1</t>
  </si>
  <si>
    <t>https://starcitygames.com/cold-eyed-selkie-sgl-mtg-afc-183-enn/?sku=SGL-MTG-AFC-183-ENN1</t>
  </si>
  <si>
    <t>Cold-Eyed Selkie</t>
  </si>
  <si>
    <t>Mystic Genesis</t>
  </si>
  <si>
    <t>https://starcitygames.com/faerie-aerie-sgl-mtg-ust-181-enn/?sku=SGL-MTG-UST-181-ENN1</t>
  </si>
  <si>
    <t>Faerie Aerie</t>
  </si>
  <si>
    <t>https://starcitygames.com/masterwork-of-ingenuity-sgl-mtg-afc-209-enn/?sku=SGL-MTG-AFC-209-ENN1</t>
  </si>
  <si>
    <t>Smuggler's Copter</t>
  </si>
  <si>
    <t>https://starcitygames.com/smugglers-copter-sgl-mtg-kld-235-enn/?sku=SGL-MTG-KLD-235-ENN1</t>
  </si>
  <si>
    <t>Fell Flagship</t>
  </si>
  <si>
    <t>https://starcitygames.com/fell-flagship-sgl-mtg-xln-238-enn/?sku=SGL-MTG-XLN-238-ENN1</t>
  </si>
  <si>
    <t>Sparkhunter Masticore</t>
  </si>
  <si>
    <t>https://starcitygames.com/sparkhunter-masticore-sgl-mtg-m21-240-enn/?sku=SGL-MTG-M21-240-ENN1</t>
  </si>
  <si>
    <t>https://starcitygames.com/scarecrone-sgl-mtg-jmp-482-enn/?sku=SGL-MTG-JMP-482-ENN1</t>
  </si>
  <si>
    <t>Scarecrone</t>
  </si>
  <si>
    <t>Getaway Car</t>
  </si>
  <si>
    <t>https://starcitygames.com/getaway-car-sgl-mtg-snc-237-enn/?sku=SGL-MTG-SNC-237-ENN1</t>
  </si>
  <si>
    <t>https://starcitygames.com/quietus-spike-sgl-mtg-ncc-377-enn/?sku=SGL-MTG-NCC-377-ENN1</t>
  </si>
  <si>
    <t>Quietus Spike</t>
  </si>
  <si>
    <t>https://starcitygames.com/moonsilver-spear-sgl-mtg-afc-212-enn/?sku=SGL-MTG-AFC-212-ENN1</t>
  </si>
  <si>
    <t>Moonsilver Spear</t>
  </si>
  <si>
    <t>https://starcitygames.com/argentum-armor-sgl-mtg-afc-198-enn/?sku=SGL-MTG-AFC-198-ENN1</t>
  </si>
  <si>
    <t>Argentum Armor</t>
  </si>
  <si>
    <t>https://starcitygames.com/colossus-of-akros-sgl-mtg-ths-214-enn/?sku=SGL-MTG-THS-214-ENN1</t>
  </si>
  <si>
    <t>Colossus of Akros</t>
  </si>
  <si>
    <t>https://starcitygames.com/blighted-woodland-sgl-mtg-tsr2-405-enn/?sku=SGL-MTG-TSR2-405-ENN1</t>
  </si>
  <si>
    <t>Blighted Woodland</t>
  </si>
  <si>
    <t>https://starcitygames.com/port-town-sgl-mtg-afc-255-enn/?sku=SGL-MTG-AFC-255-ENN1</t>
  </si>
  <si>
    <t>https://starcitygames.com/prairie-stream-sgl-mtg-afc-256-enn/?sku=SGL-MTG-AFC-256-ENN1</t>
  </si>
  <si>
    <t>Skyclave Expanse</t>
  </si>
  <si>
    <t>https://starcitygames.com/skycloud-expanse-sgl-mtg-afc-261-enn/?sku=SGL-MTG-AFC-261-ENN1</t>
  </si>
  <si>
    <t>https://starcitygames.com/port-town-sgl-mtg-ncc-420-enn/?sku=SGL-MTG-NCC-420-ENN1</t>
  </si>
  <si>
    <t>https://starcitygames.com/prairie-stream-sgl-mtg-ncc-421-enn/?sku=SGL-MTG-NCC-421-ENN1</t>
  </si>
  <si>
    <t>https://starcitygames.com/skycloud-expanse-sgl-mtg-ncc-427-enn/?sku=SGL-MTG-NCC-427-ENN1</t>
  </si>
  <si>
    <t>https://starcitygames.com/temple-of-silence-sgl-mtg-ncc-435-enn/?sku=SGL-MTG-NCC-435-ENN1</t>
  </si>
  <si>
    <t>Sunken Hollow</t>
  </si>
  <si>
    <t>https://starcitygames.com/sunken-hollow-sgl-mtg-mic-182-enn/?sku=SGL-MTG-MIC-182-ENN1</t>
  </si>
  <si>
    <t>https://starcitygames.com/choked-estuary-sgl-mtg-ncc-393-enn/?sku=SGL-MTG-NCC-393-ENN1</t>
  </si>
  <si>
    <t>Creeping Tar Pit</t>
  </si>
  <si>
    <t>https://starcitygames.com/creeping-tar-pit-sgl-mtg-ncc-396-enn/?sku=SGL-MTG-NCC-396-ENN1</t>
  </si>
  <si>
    <t>https://starcitygames.com/darkwater-catacombs-sgl-mtg-ncc-398-enn/?sku=SGL-MTG-NCC-398-ENN1</t>
  </si>
  <si>
    <t>https://starcitygames.com/sunken-hollow-sgl-mtg-ncc-431-enn/?sku=SGL-MTG-NCC-431-ENN1</t>
  </si>
  <si>
    <t>https://starcitygames.com/temple-of-epiphany-sgl-mtg-m21-252-enn/?sku=SGL-MTG-M21-252-ENN1</t>
  </si>
  <si>
    <t>https://starcitygames.com/canopy-vista-sgl-mtg-afc-227-enn/?sku=SGL-MTG-AFC-227-ENN1</t>
  </si>
  <si>
    <t>https://starcitygames.com/fortified-village-sgl-mtg-afc-239-enn/?sku=SGL-MTG-AFC-239-ENN1</t>
  </si>
  <si>
    <t>https://starcitygames.com/sungrass-prairie-sgl-mtg-afc-264-enn/?sku=SGL-MTG-AFC-264-ENN1</t>
  </si>
  <si>
    <t>Sungrass Prairie</t>
  </si>
  <si>
    <t>Yavimaya Coast</t>
  </si>
  <si>
    <t>https://starcitygames.com/yavimaya-coast-sgl-mtg-ori-252-enn/?sku=SGL-MTG-ORI-252-ENN1</t>
  </si>
  <si>
    <t>https://starcitygames.com/temple-of-mystery-sgl-mtg-m21-254-enn/?sku=SGL-MTG-M21-254-ENN1</t>
  </si>
  <si>
    <t>https://starcitygames.com/lumbering-falls-sgl-mtg-afc-247-enn/?sku=SGL-MTG-AFC-247-ENN1</t>
  </si>
  <si>
    <t>Lumbering Falls</t>
  </si>
  <si>
    <t>https://starcitygames.com/exotic-orchard-sgl-mtg-afc-236-enn/?sku=SGL-MTG-AFC-236-ENN1</t>
  </si>
  <si>
    <t>https://starcitygames.com/exotic-orchard-sgl-mtg-ncc-400-enn/?sku=SGL-MTG-NCC-400-ENN1</t>
  </si>
  <si>
    <t>https://starcitygames.com/havengul-laboratory-havengul-mystery-sgl-mtg-prm-secret_slx_009-enn/?sku=SGL-MTG-PRM-SECRET_SLX_009-ENN1</t>
  </si>
  <si>
    <t>Havengul Laboratory</t>
  </si>
  <si>
    <r>
      <rPr>
        <b/>
        <sz val="12"/>
        <color theme="1" tint="0.14999847407452621"/>
        <rFont val="Calibri"/>
        <family val="2"/>
        <scheme val="minor"/>
      </rPr>
      <t xml:space="preserve">9.9.8  </t>
    </r>
    <r>
      <rPr>
        <b/>
        <sz val="12"/>
        <color theme="2" tint="-0.249977111117893"/>
        <rFont val="Calibri"/>
        <family val="2"/>
        <scheme val="minor"/>
      </rPr>
      <t>Secret Lair</t>
    </r>
  </si>
  <si>
    <t>https://starcitygames.com/halana-and-alena-partners-sgl-mtg-vow2-325-enf/?sku=SGL-MTG-VOW2-325-ENF1</t>
  </si>
  <si>
    <t>https://starcitygames.com/anje-maid-of-dishonor-sgl-mtg-vow2-309-enf/?sku=SGL-MTG-VOW2-309-ENF1</t>
  </si>
  <si>
    <t>https://starcitygames.com/edgar-charmed-groom-edgar-markovs-coffin-sgl-mtg-vow2-341-enf/?sku=SGL-MTG-VOW2-341-ENF1</t>
  </si>
  <si>
    <t>Dracula the Voyager</t>
  </si>
  <si>
    <t>https://starcitygames.com/ulvenwald-oddity-ulvenwald-behemoth-sgl-mtg-vow-225-enf/?sku=SGL-MTG-VOW-225-ENF1</t>
  </si>
  <si>
    <t>https://starcitygames.com/chandras-incinerator-sgl-mtg-m212-302-enf/?sku=SGL-MTG-M212-302-ENF1</t>
  </si>
  <si>
    <t>https://starcitygames.com/ill-tempered-loner-howlpack-avenger-sgl-mtg-vow-162-enf/?sku=SGL-MTG-VOW-162-ENF1</t>
  </si>
  <si>
    <t>https://starcitygames.com/storms-wrath-sgl-mtg-thb-157-enf/?sku=SGL-MTG-THB-157-ENF1</t>
  </si>
  <si>
    <t>https://starcitygames.com/katilda-dawnhart-martyr-katildas-rising-dawn-sgl-mtg-vow-021-enf/?sku=SGL-MTG-VOW-021-ENF1</t>
  </si>
  <si>
    <t>Katilda, Dawnhart Martyr</t>
  </si>
  <si>
    <t>Monastery Swiftspear</t>
  </si>
  <si>
    <t>https://starcitygames.com/monastery-swiftspear-sgl-mtg-tsr2-349-enn/?sku=SGL-MTG-TSR2-349-ENN1</t>
  </si>
  <si>
    <t>Demilich</t>
  </si>
  <si>
    <t>https://starcitygames.com/demilich-sgl-mtg-afr-053-enn/?sku=SGL-MTG-AFR-053-ENN1</t>
  </si>
  <si>
    <t>Portable Hole</t>
  </si>
  <si>
    <t>https://starcitygames.com/portable-hole-sgl-mtg-afr-033-enn/?sku=SGL-MTG-AFR-033-ENN1</t>
  </si>
  <si>
    <t>https://starcitygames.com/oswald-fiddlebender-sgl-mtg-afr-028-enf/?sku=SGL-MTG-AFR-028-ENF1</t>
  </si>
  <si>
    <t>https://starcitygames.com/inferno-of-the-star-mounts-sgl-mtg-afr-151-enn/?sku=SGL-MTG-AFR-151-ENN1</t>
  </si>
  <si>
    <r>
      <rPr>
        <b/>
        <sz val="12"/>
        <color theme="9" tint="-0.499984740745262"/>
        <rFont val="Calibri"/>
        <family val="2"/>
        <scheme val="minor"/>
      </rPr>
      <t xml:space="preserve">3.6.8. </t>
    </r>
    <r>
      <rPr>
        <b/>
        <sz val="12"/>
        <color theme="3" tint="0.39997558519241921"/>
        <rFont val="Calibri"/>
        <family val="2"/>
        <scheme val="minor"/>
      </rPr>
      <t>Battle for Baldur's Gate</t>
    </r>
  </si>
  <si>
    <t>https://starcitygames.com/deadly-dispute-sgl-mtg-clb-124-enn/?sku=SGL-MTG-CLB-124-ENN1</t>
  </si>
  <si>
    <t>https://starcitygames.com/natures-lore-sgl-mtg-clb-244-enn/?sku=SGL-MTG-CLB-244-ENN1</t>
  </si>
  <si>
    <t>Blade of Selves</t>
  </si>
  <si>
    <t>https://starcitygames.com/blade-of-selves-sgl-mtg-clb-301-enn/?sku=SGL-MTG-CLB-301-ENN1</t>
  </si>
  <si>
    <t>https://starcitygames.com/jaheira-friend-of-the-forest-sgl-mtg-clb3-518-enf/?sku=SGL-MTG-CLB3-518-ENF1</t>
  </si>
  <si>
    <t>Displacer Kitten</t>
  </si>
  <si>
    <t>https://starcitygames.com/displacer-kitten-sgl-mtg-clb-063-enn/?sku=SGL-MTG-CLB-063-ENN1</t>
  </si>
  <si>
    <t>Kindred Discovery</t>
  </si>
  <si>
    <t>https://starcitygames.com/kindred-discovery-sgl-mtg-clb-081-enn/?sku=SGL-MTG-CLB-081-ENN1</t>
  </si>
  <si>
    <t>https://starcitygames.com/vexing-puzzlebox-sgl-mtg-clb-343-enn/?sku=SGL-MTG-CLB-343-ENN1</t>
  </si>
  <si>
    <t>Vexing Puzzlebox</t>
  </si>
  <si>
    <t>https://starcitygames.com/ancient-bronze-dragon-sgl-mtg-clb-214-enn/?sku=SGL-MTG-CLB-214-ENN1</t>
  </si>
  <si>
    <t>Ancient Bronze Dragon</t>
  </si>
  <si>
    <t>https://starcitygames.com/battle-angels-of-tyr-sgl-mtg-clb-009-enn/?sku=SGL-MTG-CLB-009-ENN1</t>
  </si>
  <si>
    <t>Battle Angels for Tyr</t>
  </si>
  <si>
    <t>Ancient Copper Dragon</t>
  </si>
  <si>
    <t>https://starcitygames.com/ancient-copper-dragon-sgl-mtg-clb-161-enn/?sku=SGL-MTG-CLB-161-ENN1</t>
  </si>
  <si>
    <t>Wedding Ring</t>
  </si>
  <si>
    <t>https://starcitygames.com/wedding-ring-sgl-mtg-voc-032-enn/?sku=SGL-MTG-VOC-032-ENN1</t>
  </si>
  <si>
    <t>Archivist of Oghma</t>
  </si>
  <si>
    <t>https://starcitygames.com/archivist-of-oghma-sgl-mtg-clb-004-enn/?sku=SGL-MTG-CLB-004-ENN1</t>
  </si>
  <si>
    <r>
      <rPr>
        <b/>
        <sz val="12"/>
        <color rgb="FF00B050"/>
        <rFont val="Calibri"/>
        <family val="2"/>
        <scheme val="minor"/>
      </rPr>
      <t>3.6.0.</t>
    </r>
    <r>
      <rPr>
        <b/>
        <sz val="12"/>
        <rFont val="Calibri"/>
        <family val="2"/>
        <scheme val="minor"/>
      </rPr>
      <t xml:space="preserve"> </t>
    </r>
    <r>
      <rPr>
        <b/>
        <sz val="12"/>
        <color theme="6" tint="0.59999389629810485"/>
        <rFont val="Calibri"/>
        <family val="2"/>
        <scheme val="minor"/>
      </rPr>
      <t>Commander Collection: Green</t>
    </r>
  </si>
  <si>
    <t>Skullclamp</t>
  </si>
  <si>
    <t>https://starcitygames.com/skullclamp-sgl-mtg-clb-870-enn/?sku=SGL-MTG-CLB-870-ENN1</t>
  </si>
  <si>
    <t>https://starcitygames.com/sevinnes-reclamation-sgl-mtg-clb-707-enn/?sku=SGL-MTG-CLB-707-ENN1</t>
  </si>
  <si>
    <t>Mother of Runes</t>
  </si>
  <si>
    <t>https://starcitygames.com/mother-of-runes-sgl-mtg-clb-702-enn/?sku=SGL-MTG-CLB-702-ENN1</t>
  </si>
  <si>
    <t>Deep Gnome Terramancer</t>
  </si>
  <si>
    <t>https://starcitygames.com/deep-gnome-terramancer-sgl-mtg-clb-658-enn/?sku=SGL-MTG-CLB-658-ENN1</t>
  </si>
  <si>
    <t>Grim Hireling</t>
  </si>
  <si>
    <t>https://starcitygames.com/grim-hireling-sgl-mtg-clb-755-enn/?sku=SGL-MTG-CLB-755-ENN1</t>
  </si>
  <si>
    <t>https://starcitygames.com/black-market-connections-sgl-mtg-clb-669-enn/?sku=SGL-MTG-CLB-669-ENN1</t>
  </si>
  <si>
    <t>Black Market Connections</t>
  </si>
  <si>
    <t>https://starcitygames.com/arcades-the-strategist-sgl-mtg-tsr2-371-enn/?sku=SGL-MTG-TSR2-371-ENN1</t>
  </si>
  <si>
    <t>https://starcitygames.com/zilortha-strength-incarnate-sgl-mtg-prm-bab_iko2_275-enf/?sku=SGL-MTG-PRM-BAB_IKO2_275-ENF1</t>
  </si>
  <si>
    <t>Lotus Bloom</t>
  </si>
  <si>
    <t>Damnation</t>
  </si>
  <si>
    <t>https://starcitygames.com/lotus-bloom-sgl-mtg-tsr-270-enn/?sku=SGL-MTG-TSR-270-ENN1</t>
  </si>
  <si>
    <t>https://starcitygames.com/damnation-sgl-mtg-tsr-106-enn/?sku=SGL-MTG-TSR-106-ENN1</t>
  </si>
  <si>
    <t>Ketria Triome</t>
  </si>
  <si>
    <t>The Ozolith</t>
  </si>
  <si>
    <t>https://starcitygames.com/the-ozolith-sgl-mtg-iko-237-enn/?sku=SGL-MTG-IKO-237-ENN1</t>
  </si>
  <si>
    <t>https://starcitygames.com/ketria-triome-sgl-mtg-iko-250-enn/?sku=SGL-MTG-IKO-250-ENN1</t>
  </si>
  <si>
    <t>https://starcitygames.com/raugrin-triome-sgl-mtg-iko-251-enn/?sku=SGL-MTG-IKO-251-ENN1</t>
  </si>
  <si>
    <t>Luminous Broodmoth</t>
  </si>
  <si>
    <t>https://starcitygames.com/kinnan-bonder-prodigy-sgl-mtg-iko-192-enn/?sku=SGL-MTG-IKO-192-ENN1</t>
  </si>
  <si>
    <t>https://starcitygames.com/ruinous-ultimatum-sgl-mtg-iko-204-enn/?sku=SGL-MTG-IKO-204-ENN1</t>
  </si>
  <si>
    <t>Ruinous Ultimatum</t>
  </si>
  <si>
    <t>Yorion, Sky Nomad</t>
  </si>
  <si>
    <t>https://starcitygames.com/yorion-sky-nomad-sgl-mtg-iko-232-enn/?sku=SGL-MTG-IKO-232-ENN1</t>
  </si>
  <si>
    <t>The Immortal Sun</t>
  </si>
  <si>
    <t>https://starcitygames.com/the-immortal-sun-sgl-mtg-rix-180-enn/?sku=SGL-MTG-RIX-180-ENN1</t>
  </si>
  <si>
    <t>Polyraptor</t>
  </si>
  <si>
    <t>Tendershoot Dryad</t>
  </si>
  <si>
    <t>https://starcitygames.com/tendershoot-dryad-sgl-mtg-rix-147-enn/?sku=SGL-MTG-RIX-147-ENN1</t>
  </si>
  <si>
    <t>Wayward Swordtooth</t>
  </si>
  <si>
    <t>https://starcitygames.com/wayward-swordtooth-sgl-mtg-rix-150-enn/?sku=SGL-MTG-RIX-150-ENN1</t>
  </si>
  <si>
    <t>Timestream Navigator</t>
  </si>
  <si>
    <t>https://starcitygames.com/timestream-navigator-sgl-mtg-rix-59-enn/?sku=SGL-MTG-RIX-59-ENN1</t>
  </si>
  <si>
    <t>Journey to Eternity</t>
  </si>
  <si>
    <t>https://starcitygames.com/journey-to-eternity-sgl-mtg-rix-160a-enn/?sku=SGL-MTG-RIX-160a-ENN1</t>
  </si>
  <si>
    <t>Angrath, the Flame-Chained</t>
  </si>
  <si>
    <t>https://starcitygames.com/angrath-the-flame-chained-sgl-mtg-rix-152-enn/?sku=SGL-MTG-RIX-152-ENN1</t>
  </si>
  <si>
    <t>Kumena, Tyrant of Orazca</t>
  </si>
  <si>
    <t>https://starcitygames.com/kumena-tyrant-of-orazca-sgl-mtg-rix-162-enn/?sku=SGL-MTG-RIX-162-ENN1</t>
  </si>
  <si>
    <t>Reckless Rage</t>
  </si>
  <si>
    <t>https://starcitygames.com/reckless-rage-sgl-mtg-rix-110-enn/?sku=SGL-MTG-RIX-110-ENN1</t>
  </si>
  <si>
    <t>Azor's Gateway</t>
  </si>
  <si>
    <t>https://starcitygames.com/azors-gateway-sgl-mtg-rix-176a-enn/?sku=SGL-MTG-RIX-176a-ENN1</t>
  </si>
  <si>
    <t>https://starcitygames.com/hadanas-climb-sgl-mtg-rix-158a-enn/?sku=SGL-MTG-RIX-158a-ENN1</t>
  </si>
  <si>
    <t>Silverclad Ferocidons</t>
  </si>
  <si>
    <t>https://starcitygames.com/silverclad-ferocidons-sgl-mtg-rix-115-enn/?sku=SGL-MTG-RIX-115-ENN1</t>
  </si>
  <si>
    <t>Ajani, Strength of the Pride</t>
  </si>
  <si>
    <t>https://starcitygames.com/ajani-strength-of-the-pride-sgl-mtg-m20-2-enn/?sku=SGL-MTG-M20-2-ENN1</t>
  </si>
  <si>
    <t>https://starcitygames.com/leyline-of-anticipation-sgl-mtg-m20-64-enn/?sku=SGL-MTG-M20-64-ENN1</t>
  </si>
  <si>
    <t>Bishop of the Wings</t>
  </si>
  <si>
    <t>https://starcitygames.com/bishop-of-wings-sgl-mtg-m20-8-enn/?sku=SGL-MTG-M20-8-ENN1</t>
  </si>
  <si>
    <t>Cavalier of Flame</t>
  </si>
  <si>
    <t>https://starcitygames.com/cavalier-of-flame-sgl-mtg-m20-125-enn/?sku=SGL-MTG-M20-125-ENN1</t>
  </si>
  <si>
    <t>Vivien, Arkbow Ranger</t>
  </si>
  <si>
    <t>https://starcitygames.com/vivien-arkbow-ranger-sgl-mtg-m20-199-enn/?sku=SGL-MTG-M20-199-ENN1</t>
  </si>
  <si>
    <t>Rotting Regisaur</t>
  </si>
  <si>
    <t>https://starcitygames.com/rotting-regisaur-sgl-mtg-m20-111-enn/?sku=SGL-MTG-M20-111-ENN1</t>
  </si>
  <si>
    <t>Angel of Vitality</t>
  </si>
  <si>
    <t>https://starcitygames.com/angel-of-vitality-sgl-mtg-m20-4-enn/?sku=SGL-MTG-M20-4-ENN1</t>
  </si>
  <si>
    <t>https://starcitygames.com/goldspan-dragon-sgl-mtg-pwsb-khm_139-enn/?sku=SGL-MTG-PWSB-KHM_139-ENN1</t>
  </si>
  <si>
    <t>https://starcitygames.com/bennie-bracks-zoologist-sgl-mtg-ncc-086-enn/?sku=SGL-MTG-NCC-086-ENN1</t>
  </si>
  <si>
    <t>Balor</t>
  </si>
  <si>
    <t>https://starcitygames.com/balor-sgl-mtg-clb-162-enf/?sku=SGL-MTG-CLB-162-ENF1</t>
  </si>
  <si>
    <t>Ao, the Dawn Sky</t>
  </si>
  <si>
    <t>https://starcitygames.com/ao-the-dawn-sky-sgl-mtg-neo-002-enf/?sku=SGL-MTG-NEO-002-ENF1</t>
  </si>
  <si>
    <t>Robe of the Archmagi (PRE)</t>
  </si>
  <si>
    <t>https://starcitygames.com/robe-of-the-archmagi-sgl-mtg-prm-pre_clb_091-enf/?sku=SGL-MTG-PRM-PRE_CLB_091-ENF1</t>
  </si>
  <si>
    <t>https://starcitygames.com/minion-of-the-mighty-sgl-mtg-afr2-320-enf/?sku=SGL-MTG-AFR2-320-ENF1</t>
  </si>
  <si>
    <t>https://starcitygames.com/barroom-brawl-sgl-mtg-clb-217-enf/?sku=SGL-MTG-CLB-217-ENF1</t>
  </si>
  <si>
    <t>Barroom Brawl</t>
  </si>
  <si>
    <t>Jaheira, Friend of the Forest (ETCH)</t>
  </si>
  <si>
    <t>Mythos of Brokkos (PRE)</t>
  </si>
  <si>
    <t>https://starcitygames.com/mythos-of-brokkos-sgl-mtg-prm-pre_iko_168-enf/?sku=SGL-MTG-PRM-PRE_IKO_168-ENF1</t>
  </si>
  <si>
    <t>Bane, Lord of Darkness</t>
  </si>
  <si>
    <t>https://starcitygames.com/bane-lord-of-darkness-sgl-mtg-clb-267-enf/?sku=SGL-MTG-CLB-267-ENF1</t>
  </si>
  <si>
    <t>Astarion, the Decadent (PRE)</t>
  </si>
  <si>
    <t>https://starcitygames.com/astarion-the-decadent-sgl-mtg-prm-pre_clb_265-enf/?sku=SGL-MTG-PRM-PRE_CLB_265-ENF1</t>
  </si>
  <si>
    <t>https://starcitygames.com/lutri-the-spellchaser-sgl-mtg-iko-227-enf/?sku=SGL-MTG-IKO-227-ENF1</t>
  </si>
  <si>
    <t>Bhaal, Lord of Murder (PRE)</t>
  </si>
  <si>
    <t>https://starcitygames.com/bhaal-lord-of-murder-sgl-mtg-prm-pre_clb_268-enf/?sku=SGL-MTG-PRM-PRE_CLB_268-ENF1</t>
  </si>
  <si>
    <t>Baba Lysaga, Night Witch (ETCH)</t>
  </si>
  <si>
    <t>https://starcitygames.com/baba-lysaga-night-witch-sgl-mtg-clb3-525-enf/?sku=SGL-MTG-CLB3-525-ENF1</t>
  </si>
  <si>
    <t>Nine-Fingers Keene (ETCH)</t>
  </si>
  <si>
    <t>https://starcitygames.com/nine-fingers-keene-sgl-mtg-clb3-546-enf/?sku=SGL-MTG-CLB3-546-ENF1</t>
  </si>
  <si>
    <t>https://starcitygames.com/jan-jansen-chaos-crafter-sgl-mtg-prm-pre_clb_277-enf/?sku=SGL-MTG-PRM-PRE_CLB_277-ENF1</t>
  </si>
  <si>
    <t>Jan Jansen, Chaos Crafter</t>
  </si>
  <si>
    <t>https://starcitygames.com/piru-the-volatile-sgl-mtg-mh22-422-enf/?sku=SGL-MTG-MH22-422-ENF1</t>
  </si>
  <si>
    <t>Gluntch, the Bestower (ETCH)</t>
  </si>
  <si>
    <t>https://starcitygames.com/gluntch-the-bestower-sgl-mtg-clb3-533-enf/?sku=SGL-MTG-CLB3-533-ENF1</t>
  </si>
  <si>
    <t>Fraying Line (PRE)</t>
  </si>
  <si>
    <t>https://starcitygames.com/fraying-line-sgl-mtg-prm-pre_clb_314-enf/?sku=SGL-MTG-PRM-PRE_CLB_314-ENF1</t>
  </si>
  <si>
    <t>Counterspell (LP)</t>
  </si>
  <si>
    <t>https://starcitygames.com/sol-ring-sgl-mtg-3ed-274-enn/?sku=SGL-MTG-3ED-274-ENN1</t>
  </si>
  <si>
    <t>https://starcitygames.com/beast-within-sgl-mtg-nph-103-enn/?sku=SGL-MTG-NPH-103-ENN1</t>
  </si>
  <si>
    <t>https://starcitygames.com/wall-of-roots-sgl-mtg-mir-253-enn/?sku=SGL-MTG-MIR-253-ENN1</t>
  </si>
  <si>
    <t>https://starcitygames.com/wall-of-denial-sgl-mtg-arb-16-enf/?sku=SGL-MTG-ARB-16-ENF1</t>
  </si>
  <si>
    <t>Seaside Citade</t>
  </si>
  <si>
    <t>https://starcitygames.com/seaside-citadel-sgl-mtg-ala-229-enn/?sku=SGL-MTG-ALA-229-ENN1</t>
  </si>
  <si>
    <t>https://starcitygames.com/wall-of-omens-sgl-mtg-roe-53-enn/?sku=SGL-MTG-ROE-53-ENN1</t>
  </si>
  <si>
    <t>https://starcitygames.com/wall-of-frost-sgl-mtg-m10-80-enn/?sku=SGL-MTG-M10-80-ENN1</t>
  </si>
  <si>
    <t>Weathered Sentinels</t>
  </si>
  <si>
    <t>https://starcitygames.com/weathered-sentinels-sgl-mtg-ncc-085-enn/?sku=SGL-MTG-NCC-085-ENN1</t>
  </si>
  <si>
    <t>Ascendant Evincar</t>
  </si>
  <si>
    <t>https://starcitygames.com/ascendant-evincar-sgl-mtg-nem-51-enn/?sku=SGL-MTG-NEM-51-ENN1</t>
  </si>
  <si>
    <t>https://starcitygames.com/hasran-ogress-sgl-mtg-arn-27b-enn/?sku=SGL-MTG-ARN-27b-ENN1</t>
  </si>
  <si>
    <t>Hasran Ogress (Light)</t>
  </si>
  <si>
    <t>Ghazban Ogress</t>
  </si>
  <si>
    <t>https://starcitygames.com/ghazban-ogress-sgl-mtg-ugl-60-enn/?sku=SGL-MTG-UGL-60-ENN1</t>
  </si>
  <si>
    <t>Ertai, the Corrupted</t>
  </si>
  <si>
    <t>https://starcitygames.com/ertai-the-corrupted-sgl-mtg-pls-107-enn/?sku=SGL-MTG-PLS-107-ENN1</t>
  </si>
  <si>
    <t>Rock Lobster</t>
  </si>
  <si>
    <t>Paper Tiger</t>
  </si>
  <si>
    <t>Scissor Lizard</t>
  </si>
  <si>
    <t>https://starcitygames.com/rock-lobster-sgl-mtg-ugl-79-enn/?sku=SGL-MTG-UGL-79-ENN1</t>
  </si>
  <si>
    <t>https://starcitygames.com/paper-tiger-sgl-mtg-ugl-78-enn/?sku=SGL-MTG-UGL-78-ENN1</t>
  </si>
  <si>
    <t>https://starcitygames.com/scissors-lizard-sgl-mtg-ugl-80-enn/?sku=SGL-MTG-UGL-80-ENN1</t>
  </si>
  <si>
    <t>Chaos Confetti</t>
  </si>
  <si>
    <t>https://starcitygames.com/chaos-confetti-sgl-mtg-ugl-72-enn/?sku=SGL-MTG-UGL-72-ENN1</t>
  </si>
  <si>
    <t>https://starcitygames.com/the-ultimate-nightmare-of-wizards-of-the-coast-customer-service-sgl-mtg-ugl-53-enn/?sku=SGL-MTG-UGL-53-ENN1</t>
  </si>
  <si>
    <t>The Ultimate Nightmare of Wizards of the Coast Customer Service</t>
  </si>
  <si>
    <t>Old Fogey</t>
  </si>
  <si>
    <t>https://starcitygames.com/old-fogey-sgl-mtg-unh-106-enn/?sku=SGL-MTG-UNH-106-ENN1</t>
  </si>
  <si>
    <t>Tempest Efreet</t>
  </si>
  <si>
    <t>https://starcitygames.com/tempest-efreet-sgl-mtg-leg-166-enn/?sku=SGL-MTG-LEG-166-ENN1</t>
  </si>
  <si>
    <t>Bronze Tablet</t>
  </si>
  <si>
    <t>https://starcitygames.com/bronze-tablet-sgl-mtg-atq-42-enn/?sku=SGL-MTG-ATQ-42-ENN1</t>
  </si>
  <si>
    <t>Watery Grave</t>
  </si>
  <si>
    <t>https://starcitygames.com/chromatic-lantern-sgl-mtg-grn-233-enn/?sku=SGL-MTG-GRN-233-ENN1</t>
  </si>
  <si>
    <t>https://starcitygames.com/assassins-trophy-sgl-mtg-grn-152-enn/?sku=SGL-MTG-GRN-152-ENN1</t>
  </si>
  <si>
    <t>Assassin's Trophy</t>
  </si>
  <si>
    <t>https://starcitygames.com/watery-grave-sgl-mtg-grn-259-enn/?sku=SGL-MTG-GRN-259-ENN1</t>
  </si>
  <si>
    <t>Frontier Explorer</t>
  </si>
  <si>
    <t>https://starcitygames.com/frontier-explorer-sgl-mtg-mb13-006-enn/?sku=SGL-MTG-MB13-006-ENN1</t>
  </si>
  <si>
    <t>https://starcitygames.com/half-kitten-half-sgl-mtg-ust-9-enn/?sku=SGL-MTG-UST-9-ENN1</t>
  </si>
  <si>
    <t>Half-Kitten, Half-</t>
  </si>
  <si>
    <t>https://starcitygames.com/nine-lives-sgl-mtg-m21-028-enf/?sku=SGL-MTG-M21-028-ENF1</t>
  </si>
  <si>
    <t>https://starcitygames.com/diminish-sgl-mtg-m11-52-enf/?sku=SGL-MTG-M11-52-ENF1</t>
  </si>
  <si>
    <t>https://starcitygames.com/mischievous-catgeist-catlike-curiosity-sgl-mtg-vow-069-enf/?sku=SGL-MTG-VOW-069-ENF1</t>
  </si>
  <si>
    <t>Thrill of Possibility (JAP)</t>
  </si>
  <si>
    <t>https://www.cardkingdom.com/mtg/strixhaven-mystical-archive-jpn/thrill-of-possibility-109-jpn-alternate-art-foil</t>
  </si>
  <si>
    <t>Waiting in the Weeds</t>
  </si>
  <si>
    <t>https://starcitygames.com/waiting-in-the-weeds-sgl-mtg-mir-252-enn/?sku=SGL-MTG-MIR-252-ENN1</t>
  </si>
  <si>
    <t>Monstrous Growth  (Flavor)</t>
  </si>
  <si>
    <t>https://starcitygames.com/monstrous-growth-sgl-mtg-por-173a-enn/?sku=SGL-MTG-POR-173a-ENN1</t>
  </si>
  <si>
    <t>https://starcitygames.com/enlarge-sgl-mtg-m14-170-enf/?sku=SGL-MTG-M14-170-ENF1</t>
  </si>
  <si>
    <t>Pithing Spyglass</t>
  </si>
  <si>
    <t>https://starcitygames.com/pithing-spyglass-sgl-mtg-mb12-108-enn/?sku=SGL-MTG-MB12-108-ENN1</t>
  </si>
  <si>
    <t>Watchers of the Dead</t>
  </si>
  <si>
    <t>https://starcitygames.com/watchers-of-the-dead-sgl-mtg-akh-238-enf/?sku=SGL-MTG-AKH-238-ENF1</t>
  </si>
  <si>
    <t>Dinosaur Cat Token // Bird Token</t>
  </si>
  <si>
    <t>https://starcitygames.com/bird-token-dinosaur-cat-token-sgl-mtg-c20-t02t16-enn/?sku=SGL-MTG-C20-T02T16-ENN1</t>
  </si>
  <si>
    <t>Cat Dragon Token // Gold Token</t>
  </si>
  <si>
    <t>https://starcitygames.com/cat-dragon-token-gold-token-sgl-mtg-c17-t9t10-enn/?sku=SGL-MTG-C17-T9T10-ENN1</t>
  </si>
  <si>
    <t>https://starcitygames.com/flood-sgl-mtg-drk-027-itn/?sku=SGL-MTG-DRK-027-ITN1</t>
  </si>
  <si>
    <t>https://starcitygames.com/rush-of-knowledge-sgl-mtg-scg-49-enf/?sku=SGL-MTG-SCG-49-ENF1</t>
  </si>
  <si>
    <t>https://starcitygames.com/essence-scatter-sgl-mtg-m10-51-enf/?sku=SGL-MTG-M10-51-ENF1</t>
  </si>
  <si>
    <t>https://starcitygames.com/negate-sgl-mtg-mor-43-enf/?sku=SGL-MTG-MOR-43-ENF1</t>
  </si>
  <si>
    <t>https://starcitygames.com/preordain-sgl-mtg-m11-70-enn/?sku=SGL-MTG-M11-70-ENN1</t>
  </si>
  <si>
    <t>https://starcitygames.com/serum-visions-sgl-mtg-5dn-36-enn/?sku=SGL-MTG-5DN-36-ENN1</t>
  </si>
  <si>
    <t>https://starcitygames.com/fall-from-favor-sgl-mtg-cmr-068-enf/?sku=SGL-MTG-CMR-068-ENF1</t>
  </si>
  <si>
    <t>https://starcitygames.com/ponder-sgl-mtg-lrw-79-enn/?sku=SGL-MTG-LRW-79-ENN1</t>
  </si>
  <si>
    <t>https://starcitygames.com/behold-the-multiverse-sgl-mtg-khm-046-enf/?sku=SGL-MTG-KHM-046-ENF1</t>
  </si>
  <si>
    <t>https://starcitygames.com/brainstorm-sgl-mtg-ice-61-enn/?sku=SGL-MTG-ICE-61-ENN1</t>
  </si>
  <si>
    <t>https://starcitygames.com/exclude-sgl-mtg-inv-56-enn/?sku=SGL-MTG-INV-56-ENN1</t>
  </si>
  <si>
    <t>https://starcitygames.com/opt-sgl-mtg-inv-64-enn/?sku=SGL-MTG-INV-64-ENN1</t>
  </si>
  <si>
    <t>https://starcitygames.com/frogify-sgl-mtg-eld-047-enf/?sku=SGL-MTG-ELD-047-ENF1</t>
  </si>
  <si>
    <t>https://starcitygames.com/kasminas-transmutation-sgl-mtg-war-57-enf/?sku=SGL-MTG-WAR-57-ENF1</t>
  </si>
  <si>
    <t>https://starcitygames.com/lose-focus-sgl-mtg-mh2-049-enf/?sku=SGL-MTG-MH2-049-ENF1</t>
  </si>
  <si>
    <t>https://starcitygames.com/blink-of-an-eye-sgl-mtg-dom-46-enf/?sku=SGL-MTG-DOM-46-ENF1</t>
  </si>
  <si>
    <t>https://starcitygames.com/counterspell-sgl-mtg-3ed-54-enn/?sku=SGL-MTG-3ED-54-ENN1</t>
  </si>
  <si>
    <t>https://starcitygames.com/jhessian-thief-sgl-mtg-ori-62-enf/?sku=SGL-MTG-ORI-62-ENF1</t>
  </si>
  <si>
    <t>https://starcitygames.com/arcane-denial-sgl-mtg-all-22b-enn/?sku=SGL-MTG-ALL-22b-ENN1</t>
  </si>
  <si>
    <t>https://starcitygames.com/mulldrifter-sgl-mtg-lrw-76-enn/?sku=SGL-MTG-LRW-76-ENN1</t>
  </si>
  <si>
    <t>https://starcitygames.com/spiketail-drakeling-sgl-mtg-tsp-80-enf/?sku=SGL-MTG-TSP-80-ENF1</t>
  </si>
  <si>
    <t>Void Snare</t>
  </si>
  <si>
    <t>https://starcitygames.com/void-snare-sgl-mtg-m15-82-enn/?sku=SGL-MTG-M15-82-ENN1</t>
  </si>
  <si>
    <t>Gush</t>
  </si>
  <si>
    <t>https://starcitygames.com/gush-sgl-mtg-mmq-82-enn/?sku=SGL-MTG-MMQ-82-ENN1</t>
  </si>
  <si>
    <t>Security Bypass</t>
  </si>
  <si>
    <t>https://starcitygames.com/security-bypass-sgl-mtg-snc-059-enf/?sku=SGL-MTG-SNC-059-ENF1</t>
  </si>
  <si>
    <t>Looter il-Kor</t>
  </si>
  <si>
    <t>https://starcitygames.com/looter-il-kor-sgl-mtg-tsp-66-enn/?sku=SGL-MTG-TSP-66-ENN1</t>
  </si>
  <si>
    <t>Mirrorshell Crab</t>
  </si>
  <si>
    <t>https://starcitygames.com/mirrorshell-crab-sgl-mtg-neo-063-enf/?sku=SGL-MTG-NEO-063-ENF1</t>
  </si>
  <si>
    <t>Witness Protection</t>
  </si>
  <si>
    <t>https://starcitygames.com/witness-protection-sgl-mtg-snc-066-enf/?sku=SGL-MTG-SNC-066-ENF1</t>
  </si>
  <si>
    <t>https://starcitygames.com/faithless-looting-sgl-mtg-dka-87-enn/?sku=SGL-MTG-DKA-87-ENN1</t>
  </si>
  <si>
    <t>https://starcitygames.com/grapeshot-sgl-mtg-tsp-160-enn/?sku=SGL-MTG-TSP-160-ENN1</t>
  </si>
  <si>
    <t>https://starcitygames.com/skred-sgl-mtg-csp-97-enn/?sku=SGL-MTG-CSP-97-ENN1</t>
  </si>
  <si>
    <t>https://starcitygames.com/abrade-sgl-mtg-prm-gmdy-hou-083-enn/?sku=SGL-MTG-PRM-GMDY_HOU_083-ENN1</t>
  </si>
  <si>
    <t>https://starcitygames.com/lightning-axe-sgl-mtg-tsp-168-enn/?sku=SGL-MTG-TSP-168-ENN1</t>
  </si>
  <si>
    <t>https://starcitygames.com/fists-of-flame-sgl-mtg-mh1-123-enf/?sku=SGL-MTG-MH1-123-ENF1</t>
  </si>
  <si>
    <t>https://starcitygames.com/fire-prophecy-sgl-mtg-iko-116-enf/?sku=SGL-MTG-IKO-116-ENF1</t>
  </si>
  <si>
    <t>https://starcitygames.com/frost-bite-sgl-mtg-prm-pp_khm_404-enf/?sku=SGL-MTG-PRM-PP_KHM_404-ENF1</t>
  </si>
  <si>
    <t>https://starcitygames.com/wee-dragonauts-sgl-mtg-prm-arena-2006-007-enf/?sku=SGL-MTG-PRM-ARENA_2006_007-ENF1</t>
  </si>
  <si>
    <t>https://starcitygames.com/goblin-electromancer-sgl-mtg-rtr-163-enf/?sku=SGL-MTG-RTR-163-ENF1</t>
  </si>
  <si>
    <t>https://starcitygames.com/niv-mizzet-the-firemind-sgl-mtg-gpt-123-enf/?sku=SGL-MTG-GPT-123-ENF1</t>
  </si>
  <si>
    <t>https://starcitygames.com/quicksilver-dagger-sgl-mtg-apc-118-enf/?sku=SGL-MTG-APC-118-ENF1</t>
  </si>
  <si>
    <t>https://starcitygames.com/mind-stone-sgl-mtg-wth-153-enn/?sku=SGL-MTG-WTH-153-ENN1</t>
  </si>
  <si>
    <t>https://starcitygames.com/commanders-sphere-sgl-mtg-c14-54-enn/?sku=SGL-MTG-C14-54-ENN1</t>
  </si>
  <si>
    <t>https://starcitygames.com/izzet-cluestone-sgl-mtg-dgm-141-enf/?sku=SGL-MTG-DGM-141-ENF1</t>
  </si>
  <si>
    <t>https://starcitygames.com/ulamogs-crusher-sgl-mtg-roe-13-enn/?sku=SGL-MTG-ROE-13-ENN1</t>
  </si>
  <si>
    <t>https://starcitygames.com/snow-covered-island-sgl-mtg-ice-371-enn/?sku=SGL-MTG-ICE-371-ENN1</t>
  </si>
  <si>
    <t>https://starcitygames.com/mystic-sanctuary-sgl-mtg-eld-247-enf/?sku=SGL-MTG-ELD-247-ENF1</t>
  </si>
  <si>
    <t>https://starcitygames.com/volatile-fjord-sgl-mtg-khm-273-enf/?sku=SGL-MTG-KHM-273-ENF1</t>
  </si>
  <si>
    <t>https://starcitygames.com/swiftwater-cliffs-sgl-mtg-ktk-243-enf/?sku=SGL-MTG-KTK-243-ENF1</t>
  </si>
  <si>
    <t>https://starcitygames.com/command-tower-sgl-mtg-cmd-269-enn/?sku=SGL-MTG-CMD-269-ENN1</t>
  </si>
  <si>
    <r>
      <rPr>
        <b/>
        <sz val="12"/>
        <color theme="0"/>
        <rFont val="Calibri"/>
        <family val="2"/>
        <scheme val="minor"/>
      </rPr>
      <t>2.1.4.</t>
    </r>
    <r>
      <rPr>
        <b/>
        <sz val="12"/>
        <rFont val="Calibri"/>
        <family val="2"/>
        <scheme val="minor"/>
      </rPr>
      <t xml:space="preserve"> Commander 2011</t>
    </r>
  </si>
  <si>
    <t>https://starcitygames.com/izzet-boilerworks-sgl-mtg-gpt-159-enf/?sku=SGL-MTG-GPT-159-ENF1</t>
  </si>
  <si>
    <t>https://starcitygames.com/highland-lake-sgl-mtg-soi-277-enf/?sku=SGL-MTG-SOI-277-ENF1</t>
  </si>
  <si>
    <t>https://starcitygames.com/halimar-depths-sgl-mtg-wwk-137-enn/?sku=SGL-MTG-WWK-137-ENN1</t>
  </si>
  <si>
    <t>https://starcitygames.com/shimmerdrift-vale-sgl-mtg-khm-267-enf/?sku=SGL-MTG-KHM-267-ENF1</t>
  </si>
  <si>
    <t>https://starcitygames.com/izzet-guildgate-sgl-mtg-rtr-242-enn/?sku=SGL-MTG-RTR-242-ENN1</t>
  </si>
  <si>
    <t>https://starcitygames.com/prismari-campus-sgl-mtg-stx-270-enf/?sku=SGL-MTG-STX-270-ENF1</t>
  </si>
  <si>
    <t>Strangle</t>
  </si>
  <si>
    <t>https://starcitygames.com/strangle-sgl-mtg-snc-125-enf/?sku=SGL-MTG-SNC-125-ENF1</t>
  </si>
  <si>
    <t>Cliffgate</t>
  </si>
  <si>
    <t>https://starcitygames.com/cliffgate-sgl-mtg-clb-350-enn/?sku=SGL-MTG-CLB-350-ENN1</t>
  </si>
  <si>
    <t>https://starcitygames.com/sea-gate-sgl-mtg-clb-359-enn/?sku=SGL-MTG-CLB-359-ENN1</t>
  </si>
  <si>
    <t>Sea Gate</t>
  </si>
  <si>
    <t>https://starcitygames.com/arcane-signet-sgl-mtg-eld-331-enn/?sku=SGL-MTG-ELD-331-ENN1</t>
  </si>
  <si>
    <t>Terramorphic Expanse</t>
  </si>
  <si>
    <t>https://starcitygames.com/terramorphic-expanse-sgl-mtg-tsp-279-enn/?sku=SGL-MTG-TSP-279-ENN1</t>
  </si>
  <si>
    <t>https://starcitygames.com/evolving-wilds-sgl-mtg-roe-228-enf/?sku=SGL-MTG-ROE-228-ENF1</t>
  </si>
  <si>
    <t>Evolving Wilds</t>
  </si>
  <si>
    <t>Eel Umbra</t>
  </si>
  <si>
    <t>https://starcitygames.com/eel-umbra-sgl-mtg-roe-65-enf/?sku=SGL-MTG-ROE-65-ENF1</t>
  </si>
  <si>
    <t>https://starcitygames.com/kessig-flamebreather-sgl-mtg-vow-164-enf/?sku=SGL-MTG-VOW-164-ENF1</t>
  </si>
  <si>
    <t>Kessig Flamebreather</t>
  </si>
  <si>
    <t>Uncharted Haven</t>
  </si>
  <si>
    <t>https://starcitygames.com/uncharted-haven-sgl-mtg-neo-281-enf/?sku=SGL-MTG-NEO-281-ENF1</t>
  </si>
  <si>
    <t>https://starcitygames.com/maestros-theater-sgl-mtg-snc-251-enf/?sku=SGL-MTG-SNC-251-ENF1</t>
  </si>
  <si>
    <t>Maestros Theater</t>
  </si>
  <si>
    <t>https://starcitygames.com/supreme-verdict-sgl-mtg-rtr-201-enf/?sku=SGL-MTG-RTR-201-ENF1</t>
  </si>
  <si>
    <t>https://starcitygames.com/thought-vessel-sgl-mtg-c15-55-enn/?sku=SGL-MTG-C15-55-ENN1</t>
  </si>
  <si>
    <t>Path of Ancestry</t>
  </si>
  <si>
    <t>https://starcitygames.com/path-of-ancestry-sgl-mtg-c17-56-enn/?sku=SGL-MTG-C17-56-ENN1</t>
  </si>
  <si>
    <t>https://starcitygames.com/indatha-triome-sgl-mtg-iko2-309-enf/?sku=SGL-MTG-IKO2-309-ENF1</t>
  </si>
  <si>
    <t>https://starcitygames.com/vivien-monsters-advocate-sgl-mtg-iko2-277-enn/?sku=SGL-MTG-IKO2-277-ENN1</t>
  </si>
  <si>
    <t>https://starcitygames.com/luminous-broodmoth-sgl-mtg-prm-pre_iko_021-enf/?sku=SGL-MTG-PRM-PRE_IKO_021-ENF1</t>
  </si>
  <si>
    <t>Rielle, the Everwise</t>
  </si>
  <si>
    <t>https://starcitygames.com/rielle-the-everwise-sgl-mtg-prm-pre_iko_203-enf/?sku=SGL-MTG-PRM-PRE_IKO_203-ENF1</t>
  </si>
  <si>
    <t>https://starcitygames.com/vadrik-astral-archmage-sgl-mtg-mid2-325-enn/?sku=SGL-MTG-MID2-325-ENN1</t>
  </si>
  <si>
    <t>Profane Tutor</t>
  </si>
  <si>
    <t>https://starcitygames.com/profane-tutor-sgl-mtg-mh22-452-enn/?sku=SGL-MTG-MH22-452-ENN1</t>
  </si>
  <si>
    <t>https://starcitygames.com/forsaken-monument-sgl-mtg-znr2-374-enn/?sku=SGL-MTG-ZNR2-374-ENN1</t>
  </si>
  <si>
    <t>https://starcitygames.com/extinction-event-sgl-mtg-iko-088-enn/?sku=SGL-MTG-IKO-088-ENN1</t>
  </si>
  <si>
    <t>Extinction Event</t>
  </si>
  <si>
    <t>Time of Need</t>
  </si>
  <si>
    <t>https://starcitygames.com/time-of-need-sgl-mtg-tsr2-369-enn/?sku=SGL-MTG-TSR2-369-ENN1</t>
  </si>
  <si>
    <t>https://starcitygames.com/bane-lord-of-darkness-sgl-mtg-clb-267-enn/?sku=SGL-MTG-CLB-267-ENN1</t>
  </si>
  <si>
    <t>https://starcitygames.com/seraph-of-the-scales-sgl-mtg-rna-205-enn/?sku=SGL-MTG-RNA-205-ENN1</t>
  </si>
  <si>
    <t>https://starcitygames.com/myrkul-lord-of-bones-sgl-mtg-clb-287-enn/?sku=SGL-MTG-CLB-287-ENN1</t>
  </si>
  <si>
    <t>Myrkul, Lord of Bones</t>
  </si>
  <si>
    <t>https://starcitygames.com/lazav-dimir-mastermind-sgl-mtg-gk1-16-enn/?sku=SGL-MTG-GK1-16-ENN1</t>
  </si>
  <si>
    <t>Jon Irenicus, Shattered One</t>
  </si>
  <si>
    <t>https://starcitygames.com/jon-irenicus-shattered-one-sgl-mtg-clb-278-enn/?sku=SGL-MTG-CLB-278-ENN1</t>
  </si>
  <si>
    <t>https://starcitygames.com/gyruda-doom-of-depths-sgl-mtg-iko-221-enn/?sku=SGL-MTG-IKO-221-ENN1</t>
  </si>
  <si>
    <t>Gyruda, Doom of Depths</t>
  </si>
  <si>
    <t>https://starcitygames.com/rielle-the-everwise-sgl-mtg-iko-203-enn/?sku=SGL-MTG-IKO-203-ENN1</t>
  </si>
  <si>
    <t>https://starcitygames.com/niv-mizzet-the-firemind-sgl-mtg-gpt-123-enn/?sku=SGL-MTG-GPT-123-ENN1</t>
  </si>
  <si>
    <t>Neera, the Wildmage</t>
  </si>
  <si>
    <t>https://starcitygames.com/neera-wild-mage-sgl-mtg-clb-288-enn/?sku=SGL-MTG-CLB-288-ENN1</t>
  </si>
  <si>
    <t>https://starcitygames.com/neera-wild-mage-sgl-mtg-clb2-434-enn/?sku=SGL-MTG-CLB2-434-ENN1</t>
  </si>
  <si>
    <t>Narset of the Ancient Way</t>
  </si>
  <si>
    <t>https://starcitygames.com/narset-of-the-ancient-way-sgl-mtg-iko-195-enn/?sku=SGL-MTG-IKO-195-ENN1</t>
  </si>
  <si>
    <t>https://starcitygames.com/narset-of-the-ancient-way-sgl-mtg-iko2-278-enn/?sku=SGL-MTG-IKO2-278-ENN1</t>
  </si>
  <si>
    <t>Labyrinth Raptor</t>
  </si>
  <si>
    <t>https://starcitygames.com/labyrinth-raptor-sgl-mtg-iko-193-enn/?sku=SGL-MTG-IKO-193-ENN1</t>
  </si>
  <si>
    <t>Florian, Voldaren Scion</t>
  </si>
  <si>
    <t>https://starcitygames.com/florian-voldaren-scion-sgl-mtg-mid-223-enn/?sku=SGL-MTG-MID-223-ENN1</t>
  </si>
  <si>
    <t>https://starcitygames.com/chevill-bane-of-monsters-sgl-mtg-iko-181-enn/?sku=SGL-MTG-IKO-181-ENN1</t>
  </si>
  <si>
    <t>https://starcitygames.com/nine-fingers-keene-sgl-mtg-clb-289-enn/?sku=SGL-MTG-CLB-289-ENN1</t>
  </si>
  <si>
    <t>Nine-Fingers Keene</t>
  </si>
  <si>
    <t>https://starcitygames.com/jan-jansen-chaos-crafter-sgl-mtg-clb-277-enn/?sku=SGL-MTG-CLB-277-ENN1</t>
  </si>
  <si>
    <t>Mazzy, Truesword Paladin</t>
  </si>
  <si>
    <t>https://starcitygames.com/mazzy-truesword-paladin-sgl-mtg-clb-283-enn/?sku=SGL-MTG-CLB-283-ENN1</t>
  </si>
  <si>
    <t>Drizzt Do'Urden</t>
  </si>
  <si>
    <t>https://starcitygames.com/drizzt-dourden-sgl-mtg-afr-220-enn/?sku=SGL-MTG-AFR-220-ENN1</t>
  </si>
  <si>
    <t>https://starcitygames.com/gorion-wise-mentor-sgl-mtg-clb-276-enn/?sku=SGL-MTG-CLB-276-ENN1</t>
  </si>
  <si>
    <t>Gorion, Wise Mentor</t>
  </si>
  <si>
    <t>Croaking Counterpart</t>
  </si>
  <si>
    <t>https://starcitygames.com/croaking-counterpart-sgl-mtg-mid-215-enn/?sku=SGL-MTG-MID-215-ENN1</t>
  </si>
  <si>
    <t>Coalition Relic</t>
  </si>
  <si>
    <t>https://starcitygames.com/coalition-relic-sgl-mtg-tsr-266-enn/?sku=SGL-MTG-TSR-266-ENN1</t>
  </si>
  <si>
    <t>https://starcitygames.com/nevinyrrals-disk-sgl-mtg-mh2-298-enn/?sku=SGL-MTG-MH2-298-ENN1</t>
  </si>
  <si>
    <t>Mirror of Life Tapping</t>
  </si>
  <si>
    <t>https://starcitygames.com/mirror-of-life-trapping-sgl-mtg-clb2-599-enn/?sku=SGL-MTG-CLB2-599-ENN1</t>
  </si>
  <si>
    <t>https://starcitygames.com/fraying-line-sgl-mtg-clb-314-enn/?sku=SGL-MTG-CLB-314-ENN1</t>
  </si>
  <si>
    <t>Fraying Line</t>
  </si>
  <si>
    <t>Negate (LP)</t>
  </si>
  <si>
    <t>https://starcitygames.com/ravenous-chupacabra-sgl-mtg-rix-82-enf/?sku=SGL-MTG-RIX-82-ENF1</t>
  </si>
  <si>
    <t>Ravenous Chupacabra</t>
  </si>
  <si>
    <t>Dolar Today</t>
  </si>
  <si>
    <t>Ziatora's Proving Ground</t>
  </si>
  <si>
    <t>https://starcitygames.com/ziatoras-proving-ground-sgl-mtg-prm-pre_snc_261-enf/?sku=SGL-MTG-PRM-PRE_SNC_261-ENF1</t>
  </si>
  <si>
    <t>https://starcitygames.com/vito-thorn-of-the-dusk-rose-sgl-mtg-m21-127-enn/?sku=SGL-MTG-M21-127-ENN1</t>
  </si>
  <si>
    <t>Vito, Thorn of the Dusk Rose</t>
  </si>
  <si>
    <t>https://starcitygames.com/jukai-naturalist-sgl-mtg-prm-pp_neo_510-enn/?sku=SGL-MTG-PRM-PP_NEO_510-ENN1</t>
  </si>
  <si>
    <t>Jukai Naturalist</t>
  </si>
  <si>
    <t>Izzet Charm</t>
  </si>
  <si>
    <t>https://starcitygames.com/izzet-charm-sgl-mtg-rtr-172-enn/?sku=SGL-MTG-RTR-172-ENN1</t>
  </si>
  <si>
    <t>Bloodwater Entity</t>
  </si>
  <si>
    <t>https://starcitygames.com/bloodwater-entity-sgl-mtg-hou-138-enf/?sku=SGL-MTG-HOU-138-ENF1</t>
  </si>
  <si>
    <t>Jeskai Elder</t>
  </si>
  <si>
    <t>https://starcitygames.com/jeskai-elder-sgl-mtg-ktk-43-enf/?sku=SGL-MTG-KTK-43-ENF1</t>
  </si>
  <si>
    <t>Ancestral Vision</t>
  </si>
  <si>
    <t>https://starcitygames.com/ancestral-vision-sgl-mtg-tsr-052-enn/?sku=SGL-MTG-TSR-052-ENN1</t>
  </si>
  <si>
    <t>Oketra the True</t>
  </si>
  <si>
    <t>https://starcitygames.com/plague-belcher-sgl-mtg-prm-pre-akh-104-enf/?sku=SGL-MTG-PRM-PRE_AKH_104-ENF1</t>
  </si>
  <si>
    <t>https://starcitygames.com/oketra-the-true-sgl-mtg-akh-21-enn/?sku=SGL-MTG-AKH-21-ENN1</t>
  </si>
  <si>
    <r>
      <rPr>
        <b/>
        <sz val="12"/>
        <color theme="9" tint="-0.499984740745262"/>
        <rFont val="Calibri"/>
        <family val="2"/>
        <scheme val="minor"/>
      </rPr>
      <t xml:space="preserve">3.7.7 </t>
    </r>
    <r>
      <rPr>
        <b/>
        <sz val="12"/>
        <color theme="3" tint="0.39997558519241921"/>
        <rFont val="Calibri"/>
        <family val="2"/>
        <scheme val="minor"/>
      </rPr>
      <t>Battle for Baldur's Gate</t>
    </r>
  </si>
  <si>
    <t>All is Dust</t>
  </si>
  <si>
    <t>https://starcitygames.com/all-is-dust-sgl-mtg-uma-1-enn/?sku=SGL-MTG-UMA-1-ENN1</t>
  </si>
  <si>
    <t>https://starcitygames.com/thaumatic-compass-sgl-mtg-xln-249a-enn/?sku=SGL-MTG-XLN-249a-ENN1</t>
  </si>
  <si>
    <t>Thaumatic Compass</t>
  </si>
  <si>
    <t>Shrine Token</t>
  </si>
  <si>
    <t>https://starcitygames.com/shrine-token-sgl-mtg-nec-t01-enn/?sku=SGL-MTG-NEC-T01-ENN1</t>
  </si>
  <si>
    <t>https://starcitygames.com/mechtitan-token-sgl-mtg-neo-t14-enn/?sku=SGL-MTG-NEO-T14-ENN1</t>
  </si>
  <si>
    <t>Shark Token</t>
  </si>
  <si>
    <t>Mechtitan Token</t>
  </si>
  <si>
    <t>https://starcitygames.com/shark-token-sgl-mtg-iko-t07-enn/?sku=SGL-MTG-IKO-T07-ENN1</t>
  </si>
  <si>
    <t>https://starcitygames.com/urabrask-heretic-praetor-sgl-mtg-snc2-360-enn/?sku=SGL-MTG-SNC2-360-ENN1</t>
  </si>
  <si>
    <t>Urabrask, Heretic Praetor (PHX)</t>
  </si>
  <si>
    <t>Arcane Bombardement</t>
  </si>
  <si>
    <t>https://starcitygames.com/arcane-bombardment-sgl-mtg-snc-101-enf/?sku=SGL-MTG-SNC-101-ENF1</t>
  </si>
  <si>
    <t>Elspeth Resplendant</t>
  </si>
  <si>
    <t>https://starcitygames.com/elspeth-resplendent-sgl-mtg-snc2-282-enn/?sku=SGL-MTG-SNC2-282-ENN1</t>
  </si>
  <si>
    <t>https://starcitygames.com/ziatoras-proving-ground-sgl-mtg-snc2-359-enn/?sku=SGL-MTG-SNC2-359-ENN1</t>
  </si>
  <si>
    <t>Green Sun's Zenith</t>
  </si>
  <si>
    <t>https://starcitygames.com/green-suns-zenith-sgl-mtg-ema-169-enn/?sku=SGL-MTG-EMA-169-ENN1</t>
  </si>
  <si>
    <t>https://starcitygames.com/grafdiggers-cage-sgl-mtg-prm-secret_sld_324-enn/?sku=SGL-MTG-PRM-SECRET_SLD_324-ENN1</t>
  </si>
  <si>
    <t>https://starcitygames.com/sol-ring-sgl-mtg-v10-12-enf/?sku=SGL-MTG-V10-12-ENF1</t>
  </si>
  <si>
    <t>https://starcitygames.com/ulamog-the-ceaseless-hunger-sgl-mtg-bfz-15-enn/?sku=SGL-MTG-BFZ-15-ENN1</t>
  </si>
  <si>
    <t>Ulamog, the Ceaseless Hunger</t>
  </si>
  <si>
    <t>https://starcitygames.com/birds-of-paradise-sgl-mtg-prm-bab-m11-165-enf/?sku=SGL-MTG-PRM-BAB_M11_165-ENF1</t>
  </si>
  <si>
    <t>Charisma (PL)</t>
  </si>
  <si>
    <t>Chimeric Staff (PL)</t>
  </si>
  <si>
    <r>
      <rPr>
        <b/>
        <sz val="12"/>
        <color rgb="FFCC66FF"/>
        <rFont val="Calibri"/>
        <family val="2"/>
        <scheme val="minor"/>
      </rPr>
      <t xml:space="preserve">3.7.8 </t>
    </r>
    <r>
      <rPr>
        <b/>
        <sz val="12"/>
        <color theme="0" tint="-0.14999847407452621"/>
        <rFont val="Calibri"/>
        <family val="2"/>
        <scheme val="minor"/>
      </rPr>
      <t>Double Masters 2022</t>
    </r>
  </si>
  <si>
    <t>https://starcitygames.com/hydroid-krasis-sgl-mtg-2x2-228-enn/?sku=SGL-MTG-2X2-228-ENN1</t>
  </si>
  <si>
    <t>Monastery Mentor</t>
  </si>
  <si>
    <t>https://starcitygames.com/monastery-mentor-sgl-mtg-2x2-021-enn/?sku=SGL-MTG-2X2-021-ENN1</t>
  </si>
  <si>
    <t>https://starcitygames.com/panharmonicon-sgl-mtg-2x22-395-enn/?sku=SGL-MTG-2X22-395-ENN1</t>
  </si>
  <si>
    <t>https://starcitygames.com/forbidden-orchard-sgl-mtg-2x2-323-enn/?sku=SGL-MTG-2X2-323-ENN1</t>
  </si>
  <si>
    <t>Forbidden Orchard</t>
  </si>
  <si>
    <t>https://starcitygames.com/shadowborn-apostle-sgl-mtg-2x2-089-enn/?sku=SGL-MTG-2X2-089-ENN1</t>
  </si>
  <si>
    <t>Phyrexian Altar</t>
  </si>
  <si>
    <t>https://starcitygames.com/phyrexian-altar-sgl-mtg-2x2-311-enn/?sku=SGL-MTG-2X2-311-ENN1</t>
  </si>
  <si>
    <t>Natural Order</t>
  </si>
  <si>
    <t>https://starcitygames.com/natural-order-sgl-mtg-sta-054-enn/?sku=SGL-MTG-STA-054-ENN1</t>
  </si>
  <si>
    <t>https://starcitygames.com/galazeth-prismari-sgl-mtg-stx2-281-enn/?sku=SGL-MTG-STX2-281-ENN1</t>
  </si>
  <si>
    <t>https://starcitygames.com/temple-of-plenty-sgl-mtg-thb-248-enf/?sku=SGL-MTG-THB-248-ENF1</t>
  </si>
  <si>
    <t>https://starcitygames.com/solemn-simulacrum-sgl-mtg-tsr2-400-enn/?sku=SGL-MTG-TSR2-400-ENN1</t>
  </si>
  <si>
    <t>https://starcitygames.com/mirror-box-sgl-mtg-neo-250-enn/?sku=SGL-MTG-NEO-250-ENN1</t>
  </si>
  <si>
    <t>https://starcitygames.com/simic-ascendancy-sgl-mtg-rna-207-enf/?sku=SGL-MTG-RNA-207-ENF1</t>
  </si>
  <si>
    <t>https://starcitygames.com/syr-gwyn-hero-of-ashvale-sgl-mtg-eld-330-enn/?sku=SGL-MTG-ELD-330-ENN1</t>
  </si>
  <si>
    <t>Syr Gwyn, Hero of Ashvale</t>
  </si>
  <si>
    <t>https://starcitygames.com/fighter-class-sgl-mtg-afr-222-enn/?sku=SGL-MTG-AFR-222-ENN1</t>
  </si>
  <si>
    <t>Fighter Class</t>
  </si>
  <si>
    <t>https://starcitygames.com/feather-the-redeemed-sgl-mtg-war-197-enn/?sku=SGL-MTG-WAR-197-ENN1</t>
  </si>
  <si>
    <t>Feather, the Redeemed</t>
  </si>
  <si>
    <t>https://starcitygames.com/aurelia-exemplar-of-justice-sgl-mtg-grn-153-enn/?sku=SGL-MTG-GRN-153-ENN1</t>
  </si>
  <si>
    <t>Aurelia, Exemplar of Justice</t>
  </si>
  <si>
    <t>https://starcitygames.com/ral-caller-of-storms-sgl-mtg-grn-265-enf/?sku=SGL-MTG-GRN-265-ENF1</t>
  </si>
  <si>
    <t>Ral, Caller of Storms</t>
  </si>
  <si>
    <t>https://starcitygames.com/prized-amalgam-sgl-mtg-tsr2-382-enn/?sku=SGL-MTG-TSR2-382-ENN1</t>
  </si>
  <si>
    <t>Prized Amalgam</t>
  </si>
  <si>
    <t>Niv-Mizzet Reborn</t>
  </si>
  <si>
    <t>https://starcitygames.com/saryth-the-vipers-fang-sgl-mtg-mid-197-enn/?sku=SGL-MTG-MID-197-ENN1</t>
  </si>
  <si>
    <t>Saryth, the Viper's Fang</t>
  </si>
  <si>
    <t>https://starcitygames.com/gilded-goose-sgl-mtg-eld-160-enn/?sku=SGL-MTG-ELD-160-ENN1</t>
  </si>
  <si>
    <t>https://starcitygames.com/gigantosaurus-sgl-mtg-m19-185-enn/?sku=SGL-MTG-M19-185-ENN1</t>
  </si>
  <si>
    <t>Gigantosaurus</t>
  </si>
  <si>
    <t>https://starcitygames.com/tibalts-trickery-sgl-mtg-khm-153-enn/?sku=SGL-MTG-KHM-153-ENN1</t>
  </si>
  <si>
    <t>Tibalt's Trickery</t>
  </si>
  <si>
    <t>https://starcitygames.com/ruthless-technomancer-sgl-mtg-nec-035-enn/?sku=SGL-MTG-NEC-035-ENN1</t>
  </si>
  <si>
    <t>https://starcitygames.com/wishclaw-talisman-sgl-mtg-eld-110-enn/?sku=SGL-MTG-ELD-110-ENN1</t>
  </si>
  <si>
    <t>Wishclaw Talisman</t>
  </si>
  <si>
    <t>https://starcitygames.com/plague-wind-sgl-mtg-a25-102-enn/?sku=SGL-MTG-A25-102-ENN1</t>
  </si>
  <si>
    <t>Plague Wind</t>
  </si>
  <si>
    <t>https://starcitygames.com/scourge-of-the-skyclaves-sgl-mtg-znr-122-enn/?sku=SGL-MTG-ZNR-122-ENN1</t>
  </si>
  <si>
    <t>https://starcitygames.com/teferis-ageless-insight-sgl-mtg-m21-076-enn/?sku=SGL-MTG-M21-076-ENN1</t>
  </si>
  <si>
    <t>Teferi's Ageless Inisght</t>
  </si>
  <si>
    <t>https://starcitygames.com/fatespinner-sgl-mtg-pwsb-mrd_036-enf/?sku=SGL-MTG-PWSB-MRD_036-ENF1</t>
  </si>
  <si>
    <t>Fatespinner</t>
  </si>
  <si>
    <t>https://starcitygames.com/emry-lurker-of-the-loch-sgl-mtg-eld-043-enn/?sku=SGL-MTG-ELD-043-ENN1</t>
  </si>
  <si>
    <t>Emry, Lurker of the Loch</t>
  </si>
  <si>
    <t>https://starcitygames.com/squadron-hawk-sgl-mtg-prm-fnm-2011-005-enf/?sku=SGL-MTG-PRM-FNM_2011_005-ENF1</t>
  </si>
  <si>
    <t>Squadron Hawk</t>
  </si>
  <si>
    <t>https://starcitygames.com/jazal-goldmane-sgl-mtg-c14-9-enn/?sku=SGL-MTG-C14-9-ENN1</t>
  </si>
  <si>
    <t>Jazal Goldmane</t>
  </si>
  <si>
    <t>https://starcitygames.com/frostboil-snarl-sgl-mtg-stx-265-enf/?sku=SGL-MTG-STX-265-ENF1</t>
  </si>
  <si>
    <t>https://starcitygames.com/bonders-enclave-sgl-mtg-prm-pre_iko_245-enf/?sku=SGL-MTG-PRM-PRE_IKO_245-ENF1</t>
  </si>
  <si>
    <t>https://starcitygames.com/castle-vantress-sgl-mtg-eld-242-enn/?sku=SGL-MTG-ELD-242-ENN1</t>
  </si>
  <si>
    <t>Castle Vantress</t>
  </si>
  <si>
    <t>https://starcitygames.com/manifold-key-sgl-mtg-tsr2-398-enn/?sku=SGL-MTG-TSR2-398-ENN1</t>
  </si>
  <si>
    <t>Manifold Key</t>
  </si>
  <si>
    <t>https://starcitygames.com/obelisk-of-urd-sgl-mtg-znc-115-enn/?sku=SGL-MTG-ZNC-115-ENN1</t>
  </si>
  <si>
    <t>Obelisk of Urd</t>
  </si>
  <si>
    <t>https://starcitygames.com/stonecoil-serpent-sgl-mtg-eld-235-enf/?sku=SGL-MTG-ELD-235-ENF1</t>
  </si>
  <si>
    <t>https://starcitygames.com/shardless-agent-sgl-mtg-mh22-423-enf/?sku=SGL-MTG-MH22-423-ENF1</t>
  </si>
  <si>
    <t>https://starcitygames.com/oko-the-trickster-sgl-mtg-eld-309-enf/?sku=SGL-MTG-ELD-309-ENF1</t>
  </si>
  <si>
    <t>Oko, the Trickster</t>
  </si>
  <si>
    <t>https://starcitygames.com/kiora-the-crashing-wave-sgl-mtg-bng-149-enn/?sku=SGL-MTG-BNG-149-ENN1</t>
  </si>
  <si>
    <t>Kiora, the Crashing Wave</t>
  </si>
  <si>
    <t>https://starcitygames.com/tamiyo-compleated-sage-sgl-mtg-neo-238-enn/?sku=SGL-MTG-NEO-238-ENN1</t>
  </si>
  <si>
    <t>Tamiyo, Complaeted Sage</t>
  </si>
  <si>
    <t>https://starcitygames.com/faeburrow-elder-sgl-mtg-eld-190-enn/?sku=SGL-MTG-ELD-190-ENN1</t>
  </si>
  <si>
    <t>Faeburrow Elder</t>
  </si>
  <si>
    <t>https://starcitygames.com/the-scorpion-god-sgl-mtg-hou-146-enn/?sku=SGL-MTG-HOU-146-ENN1</t>
  </si>
  <si>
    <t>The Scorpion God</t>
  </si>
  <si>
    <t>https://starcitygames.com/brudiclad-telchor-engineer-sgl-mtg-2xm-193-enn/?sku=SGL-MTG-2XM-193-ENN1</t>
  </si>
  <si>
    <t>c</t>
  </si>
  <si>
    <t>Brudiclad, Telchor Engineer</t>
  </si>
  <si>
    <t>https://starcitygames.com/geyadrone-dihada-sgl-mtg-mh22-305-enn/?sku=SGL-MTG-MH22-305-ENN1ñ</t>
  </si>
  <si>
    <t>https://starcitygames.com/elvish-warmaster-sgl-mtg-khm-167-enn/?sku=SGL-MTG-KHM-167-ENN1</t>
  </si>
  <si>
    <t>Elvish Warmaster</t>
  </si>
  <si>
    <t>https://starcitygames.com/pirs-whim-sgl-mtg-pwsb-bbd_073-enn/?sku=SGL-MTG-PWSB-BBD_073-ENN1</t>
  </si>
  <si>
    <t>Pir's Whim</t>
  </si>
  <si>
    <t>https://starcitygames.com/greater-good-sgl-mtg-2xm-170-enn/?sku=SGL-MTG-2XM-170-ENN1</t>
  </si>
  <si>
    <t>https://starcitygames.com/mycoloth-sgl-mtg-pwsb-cma_129-enn/?sku=SGL-MTG-PWSB-CMA_129-ENN1</t>
  </si>
  <si>
    <t>Mycoloth</t>
  </si>
  <si>
    <t>https://starcitygames.com/boundless-realms-sgl-mtg-pwsb-m13_162-enf/?sku=SGL-MTG-PWSB-M13_162-ENF1</t>
  </si>
  <si>
    <t>Boundless Realms</t>
  </si>
  <si>
    <t>https://starcitygames.com/pride-sovereign-sgl-mtg-hou-126-enn/?sku=SGL-MTG-HOU-126-ENN1</t>
  </si>
  <si>
    <t>Pride Sovereign</t>
  </si>
  <si>
    <t>https://starcitygames.com/hour-of-promise-sgl-mtg-hou-120-enf/?sku=SGL-MTG-HOU-120-ENF1</t>
  </si>
  <si>
    <t>https://starcitygames.com/kura-the-boundless-sky-sgl-mtg-neo-200-enn/?sku=SGL-MTG-NEO-200-ENN1</t>
  </si>
  <si>
    <t>Kura, the Boundless Sky</t>
  </si>
  <si>
    <t>Vivien, Arkbor Ranger</t>
  </si>
  <si>
    <t>https://starcitygames.com/hydra-omnivore-sgl-mtg-c18-153-enn/?sku=SGL-MTG-C18-153-ENN1</t>
  </si>
  <si>
    <t>Hydra Omnivore</t>
  </si>
  <si>
    <t>https://starcitygames.com/risk-factor-sgl-mtg-grn-113-enf/?sku=SGL-MTG-GRN-113-ENF1</t>
  </si>
  <si>
    <t>Risk Factor</t>
  </si>
  <si>
    <t>https://starcitygames.com/hellkite-charger-sgl-mtg-c17-138-enn/?sku=SGL-MTG-C17-138-ENN1</t>
  </si>
  <si>
    <t>Hellkite Charger</t>
  </si>
  <si>
    <t>https://starcitygames.com/goblin-piledriver-sgl-mtg-ori-151-enn/?sku=SGL-MTG-ORI-151-ENN1</t>
  </si>
  <si>
    <t>Goblin Piledriver</t>
  </si>
  <si>
    <t>https://starcitygames.com/lightning-rift-sgl-mtg-prm-fnm-2004-005-enf/?sku=SGL-MTG-PRM-FNM_2004_005-ENF1</t>
  </si>
  <si>
    <t>Lightning Rift</t>
  </si>
  <si>
    <t>https://starcitygames.com/zariel-archduke-of-avernus-sgl-mtg-afr-172-enn/?sku=SGL-MTG-AFR-172-ENN1</t>
  </si>
  <si>
    <t>Zariel, Archduke of Avernus</t>
  </si>
  <si>
    <t>https://starcitygames.com/purphoros-bronze-blooded-sgl-mtg-thb2-265-enn/?sku=SGL-MTG-THB2-265-ENN1</t>
  </si>
  <si>
    <t>https://starcitygames.com/past-in-flames-sgl-mtg-mm3-105-enn/?sku=SGL-MTG-MM3-105-ENN1</t>
  </si>
  <si>
    <t>https://starcitygames.com/nether-traitor-sgl-mtg-tsr-127-enn/?sku=SGL-MTG-TSR-127-ENN1</t>
  </si>
  <si>
    <t>Nether Traitor</t>
  </si>
  <si>
    <t>https://starcitygames.com/the-reality-chip-sgl-mtg-neo-074-enn/?sku=SGL-MTG-NEO-074-ENN1</t>
  </si>
  <si>
    <t>https://starcitygames.com/the-reality-chip-sgl-mtg-neo2-449-enn/?sku=SGL-MTG-NEO2-449-ENN1</t>
  </si>
  <si>
    <t>https://starcitygames.com/dress-down-sgl-mtg-mh22-334-enn/?sku=SGL-MTG-MH22-334-ENN1</t>
  </si>
  <si>
    <t>https://starcitygames.com/mirrormade-sgl-mtg-eld-055-enn/?sku=SGL-MTG-ELD-055-ENN1</t>
  </si>
  <si>
    <t>Mirrormade</t>
  </si>
  <si>
    <t>https://starcitygames.com/spectral-adversary-sgl-mtg-mid-077-enn/?sku=SGL-MTG-MID-077-ENN1</t>
  </si>
  <si>
    <t>https://starcitygames.com/lion-sash-sgl-mtg-neo-026-enf/?sku=SGL-MTG-NEO-026-ENF1</t>
  </si>
  <si>
    <t>https://starcitygames.com/voice-of-the-blessed-sgl-mtg-vow-044-enn/?sku=SGL-MTG-VOW-044-ENN1</t>
  </si>
  <si>
    <t>Voice of the Blessed</t>
  </si>
  <si>
    <t>https://starcitygames.com/speaker-of-the-heavens-sgl-mtg-prm-pre_m21_038-enf/?sku=SGL-MTG-PRM-PRE_M21_038-ENF1</t>
  </si>
  <si>
    <t>https://starcitygames.com/rune-tail-kitsune-ascendant-sgl-mtg-pwsb-sok_027-enf/?sku=SGL-MTG-PWSB-SOK_027-ENF1</t>
  </si>
  <si>
    <t>https://starcitygames.com/dawn-of-hope-sgl-mtg-grn-8-enn/?sku=SGL-MTG-GRN-8-ENN1</t>
  </si>
  <si>
    <t>https://starcitygames.com/avacyns-memorial-sgl-mtg-mic-031-enn/?sku=SGL-MTG-MIC-031-ENN1</t>
  </si>
  <si>
    <t>Avacyn's Memorial</t>
  </si>
  <si>
    <t>https://starcitygames.com/temple-of-enlightenment-sgl-mtg-thb2-349-enn/?sku=SGL-MTG-THB2-349-ENN1</t>
  </si>
  <si>
    <t>Temple of Enlightment</t>
  </si>
  <si>
    <t>https://starcitygames.com/sheltered-thicket-sgl-mtg-akh-248-enn/?sku=SGL-MTG-AKH-248-ENN1</t>
  </si>
  <si>
    <t>Sheltered Thicket</t>
  </si>
  <si>
    <t>https://starcitygames.com/oblivion-stone-sgl-mtg-2xm-279-enn/?sku=SGL-MTG-2XM-279-ENN1</t>
  </si>
  <si>
    <t>https://starcitygames.com/cauldron-of-souls-sgl-mtg-pwsb-cm2_180-enn/?sku=SGL-MTG-PWSB-CM2_180-ENN1</t>
  </si>
  <si>
    <t>Cauldron of Souls</t>
  </si>
  <si>
    <t>https://starcitygames.com/kaya-geist-hunter-sgl-mtg-vow2-280-enn/?sku=SGL-MTG-VOW2-280-ENN1</t>
  </si>
  <si>
    <t>Kaya, Geist Hunter</t>
  </si>
  <si>
    <t>https://starcitygames.com/neyith-of-the-dire-hunt-sgl-mtg-jmp-030-enn/?sku=SGL-MTG-JMP-030-ENN1</t>
  </si>
  <si>
    <t>Neyith of the Dire Hunt</t>
  </si>
  <si>
    <t>https://starcitygames.com/malevolent-hermit-benevolent-geist-sgl-mtg-mid-061-enn/?sku=SGL-MTG-MID-061-ENN1</t>
  </si>
  <si>
    <t>Malevolent Hermit</t>
  </si>
  <si>
    <t>https://starcitygames.com/mordenkainen-sgl-mtg-afr2-283-enn/?sku=SGL-MTG-AFR2-283-ENN1</t>
  </si>
  <si>
    <t>Mordekainen</t>
  </si>
  <si>
    <t>https://starcitygames.com/castle-ardenvale-sgl-mtg-prm-pre-eld-238-enf/?sku=SGL-MTG-PRM-PRE_ELD_238-ENF1</t>
  </si>
  <si>
    <t>Castle Ardenvale</t>
  </si>
  <si>
    <t>https://starcitygames.com/calix-destinys-hand-sgl-mtg-thb-211-enn/?sku=SGL-MTG-THB-211-ENN1</t>
  </si>
  <si>
    <t>Calix, Destiny's Hand</t>
  </si>
  <si>
    <t>https://starcitygames.com/queen-marchesa-sgl-mtg-pwsb-cn2_078-enn/?sku=SGL-MTG-PWSB-CN2_078-ENN1</t>
  </si>
  <si>
    <t>Queen Marchesa</t>
  </si>
  <si>
    <t>https://starcitygames.com/vraska-relic-seeker-sgl-mtg-xln-232-enn/?sku=SGL-MTG-XLN-232-ENN1</t>
  </si>
  <si>
    <t>Vraska, Relic Seeker</t>
  </si>
  <si>
    <t>https://starcitygames.com/the-locust-god-sgl-mtg-hou-139-enn/?sku=SGL-MTG-HOU-139-ENN1</t>
  </si>
  <si>
    <t>The Locust God</t>
  </si>
  <si>
    <t>https://starcitygames.com/runo-stromkirk-krothuss-lord-of-the-deep-sgl-mtg-vow2-327-enf/?sku=SGL-MTG-VOW2-327-ENF1</t>
  </si>
  <si>
    <t>Runo Stromkirk</t>
  </si>
  <si>
    <t>https://starcitygames.com/mnemonic-betrayal-sgl-mtg-grn-189-enn/?sku=SGL-MTG-GRN-189-ENN1</t>
  </si>
  <si>
    <t>Mnemonic Betrayal</t>
  </si>
  <si>
    <t>https://starcitygames.com/kaya-the-inexorable-sgl-mtg-khm-218-enf/?sku=SGL-MTG-KHM-218-ENF1</t>
  </si>
  <si>
    <t>Kaya, the Inexorable</t>
  </si>
  <si>
    <t>https://starcitygames.com/athreos-shroud-veiled-sgl-mtg-prm-bab_thb_269-enn/?sku=SGL-MTG-PRM-BAB_THB_269-ENN1</t>
  </si>
  <si>
    <t>Athreos, Shroud-Veiled</t>
  </si>
  <si>
    <t>https://starcitygames.com/athreos-shroud-veiled-sgl-mtg-prm-bab_thb_269-enf/?sku=SGL-MTG-PRM-BAB_THB_269-ENF1</t>
  </si>
  <si>
    <t>https://starcitygames.com/dakkon-shadow-slayer-sgl-mtg-mh22-363-enf/?sku=SGL-MTG-MH22-363-ENF1</t>
  </si>
  <si>
    <t>Dakkon, Shadow Slayer</t>
  </si>
  <si>
    <t>https://starcitygames.com/lavinia-azorius-renegade-sgl-mtg-prm-schp-rna-189-enf/?sku=SGL-MTG-PRM-SCHP_RNA_189-ENF1</t>
  </si>
  <si>
    <t>https://starcitygames.com/elvish-warmaster-sgl-mtg-khm-167-enf/?sku=SGL-MTG-KHM-167-ENF1</t>
  </si>
  <si>
    <t>https://starcitygames.com/path-of-discovery-sgl-mtg-rix-142-enf/?sku=SGL-MTG-RIX-142-ENF1</t>
  </si>
  <si>
    <t>https://starcitygames.com/prowling-serpopard-sgl-mtg-akh-180-enn/?sku=SGL-MTG-AKH-180-ENN1</t>
  </si>
  <si>
    <t>Prowling Serporpard</t>
  </si>
  <si>
    <t>https://starcitygames.com/bow-of-nylea-sgl-mtg-ths-153-enn/?sku=SGL-MTG-THS-153-ENN1</t>
  </si>
  <si>
    <t>Bow of Nylea</t>
  </si>
  <si>
    <t>https://starcitygames.com/kura-the-boundless-sky-sgl-mtg-neo-200-enf/?sku=SGL-MTG-NEO-200-ENF1</t>
  </si>
  <si>
    <t>https://starcitygames.com/the-tarrasque-sgl-mtg-afr2-333-enn/?sku=SGL-MTG-AFR2-333-ENN1</t>
  </si>
  <si>
    <t>The Tarrasque</t>
  </si>
  <si>
    <t>https://starcitygames.com/the-tarrasque-sgl-mtg-afr-207-enn/?sku=SGL-MTG-AFR-207-ENN1</t>
  </si>
  <si>
    <t>https://starcitygames.com/biogenic-ooze-sgl-mtg-rna-122-enn/?sku=SGL-MTG-RNA-122-ENN1</t>
  </si>
  <si>
    <t>Biogenic Ooze</t>
  </si>
  <si>
    <t>https://starcitygames.com/heat-shimmer-sgl-mtg-2xm-130-enn/?sku=SGL-MTG-2XM-130-ENN1</t>
  </si>
  <si>
    <t>Heat Shimmer</t>
  </si>
  <si>
    <t>https://starcitygames.com/lathliss-dragon-queen-sgl-mtg-m19-149-enn/?sku=SGL-MTG-M19-149-ENN1</t>
  </si>
  <si>
    <t>https://starcitygames.com/stunning-reversal-sgl-mtg-bbd-51-enn/?sku=SGL-MTG-BBD-51-ENN1</t>
  </si>
  <si>
    <t>War's Toll</t>
  </si>
  <si>
    <t>https://starcitygames.com/sepulchral-primordial-sgl-mtg-znc-054-enn/?sku=SGL-MTG-ZNC-054-ENN1</t>
  </si>
  <si>
    <t>Sepulchral Primordial</t>
  </si>
  <si>
    <t>https://starcitygames.com/burning-rune-demon-sgl-mtg-khm-081-enn/?sku=SGL-MTG-KHM-081-ENN1</t>
  </si>
  <si>
    <t>Burning-Rune Demon</t>
  </si>
  <si>
    <t>https://starcitygames.com/erebos-bleak-hearted-sgl-mtg-thb2-262-enf/?sku=SGL-MTG-THB2-262-ENF1</t>
  </si>
  <si>
    <t>Stuning Reversal</t>
  </si>
  <si>
    <t>https://starcitygames.com/drana-liberator-of-malakir-sgl-mtg-bfz-109-enn/?sku=SGL-MTG-BFZ-109-ENN1</t>
  </si>
  <si>
    <t>https://starcitygames.com/remand-sgl-mtg-tsr2-316-enn/?sku=SGL-MTG-TSR2-316-ENN1</t>
  </si>
  <si>
    <t>Remand</t>
  </si>
  <si>
    <t>https://starcitygames.com/ninja-of-the-deep-hours-sgl-mtg-tsr2-313-enn/?sku=SGL-MTG-TSR2-313-ENN1</t>
  </si>
  <si>
    <t>Ninja of the Deep Hours</t>
  </si>
  <si>
    <t>https://starcitygames.com/mulldrifter-sgl-mtg-tsr2-311-enn/?sku=SGL-MTG-TSR2-311-ENN1</t>
  </si>
  <si>
    <t>https://starcitygames.com/inspired-idea-sgl-mtg-dbl-331-enf/?sku=SGL-MTG-DBL-331-ENF1</t>
  </si>
  <si>
    <t>Inspired Idea</t>
  </si>
  <si>
    <t>https://starcitygames.com/hullbreaker-horror-sgl-mtg-vow-063-enn/?sku=SGL-MTG-VOW-063-ENN1</t>
  </si>
  <si>
    <t>https://starcitygames.com/venser-shaper-savant-sgl-mtg-tsr-096-enn/?sku=SGL-MTG-TSR-096-ENN1</t>
  </si>
  <si>
    <t>Venser, Shaper Savant</t>
  </si>
  <si>
    <t>https://starcitygames.com/reshape-sgl-mtg-2xm-064-enn/?sku=SGL-MTG-2XM-064-ENN1</t>
  </si>
  <si>
    <t>Reshape</t>
  </si>
  <si>
    <t>https://starcitygames.com/deepglow-skate-sgl-mtg-2xm-048-enn/?sku=SGL-MTG-2XM-048-ENN1</t>
  </si>
  <si>
    <t>Deepglow Skate</t>
  </si>
  <si>
    <t>https://starcitygames.com/stunt-double-sgl-mtg-pwsb-cn2_038-enn/?sku=SGL-MTG-PWSB-CN2_038-ENN1</t>
  </si>
  <si>
    <t>Stunt Double</t>
  </si>
  <si>
    <t>https://starcitygames.com/clever-impersonator-sgl-mtg-c19-82-enn/?sku=SGL-MTG-C19-82-ENN1</t>
  </si>
  <si>
    <t>Clever Impersonator</t>
  </si>
  <si>
    <t>https://starcitygames.com/stunt-double-sgl-mtg-cn2-38-enn/?sku=SGL-MTG-CN2-38-ENN1</t>
  </si>
  <si>
    <t>https://starcitygames.com/svyelun-of-sea-and-sky-sgl-mtg-mh22-393-enn/?sku=SGL-MTG-MH22-393-ENN1</t>
  </si>
  <si>
    <t>https://starcitygames.com/orvar-the-all-form-sgl-mtg-khm-070-enn/?sku=SGL-MTG-KHM-070-ENN1</t>
  </si>
  <si>
    <t>https://starcitygames.com/the-magic-mirror-sgl-mtg-eld-051-enn/?sku=SGL-MTG-ELD-051-ENN1</t>
  </si>
  <si>
    <t>The Magic Mirror</t>
  </si>
  <si>
    <t>https://starcitygames.com/sigil-of-the-empty-throne-sgl-mtg-tsr2-301-enn/?sku=SGL-MTG-TSR2-301-ENN1</t>
  </si>
  <si>
    <t>Sigil of the Empty Throne</t>
  </si>
  <si>
    <t>https://starcitygames.com/voice-of-the-blessed-sgl-mtg-dbl-311-enn/?sku=SGL-MTG-DBL-311-ENN1</t>
  </si>
  <si>
    <t>The Book of Exalted Deeds</t>
  </si>
  <si>
    <t>https://starcitygames.com/sanctum-prelate-sgl-mtg-prm-bab_mh2_491-enf/?sku=SGL-MTG-PRM-BAB_MH2_491-ENF1</t>
  </si>
  <si>
    <t>Sanctum Prelate</t>
  </si>
  <si>
    <t>https://starcitygames.com/angel-of-invention-sgl-mtg-kld-4-enn/?sku=SGL-MTG-KLD-4-ENN1</t>
  </si>
  <si>
    <t>Angel of Invention</t>
  </si>
  <si>
    <t>https://starcitygames.com/hanweir-battlements-sgl-mtg-emn-204b-enn/?sku=SGL-MTG-EMN-204b-ENN1</t>
  </si>
  <si>
    <t>Hanweir Battlements</t>
  </si>
  <si>
    <t>https://starcitygames.com/cloud-key-sgl-mtg-tsr-265-enn/?sku=SGL-MTG-TSR-265-ENN1</t>
  </si>
  <si>
    <t>Cloud Key</t>
  </si>
  <si>
    <t>https://starcitygames.com/yorion-sky-nomad-sgl-mtg-iko-232-enf/?sku=SGL-MTG-IKO-232-ENF1</t>
  </si>
  <si>
    <t>https://starcitygames.com/lavinia-azorius-renegade-sgl-mtg-tsr2-380-enn/?sku=SGL-MTG-TSR2-380-ENN1</t>
  </si>
  <si>
    <t>https://starcitygames.com/dovins-veto-sgl-mtg-tsr2-375-enn/?sku=SGL-MTG-TSR2-375-ENN1</t>
  </si>
  <si>
    <t>https://starcitygames.com/scheming-fence-sgl-mtg-snc3-449-enf/?sku=SGL-MTG-SNC3-449-ENF1</t>
  </si>
  <si>
    <t>Scheming Fence</t>
  </si>
  <si>
    <t>https://starcitygames.com/personal-decoy-sgl-mtg-mb13-096-enn/?sku=SGL-MTG-MB13-096-ENN1</t>
  </si>
  <si>
    <t>Personal Decoy</t>
  </si>
  <si>
    <t>https://starcitygames.com/summoners-pact-sgl-mtg-tsr-234-enn/?sku=SGL-MTG-TSR-234-ENN1</t>
  </si>
  <si>
    <t>Summoner's Pact</t>
  </si>
  <si>
    <t>https://starcitygames.com/kodama-of-the-east-tree-sgl-mtg-cmr-239-enf/?sku=SGL-MTG-CMR-239-ENF1</t>
  </si>
  <si>
    <t>Kodama of the East Tree</t>
  </si>
  <si>
    <t>https://starcitygames.com/setessan-champion-sgl-mtg-thb-198-enn/?sku=SGL-MTG-THB-198-ENN1</t>
  </si>
  <si>
    <t>Setessan Champion</t>
  </si>
  <si>
    <t>https://starcitygames.com/grothama-all-devouring-sgl-mtg-bbd-71-enn/?sku=SGL-MTG-BBD-71-ENN1</t>
  </si>
  <si>
    <t>Grothama, All-Devouring</t>
  </si>
  <si>
    <t>https://starcitygames.com/lava-spike-sgl-mtg-tsr2-347-enn/?sku=SGL-MTG-TSR2-347-ENN1</t>
  </si>
  <si>
    <t>Lavaspike</t>
  </si>
  <si>
    <t>https://starcitygames.com/urabrask-heretic-praetor-sgl-mtg-snc-129-enn/?sku=SGL-MTG-SNC-129-ENN1</t>
  </si>
  <si>
    <t>https://starcitygames.com/dismember-sgl-mtg-tsr2-322-enn/?sku=SGL-MTG-TSR2-322-ENN1</t>
  </si>
  <si>
    <t>Dismember</t>
  </si>
  <si>
    <t>https://starcitygames.com/rune-scarred-demon-sgl-mtg-pwsb-ima_106-enn/?sku=SGL-MTG-PWSB-IMA_106-ENN1</t>
  </si>
  <si>
    <t>https://starcitygames.com/cyberdrive-awakener-sgl-mtg-nec2-048-enn/?sku=SGL-MTG-NEC2-048-ENN1</t>
  </si>
  <si>
    <t>Cyberdrive Awakener</t>
  </si>
  <si>
    <t>https://starcitygames.com/thirst-for-knowledge-sgl-mtg-prm-fnm-2008-009-enf/?sku=SGL-MTG-PRM-FNM_2008_009-ENF1</t>
  </si>
  <si>
    <t>Thrist for Knowledge</t>
  </si>
  <si>
    <t>Teferi, Temporal Archmage</t>
  </si>
  <si>
    <t>https://starcitygames.com/drumbellower-sgl-mtg-nec2-040-enn/?sku=SGL-MTG-NEC2-040-ENN1</t>
  </si>
  <si>
    <t>Drumbellower</t>
  </si>
  <si>
    <t>https://starcitygames.com/restoration-angel-sgl-mtg-ima-28-enf/?sku=SGL-MTG-IMA-28-ENF1</t>
  </si>
  <si>
    <t>https://starcitygames.com/thalia-heretic-cathar-sgl-mtg-emn-46-enn/?sku=SGL-MTG-EMN-46-ENN1</t>
  </si>
  <si>
    <t>Thalia, Heretic Cathar</t>
  </si>
  <si>
    <t>https://starcitygames.com/serras-emissary-sgl-mtg-mh22-333-enn/?sku=SGL-MTG-MH22-333-ENN1</t>
  </si>
  <si>
    <t>https://starcitygames.com/nylea-keen-eyed-sgl-mtg-thb-185-enn/?sku=SGL-MTG-THB-185-ENN1</t>
  </si>
  <si>
    <t>Nylea, Keen-Eyed</t>
  </si>
  <si>
    <t>Thran Dyanmo</t>
  </si>
  <si>
    <t>https://starcitygames.com/falco-spara-pactweaver-sgl-mtg-snc2-307-enf/?sku=SGL-MTG-SNC2-307-ENF1</t>
  </si>
  <si>
    <t>https://starcitygames.com/dragon-broodmother-sgl-mtg-pwsb-arb_053-enn/?sku=SGL-MTG-PWSB-ARB_053-ENN1</t>
  </si>
  <si>
    <t>Dragon Broodmother</t>
  </si>
  <si>
    <t>https://starcitygames.com/velomachus-lorehold-sgl-mtg-stx2-283-enn/?sku=SGL-MTG-STX2-283-ENN1</t>
  </si>
  <si>
    <t>https://starcitygames.com/karrthus-tyrant-of-jund-sgl-mtg-pwsb-arb_117-enf/?sku=SGL-MTG-PWSB-ARB_117-ENF1</t>
  </si>
  <si>
    <t>Karrthus, Tyrant of Jund</t>
  </si>
  <si>
    <t>https://starcitygames.com/rakdos-the-showstopper-sgl-mtg-prm-pre-rna-199-enf/?sku=SGL-MTG-PRM-PRE_RNA_199-ENF1</t>
  </si>
  <si>
    <t>Rakdos, the Showstopper</t>
  </si>
  <si>
    <t>https://starcitygames.com/captive-audience-sgl-mtg-rna-160-enn/?sku=SGL-MTG-RNA-160-ENN1</t>
  </si>
  <si>
    <t>Captive Audience</t>
  </si>
  <si>
    <t>https://starcitygames.com/prismari-command-sgl-mtg-stx-214-enf/?sku=SGL-MTG-STX-214-ENF1</t>
  </si>
  <si>
    <t>https://starcitygames.com/galazeth-prismari-sgl-mtg-stx-189-enf/?sku=SGL-MTG-STX-189-ENF1</t>
  </si>
  <si>
    <t>https://starcitygames.com/circle-of-dreams-druid-sgl-mtg-afr-176-enn/?sku=SGL-MTG-AFR-176-ENN1</t>
  </si>
  <si>
    <t>https://starcitygames.com/goreclaw-terror-of-qal-sisma-sgl-mtg-m19-186-enn/?sku=SGL-MTG-M19-186-ENN1</t>
  </si>
  <si>
    <t>Goreclaw, Terror of Qal Sisma</t>
  </si>
  <si>
    <t>https://starcitygames.com/kodama-of-the-west-tree-sgl-mtg-neo-199-enn/?sku=SGL-MTG-NEO-199-ENN1</t>
  </si>
  <si>
    <t>https://starcitygames.com/reshape-the-earth-sgl-mtg-cmr-249-enf/?sku=SGL-MTG-CMR-249-ENF1</t>
  </si>
  <si>
    <t>Reshape the Earth</t>
  </si>
  <si>
    <t>https://starcitygames.com/nylea-keen-eyed-sgl-mtg-thb2-266-enn/?sku=SGL-MTG-THB2-266-ENN1</t>
  </si>
  <si>
    <t>https://starcitygames.com/mizzixs-mastery-sgl-mtg-sta-043-enn/?sku=SGL-MTG-STA-043-ENN1</t>
  </si>
  <si>
    <t>Mizzix's Mastery</t>
  </si>
  <si>
    <t>https://starcitygames.com/phyrexian-metamorph-sgl-mtg-pwsb-nph_042-enn/?sku=SGL-MTG-PWSB-NPH_042-ENN1</t>
  </si>
  <si>
    <t>Phyrexian Metamorph</t>
  </si>
  <si>
    <t>https://starcitygames.com/narsets-reversal-sgl-mtg-war-62-enn/?sku=SGL-MTG-WAR-62-ENN1</t>
  </si>
  <si>
    <t>Narset's Reversal</t>
  </si>
  <si>
    <t>https://starcitygames.com/swift-reconfiguration-sgl-mtg-nec2-045-enn/?sku=SGL-MTG-NEC2-045-ENN1</t>
  </si>
  <si>
    <t>Swift Reconfiguration</t>
  </si>
  <si>
    <t>https://starcitygames.com/vanquish-the-horde-sgl-mtg-mid-041-enn/?sku=SGL-MTG-MID-041-ENN1</t>
  </si>
  <si>
    <t>Vanquish the Horde</t>
  </si>
  <si>
    <t>https://starcitygames.com/shalai-voice-of-plenty-sgl-mtg-dom-35-enn/?sku=SGL-MTG-DOM-35-ENN1</t>
  </si>
  <si>
    <t>Shalai, Voice of Plenty</t>
  </si>
  <si>
    <t>https://starcitygames.com/cascade-bluffs-sgl-mtg-2xm-313-enn/?sku=SGL-MTG-2XM-313-ENN1</t>
  </si>
  <si>
    <t>Cascade Bluffs</t>
  </si>
  <si>
    <t>https://starcitygames.com/clifftop-retreat-sgl-mtg-dom-239-enn/?sku=SGL-MTG-DOM-239-ENN1</t>
  </si>
  <si>
    <t>https://starcitygames.com/alhammarrets-archive-sgl-mtg-pwsb-ori_221-enn/?sku=SGL-MTG-PWSB-ORI_221-ENN1</t>
  </si>
  <si>
    <t>Alhammarret's Archive</t>
  </si>
  <si>
    <t>https://starcitygames.com/miraris-wake-sgl-mtg-mh2-291-enn/?sku=SGL-MTG-MH2-291-ENN1</t>
  </si>
  <si>
    <t>https://starcitygames.com/augur-of-autumn-sgl-mtg-mid-168-enn/?sku=SGL-MTG-MID-168-ENN1</t>
  </si>
  <si>
    <t>Augur of Autumn</t>
  </si>
  <si>
    <t>https://starcitygames.com/augur-of-autumn-sgl-mtg-mid-168-enf/?sku=SGL-MTG-MID-168-ENF1</t>
  </si>
  <si>
    <t>https://starcitygames.com/omnath-locus-of-mana-sgl-mtg-cc1-002-enn/?sku=SGL-MTG-CC1-002-ENN1</t>
  </si>
  <si>
    <t>Omnath, Locus of Mana</t>
  </si>
  <si>
    <t>https://starcitygames.com/freyalise-llanowars-fury-sgl-mtg-cc1-001-enn/?sku=SGL-MTG-CC1-001-ENN1</t>
  </si>
  <si>
    <t>Freyalise, Llanowar's Fury</t>
  </si>
  <si>
    <t>Vivien, Monster's Advocate</t>
  </si>
  <si>
    <t>https://starcitygames.com/nylea-keen-eyed-sgl-mtg-thb2-266-enf/?sku=SGL-MTG-THB2-266-ENF1</t>
  </si>
  <si>
    <t>https://starcitygames.com/vivien-reid-sgl-mtg-m19-208-enn/?sku=SGL-MTG-M19-208-ENN1</t>
  </si>
  <si>
    <t>Vivien Reid</t>
  </si>
  <si>
    <t>https://starcitygames.com/nylea-god-of-the-hunt-sgl-mtg-ths-166-enn/?sku=SGL-MTG-THS-166-ENN1</t>
  </si>
  <si>
    <t>Nylea, God of the Hunt</t>
  </si>
  <si>
    <t>https://starcitygames.com/captain-lannery-storm-sgl-mtg-xln-136-enn/?sku=SGL-MTG-XLN-136-ENN1</t>
  </si>
  <si>
    <t>Captain Lannery Storm</t>
  </si>
  <si>
    <t>https://starcitygames.com/ob-nixilis-unshackled-sgl-mtg-m15-110-enn/?sku=SGL-MTG-M15-110-ENN1</t>
  </si>
  <si>
    <t>Ob Nixilis, Unshackled</t>
  </si>
  <si>
    <t>https://starcitygames.com/massacre-wurm-sgl-mtg-m21-114-enn/?sku=SGL-MTG-M21-114-ENN1</t>
  </si>
  <si>
    <t>Massacre Wurm</t>
  </si>
  <si>
    <t>https://starcitygames.com/phyrexian-metamorph-sgl-mtg-2xm-061-enn/?sku=SGL-MTG-2XM-061-ENN1</t>
  </si>
  <si>
    <t>https://starcitygames.com/welcoming-vampire-sgl-mtg-dbl-313-enn/?sku=SGL-MTG-DBL-313-ENN1</t>
  </si>
  <si>
    <t>https://starcitygames.com/vanquish-the-horde-sgl-mtg-dbl-041-enn/?sku=SGL-MTG-DBL-041-ENN1</t>
  </si>
  <si>
    <t>https://starcitygames.com/righteous-valkyrie-sgl-mtg-prm-pp_khm_024-enf/?sku=SGL-MTG-PRM-PP_KHM_024-ENF1</t>
  </si>
  <si>
    <t>https://starcitygames.com/leyline-of-sanctity-sgl-mtg-m20-26-enf/?sku=SGL-MTG-M20-26-ENF1</t>
  </si>
  <si>
    <t>https://starcitygames.com/halo-fountain-sgl-mtg-snc-015-enn/?sku=SGL-MTG-SNC-015-ENN1</t>
  </si>
  <si>
    <t>Halo Fountain</t>
  </si>
  <si>
    <t>https://www.cardkingdom.com/mtg/strixhaven-mystical-archive-jpn/grapeshot-foil-etched-102-jpn-alternate-art</t>
  </si>
  <si>
    <t>Grapeshot (JPN)</t>
  </si>
  <si>
    <t>https://starcitygames.com/wirewood-lodge-sgl-mtg-ons-329-enn/?sku=SGL-MTG-ONS-329-ENN1</t>
  </si>
  <si>
    <t>Wirewood Lodge</t>
  </si>
  <si>
    <t>https://starcitygames.com/branchloft-pathway-boulderloft-pathway-sgl-mtg-znr-258-enn/?sku=SGL-MTG-ZNR-258-ENN1</t>
  </si>
  <si>
    <t>https://starcitygames.com/progenitus-sgl-mtg-prm-gpx-2017-001-enf/?sku=SGL-MTG-PRM-GPX_2017_001-ENF1</t>
  </si>
  <si>
    <t>Progenitus</t>
  </si>
  <si>
    <t>https://starcitygames.com/unnatural-growth-sgl-mtg-dbl-206-enn/?sku=SGL-MTG-DBL-206-ENN1</t>
  </si>
  <si>
    <t>https://starcitygames.com/augur-of-autumn-sgl-mtg-dbl-168-enn/?sku=SGL-MTG-DBL-168-ENN1</t>
  </si>
  <si>
    <t>https://starcitygames.com/primeval-titan-sgl-mtg-ima-183-enn/?sku=SGL-MTG-IMA-183-ENN1</t>
  </si>
  <si>
    <t>Primeval Titan</t>
  </si>
  <si>
    <t>https://starcitygames.com/underworld-breach-sgl-mtg-thb-161-enf/?sku=SGL-MTG-THB-161-ENF1</t>
  </si>
  <si>
    <t>https://starcitygames.com/fury-of-the-horde-sgl-mtg-ddn-30-enn/?sku=SGL-MTG-DDN-30-ENN1</t>
  </si>
  <si>
    <t>Fury of the Horde</t>
  </si>
  <si>
    <t>https://starcitygames.com/manaform-hellkite-sgl-mtg-dbl-437-enn/?sku=SGL-MTG-DBL-437-ENN1</t>
  </si>
  <si>
    <t>Manaform Hellkite</t>
  </si>
  <si>
    <t>https://starcitygames.com/nashi-moon-sages-scion-sgl-mtg-neo2-343-enn/?sku=SGL-MTG-NEO2-343-ENN1</t>
  </si>
  <si>
    <t>Nashi, Moon Sage's Scion</t>
  </si>
  <si>
    <t>https://starcitygames.com/hullbreaker-horror-sgl-mtg-prm-pre_vow_063-enf/?sku=SGL-MTG-PRM-PRE_VOW_063-ENF1</t>
  </si>
  <si>
    <t>https://starcitygames.com/teferi-master-of-time-sgl-mtg-m21-275-enn/?sku=SGL-MTG-M21-275-ENN1</t>
  </si>
  <si>
    <t>https://starcitygames.com/god-eternal-oketra-sgl-mtg-war-16-enn/?sku=SGL-MTG-WAR-16-ENN1</t>
  </si>
  <si>
    <t>God-Eternal Oketra</t>
  </si>
  <si>
    <t>https://starcitygames.com/priest-of-titania-sgl-mtg-usg-270-enn/?sku=SGL-MTG-USG-270-ENN1</t>
  </si>
  <si>
    <t>Priest of Titania (PL)</t>
  </si>
  <si>
    <t>https://starcitygames.com/anguished-unmaking-sgl-mtg-soi-242-enn/?sku=SGL-MTG-SOI-242-ENN1</t>
  </si>
  <si>
    <t>Anguished Unmaking</t>
  </si>
  <si>
    <t>https://starcitygames.com/oloro-ageless-ascetic-sgl-mtg-pwsb-c13_203-enn/?sku=SGL-MTG-PWSB-C13_203-ENN1</t>
  </si>
  <si>
    <t>Oloro, Ageless Ascetic</t>
  </si>
  <si>
    <t>https://starcitygames.com/time-sieve-sgl-mtg-pwsb-arb_031-enn/?sku=SGL-MTG-PWSB-ARB_031-ENN1</t>
  </si>
  <si>
    <t>Time Sieve</t>
  </si>
  <si>
    <t>https://starcitygames.com/setessan-champion-sgl-mtg-thb2-331-enn/?sku=SGL-MTG-THB2-331-ENN1</t>
  </si>
  <si>
    <t>https://starcitygames.com/realm-cloaked-giant-SGL-MTG-ELD2-277-enf/?sku=SGL-MTG-ELD2-277-ENF1</t>
  </si>
  <si>
    <t>https://starcitygames.com/dolmen-gate-sgl-mtg-pwsb-lrw_256-enn/?sku=SGL-MTG-PWSB-LRW_256-ENN1</t>
  </si>
  <si>
    <t>Dolmen Gate</t>
  </si>
  <si>
    <t>https://starcitygames.com/animar-soul-of-elements-sgl-mtg-pwsb-a25_196-enn/?sku=SGL-MTG-PWSB-A25_196-ENN1</t>
  </si>
  <si>
    <t>Animar, Soul of Elements</t>
  </si>
  <si>
    <t>https://starcitygames.com/jhoira-weatherlight-captain-sgl-mtg-dom-197-enf/?sku=SGL-MTG-DOM-197-ENF1</t>
  </si>
  <si>
    <t>https://starcitygames.com/vigor-sgl-mtg-pwsb-bbd_215-enn/?sku=SGL-MTG-PWSB-BBD_215-ENN1</t>
  </si>
  <si>
    <t>https://starcitygames.com/esika-god-of-the-tree-the-prismatic-bridge-sgl-mtg-khm-168-enn/?sku=SGL-MTG-KHM-168-ENN1</t>
  </si>
  <si>
    <t>https://starcitygames.com/underworld-breach-sgl-mtg-prm-pre-thb-161-enf/?sku=SGL-MTG-PRM-PRE_THB_161-ENF1</t>
  </si>
  <si>
    <t>Underworld Breach (PRE)</t>
  </si>
  <si>
    <t>https://starcitygames.com/kiki-jiki-mirror-breaker-sgl-mtg-ima-136-enn/?sku=SGL-MTG-IMA-136-ENN1</t>
  </si>
  <si>
    <t>Kiki-Jiki, Mirror Breaker</t>
  </si>
  <si>
    <t>https://starcitygames.com/leyline-of-the-void-sgl-mtg-tsr2-326-enn/?sku=SGL-MTG-TSR2-326-ENN1</t>
  </si>
  <si>
    <t>https://starcitygames.com/vilis-broker-of-blood-sgl-mtg-m20-122-enf/?sku=SGL-MTG-M20-122-ENF1</t>
  </si>
  <si>
    <t>https://starcitygames.com/thassas-oracle-sgl-mtg-thb-073-enn/?sku=SGL-MTG-THB-073-ENN1</t>
  </si>
  <si>
    <t>https://starcitygames.com/academy-manufactor-sgl-mtg-mh22-469-enn/?sku=SGL-MTG-MH22-469-ENN1</t>
  </si>
  <si>
    <t>https://starcitygames.com/sliv-mizzet-hivemind-sgl-mtg-mb13-099-enn/?sku=SGL-MTG-MB13-099-ENN1</t>
  </si>
  <si>
    <t>Sliv-Mizzet, Hivemind</t>
  </si>
  <si>
    <t>https://starcitygames.com/thousand-year-storm-sgl-mtg-grn-207-enn/?sku=SGL-MTG-GRN-207-ENN1</t>
  </si>
  <si>
    <t>Thousand-Year Storm</t>
  </si>
  <si>
    <t>https://starcitygames.com/selvala-heart-of-the-wilds-sgl-mtg-pwsb-cn2_070-enn/?sku=SGL-MTG-PWSB-CN2_070-ENN1</t>
  </si>
  <si>
    <t>Selvala, Heart of the Wilds</t>
  </si>
  <si>
    <t>https://starcitygames.com/wishclaw-talisman-SGL-MTG-ELD2-357-enn/?sku=SGL-MTG-ELD2-357-ENN1</t>
  </si>
  <si>
    <t>https://starcitygames.com/lier-disciple-of-the-drowned-sgl-mtg-mid-059-enn/?sku=SGL-MTG-MID-059-ENN1</t>
  </si>
  <si>
    <t>Lier, Disciple of the Drowned</t>
  </si>
  <si>
    <t>https://starcitygames.com/orvar-the-all-form-sgl-mtg-khm2-305-enf/?sku=SGL-MTG-KHM2-305-ENF1</t>
  </si>
  <si>
    <t>https://starcitygames.com/indatha-triome-sgl-mtg-prm-pp_iko_248-enn/?sku=SGL-MTG-PRM-PP_IKO_248-ENN1</t>
  </si>
  <si>
    <t>https://starcitygames.com/sword-of-sinew-and-steel-sgl-mtg-mh13-031-enf/?sku=SGL-MTG-MH13-031-ENF1</t>
  </si>
  <si>
    <t>Sword of Sinew and Steel (ETCHED)</t>
  </si>
  <si>
    <t>https://starcitygames.com/angrath-the-flame-chained-sgl-mtg-rix-152-enf/?sku=SGL-MTG-RIX-152-ENF1</t>
  </si>
  <si>
    <t>https://starcitygames.com/esika-god-of-the-tree-the-prismatic-bridge-sgl-mtg-khm-168-enf/?sku=SGL-MTG-KHM-168-ENF1</t>
  </si>
  <si>
    <t>https://starcitygames.com/thassas-oracle-sgl-mtg-thb-073-enf/?sku=SGL-MTG-THB-073-ENF1https://starcitygames.com/thassas-oracle-sgl-mtg-thb-073-enf/?sku=SGL-MTG-THB-073-ENF1</t>
  </si>
  <si>
    <t>Brazer Borrower</t>
  </si>
  <si>
    <t>https://starcitygames.com/hallowed-haunting-sgl-mtg-vow-017-enn/?sku=SGL-MTG-VOW-017-ENN1</t>
  </si>
  <si>
    <t>Hallowed Haunting</t>
  </si>
  <si>
    <t>https://starcitygames.com/divine-visitation-sgl-mtg-grn-10-enn/?sku=SGL-MTG-GRN-10-ENN1</t>
  </si>
  <si>
    <t>Divine Visitation</t>
  </si>
  <si>
    <t>https://starcitygames.com/stormcarved-coast-sgl-mtg-dbl-532-enn/?sku=SGL-MTG-DBL-532-ENN1</t>
  </si>
  <si>
    <t>Stormcarved Coast</t>
  </si>
  <si>
    <t>https://starcitygames.com/smokestack-sgl-mtg-v14-11-enf/?sku=SGL-MTG-V14-11-ENF1</t>
  </si>
  <si>
    <t>Smokestack</t>
  </si>
  <si>
    <t>https://starcitygames.com/zacama-primal-calamity-sgl-mtg-pwsb-rix_174-enn/?sku=SGL-MTG-PWSB-RIX_174-ENN1</t>
  </si>
  <si>
    <t>https://starcitygames.com/toxrill-the-corrosive-sgl-mtg-vow-132-enn/?sku=SGL-MTG-VOW-132-ENN1</t>
  </si>
  <si>
    <t>Toxrill, the Corrosive</t>
  </si>
  <si>
    <t>https://www.cardkingdom.com/mtg/strixhaven-mystical-archive-jpn/tainted-pact-foil-etched-096-jpn-alternate-art</t>
  </si>
  <si>
    <t>Tainted Pact (JPN)</t>
  </si>
  <si>
    <t>https://starcitygames.com/thassa-deep-dwelling-sgl-mtg-thb2-261-enn/?sku=SGL-MTG-THB2-261-ENN1</t>
  </si>
  <si>
    <t>https://starcitygames.com/yuriko-the-tigers-shadow-sgl-mtg-pwsb-c18_052-enn/?sku=SGL-MTG-PWSB-C18_052-ENN1</t>
  </si>
  <si>
    <t>Yuriko, the Tiger's Shadow</t>
  </si>
  <si>
    <t>https://starcitygames.com/serras-emissary-sgl-mtg-mh22-333-enf/?sku=SGL-MTG-MH22-333-ENF1</t>
  </si>
  <si>
    <t>https://starcitygames.com/yavimaya-cradle-of-growth-sgl-mtg-mh22-480-enn/?sku=SGL-MTG-MH22-480-ENN1</t>
  </si>
  <si>
    <t>https://starcitygames.com/sword-of-hearth-and-home-sgl-mtg-mh22-324-enn/?sku=SGL-MTG-MH22-324-ENN1</t>
  </si>
  <si>
    <t>Sword of Hearth and Home</t>
  </si>
  <si>
    <t>https://starcitygames.com/emiel-the-blessed-sgl-mtg-jmp-003-enn/?sku=SGL-MTG-JMP-003-ENN1</t>
  </si>
  <si>
    <t>Emiel the Blessed</t>
  </si>
  <si>
    <t>https://starcitygames.com/arid-mesa-sgl-mtg-mh2-244-enn/?sku=SGL-MTG-MH2-244-ENN1</t>
  </si>
  <si>
    <t>Arid Mesa</t>
  </si>
  <si>
    <t>https://starcitygames.com/urzas-power-plant-sgl-mtg-2xm2-371-enn/?sku=SGL-MTG-2XM2-371-ENN1</t>
  </si>
  <si>
    <t>Urza's Power Plant</t>
  </si>
  <si>
    <t>https://www.cardkingdom.com/mtg/strixhaven-mystical-archive-jpn/lightning-helix-125-jpn-alternate-art-foil</t>
  </si>
  <si>
    <t>Lightning Helix (JPN)</t>
  </si>
  <si>
    <t>https://starcitygames.com/combat-celebrant-sgl-mtg-akh-125-enn/?sku=SGL-MTG-AKH-125-ENN1</t>
  </si>
  <si>
    <t>Combat Celebrant</t>
  </si>
  <si>
    <t>https://starcitygames.com/thassas-oracle-sgl-mtg-thb2-308-enn/?sku=SGL-MTG-THB2-308-ENN1</t>
  </si>
  <si>
    <t>https://starcitygames.com/expropriate-sgl-mtg-pwsb-cn2_030-enn/?sku=SGL-MTG-PWSB-CN2_030-ENN1</t>
  </si>
  <si>
    <t>Expropiate</t>
  </si>
  <si>
    <t>https://starcitygames.com/vorinclex-voice-of-hunger-sgl-mtg-ima-189-enn/?sku=SGL-MTG-IMA-189-ENN1</t>
  </si>
  <si>
    <t>Vorinclex, Voice of Hunger</t>
  </si>
  <si>
    <t>https://starcitygames.com/hushbringer-SGL-MTG-ELD2-339-enf/?sku=SGL-MTG-ELD2-339-ENF1</t>
  </si>
  <si>
    <t>https://starcitygames.com/savai-triome-sgl-mtg-iko2-312-enn/?sku=SGL-MTG-IKO2-312-ENN1</t>
  </si>
  <si>
    <t>https://starcitygames.com/all-is-dust-sgl-mtg-prm-gpx-2013-002-enf/?sku=SGL-MTG-PRM-GPX_2013_002-ENF1</t>
  </si>
  <si>
    <t>https://starcitygames.com/expedition-map-sgl-mtg-2xm2-359-enn/?sku=SGL-MTG-2XM2-359-ENN1</t>
  </si>
  <si>
    <t>https://starcitygames.com/tamiyo-compleated-sage-sgl-mtg-neo2-306-enf/?sku=SGL-MTG-NEO2-306-ENF1</t>
  </si>
  <si>
    <t>https://starcitygames.com/cultivator-colossus-sgl-mtg-dbl-462-enn/?sku=SGL-MTG-DBL-462-ENN1</t>
  </si>
  <si>
    <t>Cultivator Colossus</t>
  </si>
  <si>
    <t>https://starcitygames.com/resplendent-angel-sgl-mtg-m19-34-enn/?sku=SGL-MTG-M19-34-ENN1</t>
  </si>
  <si>
    <t>Resplendent Angel</t>
  </si>
  <si>
    <t>https://www.cardkingdom.com/mtg/strixhaven-mystical-archive-jpn/ephemerate-068-jpn-alternate-art-foil</t>
  </si>
  <si>
    <t>Ephemerate (JPN)</t>
  </si>
  <si>
    <t>https://starcitygames.com/bloom-tender-sgl-mtg-pwsb-eve_066-enn/?sku=SGL-MTG-PWSB-EVE_066-ENN1</t>
  </si>
  <si>
    <t>Bloom Tender</t>
  </si>
  <si>
    <t>https://starcitygames.com/recruiter-of-the-guard-sgl-mtg-pwsb-cn2_022-enn/?sku=SGL-MTG-PWSB-CN2_022-ENN1</t>
  </si>
  <si>
    <t>Recruiter of the Guard</t>
  </si>
  <si>
    <t>https://starcitygames.com/shizo-deaths-storehouse-sgl-mtg-pwsb-chk_283-enf/?sku=SGL-MTG-PWSB-CHK_283-ENF1</t>
  </si>
  <si>
    <t>https://starcitygames.com/the-scarab-god-sgl-mtg-hou-145-enn/?sku=SGL-MTG-HOU-145-ENN1</t>
  </si>
  <si>
    <t>The Scarab God</t>
  </si>
  <si>
    <t>https://starcitygames.com/sword-of-truth-and-justice-sgl-mtg-mh12-032-enf/?sku=SGL-MTG-MH12-032-ENF1</t>
  </si>
  <si>
    <t>Sword of Truth and Justice</t>
  </si>
  <si>
    <t>https://www.cardkingdom.com/mtg/strixhaven-mystical-archive-jpn/chaos-warp-099-jpn-alternate-art-foil</t>
  </si>
  <si>
    <t>Chaos Warp (JPN)</t>
  </si>
  <si>
    <t>https://starcitygames.com/solemn-simulacrum-sgl-mtg-mps2-25-enf/?sku=SGL-MTG-MPS2-25-ENF1</t>
  </si>
  <si>
    <t>https://starcitygames.com/arcane-denial-sgl-mtg-pwsb-cma_030-enn/?sku=SGL-MTG-PWSB-CMA_030-ENN1</t>
  </si>
  <si>
    <t>Snap</t>
  </si>
  <si>
    <t>https://starcitygames.com/snap-sgl-mtg-pwsb-dds_010-enn/?sku=SGL-MTG-PWSB-DDS_010-ENN1</t>
  </si>
  <si>
    <t>https://starcitygames.com/curious-obsession-sgl-mtg-jmp-148-enn/?sku=SGL-MTG-JMP-148-ENN1</t>
  </si>
  <si>
    <t>Soothsaying</t>
  </si>
  <si>
    <t>https://starcitygames.com/soothsaying-sgl-mtg-pwsb-mmq_104-enn/?sku=SGL-MTG-PWSB-MMQ_104-ENN1</t>
  </si>
  <si>
    <t>https://starcitygames.com/chain-of-smog-sgl-mtg-ons-132-enn/?sku=SGL-MTG-ONS-132-ENN1</t>
  </si>
  <si>
    <t>Chain of Smog</t>
  </si>
  <si>
    <t>https://starcitygames.com/street-wraith-sgl-mtg-pwsb-a25_108-enn/?sku=SGL-MTG-PWSB-A25_108-ENN1</t>
  </si>
  <si>
    <t>https://starcitygames.com/manaweft-sliver-sgl-mtg-pwsb-m14_184-enf/?sku=SGL-MTG-PWSB-M14_184-ENF1</t>
  </si>
  <si>
    <t>https://starcitygames.com/tatyova-benthic-druid-sgl-mtg-pwsb-dom_206-enn/?sku=SGL-MTG-PWSB-DOM_206-ENN1</t>
  </si>
  <si>
    <t>Memnite</t>
  </si>
  <si>
    <t>https://starcitygames.com/memnite-sgl-mtg-pwsb-som_174-enf/?sku=SGL-MTG-PWSB-SOM_174-ENF1</t>
  </si>
  <si>
    <t>https://starcitygames.com/swiftfoot-boots-sgl-mtg-c18-225-enn/?sku=SGL-MTG-C18-225-ENN1</t>
  </si>
  <si>
    <t>https://starcitygames.com/secluded-courtyard-sgl-mtg-neo-275-enf/?sku=SGL-MTG-NEO-275-ENF1</t>
  </si>
  <si>
    <t>https://starcitygames.com/skyclave-apparition-sgl-mtg-prm-pre_znr_039-enf/?sku=SGL-MTG-PRM-PRE_ZNR_039-ENF1</t>
  </si>
  <si>
    <t>https://starcitygames.com/adeline-resplendent-cathar-sgl-mtg-dbl-001-enn/?sku=SGL-MTG-DBL-001-ENN1</t>
  </si>
  <si>
    <t>https://starcitygames.com/adeline-resplendent-cathar-sgl-mtg-mid2-312-enn/?sku=SGL-MTG-MID2-312-ENN1</t>
  </si>
  <si>
    <t>https://starcitygames.com/adeline-resplendent-cathar-sgl-mtg-mid-001-enf/?sku=SGL-MTG-MID-001-ENF1</t>
  </si>
  <si>
    <t>https://starcitygames.com/voice-of-the-blessed-sgl-mtg-vow2-354-enf/?sku=SGL-MTG-VOW2-354-ENF1</t>
  </si>
  <si>
    <t>https://starcitygames.com/guardian-of-faith-sgl-mtg-afr2-362-enn/?sku=SGL-MTG-AFR2-362-ENN1</t>
  </si>
  <si>
    <t>https://starcitygames.com/thalia-guardian-of-thraben-sgl-mtg-prm-pre_vow_038-enf/?sku=SGL-MTG-PRM-PRE_VOW_038-ENF1</t>
  </si>
  <si>
    <t>https://starcitygames.com/thalia-guardian-of-thraben-sgl-mtg-vow-038-enf/?sku=SGL-MTG-VOW-038-ENF1</t>
  </si>
  <si>
    <t>https://starcitygames.com/thalia-guardian-of-thraben-sgl-mtg-dbl-305-enn/?sku=SGL-MTG-DBL-305-ENN1</t>
  </si>
  <si>
    <t>https://starcitygames.com/doomskar-sgl-mtg-khm-009-enf/?sku=SGL-MTG-KHM-009-ENF1</t>
  </si>
  <si>
    <t>Karn's Temporal Sundering</t>
  </si>
  <si>
    <t>https://starcitygames.com/karns-temporal-sundering-sgl-mtg-dom-55-enn/?sku=SGL-MTG-DOM-55-ENN1</t>
  </si>
  <si>
    <t>https://starcitygames.com/glasspool-mimic-glasspool-shore-sgl-mtg-znr-060-enn/?sku=SGL-MTG-ZNR-060-ENN1</t>
  </si>
  <si>
    <t>Capital Punishment</t>
  </si>
  <si>
    <t>https://starcitygames.com/capital-punishment-sgl-mtg-cn2-40-enn/?sku=SGL-MTG-CN2-40-ENN1</t>
  </si>
  <si>
    <t>https://starcitygames.com/graveyard-trespasser-graveyard-glutton-sgl-mtg-mid2-290-enn/?sku=SGL-MTG-MID2-290-ENN1</t>
  </si>
  <si>
    <t>https://starcitygames.com/seedborn-muse-sgl-mtg-cc1-004-enn/?sku=SGL-MTG-CC1-004-ENN1</t>
  </si>
  <si>
    <t>Sakura-Trible Elder</t>
  </si>
  <si>
    <t>https://starcitygames.com/sakura-tribe-elder-sgl-mtg-prm-secret_sld_192-enn/?sku=SGL-MTG-PRM-SECRET_SLD_192-ENN1</t>
  </si>
  <si>
    <t>Bane of Progress</t>
  </si>
  <si>
    <t>https://starcitygames.com/bane-of-progress-sgl-mtg-cc1-003-enn/?sku=SGL-MTG-CC1-003-ENN1</t>
  </si>
  <si>
    <t>https://starcitygames.com/vanishing-verse-sgl-mtg-stx-244-enf/?sku=SGL-MTG-STX-244-ENF1</t>
  </si>
  <si>
    <t>https://starcitygames.com/dreadbore-sgl-mtg-rtr-157-enn/?sku=SGL-MTG-RTR-157-ENN1</t>
  </si>
  <si>
    <t>https://starcitygames.com/brightclimb-pathway-grimclimb-pathway-sgl-mtg-prm-pre_znr_259-enf/?sku=SGL-MTG-PRM-PRE_ZNR_259-ENF1</t>
  </si>
  <si>
    <t>https://starcitygames.com/barkchannel-pathway-tidechannel-pathway-sgl-mtg-khm-251-enn/?sku=SGL-MTG-KHM-251-ENN1</t>
  </si>
  <si>
    <t>Dreamroot Cascade</t>
  </si>
  <si>
    <t>https://starcitygames.com/dreamroot-cascade-sgl-mtg-vow2-282-enn/?sku=SGL-MTG-VOW2-282-ENN1</t>
  </si>
  <si>
    <t>https://starcitygames.com/raffines-tower-sgl-mtg-prm-pre_snc_254-enf/?sku=SGL-MTG-PRM-PRE_SNC_254-ENF1</t>
  </si>
  <si>
    <t>Raffine's Tower (PRE)</t>
  </si>
  <si>
    <t>https://starcitygames.com/raffines-tower-sgl-mtg-snc-254-enf/?sku=SGL-MTG-SNC-254-ENF1</t>
  </si>
  <si>
    <t>https://starcitygames.com/hengegate-pathway-mistgate-pathway-sgl-mtg-khm2-293-enn/?sku=SGL-MTG-KHM2-293-ENN1</t>
  </si>
  <si>
    <t>https://starcitygames.com/hengegate-pathway-sgl-mtg-khm-260-enf/?sku=SGL-MTG-KHM-260-ENF1</t>
  </si>
  <si>
    <t>https://starcitygames.com/deserted-beach-sgl-mtg-mid-260-enn/?sku=SGL-MTG-MID-260-ENN1</t>
  </si>
  <si>
    <t>Deserted Beach</t>
  </si>
  <si>
    <t>https://starcitygames.com/sundown-pass-sgl-mtg-dbl-533-enn/?sku=SGL-MTG-DBL-533-ENN1</t>
  </si>
  <si>
    <t>https://starcitygames.com/sundown-pass-sgl-mtg-vow-266-enn/?sku=SGL-MTG-VOW-266-ENN1</t>
  </si>
  <si>
    <t>https://starcitygames.com/sundown-pass-sgl-mtg-vow2-285-enf/?sku=SGL-MTG-VOW2-285-ENF1</t>
  </si>
  <si>
    <t>https://starcitygames.com/cave-of-the-frost-dragon-sgl-mtg-afr-253-enf/?sku=SGL-MTG-AFR-253-ENF1</t>
  </si>
  <si>
    <t>Cave of the Frost Dragon (PRE)</t>
  </si>
  <si>
    <t>https://starcitygames.com/cave-of-the-frost-dragon-sgl-mtg-prm-pre_afr_253-enf/?sku=SGL-MTG-PRM-PRE_AFR_253-ENF1</t>
  </si>
  <si>
    <t>https://starcitygames.com/spire-garden-sgl-mtg-clb-361-enn/?sku=SGL-MTG-CLB-361-ENN1</t>
  </si>
  <si>
    <t>Spire Garden</t>
  </si>
  <si>
    <t>Reflecting Pool</t>
  </si>
  <si>
    <t>https://starcitygames.com/reflecting-pool-sgl-mtg-clb-358-enn/?sku=SGL-MTG-CLB-358-ENN1</t>
  </si>
  <si>
    <t>https://starcitygames.com/hive-of-the-eye-tyrant-sgl-mtg-afr2-355-enn/?sku=SGL-MTG-AFR2-355-ENN1</t>
  </si>
  <si>
    <t>Hive of the Eye Tyrant</t>
  </si>
  <si>
    <t>https://starcitygames.com/hive-of-the-eye-tyrant-sgl-mtg-afr-258-enn/?sku=SGL-MTG-AFR-258-ENN1</t>
  </si>
  <si>
    <t>Shattered Sanctum</t>
  </si>
  <si>
    <t>https://starcitygames.com/shattered-sanctum-sgl-mtg-vow2-283-enn/?sku=SGL-MTG-VOW2-283-ENN1</t>
  </si>
  <si>
    <t>https://starcitygames.com/shattered-sanctum-sgl-mtg-vow-264-enn/?sku=SGL-MTG-VOW-264-ENN1</t>
  </si>
  <si>
    <t>https://starcitygames.com/shattered-sanctum-sgl-mtg-prm-pre_vow_264-enf/?sku=SGL-MTG-PRM-PRE_VOW_264-ENF1</t>
  </si>
  <si>
    <t>Shattered Sanctum (PRE)</t>
  </si>
  <si>
    <t>https://starcitygames.com/brightclimb-pathway-grimclimb-pathway-sgl-mtg-znr2-285-enn/?sku=SGL-MTG-ZNR2-285-ENN1</t>
  </si>
  <si>
    <t>https://starcitygames.com/baral-chief-of-compliance-sgl-mtg-pwsb-tsr2_306-enn/?sku=SGL-MTG-PWSB-TSR2_306-ENN1</t>
  </si>
  <si>
    <t>Baral, Chief of Compliance</t>
  </si>
  <si>
    <t>Undead Warchief</t>
  </si>
  <si>
    <t>https://starcitygames.com/undead-warchief-sgl-mtg-pwsb-tsb_052-enf/?sku=SGL-MTG-PWSB-TSB_052-ENF1</t>
  </si>
  <si>
    <t>https://starcitygames.com/day-of-judgment-sgl-mtg-sta-002-enn/?sku=SGL-MTG-STA-002-ENN1</t>
  </si>
  <si>
    <t>https://starcitygames.com/elspeth-resplendent-sgl-mtg-snc-011-enn/?sku=SGL-MTG-SNC-011-ENN1</t>
  </si>
  <si>
    <t>Elspeth, Resplendent</t>
  </si>
  <si>
    <t>Day of Judgment</t>
  </si>
  <si>
    <t>Intrepid Adversary</t>
  </si>
  <si>
    <t>https://starcitygames.com/intrepid-adversary-sgl-mtg-mid-025-enf/?sku=SGL-MTG-MID-025-ENF1</t>
  </si>
  <si>
    <t>https://starcitygames.com/intrepid-adversary-sgl-mtg-mid-025-enn/?sku=SGL-MTG-MID-025-ENN1</t>
  </si>
  <si>
    <t>Ancient Gold Dragon</t>
  </si>
  <si>
    <t>https://starcitygames.com/ancient-gold-dragon-sgl-mtg-clb-003-enn/?sku=SGL-MTG-CLB-003-ENN1</t>
  </si>
  <si>
    <t>https://starcitygames.com/tezzeret-betrayer-of-flesh-sgl-mtg-neo-084-enn/?sku=SGL-MTG-NEO-084-ENN1</t>
  </si>
  <si>
    <t>Tezzeret, Betrayer of Flesh</t>
  </si>
  <si>
    <t>https://starcitygames.com/alrunds-epiphany-sgl-mtg-khm2-295-enf/?sku=SGL-MTG-KHM2-295-ENF1</t>
  </si>
  <si>
    <t>Alrund's Epiphany</t>
  </si>
  <si>
    <t>Tainted Pact</t>
  </si>
  <si>
    <t>https://starcitygames.com/tainted-pact-sgl-mtg-sta-033-enn/?sku=SGL-MTG-STA-033-ENN1</t>
  </si>
  <si>
    <t>https://starcitygames.com/tainted-adversary-sgl-mtg-mid-124-enn/?sku=SGL-MTG-MID-124-ENN1</t>
  </si>
  <si>
    <t>Tainted Adversary</t>
  </si>
  <si>
    <t>Body Launderer</t>
  </si>
  <si>
    <t>https://starcitygames.com/body-launderer-sgl-mtg-snc-068-enn/?sku=SGL-MTG-SNC-068-ENN1</t>
  </si>
  <si>
    <t>https://starcitygames.com/lolth-spider-queen-sgl-mtg-afr-112-enn/?sku=SGL-MTG-AFR-112-ENN1</t>
  </si>
  <si>
    <t>Lolth, Spider Queen</t>
  </si>
  <si>
    <t>Cemetery Gatekeeper</t>
  </si>
  <si>
    <t>https://starcitygames.com/cemetery-gatekeeper-sgl-mtg-dbl-415-enn/?sku=SGL-MTG-DBL-415-ENN1</t>
  </si>
  <si>
    <t>https://starcitygames.com/manaform-hellkite-sgl-mtg-vow-170-enn/?sku=SGL-MTG-VOW-170-ENN1</t>
  </si>
  <si>
    <t>https://starcitygames.com/shatterskull-smashing-shatterskull-the-hammer-pass-sgl-mtg-znr-161-enf/?sku=SGL-MTG-ZNR-161-ENF1</t>
  </si>
  <si>
    <t>Moonveil Regent</t>
  </si>
  <si>
    <t>https://starcitygames.com/moonveil-regent-sgl-mtg-mid-149-enn/?sku=SGL-MTG-MID-149-ENN1</t>
  </si>
  <si>
    <t>https://starcitygames.com/chandra-dressed-to-kill-sgl-mtg-vow2-279-enn/?sku=SGL-MTG-VOW2-279-ENN1</t>
  </si>
  <si>
    <t>https://starcitygames.com/titan-of-industry-sgl-mtg-snc-159-enn/?sku=SGL-MTG-SNC-159-ENN1</t>
  </si>
  <si>
    <t>Titan of Industry</t>
  </si>
  <si>
    <t>https://starcitygames.com/ancient-bronze-dragon-sgl-mtg-prm-pre_clb_214-enf/?sku=SGL-MTG-PRM-PRE_CLB_214-ENF1</t>
  </si>
  <si>
    <t>https://starcitygames.com/vorinclex-monstrous-raider-sgl-mtg-khm2-320-enn/?sku=SGL-MTG-KHM2-320-ENN1</t>
  </si>
  <si>
    <t>Vorinclex, Monstrous Raider</t>
  </si>
  <si>
    <t>Hexdrinker</t>
  </si>
  <si>
    <t>https://starcitygames.com/hexdrinker-sgl-mtg-mh1-168-enn/?sku=SGL-MTG-MH1-168-ENN1</t>
  </si>
  <si>
    <t>https://starcitygames.com/avabruck-caretaker-hollowhenge-huntmaster-sgl-mtg-vow-187-enn/?sku=SGL-MTG-VOW-187-ENN1</t>
  </si>
  <si>
    <t>Avabruck Caretaker</t>
  </si>
  <si>
    <t>Fracturing Gust</t>
  </si>
  <si>
    <t>https://starcitygames.com/fracturing-gust-sgl-mtg-v14-7-enf/?sku=SGL-MTG-V14-7-ENF1</t>
  </si>
  <si>
    <t>https://starcitygames.com/minsc-boo-timeless-heroes-sgl-mtg-clb-285-enn/?sku=SGL-MTG-CLB-285-ENN1</t>
  </si>
  <si>
    <t>Minsc &amp; Boo, Timeless Heroes</t>
  </si>
  <si>
    <t>Ziatora, the Incinerator</t>
  </si>
  <si>
    <t>https://starcitygames.com/ziatora-the-incinerator-sgl-mtg-snc-231-enn/?sku=SGL-MTG-SNC-231-ENN1</t>
  </si>
  <si>
    <t>https://starcitygames.com/ziatora-the-incinerator-sgl-mtg-snc2-339-enn/?sku=SGL-MTG-SNC2-339-ENN1</t>
  </si>
  <si>
    <t>https://starcitygames.com/korvold-fae-cursed-king-sgl-mtg-pwsb-eld_329-enn/?sku=SGL-MTG-PWSB-ELD_329-ENN1</t>
  </si>
  <si>
    <t>Korvold, Fae-Cursed King</t>
  </si>
  <si>
    <t>https://starcitygames.com/raffine-scheming-seer-sgl-mtg-snc-213-enf/?sku=SGL-MTG-SNC-213-ENF1</t>
  </si>
  <si>
    <t>https://starcitygames.com/arlinn-the-packs-hope-arlinn-the-moons-fury-sgl-mtg-mid-211-enn/?sku=SGL-MTG-MID-211-ENN1</t>
  </si>
  <si>
    <t>https://starcitygames.com/valki-god-of-lies-tibalt-cosmic-impostor-sgl-mtg-khm-114-enn/?sku=SGL-MTG-KHM-114-ENN1</t>
  </si>
  <si>
    <t>Valki, God of Lies</t>
  </si>
  <si>
    <t>https://starcitygames.com/elenda-the-dusk-rose-sgl-mtg-2x2-207-enn/?sku=SGL-MTG-2X2-207-ENN1</t>
  </si>
  <si>
    <t>https://starcitygames.com/as-foretold-sgl-mtg-2x2-038-enn/?sku=SGL-MTG-2X2-038-ENN1</t>
  </si>
  <si>
    <t>https://starcitygames.com/vedalken-orrery-sgl-mtg-2x2-317-enn/?sku=SGL-MTG-2X2-317-ENN1</t>
  </si>
  <si>
    <t>Vedalken Orrery</t>
  </si>
  <si>
    <t>https://starcitygames.com/damnation-sgl-mtg-2x2-073-enn/?sku=SGL-MTG-2X2-073-ENN1</t>
  </si>
  <si>
    <t>https://starcitygames.com/monastery-swiftspear-sgl-mtg-2x22-362-enf/?sku=SGL-MTG-2X22-362-ENF1</t>
  </si>
  <si>
    <t>https://starcitygames.com/leyline-of-the-void-sgl-mtg-m20-107-enf/?sku=SGL-MTG-M20-107-ENF1</t>
  </si>
  <si>
    <t>https://starcitygames.com/polyraptor-sgl-mtg-rix-144-enf/?sku=SGL-MTG-RIX-144-ENF1</t>
  </si>
  <si>
    <t>Darksteel Plate</t>
  </si>
  <si>
    <t>https://starcitygames.com/darksteel-plate-sgl-mtg-2x2-304-enn/?sku=SGL-MTG-2X2-304-ENN1</t>
  </si>
  <si>
    <t>Forgotten Cave (PL)</t>
  </si>
  <si>
    <t>https://starcitygames.com/forgotten-cave-sgl-mtg-ons-317-enf/?sku=SGL-MTG-ONS-317-ENF1</t>
  </si>
  <si>
    <t>Black Market</t>
  </si>
  <si>
    <t>https://starcitygames.com/black-market-sgl-mtg-jmp-204-enn/?sku=SGL-MTG-JMP-204-ENN1</t>
  </si>
  <si>
    <t>https://starcitygames.com/smothering-tithe-sgl-mtg-2x22-342-enf/?sku=SGL-MTG-2X22-342-ENF1</t>
  </si>
  <si>
    <t>https://starcitygames.com/selvala-heart-of-the-wilds-sgl-mtg-jmp-429-enn/?sku=SGL-MTG-JMP-429-ENN1</t>
  </si>
  <si>
    <t>Branching Evolution</t>
  </si>
  <si>
    <t>https://starcitygames.com/branching-evolution-sgl-mtg-jmp-029-enn/?sku=SGL-MTG-JMP-029-ENN1</t>
  </si>
  <si>
    <t>https://starcitygames.com/beledros-witherbloom-sgl-mtg-stx-163-enn/?sku=SGL-MTG-STX-163-ENN1</t>
  </si>
  <si>
    <t>Beledros Witherbloom</t>
  </si>
  <si>
    <t>https://starcitygames.com/crackle-with-power-sgl-mtg-stx-095-enn/?sku=SGL-MTG-STX-095-ENN1</t>
  </si>
  <si>
    <t>Crackle with Power</t>
  </si>
  <si>
    <t>https://starcitygames.com/magma-opus-sgl-mtg-stx-203-enn/?sku=SGL-MTG-STX-203-ENN1</t>
  </si>
  <si>
    <t>https://starcitygames.com/storm-kiln-artist-sgl-mtg-stx-115-enf/?sku=SGL-MTG-STX-115-ENF1</t>
  </si>
  <si>
    <t>https://starcitygames.com/allosaurus-shepherd-sgl-mtg-2x22-365-enn/?sku=SGL-MTG-2X22-365-ENN1</t>
  </si>
  <si>
    <t>Allosaurus Shepherd</t>
  </si>
  <si>
    <t>Dragon's Approach (JP)</t>
  </si>
  <si>
    <t>https://starcitygames.com/unholy-strength-sgl-mtg-ced-132-enn/?sku=SGL-MTG-CED-132-ENN1</t>
  </si>
  <si>
    <t>Unholy Strength (FR) (FBB)</t>
  </si>
  <si>
    <t>Unholy Strength (PL)</t>
  </si>
  <si>
    <t>https://starcitygames.com/unholy-strength-sgl-mtg-leb-132-enn/?sku=SGL-MTG-LEB-132-ENN1</t>
  </si>
  <si>
    <t>Arena</t>
  </si>
  <si>
    <t>https://starcitygames.com/arena-sgl-mtg-prm-book-harper-001-enn/?sku=SGL-MTG-PRM-BOOK_HARPER_001-ENN1</t>
  </si>
  <si>
    <t>https://starcitygames.com/anticipate-sgl-mtg-prm-fnm-2015-012-enf/?sku=SGL-MTG-PRM-FNM_2015_012-ENF1</t>
  </si>
  <si>
    <t>Anticipate</t>
  </si>
  <si>
    <t>https://starcitygames.com/jaces-ingenuity-sgl-mtg-prm-fnm-2011-007-enf/?sku=SGL-MTG-PRM-FNM_2011_007-ENF1</t>
  </si>
  <si>
    <t>Jace's Ingenuity</t>
  </si>
  <si>
    <t>https://starcitygames.com/ultimate-price-sgl-mtg-prm-fnm-2015-010-enf/?sku=SGL-MTG-PRM-FNM_2015_010-ENF1</t>
  </si>
  <si>
    <t>Ultimate Price</t>
  </si>
  <si>
    <t>Bile Blight</t>
  </si>
  <si>
    <t>https://starcitygames.com/bile-blight-sgl-mtg-prm-fnm-2014-008-enf/?sku=SGL-MTG-PRM-FNM_2014_008-ENF1</t>
  </si>
  <si>
    <t>Genju of the Spires</t>
  </si>
  <si>
    <t>Stoke the Flames</t>
  </si>
  <si>
    <t>https://starcitygames.com/stoke-the-flames-sgl-mtg-prm-fnm-2014-012-enf/?sku=SGL-MTG-PRM-FNM_2014_012-ENF1</t>
  </si>
  <si>
    <t>Noose Constrictor</t>
  </si>
  <si>
    <t>https://starcitygames.com/noose-constrictor-sgl-mtg-prm-fnm-2017-001-enf/?sku=SGL-MTG-PRM-FNM_2017_001-ENF1</t>
  </si>
  <si>
    <t>Krosan Warchief</t>
  </si>
  <si>
    <t>https://starcitygames.com/krosan-warchief-sgl-mtg-prm-fnm-2004-004-enf/?sku=SGL-MTG-PRM-FNM_2004_004-ENF1</t>
  </si>
  <si>
    <t>https://starcitygames.com/artisan-of-kozilek-sgl-mtg-prm-fnm-2011-004-enf/?sku=SGL-MTG-PRM-FNM_2011_004-ENF1</t>
  </si>
  <si>
    <t>Artisan of Kozilek</t>
  </si>
  <si>
    <t>Dimir Charm</t>
  </si>
  <si>
    <t>https://starcitygames.com/dimir-charm-sgl-mtg-prm-fnm-2013-008-enf/?sku=SGL-MTG-PRM-FNM_2013_008-ENF1</t>
  </si>
  <si>
    <t>https://starcitygames.com/unlicensed-disintegration-sgl-mtg-prm-fnm-2017-005-enf/?sku=SGL-MTG-PRM-FNM_2017_005-ENF1</t>
  </si>
  <si>
    <t>Unlicensed Disintegration</t>
  </si>
  <si>
    <t>https://starcitygames.com/sprouting-thrinax-sgl-mtg-prm-wpng-2008-021-enf/?sku=SGL-MTG-PRM-WPNG_2008_021-ENF1</t>
  </si>
  <si>
    <t>Sprouting Thrinax</t>
  </si>
  <si>
    <t>https://starcitygames.com/warleaders-helix-sgl-mtg-dgm-116-enf/?sku=SGL-MTG-DGM-116-ENF1</t>
  </si>
  <si>
    <t>Warleader's Helix</t>
  </si>
  <si>
    <t>Call of the Conclave</t>
  </si>
  <si>
    <t>https://starcitygames.com/call-of-the-conclave-sgl-mtg-prm-fnm-2013-004-enf/?sku=SGL-MTG-PRM-FNM_2013_004-ENF1</t>
  </si>
  <si>
    <t>Watchwolf</t>
  </si>
  <si>
    <t>https://starcitygames.com/watchwolf-sgl-mtg-prm-fnm-2009-009-enf/?sku=SGL-MTG-PRM-FNM_2009_009-ENF1</t>
  </si>
  <si>
    <t>https://starcitygames.com/rhox-war-monk-sgl-mtg-prm-fnm-2011-006-enf/?sku=SGL-MTG-PRM-FNM_2011_006-ENF1</t>
  </si>
  <si>
    <t>Rhox War Monk</t>
  </si>
  <si>
    <t>Aether Hub</t>
  </si>
  <si>
    <t>https://starcitygames.com/aether-hub-sgl-mtg-prm-fnm-2017-006-enf/?sku=SGL-MTG-PRM-FNM_2017_006-ENF1</t>
  </si>
  <si>
    <t>Woolly Thootcar</t>
  </si>
  <si>
    <t>https://starcitygames.com/woolly-thoctar-sgl-mtg-prm-wpng-2008-022-enf/?sku=SGL-MTG-PRM-WPNG_2008_022-ENF1</t>
  </si>
  <si>
    <t>https://starcitygames.com/tenacious-underdog-sgl-mtg-snc2-345-enn/?sku=SGL-MTG-SNC2-345-ENN1</t>
  </si>
  <si>
    <t>Dread Pressence</t>
  </si>
  <si>
    <t>https://starcitygames.com/scheming-fence-sgl-mtg-snc-219-enn/?sku=SGL-MTG-SNC-219-ENN1</t>
  </si>
  <si>
    <t>https://starcitygames.com/detention-sphere-sgl-mtg-rtr-155-enn/?sku=SGL-MTG-RTR-155-ENN1</t>
  </si>
  <si>
    <t>https://starcitygames.com/elminster-sgl-mtg-clb-274-enn/?sku=SGL-MTG-CLB-274-ENN1</t>
  </si>
  <si>
    <t>Elminster</t>
  </si>
  <si>
    <t>https://starcitygames.com/archon-of-the-triumvirate-sgl-mtg-rtr-142-enn/?sku=SGL-MTG-RTR-142-ENN1</t>
  </si>
  <si>
    <t>https://starcitygames.com/obscura-interceptor-sgl-mtg-snc-209-enn/?sku=SGL-MTG-SNC-209-ENN1</t>
  </si>
  <si>
    <t>https://starcitygames.com/magister-sphinx-sgl-mtg-2x2-247-enn/?sku=SGL-MTG-2X2-247-ENN1</t>
  </si>
  <si>
    <t>Magister Sphinx</t>
  </si>
  <si>
    <t>https://starcitygames.com/maelstrom-archangel-sgl-mtg-jmp-454-enn/?sku=SGL-MTG-JMP-454-ENN1</t>
  </si>
  <si>
    <t>Maelstrom Archangel</t>
  </si>
  <si>
    <t>Shaile, Dean of Radiance</t>
  </si>
  <si>
    <t>https://starcitygames.com/deathbringer-liege-sgl-mtg-2x2-200-enn/?sku=SGL-MTG-2X2-200-ENN1</t>
  </si>
  <si>
    <t>Deathbringer Liege</t>
  </si>
  <si>
    <t>https://starcitygames.com/abzan-ascendancy-sgl-mtg-2x2-165-enn/?sku=SGL-MTG-2X2-165-ENN1</t>
  </si>
  <si>
    <t>Abzan Ascendancy</t>
  </si>
  <si>
    <t>https://starcitygames.com/master-of-death-sgl-mtg-mh2-205-enn/?sku=SGL-MTG-MH2-205-ENN1</t>
  </si>
  <si>
    <t>Master of Death</t>
  </si>
  <si>
    <t>https://starcitygames.com/hostage-taker-sgl-mtg-2x2-505-enn/?sku=SGL-MTG-2X2-505-ENN1</t>
  </si>
  <si>
    <t>Silent-Blade Oni</t>
  </si>
  <si>
    <t>https://starcitygames.com/silent-blade-shinobi-sgl-mtg-ncc-352-enn/?sku=SGL-MTG-NCC-352-ENN1</t>
  </si>
  <si>
    <t>Maestros Diabolist</t>
  </si>
  <si>
    <t>https://starcitygames.com/maestros-diabolist-sgl-mtg-snc-200-enn/?sku=SGL-MTG-SNC-200-ENN1</t>
  </si>
  <si>
    <t>https://starcitygames.com/admiral-beckett-brass-sgl-mtg-xln-217-enn/?sku=SGL-MTG-XLN-217-ENN1</t>
  </si>
  <si>
    <t>Admiral Beckett Brass</t>
  </si>
  <si>
    <t>https://starcitygames.com/admiral-beckett-brass-sgl-mtg-pwsb-xln_217-enn/?sku=SGL-MTG-PWSB-XLN_217-ENN1</t>
  </si>
  <si>
    <t>https://starcitygames.com/zevlor-elturel-exile-sgl-mtg-clb-296-enn/?sku=SGL-MTG-CLB-296-ENN1</t>
  </si>
  <si>
    <t>Zevlor, Elturel Exile</t>
  </si>
  <si>
    <t>Nivmagus Elemental</t>
  </si>
  <si>
    <t>https://starcitygames.com/nivmagus-elemental-sgl-mtg-rtr-219-enn/?sku=SGL-MTG-RTR-219-ENN1</t>
  </si>
  <si>
    <t>Uvilda, Dean of Perfection</t>
  </si>
  <si>
    <t>https://starcitygames.com/mercurial-chemister-sgl-mtg-rtr-180-enn/?sku=SGL-MTG-RTR-180-ENN1</t>
  </si>
  <si>
    <t>https://starcitygames.com/hypersonic-dragon-sgl-mtg-rtr-170-enn/?sku=SGL-MTG-RTR-170-ENN1</t>
  </si>
  <si>
    <t>https://starcitygames.com/fireminds-foresight-sgl-mtg-rtr-162-enn/?sku=SGL-MTG-RTR-162-ENN1</t>
  </si>
  <si>
    <t>https://starcitygames.com/jodah-archmage-eternal-sgl-mtg-2x2-233-enn/?sku=SGL-MTG-2X2-233-ENN1</t>
  </si>
  <si>
    <t>Jodah, Archmage Eternal</t>
  </si>
  <si>
    <t>https://starcitygames.com/chainer-nightmare-adept-sgl-mtg-mh2-289-enn/?sku=SGL-MTG-MH2-289-ENN1</t>
  </si>
  <si>
    <t>Chainer, Nightmare Adept</t>
  </si>
  <si>
    <t>https://starcitygames.com/havoc-festival-sgl-mtg-rtr-166-enn/?sku=SGL-MTG-RTR-166-ENN1</t>
  </si>
  <si>
    <t>Havoc Festival</t>
  </si>
  <si>
    <t>https://starcitygames.com/ziatoras-envoy-sgl-mtg-snc-232-enn/?sku=SGL-MTG-SNC-232-ENN1</t>
  </si>
  <si>
    <t>https://starcitygames.com/wasitora-nekoru-queen-sgl-mtg-2x2-293-enn/?sku=SGL-MTG-2X2-293-ENN1</t>
  </si>
  <si>
    <t>Wasitora, Nekoru Queen</t>
  </si>
  <si>
    <t>https://starcitygames.com/lavalanche-sgl-mtg-2x2-240-enn/?sku=SGL-MTG-2X2-240-ENN1</t>
  </si>
  <si>
    <t>Lavalanche</t>
  </si>
  <si>
    <t>https://starcitygames.com/lotleth-troll-sgl-mtg-rtr-177-enn/?sku=SGL-MTG-RTR-177-ENN1</t>
  </si>
  <si>
    <t>https://starcitygames.com/skullbriar-the-walking-grave-sgl-mtg-2x2-277-enn/?sku=SGL-MTG-2X2-277-ENN1</t>
  </si>
  <si>
    <t>Skullbriar, the Walking Grave</t>
  </si>
  <si>
    <t>https://starcitygames.com/jarads-orders-sgl-mtg-rtr-175-enn/?sku=SGL-MTG-RTR-175-ENN1</t>
  </si>
  <si>
    <t>Jarad's Orders</t>
  </si>
  <si>
    <t>https://starcitygames.com/corpsejack-menace-sgl-mtg-rtr-152-enn/?sku=SGL-MTG-RTR-152-ENN1</t>
  </si>
  <si>
    <t>Corpsejack Menace</t>
  </si>
  <si>
    <t>https://starcitygames.com/creakwood-liege-sgl-mtg-2x2-197-enn/?sku=SGL-MTG-2X2-197-ENN1</t>
  </si>
  <si>
    <t>Creakwood Liege</t>
  </si>
  <si>
    <t>https://starcitygames.com/vraska-the-unseen-sgl-mtg-rtr-208-enn/?sku=SGL-MTG-RTR-208-ENN1</t>
  </si>
  <si>
    <t>Vraska the Unseen</t>
  </si>
  <si>
    <t>https://starcitygames.com/harness-infinity-sgl-mtg-stx-191-enn/?sku=SGL-MTG-STX-191-ENN1</t>
  </si>
  <si>
    <t>Harness Infinity</t>
  </si>
  <si>
    <t>https://starcitygames.com/figure-of-destiny-sgl-mtg-2x2-213-enn/?sku=SGL-MTG-2X2-213-ENN1</t>
  </si>
  <si>
    <t>Figure of Destiny</t>
  </si>
  <si>
    <t>Deflecting Palm</t>
  </si>
  <si>
    <t>https://starcitygames.com/deflecting-palm-sgl-mtg-cmr-444-enn/?sku=SGL-MTG-CMR-444-ENN1</t>
  </si>
  <si>
    <t>Radiant Scrollwielder</t>
  </si>
  <si>
    <t>https://starcitygames.com/bloodbraid-elf-sgl-mtg-tsr2-372-enn/?sku=SGL-MTG-TSR2-372-ENN1</t>
  </si>
  <si>
    <t>Bloodbraid Elf</t>
  </si>
  <si>
    <t>https://starcitygames.com/incandescent-aria-sgl-mtg-snc-192-enn/?sku=SGL-MTG-SNC-192-ENN1</t>
  </si>
  <si>
    <t>Incandescent Aria</t>
  </si>
  <si>
    <t>https://starcitygames.com/incandescent-aria-sgl-mtg-snc2-311-enn/?sku=SGL-MTG-SNC2-311-ENN1</t>
  </si>
  <si>
    <t>https://starcitygames.com/atla-palani-nest-tender-sgl-mtg-2x2-177-enn/?sku=SGL-MTG-2X2-177-ENN1</t>
  </si>
  <si>
    <t>Atla Palani, Nest Tender</t>
  </si>
  <si>
    <t>https://starcitygames.com/siegehorn-ceratops-sgl-mtg-rix-171-enn/?sku=SGL-MTG-RIX-171-ENN1</t>
  </si>
  <si>
    <t>Siegehorn Ceratops</t>
  </si>
  <si>
    <t>https://starcitygames.com/glittering-wish-sgl-mtg-tsr-253-enn/?sku=SGL-MTG-TSR-253-ENN1</t>
  </si>
  <si>
    <t>Glittering Wish</t>
  </si>
  <si>
    <t>https://starcitygames.com/sythis-harvests-hand-sgl-mtg-mh2-214-enn/?sku=SGL-MTG-MH2-214-ENN1</t>
  </si>
  <si>
    <t>https://starcitygames.com/rigo-streetwise-mentor-sgl-mtg-snc-215-enn/?sku=SGL-MTG-SNC-215-ENN1</t>
  </si>
  <si>
    <t>https://starcitygames.com/falco-spara-pactweaver-sgl-mtg-snc2-307-enn/?sku=SGL-MTG-SNC2-307-ENN1</t>
  </si>
  <si>
    <t>https://starcitygames.com/trygon-predator-sgl-mtg-tsr2-389-enn/?sku=SGL-MTG-TSR2-389-ENN1</t>
  </si>
  <si>
    <t>Trygon Predator</t>
  </si>
  <si>
    <t>https://starcitygames.com/quandrix-command-sgl-mtg-stx-217-enn/?sku=SGL-MTG-STX-217-ENN1</t>
  </si>
  <si>
    <t>Quandrix Command</t>
  </si>
  <si>
    <t>https://starcitygames.com/murkfiend-liege-sgl-mtg-2x2-259-enn/?sku=SGL-MTG-2X2-259-ENN1</t>
  </si>
  <si>
    <t>https://starcitygames.com/reason-sgl-mtg-hou-154a-enn/?sku=SGL-MTG-HOU-154a-ENN1</t>
  </si>
  <si>
    <t>Reason // Believe</t>
  </si>
  <si>
    <t>https://starcitygames.com/guided-passage-sgl-mtg-2x2-224-enn/?sku=SGL-MTG-2X2-224-ENN1</t>
  </si>
  <si>
    <t>https://starcitygames.com/reckoner-bankbuster-sgl-mtg-neo2-499-enn/?sku=SGL-MTG-NEO2-499-ENN1</t>
  </si>
  <si>
    <t>Twinning Staff</t>
  </si>
  <si>
    <t>https://starcitygames.com/twinning-staff-sgl-mtg-c20-070-enn/?sku=SGL-MTG-C20-070-ENN1</t>
  </si>
  <si>
    <t>Awakened Amalgam</t>
  </si>
  <si>
    <t>https://starcitygames.com/awakened-amalgam-sgl-mtg-rix-175-enn/?sku=SGL-MTG-RIX-175-ENN1</t>
  </si>
  <si>
    <t>Scion of Draco</t>
  </si>
  <si>
    <t>https://starcitygames.com/scion-of-draco-sgl-mtg-mh2-234-enn/?sku=SGL-MTG-MH2-234-ENN1</t>
  </si>
  <si>
    <t>https://starcitygames.com/chamber-sentry-sgl-mtg-jmp-461-enn/?sku=SGL-MTG-JMP-461-ENN1</t>
  </si>
  <si>
    <t>Frostboil Snarl (JP)</t>
  </si>
  <si>
    <t>https://starcitygames.com/temple-of-mystery-sgl-mtg-m20-255-enn/?sku=SGL-MTG-M20-255-ENN1</t>
  </si>
  <si>
    <t>Arch of Orazca</t>
  </si>
  <si>
    <t>https://starcitygames.com/arch-of-orazca-sgl-mtg-rix-185-enn/?sku=SGL-MTG-RIX-185-ENN1</t>
  </si>
  <si>
    <t>The Biblioplex</t>
  </si>
  <si>
    <t>https://starcitygames.com/the-biblioplex-sgl-mtg-stx-264-enn/?sku=SGL-MTG-STX-264-ENN1</t>
  </si>
  <si>
    <t>Faceless Haven</t>
  </si>
  <si>
    <t>https://starcitygames.com/faceless-haven-sgl-mtg-khm-255-enf/?sku=SGL-MTG-KHM-255-ENF1</t>
  </si>
  <si>
    <t>Lava Spike</t>
  </si>
  <si>
    <t>https://starcitygames.com/lava-spike-sgl-mtg-prm-prmr_2022_001-enn/?sku=SGL-MTG-PRM-PRMR_2022_001-ENN1</t>
  </si>
  <si>
    <t>https://starcitygames.com/anger-sgl-mtg-afc-113-enn/?sku=SGL-MTG-AFC-113-ENN1</t>
  </si>
  <si>
    <t>Anger</t>
  </si>
  <si>
    <t>Maddening Hex</t>
  </si>
  <si>
    <t>https://starcitygames.com/maddening-hex-sgl-mtg-afc-032-enn/?sku=SGL-MTG-AFC-032-ENN1</t>
  </si>
  <si>
    <t>https://starcitygames.com/dragonborn-champion-sgl-mtg-afc-045-enn/?sku=SGL-MTG-AFC-045-ENN1</t>
  </si>
  <si>
    <t>Dragonborn Champion</t>
  </si>
  <si>
    <t>https://starcitygames.com/klauth-unrivaled-ancient-sgl-mtg-afc-050-enf/?sku=SGL-MTG-AFC-050-ENF1</t>
  </si>
  <si>
    <t>Klauth, Unrivaled Ancient</t>
  </si>
  <si>
    <t>https://starcitygames.com/druid-of-purification-sgl-mtg-afc-039-enn/?sku=SGL-MTG-AFC-039-ENN1</t>
  </si>
  <si>
    <t>Druid of Purification</t>
  </si>
  <si>
    <t>https://starcitygames.com/profane-tutor-sgl-mtg-mh2-097-enn/?sku=SGL-MTG-MH2-097-ENN1</t>
  </si>
  <si>
    <t>Slip Out the Back</t>
  </si>
  <si>
    <t>https://starcitygames.com/slip-out-the-back-sgl-mtg-snc-062-enn/?sku=SGL-MTG-SNC-062-ENN1</t>
  </si>
  <si>
    <t>https://starcitygames.com/path-to-exile-sgl-mtg-2x2-023-enn/?sku=SGL-MTG-2X2-023-ENN1</t>
  </si>
  <si>
    <t>https://starcitygames.com/elenda-the-dusk-rose-sgl-mtg-2x22-377-enf/?sku=SGL-MTG-2X22-377-ENF1</t>
  </si>
  <si>
    <t>https://starcitygames.com/damnation-sgl-mtg-2x22-353-enn/?sku=SGL-MTG-2X22-353-ENN1</t>
  </si>
  <si>
    <t>https://starcitygames.com/damnation-sgl-mtg-2x2-073-enf/?sku=SGL-MTG-2X2-073-ENF1</t>
  </si>
  <si>
    <t>https://starcitygames.com/lightning-bolt-sgl-mtg-2x22-361-enf/?sku=SGL-MTG-2X22-361-ENF1</t>
  </si>
  <si>
    <t>https://starcitygames.com/anguished-unmaking-sgl-mtg-2x2-170-enn/?sku=SGL-MTG-2X2-170-ENN1</t>
  </si>
  <si>
    <t>https://starcitygames.com/yahenni-undying-partisan-sgl-mtg-2x2-099-enn/?sku=SGL-MTG-2X2-099-ENN1</t>
  </si>
  <si>
    <t>Yahenni, Undying Partisan</t>
  </si>
  <si>
    <t>https://starcitygames.com/supreme-verdict-sgl-mtg-rtr-201-enn/?sku=SGL-MTG-RTR-201-ENN1</t>
  </si>
  <si>
    <t>https://starcitygames.com/vandalblast-sgl-mtg-rtr-111-enn/?sku=SGL-MTG-RTR-111-ENN1</t>
  </si>
  <si>
    <t>Vandalblast</t>
  </si>
  <si>
    <t>https://starcitygames.com/sphinxs-revelation-sgl-mtg-rtr-200-enn/?sku=SGL-MTG-RTR-200-ENN1</t>
  </si>
  <si>
    <t>https://starcitygames.com/grave-betrayal-sgl-mtg-rtr-67-enn/?sku=SGL-MTG-RTR-67-ENN1</t>
  </si>
  <si>
    <t>Grave Betrayal</t>
  </si>
  <si>
    <t>https://starcitygames.com/steam-vents-sgl-mtg-rtr-247-enn/?sku=SGL-MTG-RTR-247-ENN1</t>
  </si>
  <si>
    <t>https://starcitygames.com/temple-garden-sgl-mtg-rtr-248-enn/?sku=SGL-MTG-RTR-248-ENN1</t>
  </si>
  <si>
    <t>Shineshadow Snarl (JP)</t>
  </si>
  <si>
    <t>Storm-Kiln Artist (JP)</t>
  </si>
  <si>
    <t>Solve the Equation (JP)</t>
  </si>
  <si>
    <t>https://starcitygames.com/shalai-voice-of-plenty-sgl-mtg-prm-pp-dom-035-enn/?sku=SGL-MTG-PRM-PP_DOM_035-ENN1</t>
  </si>
  <si>
    <t>https://starcitygames.com/teleportation-circle-sgl-mtg-afr2-364-enn/?sku=SGL-MTG-AFR2-364-ENN1</t>
  </si>
  <si>
    <t>https://starcitygames.com/the-book-of-exalted-deeds-sgl-mtg-afr-004-enf/?sku=SGL-MTG-AFR-004-ENF1</t>
  </si>
  <si>
    <t>https://starcitygames.com/an-offer-you-cant-refuse-sgl-mtg-prm-pp_snc_464-enf/?sku=SGL-MTG-PRM-PP_SNC_464-ENF1</t>
  </si>
  <si>
    <t>https://starcitygames.com/demonlord-belzenlok-sgl-mtg-dom-86-enf/?sku=SGL-MTG-DOM-86-ENF1</t>
  </si>
  <si>
    <t>https://starcitygames.com/orb-of-dragonkind-sgl-mtg-afr2-381-enf/?sku=SGL-MTG-AFR2-381-ENF1</t>
  </si>
  <si>
    <t>https://starcitygames.com/enchantresss-presence-sgl-mtg-mh2-283-enf/?sku=SGL-MTG-MH2-283-ENF1</t>
  </si>
  <si>
    <t>https://starcitygames.com/vigor-sgl-mtg-bbd-215-enn/?sku=SGL-MTG-BBD-215-ENN1</t>
  </si>
  <si>
    <t>Greasefang, Okiba Boss (JP)</t>
  </si>
  <si>
    <t>https://starcitygames.com/dragonborn-champion-sgl-mtg-afc2-314-enn/?sku=SGL-MTG-AFC2-314-ENN1</t>
  </si>
  <si>
    <t>https://starcitygames.com/raffine-scheming-seer-sgl-mtg-prm-pp_snc_213-enf/?sku=SGL-MTG-PRM-PP_SNC_213-ENF1</t>
  </si>
  <si>
    <t>Lurrus of the Dream-Den (PRE)</t>
  </si>
  <si>
    <t>https://starcitygames.com/lurrus-of-the-dream-den-sgl-mtg-prm-pre_iko_226-enf/?sku=SGL-MTG-PRM-PRE_IKO_226-ENF1</t>
  </si>
  <si>
    <t>https://starcitygames.com/hydroid-krasis-sgl-mtg-rna-183-enn/?sku=SGL-MTG-RNA-183-ENN1</t>
  </si>
  <si>
    <t>https://starcitygames.com/darkbore-pathway-slitherbore-pathway-sgl-mtg-khm-254-enn/?sku=SGL-MTG-KHM-254-ENN1</t>
  </si>
  <si>
    <t>https://starcitygames.com/lair-of-the-hydra-sgl-mtg-afr-259-enf/?sku=SGL-MTG-AFR-259-ENF1</t>
  </si>
  <si>
    <t>https://starcitygames.com/ziatoras-proving-ground-sgl-mtg-snc-261-enn/?sku=SGL-MTG-SNC-261-ENN1</t>
  </si>
  <si>
    <t>https://starcitygames.com/nykthos-shrine-to-nyx-sgl-mtg-prm-prmr_2022_003-enn/?sku=SGL-MTG-PRM-PRMR_2022_003-ENN1</t>
  </si>
  <si>
    <t>Nykthos, Shrine to Nyx</t>
  </si>
  <si>
    <t>Basri Ket</t>
  </si>
  <si>
    <t>https://starcitygames.com/basri-ket-sgl-mtg-m21-007-enn/?sku=SGL-MTG-M21-007-ENN1</t>
  </si>
  <si>
    <t>Teferi's Ageless Insight</t>
  </si>
  <si>
    <t>Teferi, Master of Time (#75)</t>
  </si>
  <si>
    <t>https://starcitygames.com/teferi-master-of-time-sgl-mtg-m21-075-enn/?sku=SGL-MTG-M21-075-ENN1</t>
  </si>
  <si>
    <t>Azusa, Lost but Seeking</t>
  </si>
  <si>
    <t>https://starcitygames.com/azusa-lost-but-seeking-sgl-mtg-m21-173-enn/?sku=SGL-MTG-M21-173-ENN1</t>
  </si>
  <si>
    <t>https://starcitygames.com/heroic-intervention-sgl-mtg-m21-188-enn/?sku=SGL-MTG-M21-188-ENN1</t>
  </si>
  <si>
    <t>https://starcitygames.com/kodama-of-the-west-tree-sgl-mtg-prm-pp_neo_199-enn/?sku=SGL-MTG-PRM-PP_NEO_199-ENN1</t>
  </si>
  <si>
    <t>https://starcitygames.com/tatyova-benthic-druid-sgl-mtg-dom-206-enf/?sku=SGL-MTG-DOM-206-ENF1</t>
  </si>
  <si>
    <t>https://starcitygames.com/sword-of-dungeons-dragons-sgl-mtg-ust-163-enn/?sku=SGL-MTG-UST-163-ENN1</t>
  </si>
  <si>
    <t>Sword of Dungeons &amp; Dragons</t>
  </si>
  <si>
    <t>https://starcitygames.com/raugrin-triome-sgl-mtg-prm-pp_iko_251-enf/?sku=SGL-MTG-PRM-PP_IKO_251-ENF1</t>
  </si>
  <si>
    <t>Isolated Chapel</t>
  </si>
  <si>
    <t>https://starcitygames.com/isolated-chapel-sgl-mtg-dom-241-enn/?sku=SGL-MTG-DOM-241-ENN1</t>
  </si>
  <si>
    <t>Cabal Coffers</t>
  </si>
  <si>
    <t>https://starcitygames.com/cabal-coffers-sgl-mtg-mh22-325-enf/?sku=SGL-MTG-MH22-325-ENF1</t>
  </si>
  <si>
    <t>https://www.cardkingdom.com/mtg/streets-of-new-capenna/raffine-scheming-seer</t>
  </si>
  <si>
    <t>https://www.cardkingdom.com/mtg/dominaria-united/sheoldred-the-apocalypse</t>
  </si>
  <si>
    <r>
      <rPr>
        <b/>
        <sz val="12"/>
        <color theme="4" tint="0.59999389629810485"/>
        <rFont val="Calibri"/>
        <family val="2"/>
        <scheme val="minor"/>
      </rPr>
      <t xml:space="preserve">3.7.9 </t>
    </r>
    <r>
      <rPr>
        <b/>
        <sz val="12"/>
        <color rgb="FFFFFF00"/>
        <rFont val="Calibri"/>
        <family val="2"/>
        <scheme val="minor"/>
      </rPr>
      <t>Dominaria United</t>
    </r>
  </si>
  <si>
    <t>Sheoldred, the Apocalypse</t>
  </si>
  <si>
    <t>Kaito Shizuki</t>
  </si>
  <si>
    <t>Liliana of the Veil</t>
  </si>
  <si>
    <t>https://www.cardkingdom.com/mtg/dominaria-united/adarkar-wastes</t>
  </si>
  <si>
    <t>https://www.cardkingdom.com/mtg/innistrad-midnight-hunt/deserted-beach</t>
  </si>
  <si>
    <t>https://www.cardkingdom.com/mtg/kamigawa-neon-dynasty/otawara-soaring-city</t>
  </si>
  <si>
    <t>https://www.cardkingdom.com/mtg/streets-of-new-capenna/raffines-tower</t>
  </si>
  <si>
    <r>
      <rPr>
        <b/>
        <sz val="12"/>
        <color theme="4" tint="0.59999389629810485"/>
        <rFont val="Calibri"/>
        <family val="2"/>
        <scheme val="minor"/>
      </rPr>
      <t xml:space="preserve">3.8.0 </t>
    </r>
    <r>
      <rPr>
        <b/>
        <sz val="12"/>
        <color rgb="FFFFFF00"/>
        <rFont val="Calibri"/>
        <family val="2"/>
        <scheme val="minor"/>
      </rPr>
      <t>Dominaria United Commander</t>
    </r>
  </si>
  <si>
    <t>https://starcitygames.com/welcoming-vampire-sgl-mtg-vow-046-enf/?sku=SGL-MTG-VOW-046-ENF1</t>
  </si>
  <si>
    <t>Archon of Cruelty</t>
  </si>
  <si>
    <t>https://starcitygames.com/archon-of-cruelty-sgl-mtg-mh2-075-enn/?sku=SGL-MTG-MH2-075-ENN1</t>
  </si>
  <si>
    <t>Timeless Lotus</t>
  </si>
  <si>
    <t>https://starcitygames.com/timeless-lotus-sgl-mtg-dmu-239-enn/?sku=SGL-MTG-DMU-239-ENN1</t>
  </si>
  <si>
    <t>https://starcitygames.com/karn-living-legacy-sgl-mtg-dmu-001-enn/?sku=SGL-MTG-DMU-001-ENN1</t>
  </si>
  <si>
    <t>Karn, Living Legacy</t>
  </si>
  <si>
    <t>https://starcitygames.com/adarkar-wasters-sgl-mtg-dmu-243-enn/?sku=SGL-MTG-DMU-243-ENN1</t>
  </si>
  <si>
    <t>https://starcitygames.com/adarkar-wastes-sgl-mtg-prm-pre_dmu_243-enf/?sku=SGL-MTG-PRM-PRE_DMU_243-ENF1</t>
  </si>
  <si>
    <t>https://starcitygames.com/sulfurous-springs-sgl-mtg-dmu-256-enn/?sku=SGL-MTG-DMU-256-ENN1</t>
  </si>
  <si>
    <t>Sulfurous Springs</t>
  </si>
  <si>
    <t>Karplusan Forest</t>
  </si>
  <si>
    <t>https://starcitygames.com/karplusan-forest-sgl-mtg-dmu2-379-enn/?sku=SGL-MTG-DMU2-379-ENN1</t>
  </si>
  <si>
    <t>https://starcitygames.com/yavimaya-coast-sgl-mtg-dmu2-382-enn/?sku=SGL-MTG-DMU2-382-ENN1</t>
  </si>
  <si>
    <t>https://starcitygames.com/swamp-sgl-mtg-dmu-279-enf/?sku=SGL-MTG-DMU-279-ENF1</t>
  </si>
  <si>
    <t>https://starcitygames.com/island-sgl-mtg-dmu-278-enn/?sku=SGL-MTG-DMU-278-ENN1</t>
  </si>
  <si>
    <t>https://starcitygames.com/swamp-sgl-mtg-dmu-279-enn/?sku=SGL-MTG-DMU-279-ENN1</t>
  </si>
  <si>
    <t>https://starcitygames.com/forest-sgl-mtg-dmu-281-enn/?sku=SGL-MTG-DMU-281-ENN1</t>
  </si>
  <si>
    <t>https://starcitygames.com/mountain-sgl-mtg-dmu-280-enn/?sku=SGL-MTG-DMU-280-ENN1</t>
  </si>
  <si>
    <t>Mountain</t>
  </si>
  <si>
    <t>https://starcitygames.com/plains-sgl-mtg-dmu-277-enn/?sku=SGL-MTG-DMU-277-ENN1</t>
  </si>
  <si>
    <t>https://www.cardkingdom.com/mtg/mystery-booster-the-list/collective-restraint-invasion</t>
  </si>
  <si>
    <t>Collective Restraint</t>
  </si>
  <si>
    <t>https://starcitygames.com/shizo-deaths-storehouse-sgl-mtg-dmc-233-enn/?sku=SGL-MTG-DMC-233-ENN1</t>
  </si>
  <si>
    <t>https://starcitygames.com/the-reaver-cleaver-sgl-mtg-dmc-008-enn/?sku=SGL-MTG-DMC-008-ENN1</t>
  </si>
  <si>
    <t>The Reaver Cleaver</t>
  </si>
  <si>
    <t>https://starcitygames.com/gerrards-hourglass-pendant-sgl-mtg-dmc-017-enn/?sku=SGL-MTG-DMC-017-ENN1</t>
  </si>
  <si>
    <t>Gerrard's Hourglass Pendant</t>
  </si>
  <si>
    <t>Dihada, Binder of Wills</t>
  </si>
  <si>
    <t>https://starcitygames.com/dihada-binder-of-wills-sgl-mtg-dmc-001-enf/?sku=SGL-MTG-DMC-001-ENF1</t>
  </si>
  <si>
    <t>https://starcitygames.com/dragonskull-summit-sgl-mtg-dmc-207-enn/?sku=SGL-MTG-DMC-207-ENN1</t>
  </si>
  <si>
    <t>https://starcitygames.com/reliquary-tower-sgl-mtg-dmc-227-enn/?sku=SGL-MTG-DMC-227-ENN1</t>
  </si>
  <si>
    <t>https://starcitygames.com/bladewing-deathless-tyrant-sgl-mtg-dmc-009-enn/?sku=SGL-MTG-DMC-009-ENN1</t>
  </si>
  <si>
    <t>Bladewing, Deathless Tyrant</t>
  </si>
  <si>
    <t>https://starcitygames.com/sol-ring-sgl-mtg-dmc-190-enn/?sku=SGL-MTG-DMC-190-ENN1</t>
  </si>
  <si>
    <t>https://starcitygames.com/bontus-monument-sgl-mtg-dmc-179-enn/?sku=SGL-MTG-DMC-179-ENN1</t>
  </si>
  <si>
    <t>Jodah, the Unifier</t>
  </si>
  <si>
    <t>https://starcitygames.com/jodah-the-unifier-sgl-mtg-dmu-203-enn/?sku=SGL-MTG-DMU-203-ENN1</t>
  </si>
  <si>
    <t>https://starcitygames.com/rith-liberated-primeval-sgl-mtg-dmu-214-enn/?sku=SGL-MTG-DMU-214-ENN1</t>
  </si>
  <si>
    <t>Rith, Liberated Primeval</t>
  </si>
  <si>
    <t>Defiler of Vigor</t>
  </si>
  <si>
    <t>https://starcitygames.com/defiler-of-vigor-sgl-mtg-dmu-160-enn/?sku=SGL-MTG-DMU-160-ENN1</t>
  </si>
  <si>
    <t>https://starcitygames.com/leaf-crowned-visionary-sgl-mtg-dmu-167-enn/?sku=SGL-MTG-DMU-167-ENN1</t>
  </si>
  <si>
    <t>Leaf-Crowned Visionary</t>
  </si>
  <si>
    <t>https://starcitygames.com/gilt-leaf-archdruid-sgl-mtg-pwsb-mor_124-enn/?sku=SGL-MTG-PWSB-MOR_124-ENN1</t>
  </si>
  <si>
    <t>Gilt-Leaf Archdruid</t>
  </si>
  <si>
    <t>https://starcitygames.com/greensleeves-maro-sorcerer-sgl-mtg-dmc-027-enn/?sku=SGL-MTG-DMC-027-ENN1</t>
  </si>
  <si>
    <t>Greensleeves, Maro-Sorcerer</t>
  </si>
  <si>
    <t>https://starcitygames.com/rundvelt-hordemaster-sgl-mtg-dmu-142-enn/?sku=SGL-MTG-DMU-142-ENN1</t>
  </si>
  <si>
    <t>Rundvelt Hordemaster</t>
  </si>
  <si>
    <t>https://starcitygames.com/jaya-fiery-negotiator-sgl-mtg-dmu-133-enn/?sku=SGL-MTG-DMU-133-ENN1</t>
  </si>
  <si>
    <t>Jaya, Fiery Negotiator</t>
  </si>
  <si>
    <t>https://starcitygames.com/shivan-devastator-sgl-mtg-dmu-143-enn/?sku=SGL-MTG-DMU-143-ENN1</t>
  </si>
  <si>
    <t>Shivan Devastator</t>
  </si>
  <si>
    <t>https://starcitygames.com/aether-channeler-sgl-mtg-dmu-042-enn/?sku=SGL-MTG-DMU-042-ENN1</t>
  </si>
  <si>
    <t>Aether Channeler</t>
  </si>
  <si>
    <t>Leyline Binding</t>
  </si>
  <si>
    <t>https://starcitygames.com/leyline-binding-sgl-mtg-dmu-024-enn/?sku=SGL-MTG-DMU-024-ENN1</t>
  </si>
  <si>
    <t>Shivan Reef</t>
  </si>
  <si>
    <r>
      <rPr>
        <sz val="12"/>
        <color rgb="FF246E52"/>
        <rFont val="Calibri"/>
        <family val="2"/>
        <scheme val="minor"/>
      </rPr>
      <t xml:space="preserve">2.9.2. </t>
    </r>
    <r>
      <rPr>
        <sz val="12"/>
        <color rgb="FF55C79C"/>
        <rFont val="Calibri"/>
        <family val="2"/>
        <scheme val="minor"/>
      </rPr>
      <t>Ixalan</t>
    </r>
  </si>
  <si>
    <t>https://starcitygames.com/leyline-binding-sgl-mtg-dmu-024-enf/?sku=SGL-MTG-DMU-024-ENF1</t>
  </si>
  <si>
    <t>Serra's Paragorn</t>
  </si>
  <si>
    <t>https://starcitygames.com/serra-paragon-sgl-mtg-dmu-032-enn/?sku=SGL-MTG-DMU-032-ENN1</t>
  </si>
  <si>
    <t>https://starcitygames.com/serra-paragon-sgl-mtg-dmu-032-enf/?sku=SGL-MTG-DMU-032-ENF1</t>
  </si>
  <si>
    <t>https://starcitygames.com/vesuvan-duplimancy-sgl-mtg-dmu-073-enn/?sku=SGL-MTG-DMU-073-ENN1</t>
  </si>
  <si>
    <t>Vesuvan Duplimancy</t>
  </si>
  <si>
    <t>https://starcitygames.com/tenacious-underdog-sgl-mtg-prm-pp_snc_097-enf/?sku=SGL-MTG-PRM-PP_SNC_097-ENF1</t>
  </si>
  <si>
    <t>https://starcitygames.com/jaya-fiery-negotiator-sgl-mtg-dmu2-374-enn/?sku=SGL-MTG-DMU2-374-ENN1</t>
  </si>
  <si>
    <t>Chandra, Awakened Inferno</t>
  </si>
  <si>
    <t>https://starcitygames.com/chandra-awakened-inferno-sgl-mtg-m20-127-enn/?sku=SGL-MTG-M20-127-ENN1</t>
  </si>
  <si>
    <t>https://starcitygames.com/defiler-of-vigor-sgl-mtg-dmu-160-enf/?sku=SGL-MTG-DMU-160-ENF1</t>
  </si>
  <si>
    <t>https://starcitygames.com/kaito-shizuki-sgl-mtg-neo-226-enn/?sku=SGL-MTG-NEO-226-ENN1</t>
  </si>
  <si>
    <t>https://starcitygames.com/rith-liberated-primeval-sgl-mtg-prm-pre_dmu_214-enf/?sku=SGL-MTG-PRM-PRE_DMU_214-ENF1</t>
  </si>
  <si>
    <t>https://starcitygames.com/solkanar-the-tainted-sgl-mtg-dmu2-318-enf/?sku=SGL-MTG-DMU2-318-ENF1</t>
  </si>
  <si>
    <t>Sol'Kanar the Tainted</t>
  </si>
  <si>
    <t>Soul of Windgrace</t>
  </si>
  <si>
    <t>https://starcitygames.com/soul-of-windgrace-sgl-mtg-dmu-220-enn/?sku=SGL-MTG-DMU-220-ENN1</t>
  </si>
  <si>
    <t>https://starcitygames.com/sol-ring-sgl-mtg-prm-lylgs_2022_001-enf/?sku=SGL-MTG-PRM-LYLGS_2022_001-ENF1</t>
  </si>
  <si>
    <t>https://starcitygames.com/weatherlight-compleated-sgl-mtg-dmu-242-enn/?sku=SGL-MTG-DMU-242-ENN1</t>
  </si>
  <si>
    <t>Weatherlight Compleated</t>
  </si>
  <si>
    <t>https://starcitygames.com/plains-sgl-mtg-dmu-277-enf/?sku=SGL-MTG-DMU-277-ENF1</t>
  </si>
  <si>
    <t>https://starcitygames.com/mountain-sgl-mtg-dmu-280-enf/?sku=SGL-MTG-DMU-280-ENF1</t>
  </si>
  <si>
    <t>https://starcitygames.com/jadar-ghoulcaller-of-nephalia-sgl-mtg-mid-108-enn/?sku=SGL-MTG-MID-108-ENN1</t>
  </si>
  <si>
    <t>Jadar, Ghoulcaller of Nephalia</t>
  </si>
  <si>
    <t>Braids, Arisen Nightmare</t>
  </si>
  <si>
    <t>https://starcitygames.com/niambi-esteemed-speaker-sgl-mtg-m21-222-enn/?sku=SGL-MTG-M21-222-ENN1</t>
  </si>
  <si>
    <t>Niambi, Esteemed Speaker</t>
  </si>
  <si>
    <t>https://starcitygames.com/stenn-paranoid-partisan-sgl-mtg-dmu-221-enn/?sku=SGL-MTG-DMU-221-ENN1</t>
  </si>
  <si>
    <t>Stenn, Paranoid Partisan</t>
  </si>
  <si>
    <t>https://starcitygames.com/gwafa-hazid-profiteer-sgl-mtg-bbd-223-enn/?sku=SGL-MTG-BBD-223-ENN1</t>
  </si>
  <si>
    <t>Gwafa Hazid, Profiteer</t>
  </si>
  <si>
    <t>https://starcitygames.com/jedit-ojanen-mercenary-sgl-mtg-dmc-034-enn/?sku=SGL-MTG-DMC-034-ENN1</t>
  </si>
  <si>
    <t>Jedit Ojanen, Mercenary</t>
  </si>
  <si>
    <t>https://starcitygames.com/priest-of-fell-rites-sgl-mtg-mh22-372-enn/?sku=SGL-MTG-MH22-372-ENN1</t>
  </si>
  <si>
    <t>https://starcitygames.com/lurrus-of-the-dream-den-sgl-mtg-iko-226-enn/?sku=SGL-MTG-IKO-226-ENN1</t>
  </si>
  <si>
    <t>https://starcitygames.com/verrak-warped-sengir-sgl-mtg-dmc-016-enn/?sku=SGL-MTG-DMC-016-ENN1</t>
  </si>
  <si>
    <t>Verrak, Warped Sengir</t>
  </si>
  <si>
    <t>https://starcitygames.com/ratadrabik-of-urborg-sgl-mtg-dmu-213-enn/?sku=SGL-MTG-DMU-213-ENN1</t>
  </si>
  <si>
    <t>Ratadrabik of Urborg</t>
  </si>
  <si>
    <t>https://starcitygames.com/kayas-wrath-sgl-mtg-dmc-155-enn/?sku=SGL-MTG-DMC-155-ENN1</t>
  </si>
  <si>
    <t>https://starcitygames.com/primevals-glorious-rebirth-sgl-mtg-dmc-165-enn/?sku=SGL-MTG-DMC-165-ENN1</t>
  </si>
  <si>
    <t>Primevals' Glorious Rebirth</t>
  </si>
  <si>
    <t>https://starcitygames.com/evelyn-the-covetous-sgl-mtg-snc2-306-enn/?sku=SGL-MTG-SNC2-306-ENN1</t>
  </si>
  <si>
    <t>https://starcitygames.com/jhoira-ageless-innovator-sgl-mtg-dmu-202-enn/?sku=SGL-MTG-DMU-202-ENN1</t>
  </si>
  <si>
    <t>Jhoira, Ageless Innovator</t>
  </si>
  <si>
    <t>https://starcitygames.com/jhoira-ageless-innovator-sgl-mtg-dmu2-301-enn/?sku=SGL-MTG-DMU2-301-ENN1</t>
  </si>
  <si>
    <t>https://starcitygames.com/jhoira-of-the-ghitu-sgl-mtg-pwsb-fut_157-enn/?sku=SGL-MTG-PWSB-FUT_157-ENN1</t>
  </si>
  <si>
    <t>https://starcitygames.com/fire-ice-sgl-mtg-mh2-290-enn/?sku=SGL-MTG-MH2-290-ENN1</t>
  </si>
  <si>
    <t>Fire // Ice</t>
  </si>
  <si>
    <t>https://starcitygames.com/elsha-of-the-infinite-sgl-mtg-2x2-208-enn/?sku=SGL-MTG-2X2-208-ENN1</t>
  </si>
  <si>
    <t>Elsha of the Infinite</t>
  </si>
  <si>
    <t>https://starcitygames.com/asmoranomardicadaistinaculdacar-sgl-mtg-mh22-417-enn/?sku=SGL-MTG-MH22-417-ENN1</t>
  </si>
  <si>
    <t>https://starcitygames.com/rivaz-of-the-claw-sgl-mtg-dmu-215-enn/?sku=SGL-MTG-DMU-215-ENN1</t>
  </si>
  <si>
    <t>Rivaz of the Claw</t>
  </si>
  <si>
    <t>https://starcitygames.com/rivaz-of-the-claw-sgl-mtg-dmu2-314-enn/?sku=SGL-MTG-DMU2-314-ENN1</t>
  </si>
  <si>
    <t>https://starcitygames.com/bedevil-sgl-mtg-dmc-144-enn/?sku=SGL-MTG-DMC-144-ENN1</t>
  </si>
  <si>
    <t>Bedevil</t>
  </si>
  <si>
    <t>https://starcitygames.com/chainer-nightmare-adept-sgl-mtg-mh22-419-enn/?sku=SGL-MTG-MH22-419-ENN1</t>
  </si>
  <si>
    <t>https://starcitygames.com/rakdoss-return-sgl-mtg-rtr-188-enn/?sku=SGL-MTG-RTR-188-ENN1</t>
  </si>
  <si>
    <t>https://starcitygames.com/nemata-primeval-warden-sgl-mtg-dmu-209-enn/?sku=SGL-MTG-DMU-209-ENN1</t>
  </si>
  <si>
    <t>Nemata, Primeval Warden</t>
  </si>
  <si>
    <t>https://starcitygames.com/nemata-primeval-warden-sgl-mtg-dmu2-308-enn/?sku=SGL-MTG-DMU2-308-ENN1</t>
  </si>
  <si>
    <t>https://starcitygames.com/angelfire-ignition-sgl-mtg-mid-209-enn/?sku=SGL-MTG-MID-209-ENN1</t>
  </si>
  <si>
    <t>Angelfire Ignition</t>
  </si>
  <si>
    <t>https://starcitygames.com/raiyuu-storms-edge-sgl-mtg-neo-232-enn/?sku=SGL-MTG-NEO-232-ENN1</t>
  </si>
  <si>
    <t>Raiyuu, Storm's Edge</t>
  </si>
  <si>
    <t>https://starcitygames.com/astor-bearer-of-blades-sgl-mtg-dmu-194-enn/?sku=SGL-MTG-DMU-194-ENN1</t>
  </si>
  <si>
    <t>Astor, Bearer of Blades</t>
  </si>
  <si>
    <t>https://starcitygames.com/tajic-blade-of-the-legion-sgl-mtg-dmc-171-enn/?sku=SGL-MTG-DMC-171-ENN1</t>
  </si>
  <si>
    <t>Tajic, Blade of the Legion</t>
  </si>
  <si>
    <t>https://starcitygames.com/bell-borca-spectral-sergeant-sgl-mtg-dmc-145-enn/?sku=SGL-MTG-DMC-145-ENN1</t>
  </si>
  <si>
    <t>https://starcitygames.com/adult-gold-dragon-sgl-mtg-afr2-297-enn/?sku=SGL-MTG-AFR2-297-ENN1</t>
  </si>
  <si>
    <t>https://starcitygames.com/adriana-captain-of-the-guard-sgl-mtg-dmc-139-enn/?sku=SGL-MTG-DMC-139-ENN1</t>
  </si>
  <si>
    <t>Adriana, Captain of the Guard</t>
  </si>
  <si>
    <t>https://starcitygames.com/piru-the-volatile-sgl-mtg-mh2-207-enn/?sku=SGL-MTG-MH2-207-ENN1</t>
  </si>
  <si>
    <t>Piru, the Volatile</t>
  </si>
  <si>
    <t>https://starcitygames.com/meria-scholar-of-antiquity-sgl-mtg-dmu-206-enn/?sku=SGL-MTG-DMU-206-ENN1</t>
  </si>
  <si>
    <t>Meria, Scholar of Antiquity</t>
  </si>
  <si>
    <t>https://starcitygames.com/fiery-justice-sgl-mtg-2x2-212-enn/?sku=SGL-MTG-2X2-212-ENN1</t>
  </si>
  <si>
    <t>Fiery Justice</t>
  </si>
  <si>
    <t>https://starcitygames.com/mayaels-aria-sgl-mtg-2x2-253-enn/?sku=SGL-MTG-2X2-253-ENN1</t>
  </si>
  <si>
    <t>Mayael's Aria</t>
  </si>
  <si>
    <t>https://starcitygames.com/jenson-carthalion-druid-exile-sgl-mtg-dmc-003-enn/?sku=SGL-MTG-DMC-003-ENN1</t>
  </si>
  <si>
    <t>Jenson Carthalion, Druid Exile</t>
  </si>
  <si>
    <t>https://starcitygames.com/king-darien-xlviii-sgl-mtg-dmu-204-enn/?sku=SGL-MTG-DMU-204-ENN1</t>
  </si>
  <si>
    <t>https://starcitygames.com/king-darien-xlviii-sgl-mtg-dmu2-303-enn/?sku=SGL-MTG-DMU2-303-ENN1</t>
  </si>
  <si>
    <t>King Darien XLVIII</t>
  </si>
  <si>
    <t>https://starcitygames.com/brokers-ascendancy-sgl-mtg-snc-170-enn/?sku=SGL-MTG-SNC-170-ENN1</t>
  </si>
  <si>
    <t>https://starcitygames.com/rigo-streetwise-mentor-sgl-mtg-snc2-329-enn/?sku=SGL-MTG-SNC2-329-ENN1</t>
  </si>
  <si>
    <t>https://starcitygames.com/shanna-purifying-blade-sgl-mtg-dmu2-317-enn/?sku=SGL-MTG-DMU2-317-ENN1</t>
  </si>
  <si>
    <t>Shanna, Purifying Blade</t>
  </si>
  <si>
    <t>https://starcitygames.com/ivy-gleeful-spellthief-sgl-mtg-dmu-201-enn/?sku=SGL-MTG-DMU-201-ENN1</t>
  </si>
  <si>
    <t>Ivy, Gleeful Spellthief</t>
  </si>
  <si>
    <t>https://starcitygames.com/ivy-gleeful-spellthief-sgl-mtg-dmu2-300-enn/?sku=SGL-MTG-DMU2-300-ENN1</t>
  </si>
  <si>
    <t>https://starcitygames.com/savage-knuckleblade-sgl-mtg-ktk-197-enn/?sku=SGL-MTG-KTK-197-ENN1</t>
  </si>
  <si>
    <t>https://starcitygames.com/hypnotic-swirly-disc-sgl-mtg-ust-189-enn/?sku=SGL-MTG-UST-189-ENN1</t>
  </si>
  <si>
    <t>Hypnotic Swirly Disc</t>
  </si>
  <si>
    <t>Bloodforged Battle-Axe</t>
  </si>
  <si>
    <t>https://starcitygames.com/bloodforged-battle-axe-sgl-mtg-2x2-299-enn/?sku=SGL-MTG-2X2-299-ENN1</t>
  </si>
  <si>
    <t>Diamond Lion</t>
  </si>
  <si>
    <t>https://starcitygames.com/diamond-lion-sgl-mtg-mh2-225-enn/?sku=SGL-MTG-MH2-225-ENN1</t>
  </si>
  <si>
    <t>https://starcitygames.com/blackblade-reforged-sgl-mtg-dmc-178-enn/?sku=SGL-MTG-DMC-178-ENN1</t>
  </si>
  <si>
    <t>https://starcitygames.com/sword-of-the-chosen-sgl-mtg-dmc-192-enn/?sku=SGL-MTG-DMC-192-ENN1</t>
  </si>
  <si>
    <t>Sword of the Chosen</t>
  </si>
  <si>
    <t>https://starcitygames.com/scarecrone-sgl-mtg-pwsb-eve_172-enn/?sku=SGL-MTG-PWSB-EVE_172-ENN1</t>
  </si>
  <si>
    <t>Golden Argosy</t>
  </si>
  <si>
    <t>https://starcitygames.com/golden-argosy-sgl-mtg-dmu-230-enn/?sku=SGL-MTG-DMU-230-ENN1</t>
  </si>
  <si>
    <t>https://starcitygames.com/traxos-scourge-of-kroog-sgl-mtg-dmc-195-enn/?sku=SGL-MTG-DMC-195-ENN1</t>
  </si>
  <si>
    <t>https://starcitygames.com/heroes-podium-sgl-mtg-dmc-185-enn/?sku=SGL-MTG-DMC-185-ENN1</t>
  </si>
  <si>
    <t>Heroes' Podium</t>
  </si>
  <si>
    <t>Planar Brdge</t>
  </si>
  <si>
    <t>https://starcitygames.com/planar-bridge-sgl-mtg-2x2-313-enn/?sku=SGL-MTG-2X2-313-ENN1</t>
  </si>
  <si>
    <t>https://starcitygames.com/temple-of-silence-sgl-mtg-m21-255-enn/?sku=SGL-MTG-M21-255-ENN1</t>
  </si>
  <si>
    <t>https://starcitygames.com/caves-of-koilos-sgl-mtg-dmu-244-enn/?sku=SGL-MTG-DMU-244-ENN1</t>
  </si>
  <si>
    <t>https://starcitygames.com/temple-of-silence-sgl-mtg-dmc-237-enn/?sku=SGL-MTG-DMC-237-ENN1</t>
  </si>
  <si>
    <t>https://starcitygames.com/shivan-reef-sgl-mtg-dmu-255-enn/?sku=SGL-MTG-DMU-255-ENN1</t>
  </si>
  <si>
    <t>https://starcitygames.com/foreboding-ruins-sgl-mtg-dmc-211-enn/?sku=SGL-MTG-DMC-211-ENN1</t>
  </si>
  <si>
    <t>https://starcitygames.com/temple-of-malice-sgl-mtg-dmc-236-enn/?sku=SGL-MTG-DMC-236-ENN1</t>
  </si>
  <si>
    <t>Smoldering Marsh</t>
  </si>
  <si>
    <t>https://starcitygames.com/smoldering-marsh-sgl-mtg-dmc-234-enn/?sku=SGL-MTG-DMC-234-ENN1</t>
  </si>
  <si>
    <t>Battlefield Forge</t>
  </si>
  <si>
    <t>https://starcitygames.com/battlefield-forge-sgl-mtg-dmc-198-enn/?sku=SGL-MTG-DMC-198-ENN1</t>
  </si>
  <si>
    <t>https://starcitygames.com/temple-of-triumph-sgl-mtg-dmc-238-enn/?sku=SGL-MTG-DMC-238-ENN1</t>
  </si>
  <si>
    <t>https://starcitygames.com/rockfall-vale-sgl-mtg-mid-266-enn/?sku=SGL-MTG-MID-266-ENN1</t>
  </si>
  <si>
    <t>Rockfall Vale</t>
  </si>
  <si>
    <t>https://starcitygames.com/yavimaya-coast-sgl-mtg-dmu-261-enn/?sku=SGL-MTG-DMU-261-ENN1</t>
  </si>
  <si>
    <t>Thran Portal</t>
  </si>
  <si>
    <t>https://starcitygames.com/thran-portal-sgl-mtg-dmu-259-enn/?sku=SGL-MTG-DMU-259-ENN1</t>
  </si>
  <si>
    <t>https://starcitygames.com/mobilized-district-sgl-mtg-dmc-218-enn/?sku=SGL-MTG-DMC-218-ENN1</t>
  </si>
  <si>
    <t>Mobilized District</t>
  </si>
  <si>
    <t>Shivan Gorge</t>
  </si>
  <si>
    <t>https://starcitygames.com/shivan-gorge-sgl-mtg-dmc-232-enn/?sku=SGL-MTG-DMC-232-ENN1</t>
  </si>
  <si>
    <t>https://starcitygames.com/tyrite-sanctum-sgl-mtg-dmc-240-enn/?sku=SGL-MTG-DMC-240-ENN1</t>
  </si>
  <si>
    <t>Tyrite Sanctum</t>
  </si>
  <si>
    <t>Idylic Tutor</t>
  </si>
  <si>
    <t>https://starcitygames.com/heliod-sun-crowned-sgl-mtg-thb-018-enn/?sku=SGL-MTG-THB-018-ENN1</t>
  </si>
  <si>
    <t>Heliod, Sun-Crowned</t>
  </si>
  <si>
    <t>https://starcitygames.com/sphere-of-safety-sgl-mtg-rtr-24-enn/?sku=SGL-MTG-RTR-24-ENN1</t>
  </si>
  <si>
    <t>Sphere of Saftey</t>
  </si>
  <si>
    <t>God-Eternal Kefnet (JP)</t>
  </si>
  <si>
    <t>https://starcitygames.com/god-eternal-kefnet-sgl-mtg-war-53-enn/?sku=SGL-MTG-WAR-53-ENN1</t>
  </si>
  <si>
    <t>Narset, Parter of Veils (JP)</t>
  </si>
  <si>
    <t>https://starcitygames.com/liliana-of-the-veil-sgl-mtg-dmu-097-enn/?sku=SGL-MTG-DMU-097-ENN1</t>
  </si>
  <si>
    <t>God-Eternal Bontu (JP)</t>
  </si>
  <si>
    <t>https://starcitygames.com/god-eternal-bontu-sgl-mtg-war-92-enn/?sku=SGL-MTG-WAR-92-ENN1</t>
  </si>
  <si>
    <t>https://starcitygames.com/braids-arisen-nightmare-sgl-mtg-dmu2-288-enn/?sku=SGL-MTG-DMU2-288-ENN1</t>
  </si>
  <si>
    <t>Play with Fire</t>
  </si>
  <si>
    <t>https://starcitygames.com/play-with-fire-sgl-mtg-prm-pp_mid_390-enn/?sku=SGL-MTG-PRM-PP_MID_390-ENN1</t>
  </si>
  <si>
    <t>https://starcitygames.com/fable-of-the-mirror-breaker-sgl-mtg-neo-141-enf/?sku=SGL-MTG-NEO-141-ENF1</t>
  </si>
  <si>
    <t>Klothys, God of Destiny</t>
  </si>
  <si>
    <t>https://starcitygames.com/klothys-god-of-destiny-sgl-mtg-thb-220-enn/?sku=SGL-MTG-THB-220-ENN1</t>
  </si>
  <si>
    <t>https://starcitygames.com/klothys-god-of-destiny-sgl-mtg-thb2-268-enn/?sku=SGL-MTG-THB2-268-ENN1</t>
  </si>
  <si>
    <t>https://starcitygames.com/ashiok-nightmare-muse-sgl-mtg-thb-208-enn/?sku=SGL-MTG-THB-208-ENN1</t>
  </si>
  <si>
    <t>Ashiok, Nightmare Muse</t>
  </si>
  <si>
    <t>https://starcitygames.com/cadric-soul-kindler-sgl-mtg-dmc-010-enn/?sku=SGL-MTG-DMC-010-ENN1</t>
  </si>
  <si>
    <t>Cadric, Soul Kindler</t>
  </si>
  <si>
    <t>https://starcitygames.com/galvanic-iteration-sgl-mtg-mid-224-enn/?sku=SGL-MTG-MID-224-ENN1</t>
  </si>
  <si>
    <t>Galvanic Iteration</t>
  </si>
  <si>
    <t>https://starcitygames.com/dihada-binder-of-wills-sgl-mtg-dmc-001-enn/?sku=SGL-MTG-DMC-001-ENN1</t>
  </si>
  <si>
    <t>The Peregrine Dynamo</t>
  </si>
  <si>
    <t>https://starcitygames.com/the-peregrine-dynamo-sgl-mtg-dmc-019-enn/?sku=SGL-MTG-DMC-019-ENN1</t>
  </si>
  <si>
    <t>https://starcitygames.com/sokenzan-crucible-of-defiance-sgl-mtg-neo-276-enn/?sku=SGL-MTG-NEO-276-ENN1</t>
  </si>
  <si>
    <t>https://starcitygames.com/karns-sylex-sgl-mtg-dmu-234-enf/?sku=SGL-MTG-DMU-234-ENF1</t>
  </si>
  <si>
    <t>Karn's Sylex</t>
  </si>
  <si>
    <t>https://starcitygames.com/satoru-umezawa-sgl-mtg-prm-bab_neo_507-enf/?sku=SGL-MTG-PRM-BAB_NEO_507-ENF1</t>
  </si>
  <si>
    <t>https://starcitygames.com/sulfurous-springs-sgl-mtg-dmu2-381-enn/?sku=SGL-MTG-DMU2-381-ENN1</t>
  </si>
  <si>
    <t>Zur, Eternal Scheemer</t>
  </si>
  <si>
    <t>https://starcitygames.com/zur-eternal-schemer-sgl-mtg-prm-pre_dmu_228-enf/?sku=SGL-MTG-PRM-PRE_DMU_228-ENF1</t>
  </si>
  <si>
    <t>Thraben Inspector</t>
  </si>
  <si>
    <t>https://starcitygames.com/thraben-inspector-sgl-mtg-prm-prmr_2022b_003-enn/?sku=SGL-MTG-PRM-PRMR_2022b_003-ENN1</t>
  </si>
  <si>
    <t>https://starcitygames.com/vodalian-hexcatcher-sgl-mtg-dmu-075-enn/?sku=SGL-MTG-DMU-075-ENN1</t>
  </si>
  <si>
    <t>Vodalian Hexcatcher</t>
  </si>
  <si>
    <t>https://starcitygames.com/fabled-passage-sgl-mtg-m21-246-enn/?sku=SGL-MTG-M21-246-ENN1</t>
  </si>
  <si>
    <t>https://starcitygames.com/manifold-key-sgl-mtg-m20-230-enf/?sku=SGL-MTG-M20-230-ENF1</t>
  </si>
  <si>
    <t>https://starcitygames.com/chromatic-orrery-sgl-mtg-m21-228-enn/?sku=SGL-MTG-M21-228-ENN1</t>
  </si>
  <si>
    <t>Chromatic Orrery</t>
  </si>
  <si>
    <t>Jewel Lotus</t>
  </si>
  <si>
    <t>https://www.cardkingdom.com/mtg/modern-horizons-2/ragavan-nimble-pilferer</t>
  </si>
  <si>
    <t>https://www.cardkingdom.com/mtg/modern-horizons-2-variants/fury-borderless</t>
  </si>
  <si>
    <t>https://www.cardkingdom.com/mtg/modern-horizons-2/endurance</t>
  </si>
  <si>
    <t>https://www.cardkingdom.com/mtg/hour-of-devastation/the-scarab-god</t>
  </si>
  <si>
    <t>Infernal Grasp</t>
  </si>
  <si>
    <t>Plaza of Heroes</t>
  </si>
  <si>
    <t>Brutal Cathar</t>
  </si>
  <si>
    <t>https://www.cardkingdom.com/mtg/innistrad-midnight-hunt/infernal-grasp</t>
  </si>
  <si>
    <t>https://www.cardkingdom.com/mtg/unstable/island</t>
  </si>
  <si>
    <t>https://www.cardkingdom.com/mtg/unstable/plains</t>
  </si>
  <si>
    <t>https://www.cardkingdom.com/mtg/dominaria-united/plaza-of-heroes</t>
  </si>
  <si>
    <t>https://www.cardkingdom.com/mtg/streets-of-new-capenna-variants/raffines-tower-showcase</t>
  </si>
  <si>
    <t>https://www.cardkingdom.com/mtg/innistrad-crimson-vow-variants/shattered-sanctum-borderless</t>
  </si>
  <si>
    <t>https://www.cardkingdom.com/mtg/innistrad-crimson-vow/shattered-sanctum-foil</t>
  </si>
  <si>
    <t>https://www.cardkingdom.com/mtg/promotional/shattered-sanctum-prerelease-foil</t>
  </si>
  <si>
    <t>https://www.cardkingdom.com/mtg/unstable/swamp</t>
  </si>
  <si>
    <t>https://www.cardkingdom.com/mtg/kamigawa-neon-dynasty/takenuma-abandoned-mire</t>
  </si>
  <si>
    <t>https://www.cardkingdom.com/mtg/innistrad-midnight-hunt/brutal-cathar</t>
  </si>
  <si>
    <t>https://www.cardkingdom.com/mtg/innistrad-midnight-hunt/malevolent-hermit-foil</t>
  </si>
  <si>
    <r>
      <rPr>
        <b/>
        <sz val="12"/>
        <color theme="0"/>
        <rFont val="Calibri"/>
        <family val="2"/>
        <scheme val="minor"/>
      </rPr>
      <t>3.8.2</t>
    </r>
    <r>
      <rPr>
        <b/>
        <sz val="12"/>
        <color theme="1"/>
        <rFont val="Calibri"/>
        <family val="2"/>
        <scheme val="minor"/>
      </rPr>
      <t xml:space="preserve"> War Hammer 40.000</t>
    </r>
  </si>
  <si>
    <r>
      <rPr>
        <b/>
        <sz val="12"/>
        <color theme="0"/>
        <rFont val="Calibri"/>
        <family val="2"/>
        <scheme val="minor"/>
      </rPr>
      <t>3.8.3</t>
    </r>
    <r>
      <rPr>
        <b/>
        <sz val="12"/>
        <color theme="1"/>
        <rFont val="Calibri"/>
        <family val="2"/>
        <scheme val="minor"/>
      </rPr>
      <t xml:space="preserve"> Game Night Free-For-All</t>
    </r>
  </si>
  <si>
    <r>
      <rPr>
        <b/>
        <sz val="12"/>
        <color rgb="FF0066CC"/>
        <rFont val="Calibri"/>
        <family val="2"/>
        <scheme val="minor"/>
      </rPr>
      <t>3.8.1</t>
    </r>
    <r>
      <rPr>
        <b/>
        <sz val="12"/>
        <color rgb="FFF7DB8D"/>
        <rFont val="Calibri"/>
        <family val="2"/>
        <scheme val="minor"/>
      </rPr>
      <t xml:space="preserve"> Unfinitty</t>
    </r>
  </si>
  <si>
    <r>
      <rPr>
        <b/>
        <sz val="12"/>
        <color rgb="FFFF0000"/>
        <rFont val="Calibri"/>
        <family val="2"/>
        <scheme val="minor"/>
      </rPr>
      <t xml:space="preserve">3.8.4 </t>
    </r>
    <r>
      <rPr>
        <b/>
        <sz val="12"/>
        <color rgb="FF00B050"/>
        <rFont val="Calibri"/>
        <family val="2"/>
        <scheme val="minor"/>
      </rPr>
      <t>The Brothers' War</t>
    </r>
  </si>
  <si>
    <t>https://starcitygames.com/doomsday-sgl-mtg-pwsb-wth_066-enn/?sku=SGL-MTG-PWSB-WTH_066-ENN1</t>
  </si>
  <si>
    <t>Fauna Shaman</t>
  </si>
  <si>
    <t>https://starcitygames.com/fauna-shaman-sgl-mtg-bro-179-enn/?sku=SGL-MTG-BRO-179-ENN1</t>
  </si>
  <si>
    <t>https://starcitygames.com/titania-voice-of-gaea-titania-gaea-incarnate-sgl-mtg-bro-193-enn/?sku=SGL-MTG-BRO-193-ENN1</t>
  </si>
  <si>
    <t>Titania, Voice of Gaea</t>
  </si>
  <si>
    <t>https://starcitygames.com/saheeli-filigree-master-sgl-mtg-bro-219-enn/?sku=SGL-MTG-BRO-219-ENN1</t>
  </si>
  <si>
    <t>Saheeli, Filigree Master</t>
  </si>
  <si>
    <t>https://starcitygames.com/megatron-tyrant-megatron-destructive-force-sgl-mtg-bot-012-enn/?sku=SGL-MTG-BOT-012-ENN1</t>
  </si>
  <si>
    <t>Megatron, Tyrant</t>
  </si>
  <si>
    <t>https://starcitygames.com/sarinth-greatwurm-sgl-mtg-bro-220-enn/?sku=SGL-MTG-BRO-220-ENN1</t>
  </si>
  <si>
    <t>Sarinth Greatwurm</t>
  </si>
  <si>
    <t>Mox Amber</t>
  </si>
  <si>
    <r>
      <rPr>
        <b/>
        <sz val="12"/>
        <color rgb="FFFF0000"/>
        <rFont val="Calibri"/>
        <family val="2"/>
        <scheme val="minor"/>
      </rPr>
      <t xml:space="preserve">3.8.6 </t>
    </r>
    <r>
      <rPr>
        <b/>
        <sz val="12"/>
        <color rgb="FF00B050"/>
        <rFont val="Calibri"/>
        <family val="2"/>
        <scheme val="minor"/>
      </rPr>
      <t>The Brothers' War Commander</t>
    </r>
  </si>
  <si>
    <r>
      <rPr>
        <b/>
        <sz val="12"/>
        <color theme="0"/>
        <rFont val="Calibri"/>
        <family val="2"/>
        <scheme val="minor"/>
      </rPr>
      <t>3.8.7</t>
    </r>
    <r>
      <rPr>
        <b/>
        <sz val="12"/>
        <color theme="1"/>
        <rFont val="Calibri"/>
        <family val="2"/>
        <scheme val="minor"/>
      </rPr>
      <t xml:space="preserve"> Transformers</t>
    </r>
  </si>
  <si>
    <r>
      <rPr>
        <b/>
        <sz val="12"/>
        <color rgb="FFFF0000"/>
        <rFont val="Calibri"/>
        <family val="2"/>
        <scheme val="minor"/>
      </rPr>
      <t xml:space="preserve">3.8.5 </t>
    </r>
    <r>
      <rPr>
        <b/>
        <sz val="12"/>
        <color rgb="FF00B050"/>
        <rFont val="Calibri"/>
        <family val="2"/>
        <scheme val="minor"/>
      </rPr>
      <t>Retro Frame Artifacts</t>
    </r>
  </si>
  <si>
    <t>https://starcitygames.com/mox-amber-sgl-mtg-brr-035-enf/?sku=SGL-MTG-BRR-035-ENF1</t>
  </si>
  <si>
    <t>https://starcitygames.com/mystic-forge-sgl-mtg-brr-036-enn/?sku=SGL-MTG-BRR-036-ENN1</t>
  </si>
  <si>
    <t>https://starcitygames.com/mystic-forge-sgl-mtg-brr-036-enf/?sku=SGL-MTG-BRR-036-ENF1</t>
  </si>
  <si>
    <t>Mesmeric Orb</t>
  </si>
  <si>
    <t>https://starcitygames.com/mesmeric-orb-sgl-mtg-brr-031-enn/?sku=SGL-MTG-BRR-031-ENN1</t>
  </si>
  <si>
    <t>Thorn of Amethyst</t>
  </si>
  <si>
    <t>https://starcitygames.com/thorn-of-amethyst-sgl-mtg-brr-060-enn/?sku=SGL-MTG-BRR-060-ENN1</t>
  </si>
  <si>
    <t>https://starcitygames.com/the-mightstone-and-weakstone-urza-planeswalker-sgl-mtg-bro-238-enn/?sku=SGL-MTG-BRO-238-ENN1</t>
  </si>
  <si>
    <t>The Mightstone and Weakstone</t>
  </si>
  <si>
    <t>The Stone Brain</t>
  </si>
  <si>
    <t>https://starcitygames.com/the-stone-brain-sgl-mtg-prm-pre_bro_247-enf/?sku=SGL-MTG-PRM-PRE_BRO_247-ENF1</t>
  </si>
  <si>
    <t>Staff of Titania</t>
  </si>
  <si>
    <t>https://starcitygames.com/staff-of-titania-sgl-mtg-brc-027-enf/?sku=SGL-MTG-BRC-027-ENF1</t>
  </si>
  <si>
    <t>https://starcitygames.com/mishras-bauble-sgl-mtg-brr-034-enn/?sku=SGL-MTG-BRR-034-ENN1</t>
  </si>
  <si>
    <t>Ramos, Dragon Engine</t>
  </si>
  <si>
    <t>https://starcitygames.com/ramos-dragon-engine-sgl-mtg-brr-047-enn/?sku=SGL-MTG-BRR-047-ENN1</t>
  </si>
  <si>
    <t>https://starcitygames.com/ramos-dragon-engine-sgl-mtg-brr2-110-enn/?sku=SGL-MTG-BRR2-110-ENN1</t>
  </si>
  <si>
    <t>Dark Ritual</t>
  </si>
  <si>
    <t>https://starcitygames.com/dark-ritual-sgl-mtg-sta-026-enn/?sku=SGL-MTG-STA-026-ENN1</t>
  </si>
  <si>
    <t>https://starcitygames.com/death-baron-sgl-mtg-mic-111-enn/?sku=SGL-MTG-MIC-111-ENN1</t>
  </si>
  <si>
    <t>Culling Ritual (JP)</t>
  </si>
  <si>
    <r>
      <t xml:space="preserve">2.9.7. </t>
    </r>
    <r>
      <rPr>
        <b/>
        <u/>
        <sz val="12"/>
        <color theme="6" tint="0.79998168889431442"/>
        <rFont val="Calibri"/>
        <family val="2"/>
        <scheme val="minor"/>
      </rPr>
      <t>Unstable</t>
    </r>
  </si>
  <si>
    <t>Misery's Shadow</t>
  </si>
  <si>
    <t>https://starcitygames.com/miserys-shadow-sgl-mtg-bro-107-enn/?sku=SGL-MTG-BRO-107-ENN1</t>
  </si>
  <si>
    <t>https://starcitygames.com/diabolic-intent-sgl-mtg-bro-089-enn/?sku=SGL-MTG-BRO-089-ENN1</t>
  </si>
  <si>
    <t>Diabolic Intent</t>
  </si>
  <si>
    <t>https://starcitygames.com/saheeli-filigree-master-sgl-mtg-bro2-294-enn/?sku=SGL-MTG-BRO2-294-ENN1</t>
  </si>
  <si>
    <t>https://starcitygames.com/urza-lord-protector-urza-planeswalker-sgl-mtg-bro-225-enn/?sku=SGL-MTG-BRO-225-ENN1</t>
  </si>
  <si>
    <t>Urza, Lord Protector</t>
  </si>
  <si>
    <t>https://starcitygames.com/phyrexian-dragon-engine-mishra-lost-to-phyrexia-sgl-mtg-bro-163-enn/?sku=SGL-MTG-BRO-163-ENN1</t>
  </si>
  <si>
    <t>Phyrexian Dragon Engine</t>
  </si>
  <si>
    <t>https://starcitygames.com/brushland-sgl-mtg-bro2-298-enn/?sku=SGL-MTG-BRO2-298-ENN1</t>
  </si>
  <si>
    <t>https://starcitygames.com/platinum-angel-sgl-mtg-brr-041-enn/?sku=SGL-MTG-BRR-041-ENN1</t>
  </si>
  <si>
    <t>Platinium Angel</t>
  </si>
  <si>
    <t>https://starcitygames.com/chromatic-lantern-sgl-mtg-brr2-073-enn/?sku=SGL-MTG-BRR2-073-ENN1</t>
  </si>
  <si>
    <t>https://starcitygames.com/unwinding-clock-sgl-mtg-brr-061-enn/?sku=SGL-MTG-BRR-061-ENN1</t>
  </si>
  <si>
    <t>Unwinding Clock</t>
  </si>
  <si>
    <t>https://starcitygames.com/unwinding-clock-sgl-mtg-brr2-124-enn/?sku=SGL-MTG-BRR2-124-ENN1</t>
  </si>
  <si>
    <t>3.6.9. Innistrad: Midnight Hunt</t>
  </si>
  <si>
    <t>3.7.0. Innistrad: Midnight Hunt Commander</t>
  </si>
  <si>
    <t xml:space="preserve">https://starcitygames.com/smothering-tithe-sgl-mtg-2x22-342-enf/?sku=SGL-MTG-2X22-342-ENF1 </t>
  </si>
  <si>
    <t xml:space="preserve">https://starcitygames.com/indatha-triome-sgl-mtg-iko2-309-enf/?sku=SGL-MTG-IKO2-309-ENF1 </t>
  </si>
  <si>
    <t xml:space="preserve">https://starcitygames.com/the-immortal-sun-sgl-mtg-rix-180-enn/?sku=SGL-MTG-RIX-180-ENN1 </t>
  </si>
  <si>
    <t xml:space="preserve">https://starcitygames.com/phyrexian-altar-sgl-mtg-2x2-311-enn/?sku=SGL-MTG-2X2-311-ENN1 </t>
  </si>
  <si>
    <t xml:space="preserve">https://starcitygames.com/polyraptor-sgl-mtg-rix-144-enf/?sku=SGL-MTG-RIX-144-ENF1 </t>
  </si>
  <si>
    <t xml:space="preserve">https://starcitygames.com/sol-ring-sgl-mtg-v10-12-enf/?sku=SGL-MTG-V10-12-ENF1 </t>
  </si>
  <si>
    <t xml:space="preserve">https://starcitygames.com/field-of-the-dead-sgl-mtg-m20-247-enn/?sku=SGL-MTG-M20-247-ENN1 </t>
  </si>
  <si>
    <t xml:space="preserve">https://starcitygames.com/the-ozolith-sgl-mtg-iko-237-enn/?sku=SGL-MTG-IKO-237-ENN1 </t>
  </si>
  <si>
    <t xml:space="preserve">https://starcitygames.com/ketria-triome-sgl-mtg-iko-250-enn/?sku=SGL-MTG-IKO-250-ENN1 </t>
  </si>
  <si>
    <t xml:space="preserve">https://starcitygames.com/neheb-the-eternal-sgl-mtg-hou-104-enn/?sku=SGL-MTG-HOU-104-ENN1 </t>
  </si>
  <si>
    <t xml:space="preserve">https://starcitygames.com/chromatic-orrery-sgl-mtg-m21-228-enn/?sku=SGL-MTG-M21-228-ENN1 </t>
  </si>
  <si>
    <t xml:space="preserve">https://starcitygames.com/torment-of-hailfire-sgl-mtg-hou-77-enn/?sku=SGL-MTG-HOU-77-ENN1 </t>
  </si>
  <si>
    <t xml:space="preserve">https://starcitygames.com/wedding-ring-sgl-mtg-voc-032-enn/?sku=SGL-MTG-VOC-032-ENN1 </t>
  </si>
  <si>
    <t xml:space="preserve">https://starcitygames.com/pitiless-plunderer-sgl-mtg-rix-81-enn/?sku=SGL-MTG-RIX-81-ENN1 </t>
  </si>
  <si>
    <t xml:space="preserve">https://starcitygames.com/godless-shrine-sgl-mtg-gtc-242-enn/?sku=SGL-MTG-GTC-242-ENN1 </t>
  </si>
  <si>
    <t xml:space="preserve">https://starcitygames.com/wayward-swordtooth-sgl-mtg-rix-150-enn/?sku=SGL-MTG-RIX-150-ENN1 </t>
  </si>
  <si>
    <t xml:space="preserve">https://starcitygames.com/luminous-broodmoth-sgl-mtg-prm-pre_iko_021-enf/?sku=SGL-MTG-PRM-PRE_IKO_021-ENF1 </t>
  </si>
  <si>
    <t xml:space="preserve">https://starcitygames.com/leyline-of-the-void-sgl-mtg-m20-107-enf/?sku=SGL-MTG-M20-107-ENF1 </t>
  </si>
  <si>
    <t xml:space="preserve">https://starcitygames.com/green-suns-zenith-sgl-mtg-ema-169-enn/?sku=SGL-MTG-EMA-169-ENN1 </t>
  </si>
  <si>
    <t xml:space="preserve">https://starcitygames.com/ob-nixilis-the-adversary-sgl-mtg-snc-206-enn/?sku=SGL-MTG-SNC-206-ENN1 </t>
  </si>
  <si>
    <t xml:space="preserve">https://starcitygames.com/ziatoras-proving-ground-sgl-mtg-prm-pre_snc_261-enf/?sku=SGL-MTG-PRM-PRE_SNC_261-ENF1 </t>
  </si>
  <si>
    <t xml:space="preserve">https://starcitygames.com/ziatoras-proving-ground-sgl-mtg-snc2-359-enn/?sku=SGL-MTG-SNC2-359-ENN1 </t>
  </si>
  <si>
    <t xml:space="preserve">https://starcitygames.com/monastery-mentor-sgl-mtg-2x2-021-enn/?sku=SGL-MTG-2X2-021-ENN1 </t>
  </si>
  <si>
    <t xml:space="preserve">https://starcitygames.com/leyline-of-sanctity-sgl-mtg-m20-26-enn/?sku=SGL-MTG-M20-26-ENN1 </t>
  </si>
  <si>
    <t xml:space="preserve">https://starcitygames.com/azusa-lost-but-seeking-sgl-mtg-m21-173-enn/?sku=SGL-MTG-M21-173-ENN1 </t>
  </si>
  <si>
    <t xml:space="preserve">https://starcitygames.com/jetmirs-garden-sgl-mtg-snc2-351-enn/?sku=SGL-MTG-SNC2-351-ENN1 </t>
  </si>
  <si>
    <t xml:space="preserve">https://starcitygames.com/teferi-master-of-time-sgl-mtg-m21-075-enn/?sku=SGL-MTG-M21-075-ENN1 </t>
  </si>
  <si>
    <t xml:space="preserve">https://starcitygames.com/bootleggers-stash-sgl-mtg-snc-134-enn/?sku=SGL-MTG-SNC-134-ENN1 </t>
  </si>
  <si>
    <t xml:space="preserve">https://starcitygames.com/shisato-whispering-hunter-sgl-mtg-chk-242-enf/?sku=SGL-MTG-CHK-242-ENF1 </t>
  </si>
  <si>
    <t xml:space="preserve">https://starcitygames.com/staff-of-titania-sgl-mtg-brc-027-enf/?sku=SGL-MTG-BRC-027-ENF1 </t>
  </si>
  <si>
    <t xml:space="preserve">https://starcitygames.com/the-book-of-exalted-deeds-sgl-mtg-afr-004-enf/?sku=SGL-MTG-AFR-004-ENF1 </t>
  </si>
  <si>
    <t xml:space="preserve">https://starcitygames.com/bishop-of-wings-sgl-mtg-m20-8-enn/?sku=SGL-MTG-M20-8-ENN1 </t>
  </si>
  <si>
    <t xml:space="preserve">https://starcitygames.com/an-offer-you-cant-refuse-sgl-mtg-prm-pp_snc_464-enf/?sku=SGL-MTG-PRM-PP_SNC_464-ENF1 </t>
  </si>
  <si>
    <t xml:space="preserve">https://starcitygames.com/doomsday-sgl-mtg-pwsb-wth_066-enn/?sku=SGL-MTG-PWSB-WTH_066-ENN1 </t>
  </si>
  <si>
    <t xml:space="preserve">https://starcitygames.com/kumena-tyrant-of-orazca-sgl-mtg-rix-162-enn/?sku=SGL-MTG-RIX-162-ENN1 </t>
  </si>
  <si>
    <t xml:space="preserve">https://starcitygames.com/hydroid-krasis-sgl-mtg-rna-183-enn/?sku=SGL-MTG-RNA-183-ENN1 </t>
  </si>
  <si>
    <t xml:space="preserve">https://starcitygames.com/darksteel-plate-sgl-mtg-2x2-304-enn/?sku=SGL-MTG-2X2-304-ENN1 </t>
  </si>
  <si>
    <t xml:space="preserve">https://starcitygames.com/vedalken-orrery-sgl-mtg-2x2-317-enn/?sku=SGL-MTG-2X2-317-ENN1 </t>
  </si>
  <si>
    <t xml:space="preserve">https://starcitygames.com/shrine-token-sgl-mtg-nec-t01-enn/?sku=SGL-MTG-NEC-T01-ENN1 </t>
  </si>
  <si>
    <t xml:space="preserve">https://starcitygames.com/sevinnes-reclamation-sgl-mtg-c19-5-enn/?sku=SGL-MTG-C19-5-ENN1 </t>
  </si>
  <si>
    <t xml:space="preserve">https://starcitygames.com/inferno-of-the-star-mounts-sgl-mtg-afr-151-enn/?sku=SGL-MTG-AFR-151-ENN1 </t>
  </si>
  <si>
    <t xml:space="preserve">https://starcitygames.com/kodama-of-the-west-tree-sgl-mtg-prm-pp_neo_199-enn/?sku=SGL-MTG-PRM-PP_NEO_199-ENN1 </t>
  </si>
  <si>
    <t xml:space="preserve">https://starcitygames.com/journey-to-eternity-sgl-mtg-rix-160a-enn/?sku=SGL-MTG-RIX-160a-ENN1 </t>
  </si>
  <si>
    <t xml:space="preserve">https://starcitygames.com/hydroid-krasis-sgl-mtg-2x2-228-enn/?sku=SGL-MTG-2X2-228-ENN1 </t>
  </si>
  <si>
    <t xml:space="preserve">https://starcitygames.com/panharmonicon-sgl-mtg-2x22-395-enn/?sku=SGL-MTG-2X22-395-ENN1 </t>
  </si>
  <si>
    <t xml:space="preserve">https://starcitygames.com/teleportation-circle-sgl-mtg-afr2-364-enn/?sku=SGL-MTG-AFR2-364-ENN1 </t>
  </si>
  <si>
    <t xml:space="preserve">https://starcitygames.com/timestream-navigator-sgl-mtg-rix-59-enn/?sku=SGL-MTG-RIX-59-ENN1 </t>
  </si>
  <si>
    <t xml:space="preserve">https://starcitygames.com/kindred-discovery-sgl-mtg-clb-081-enn/?sku=SGL-MTG-CLB-081-ENN1 </t>
  </si>
  <si>
    <t xml:space="preserve">https://starcitygames.com/liliana-untouched-by-death-sgl-mtg-m19-106-enn/?sku=SGL-MTG-M19-106-ENN1 </t>
  </si>
  <si>
    <t xml:space="preserve">https://starcitygames.com/ruinous-ultimatum-sgl-mtg-iko-204-enn/?sku=SGL-MTG-IKO-204-ENN1 </t>
  </si>
  <si>
    <t xml:space="preserve">https://starcitygames.com/zilortha-strength-incarnate-sgl-mtg-prm-bab_iko2_275-enf/?sku=SGL-MTG-PRM-BAB_IKO2_275-ENF1 </t>
  </si>
  <si>
    <t xml:space="preserve">https://starcitygames.com/arcades-the-strategist-sgl-mtg-m19-212-enn/?sku=SGL-MTG-M19-212-ENN1 </t>
  </si>
  <si>
    <t xml:space="preserve">https://starcitygames.com/svyelun-of-sea-and-sky-sgl-mtg-mh2-069-enn/?sku=SGL-MTG-MH2-069-ENN1 </t>
  </si>
  <si>
    <t xml:space="preserve">https://starcitygames.com/spectral-adversary-sgl-mtg-mid2-341-enf/?sku=SGL-MTG-MID2-341-ENF1 </t>
  </si>
  <si>
    <t xml:space="preserve">https://starcitygames.com/as-foretold-sgl-mtg-2x2-038-enn/?sku=SGL-MTG-2X2-038-ENN1 </t>
  </si>
  <si>
    <t xml:space="preserve">https://starcitygames.com/god-eternal-bontu-sgl-mtg-war-92-enn/?sku=SGL-MTG-WAR-92-ENN1 </t>
  </si>
  <si>
    <t xml:space="preserve">https://starcitygames.com/vito-thorn-of-the-dusk-rose-sgl-mtg-m21-127-enn/?sku=SGL-MTG-M21-127-ENN1 </t>
  </si>
  <si>
    <t xml:space="preserve">https://starcitygames.com/ravenous-chupacabra-sgl-mtg-rix-82-enf/?sku=SGL-MTG-RIX-82-ENF1 </t>
  </si>
  <si>
    <t xml:space="preserve">https://starcitygames.com/sanctum-of-stone-fangs-sgl-mtg-m21-120-enf/?sku=SGL-MTG-M21-120-ENF1 </t>
  </si>
  <si>
    <t xml:space="preserve">https://starcitygames.com/arcane-bombardment-sgl-mtg-snc-101-enf/?sku=SGL-MTG-SNC-101-ENF1 </t>
  </si>
  <si>
    <t xml:space="preserve">https://starcitygames.com/goblin-trashmaster-sgl-mtg-m19-144-enn/?sku=SGL-MTG-M19-144-ENN1 </t>
  </si>
  <si>
    <t xml:space="preserve">https://starcitygames.com/vivien-on-the-hunt-sgl-mtg-snc-162-enf/?sku=SGL-MTG-SNC-162-ENF1 </t>
  </si>
  <si>
    <t xml:space="preserve">https://starcitygames.com/old-growth-troll-sgl-mtg-khm2-365-enf/?sku=SGL-MTG-KHM2-365-ENF1 </t>
  </si>
  <si>
    <t xml:space="preserve">https://starcitygames.com/sanctum-of-fruitful-harvest-sgl-mtg-m21-203-enf/?sku=SGL-MTG-M21-203-ENF1 </t>
  </si>
  <si>
    <t xml:space="preserve">https://starcitygames.com/culling-ritual-sgl-mtg-stx-172-enn/?sku=SGL-MTG-STX-172-ENN1 </t>
  </si>
  <si>
    <t xml:space="preserve">https://starcitygames.com/mystic-forge-sgl-mtg-brr-036-enn/?sku=SGL-MTG-BRR-036-ENN1 </t>
  </si>
  <si>
    <t xml:space="preserve">https://starcitygames.com/chromatic-lantern-sgl-mtg-brr2-073-enn/?sku=SGL-MTG-BRR2-073-ENN1 </t>
  </si>
  <si>
    <t xml:space="preserve">https://starcitygames.com/unwinding-clock-sgl-mtg-brr-061-enn/?sku=SGL-MTG-BRR-061-ENN1 </t>
  </si>
  <si>
    <t xml:space="preserve">https://starcitygames.com/mechtitan-token-sgl-mtg-neo-t14-enn/?sku=SGL-MTG-NEO-T14-ENN1 </t>
  </si>
  <si>
    <t xml:space="preserve">https://starcitygames.com/fetid-heath-sgl-mtg-ncc-401-enn/?sku=SGL-MTG-NCC-401-ENN1 </t>
  </si>
  <si>
    <t xml:space="preserve">https://starcitygames.com/forbidden-orchard-sgl-mtg-2x2-323-enn/?sku=SGL-MTG-2X2-323-ENN1 </t>
  </si>
  <si>
    <t xml:space="preserve">https://starcitygames.com/reliquary-tower-sgl-mtg-m19-254-enn/?sku=SGL-MTG-M19-254-ENN1 </t>
  </si>
  <si>
    <t xml:space="preserve">https://starcitygames.com/arcane-denial-sgl-mtg-a25-41-enn/?sku=SGL-MTG-A25-41-ENN1 </t>
  </si>
  <si>
    <t xml:space="preserve">https://starcitygames.com/death-baron-sgl-mtg-mic-111-enn/?sku=SGL-MTG-MIC-111-ENN1 </t>
  </si>
  <si>
    <t xml:space="preserve">https://starcitygames.com/storm-the-vault-sgl-mtg-rix-173a-enn/?sku=SGL-MTG-RIX-173a-ENN1 </t>
  </si>
  <si>
    <t xml:space="preserve">https://starcitygames.com/golos-tireless-pilgrim-sgl-mtg-m20-226-enn/?sku=SGL-MTG-M20-226-ENN1 </t>
  </si>
  <si>
    <t xml:space="preserve">https://starcitygames.com/grafdiggers-cage-sgl-mtg-m20-227-enn/?sku=SGL-MTG-M20-227-ENN1 </t>
  </si>
  <si>
    <t xml:space="preserve">https://starcitygames.com/archon-of-emeria-sgl-mtg-znr-004-enf/?sku=SGL-MTG-ZNR-004-ENF1 </t>
  </si>
  <si>
    <t xml:space="preserve">https://starcitygames.com/oswald-fiddlebender-sgl-mtg-afr-028-enf/?sku=SGL-MTG-AFR-028-ENF1 </t>
  </si>
  <si>
    <t xml:space="preserve">https://starcitygames.com/jadar-ghoulcaller-of-nephalia-sgl-mtg-mid-108-enn/?sku=SGL-MTG-MID-108-ENN1 </t>
  </si>
  <si>
    <t xml:space="preserve">https://starcitygames.com/silverclad-ferocidons-sgl-mtg-rix-115-enn/?sku=SGL-MTG-RIX-115-ENN1 </t>
  </si>
  <si>
    <t xml:space="preserve">https://starcitygames.com/leyline-of-abundance-sgl-mtg-m20-179-enn/?sku=SGL-MTG-M20-179-ENN1 </t>
  </si>
  <si>
    <t xml:space="preserve">https://starcitygames.com/crop-rotation-sgl-mtg-2xm-161-enn/?sku=SGL-MTG-2XM-161-ENN1 </t>
  </si>
  <si>
    <t xml:space="preserve">https://starcitygames.com/indulging-patrician-sgl-mtg-m21-219-enf/?sku=SGL-MTG-M21-219-ENF1 </t>
  </si>
  <si>
    <t xml:space="preserve">https://starcitygames.com/rielle-the-everwise-sgl-mtg-prm-pre_iko_203-enf/?sku=SGL-MTG-PRM-PRE_IKO_203-ENF1 </t>
  </si>
  <si>
    <t xml:space="preserve">https://starcitygames.com/hadanas-climb-sgl-mtg-rix-158a-enn/?sku=SGL-MTG-RIX-158a-ENN1 </t>
  </si>
  <si>
    <t xml:space="preserve">https://starcitygames.com/sword-of-dungeons-dragons-sgl-mtg-ust-163-enn/?sku=SGL-MTG-UST-163-ENN1 </t>
  </si>
  <si>
    <t xml:space="preserve">https://starcitygames.com/azors-gateway-sgl-mtg-rix-176a-enn/?sku=SGL-MTG-RIX-176a-ENN1 </t>
  </si>
  <si>
    <t xml:space="preserve">https://starcitygames.com/platinum-angel-sgl-mtg-brr-041-enn/?sku=SGL-MTG-BRR-041-ENN1 </t>
  </si>
  <si>
    <t xml:space="preserve">https://starcitygames.com/icon-of-ancestry-sgl-mtg-m20-229-enn/?sku=SGL-MTG-M20-229-ENN1 </t>
  </si>
  <si>
    <t xml:space="preserve">https://starcitygames.com/strionic-resonator-sgl-mtg-ncc-381-enn/?sku=SGL-MTG-NCC-381-ENN1 </t>
  </si>
  <si>
    <t xml:space="preserve">https://starcitygames.com/elder-deep-fiend-sgl-mtg-prm-pre-emn-005-enf/?sku=SGL-MTG-PRM-PRE_EMN_005-ENF1 </t>
  </si>
  <si>
    <t xml:space="preserve">https://starcitygames.com/frostboil-snarl-sgl-mtg-stx-265-enn/?sku=SGL-MTG-STX-265-ENN1 </t>
  </si>
  <si>
    <t xml:space="preserve">https://starcitygames.com/basri-ket-sgl-mtg-m21-007-enn/?sku=SGL-MTG-M21-007-ENN1 </t>
  </si>
  <si>
    <t xml:space="preserve">https://starcitygames.com/sram-senior-edificer-sgl-mtg-tsr2-303-enn/?sku=SGL-MTG-TSR2-303-ENN1 </t>
  </si>
  <si>
    <t xml:space="preserve">https://starcitygames.com/cleric-class-sgl-mtg-afr-006-enf/?sku=SGL-MTG-AFR-006-ENF1 </t>
  </si>
  <si>
    <t xml:space="preserve">https://starcitygames.com/teferis-ageless-insight-sgl-mtg-m21-076-enn/?sku=SGL-MTG-M21-076-ENN1 </t>
  </si>
  <si>
    <t xml:space="preserve">https://starcitygames.com/the-reality-chip-sgl-mtg-neo-074-enn/?sku=SGL-MTG-NEO-074-ENN1 </t>
  </si>
  <si>
    <t xml:space="preserve">https://starcitygames.com/counterspell-sgl-mtg-tmp-57-enn/?sku=SGL-MTG-TMP-57-ENN1 </t>
  </si>
  <si>
    <t xml:space="preserve">https://starcitygames.com/ponder-sgl-mtg-m12-73-enn/?sku=SGL-MTG-M12-73-ENN1 </t>
  </si>
  <si>
    <t xml:space="preserve">https://starcitygames.com/lethal-scheme-sgl-mtg-ncc-036-enn/?sku=SGL-MTG-NCC-036-ENN1 </t>
  </si>
  <si>
    <t xml:space="preserve">https://starcitygames.com/shadowborn-apostle-sgl-mtg-2x2-089-enn/?sku=SGL-MTG-2X2-089-ENN1 </t>
  </si>
  <si>
    <t xml:space="preserve">https://starcitygames.com/yorion-sky-nomad-sgl-mtg-iko-232-enn/?sku=SGL-MTG-IKO-232-ENN1 </t>
  </si>
  <si>
    <t xml:space="preserve">https://starcitygames.com/galvanic-iteration-sgl-mtg-mid-224-enn/?sku=SGL-MTG-MID-224-ENN1 </t>
  </si>
  <si>
    <t xml:space="preserve">https://starcitygames.com/twinning-staff-sgl-mtg-c20-070-enn/?sku=SGL-MTG-C20-070-ENN1 </t>
  </si>
  <si>
    <t xml:space="preserve">https://starcitygames.com/oketras-monument-sgl-mtg-akh-233-enn/?sku=SGL-MTG-AKH-233-ENN1 </t>
  </si>
  <si>
    <t xml:space="preserve">https://starcitygames.com/shipwreck-marsh-sgl-mtg-mid-267-enn/?sku=SGL-MTG-MID-267-ENN1 </t>
  </si>
  <si>
    <t xml:space="preserve">https://starcitygames.com/angel-of-vitality-sgl-mtg-m20-4-enn/?sku=SGL-MTG-M20-4-ENN1 </t>
  </si>
  <si>
    <t>https://starcitygames.com/liliana-of-the-veil-sgl-mtg-isd-105-enn/?sku=SGL-MTG-ISD-105-ENN1</t>
  </si>
  <si>
    <r>
      <t>3.6.7.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9933"/>
        <rFont val="Calibri"/>
        <family val="2"/>
        <scheme val="minor"/>
      </rPr>
      <t>Modern Horizons 2</t>
    </r>
  </si>
  <si>
    <r>
      <t xml:space="preserve">3.7.7 </t>
    </r>
    <r>
      <rPr>
        <b/>
        <sz val="12"/>
        <color rgb="FF8496B0"/>
        <rFont val="Calibri"/>
        <family val="2"/>
        <scheme val="minor"/>
      </rPr>
      <t>Battle for Baldur's Gate</t>
    </r>
  </si>
  <si>
    <r>
      <t xml:space="preserve">2.6.5. </t>
    </r>
    <r>
      <rPr>
        <b/>
        <sz val="12"/>
        <color rgb="FFFFFFFF"/>
        <rFont val="Calibri"/>
        <family val="2"/>
        <scheme val="minor"/>
      </rPr>
      <t>Battle for Zendikar</t>
    </r>
  </si>
  <si>
    <r>
      <t xml:space="preserve">3.4.4. </t>
    </r>
    <r>
      <rPr>
        <b/>
        <sz val="12"/>
        <color rgb="FFD3E2F5"/>
        <rFont val="Calibri"/>
        <family val="2"/>
        <scheme val="minor"/>
      </rPr>
      <t>Ikoria: Lair of Behemoths</t>
    </r>
  </si>
  <si>
    <r>
      <t xml:space="preserve">3.7.8 </t>
    </r>
    <r>
      <rPr>
        <b/>
        <sz val="12"/>
        <color rgb="FFD8D8D8"/>
        <rFont val="Calibri"/>
        <family val="2"/>
        <scheme val="minor"/>
      </rPr>
      <t>Double Masters 2022</t>
    </r>
  </si>
  <si>
    <r>
      <t xml:space="preserve">9.9.9. </t>
    </r>
    <r>
      <rPr>
        <b/>
        <sz val="12"/>
        <color rgb="FFF2F2F2"/>
        <rFont val="Calibri"/>
        <family val="2"/>
        <scheme val="minor"/>
      </rPr>
      <t>Promo</t>
    </r>
  </si>
  <si>
    <r>
      <t>2.3.7.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7111"/>
        <rFont val="Calibri"/>
        <family val="2"/>
        <scheme val="minor"/>
      </rPr>
      <t>Magic 2014</t>
    </r>
  </si>
  <si>
    <r>
      <t xml:space="preserve">3.4.8. </t>
    </r>
    <r>
      <rPr>
        <b/>
        <sz val="12"/>
        <color rgb="FF548135"/>
        <rFont val="Calibri"/>
        <family val="2"/>
        <scheme val="minor"/>
      </rPr>
      <t>Core Set 2021</t>
    </r>
  </si>
  <si>
    <r>
      <t>3.6.5.</t>
    </r>
    <r>
      <rPr>
        <b/>
        <sz val="12"/>
        <color rgb="FF222A35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Mystical Archieve</t>
    </r>
  </si>
  <si>
    <r>
      <t xml:space="preserve">3.3.8. </t>
    </r>
    <r>
      <rPr>
        <b/>
        <sz val="12"/>
        <color rgb="FF99FF33"/>
        <rFont val="Calibri"/>
        <family val="2"/>
        <scheme val="minor"/>
      </rPr>
      <t>Theros Beyond Death</t>
    </r>
  </si>
  <si>
    <r>
      <t>2.0.5.</t>
    </r>
    <r>
      <rPr>
        <b/>
        <sz val="12"/>
        <color theme="1"/>
        <rFont val="Calibri"/>
        <family val="2"/>
        <scheme val="minor"/>
      </rPr>
      <t xml:space="preserve"> From the Vault: Relics</t>
    </r>
  </si>
  <si>
    <r>
      <t xml:space="preserve">3.5.4. </t>
    </r>
    <r>
      <rPr>
        <b/>
        <sz val="12"/>
        <color rgb="FFA7E7CA"/>
        <rFont val="Calibri"/>
        <family val="2"/>
        <scheme val="minor"/>
      </rPr>
      <t>The List</t>
    </r>
  </si>
  <si>
    <r>
      <t xml:space="preserve">3.1.8. </t>
    </r>
    <r>
      <rPr>
        <b/>
        <sz val="12"/>
        <color rgb="FFDEEAF6"/>
        <rFont val="Calibri"/>
        <family val="2"/>
        <scheme val="minor"/>
      </rPr>
      <t>Ravnica Allegiance</t>
    </r>
  </si>
  <si>
    <r>
      <t>3.4.9.</t>
    </r>
    <r>
      <rPr>
        <b/>
        <sz val="12"/>
        <color rgb="FFFFFFFF"/>
        <rFont val="Calibri"/>
        <family val="2"/>
        <scheme val="minor"/>
      </rPr>
      <t xml:space="preserve"> </t>
    </r>
    <r>
      <rPr>
        <b/>
        <sz val="12"/>
        <color rgb="FF548135"/>
        <rFont val="Calibri"/>
        <family val="2"/>
        <scheme val="minor"/>
      </rPr>
      <t>Jumpstart</t>
    </r>
  </si>
  <si>
    <r>
      <t xml:space="preserve">2.9.2. </t>
    </r>
    <r>
      <rPr>
        <b/>
        <sz val="12"/>
        <color rgb="FF55C79C"/>
        <rFont val="Calibri"/>
        <family val="2"/>
        <scheme val="minor"/>
      </rPr>
      <t>Ixalan</t>
    </r>
  </si>
  <si>
    <r>
      <t>1.3.0.</t>
    </r>
    <r>
      <rPr>
        <b/>
        <sz val="12"/>
        <color rgb="FFEA7500"/>
        <rFont val="Calibri"/>
        <family val="2"/>
        <scheme val="minor"/>
      </rPr>
      <t xml:space="preserve"> </t>
    </r>
    <r>
      <rPr>
        <b/>
        <sz val="12"/>
        <color rgb="FFFFDAA3"/>
        <rFont val="Calibri"/>
        <family val="2"/>
        <scheme val="minor"/>
      </rPr>
      <t>Urza's Saga</t>
    </r>
  </si>
  <si>
    <r>
      <t xml:space="preserve">3.4.1. </t>
    </r>
    <r>
      <rPr>
        <b/>
        <sz val="12"/>
        <color rgb="FFD6DCE4"/>
        <rFont val="Calibri"/>
        <family val="2"/>
        <scheme val="minor"/>
      </rPr>
      <t>Mystery Box</t>
    </r>
  </si>
  <si>
    <r>
      <t>3.1.3.</t>
    </r>
    <r>
      <rPr>
        <b/>
        <sz val="12"/>
        <color theme="1"/>
        <rFont val="Calibri"/>
        <family val="2"/>
        <scheme val="minor"/>
      </rPr>
      <t xml:space="preserve"> Guilds of Ravnica - Guild Kits</t>
    </r>
  </si>
  <si>
    <r>
      <t xml:space="preserve">3.7.9 </t>
    </r>
    <r>
      <rPr>
        <b/>
        <sz val="12"/>
        <color rgb="FFFFFF00"/>
        <rFont val="Calibri"/>
        <family val="2"/>
        <scheme val="minor"/>
      </rPr>
      <t>Dominaria United</t>
    </r>
  </si>
  <si>
    <r>
      <t xml:space="preserve">3.7.6. </t>
    </r>
    <r>
      <rPr>
        <b/>
        <sz val="12"/>
        <color rgb="FF548135"/>
        <rFont val="Calibri"/>
        <family val="2"/>
        <scheme val="minor"/>
      </rPr>
      <t>Streets of New Capenna Commander</t>
    </r>
  </si>
  <si>
    <r>
      <t xml:space="preserve">2.3.3. </t>
    </r>
    <r>
      <rPr>
        <b/>
        <sz val="12"/>
        <color rgb="FFD8D8D8"/>
        <rFont val="Calibri"/>
        <family val="2"/>
        <scheme val="minor"/>
      </rPr>
      <t>Gatecrash</t>
    </r>
  </si>
  <si>
    <r>
      <t xml:space="preserve">3.6.0. </t>
    </r>
    <r>
      <rPr>
        <b/>
        <sz val="12"/>
        <color rgb="FFBDD6EE"/>
        <rFont val="Calibri"/>
        <family val="2"/>
        <scheme val="minor"/>
      </rPr>
      <t>Kaldheim</t>
    </r>
  </si>
  <si>
    <r>
      <t>3.6.8.</t>
    </r>
    <r>
      <rPr>
        <b/>
        <sz val="12"/>
        <color rgb="FF3C78D8"/>
        <rFont val="Calibri"/>
        <family val="2"/>
        <scheme val="minor"/>
      </rPr>
      <t xml:space="preserve"> </t>
    </r>
    <r>
      <rPr>
        <b/>
        <sz val="12"/>
        <color rgb="FF8496B0"/>
        <rFont val="Calibri"/>
        <family val="2"/>
        <scheme val="minor"/>
      </rPr>
      <t>D&amp;D: Forgotten Realms Commander</t>
    </r>
  </si>
  <si>
    <r>
      <t xml:space="preserve">2.8.1. </t>
    </r>
    <r>
      <rPr>
        <b/>
        <sz val="12"/>
        <color rgb="FFD9E2F3"/>
        <rFont val="Calibri"/>
        <family val="2"/>
        <scheme val="minor"/>
      </rPr>
      <t>Aether Revolt</t>
    </r>
  </si>
  <si>
    <r>
      <t xml:space="preserve">3.7.5 </t>
    </r>
    <r>
      <rPr>
        <b/>
        <sz val="12"/>
        <color rgb="FF548135"/>
        <rFont val="Calibri"/>
        <family val="2"/>
        <scheme val="minor"/>
      </rPr>
      <t>Streets of New Capenna</t>
    </r>
  </si>
  <si>
    <r>
      <t>3.7.2.</t>
    </r>
    <r>
      <rPr>
        <b/>
        <sz val="12"/>
        <color rgb="FFFF0000"/>
        <rFont val="Calibri"/>
        <family val="2"/>
        <scheme val="minor"/>
      </rPr>
      <t xml:space="preserve"> Innistrad: Crimson Vow Commander</t>
    </r>
  </si>
  <si>
    <r>
      <t>3.6.6.</t>
    </r>
    <r>
      <rPr>
        <b/>
        <sz val="12"/>
        <color theme="1"/>
        <rFont val="Calibri"/>
        <family val="2"/>
        <scheme val="minor"/>
      </rPr>
      <t xml:space="preserve"> Commander 2021</t>
    </r>
  </si>
  <si>
    <r>
      <t xml:space="preserve">3.0.8. </t>
    </r>
    <r>
      <rPr>
        <b/>
        <sz val="12"/>
        <color rgb="FFD8D8D8"/>
        <rFont val="Calibri"/>
        <family val="2"/>
        <scheme val="minor"/>
      </rPr>
      <t>Core Set 2019</t>
    </r>
  </si>
  <si>
    <r>
      <t xml:space="preserve">3.8.0 </t>
    </r>
    <r>
      <rPr>
        <b/>
        <sz val="12"/>
        <color rgb="FFFFFF00"/>
        <rFont val="Calibri"/>
        <family val="2"/>
        <scheme val="minor"/>
      </rPr>
      <t>Dominaria United Commander</t>
    </r>
  </si>
  <si>
    <r>
      <t xml:space="preserve">2.3.1. </t>
    </r>
    <r>
      <rPr>
        <b/>
        <sz val="12"/>
        <color rgb="FFF2F2F2"/>
        <rFont val="Calibri"/>
        <family val="2"/>
        <scheme val="minor"/>
      </rPr>
      <t>Return to Ravnica</t>
    </r>
  </si>
  <si>
    <r>
      <t>3.2.8.</t>
    </r>
    <r>
      <rPr>
        <b/>
        <sz val="12"/>
        <color theme="1"/>
        <rFont val="Calibri"/>
        <family val="2"/>
        <scheme val="minor"/>
      </rPr>
      <t xml:space="preserve"> Commander 2019</t>
    </r>
  </si>
  <si>
    <r>
      <t>3.6.2.</t>
    </r>
    <r>
      <rPr>
        <b/>
        <sz val="12"/>
        <color rgb="FF222A35"/>
        <rFont val="Calibri"/>
        <family val="2"/>
        <scheme val="minor"/>
      </rPr>
      <t xml:space="preserve"> </t>
    </r>
    <r>
      <rPr>
        <b/>
        <sz val="12"/>
        <color rgb="FF008000"/>
        <rFont val="Calibri"/>
        <family val="2"/>
        <scheme val="minor"/>
      </rPr>
      <t>Time Spiral Remastered</t>
    </r>
  </si>
  <si>
    <r>
      <t xml:space="preserve">3.7.3 </t>
    </r>
    <r>
      <rPr>
        <b/>
        <sz val="12"/>
        <color rgb="FFFF33CC"/>
        <rFont val="Calibri"/>
        <family val="2"/>
        <scheme val="minor"/>
      </rPr>
      <t>Kamigawa: Neon Dynasty</t>
    </r>
  </si>
  <si>
    <r>
      <t>2.7.2.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EF2CB"/>
        <rFont val="Calibri"/>
        <family val="2"/>
        <scheme val="minor"/>
      </rPr>
      <t>Eldritch Moon</t>
    </r>
  </si>
  <si>
    <r>
      <t>3.6.4.</t>
    </r>
    <r>
      <rPr>
        <b/>
        <sz val="12"/>
        <color rgb="FF222A35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Strixhaven: School of Mages</t>
    </r>
  </si>
  <si>
    <r>
      <t xml:space="preserve">2.7.1. </t>
    </r>
    <r>
      <rPr>
        <b/>
        <sz val="12"/>
        <color rgb="FFECECEC"/>
        <rFont val="Calibri"/>
        <family val="2"/>
        <scheme val="minor"/>
      </rPr>
      <t>Eternal Masters</t>
    </r>
  </si>
  <si>
    <r>
      <t xml:space="preserve">3.0.3. </t>
    </r>
    <r>
      <rPr>
        <b/>
        <sz val="12"/>
        <color rgb="FFC5E0B3"/>
        <rFont val="Calibri"/>
        <family val="2"/>
        <scheme val="minor"/>
      </rPr>
      <t>Battlebond</t>
    </r>
  </si>
  <si>
    <r>
      <t>2.7.8.</t>
    </r>
    <r>
      <rPr>
        <b/>
        <sz val="12"/>
        <color theme="1"/>
        <rFont val="Calibri"/>
        <family val="2"/>
        <scheme val="minor"/>
      </rPr>
      <t xml:space="preserve"> Commander 2016</t>
    </r>
  </si>
  <si>
    <r>
      <t xml:space="preserve">3.5.9. </t>
    </r>
    <r>
      <rPr>
        <b/>
        <sz val="12"/>
        <color rgb="FFADB9CA"/>
        <rFont val="Calibri"/>
        <family val="2"/>
        <scheme val="minor"/>
      </rPr>
      <t>Commander Legends</t>
    </r>
  </si>
  <si>
    <r>
      <t xml:space="preserve">3.7.1 </t>
    </r>
    <r>
      <rPr>
        <b/>
        <sz val="12"/>
        <color rgb="FFFF0000"/>
        <rFont val="Calibri"/>
        <family val="2"/>
        <scheme val="minor"/>
      </rPr>
      <t>Innistrad: Crimson Vow</t>
    </r>
  </si>
  <si>
    <r>
      <t>1.6.1.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00"/>
        <rFont val="Calibri"/>
        <family val="2"/>
        <scheme val="minor"/>
      </rPr>
      <t>Champions of Kamigawa</t>
    </r>
  </si>
  <si>
    <r>
      <t xml:space="preserve">3.3.0. </t>
    </r>
    <r>
      <rPr>
        <b/>
        <sz val="12"/>
        <color rgb="FFFED76A"/>
        <rFont val="Calibri"/>
        <family val="2"/>
        <scheme val="minor"/>
      </rPr>
      <t>Throne of Eldraine</t>
    </r>
  </si>
  <si>
    <r>
      <t>3.1.9.</t>
    </r>
    <r>
      <rPr>
        <b/>
        <sz val="12"/>
        <color theme="1"/>
        <rFont val="Calibri"/>
        <family val="2"/>
        <scheme val="minor"/>
      </rPr>
      <t xml:space="preserve"> Ravnica Allegiance - Guild Kits</t>
    </r>
  </si>
  <si>
    <r>
      <t xml:space="preserve">3.8.6 </t>
    </r>
    <r>
      <rPr>
        <b/>
        <sz val="12"/>
        <color rgb="FF00B050"/>
        <rFont val="Calibri"/>
        <family val="2"/>
        <scheme val="minor"/>
      </rPr>
      <t>The Brothers' War Commander</t>
    </r>
  </si>
  <si>
    <r>
      <t>3.6.8.</t>
    </r>
    <r>
      <rPr>
        <b/>
        <sz val="12"/>
        <color rgb="FF3C78D8"/>
        <rFont val="Calibri"/>
        <family val="2"/>
        <scheme val="minor"/>
      </rPr>
      <t xml:space="preserve"> D&amp;D: Advent</t>
    </r>
    <r>
      <rPr>
        <b/>
        <sz val="12"/>
        <color rgb="FFDF68C4"/>
        <rFont val="Calibri"/>
        <family val="2"/>
        <scheme val="minor"/>
      </rPr>
      <t>ures in the Forg</t>
    </r>
    <r>
      <rPr>
        <b/>
        <sz val="12"/>
        <color rgb="FFB400DE"/>
        <rFont val="Calibri"/>
        <family val="2"/>
        <scheme val="minor"/>
      </rPr>
      <t>otten Realms</t>
    </r>
  </si>
  <si>
    <r>
      <t xml:space="preserve">2.7.7. </t>
    </r>
    <r>
      <rPr>
        <b/>
        <sz val="12"/>
        <color rgb="FFFED050"/>
        <rFont val="Calibri"/>
        <family val="2"/>
        <scheme val="minor"/>
      </rPr>
      <t>Kaladesh</t>
    </r>
  </si>
  <si>
    <r>
      <t>2.0.9.</t>
    </r>
    <r>
      <rPr>
        <b/>
        <sz val="12"/>
        <color theme="1"/>
        <rFont val="Calibri"/>
        <family val="2"/>
        <scheme val="minor"/>
      </rPr>
      <t xml:space="preserve"> Player Rewards Promos</t>
    </r>
  </si>
  <si>
    <r>
      <t>2.1.8.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D8D8D8"/>
        <rFont val="Calibri"/>
        <family val="2"/>
        <scheme val="minor"/>
      </rPr>
      <t>Innistrad</t>
    </r>
  </si>
  <si>
    <r>
      <t>3.3.3.</t>
    </r>
    <r>
      <rPr>
        <b/>
        <sz val="12"/>
        <color theme="1"/>
        <rFont val="Calibri"/>
        <family val="2"/>
        <scheme val="minor"/>
      </rPr>
      <t xml:space="preserve"> Game Night 2019</t>
    </r>
  </si>
  <si>
    <r>
      <t>3.5.0.</t>
    </r>
    <r>
      <rPr>
        <b/>
        <sz val="12"/>
        <color rgb="FFFFFFFF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Double Masters</t>
    </r>
  </si>
  <si>
    <r>
      <t xml:space="preserve">2.6.9. </t>
    </r>
    <r>
      <rPr>
        <b/>
        <sz val="12"/>
        <color rgb="FFD6DCE4"/>
        <rFont val="Calibri"/>
        <family val="2"/>
        <scheme val="minor"/>
      </rPr>
      <t>Shadows over Innistrad</t>
    </r>
  </si>
  <si>
    <r>
      <t>2.9.6.</t>
    </r>
    <r>
      <rPr>
        <b/>
        <sz val="12"/>
        <color theme="1"/>
        <rFont val="Calibri"/>
        <family val="2"/>
        <scheme val="minor"/>
      </rPr>
      <t xml:space="preserve"> Explorers of Ixalan</t>
    </r>
  </si>
  <si>
    <r>
      <t>3.2.6.</t>
    </r>
    <r>
      <rPr>
        <b/>
        <sz val="12"/>
        <color rgb="FFFED76A"/>
        <rFont val="Calibri"/>
        <family val="2"/>
        <scheme val="minor"/>
      </rPr>
      <t xml:space="preserve"> </t>
    </r>
    <r>
      <rPr>
        <b/>
        <sz val="12"/>
        <color rgb="FFFDC21B"/>
        <rFont val="Calibri"/>
        <family val="2"/>
        <scheme val="minor"/>
      </rPr>
      <t>Signature Spellbook: Gideon</t>
    </r>
  </si>
  <si>
    <r>
      <t xml:space="preserve">3.0.5. </t>
    </r>
    <r>
      <rPr>
        <b/>
        <sz val="12"/>
        <color rgb="FF5B9BD5"/>
        <rFont val="Calibri"/>
        <family val="2"/>
        <scheme val="minor"/>
      </rPr>
      <t>Signature Spellbook: Jace</t>
    </r>
  </si>
  <si>
    <r>
      <t>1.8.7.</t>
    </r>
    <r>
      <rPr>
        <b/>
        <sz val="12"/>
        <color rgb="FFFFD711"/>
        <rFont val="Calibri"/>
        <family val="2"/>
        <scheme val="minor"/>
      </rPr>
      <t xml:space="preserve"> Conflux</t>
    </r>
  </si>
  <si>
    <r>
      <t xml:space="preserve">3.8.4 </t>
    </r>
    <r>
      <rPr>
        <b/>
        <sz val="12"/>
        <color rgb="FF00B050"/>
        <rFont val="Calibri"/>
        <family val="2"/>
        <scheme val="minor"/>
      </rPr>
      <t>The Brothers' War</t>
    </r>
  </si>
  <si>
    <r>
      <t xml:space="preserve">3.8.5 </t>
    </r>
    <r>
      <rPr>
        <b/>
        <sz val="12"/>
        <color rgb="FF00B050"/>
        <rFont val="Calibri"/>
        <family val="2"/>
        <scheme val="minor"/>
      </rPr>
      <t>Retro Frame Artifacts</t>
    </r>
  </si>
  <si>
    <r>
      <t xml:space="preserve">1.1.2. </t>
    </r>
    <r>
      <rPr>
        <b/>
        <sz val="12"/>
        <color rgb="FF8496B0"/>
        <rFont val="Calibri"/>
        <family val="2"/>
        <scheme val="minor"/>
      </rPr>
      <t>Ice Age</t>
    </r>
  </si>
  <si>
    <r>
      <t xml:space="preserve">2.9.7. </t>
    </r>
    <r>
      <rPr>
        <b/>
        <u/>
        <sz val="12"/>
        <color rgb="FFECECEC"/>
        <rFont val="Calibri"/>
        <family val="2"/>
        <scheme val="minor"/>
      </rPr>
      <t>Unstable</t>
    </r>
  </si>
  <si>
    <r>
      <t>1.4.9.</t>
    </r>
    <r>
      <rPr>
        <b/>
        <sz val="12"/>
        <color rgb="FF6DB6FF"/>
        <rFont val="Calibri"/>
        <family val="2"/>
        <scheme val="minor"/>
      </rPr>
      <t xml:space="preserve"> </t>
    </r>
    <r>
      <rPr>
        <b/>
        <sz val="12"/>
        <color rgb="FFE60000"/>
        <rFont val="Calibri"/>
        <family val="2"/>
        <scheme val="minor"/>
      </rPr>
      <t>Odyssey</t>
    </r>
  </si>
  <si>
    <r>
      <t xml:space="preserve">2.4.5. </t>
    </r>
    <r>
      <rPr>
        <b/>
        <sz val="12"/>
        <color rgb="FFFFFFCC"/>
        <rFont val="Calibri"/>
        <family val="2"/>
        <scheme val="minor"/>
      </rPr>
      <t>Journey into Nyx</t>
    </r>
  </si>
  <si>
    <r>
      <t xml:space="preserve">3.4.7. </t>
    </r>
    <r>
      <rPr>
        <b/>
        <sz val="12"/>
        <color rgb="FFC5E0B3"/>
        <rFont val="Calibri"/>
        <family val="2"/>
        <scheme val="minor"/>
      </rPr>
      <t>Signature Spellbook: Chandra</t>
    </r>
  </si>
  <si>
    <r>
      <t>1.3.1.</t>
    </r>
    <r>
      <rPr>
        <b/>
        <sz val="12"/>
        <color theme="1"/>
        <rFont val="Calibri"/>
        <family val="2"/>
        <scheme val="minor"/>
      </rPr>
      <t xml:space="preserve"> Anthologies</t>
    </r>
  </si>
  <si>
    <r>
      <t>1.6.4.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00"/>
        <rFont val="Calibri"/>
        <family val="2"/>
        <scheme val="minor"/>
      </rPr>
      <t>Saviors of Kamigawa</t>
    </r>
  </si>
  <si>
    <r>
      <t xml:space="preserve">2.9.7. </t>
    </r>
    <r>
      <rPr>
        <b/>
        <sz val="12"/>
        <color rgb="FFECECEC"/>
        <rFont val="Calibri"/>
        <family val="2"/>
        <scheme val="minor"/>
      </rPr>
      <t>Unstable</t>
    </r>
  </si>
  <si>
    <r>
      <t xml:space="preserve">1.2.4. </t>
    </r>
    <r>
      <rPr>
        <b/>
        <sz val="12"/>
        <color rgb="FFD9E2F3"/>
        <rFont val="Calibri"/>
        <family val="2"/>
        <scheme val="minor"/>
      </rPr>
      <t>Tempest</t>
    </r>
  </si>
  <si>
    <r>
      <t xml:space="preserve">2.1.5. </t>
    </r>
    <r>
      <rPr>
        <b/>
        <sz val="12"/>
        <color rgb="FFD8D8D8"/>
        <rFont val="Calibri"/>
        <family val="2"/>
        <scheme val="minor"/>
      </rPr>
      <t>Magic 2012</t>
    </r>
  </si>
  <si>
    <r>
      <t>3.4.3.</t>
    </r>
    <r>
      <rPr>
        <b/>
        <sz val="12"/>
        <color theme="1"/>
        <rFont val="Calibri"/>
        <family val="2"/>
        <scheme val="minor"/>
      </rPr>
      <t xml:space="preserve"> Commander 2020</t>
    </r>
  </si>
  <si>
    <r>
      <t>5.6</t>
    </r>
    <r>
      <rPr>
        <b/>
        <sz val="12"/>
        <color rgb="FF385623"/>
        <rFont val="Calibri"/>
        <family val="2"/>
        <scheme val="minor"/>
      </rPr>
      <t xml:space="preserve"> L</t>
    </r>
  </si>
  <si>
    <r>
      <t>4.</t>
    </r>
    <r>
      <rPr>
        <b/>
        <sz val="12"/>
        <color rgb="FFFFFFFF"/>
        <rFont val="Calibri"/>
        <family val="2"/>
        <scheme val="minor"/>
      </rPr>
      <t xml:space="preserve"> C</t>
    </r>
  </si>
  <si>
    <r>
      <t xml:space="preserve">1.0 </t>
    </r>
    <r>
      <rPr>
        <b/>
        <sz val="12"/>
        <color rgb="FFFFE599"/>
        <rFont val="Calibri"/>
        <family val="2"/>
        <scheme val="minor"/>
      </rPr>
      <t>W</t>
    </r>
  </si>
  <si>
    <r>
      <t>2.</t>
    </r>
    <r>
      <rPr>
        <b/>
        <sz val="12"/>
        <color rgb="FFFFFFFF"/>
        <rFont val="Calibri"/>
        <family val="2"/>
        <scheme val="minor"/>
      </rPr>
      <t xml:space="preserve"> R</t>
    </r>
  </si>
  <si>
    <r>
      <t>1.1</t>
    </r>
    <r>
      <rPr>
        <b/>
        <sz val="12"/>
        <color rgb="FF0000FF"/>
        <rFont val="Calibri"/>
        <family val="2"/>
        <scheme val="minor"/>
      </rPr>
      <t xml:space="preserve"> U</t>
    </r>
  </si>
  <si>
    <r>
      <t>1.</t>
    </r>
    <r>
      <rPr>
        <b/>
        <sz val="12"/>
        <color rgb="FFFFFFFF"/>
        <rFont val="Calibri"/>
        <family val="2"/>
        <scheme val="minor"/>
      </rPr>
      <t xml:space="preserve"> M</t>
    </r>
  </si>
  <si>
    <r>
      <t xml:space="preserve">1.2 </t>
    </r>
    <r>
      <rPr>
        <b/>
        <sz val="12"/>
        <color theme="1"/>
        <rFont val="Calibri"/>
        <family val="2"/>
        <scheme val="minor"/>
      </rPr>
      <t>B</t>
    </r>
  </si>
  <si>
    <r>
      <t>1.3</t>
    </r>
    <r>
      <rPr>
        <b/>
        <sz val="12"/>
        <color rgb="FFFF0000"/>
        <rFont val="Calibri"/>
        <family val="2"/>
        <scheme val="minor"/>
      </rPr>
      <t xml:space="preserve"> R</t>
    </r>
  </si>
  <si>
    <r>
      <t xml:space="preserve">1.4 </t>
    </r>
    <r>
      <rPr>
        <b/>
        <sz val="12"/>
        <color rgb="FF00B050"/>
        <rFont val="Calibri"/>
        <family val="2"/>
        <scheme val="minor"/>
      </rPr>
      <t>G</t>
    </r>
  </si>
  <si>
    <r>
      <t>1.5</t>
    </r>
    <r>
      <rPr>
        <b/>
        <sz val="12"/>
        <color rgb="FFAEABAB"/>
        <rFont val="Calibri"/>
        <family val="2"/>
        <scheme val="minor"/>
      </rPr>
      <t xml:space="preserve"> 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</si>
  <si>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>3.5</t>
    </r>
    <r>
      <rPr>
        <b/>
        <sz val="12"/>
        <color rgb="FF00B050"/>
        <rFont val="Calibri"/>
        <family val="2"/>
        <scheme val="minor"/>
      </rPr>
      <t xml:space="preserve"> BG</t>
    </r>
  </si>
  <si>
    <r>
      <t xml:space="preserve">3.1 </t>
    </r>
    <r>
      <rPr>
        <b/>
        <sz val="12"/>
        <color theme="1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</si>
  <si>
    <r>
      <t xml:space="preserve">5.4 </t>
    </r>
    <r>
      <rPr>
        <b/>
        <sz val="12"/>
        <color rgb="FFBFBFBF"/>
        <rFont val="Calibri"/>
        <family val="2"/>
        <scheme val="minor"/>
      </rPr>
      <t>A</t>
    </r>
  </si>
  <si>
    <r>
      <t xml:space="preserve">5.5 </t>
    </r>
    <r>
      <rPr>
        <b/>
        <sz val="12"/>
        <color rgb="FFBFBFBF"/>
        <rFont val="Calibri"/>
        <family val="2"/>
        <scheme val="minor"/>
      </rPr>
      <t>C</t>
    </r>
  </si>
  <si>
    <r>
      <t xml:space="preserve">5.3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</si>
  <si>
    <r>
      <t xml:space="preserve">2.3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000000"/>
        <rFont val="Calibri"/>
        <family val="2"/>
        <scheme val="minor"/>
      </rPr>
      <t>B</t>
    </r>
  </si>
  <si>
    <r>
      <t xml:space="preserve">4.3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</si>
  <si>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t xml:space="preserve">3. </t>
    </r>
    <r>
      <rPr>
        <b/>
        <sz val="12"/>
        <color rgb="FFFFFFFF"/>
        <rFont val="Calibri"/>
        <family val="2"/>
        <scheme val="minor"/>
      </rPr>
      <t>U</t>
    </r>
  </si>
  <si>
    <r>
      <t xml:space="preserve">3.9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FFE599"/>
        <rFont val="Calibri"/>
        <family val="2"/>
        <scheme val="minor"/>
      </rPr>
      <t>W</t>
    </r>
  </si>
  <si>
    <r>
      <t xml:space="preserve">4.5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</si>
  <si>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 xml:space="preserve">5.0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0000FF"/>
        <rFont val="Calibri"/>
        <family val="2"/>
        <scheme val="minor"/>
      </rPr>
      <t>U</t>
    </r>
  </si>
  <si>
    <r>
      <t xml:space="preserve">4.6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FFE599"/>
        <rFont val="Calibri"/>
        <family val="2"/>
        <scheme val="minor"/>
      </rPr>
      <t>W</t>
    </r>
  </si>
  <si>
    <r>
      <t>3.7</t>
    </r>
    <r>
      <rPr>
        <b/>
        <sz val="12"/>
        <color rgb="FF00B050"/>
        <rFont val="Calibri"/>
        <family val="2"/>
        <scheme val="minor"/>
      </rPr>
      <t xml:space="preserve"> BG</t>
    </r>
    <r>
      <rPr>
        <b/>
        <sz val="12"/>
        <color rgb="FF0000FF"/>
        <rFont val="Calibri"/>
        <family val="2"/>
        <scheme val="minor"/>
      </rPr>
      <t>U</t>
    </r>
  </si>
  <si>
    <r>
      <t xml:space="preserve">1.9 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AEABAB"/>
        <rFont val="Calibri"/>
        <family val="2"/>
        <scheme val="minor"/>
      </rPr>
      <t>B</t>
    </r>
  </si>
  <si>
    <r>
      <t xml:space="preserve">2.2 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00B050"/>
        <rFont val="Calibri"/>
        <family val="2"/>
        <scheme val="minor"/>
      </rPr>
      <t>BG</t>
    </r>
  </si>
  <si>
    <r>
      <t xml:space="preserve">2.7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</si>
  <si>
    <r>
      <t xml:space="preserve">4.7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</si>
  <si>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>2.</t>
    </r>
    <r>
      <rPr>
        <b/>
        <sz val="12"/>
        <color rgb="FFFFFFFF"/>
        <rFont val="Calibri"/>
        <family val="2"/>
        <scheme val="minor"/>
      </rPr>
      <t xml:space="preserve"> T</t>
    </r>
  </si>
  <si>
    <r>
      <t>1.7</t>
    </r>
    <r>
      <rPr>
        <b/>
        <sz val="12"/>
        <color rgb="FFAEABAB"/>
        <rFont val="Calibri"/>
        <family val="2"/>
        <scheme val="minor"/>
      </rPr>
      <t xml:space="preserve"> 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AEABAB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</si>
  <si>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t xml:space="preserve">3.4 </t>
    </r>
    <r>
      <rPr>
        <b/>
        <sz val="12"/>
        <color rgb="FF000000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</si>
  <si>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r>
      <t xml:space="preserve">4.1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theme="1"/>
        <rFont val="Calibri"/>
        <family val="2"/>
        <scheme val="minor"/>
      </rPr>
      <t>B</t>
    </r>
  </si>
  <si>
    <r>
      <t xml:space="preserve">4.4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FFE599"/>
        <rFont val="Calibri"/>
        <family val="2"/>
        <scheme val="minor"/>
      </rPr>
      <t>W</t>
    </r>
  </si>
  <si>
    <r>
      <t>1.6</t>
    </r>
    <r>
      <rPr>
        <b/>
        <sz val="12"/>
        <color rgb="FFAEABAB"/>
        <rFont val="Calibri"/>
        <family val="2"/>
        <scheme val="minor"/>
      </rPr>
      <t xml:space="preserve"> </t>
    </r>
    <r>
      <rPr>
        <b/>
        <sz val="12"/>
        <color rgb="FFFFE599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AEABAB"/>
        <rFont val="Calibri"/>
        <family val="2"/>
        <scheme val="minor"/>
      </rPr>
      <t>B</t>
    </r>
  </si>
  <si>
    <r>
      <t xml:space="preserve">2.5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000000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</si>
  <si>
    <t>https://starcitygames.com/thraben-inspector-sgl-mtg-prm-prmr_2022b_003-enf/?sku=SGL-MTG-PRM-PRMR_2022b_003-ENF1</t>
  </si>
  <si>
    <t>https://starcitygames.com/malevolent-hermit-benevolent-geist-sgl-mtg-prm-pre_mid_061-enf/?sku=SGL-MTG-PRM-PRE_MID_061-ENF1</t>
  </si>
  <si>
    <t>https://starcitygames.com/thorn-of-amethyst-sgl-mtg-brr2-123-enn/?sku=SGL-MTG-BRR2-123-ENN1</t>
  </si>
  <si>
    <t>https://starcitygames.com/argoth-sanctum-of-nature-titania-gaea-incarnate-sgl-mtg-bro-256-enf/?sku=SGL-MTG-BRO-256-ENF1</t>
  </si>
  <si>
    <r>
      <t xml:space="preserve">3.8.8 </t>
    </r>
    <r>
      <rPr>
        <b/>
        <sz val="12"/>
        <color theme="0"/>
        <rFont val="Calibri"/>
        <family val="2"/>
        <scheme val="minor"/>
      </rPr>
      <t>Jumps</t>
    </r>
    <r>
      <rPr>
        <b/>
        <sz val="12"/>
        <color theme="9"/>
        <rFont val="Calibri"/>
        <family val="2"/>
        <scheme val="minor"/>
      </rPr>
      <t>tart 2022</t>
    </r>
  </si>
  <si>
    <r>
      <rPr>
        <b/>
        <sz val="12"/>
        <color rgb="FF0000FF"/>
        <rFont val="Calibri"/>
        <family val="2"/>
        <scheme val="minor"/>
      </rPr>
      <t xml:space="preserve">3.8.7 </t>
    </r>
    <r>
      <rPr>
        <b/>
        <sz val="12"/>
        <color rgb="FFFF0000"/>
        <rFont val="Calibri"/>
        <family val="2"/>
        <scheme val="minor"/>
      </rPr>
      <t>Transformers</t>
    </r>
  </si>
  <si>
    <t>Ancient Tomb (CK)</t>
  </si>
  <si>
    <t>Lita, Mechanical Engineer</t>
  </si>
  <si>
    <t>Birds of Paradise (PL)</t>
  </si>
  <si>
    <t>Karn Liberated</t>
  </si>
  <si>
    <t>Wurmcoil Engine</t>
  </si>
  <si>
    <t>Selfless Spirit</t>
  </si>
  <si>
    <t>Zask, Skittering Swarmlord</t>
  </si>
  <si>
    <t>Tamiyo, the Moon Sage</t>
  </si>
  <si>
    <t>Alandra, Sky Dreamer</t>
  </si>
  <si>
    <t>Phyrexian Reclamation</t>
  </si>
  <si>
    <t>Tragic Slip</t>
  </si>
  <si>
    <t>Mizzix, Replica Rider</t>
  </si>
  <si>
    <t>Avenger of Zendiakr</t>
  </si>
  <si>
    <t>Eidolon of Rhetoric</t>
  </si>
  <si>
    <t>One with the Multiverse</t>
  </si>
  <si>
    <t>Merrow Reejerey</t>
  </si>
  <si>
    <t>Reaper from the Abyss</t>
  </si>
  <si>
    <t>Altar of Dementia</t>
  </si>
  <si>
    <t>Argoth, Sanctum of Nature</t>
  </si>
  <si>
    <t>Starscream, Power Hungry</t>
  </si>
  <si>
    <t>Urza's Sylex</t>
  </si>
  <si>
    <t>Mind's Eye</t>
  </si>
  <si>
    <t>Tezzeret, Artifice Master</t>
  </si>
  <si>
    <t>Spawning Pit</t>
  </si>
  <si>
    <t>https://starcitygames.com/stoneforge-mystic-sgl-mtg-prm-gpx-2016-001-enf/?sku=SGL-MTG-PRM-GPX_2016_001-ENF1</t>
  </si>
  <si>
    <t xml:space="preserve">https://starcitygames.com/arlinn-the-packs-hope-arlinn-the-moons-fury-sgl-mtg-mid2-307-enf/?sku=SGL-MTG-MID2-307-ENF1 </t>
  </si>
  <si>
    <t>https://starcitygames.com/lita-mechanical-engineer-sgl-mtg-j22-006-enn/?sku=SGL-MTG-J22-006-ENN1</t>
  </si>
  <si>
    <t>https://starcitygames.com/karn-liberated-sgl-mtg-j22-097-enn/?sku=SGL-MTG-J22-097-ENN1</t>
  </si>
  <si>
    <t>https://starcitygames.com/wurmcoil-engine-sgl-mtg-brr-063-enn/?sku=SGL-MTG-BRR-063-ENN1</t>
  </si>
  <si>
    <t>https://starcitygames.com/collective-restraint-sgl-mtg-pwsb-inv_049-enn/?sku=SGL-MTG-PWSB-INV_049-ENN1</t>
  </si>
  <si>
    <t>https://starcitygames.com/selfless-spirit-sgl-mtg-prm-prmr_2022b_002-enn/?sku=SGL-MTG-PRM-PRMR_2022b_002-ENN1</t>
  </si>
  <si>
    <t>https://starcitygames.com/spectral-sailor-sgl-mtg-j22-064-enn/?sku=SGL-MTG-J22-064-ENN1</t>
  </si>
  <si>
    <t>https://starcitygames.com/zask-skittering-swarmlord-sgl-mtg-j22-047-enn/?sku=SGL-MTG-J22-047-ENN1</t>
  </si>
  <si>
    <t xml:space="preserve">https://starcitygames.com/the-reaility-chip-sgl-mtg-neo2-374-enf/?sku=SGL-MTG-NEO2-374-ENF1 </t>
  </si>
  <si>
    <t>https://starcitygames.com/smokestack-sgl-mtg-pwsb-usg_309-enn/?sku=SGL-MTG-PWSB-USG_309-ENN1</t>
  </si>
  <si>
    <t>https://starcitygames.com/tamiyo-the-moon-sage-sgl-mtg-j22-358-enn/?sku=SGL-MTG-J22-358-ENN1</t>
  </si>
  <si>
    <t>https://starcitygames.com/alandra-sky-dreamer-sgl-mtg-j22-009-enn/?sku=SGL-MTG-J22-009-ENN1</t>
  </si>
  <si>
    <t>https://starcitygames.com/phyrexian-reclamation-sgl-mtg-j22-124-enn/?sku=SGL-MTG-J22-124-ENN1</t>
  </si>
  <si>
    <t>https://starcitygames.com/tragic-slip-sgl-mtg-j22-074-enn/?sku=SGL-MTG-J22-074-ENN1</t>
  </si>
  <si>
    <t>https://starcitygames.com/mizzix-replica-rider-sgl-mtg-j22-035-enn/?sku=SGL-MTG-J22-035-ENN1</t>
  </si>
  <si>
    <t>https://starcitygames.com/avenger-of-zendikar-sgl-mtg-j22-629-enn/?sku=SGL-MTG-J22-629-ENN1</t>
  </si>
  <si>
    <t>https://starcitygames.com/eidolon-of-rhetoric-sgl-mtg-j22-054-enn/?sku=SGL-MTG-J22-054-ENN1</t>
  </si>
  <si>
    <t>https://starcitygames.com/one-with-the-multiverse-sgl-mtg-bro-059-enn/?sku=SGL-MTG-BRO-059-ENN1</t>
  </si>
  <si>
    <t>https://starcitygames.com/merrow-reejerey-sgl-mtg-j22-061-enn/?sku=SGL-MTG-J22-061-ENN1</t>
  </si>
  <si>
    <t>https://starcitygames.com/reaper-from-the-abyss-sgl-mtg-j22-458-enn/?sku=SGL-MTG-J22-458-ENN1</t>
  </si>
  <si>
    <t xml:space="preserve">https://starcitygames.com/unwinding-clock-sgl-mtg-brr2-124-enn/?sku=SGL-MTG-BRR2-124-ENN1 </t>
  </si>
  <si>
    <t>https://starcitygames.com/starscream-power-hungry-starscream-seeker-leader-sgl-mtg-bot-005-enf/?sku=SGL-MTG-BOT-005-ENF1</t>
  </si>
  <si>
    <t>https://starcitygames.com/urzas-sylex-sgl-mtg-bro-040-enn/?sku=SGL-MTG-BRO-040-ENN1</t>
  </si>
  <si>
    <t>https://starcitygames.com/tezzeret-artifice-master-sgl-mtg-j22-360-enn/?sku=SGL-MTG-J22-360-ENN1</t>
  </si>
  <si>
    <t>https://starcitygames.com/spawning-pit-sgl-mtg-j22-136-enn/?sku=SGL-MTG-J22-136-ENN1</t>
  </si>
  <si>
    <t>https://starcitygames.com/expedition-map-sgl-mtg-j22-765-enn/?sku=SGL-MTG-J22-765-ENN1</t>
  </si>
  <si>
    <t xml:space="preserve">https://starcitygames.com/luxury-suite-sgl-mtg-zne-018-enn/?sku=SGL-MTG-ZNE-018-ENN1 </t>
  </si>
  <si>
    <t xml:space="preserve">https://starcitygames.com/circle-of-dreams-druid-sgl-mtg-afr-176-enf/?sku=SGL-MTG-AFR-176-ENF1 </t>
  </si>
  <si>
    <t xml:space="preserve">https://starcitygames.com/the-book-of-exalted-deeds-sgl-mtg-afr-004-enn/?sku=SGL-MTG-AFR-004-ENN1 </t>
  </si>
  <si>
    <t xml:space="preserve">https://starcitygames.com/xanathar-guild-kingpin-sgl-mtg-afr-239-enn/?sku=SGL-MTG-AFR-239-ENN1 </t>
  </si>
  <si>
    <t>Sheoldred, the Apocalypse (PHY)</t>
  </si>
  <si>
    <t>Opposition Agent</t>
  </si>
  <si>
    <t>Skysovereign, Consul Flagship</t>
  </si>
  <si>
    <t>Priviliged Position</t>
  </si>
  <si>
    <t>Underground River</t>
  </si>
  <si>
    <t xml:space="preserve">https://starcitygames.com/heroic-intervention-sgl-mtg-aer-109-enn/?sku=SGL-MTG-AER-109-ENN1 </t>
  </si>
  <si>
    <t>https://starcitygames.com/shattered-sanctum-sgl-mtg-vow-264-enf/?sku=SGL-MTG-VOW-264-ENF1</t>
  </si>
  <si>
    <t>https://starcitygames.com/raffines-tower-sgl-mtg-snc2-353-enn/?sku=SGL-MTG-SNC2-353-ENN1</t>
  </si>
  <si>
    <t>https://starcitygames.com/plaza-of-heroes-sgl-mtg-dmu-252-enn/?sku=SGL-MTG-DMU-252-ENN1</t>
  </si>
  <si>
    <t>https://starcitygames.com/brutal-cathar-moonrage-brute-sgl-mtg-mid-007-enn/?sku=SGL-MTG-MID-007-ENN1</t>
  </si>
  <si>
    <t xml:space="preserve">https://starcitygames.com/shipwreck-marsh-sgl-mtg-prm-pre_mid_267-enf/?sku=SGL-MTG-PRM-PRE_MID_267-ENF1 </t>
  </si>
  <si>
    <t>https://www.cardkingdom.com/mtg/tempest/ancient-tomb</t>
  </si>
  <si>
    <t>https://www.cardkingdom.com/mtg/dominaria-united-variants/sheoldred-the-apocalypse-phyrexian</t>
  </si>
  <si>
    <t xml:space="preserve">https://www.cardkingdom.com/mtg/modern-horizons-2-variants/cabal-coffers-borderless-foil </t>
  </si>
  <si>
    <t xml:space="preserve">https://www.cardkingdom.com/mtg/double-masters-2022-variants/smothering-tithe-borderless-foil </t>
  </si>
  <si>
    <t xml:space="preserve">https://www.cardkingdom.com/mtg/promotional/nykthos-shrine-to-nyx-premier-play </t>
  </si>
  <si>
    <t>https://www.cardkingdom.com/mtg/promotional/stoneforge-mystic-grand-prix-foil</t>
  </si>
  <si>
    <t xml:space="preserve">https://www.cardkingdom.com/mtg/rivals-of-ixalan/the-immortal-sun </t>
  </si>
  <si>
    <t xml:space="preserve">https://www.cardkingdom.com/mtg/2014-core-set/darksteel-forge </t>
  </si>
  <si>
    <t xml:space="preserve">https://www.cardkingdom.com/mtg/ikoria-lair-of-behemoths-variants/indatha-triome-showcase-foil </t>
  </si>
  <si>
    <t xml:space="preserve">https://www.cardkingdom.com/mtg/hour-of-devastation/neheb-the-eternal </t>
  </si>
  <si>
    <t xml:space="preserve">https://www.cardkingdom.com/mtg/double-masters-2022/phyrexian-altar </t>
  </si>
  <si>
    <t>https://www.cardkingdom.com/mtg/strixhaven-mystical-archive/teferis-protection</t>
  </si>
  <si>
    <t>https://www.cardkingdom.com/mtg/jumpstart-2022/lita-mechanical-engineer</t>
  </si>
  <si>
    <t>https://www.cardkingdom.com/mtg/jumpstart/exquisite-blood</t>
  </si>
  <si>
    <t>https://www.cardkingdom.com/mtg/core-set-2021/fiery-emancipation-foil</t>
  </si>
  <si>
    <t xml:space="preserve">https://www.cardkingdom.com/mtg/ikoria-lair-of-behemoths/the-ozolith </t>
  </si>
  <si>
    <t>https://www.cardkingdom.com/mtg/promotional/selfless-spirit-premier-play</t>
  </si>
  <si>
    <t xml:space="preserve">https://www.cardkingdom.com/mtg/rivals-of-ixalan/polyraptor-foil </t>
  </si>
  <si>
    <t xml:space="preserve">https://www.cardkingdom.com/mtg/innistrad-midnight-hunt-variants/arlinn-the-packs-hope-showcase-foil </t>
  </si>
  <si>
    <t xml:space="preserve">https://www.cardkingdom.com/mtg/core-set-2021/chromatic-orrery </t>
  </si>
  <si>
    <t>https://www.cardkingdom.com/mtg/theros-beyond-death/heliod-sun-crowned</t>
  </si>
  <si>
    <t>https://www.cardkingdom.com/mtg/ixalan/growing-rites-of-itlimoc</t>
  </si>
  <si>
    <t xml:space="preserve">https://www.cardkingdom.com/mtg/from-the-vault-relics/sol-ring </t>
  </si>
  <si>
    <t>https://www.cardkingdom.com/mtg/theros-beyond-death/shadowspear</t>
  </si>
  <si>
    <t xml:space="preserve">https://www.cardkingdom.com/mtg/core-set-2021/ugin-the-spirit-dragon </t>
  </si>
  <si>
    <t xml:space="preserve">https://www.cardkingdom.com/mtg/core-set-2020/field-of-the-dead </t>
  </si>
  <si>
    <t>https://www.cardkingdom.com/mtg/mystery-booster-the-list/bloodchief-ascension</t>
  </si>
  <si>
    <t>https://www.cardkingdom.com/mtg/jumpstart-2022/karn-liberated</t>
  </si>
  <si>
    <t>https://www.cardkingdom.com/mtg/jumpstart/rise-of-the-dark-realms</t>
  </si>
  <si>
    <t>https://www.cardkingdom.com/mtg/double-masters-2022-variants/damnation-borderless</t>
  </si>
  <si>
    <t>https://www.cardkingdom.com/mtg/theros-beyond-death/nyxbloom-ancient</t>
  </si>
  <si>
    <t xml:space="preserve">https://www.cardkingdom.com/mtg/hour-of-devastation/torment-of-hailfire </t>
  </si>
  <si>
    <t>https://www.cardkingdom.com/mtg/dominaria-united-commander-decks/greensleeves-maro-sorcerer</t>
  </si>
  <si>
    <t>https://www.cardkingdom.com/mtg/commander-2019/ohran-frostfang</t>
  </si>
  <si>
    <t xml:space="preserve">https://www.cardkingdom.com/mtg/ikoria-lair-of-behemoths/ketria-triome </t>
  </si>
  <si>
    <t>https://www.cardkingdom.com/mtg/promotional/abrupt-decay-wmcq-foil</t>
  </si>
  <si>
    <t>https://www.cardkingdom.com/mtg/promotional/thraben-inspector-premier-play-foil</t>
  </si>
  <si>
    <t xml:space="preserve">https://www.cardkingdom.com/mtg/time-spiral-remastered/damnation </t>
  </si>
  <si>
    <t>https://www.cardkingdom.com/mtg/modern-horizons-2/archon-of-cruelty</t>
  </si>
  <si>
    <t>https://www.cardkingdom.com/mtg/double-masters-2022/damnation-foil</t>
  </si>
  <si>
    <t>https://www.cardkingdom.com/mtg/double-masters-2022/damnation</t>
  </si>
  <si>
    <t xml:space="preserve">https://www.cardkingdom.com/mtg/kaldheim/goldspan-dragon </t>
  </si>
  <si>
    <t>https://www.cardkingdom.com/mtg/jumpstart/selvala-heart-of-the-wilds</t>
  </si>
  <si>
    <t>https://www.cardkingdom.com/mtg/the-brothers-war/titania-voice-of-gaea</t>
  </si>
  <si>
    <t xml:space="preserve">https://www.cardkingdom.com/mtg/aether-revolt/heroic-intervention </t>
  </si>
  <si>
    <t>https://www.cardkingdom.com/mtg/theros-beyond-death/dryad-of-the-ilysian-grove</t>
  </si>
  <si>
    <t xml:space="preserve">https://www.cardkingdom.com/mtg/mystery-booster-the-list/carpet-of-flowers </t>
  </si>
  <si>
    <t>https://www.cardkingdom.com/mtg/ixalan/vanquishers-banner</t>
  </si>
  <si>
    <t xml:space="preserve">https://www.cardkingdom.com/mtg/war-of-the-spark/karn-the-great-creator </t>
  </si>
  <si>
    <t xml:space="preserve">https://www.cardkingdom.com/mtg/core-set-2021/heroic-intervention </t>
  </si>
  <si>
    <t>https://www.cardkingdom.com/mtg/7th-edition/birds-of-paradise</t>
  </si>
  <si>
    <t>https://www.cardkingdom.com/mtg/jumpstart/linvala-keeper-of-silence</t>
  </si>
  <si>
    <t xml:space="preserve">https://www.cardkingdom.com/mtg/innistrad-crimson-vow-commander-decks/wedding-ring </t>
  </si>
  <si>
    <t>https://www.cardkingdom.com/mtg/dominaria-united-commander-decks/the-reaver-cleaver</t>
  </si>
  <si>
    <t>https://www.cardkingdom.com/mtg/strixhaven-mystical-archive/natural-order</t>
  </si>
  <si>
    <t xml:space="preserve">https://www.cardkingdom.com/mtg/guilds-of-ravnica-guild-kits/aurelia-the-warleader-foil </t>
  </si>
  <si>
    <t xml:space="preserve">https://www.cardkingdom.com/mtg/ravnica-allegiance/hydroid-krasis-foil </t>
  </si>
  <si>
    <t>https://www.cardkingdom.com/mtg/the-brothers-war-retro-artifacts/wurmcoil-engine</t>
  </si>
  <si>
    <t>https://www.cardkingdom.com/mtg/aether-revolt/walking-ballista</t>
  </si>
  <si>
    <t>https://www.cardkingdom.com/mtg/jumpstart-2022/walking-ballista</t>
  </si>
  <si>
    <t xml:space="preserve">https://www.cardkingdom.com/mtg/promotional/luminous-broodmoth-prerelease-foil </t>
  </si>
  <si>
    <t>https://www.cardkingdom.com/mtg/commander-legends/opposition-agent</t>
  </si>
  <si>
    <t>https://www.cardkingdom.com/mtg/dominaria-united/timeless-lotus</t>
  </si>
  <si>
    <t xml:space="preserve">https://www.cardkingdom.com/mtg/urzas-saga/carpet-of-flowers </t>
  </si>
  <si>
    <t xml:space="preserve">https://www.cardkingdom.com/mtg/core-set-2019/omniscience </t>
  </si>
  <si>
    <t xml:space="preserve">https://www.cardkingdom.com/mtg/commander-2019/seedborn-muse </t>
  </si>
  <si>
    <t>https://www.cardkingdom.com/mtg/war-of-the-spark/teferi-time-raveler</t>
  </si>
  <si>
    <t>https://www.cardkingdom.com/mtg/adventures-in-the-forgotten-realms-commander-decks/klauth-unrivaled-ancient-foil</t>
  </si>
  <si>
    <t>https://www.cardkingdom.com/mtg/ixalan/revel-in-riches</t>
  </si>
  <si>
    <t xml:space="preserve">https://www.cardkingdom.com/mtg/zendikar-rising/ashaya-soul-of-the-wild </t>
  </si>
  <si>
    <t>https://www.cardkingdom.com/mtg/zendikar-rising-variants/forsaken-monument-extended-art</t>
  </si>
  <si>
    <t xml:space="preserve">https://www.cardkingdom.com/mtg/zendikar-rising-expeditions/luxury-suite </t>
  </si>
  <si>
    <t xml:space="preserve">https://www.cardkingdom.com/mtg/gatecrash/stomping-ground </t>
  </si>
  <si>
    <t xml:space="preserve">https://www.cardkingdom.com/mtg/ravnica-allegiance/stomping-ground </t>
  </si>
  <si>
    <t xml:space="preserve">https://www.cardkingdom.com/mtg/ikoria-lair-of-behemoths/indatha-triome </t>
  </si>
  <si>
    <t>https://www.cardkingdom.com/mtg/commander-2021-variants/archaeomancers-map-extended-art</t>
  </si>
  <si>
    <t>https://www.cardkingdom.com/mtg/kamigawa-neon-dynasty/jin-gitaxias-progress-tyrant</t>
  </si>
  <si>
    <t>https://www.cardkingdom.com/mtg/core-set-2020/spectral-sailor-foil</t>
  </si>
  <si>
    <t xml:space="preserve">https://www.cardkingdom.com/mtg/rivals-of-ixalan/wayward-swordtooth </t>
  </si>
  <si>
    <t>https://www.cardkingdom.com/mtg/strixhaven-school-of-mages/beledros-witherbloom</t>
  </si>
  <si>
    <t xml:space="preserve">https://www.cardkingdom.com/mtg/gatecrash/godless-shrine </t>
  </si>
  <si>
    <t xml:space="preserve">https://www.cardkingdom.com/mtg/ikoria-lair-of-behemoths/shark-typhoon </t>
  </si>
  <si>
    <t xml:space="preserve">https://www.cardkingdom.com/mtg/eldritch-moon/tree-of-perdition </t>
  </si>
  <si>
    <t xml:space="preserve">https://www.cardkingdom.com/mtg/core-set-2020/leyline-of-the-void-foil </t>
  </si>
  <si>
    <t xml:space="preserve">https://www.cardkingdom.com/mtg/rivals-of-ixalan/pitiless-plunderer </t>
  </si>
  <si>
    <t>https://www.cardkingdom.com/mtg/rivals-of-ixalan/ghalta-primal-hunger-foil</t>
  </si>
  <si>
    <t xml:space="preserve">https://www.cardkingdom.com/mtg/gatecrash/mind-grind-foil </t>
  </si>
  <si>
    <t>https://www.cardkingdom.com/mtg/core-set-2020/yarok-the-desecrated</t>
  </si>
  <si>
    <t xml:space="preserve">https://www.cardkingdom.com/mtg/commander-2016/kynaios-and-tiro-of-meletis-foil </t>
  </si>
  <si>
    <t>https://www.cardkingdom.com/mtg/ixalan/primal-amulet</t>
  </si>
  <si>
    <t xml:space="preserve">https://www.cardkingdom.com/mtg/adventures-in-the-forgotten-realms-commander-decks/sword-of-the-animist </t>
  </si>
  <si>
    <t>https://www.cardkingdom.com/mtg/mystery-booster-the-list/isochron-scepter</t>
  </si>
  <si>
    <t xml:space="preserve">https://www.cardkingdom.com/mtg/ikoria-lair-of-behemoths-variants/indatha-triome-showcase </t>
  </si>
  <si>
    <t>https://www.cardkingdom.com/mtg/mystery-booster-the-list/eiganjo-castle</t>
  </si>
  <si>
    <t>https://www.cardkingdom.com/mtg/commander-legends/vault-of-champions</t>
  </si>
  <si>
    <t xml:space="preserve">https://www.cardkingdom.com/mtg/streets-of-new-capenna-commander-decks/smugglers-share </t>
  </si>
  <si>
    <t>https://www.cardkingdom.com/mtg/promotional/search-for-azcanta-prerelease-foil</t>
  </si>
  <si>
    <t>https://www.cardkingdom.com/mtg/mystery-booster-the-list/moggcatcher</t>
  </si>
  <si>
    <t>https://www.cardkingdom.com/mtg/battlebond/vigor</t>
  </si>
  <si>
    <t>https://www.cardkingdom.com/mtg/promotional/sol-ring-love-your-lgs-foil</t>
  </si>
  <si>
    <t xml:space="preserve">https://www.cardkingdom.com/mtg/kamigawa-neon-dynasty/farewell-foil </t>
  </si>
  <si>
    <t xml:space="preserve">https://www.cardkingdom.com/mtg/streets-of-new-capenna-commander-decks-variants/resourceful-defense-extended-art </t>
  </si>
  <si>
    <t>https://www.cardkingdom.com/mtg/2014-core-set/syphon-sliver</t>
  </si>
  <si>
    <t>https://www.cardkingdom.com/mtg/modern-horizons-2/dauthi-voidwalker</t>
  </si>
  <si>
    <t>https://www.cardkingdom.com/mtg/strixhaven-school-of-mages/crackle-with-power</t>
  </si>
  <si>
    <t xml:space="preserve">https://www.cardkingdom.com/mtg/streets-of-new-capenna-variants/urabrask-heretic-praetor-phyrexian </t>
  </si>
  <si>
    <t>https://www.cardkingdom.com/mtg/commander-legends-battle-for-baldurs-gate/ancient-bronze-dragon</t>
  </si>
  <si>
    <t xml:space="preserve">https://www.cardkingdom.com/mtg/eternal-masters/green-suns-zenith </t>
  </si>
  <si>
    <t xml:space="preserve">https://www.cardkingdom.com/mtg/core-set-2021/azusa-lost-but-seeking </t>
  </si>
  <si>
    <t xml:space="preserve">https://www.cardkingdom.com/mtg/promotional/ziatoras-proving-ground-prerelease-foil </t>
  </si>
  <si>
    <t>https://www.cardkingdom.com/mtg/core-set-2020/aether-gust-foil</t>
  </si>
  <si>
    <t>https://www.cardkingdom.com/mtg/promotional/griselbrand-grand-prix-foil</t>
  </si>
  <si>
    <t xml:space="preserve">https://www.cardkingdom.com/mtg/commander-2019/bone-miser </t>
  </si>
  <si>
    <t>https://www.cardkingdom.com/mtg/time-spiral-remastered/magus-of-the-moon</t>
  </si>
  <si>
    <t xml:space="preserve">https://www.cardkingdom.com/mtg/innistrad-midnight-hunt/wrenn-and-seven </t>
  </si>
  <si>
    <t xml:space="preserve">https://www.cardkingdom.com/mtg/streets-of-new-capenna/bootleggers-stash </t>
  </si>
  <si>
    <t>https://www.cardkingdom.com/mtg/jumpstart-2022/zask-skittering-swarmlord</t>
  </si>
  <si>
    <t xml:space="preserve">https://www.cardkingdom.com/mtg/promo-pack/expressive-iteration-promo-pack </t>
  </si>
  <si>
    <t xml:space="preserve">https://www.cardkingdom.com/mtg/ikoria-lair-of-behemoths/fiend-artisan </t>
  </si>
  <si>
    <t xml:space="preserve">https://www.cardkingdom.com/mtg/hour-of-devastation/scavenger-grounds-foil </t>
  </si>
  <si>
    <t xml:space="preserve">https://www.cardkingdom.com/mtg/streets-of-new-capenna/jetmirs-garden </t>
  </si>
  <si>
    <t>https://www.cardkingdom.com/mtg/core-set-2020/vilis-broker-of-blood</t>
  </si>
  <si>
    <t xml:space="preserve">https://www.cardkingdom.com/mtg/double-masters-2022/elenda-the-dusk-rose </t>
  </si>
  <si>
    <t xml:space="preserve">https://www.cardkingdom.com/mtg/rivals-of-ixalan/kumena-tyrant-of-orazca </t>
  </si>
  <si>
    <t>https://www.cardkingdom.com/mtg/innistrad-crimson-vow-variants/sundown-pass-borderless</t>
  </si>
  <si>
    <t xml:space="preserve">https://www.cardkingdom.com/mtg/streets-of-new-capenna-variants/jetmirs-garden-showcase </t>
  </si>
  <si>
    <t xml:space="preserve">https://www.cardkingdom.com/mtg/streets-of-new-capenna/sparas-headquarters </t>
  </si>
  <si>
    <t xml:space="preserve">https://www.cardkingdom.com/mtg/promotional/kenrith-the-returned-king-buy-a-box-non-foil </t>
  </si>
  <si>
    <t xml:space="preserve">https://www.cardkingdom.com/mtg/core-set-2020/leyline-of-sanctity </t>
  </si>
  <si>
    <t>https://www.cardkingdom.com/mtg/commander-legends/sigardas-aid-commander-deck</t>
  </si>
  <si>
    <t>https://www.cardkingdom.com/mtg/core-set-2020/agent-of-treachery</t>
  </si>
  <si>
    <t>https://www.cardkingdom.com/mtg/jumpstart/vedalken-archmage</t>
  </si>
  <si>
    <t xml:space="preserve">https://www.cardkingdom.com/mtg/promo-pack/an-offer-you-cant-refuse-promo-pack-foil </t>
  </si>
  <si>
    <t>https://www.cardkingdom.com/mtg/jumpstart-2022/spectral-sailor</t>
  </si>
  <si>
    <t>https://www.cardkingdom.com/mtg/promotional/plague-belcher-prerelease-foil</t>
  </si>
  <si>
    <t>https://www.cardkingdom.com/mtg/the-brothers-war/diabolic-intent</t>
  </si>
  <si>
    <t xml:space="preserve">https://www.cardkingdom.com/mtg/zendikar-rising/valakut-awakening </t>
  </si>
  <si>
    <t>https://www.cardkingdom.com/mtg/modern-horizons-2-variants/chatterfang-squirrel-general-retro-frame</t>
  </si>
  <si>
    <t xml:space="preserve">https://www.cardkingdom.com/mtg/kamigawa-neon-dynasty/kodama-of-the-west-tree </t>
  </si>
  <si>
    <t xml:space="preserve">https://www.cardkingdom.com/mtg/kamigawa-neon-dynasty/kodama-of-the-west-tree-foil </t>
  </si>
  <si>
    <t>https://www.cardkingdom.com/mtg/mystery-booster-the-list/nut-collector</t>
  </si>
  <si>
    <t>https://www.cardkingdom.com/mtg/dominaria/tatyova-benthic-druid-foil</t>
  </si>
  <si>
    <t>https://www.cardkingdom.com/mtg/secret-lair/grafdiggers-cage-foil</t>
  </si>
  <si>
    <t>https://www.cardkingdom.com/mtg/commander-legends/undergrowth-stadium</t>
  </si>
  <si>
    <t>https://www.cardkingdom.com/mtg/innistrad-crimson-vow-variants/deathcap-glade-borderless</t>
  </si>
  <si>
    <t xml:space="preserve">https://www.cardkingdom.com/mtg/streets-of-new-capenna-variants/ziatoras-proving-ground-showcase </t>
  </si>
  <si>
    <t>https://www.cardkingdom.com/mtg/promotional/thraben-inspector-premier-play</t>
  </si>
  <si>
    <t xml:space="preserve">https://www.cardkingdom.com/mtg/core-set-2021/teferi-master-of-time-075 </t>
  </si>
  <si>
    <t>https://www.cardkingdom.com/mtg/ixalan/rampaging-ferocidon</t>
  </si>
  <si>
    <t xml:space="preserve">https://www.cardkingdom.com/mtg/streets-of-new-capenna/ob-nixilis-the-adversary </t>
  </si>
  <si>
    <t>https://www.cardkingdom.com/mtg/adventures-in-the-forgotten-realms-commander-decks-variants/dragonborn-champion-extended-art</t>
  </si>
  <si>
    <t xml:space="preserve">https://www.cardkingdom.com/mtg/double-masters-2022/vedalken-orrery </t>
  </si>
  <si>
    <t xml:space="preserve">https://www.cardkingdom.com/mtg/streets-of-new-capenna/ziatoras-proving-ground </t>
  </si>
  <si>
    <t>https://www.cardkingdom.com/mtg/rivals-of-ixalan/trapjaw-tyrant</t>
  </si>
  <si>
    <t xml:space="preserve">https://www.cardkingdom.com/mtg/double-masters-2022/monastery-mentor </t>
  </si>
  <si>
    <t xml:space="preserve">https://www.cardkingdom.com/mtg/adventures-in-the-forgotten-realms-commander-decks/puresteel-paladin </t>
  </si>
  <si>
    <t xml:space="preserve">https://www.cardkingdom.com/mtg/adventures-in-the-forgotten-realms-variants/teleportation-circle-extended-art </t>
  </si>
  <si>
    <t>https://www.cardkingdom.com/mtg/commander-legends-battle-for-baldurs-gate/deep-gnome-terramancer</t>
  </si>
  <si>
    <t>https://www.cardkingdom.com/mtg/strixhaven-mystical-archive-jpn/blue-suns-zenith-075-jpn-alternate-art</t>
  </si>
  <si>
    <t>https://www.cardkingdom.com/mtg/jumpstart-2022/tamiyo-the-moon-sage</t>
  </si>
  <si>
    <t xml:space="preserve">https://www.cardkingdom.com/mtg/hour-of-devastation/fraying-sanity </t>
  </si>
  <si>
    <t xml:space="preserve">https://www.cardkingdom.com/mtg/kamigawa-neon-dynasty-variants/the-reality-chip-showcase-foil </t>
  </si>
  <si>
    <t>https://www.cardkingdom.com/mtg/amonkhet/rhonas-the-indomitable</t>
  </si>
  <si>
    <t xml:space="preserve">https://www.cardkingdom.com/mtg/ikoria-lair-of-behemoths-variants/vivien-monsters-advocate-borderless </t>
  </si>
  <si>
    <t xml:space="preserve">https://www.cardkingdom.com/mtg/commander-2019/second-harvest </t>
  </si>
  <si>
    <t>https://www.cardkingdom.com/mtg/core-set-2020/veil-of-summer</t>
  </si>
  <si>
    <t xml:space="preserve">https://www.cardkingdom.com/mtg/adventures-in-the-forgotten-realms-commander-decks/utopia-sprawl </t>
  </si>
  <si>
    <t>https://www.cardkingdom.com/mtg/core-set-2020/kethis-the-hidden-hand</t>
  </si>
  <si>
    <t xml:space="preserve">https://www.cardkingdom.com/mtg/promotional/satoru-umezawa-buy-a-box-foil </t>
  </si>
  <si>
    <t xml:space="preserve">https://www.cardkingdom.com/mtg/guilds-of-ravnica-guild-kits/deathrite-shaman </t>
  </si>
  <si>
    <t xml:space="preserve">https://www.cardkingdom.com/mtg/ikoria-lair-of-behemoths/ruinous-ultimatum </t>
  </si>
  <si>
    <t xml:space="preserve">https://www.cardkingdom.com/mtg/eldritch-moon/tamiyo-field-researcher </t>
  </si>
  <si>
    <t>https://www.cardkingdom.com/mtg/kaladesh/skysovereign-consul-flagship</t>
  </si>
  <si>
    <t>https://www.cardkingdom.com/mtg/mystery-booster-the-list/smokestack-urzas-saga</t>
  </si>
  <si>
    <t xml:space="preserve">https://www.cardkingdom.com/mtg/double-masters-2022/darksteel-plate </t>
  </si>
  <si>
    <t>https://www.cardkingdom.com/mtg/champions-of-kamigawa/okina-temple-to-the-grandfathers</t>
  </si>
  <si>
    <t>https://www.cardkingdom.com/mtg/kaladesh/botanical-sanctum</t>
  </si>
  <si>
    <t>https://www.cardkingdom.com/mtg/kaldheim/the-world-tree-foil</t>
  </si>
  <si>
    <t>https://www.cardkingdom.com/mtg/innistrad-crimson-vow/sundown-pass-foil</t>
  </si>
  <si>
    <t xml:space="preserve">https://www.cardkingdom.com/mtg/mystery-booster-the-list/eldrazi-temple </t>
  </si>
  <si>
    <t xml:space="preserve">https://www.cardkingdom.com/mtg/zendikar-rising/malakir-rebirth </t>
  </si>
  <si>
    <t>https://www.cardkingdom.com/mtg/masters-25/red-elemental-blast</t>
  </si>
  <si>
    <t>https://www.cardkingdom.com/mtg/modern-horizons-2-variants/kaldra-compleat-showcase</t>
  </si>
  <si>
    <t xml:space="preserve">https://www.cardkingdom.com/mtg/adventures-in-the-forgotten-realms/the-book-of-exalted-deeds-foil </t>
  </si>
  <si>
    <t xml:space="preserve">https://www.cardkingdom.com/mtg/adventures-in-the-forgotten-realms/the-book-of-exalted-deeds </t>
  </si>
  <si>
    <t xml:space="preserve">https://www.cardkingdom.com/mtg/2014-core-set/bonescythe-sliver </t>
  </si>
  <si>
    <t>https://www.cardkingdom.com/mtg/dominaria/shalai-voice-of-plenty</t>
  </si>
  <si>
    <t xml:space="preserve">https://www.cardkingdom.com/mtg/core-set-2020/bishop-of-wings </t>
  </si>
  <si>
    <t>https://www.cardkingdom.com/mtg/time-spiral-remastered/silence</t>
  </si>
  <si>
    <t xml:space="preserve">https://www.cardkingdom.com/mtg/rivals-of-ixalan/timestream-navigator </t>
  </si>
  <si>
    <t>https://www.cardkingdom.com/mtg/dominaria-united/vesuvan-duplimancy</t>
  </si>
  <si>
    <t>https://www.cardkingdom.com/mtg/ixalan/herald-of-secret-streams</t>
  </si>
  <si>
    <t xml:space="preserve">https://www.cardkingdom.com/mtg/core-set-2020/scheming-symmetry </t>
  </si>
  <si>
    <t xml:space="preserve">https://www.cardkingdom.com/mtg/mystery-booster-the-list/doomsday-weatherlight </t>
  </si>
  <si>
    <t xml:space="preserve">https://www.cardkingdom.com/mtg/kaldheim-variants/varragoth-bloodsky-sire-showcase </t>
  </si>
  <si>
    <t>https://www.cardkingdom.com/mtg/commander-legends-battle-for-baldurs-gate/balor-foil</t>
  </si>
  <si>
    <t>https://www.cardkingdom.com/mtg/dominaria-united/shivan-devastator</t>
  </si>
  <si>
    <t xml:space="preserve">https://www.cardkingdom.com/mtg/streets-of-new-capenna/professional-face-breaker </t>
  </si>
  <si>
    <t>https://www.cardkingdom.com/mtg/return-to-ravnica/vandalblast</t>
  </si>
  <si>
    <t xml:space="preserve">https://www.cardkingdom.com/mtg/ikoria-lair-of-behemoths/vivien-monsters-advocate </t>
  </si>
  <si>
    <t xml:space="preserve">https://www.cardkingdom.com/mtg/adventures-in-the-forgotten-realms/circle-of-dreams-druid-foil </t>
  </si>
  <si>
    <t>https://www.cardkingdom.com/mtg/theros-beyond-death/klothys-god-of-destiny</t>
  </si>
  <si>
    <t xml:space="preserve">https://www.cardkingdom.com/mtg/promotional/zilortha-strength-incarnate-godzilla-king-of-monsters-buy-a-box-non-foil </t>
  </si>
  <si>
    <t xml:space="preserve">https://www.cardkingdom.com/mtg/ikoria-lair-of-behemoths/jegantha-the-wellspring </t>
  </si>
  <si>
    <t>https://www.cardkingdom.com/mtg/ravnica-allegiance/rhythm-of-the-wild</t>
  </si>
  <si>
    <t xml:space="preserve">https://www.cardkingdom.com/mtg/ravnica-allegiance/hydroid-krasis </t>
  </si>
  <si>
    <t xml:space="preserve">https://www.cardkingdom.com/mtg/streets-of-new-capenna/luxior-giadas-gift </t>
  </si>
  <si>
    <t xml:space="preserve">https://www.cardkingdom.com/mtg/double-masters-2022-variants/panharmonicon-borderless </t>
  </si>
  <si>
    <t xml:space="preserve">https://www.cardkingdom.com/mtg/the-brothers-war-commander-decks/staff-of-titania-foil </t>
  </si>
  <si>
    <t xml:space="preserve">https://www.cardkingdom.com/mtg/kamigawa-neon-dynasty-commander-decks/shrine-token </t>
  </si>
  <si>
    <t>https://www.cardkingdom.com/mtg/promotional/fabled-passage-love-your-lgs-foil</t>
  </si>
  <si>
    <t>https://www.cardkingdom.com/mtg/theros-beyond-death/idyllic-tutor</t>
  </si>
  <si>
    <t>https://www.cardkingdom.com/mtg/jumpstart-2022/merrow-reejerey</t>
  </si>
  <si>
    <t xml:space="preserve">https://www.cardkingdom.com/mtg/core-set-2021/vito-thorn-of-the-dusk-rose </t>
  </si>
  <si>
    <t xml:space="preserve">https://www.cardkingdom.com/mtg/innistrad-midnight-hunt/unnatural-growth </t>
  </si>
  <si>
    <t xml:space="preserve">https://www.cardkingdom.com/mtg/shadows-over-innistrad/arlinn-kord </t>
  </si>
  <si>
    <t xml:space="preserve">https://www.cardkingdom.com/mtg/streets-of-new-capenna/jetmir-nexus-of-revels </t>
  </si>
  <si>
    <t xml:space="preserve">https://www.cardkingdom.com/mtg/double-masters-2022/hydroid-krasis </t>
  </si>
  <si>
    <t>https://www.cardkingdom.com/mtg/commander-legends-battle-for-baldurs-gate/skullclamp</t>
  </si>
  <si>
    <t>https://www.cardkingdom.com/mtg/strixhaven-school-of-mages/wandering-archaic</t>
  </si>
  <si>
    <t xml:space="preserve">https://www.cardkingdom.com/mtg/promotional/shipwreck-marsh-prerelease-foil </t>
  </si>
  <si>
    <t xml:space="preserve">https://www.cardkingdom.com/mtg/zendikar-rising/angel-of-destiny </t>
  </si>
  <si>
    <t>https://www.cardkingdom.com/mtg/jumpstart/rhox-faithmender</t>
  </si>
  <si>
    <t xml:space="preserve">https://www.cardkingdom.com/mtg/adventures-in-the-forgotten-realms-commander-decks/robe-of-stars </t>
  </si>
  <si>
    <t>https://www.cardkingdom.com/mtg/innistrad-crimson-vow/welcoming-vampire-foil</t>
  </si>
  <si>
    <t>https://www.cardkingdom.com/mtg/mystery-booster-the-list/aura-of-silence</t>
  </si>
  <si>
    <t>https://www.cardkingdom.com/mtg/promotional/mana-tithe-textless</t>
  </si>
  <si>
    <t xml:space="preserve">https://www.cardkingdom.com/mtg/innistrad-midnight-hunt-commander-decks/drown-in-dreams </t>
  </si>
  <si>
    <t xml:space="preserve">https://www.cardkingdom.com/mtg/commander-legends-battle-for-baldurs-gate/kindred-discovery </t>
  </si>
  <si>
    <t>https://www.cardkingdom.com/mtg/jumpstart-2022/alandra-sky-dreamer</t>
  </si>
  <si>
    <t>https://www.cardkingdom.com/mtg/promotional/sanctum-seeker-prerelease-foil</t>
  </si>
  <si>
    <t xml:space="preserve">https://www.cardkingdom.com/mtg/ravnica-allegiance/priest-of-forgotten-gods </t>
  </si>
  <si>
    <t xml:space="preserve">https://www.cardkingdom.com/mtg/ikoria-lair-of-behemoths/bastion-of-remembrance </t>
  </si>
  <si>
    <t>https://www.cardkingdom.com/mtg/jumpstart-2022/phyrexian-reclamation</t>
  </si>
  <si>
    <t>https://www.cardkingdom.com/mtg/adventures-in-the-forgotten-realms-commander-decks/anger</t>
  </si>
  <si>
    <t>https://www.cardkingdom.com/mtg/game-night-2019/earthshaker-giant-foil</t>
  </si>
  <si>
    <t>https://www.cardkingdom.com/mtg/jumpstart-2022/avenger-of-zendikar</t>
  </si>
  <si>
    <t xml:space="preserve">https://www.cardkingdom.com/mtg/champions-of-kamigawa/shisato-whispering-hunter-foil </t>
  </si>
  <si>
    <t>https://www.cardkingdom.com/mtg/amonkhet/harvest-season-foil</t>
  </si>
  <si>
    <t xml:space="preserve">https://www.cardkingdom.com/mtg/hour-of-devastation/ramunap-excavator </t>
  </si>
  <si>
    <t>https://www.cardkingdom.com/mtg/rivals-of-ixalan/ghalta-primal-hunger</t>
  </si>
  <si>
    <t>https://www.cardkingdom.com/mtg/game-night-2019/ghalta-primal-hunger</t>
  </si>
  <si>
    <t>https://www.cardkingdom.com/mtg/jumpstart/ghalta-primal-hunger</t>
  </si>
  <si>
    <t>https://www.cardkingdom.com/mtg/dominaria-united/defiler-of-vigor-foil</t>
  </si>
  <si>
    <t>https://www.cardkingdom.com/mtg/ravnica-allegiance/teysa-karlov</t>
  </si>
  <si>
    <t>https://www.cardkingdom.com/mtg/kamigawa-neon-dynasty/kaito-shizuki</t>
  </si>
  <si>
    <t xml:space="preserve">https://www.cardkingdom.com/mtg/strixhaven-school-of-mages-variants/magma-opus-extended-art </t>
  </si>
  <si>
    <t xml:space="preserve">https://www.cardkingdom.com/mtg/rivals-of-ixalan/journey-to-eternity </t>
  </si>
  <si>
    <t>https://www.cardkingdom.com/mtg/theros-beyond-death-variants/klothys-god-of-destiny-showcase</t>
  </si>
  <si>
    <t>https://www.cardkingdom.com/mtg/promotional/rith-liberated-primeval-prerelease-foil</t>
  </si>
  <si>
    <t xml:space="preserve">https://www.cardkingdom.com/mtg/zendikar-rising/lithoform-engine </t>
  </si>
  <si>
    <t>https://www.cardkingdom.com/mtg/dominaria-united-commander-decks/gerrards-hourglass-pendant</t>
  </si>
  <si>
    <t xml:space="preserve">https://www.cardkingdom.com/mtg/the-brothers-war-retro-artifacts/unwinding-clock-schematic-art </t>
  </si>
  <si>
    <t>https://www.cardkingdom.com/mtg/time-spiral-remastered/panharmonicon</t>
  </si>
  <si>
    <t xml:space="preserve">https://www.cardkingdom.com/mtg/war-of-the-spark/ugin-the-ineffable </t>
  </si>
  <si>
    <t>https://www.cardkingdom.com/mtg/innistrad/clifftop-retreat</t>
  </si>
  <si>
    <t xml:space="preserve">https://www.cardkingdom.com/mtg/zendikar-rising/clearwater-pathway </t>
  </si>
  <si>
    <t xml:space="preserve">https://www.cardkingdom.com/mtg/kaldheim/darkbore-pathway </t>
  </si>
  <si>
    <t xml:space="preserve">https://www.cardkingdom.com/mtg/explorers-of-ixalan/beacon-of-immortality </t>
  </si>
  <si>
    <t>https://www.cardkingdom.com/mtg/theros-beyond-death/heliods-intervention</t>
  </si>
  <si>
    <t>https://www.cardkingdom.com/mtg/innistrad-crimson-vow/welcoming-vampire</t>
  </si>
  <si>
    <t>https://www.cardkingdom.com/mtg/jumpstart/kira-great-glass-spinner</t>
  </si>
  <si>
    <t xml:space="preserve">https://www.cardkingdom.com/mtg/core-set-2019/liliana-untouched-by-death </t>
  </si>
  <si>
    <t xml:space="preserve">https://www.cardkingdom.com/mtg/journey-into-nyx/master-of-the-feast </t>
  </si>
  <si>
    <t xml:space="preserve">https://www.cardkingdom.com/mtg/adventures-in-the-forgotten-realms/inferno-of-the-star-mounts </t>
  </si>
  <si>
    <t>https://www.cardkingdom.com/mtg/strixhaven-school-of-mages/storm-kiln-artist-foil</t>
  </si>
  <si>
    <t xml:space="preserve">https://www.cardkingdom.com/mtg/strixhaven-school-of-mages/storm-kiln-artist-foil </t>
  </si>
  <si>
    <t xml:space="preserve">https://www.cardkingdom.com/mtg/strixhaven-school-of-mages/storm-kiln-artist </t>
  </si>
  <si>
    <t>https://www.cardkingdom.com/mtg/dominaria-united/defiler-of-vigor</t>
  </si>
  <si>
    <t xml:space="preserve">https://www.cardkingdom.com/mtg/zendikar-rising/bala-ged-recovery </t>
  </si>
  <si>
    <t>https://www.cardkingdom.com/mtg/double-masters-2022/anguished-unmaking</t>
  </si>
  <si>
    <t>https://www.cardkingdom.com/mtg/strixhaven-school-of-mages-variants/galazeth-prismari-borderless</t>
  </si>
  <si>
    <t xml:space="preserve">https://www.cardkingdom.com/mtg/rivals-of-ixalan/storm-the-vault </t>
  </si>
  <si>
    <t>https://www.cardkingdom.com/mtg/strixhaven-school-of-mages/prismari-command</t>
  </si>
  <si>
    <t>https://www.cardkingdom.com/mtg/adventures-in-the-forgotten-realms-commander-decks/dragonborn-champion</t>
  </si>
  <si>
    <t>https://www.cardkingdom.com/mtg/commander-legends-battle-for-baldurs-gate/vexing-puzzlebox</t>
  </si>
  <si>
    <t>https://www.cardkingdom.com/mtg/the-brothers-war-retro-artifacts/altar-of-dementia</t>
  </si>
  <si>
    <t xml:space="preserve">https://www.cardkingdom.com/mtg/the-brothers-war-retro-artifacts/chromatic-lantern </t>
  </si>
  <si>
    <t xml:space="preserve">https://www.cardkingdom.com/mtg/zendikar-rising/needleverge-pathway </t>
  </si>
  <si>
    <t xml:space="preserve">https://www.cardkingdom.com/mtg/hour-of-devastation/overwhelming-splendor </t>
  </si>
  <si>
    <t>https://www.cardkingdom.com/mtg/ixalan/legions-landing</t>
  </si>
  <si>
    <t>https://www.cardkingdom.com/mtg/commander-legends/court-of-grace</t>
  </si>
  <si>
    <t xml:space="preserve">https://www.cardkingdom.com/mtg/commander-legends/keeper-of-the-accord </t>
  </si>
  <si>
    <t xml:space="preserve">https://www.cardkingdom.com/mtg/adventures-in-the-forgotten-realms/oswald-fiddlebender-foil </t>
  </si>
  <si>
    <t>https://www.cardkingdom.com/mtg/jumpstart-2022/eidolon-of-rhetoric</t>
  </si>
  <si>
    <t>https://www.cardkingdom.com/mtg/aether-revolt/disallow</t>
  </si>
  <si>
    <t xml:space="preserve">https://www.cardkingdom.com/mtg/kamigawa-neon-dynasty-variants/the-reality-chip-showcase </t>
  </si>
  <si>
    <t>https://www.cardkingdom.com/mtg/dominaria/demonlord-belzenlok-foil</t>
  </si>
  <si>
    <t xml:space="preserve">https://www.cardkingdom.com/mtg/2014-core-set/sanguine-bond </t>
  </si>
  <si>
    <t>https://www.cardkingdom.com/mtg/amonkhet/plague-belcher</t>
  </si>
  <si>
    <t>https://www.cardkingdom.com/mtg/jumpstart/black-market</t>
  </si>
  <si>
    <t>https://www.cardkingdom.com/mtg/mystery-booster-the-list/geralfs-messenger</t>
  </si>
  <si>
    <t>https://www.cardkingdom.com/mtg/dominaria-united-variants/braids-arisen-nightmare-showcase</t>
  </si>
  <si>
    <t>https://www.cardkingdom.com/mtg/jumpstart-2022/tragic-slip-074</t>
  </si>
  <si>
    <t xml:space="preserve">https://www.cardkingdom.com/mtg/streets-of-new-capenna/arcane-bombardment-foil </t>
  </si>
  <si>
    <t>https://www.cardkingdom.com/mtg/jumpstart-2022/mizzix-replica-rider</t>
  </si>
  <si>
    <t>https://www.cardkingdom.com/mtg/modern-horizons-2/dragons-rage-channeler-foil</t>
  </si>
  <si>
    <t>https://www.cardkingdom.com/mtg/double-masters-2022-variants/lightning-bolt-borderless-foil</t>
  </si>
  <si>
    <t>https://www.cardkingdom.com/mtg/dominaria/skirk-prospector-foil</t>
  </si>
  <si>
    <t xml:space="preserve">https://www.cardkingdom.com/mtg/zendikar-rising/turntimber-symbiosis </t>
  </si>
  <si>
    <t>https://www.cardkingdom.com/mtg/core-set-2020/shared-summons-foil</t>
  </si>
  <si>
    <t>https://www.cardkingdom.com/mtg/core-set-2020/voracious-hydra</t>
  </si>
  <si>
    <t>https://www.cardkingdom.com/mtg/jumpstart/rampaging-brontodon</t>
  </si>
  <si>
    <t>https://www.cardkingdom.com/mtg/mystery-booster-the-list/spike-weaver</t>
  </si>
  <si>
    <t xml:space="preserve">https://www.cardkingdom.com/mtg/zendikar-rising/scute-swarm </t>
  </si>
  <si>
    <t>https://www.cardkingdom.com/mtg/modern-horizons-2/enchantresss-presence-foil</t>
  </si>
  <si>
    <t>https://www.cardkingdom.com/mtg/adventures-in-the-forgotten-realms-commander-decks/druid-of-purification</t>
  </si>
  <si>
    <t>https://www.cardkingdom.com/mtg/modern-horizons-2-variants/vindicate-borderless-foil</t>
  </si>
  <si>
    <t>https://www.cardkingdom.com/mtg/strixhaven-school-of-mages/galazeth-prismari</t>
  </si>
  <si>
    <t>https://www.cardkingdom.com/mtg/core-set-2020/kaalia-zenith-seeker</t>
  </si>
  <si>
    <t>https://www.cardkingdom.com/mtg/dominaria-united-commander-decks/dihada-binder-of-wills</t>
  </si>
  <si>
    <t>https://www.cardkingdom.com/mtg/guilds-of-ravnica-guild-kits/privileged-position</t>
  </si>
  <si>
    <t xml:space="preserve">https://www.cardkingdom.com/mtg/core-set-2019/arcades-the-strategist </t>
  </si>
  <si>
    <t>https://www.cardkingdom.com/mtg/dominaria-united/karn-living-legacy</t>
  </si>
  <si>
    <t xml:space="preserve">https://www.cardkingdom.com/mtg/the-brothers-war-retro-artifacts/mystic-forge </t>
  </si>
  <si>
    <t>https://www.cardkingdom.com/mtg/core-set-2020/mystic-forge</t>
  </si>
  <si>
    <t>https://www.cardkingdom.com/mtg/commander-legends/staff-of-domination-foil</t>
  </si>
  <si>
    <t>https://www.cardkingdom.com/mtg/the-brothers-war/phyrexian-dragon-engine</t>
  </si>
  <si>
    <t xml:space="preserve">https://www.cardkingdom.com/mtg/amonkhet/bontus-monument </t>
  </si>
  <si>
    <t>https://www.cardkingdom.com/mtg/core-set-2020/manifold-key-foil</t>
  </si>
  <si>
    <t>https://www.cardkingdom.com/mtg/commander-legends-battle-for-baldurs-gate/war-room</t>
  </si>
  <si>
    <t xml:space="preserve">https://www.cardkingdom.com/mtg/strixhaven-school-of-mages-variants/frostboil-snarl-extended-art-foil </t>
  </si>
  <si>
    <t xml:space="preserve">https://www.cardkingdom.com/mtg/adventures-in-the-forgotten-realms-variants/lair-of-the-hydra-showcase </t>
  </si>
  <si>
    <t xml:space="preserve">https://www.cardkingdom.com/mtg/streets-of-new-capenna-commander-decks/fetid-heath </t>
  </si>
  <si>
    <t>https://www.cardkingdom.com/mtg/dominaria-united/adarkar-wastes-foil</t>
  </si>
  <si>
    <t>https://www.cardkingdom.com/mtg/dominaria-united-variants/sulfurous-springs-borderless</t>
  </si>
  <si>
    <t xml:space="preserve">https://www.cardkingdom.com/mtg/core-set-2020/sephara-skys-blade </t>
  </si>
  <si>
    <t xml:space="preserve">https://www.cardkingdom.com/mtg/adventures-in-the-forgotten-realms-commander-decks/mantle-of-the-ancients </t>
  </si>
  <si>
    <t>https://www.cardkingdom.com/mtg/amonkhet/as-foretold</t>
  </si>
  <si>
    <t xml:space="preserve">https://www.cardkingdom.com/mtg/innistrad-midnight-hunt-variants/spectral-adversary-extended-art-foil </t>
  </si>
  <si>
    <t>https://www.cardkingdom.com/mtg/the-brothers-war/one-with-the-multiverse</t>
  </si>
  <si>
    <t>https://www.cardkingdom.com/mtg/promotional/spell-swindle-prerelease-foil</t>
  </si>
  <si>
    <t xml:space="preserve">https://www.cardkingdom.com/mtg/signature-spellbook-jace/brainstorm-foil </t>
  </si>
  <si>
    <t>https://www.cardkingdom.com/mtg/core-set-2020/leyline-of-anticipation</t>
  </si>
  <si>
    <t xml:space="preserve">https://www.cardkingdom.com/mtg/mystery-booster-the-list/whir-of-invention </t>
  </si>
  <si>
    <t xml:space="preserve">https://www.cardkingdom.com/mtg/commander-legends/nezahal-primal-tide-commander-deck </t>
  </si>
  <si>
    <t xml:space="preserve">https://www.cardkingdom.com/mtg/masters-25/arcane-denial </t>
  </si>
  <si>
    <t>https://www.cardkingdom.com/mtg/commander-legends/arcane-denial-commander-deck</t>
  </si>
  <si>
    <t>https://www.cardkingdom.com/mtg/strixhaven-mystical-archive/crux-of-fate</t>
  </si>
  <si>
    <t xml:space="preserve">https://www.cardkingdom.com/mtg/2014-core-set/dark-prophecy </t>
  </si>
  <si>
    <t>https://www.cardkingdom.com/mtg/jumpstart/witch-of-the-moors</t>
  </si>
  <si>
    <t xml:space="preserve">https://www.cardkingdom.com/mtg/rivals-of-ixalan/silverclad-ferocidons </t>
  </si>
  <si>
    <t xml:space="preserve">https://www.cardkingdom.com/mtg/core-set-2019/goblin-trashmaster </t>
  </si>
  <si>
    <t>https://www.cardkingdom.com/mtg/jumpstart/goblin-chieftain</t>
  </si>
  <si>
    <t>https://www.cardkingdom.com/mtg/commander-legends/wheel-of-misfortune</t>
  </si>
  <si>
    <t>https://www.cardkingdom.com/mtg/dominaria-united/leaf-crowned-visionary</t>
  </si>
  <si>
    <t>https://www.cardkingdom.com/mtg/battlebond/skyshroud-claim</t>
  </si>
  <si>
    <t>https://www.cardkingdom.com/mtg/strixhaven-school-of-mages/shadrix-silverquill</t>
  </si>
  <si>
    <t>https://www.cardkingdom.com/mtg/promotional/lurrus-of-the-dream-den-prerelease-foil</t>
  </si>
  <si>
    <t xml:space="preserve">https://www.cardkingdom.com/mtg/mystery-booster-the-list/abrupt-decay </t>
  </si>
  <si>
    <t>https://www.cardkingdom.com/mtg/dominaria-united-commander-decks/dihada-binder-of-wills-foil</t>
  </si>
  <si>
    <t>https://www.cardkingdom.com/mtg/mystery-booster-the-list/kruphix-god-of-horizons</t>
  </si>
  <si>
    <t xml:space="preserve">https://www.cardkingdom.com/mtg/the-brothers-war-retro-artifacts/unwinding-clock </t>
  </si>
  <si>
    <t xml:space="preserve">https://www.cardkingdom.com/mtg/commander-2019/thran-dynamo </t>
  </si>
  <si>
    <t>https://www.cardkingdom.com/mtg/core-set-2020/lotus-field</t>
  </si>
  <si>
    <t>https://www.cardkingdom.com/mtg/time-spiral-remastered/dryad-arbor</t>
  </si>
  <si>
    <t xml:space="preserve">https://www.cardkingdom.com/mtg/innistrad-midnight-hunt/shipwreck-marsh </t>
  </si>
  <si>
    <t xml:space="preserve">https://www.cardkingdom.com/mtg/double-masters-2022/forbidden-orchard </t>
  </si>
  <si>
    <t>https://www.cardkingdom.com/mtg/the-brothers-war/argoth-sanctum-of-nature-foil</t>
  </si>
  <si>
    <t>https://www.cardkingdom.com/mtg/ice-age/snow-covered-island</t>
  </si>
  <si>
    <t xml:space="preserve">https://www.cardkingdom.com/mtg/hour-of-devastation/solemnity </t>
  </si>
  <si>
    <t>https://www.cardkingdom.com/mtg/ixalan/settle-the-wreckage</t>
  </si>
  <si>
    <t>https://www.cardkingdom.com/mtg/signature-spellbook-gideon/path-to-exile</t>
  </si>
  <si>
    <t>https://www.cardkingdom.com/mtg/signature-spellbook-gideon/true-conviction</t>
  </si>
  <si>
    <t>https://www.cardkingdom.com/mtg/core-set-2020/starfield-mystic</t>
  </si>
  <si>
    <t>https://www.cardkingdom.com/mtg/strixhaven-mystical-archive/swords-to-plowshares</t>
  </si>
  <si>
    <t xml:space="preserve">https://www.cardkingdom.com/mtg/commander-2021-variants/angel-of-the-ruins-extended-art </t>
  </si>
  <si>
    <t xml:space="preserve">https://www.cardkingdom.com/mtg/streets-of-new-capenna/giada-font-of-hope </t>
  </si>
  <si>
    <t>https://www.cardkingdom.com/mtg/commander-legends/generous-gift-commander-deck</t>
  </si>
  <si>
    <t>https://www.cardkingdom.com/mtg/commander-2021/darksteel-mutation</t>
  </si>
  <si>
    <t>https://www.cardkingdom.com/mtg/time-spiral-remastered/ancestral-vision</t>
  </si>
  <si>
    <t xml:space="preserve">https://www.cardkingdom.com/mtg/2014-core-set/traumatize </t>
  </si>
  <si>
    <t xml:space="preserve">https://www.cardkingdom.com/mtg/core-set-2021/teferis-ageless-insight </t>
  </si>
  <si>
    <t>https://www.cardkingdom.com/mtg/zendikar-rising/maddening-cacophony</t>
  </si>
  <si>
    <t xml:space="preserve">https://www.cardkingdom.com/mtg/kaldheim-variants/reflections-of-littjara-extended-art </t>
  </si>
  <si>
    <t xml:space="preserve">https://www.cardkingdom.com/mtg/rivals-of-ixalan/curious-obsession </t>
  </si>
  <si>
    <t xml:space="preserve">https://www.cardkingdom.com/mtg/jumpstart/curious-obsession </t>
  </si>
  <si>
    <t xml:space="preserve">https://www.cardkingdom.com/mtg/2012-core-set/ponder </t>
  </si>
  <si>
    <t>https://www.cardkingdom.com/mtg/ikoria-lair-of-behemoths/shark-token</t>
  </si>
  <si>
    <t xml:space="preserve">https://www.cardkingdom.com/mtg/war-of-the-spark/god-eternal-bontu </t>
  </si>
  <si>
    <t>https://www.cardkingdom.com/mtg/mystery-booster-the-list/ob-nixilis-the-fallen</t>
  </si>
  <si>
    <t>https://www.cardkingdom.com/mtg/kaldheim-variants/eradicator-valkyrie-extended-art</t>
  </si>
  <si>
    <t>https://www.cardkingdom.com/mtg/innistrad-crimson-vow-variants/henrika-domnathi-the-three-weird-sisters-dracula-series</t>
  </si>
  <si>
    <t xml:space="preserve">https://www.cardkingdom.com/mtg/core-set-2021/peer-into-the-abyss </t>
  </si>
  <si>
    <t xml:space="preserve">https://www.cardkingdom.com/mtg/strixhaven-mystical-archive/dark-ritual </t>
  </si>
  <si>
    <t xml:space="preserve">https://www.cardkingdom.com/mtg/rivals-of-ixalan/ravenous-chupacabra-foil </t>
  </si>
  <si>
    <t xml:space="preserve">https://www.cardkingdom.com/mtg/core-set-2021/sanctum-of-stone-fangs-foil </t>
  </si>
  <si>
    <t>https://www.cardkingdom.com/mtg/promotional/lava-spike-premier-play</t>
  </si>
  <si>
    <t>https://www.cardkingdom.com/mtg/time-spiral-remastered/monastery-swiftspear</t>
  </si>
  <si>
    <t>https://www.cardkingdom.com/mtg/commander-legends-battle-for-baldurs-gate/grim-hireling</t>
  </si>
  <si>
    <t xml:space="preserve">https://www.cardkingdom.com/mtg/streets-of-new-capenna/vivien-on-the-hunt-foil </t>
  </si>
  <si>
    <t>https://www.cardkingdom.com/mtg/core-set-2020/shared-summons</t>
  </si>
  <si>
    <t xml:space="preserve">https://www.cardkingdom.com/mtg/kaldheim-variants/old-growth-troll-extended-art-foil </t>
  </si>
  <si>
    <t>https://www.cardkingdom.com/mtg/modern-horizons-2/sanctum-weaver</t>
  </si>
  <si>
    <t>https://www.cardkingdom.com/mtg/time-spiral-remastered/eternal-witness</t>
  </si>
  <si>
    <t>https://www.cardkingdom.com/mtg/theros-beyond-death/destiny-spinner</t>
  </si>
  <si>
    <t xml:space="preserve">https://www.cardkingdom.com/mtg/core-set-2021/sanctum-of-fruitful-harvest-foil </t>
  </si>
  <si>
    <t>https://www.cardkingdom.com/mtg/ixalan/vona-butcher-of-magan</t>
  </si>
  <si>
    <t>https://www.cardkingdom.com/mtg/promo-pack/fracture-promo-pack-foil</t>
  </si>
  <si>
    <t xml:space="preserve">https://www.cardkingdom.com/mtg/adventures-in-the-forgotten-realms/xanathar-guild-kingpin </t>
  </si>
  <si>
    <t xml:space="preserve">https://www.cardkingdom.com/mtg/strixhaven-school-of-mages/expressive-iteration </t>
  </si>
  <si>
    <t>https://www.cardkingdom.com/mtg/dominaria-united/soul-of-windgrace</t>
  </si>
  <si>
    <t xml:space="preserve">https://www.cardkingdom.com/mtg/strixhaven-school-of-mages/culling-ritual </t>
  </si>
  <si>
    <t>https://www.cardkingdom.com/mtg/guilds-of-ravnica-guild-kits/boros-charm</t>
  </si>
  <si>
    <t xml:space="preserve">https://www.cardkingdom.com/mtg/commander-2016/sidar-kondo-of-jamuraa-foil </t>
  </si>
  <si>
    <t>https://www.cardkingdom.com/mtg/modern-horizons-2-variants/sythis-harvests-hand-showcase-foil</t>
  </si>
  <si>
    <t xml:space="preserve">https://www.cardkingdom.com/mtg/rivals-of-ixalan/hadanas-climb </t>
  </si>
  <si>
    <t>https://www.cardkingdom.com/mtg/dominaria-united/weatherlight-compleated</t>
  </si>
  <si>
    <t>https://www.cardkingdom.com/mtg/ixalan/thaumatic-compass</t>
  </si>
  <si>
    <t>https://www.cardkingdom.com/mtg/commander-legends/thought-vessel</t>
  </si>
  <si>
    <t>https://www.cardkingdom.com/mtg/dominaria-united-commander-decks/bontus-monument</t>
  </si>
  <si>
    <t>https://www.cardkingdom.com/mtg/amonkhet/cascading-cataracts</t>
  </si>
  <si>
    <t xml:space="preserve">https://www.cardkingdom.com/mtg/zendikar-rising/brightclimb-pathway </t>
  </si>
  <si>
    <t xml:space="preserve">https://www.cardkingdom.com/mtg/core-set-2019/reliquary-tower </t>
  </si>
  <si>
    <t>https://www.cardkingdom.com/mtg/dominaria-united-commander-decks/reliquary-tower</t>
  </si>
  <si>
    <t xml:space="preserve">https://www.cardkingdom.com/mtg/unstable/forest </t>
  </si>
  <si>
    <t>https://www.cardkingdom.com/mtg/kamigawa-neon-dynasty/island-295-foil</t>
  </si>
  <si>
    <t xml:space="preserve">https://www.cardkingdom.com/mtg/kamigawa-neon-dynasty/mountain-299-foil </t>
  </si>
  <si>
    <t>https://www.cardkingdom.com/mtg/kamigawa-neon-dynasty/plains-293</t>
  </si>
  <si>
    <t xml:space="preserve">https://www.cardkingdom.com/mtg/kamigawa-neon-dynasty/swamp-297-foil </t>
  </si>
  <si>
    <t>https://www.cardkingdom.com/mtg/core-set-2021/baneslayer-angel</t>
  </si>
  <si>
    <t xml:space="preserve">https://www.cardkingdom.com/mtg/commander-2019/sevinnes-reclamation </t>
  </si>
  <si>
    <t xml:space="preserve">https://www.cardkingdom.com/mtg/zendikar-rising/archon-of-emeria-foil </t>
  </si>
  <si>
    <t>https://www.cardkingdom.com/mtg/commander-legends-battle-for-baldurs-gate/sevinnes-reclamation</t>
  </si>
  <si>
    <t>https://www.cardkingdom.com/mtg/jumpstart/path-to-exile</t>
  </si>
  <si>
    <t>https://www.cardkingdom.com/mtg/commander-legends-battle-for-baldurs-gate/mother-of-runes</t>
  </si>
  <si>
    <t>https://www.cardkingdom.com/mtg/double-masters-2022/path-to-exile</t>
  </si>
  <si>
    <t>https://www.cardkingdom.com/mtg/war-of-the-spark/god-eternal-kefnet</t>
  </si>
  <si>
    <t xml:space="preserve">https://www.cardkingdom.com/mtg/double-masters-2022/as-foretold </t>
  </si>
  <si>
    <t>https://www.cardkingdom.com/mtg/jumpstart-2022/tezzeret-artifice-master</t>
  </si>
  <si>
    <t>https://www.cardkingdom.com/mtg/ixalan/arcane-adaptation</t>
  </si>
  <si>
    <t xml:space="preserve">https://www.cardkingdom.com/mtg/signature-spellbook-jace/counterspell </t>
  </si>
  <si>
    <t>https://www.cardkingdom.com/mtg/dominaria-united/vodalian-hexcatcher</t>
  </si>
  <si>
    <t>https://www.cardkingdom.com/mtg/innistrad-midnight-hunt/tainted-adversary</t>
  </si>
  <si>
    <t xml:space="preserve">https://www.cardkingdom.com/mtg/core-set-2019/death-baron </t>
  </si>
  <si>
    <t xml:space="preserve">https://www.cardkingdom.com/mtg/core-set-2020/dread-presence </t>
  </si>
  <si>
    <t>https://www.cardkingdom.com/mtg/modern-horizons-2-variants/profane-tutor-extended-art</t>
  </si>
  <si>
    <t xml:space="preserve">https://www.cardkingdom.com/mtg/innistrad-midnight-hunt/jadar-ghoulcaller-of-nephalia </t>
  </si>
  <si>
    <t>https://www.cardkingdom.com/mtg/core-set-2020/vampire-of-the-dire-moon</t>
  </si>
  <si>
    <t>https://www.cardkingdom.com/mtg/2014-core-set/shadowborn-apostle</t>
  </si>
  <si>
    <t xml:space="preserve">https://www.cardkingdom.com/mtg/double-masters-2022/shadowborn-apostle </t>
  </si>
  <si>
    <t>https://www.cardkingdom.com/mtg/strixhaven-school-of-mages/dragons-approach</t>
  </si>
  <si>
    <t xml:space="preserve">https://www.cardkingdom.com/mtg/anthologies/mirri-cat-warrior </t>
  </si>
  <si>
    <t xml:space="preserve">https://www.cardkingdom.com/mtg/zendikar-rising-variants/lotus-cobra-showcase </t>
  </si>
  <si>
    <t xml:space="preserve">https://www.cardkingdom.com/mtg/adventures-in-the-forgotten-realms-commander-decks/greater-good </t>
  </si>
  <si>
    <t>https://www.cardkingdom.com/mtg/odyssey/druids-call</t>
  </si>
  <si>
    <t xml:space="preserve">https://www.cardkingdom.com/mtg/innistrad-midnight-hunt-commander-decks/wilhelt-the-rotcleaver </t>
  </si>
  <si>
    <t>https://www.cardkingdom.com/mtg/guilds-of-ravnica-guild-kits/glimpse-the-unthinkable</t>
  </si>
  <si>
    <t xml:space="preserve">https://www.cardkingdom.com/mtg/streets-of-new-capenna-variants/lord-xander-the-collector-showcase </t>
  </si>
  <si>
    <t xml:space="preserve">https://www.cardkingdom.com/mtg/rivals-of-ixalan/azors-gateway </t>
  </si>
  <si>
    <t xml:space="preserve">https://www.cardkingdom.com/mtg/the-brothers-war-retro-artifacts/platinum-angel </t>
  </si>
  <si>
    <t xml:space="preserve">https://www.cardkingdom.com/mtg/core-set-2020/golos-tireless-pilgrim </t>
  </si>
  <si>
    <t xml:space="preserve">https://www.cardkingdom.com/mtg/core-set-2020/grafdiggers-cage </t>
  </si>
  <si>
    <t xml:space="preserve">https://www.cardkingdom.com/mtg/commander-2019/strionic-resonator </t>
  </si>
  <si>
    <t xml:space="preserve">https://www.cardkingdom.com/mtg/commander-2020/twinning-staff </t>
  </si>
  <si>
    <t xml:space="preserve">https://www.cardkingdom.com/mtg/streets-of-new-capenna-commander-decks/strionic-resonator </t>
  </si>
  <si>
    <t xml:space="preserve">https://www.cardkingdom.com/mtg/kamigawa-neon-dynasty/mechtitan-token </t>
  </si>
  <si>
    <t>https://www.cardkingdom.com/mtg/amonkhet/scattered-groves</t>
  </si>
  <si>
    <t xml:space="preserve">https://www.cardkingdom.com/mtg/strixhaven-school-of-mages/frostboil-snarl </t>
  </si>
  <si>
    <t xml:space="preserve">https://www.cardkingdom.com/mtg/kamigawa-neon-dynasty/sokenzan-crucible-of-defiance-foil </t>
  </si>
  <si>
    <t>https://www.cardkingdom.com/mtg/the-brothers-war/underground-river</t>
  </si>
  <si>
    <t>https://www.cardkingdom.com/mtg/kaldheim/snow-covered-island-278-foil</t>
  </si>
  <si>
    <t>https://www.cardkingdom.com/mtg/amonkhet/gideon-of-the-trials</t>
  </si>
  <si>
    <t>https://www.cardkingdom.com/mtg/throne-of-eldraine-variants/realm-cloaked-giant-showcase</t>
  </si>
  <si>
    <t xml:space="preserve">https://www.cardkingdom.com/mtg/battlebond/angelic-chorus </t>
  </si>
  <si>
    <t xml:space="preserve">https://www.cardkingdom.com/mtg/signature-spellbook-gideon/shielded-by-faith </t>
  </si>
  <si>
    <t>https://www.cardkingdom.com/mtg/kaldheim-variants/doomskar-extended-art</t>
  </si>
  <si>
    <t>https://www.cardkingdom.com/mtg/commander-legends/swords-to-plowshares-commander-deck</t>
  </si>
  <si>
    <t>https://www.cardkingdom.com/mtg/time-spiral-remastered/rebuff-the-wicked</t>
  </si>
  <si>
    <t xml:space="preserve">https://www.cardkingdom.com/mtg/shadows-over-innistrad/startled-awake </t>
  </si>
  <si>
    <t xml:space="preserve">https://www.cardkingdom.com/mtg/signature-spellbook-jace/jace-beleren </t>
  </si>
  <si>
    <t xml:space="preserve">https://www.cardkingdom.com/mtg/core-set-2020/cavalier-of-gales </t>
  </si>
  <si>
    <t xml:space="preserve">https://www.cardkingdom.com/mtg/modern-horizons-2/svyelun-of-sea-and-sky </t>
  </si>
  <si>
    <t xml:space="preserve">https://www.cardkingdom.com/mtg/kamigawa-neon-dynasty/the-reality-chip </t>
  </si>
  <si>
    <t xml:space="preserve">https://www.cardkingdom.com/mtg/streets-of-new-capenna/an-offer-you-cant-refuse </t>
  </si>
  <si>
    <t>https://www.cardkingdom.com/mtg/streets-of-new-capenna/slip-out-the-back</t>
  </si>
  <si>
    <t xml:space="preserve">https://www.cardkingdom.com/mtg/tempest/counterspell </t>
  </si>
  <si>
    <t xml:space="preserve">https://www.cardkingdom.com/mtg/amonkhet/cruel-reality </t>
  </si>
  <si>
    <t>https://www.cardkingdom.com/mtg/theros-beyond-death/erebos-bleak-hearted</t>
  </si>
  <si>
    <t xml:space="preserve">https://www.cardkingdom.com/mtg/promo-pack/scourge-of-the-skyclaves-promo-pack-foil </t>
  </si>
  <si>
    <t>https://www.cardkingdom.com/mtg/universes-beyond-transformers/starscream-power-hungry-foil</t>
  </si>
  <si>
    <t>https://www.cardkingdom.com/mtg/jumpstart-2022/reaper-from-the-abyss</t>
  </si>
  <si>
    <t xml:space="preserve">https://www.cardkingdom.com/mtg/amonkhet/archfiend-of-ifnir </t>
  </si>
  <si>
    <t>https://www.cardkingdom.com/mtg/modern-horizons-2/profane-tutor</t>
  </si>
  <si>
    <t xml:space="preserve">https://www.cardkingdom.com/mtg/innistrad-midnight-hunt-commander-decks/death-baron </t>
  </si>
  <si>
    <t xml:space="preserve">https://www.cardkingdom.com/mtg/streets-of-new-capenna/tenacious-underdog-foil </t>
  </si>
  <si>
    <t xml:space="preserve">https://www.cardkingdom.com/mtg/streets-of-new-capenna-commander-decks/lethal-scheme </t>
  </si>
  <si>
    <t xml:space="preserve">https://www.cardkingdom.com/mtg/adventures-in-the-forgotten-realms/deadly-dispute </t>
  </si>
  <si>
    <t>https://www.cardkingdom.com/mtg/commander-legends-battle-for-baldurs-gate/deadly-dispute</t>
  </si>
  <si>
    <t>https://www.cardkingdom.com/mtg/time-spiral-remastered/wheel-of-fate</t>
  </si>
  <si>
    <t>https://www.cardkingdom.com/mtg/dominaria-united/rundvelt-hordemaster</t>
  </si>
  <si>
    <t xml:space="preserve">https://www.cardkingdom.com/mtg/core-set-2020/vivien-arkbow-ranger </t>
  </si>
  <si>
    <t>https://www.cardkingdom.com/mtg/commander-legends/kamahl-heart-of-krosa</t>
  </si>
  <si>
    <t>https://www.cardkingdom.com/mtg/saviors-of-kamigawa/sekki-seasons-guide</t>
  </si>
  <si>
    <t xml:space="preserve">https://www.cardkingdom.com/mtg/core-set-2020/leyline-of-abundance </t>
  </si>
  <si>
    <t>https://www.cardkingdom.com/mtg/throne-of-eldraine/gilded-goose-foil</t>
  </si>
  <si>
    <t xml:space="preserve">https://www.cardkingdom.com/mtg/zendikar-rising/lotus-cobra </t>
  </si>
  <si>
    <t xml:space="preserve">https://www.cardkingdom.com/mtg/kaldheim/old-growth-troll </t>
  </si>
  <si>
    <t xml:space="preserve">https://www.cardkingdom.com/mtg/time-spiral-remastered/time-of-need </t>
  </si>
  <si>
    <t>https://www.cardkingdom.com/mtg/promotional/zur-eternal-schemer-prerelease-foil</t>
  </si>
  <si>
    <t xml:space="preserve">https://www.cardkingdom.com/mtg/promotional/ethereal-absolution-prerelease-foil </t>
  </si>
  <si>
    <t xml:space="preserve">https://www.cardkingdom.com/mtg/kamigawa-neon-dynasty-variants/greasefang-okiba-boss-showcase </t>
  </si>
  <si>
    <t>https://www.cardkingdom.com/mtg/promotional/lurrus-of-the-dream-den-pioneer-challenger-decks-2021</t>
  </si>
  <si>
    <t xml:space="preserve">https://www.cardkingdom.com/mtg/core-set-2021/indulging-patrician-foil </t>
  </si>
  <si>
    <t>https://www.cardkingdom.com/mtg/dominaria-united-variants/solkanar-the-tainted-showcase-foil</t>
  </si>
  <si>
    <t xml:space="preserve">https://www.cardkingdom.com/mtg/ikoria-lair-of-behemoths/rielle-the-everwise-foil </t>
  </si>
  <si>
    <t>https://www.cardkingdom.com/mtg/strixhaven-school-of-mages/magma-opus</t>
  </si>
  <si>
    <t xml:space="preserve">https://www.cardkingdom.com/mtg/double-masters/jhoira-weatherlight-captain </t>
  </si>
  <si>
    <t>https://www.cardkingdom.com/mtg/dominaria-united-commander-decks/bladewing-deathless-tyrant</t>
  </si>
  <si>
    <t xml:space="preserve">https://www.cardkingdom.com/mtg/guilds-of-ravnica-guild-kits/savra-queen-of-the-golgari </t>
  </si>
  <si>
    <t xml:space="preserve">https://www.cardkingdom.com/mtg/strixhaven-school-of-mages/witherbloom-command </t>
  </si>
  <si>
    <t xml:space="preserve">https://www.cardkingdom.com/mtg/gatecrash/aurelias-fury </t>
  </si>
  <si>
    <t>https://www.cardkingdom.com/mtg/strixhaven-school-of-mages-variants/kasmina-enigma-sage-borderless</t>
  </si>
  <si>
    <t>https://www.cardkingdom.com/mtg/core-set-2020/risen-reef</t>
  </si>
  <si>
    <t xml:space="preserve">https://www.cardkingdom.com/mtg/unstable/sword-of-dungeons-dragons </t>
  </si>
  <si>
    <t>https://www.cardkingdom.com/mtg/the-brothers-war-retro-artifacts/minds-eye</t>
  </si>
  <si>
    <t xml:space="preserve">https://www.cardkingdom.com/mtg/core-set-2020/icon-of-ancestry </t>
  </si>
  <si>
    <t>https://www.cardkingdom.com/mtg/commander-legends/staff-of-domination</t>
  </si>
  <si>
    <t xml:space="preserve">https://www.cardkingdom.com/mtg/amonkhet/oketras-monument </t>
  </si>
  <si>
    <t>https://www.cardkingdom.com/mtg/jumpstart-2022/spawning-pit</t>
  </si>
  <si>
    <t>https://www.cardkingdom.com/mtg/jumpstart-2022/expedition-map</t>
  </si>
  <si>
    <t xml:space="preserve">https://www.cardkingdom.com/mtg/promotional/elder-deep-fiend-prerelease-foil </t>
  </si>
  <si>
    <t>https://www.cardkingdom.com/mtg/amonkhet/canyon-slough</t>
  </si>
  <si>
    <t>https://www.cardkingdom.com/mtg/ikoria-lair-of-behemoths/bonders-enclave</t>
  </si>
  <si>
    <t xml:space="preserve">https://www.cardkingdom.com/mtg/adventures-in-the-forgotten-realms/lair-of-the-hydra-foil </t>
  </si>
  <si>
    <t>https://www.cardkingdom.com/mtg/kamigawa-neon-dynasty/secluded-courtyard</t>
  </si>
  <si>
    <t>https://www.cardkingdom.com/mtg/coldsnap/snow-covered-island</t>
  </si>
  <si>
    <t>https://www.cardkingdom.com/mtg/jumpstart/plains-045</t>
  </si>
  <si>
    <t xml:space="preserve">https://www.cardkingdom.com/mtg/kamigawa-neon-dynasty/forest-301-foil </t>
  </si>
  <si>
    <t>https://www.cardkingdom.com/mtg/kamigawa-neon-dynasty/mountain-300-foil</t>
  </si>
  <si>
    <t xml:space="preserve">https://www.cardkingdom.com/mtg/kamigawa-neon-dynasty/swamp-298 </t>
  </si>
  <si>
    <t>https://www.cardkingdom.com/mtg/dominaria-united/swamp-279-foil</t>
  </si>
  <si>
    <t xml:space="preserve">https://www.cardkingdom.com/mtg/core-set-2021/basri-ket </t>
  </si>
  <si>
    <t xml:space="preserve">https://www.cardkingdom.com/mtg/iconic-masters/yosei-the-morning-star </t>
  </si>
  <si>
    <t xml:space="preserve">https://www.cardkingdom.com/mtg/time-spiral-remastered/sram-senior-edificer </t>
  </si>
  <si>
    <t>https://www.cardkingdom.com/mtg/dominaria-united/aether-channeler</t>
  </si>
  <si>
    <t>https://www.cardkingdom.com/mtg/strixhaven-school-of-mages/solve-the-equation</t>
  </si>
  <si>
    <t>https://www.cardkingdom.com/mtg/innistrad-midnight-hunt/fading-hope</t>
  </si>
  <si>
    <t>https://www.cardkingdom.com/mtg/core-set-2020/knight-of-the-ebon-legion</t>
  </si>
  <si>
    <t xml:space="preserve">https://www.cardkingdom.com/mtg/streets-of-new-capenna/tenacious-underdog </t>
  </si>
  <si>
    <t xml:space="preserve">https://www.cardkingdom.com/mtg/streets-of-new-capenna-variants/tenacious-underdog-showcase </t>
  </si>
  <si>
    <t>https://www.cardkingdom.com/mtg/double-masters-2022/yahenni-undying-partisan</t>
  </si>
  <si>
    <t xml:space="preserve">https://www.cardkingdom.com/mtg/signature-spellbook-chandra/fiery-confluence </t>
  </si>
  <si>
    <t xml:space="preserve">https://www.cardkingdom.com/mtg/streets-of-new-capenna/vivien-on-the-hunt </t>
  </si>
  <si>
    <t>https://www.cardkingdom.com/mtg/2014-core-set/manaweft-sliver</t>
  </si>
  <si>
    <t xml:space="preserve">https://www.cardkingdom.com/mtg/2014-core-set/manaweft-sliver </t>
  </si>
  <si>
    <t xml:space="preserve">https://www.cardkingdom.com/mtg/double-masters/crop-rotation </t>
  </si>
  <si>
    <t xml:space="preserve">https://www.cardkingdom.com/mtg/ikoria-lair-of-behemoths/yorion-sky-nomad </t>
  </si>
  <si>
    <t>https://www.cardkingdom.com/mtg/ikoria-lair-of-behemoths/nethroi-apex-of-death</t>
  </si>
  <si>
    <t xml:space="preserve">https://www.cardkingdom.com/mtg/innistrad-midnight-hunt/galvanic-iteration </t>
  </si>
  <si>
    <t>https://www.cardkingdom.com/mtg/strixhaven-school-of-mages/velomachus-lorehold</t>
  </si>
  <si>
    <t>https://www.cardkingdom.com/mtg/dominaria-united-commander-decks/cadric-soul-kindler</t>
  </si>
  <si>
    <t xml:space="preserve">https://www.cardkingdom.com/mtg/promo-pack/jukai-naturalist-promo-pack </t>
  </si>
  <si>
    <t>https://www.cardkingdom.com/mtg/the-brothers-war/urzas-sylex</t>
  </si>
  <si>
    <t xml:space="preserve">https://www.cardkingdom.com/mtg/kamigawa-neon-dynasty-variants/mirror-box-extended-art </t>
  </si>
  <si>
    <t>https://www.cardkingdom.com/mtg/the-brothers-war-retro-artifacts/thorn-of-amethyst-schematic-art</t>
  </si>
  <si>
    <t xml:space="preserve">https://www.cardkingdom.com/mtg/core-set-2020/colossus-hammer </t>
  </si>
  <si>
    <t xml:space="preserve">https://www.cardkingdom.com/mtg/commander-legends/sol-ring-commander-deck </t>
  </si>
  <si>
    <t xml:space="preserve">https://www.cardkingdom.com/mtg/adventures-in-the-forgotten-realms-commander-decks/colossus-hammer </t>
  </si>
  <si>
    <t>https://www.cardkingdom.com/mtg/strixhaven-school-of-mages/furycalm-snarl-foil</t>
  </si>
  <si>
    <t>https://www.cardkingdom.com/mtg/modern-horizons/snow-covered-island</t>
  </si>
  <si>
    <t>https://www.cardkingdom.com/mtg/theros-beyond-death/island-251-a</t>
  </si>
  <si>
    <t>https://www.cardkingdom.com/mtg/theros-beyond-death/swamp-252-a</t>
  </si>
  <si>
    <t xml:space="preserve">https://www.cardkingdom.com/mtg/kamigawa-neon-dynasty/island-295 </t>
  </si>
  <si>
    <t xml:space="preserve">https://www.cardkingdom.com/mtg/kamigawa-neon-dynasty/plains-294-foil </t>
  </si>
  <si>
    <t>https://www.cardkingdom.com/mtg/dominaria-united/mountain-280-foil</t>
  </si>
  <si>
    <t>https://www.cardkingdom.com/mtg/dominaria-united/plains-277-foil</t>
  </si>
  <si>
    <t>https://www.cardkingdom.com/mtg/dominaria-united/swamp-279</t>
  </si>
  <si>
    <t xml:space="preserve">https://www.cardkingdom.com/mtg/zendikar-rising/felidar-retreat-foil </t>
  </si>
  <si>
    <t xml:space="preserve">https://www.cardkingdom.com/mtg/core-set-2020/angel-of-vitality </t>
  </si>
  <si>
    <t xml:space="preserve">https://www.cardkingdom.com/mtg/adventures-in-the-forgotten-realms/cleric-class-foil </t>
  </si>
  <si>
    <t xml:space="preserve">https://www.cardkingdom.com/mtg/adventures-in-the-forgotten-realms/portable-hole </t>
  </si>
  <si>
    <t xml:space="preserve">https://www.cardkingdom.com/mtg/war-of-the-spark/narset-parter-of-veils </t>
  </si>
  <si>
    <t xml:space="preserve">https://www.cardkingdom.com/mtg/throne-of-eldraine/mystical-dispute </t>
  </si>
  <si>
    <t xml:space="preserve">https://www.cardkingdom.com/mtg/ravnica-allegiance/persistent-petitioners </t>
  </si>
  <si>
    <t xml:space="preserve">https://www.cardkingdom.com/mtg/jumpstart/exhume </t>
  </si>
  <si>
    <t>https://www.cardkingdom.com/mtg/time-spiral-remastered/street-wraith</t>
  </si>
  <si>
    <t>https://www.cardkingdom.com/mtg/jumpstart/lightning-bolt</t>
  </si>
  <si>
    <t xml:space="preserve">https://www.cardkingdom.com/mtg/2010-core-set/burning-inquiry </t>
  </si>
  <si>
    <t>https://www.cardkingdom.com/mtg/commander-legends-battle-for-baldurs-gate/natures-lore</t>
  </si>
  <si>
    <t xml:space="preserve">https://www.cardkingdom.com/mtg/core-set-2021/conclave-mentor </t>
  </si>
  <si>
    <t>https://www.cardkingdom.com/mtg/commander-legends/swiftfoot-boots-commander-deck</t>
  </si>
  <si>
    <t>https://www.cardkingdom.com/mtg/guilds-of-ravnica-guild-kits/dimir-signet</t>
  </si>
  <si>
    <t>https://www.cardkingdom.com/mtg/ice-age/snow-covered-mountain</t>
  </si>
  <si>
    <t>https://www.cardkingdom.com/mtg/ikoria-lair-of-behemoths-variants/illuna-apex-of-wishes-ghidorah-king-of-the-cosmos-godzilla-series-foil</t>
  </si>
  <si>
    <t>Ziatora's Proving Ground (PRE)</t>
  </si>
  <si>
    <t xml:space="preserve">https://starcitygames.com/questing-beast-sgl-mtg-eld-171-enn/?sku=SGL-MTG-ELD-171-ENN1 </t>
  </si>
  <si>
    <t xml:space="preserve">https://starcitygames.com/mind-grind-sgl-mtg-gtc-178-enn/?sku=SGL-MTG-GTC-178-ENN1 </t>
  </si>
  <si>
    <t xml:space="preserve">https://starcitygames.com/jarad-golgari-lich-lord-sgl-mtg-gk1-65-enn/?sku=SGL-MTG-GK1-65-ENN1 </t>
  </si>
  <si>
    <r>
      <rPr>
        <b/>
        <sz val="12"/>
        <color rgb="FFCC9900"/>
        <rFont val="Calibri"/>
        <family val="2"/>
        <scheme val="minor"/>
      </rPr>
      <t xml:space="preserve">3.9.0 </t>
    </r>
    <r>
      <rPr>
        <b/>
        <sz val="12"/>
        <color theme="9" tint="-0.499984740745262"/>
        <rFont val="Calibri"/>
        <family val="2"/>
        <scheme val="minor"/>
      </rPr>
      <t>Dominaria Remastered</t>
    </r>
  </si>
  <si>
    <r>
      <rPr>
        <b/>
        <sz val="12"/>
        <color theme="0"/>
        <rFont val="Calibri"/>
        <family val="2"/>
        <scheme val="minor"/>
      </rPr>
      <t>3.8.9</t>
    </r>
    <r>
      <rPr>
        <b/>
        <sz val="12"/>
        <color theme="1"/>
        <rFont val="Calibri"/>
        <family val="2"/>
        <scheme val="minor"/>
      </rPr>
      <t xml:space="preserve"> Starter Commander</t>
    </r>
  </si>
  <si>
    <r>
      <rPr>
        <b/>
        <sz val="12"/>
        <color theme="2"/>
        <rFont val="Calibri"/>
        <family val="2"/>
        <scheme val="minor"/>
      </rPr>
      <t xml:space="preserve">3.9.0 </t>
    </r>
    <r>
      <rPr>
        <b/>
        <sz val="12"/>
        <color rgb="FFA50021"/>
        <rFont val="Calibri"/>
        <family val="2"/>
        <scheme val="minor"/>
      </rPr>
      <t>Phyrexia: All Will Be One</t>
    </r>
  </si>
  <si>
    <t>Tocasia's Welcome</t>
  </si>
  <si>
    <t>Ghostly Prison</t>
  </si>
  <si>
    <t>Haughty Djinn</t>
  </si>
  <si>
    <t>Haughty Djinn (PRE)</t>
  </si>
  <si>
    <t>Curse of the Fool's Wisdom</t>
  </si>
  <si>
    <t>Overwhelming Stampede</t>
  </si>
  <si>
    <t>Elemental Bond</t>
  </si>
  <si>
    <t>Cindervines (PRE)</t>
  </si>
  <si>
    <t>Steel Seraph</t>
  </si>
  <si>
    <t>Haywire Mite</t>
  </si>
  <si>
    <t>Sanctum of Eternity</t>
  </si>
  <si>
    <t>Phyrexian Obliterator</t>
  </si>
  <si>
    <t>Solphim, Mayhem Dominus (PRE)</t>
  </si>
  <si>
    <t>Venerated Rotpriest (PRE)</t>
  </si>
  <si>
    <t>Venerated Rotpriest</t>
  </si>
  <si>
    <t>Zopandrel, Hunger Dominus</t>
  </si>
  <si>
    <t>Atraxa, Grand Unifier</t>
  </si>
  <si>
    <t>Darkslick Shores</t>
  </si>
  <si>
    <t>Eldrazi Conscription</t>
  </si>
  <si>
    <t>https://starcitygames.com/ao-the-dawn-sky-sgl-mtg-neo-002-enn/?sku=SGL-MTG-NEO-002-ENN1</t>
  </si>
  <si>
    <t>https://starcitygames.com/tocasias-welcome-sgl-mtg-bro-030-enn/?sku=SGL-MTG-BRO-030-ENN1</t>
  </si>
  <si>
    <t>https://starcitygames.com/ghostly-prison-sgl-mtg-c19-64-enn/?sku=SGL-MTG-C19-64-ENN1</t>
  </si>
  <si>
    <t>https://starcitygames.com/haughty-djinn-sgl-mtg-dmu-052-enf/?sku=SGL-MTG-DMU-052-ENF1</t>
  </si>
  <si>
    <t>https://starcitygames.com/haughty-djinn-sgl-mtg-prm-pre_dmu_052-enf/?sku=SGL-MTG-PRM-PRE_DMU_052-ENF1</t>
  </si>
  <si>
    <t>https://starcitygames.com/curse-of-fools-wisdom-sgl-mtg-c19-16-enn/?sku=SGL-MTG-C19-16-ENN1</t>
  </si>
  <si>
    <t>https://starcitygames.com/overwhelming-stampede-sgl-mtg-c19-175-enn/?sku=SGL-MTG-C19-175-ENN1</t>
  </si>
  <si>
    <t>https://starcitygames.com/elemental-bond-sgl-mtg-c19-163-enn/?sku=SGL-MTG-C19-163-ENN1</t>
  </si>
  <si>
    <t>https://starcitygames.com/steel-seraph-sgl-mtg-bro-038-enn/?sku=SGL-MTG-BRO-038-ENN1</t>
  </si>
  <si>
    <t>https://starcitygames.com/haywire-mite-sgl-mtg-bro-199-enn/?sku=SGL-MTG-BRO-199-ENN1</t>
  </si>
  <si>
    <t>https://starcitygames.com/underground-river-sgl-mtg-bro-267-enn/?sku=SGL-MTG-BRO-267-ENN1</t>
  </si>
  <si>
    <t>https://starcitygames.com/sanctum-of-eternity-sgl-mtg-c19-59-enn/?sku=SGL-MTG-C19-59-ENN1</t>
  </si>
  <si>
    <t>https://starcitygames.com/reliquary-tower-sgl-mtg-c19-268-enn/?sku=SGL-MTG-C19-268-ENN1</t>
  </si>
  <si>
    <t xml:space="preserve">https://starcitygames.com/vanquish-the-horde-sgl-mtg-mid-041-enn/?sku=SGL-MTG-MID-041-ENN1 </t>
  </si>
  <si>
    <t>https://starcitygames.com/phyrexian-obliterator-sgl-mtg-one-105-enn/?sku=SGL-MTG-ONE-105-ENN1</t>
  </si>
  <si>
    <t>https://starcitygames.com/dragons-approach-sgl-mtg-pwsb-stx_097-enn/?sku=SGL-MTG-PWSB-STX_097-ENN1</t>
  </si>
  <si>
    <t>https://starcitygames.com/solphim-mayhem-dominus-sgl-mtg-one-150-enf/?sku=SGL-MTG-ONE-150-ENF1</t>
  </si>
  <si>
    <t>https://starcitygames.com/venerated-rotpriest-sgl-mtg-one-192-enf/?sku=SGL-MTG-ONE-192-ENF1</t>
  </si>
  <si>
    <t>https://starcitygames.com/venerated-rotpriest-sgl-mtg-one-192-enn/?sku=SGL-MTG-ONE-192-ENN1</t>
  </si>
  <si>
    <t>https://starcitygames.com/tyvar-kell-sgl-mtg-pwsb-khm_198-enn/?sku=SGL-MTG-PWSB-KHM_198-ENN1</t>
  </si>
  <si>
    <t>https://starcitygames.com/zopandrel-hunger-dominus-sgl-mtg-one-195-enn/?sku=SGL-MTG-ONE-195-ENN1</t>
  </si>
  <si>
    <t>https://starcitygames.com/atraxa-grand-unifier-sgl-mtg-one-196-enn/?sku=SGL-MTG-ONE-196-ENN1</t>
  </si>
  <si>
    <t>https://starcitygames.com/plains-sgl-mtg-one-267-enn/?sku=SGL-MTG-ONE-267-ENN1</t>
  </si>
  <si>
    <t>https://starcitygames.com/swamp-sgl-mtg-one-269-enf/?sku=SGL-MTG-ONE-269-ENF1</t>
  </si>
  <si>
    <t>https://starcitygames.com/swamp-sgl-mtg-one-269-enn/?sku=SGL-MTG-ONE-269-ENN1</t>
  </si>
  <si>
    <t>https://starcitygames.com/darkslick-shores-sgl-mtg-one-250-enn/?sku=SGL-MTG-ONE-250-ENN1</t>
  </si>
  <si>
    <t>https://starcitygames.com/eldrazi-conscription-sgl-mtg-roe-3-enn/?sku=SGL-MTG-ROE-3-ENN1</t>
  </si>
  <si>
    <r>
      <t>5.6</t>
    </r>
    <r>
      <rPr>
        <b/>
        <sz val="12"/>
        <color rgb="FF385623"/>
        <rFont val="Calibri"/>
        <family val="2"/>
        <scheme val="minor"/>
      </rPr>
      <t xml:space="preserve"> </t>
    </r>
    <r>
      <rPr>
        <b/>
        <sz val="12"/>
        <color rgb="FF783F04"/>
        <rFont val="Calibri"/>
        <family val="2"/>
        <scheme val="minor"/>
      </rPr>
      <t>L</t>
    </r>
  </si>
  <si>
    <r>
      <t xml:space="preserve">1.0 </t>
    </r>
    <r>
      <rPr>
        <b/>
        <sz val="12"/>
        <color rgb="FFC4BD97"/>
        <rFont val="Calibri"/>
        <family val="2"/>
        <scheme val="minor"/>
      </rPr>
      <t>W</t>
    </r>
  </si>
  <si>
    <r>
      <t xml:space="preserve">9.9.9. </t>
    </r>
    <r>
      <rPr>
        <b/>
        <sz val="12"/>
        <color rgb="FFFFFFFF"/>
        <rFont val="Calibri"/>
        <family val="2"/>
        <scheme val="minor"/>
      </rPr>
      <t>Promo</t>
    </r>
  </si>
  <si>
    <r>
      <t xml:space="preserve">3.8.8 </t>
    </r>
    <r>
      <rPr>
        <b/>
        <sz val="12"/>
        <color rgb="FFFFFFFF"/>
        <rFont val="Calibri"/>
        <family val="2"/>
        <scheme val="minor"/>
      </rPr>
      <t>Jumps</t>
    </r>
    <r>
      <rPr>
        <b/>
        <sz val="12"/>
        <color rgb="FFFF6600"/>
        <rFont val="Calibri"/>
        <family val="2"/>
        <scheme val="minor"/>
      </rPr>
      <t>tart 2022</t>
    </r>
  </si>
  <si>
    <r>
      <t xml:space="preserve">3.4.8. </t>
    </r>
    <r>
      <rPr>
        <b/>
        <sz val="12"/>
        <color rgb="FFED7D31"/>
        <rFont val="Calibri"/>
        <family val="2"/>
        <scheme val="minor"/>
      </rPr>
      <t>Core Set 2021</t>
    </r>
  </si>
  <si>
    <r>
      <t>3.5.4.</t>
    </r>
    <r>
      <rPr>
        <b/>
        <sz val="12"/>
        <color rgb="FF385623"/>
        <rFont val="Calibri"/>
        <family val="2"/>
        <scheme val="minor"/>
      </rPr>
      <t xml:space="preserve"> </t>
    </r>
    <r>
      <rPr>
        <b/>
        <sz val="12"/>
        <color rgb="FFFFFFFF"/>
        <rFont val="Calibri"/>
        <family val="2"/>
        <scheme val="minor"/>
      </rPr>
      <t>The List</t>
    </r>
  </si>
  <si>
    <r>
      <t>3.4.9.</t>
    </r>
    <r>
      <rPr>
        <b/>
        <sz val="12"/>
        <color rgb="FFFFFFFF"/>
        <rFont val="Calibri"/>
        <family val="2"/>
        <scheme val="minor"/>
      </rPr>
      <t xml:space="preserve"> Jumpstart</t>
    </r>
  </si>
  <si>
    <r>
      <t xml:space="preserve">1.4.7. </t>
    </r>
    <r>
      <rPr>
        <b/>
        <sz val="12"/>
        <color rgb="FFF1C232"/>
        <rFont val="Calibri"/>
        <family val="2"/>
        <scheme val="minor"/>
      </rPr>
      <t>7th Edition</t>
    </r>
  </si>
  <si>
    <r>
      <t xml:space="preserve">3.9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C4BD97"/>
        <rFont val="Calibri"/>
        <family val="2"/>
        <scheme val="minor"/>
      </rPr>
      <t>W</t>
    </r>
  </si>
  <si>
    <r>
      <t xml:space="preserve">4.5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</si>
  <si>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 xml:space="preserve">3.7.5 </t>
    </r>
    <r>
      <rPr>
        <b/>
        <sz val="12"/>
        <color rgb="FFFF6600"/>
        <rFont val="Calibri"/>
        <family val="2"/>
        <scheme val="minor"/>
      </rPr>
      <t>Streets of New Capenna</t>
    </r>
  </si>
  <si>
    <r>
      <t xml:space="preserve">5.6 </t>
    </r>
    <r>
      <rPr>
        <b/>
        <sz val="12"/>
        <color rgb="FF783F04"/>
        <rFont val="Calibri"/>
        <family val="2"/>
        <scheme val="minor"/>
      </rPr>
      <t>L</t>
    </r>
  </si>
  <si>
    <r>
      <t>3.0.3.</t>
    </r>
    <r>
      <rPr>
        <b/>
        <sz val="12"/>
        <color rgb="FF548135"/>
        <rFont val="Calibri"/>
        <family val="2"/>
        <scheme val="minor"/>
      </rPr>
      <t xml:space="preserve"> </t>
    </r>
    <r>
      <rPr>
        <b/>
        <sz val="12"/>
        <color rgb="FFFFFFFF"/>
        <rFont val="Calibri"/>
        <family val="2"/>
        <scheme val="minor"/>
      </rPr>
      <t>Battlebond</t>
    </r>
  </si>
  <si>
    <r>
      <t xml:space="preserve">3.7.6. </t>
    </r>
    <r>
      <rPr>
        <b/>
        <sz val="12"/>
        <color rgb="FFFF6600"/>
        <rFont val="Calibri"/>
        <family val="2"/>
        <scheme val="minor"/>
      </rPr>
      <t>Streets of New Capenna Commander</t>
    </r>
  </si>
  <si>
    <r>
      <t xml:space="preserve">9.9.8 </t>
    </r>
    <r>
      <rPr>
        <b/>
        <sz val="12"/>
        <color rgb="FFFEF2CB"/>
        <rFont val="Calibri"/>
        <family val="2"/>
        <scheme val="minor"/>
      </rPr>
      <t>Secret Lair</t>
    </r>
  </si>
  <si>
    <r>
      <t xml:space="preserve">2.2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B050"/>
        <rFont val="Calibri"/>
        <family val="2"/>
        <scheme val="minor"/>
      </rPr>
      <t>BG</t>
    </r>
  </si>
  <si>
    <r>
      <t xml:space="preserve">4.1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theme="1"/>
        <rFont val="Calibri"/>
        <family val="2"/>
        <scheme val="minor"/>
      </rPr>
      <t>B</t>
    </r>
  </si>
  <si>
    <r>
      <t xml:space="preserve">4.7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</si>
  <si>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 xml:space="preserve">4.4 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C4BD97"/>
        <rFont val="Calibri"/>
        <family val="2"/>
        <scheme val="minor"/>
      </rPr>
      <t>W</t>
    </r>
  </si>
  <si>
    <r>
      <t xml:space="preserve">3.7.7 </t>
    </r>
    <r>
      <rPr>
        <b/>
        <sz val="12"/>
        <color rgb="FF5B9BD5"/>
        <rFont val="Calibri"/>
        <family val="2"/>
        <scheme val="minor"/>
      </rPr>
      <t>Battle for Baldur's Gate</t>
    </r>
  </si>
  <si>
    <r>
      <t xml:space="preserve">1.9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AEABAB"/>
        <rFont val="Calibri"/>
        <family val="2"/>
        <scheme val="minor"/>
      </rPr>
      <t>B</t>
    </r>
  </si>
  <si>
    <r>
      <t xml:space="preserve">4.6 </t>
    </r>
    <r>
      <rPr>
        <b/>
        <sz val="12"/>
        <color rgb="FF00B050"/>
        <rFont val="Calibri"/>
        <family val="2"/>
        <scheme val="minor"/>
      </rPr>
      <t>G</t>
    </r>
    <r>
      <rPr>
        <b/>
        <sz val="12"/>
        <color rgb="FFC4BD97"/>
        <rFont val="Calibri"/>
        <family val="2"/>
        <scheme val="minor"/>
      </rPr>
      <t>W</t>
    </r>
  </si>
  <si>
    <r>
      <t>1.6</t>
    </r>
    <r>
      <rPr>
        <b/>
        <sz val="12"/>
        <color rgb="FFAEABAB"/>
        <rFont val="Calibri"/>
        <family val="2"/>
        <scheme val="minor"/>
      </rPr>
      <t xml:space="preserve">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AEABAB"/>
        <rFont val="Calibri"/>
        <family val="2"/>
        <scheme val="minor"/>
      </rPr>
      <t>B</t>
    </r>
  </si>
  <si>
    <r>
      <t xml:space="preserve">3.8.7 </t>
    </r>
    <r>
      <rPr>
        <b/>
        <sz val="12"/>
        <color rgb="FFFF0000"/>
        <rFont val="Calibri"/>
        <family val="2"/>
        <scheme val="minor"/>
      </rPr>
      <t>Transformers</t>
    </r>
  </si>
  <si>
    <r>
      <t xml:space="preserve">3.1.1. </t>
    </r>
    <r>
      <rPr>
        <b/>
        <sz val="12"/>
        <color rgb="FFFFFFFF"/>
        <rFont val="Calibri"/>
        <family val="2"/>
        <scheme val="minor"/>
      </rPr>
      <t>Guilds of Ravnica</t>
    </r>
  </si>
  <si>
    <r>
      <t xml:space="preserve">2.9.7. </t>
    </r>
    <r>
      <rPr>
        <b/>
        <sz val="12"/>
        <color rgb="FFFFFFFF"/>
        <rFont val="Calibri"/>
        <family val="2"/>
        <scheme val="minor"/>
      </rPr>
      <t>Unstable</t>
    </r>
  </si>
  <si>
    <r>
      <t xml:space="preserve">1.7.1. </t>
    </r>
    <r>
      <rPr>
        <b/>
        <sz val="12"/>
        <color rgb="FF6EA0DC"/>
        <rFont val="Calibri"/>
        <family val="2"/>
        <scheme val="minor"/>
      </rPr>
      <t>Coldsnap</t>
    </r>
  </si>
  <si>
    <r>
      <t xml:space="preserve">3.4.7. </t>
    </r>
    <r>
      <rPr>
        <b/>
        <sz val="12"/>
        <color rgb="FFFFD965"/>
        <rFont val="Calibri"/>
        <family val="2"/>
        <scheme val="minor"/>
      </rPr>
      <t>Signature Spellbook: Chandra</t>
    </r>
  </si>
  <si>
    <r>
      <t>1.5</t>
    </r>
    <r>
      <rPr>
        <b/>
        <sz val="12"/>
        <color rgb="FFAEABAB"/>
        <rFont val="Calibri"/>
        <family val="2"/>
        <scheme val="minor"/>
      </rPr>
      <t xml:space="preserve">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</si>
  <si>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>1.9.0.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AEABAB"/>
        <rFont val="Calibri"/>
        <family val="2"/>
        <scheme val="minor"/>
      </rPr>
      <t>Magic 2010</t>
    </r>
  </si>
  <si>
    <t>Harbin, Vanguard Aviator</t>
  </si>
  <si>
    <t>Goldbug, Humanity's Ally</t>
  </si>
  <si>
    <t>Urza, Prince of Kroog</t>
  </si>
  <si>
    <t>Sanctum of All</t>
  </si>
  <si>
    <t>High Priest of Penance</t>
  </si>
  <si>
    <t>Kambal, Consul of Allocation</t>
  </si>
  <si>
    <t>Legion to Ashes</t>
  </si>
  <si>
    <t>Ria Ivor, Bane of Bladehold</t>
  </si>
  <si>
    <t>Merciless Eviction</t>
  </si>
  <si>
    <t>Kaya, Intangible Slayer</t>
  </si>
  <si>
    <t>Immortal Servitude</t>
  </si>
  <si>
    <t>Venser, Corpse Puppet</t>
  </si>
  <si>
    <t>Duskmantle Seer</t>
  </si>
  <si>
    <t>Ertai Resurrected</t>
  </si>
  <si>
    <t>Cyclonus, the Saboteur</t>
  </si>
  <si>
    <t>Ashnod the Uncaring</t>
  </si>
  <si>
    <t>Ovika, Enigma Goliath</t>
  </si>
  <si>
    <t>Immard, the Stormcleaver</t>
  </si>
  <si>
    <t>Olivia, Mobilized for War</t>
  </si>
  <si>
    <t>Kethek, Crucible Goliath</t>
  </si>
  <si>
    <t>MIshra, Tamer of Mak Fawa</t>
  </si>
  <si>
    <t>Glissa Sunslayer</t>
  </si>
  <si>
    <t>Deathbloom Ritualist</t>
  </si>
  <si>
    <t>Find</t>
  </si>
  <si>
    <t>Jor Kadeen, First Goldwarden</t>
  </si>
  <si>
    <t>Queen Kayla bin-Kroog</t>
  </si>
  <si>
    <t>Hajar, Loyal Bodyguard</t>
  </si>
  <si>
    <t>Blaster, Combat DJ</t>
  </si>
  <si>
    <t>Clan Defiance</t>
  </si>
  <si>
    <t>Ultra Magnus, Tactician</t>
  </si>
  <si>
    <t>Melira, the Living Cure</t>
  </si>
  <si>
    <t>Tocasia, Dig Site Mentor</t>
  </si>
  <si>
    <t>Volo, Guide to Monsters</t>
  </si>
  <si>
    <t>Tawnos, the Toymaker</t>
  </si>
  <si>
    <t>Miirym, Sentinel Wyrm</t>
  </si>
  <si>
    <t>Glaring Spotlight</t>
  </si>
  <si>
    <t>Transmogrant's Crown</t>
  </si>
  <si>
    <t>Phyrexian Revoker</t>
  </si>
  <si>
    <t>Journeyer's Kite</t>
  </si>
  <si>
    <t>Helm of Awakening</t>
  </si>
  <si>
    <t>Monument to Perfection</t>
  </si>
  <si>
    <t>Tablet of Compleation</t>
  </si>
  <si>
    <t>Thran Spider</t>
  </si>
  <si>
    <t>Simian Simulacrum</t>
  </si>
  <si>
    <t>The Stasis Coffin</t>
  </si>
  <si>
    <t>Inspiring Statuary</t>
  </si>
  <si>
    <t>Semblance Anvil</t>
  </si>
  <si>
    <t>Thopter Shop</t>
  </si>
  <si>
    <t>Mirran Safehouse</t>
  </si>
  <si>
    <t>Quicksilver Amulet</t>
  </si>
  <si>
    <t>Goblin Charbelcher</t>
  </si>
  <si>
    <t>Lodestone Golem</t>
  </si>
  <si>
    <t>Leveler</t>
  </si>
  <si>
    <t>Perennial Behemoth</t>
  </si>
  <si>
    <t>Autonomous Assembler</t>
  </si>
  <si>
    <t>Platoon Dispenser</t>
  </si>
  <si>
    <t>Rootwire Amalgam</t>
  </si>
  <si>
    <t>Precusor Golem</t>
  </si>
  <si>
    <t>Gilded Lotus</t>
  </si>
  <si>
    <t>Psychosis Crawler</t>
  </si>
  <si>
    <t>Door to Nothingness</t>
  </si>
  <si>
    <t>Argentum Masticore</t>
  </si>
  <si>
    <t>Keening Stone</t>
  </si>
  <si>
    <t>Terror Ballista</t>
  </si>
  <si>
    <t>Terisian Mindbreaker</t>
  </si>
  <si>
    <t>Graaz, Unstoppable Juggernaut</t>
  </si>
  <si>
    <t>Astral Cornucopia</t>
  </si>
  <si>
    <t>Fortified Beachhead</t>
  </si>
  <si>
    <t>Llanowar Wastes</t>
  </si>
  <si>
    <t>Hall of Tagsin</t>
  </si>
  <si>
    <t>Mishra's Foundry</t>
  </si>
  <si>
    <r>
      <t xml:space="preserve">2.6.7. </t>
    </r>
    <r>
      <rPr>
        <b/>
        <sz val="12"/>
        <color rgb="FFF3F3F3"/>
        <rFont val="Calibri"/>
        <family val="2"/>
        <scheme val="minor"/>
      </rPr>
      <t>Oath of the Gatewatch</t>
    </r>
  </si>
  <si>
    <r>
      <t xml:space="preserve">2.6.9. </t>
    </r>
    <r>
      <rPr>
        <b/>
        <sz val="12"/>
        <color rgb="FFDEEAF6"/>
        <rFont val="Calibri"/>
        <family val="2"/>
        <scheme val="minor"/>
      </rPr>
      <t>Shadows over Innistrad</t>
    </r>
  </si>
  <si>
    <r>
      <t xml:space="preserve">3.9.0 </t>
    </r>
    <r>
      <rPr>
        <b/>
        <sz val="12"/>
        <color rgb="FFCC0000"/>
        <rFont val="Calibri"/>
        <family val="2"/>
        <scheme val="minor"/>
      </rPr>
      <t>Phyrexia: All Will Be One</t>
    </r>
  </si>
  <si>
    <r>
      <t xml:space="preserve">2.2.3. </t>
    </r>
    <r>
      <rPr>
        <b/>
        <sz val="12"/>
        <color rgb="FF999999"/>
        <rFont val="Calibri"/>
        <family val="2"/>
        <scheme val="minor"/>
      </rPr>
      <t>Avacyn Restored</t>
    </r>
  </si>
  <si>
    <r>
      <t xml:space="preserve">3.6.1. </t>
    </r>
    <r>
      <rPr>
        <b/>
        <sz val="12"/>
        <color rgb="FFBDD6EE"/>
        <rFont val="Calibri"/>
        <family val="2"/>
        <scheme val="minor"/>
      </rPr>
      <t>Kaldheim Commander Decks</t>
    </r>
  </si>
  <si>
    <r>
      <t xml:space="preserve">3.6.6. </t>
    </r>
    <r>
      <rPr>
        <b/>
        <sz val="12"/>
        <color theme="1"/>
        <rFont val="Calibri"/>
        <family val="2"/>
        <scheme val="minor"/>
      </rPr>
      <t>Commander 2021</t>
    </r>
  </si>
  <si>
    <r>
      <t xml:space="preserve">3.9.1 </t>
    </r>
    <r>
      <rPr>
        <b/>
        <sz val="12"/>
        <color rgb="FFCC0000"/>
        <rFont val="Calibri"/>
        <family val="2"/>
        <scheme val="minor"/>
      </rPr>
      <t>Phyrexia: All Will Be One Commander</t>
    </r>
  </si>
  <si>
    <r>
      <t>2.5.3.</t>
    </r>
    <r>
      <rPr>
        <b/>
        <sz val="12"/>
        <color rgb="FFFFFFFF"/>
        <rFont val="Calibri"/>
        <family val="2"/>
        <scheme val="minor"/>
      </rPr>
      <t xml:space="preserve"> Khans of Tarkir</t>
    </r>
  </si>
  <si>
    <r>
      <t>1.6.6.</t>
    </r>
    <r>
      <rPr>
        <b/>
        <sz val="12"/>
        <color rgb="FFED7D31"/>
        <rFont val="Calibri"/>
        <family val="2"/>
        <scheme val="minor"/>
      </rPr>
      <t xml:space="preserve"> Ravnica: City of Guilds</t>
    </r>
  </si>
  <si>
    <r>
      <t xml:space="preserve">3.7.4 </t>
    </r>
    <r>
      <rPr>
        <b/>
        <sz val="12"/>
        <color rgb="FFFF33CC"/>
        <rFont val="Calibri"/>
        <family val="2"/>
        <scheme val="minor"/>
      </rPr>
      <t>Kamigawa: Neon Dynasty Commander</t>
    </r>
  </si>
  <si>
    <r>
      <t xml:space="preserve">2.8.3. </t>
    </r>
    <r>
      <rPr>
        <b/>
        <sz val="12"/>
        <color theme="1"/>
        <rFont val="Calibri"/>
        <family val="2"/>
        <scheme val="minor"/>
      </rPr>
      <t>Dual Decks: Mind vs Might</t>
    </r>
  </si>
  <si>
    <r>
      <t xml:space="preserve">2.6.5. </t>
    </r>
    <r>
      <rPr>
        <b/>
        <sz val="12"/>
        <color rgb="FFF3F3F3"/>
        <rFont val="Calibri"/>
        <family val="2"/>
        <scheme val="minor"/>
      </rPr>
      <t>Battle for Zendikar</t>
    </r>
  </si>
  <si>
    <r>
      <t xml:space="preserve">2.6.1. </t>
    </r>
    <r>
      <rPr>
        <b/>
        <sz val="12"/>
        <color rgb="FFFF9900"/>
        <rFont val="Calibri"/>
        <family val="2"/>
        <scheme val="minor"/>
      </rPr>
      <t>Magic Origins</t>
    </r>
  </si>
  <si>
    <r>
      <t xml:space="preserve">3.4.3. </t>
    </r>
    <r>
      <rPr>
        <b/>
        <sz val="12"/>
        <color theme="1"/>
        <rFont val="Calibri"/>
        <family val="2"/>
        <scheme val="minor"/>
      </rPr>
      <t>Commander 2020</t>
    </r>
  </si>
  <si>
    <r>
      <t xml:space="preserve">3.2.8. </t>
    </r>
    <r>
      <rPr>
        <b/>
        <sz val="12"/>
        <color theme="1"/>
        <rFont val="Calibri"/>
        <family val="2"/>
        <scheme val="minor"/>
      </rPr>
      <t>Commander 2019</t>
    </r>
  </si>
  <si>
    <r>
      <t xml:space="preserve">2.4.0. </t>
    </r>
    <r>
      <rPr>
        <b/>
        <sz val="12"/>
        <color rgb="FFEEECE1"/>
        <rFont val="Calibri"/>
        <family val="2"/>
        <scheme val="minor"/>
      </rPr>
      <t>Theros</t>
    </r>
  </si>
  <si>
    <r>
      <t xml:space="preserve">2.9.1. </t>
    </r>
    <r>
      <rPr>
        <b/>
        <sz val="12"/>
        <color theme="1"/>
        <rFont val="Calibri"/>
        <family val="2"/>
        <scheme val="minor"/>
      </rPr>
      <t>Commander 2017</t>
    </r>
  </si>
  <si>
    <r>
      <t xml:space="preserve">1.6.7. </t>
    </r>
    <r>
      <rPr>
        <b/>
        <sz val="12"/>
        <color rgb="FF666666"/>
        <rFont val="Calibri"/>
        <family val="2"/>
        <scheme val="minor"/>
      </rPr>
      <t>Guildpact</t>
    </r>
  </si>
  <si>
    <r>
      <t xml:space="preserve">1.8.9. </t>
    </r>
    <r>
      <rPr>
        <b/>
        <sz val="12"/>
        <color rgb="FFB45F06"/>
        <rFont val="Calibri"/>
        <family val="2"/>
        <scheme val="minor"/>
      </rPr>
      <t>Alara Reborn</t>
    </r>
  </si>
  <si>
    <r>
      <t xml:space="preserve">3.9.0 </t>
    </r>
    <r>
      <rPr>
        <b/>
        <sz val="12"/>
        <color rgb="FFC00000"/>
        <rFont val="Calibri"/>
        <family val="2"/>
        <scheme val="minor"/>
      </rPr>
      <t>Dominaria Remastered</t>
    </r>
  </si>
  <si>
    <t>1.6.1. Champions of Kamigawa</t>
  </si>
  <si>
    <r>
      <t xml:space="preserve">1.5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</si>
  <si>
    <r>
      <t>2.8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C4BD97"/>
        <rFont val="Calibri"/>
        <family val="2"/>
        <scheme val="minor"/>
      </rPr>
      <t>W</t>
    </r>
  </si>
  <si>
    <t>XXX</t>
  </si>
  <si>
    <t>https://starcitygames.com/dennick-pious-apprentice-sgl-mtg-mid-217-enn/?sku=SGL-MTG-MID-217-ENN</t>
  </si>
  <si>
    <t>https://starcitygames.com/harbin-vanguard-aviator-sgl-mtg-bro-212-enn/?sku=SGL-MTG-BRO-212-ENN</t>
  </si>
  <si>
    <t>https://starcitygames.com/goldbug-humanitys-ally-goldbug-scrappy-scout-sgl-mtg-bot-011-enn/?sku=SGL-MTG-BOT-011-ENN</t>
  </si>
  <si>
    <t>https://starcitygames.com/urza-prince-of-kroog-sgl-mtg-bro-226-enn/?sku=SGL-MTG-BRO-226-ENN</t>
  </si>
  <si>
    <t>https://starcitygames.com/urza-prince-of-kroog-sgl-mtg-bro2-296-enn/?sku=SGL-MTG-BRO2-296-ENN</t>
  </si>
  <si>
    <t>https://starcitygames.com/sphinxs-revelation-sgl-mtg-rtr-200-enn/?sku=SGL-MTG-RTR-200-ENN</t>
  </si>
  <si>
    <t>https://starcitygames.com/sanctum-of-all-sgl-mtg-m21-225-enn/?sku=SGL-MTG-M21-225-ENN</t>
  </si>
  <si>
    <t>https://starcitygames.com/high-priest-of-penance-sgl-mtg-gtc-171-enn/?sku=SGL-MTG-GTC-171-ENN</t>
  </si>
  <si>
    <t>https://starcitygames.com/vanishing-verse-sgl-mtg-stx-244-enn/?sku=SGL-MTG-STX-244-ENN</t>
  </si>
  <si>
    <t>https://starcitygames.com/kambal-consul-of-allocation-sgl-mtg-kld-183-enn/?sku=SGL-MTG-KLD-183-ENN</t>
  </si>
  <si>
    <t>https://starcitygames.com/greasefang-okiba-boss-sgl-mtg-neo2-397-enn/?sku=SGL-MTG-NEO2-397-ENN</t>
  </si>
  <si>
    <t>https://starcitygames.com/legions-to-ashes-sgl-mtg-bro-215-enn/?sku=SGL-MTG-BRO-215-ENN</t>
  </si>
  <si>
    <t>https://starcitygames.com/ria-ivor-bane-of-bladehold-sgl-mtg-one2-323-enn/?sku=SGL-MTG-ONE2-323-ENN</t>
  </si>
  <si>
    <t>https://starcitygames.com/merciless-eviction-sgl-mtg-gtc-177-enn/?sku=SGL-MTG-GTC-177-ENN</t>
  </si>
  <si>
    <t>https://starcitygames.com/primevals-glorious-rebirth-sgl-mtg-dom-201-enn/?sku=SGL-MTG-DOM-201-ENN</t>
  </si>
  <si>
    <t>https://starcitygames.com/kaya-intangible-slayer-sgl-mtg-one-205-enn/?sku=SGL-MTG-ONE-205-ENN</t>
  </si>
  <si>
    <t>https://starcitygames.com/immortal-servitude-sgl-mtg-gtc-220-enn/?sku=SGL-MTG-GTC-220-ENN</t>
  </si>
  <si>
    <t>https://starcitygames.com/nethroi-apex-of-death-sgl-mtg-iko-197-enn/?sku=SGL-MTG-IKO-197-ENN</t>
  </si>
  <si>
    <t>https://starcitygames.com/venser-corpse-puppet-sgl-mtg-one2-324-enn/?sku=SGL-MTG-ONE2-324-ENN</t>
  </si>
  <si>
    <t>https://starcitygames.com/duskmantle-seer-sgl-mtg-gtc-159-enn/?sku=SGL-MTG-GTC-159-ENN</t>
  </si>
  <si>
    <t>https://starcitygames.com/ertai-resurrected-sgl-mtg-dmu-199-enn/?sku=SGL-MTG-DMU-199-ENN</t>
  </si>
  <si>
    <t>https://starcitygames.com/cyclonus-the-saboteur-cyclonus-cybertronian-fighter-sgl-mtg-bot-009-enn/?sku=SGL-MTG-BOT-009-ENN</t>
  </si>
  <si>
    <t>https://starcitygames.com/ashnod-the-uncaring-sgl-mtg-brc-004-enn/?sku=SGL-MTG-BRC-004-ENN</t>
  </si>
  <si>
    <t>https://starcitygames.com/lord-xander-the-collector-sgl-mtg-snc-197-enn/?sku=SGL-MTG-SNC-197-ENN</t>
  </si>
  <si>
    <t>https://starcitygames.com/uvilda-dean-of-perfection-nassari-dean-of-expression-sgl-mtg-stx-160-enn/?sku=SGL-MTG-STX-160-ENN</t>
  </si>
  <si>
    <t>https://starcitygames.com/ovika-enigma-goliath-sgl-mtg-one-213-enn/?sku=SGL-MTG-ONE-213-ENN</t>
  </si>
  <si>
    <t>https://starcitygames.com/immard-the-stormcleaver-sgl-mtg-prm-secret_slx_014-enn/?sku=SGL-MTG-PRM-SECRET_SLX_014-ENN</t>
  </si>
  <si>
    <t>https://starcitygames.com/olivia-mobilized-for-war-sgl-mtg-soi-248-enn/?sku=SGL-MTG-SOI-248-ENN</t>
  </si>
  <si>
    <t>https://starcitygames.com/kethek-crucible-goliath-sgl-mtg-one-206-enn/?sku=SGL-MTG-ONE-206-ENN</t>
  </si>
  <si>
    <t>https://starcitygames.com/kethek-crucible-goliath-sgl-mtg-one2-319-enn/?sku=SGL-MTG-ONE2-319-ENN</t>
  </si>
  <si>
    <t>https://starcitygames.com/mishra-tamer-of-mak-fawa-sgl-mtg-bro2-295-enn/?sku=SGL-MTG-BRO2-295-ENN</t>
  </si>
  <si>
    <t>https://starcitygames.com/glissa-sunslayer-sgl-mtg-one-202-enn/?sku=SGL-MTG-ONE-202-ENN</t>
  </si>
  <si>
    <t>https://starcitygames.com/creakwood-liege-sgl-mtg-2x2-197-enn/?sku=SGL-MTG-2X2-197-ENN</t>
  </si>
  <si>
    <t>https://starcitygames.com/deathbloom-ritualist-sgl-mtg-bro-208-enn/?sku=SGL-MTG-BRO-208-ENN</t>
  </si>
  <si>
    <t>https://starcitygames.com/jor-kadeen-first-goldwarden-sgl-mtg-one-203-enn/?sku=SGL-MTG-ONE-203-ENN</t>
  </si>
  <si>
    <t>https://starcitygames.com/queen-kayla-bin-kroog-sgl-mtg-bro-218-enn/?sku=SGL-MTG-BRO-218-ENN</t>
  </si>
  <si>
    <t>https://starcitygames.com/foundry-champion-sgl-mtg-gtc-165-enn/?sku=SGL-MTG-GTC-165-ENN</t>
  </si>
  <si>
    <t>https://starcitygames.com/isshin-two-heavens-as-one-sgl-mtg-neo-224-enn/?sku=SGL-MTG-NEO-224-ENN</t>
  </si>
  <si>
    <t>https://starcitygames.com/hajar-loyal-bodyguard-sgl-mtg-bro-211-enn/?sku=SGL-MTG-BRO-211-ENN</t>
  </si>
  <si>
    <t>https://starcitygames.com/blaster-combat-dj-blaster-morale-booster-sgl-mtg-bot-008-enn/?sku=SGL-MTG-BOT-008-ENN</t>
  </si>
  <si>
    <t>https://starcitygames.com/sarinth-greatwurm-sgl-mtg-bro-220-enn/?sku=SGL-MTG-BRO-220-ENN</t>
  </si>
  <si>
    <t>https://starcitygames.com/clan-defiance-sgl-mtg-gtc-151-enn/?sku=SGL-MTG-GTC-151-ENN</t>
  </si>
  <si>
    <t>https://starcitygames.com/rith-liberated-primeval-sgl-mtg-dmu-214-enn/?sku=SGL-MTG-DMU-214-ENN</t>
  </si>
  <si>
    <t>https://starcitygames.com/ultra-magnus-tactician-ultra-magnus-armored-carrier-sgl-mtg-bot-015-enn/?sku=SGL-MTG-BOT-015-ENN</t>
  </si>
  <si>
    <t>https://starcitygames.com/melira-the-living-cure-sgl-mtg-one-209-enn/?sku=SGL-MTG-ONE-209-ENN</t>
  </si>
  <si>
    <t>https://starcitygames.com/tocasia-dig-site-mentor-sgl-mtg-bro-224-enn/?sku=SGL-MTG-BRO-224-ENN</t>
  </si>
  <si>
    <t>https://starcitygames.com/volo-guide-to-monsters-sgl-mtg-afr2-347-enn/?sku=SGL-MTG-AFR2-347-ENN</t>
  </si>
  <si>
    <t>https://starcitygames.com/mystic-genesis-sgl-mtg-gtc-180-enn/?sku=SGL-MTG-GTC-180-ENN</t>
  </si>
  <si>
    <t>https://starcitygames.com/tawnos-the-toymaker-sgl-mtg-bro-222-enn/?sku=SGL-MTG-BRO-222-ENN</t>
  </si>
  <si>
    <t>https://starcitygames.com/miirym-sentinel-wyrm-sgl-mtg-clb-284-enn/?sku=SGL-MTG-CLB-284-ENN</t>
  </si>
  <si>
    <t>https://starcitygames.com/lotus-bloom-sgl-mtg-tsr-270-enn/?sku=SGL-MTG-TSR-270-ENN</t>
  </si>
  <si>
    <t>https://starcitygames.com/glaring-spotlight-sgl-mtg-gtc-229-enn/?sku=SGL-MTG-GTC-229-ENN</t>
  </si>
  <si>
    <t>https://starcitygames.com/blade-of-selves-sgl-mtg-clb-301-enn/?sku=SGL-MTG-CLB-301-ENN</t>
  </si>
  <si>
    <t>https://starcitygames.com/transmogrants-crown-sgl-mtg-bro-125-enn/?sku=SGL-MTG-BRO-125-ENN</t>
  </si>
  <si>
    <t>https://starcitygames.com/the-stone-brain-sgl-mtg-bro-247-enn/?sku=SGL-MTG-BRO-247-ENN</t>
  </si>
  <si>
    <t>https://starcitygames.com/mazemind-tome-sgl-mtg-brr-030-enn/?sku=SGL-MTG-BRR-030-ENN</t>
  </si>
  <si>
    <t>https://starcitygames.com/phyrexian-revoker-sgl-mtg-brr-040-enn/?sku=SGL-MTG-BRR-040-ENN</t>
  </si>
  <si>
    <t>https://starcitygames.com/key-to-the-city-sgl-mtg-brr-027-enn/?sku=SGL-MTG-BRR-027-ENN</t>
  </si>
  <si>
    <t>https://starcitygames.com/journeyers-kite-sgl-mtg-brr-025-enn/?sku=SGL-MTG-BRR-025-ENN</t>
  </si>
  <si>
    <t>https://starcitygames.com/helm-of-awakening-sgl-mtg-dmr-224-enn/?sku=SGL-MTG-DMR-224-ENN</t>
  </si>
  <si>
    <t>https://starcitygames.com/monument-to-perfection-sgl-mtg-one-233-enn/?sku=SGL-MTG-ONE-233-ENN</t>
  </si>
  <si>
    <t>https://starcitygames.com/tablet-of-compleation-sgl-mtg-one-245-enn/?sku=SGL-MTG-ONE-245-ENN</t>
  </si>
  <si>
    <t>https://starcitygames.com/sigiled-sword-of-valeron-sgl-mtg-m19-244-enn/?sku=SGL-MTG-M19-244-ENN</t>
  </si>
  <si>
    <t>https://starcitygames.com/coalition-relic-sgl-mtg-pwsb-fut_161-enn/?sku=SGL-MTG-PWSB-FUT_161-ENN</t>
  </si>
  <si>
    <t>https://starcitygames.com/thran-spider-sgl-mtg-bro-254-enn/?sku=SGL-MTG-BRO-254-ENN</t>
  </si>
  <si>
    <t>https://starcitygames.com/simian-simulacrum-sgl-mtg-bro-205-enn/?sku=SGL-MTG-BRO-205-ENN</t>
  </si>
  <si>
    <t>https://starcitygames.com/the-stasis-coffin-sgl-mtg-bro-245-enn/?sku=SGL-MTG-BRO-245-ENN</t>
  </si>
  <si>
    <t>https://starcitygames.com/inspiring-statuary-sgl-mtg-brr-022-enn/?sku=SGL-MTG-BRR-022-ENN</t>
  </si>
  <si>
    <t>https://starcitygames.com/sculpting-steel-sgl-mtg-brr-050-enn/?sku=SGL-MTG-BRR-050-ENN</t>
  </si>
  <si>
    <t>https://starcitygames.com/scrap-trawler-sgl-mtg-brr-049-enn/?sku=SGL-MTG-BRR-049-ENN</t>
  </si>
  <si>
    <t>https://starcitygames.com/quietus-spike-sgl-mtg-brr-046-enn/?sku=SGL-MTG-BRR-046-ENN</t>
  </si>
  <si>
    <t>https://starcitygames.com/semblance-anvil-sgl-mtg-brr-052-enn/?sku=SGL-MTG-BRR-052-ENN</t>
  </si>
  <si>
    <t>https://starcitygames.com/thopter-shop-sgl-mtg-brc2-066-enn/?sku=SGL-MTG-BRC2-066-ENN</t>
  </si>
  <si>
    <t>https://starcitygames.com/peacewalker-colossus-sgl-mtg-j22-096-enn/?sku=SGL-MTG-J22-096-ENN</t>
  </si>
  <si>
    <t>https://starcitygames.com/mirran-safehouse-sgl-mtg-one-232-enn/?sku=SGL-MTG-ONE-232-ENN</t>
  </si>
  <si>
    <t>https://starcitygames.com/quicksilver-amulet-sgl-mtg-brr-045-enn/?sku=SGL-MTG-BRR-045-ENN</t>
  </si>
  <si>
    <t>https://starcitygames.com/quicksilver-amulet-sgl-mtg-brr2-108-enn/?sku=SGL-MTG-BRR2-108-ENN</t>
  </si>
  <si>
    <t>https://starcitygames.com/goblin-charbelcher-sgl-mtg-brr-018-enn/?sku=SGL-MTG-BRR-018-ENN</t>
  </si>
  <si>
    <t>https://starcitygames.com/lodestone-golem-sgl-mtg-brr-029-enn/?sku=SGL-MTG-BRR-029-ENN</t>
  </si>
  <si>
    <t>https://starcitygames.com/leveler-sgl-mtg-tsr2-397-enn/?sku=SGL-MTG-TSR2-397-ENN</t>
  </si>
  <si>
    <t>https://starcitygames.com/perennial-behemoth-sgl-mtg-bro-202-enn/?sku=SGL-MTG-BRO-202-ENN</t>
  </si>
  <si>
    <t>https://starcitygames.com/autonomous-assembler-sgl-mtg-bro-034-enn/?sku=SGL-MTG-BRO-034-ENN</t>
  </si>
  <si>
    <t>https://starcitygames.com/platoon-dispenser-sgl-mtg-bro-036-enn/?sku=SGL-MTG-BRO-036-ENN</t>
  </si>
  <si>
    <t>https://starcitygames.com/rootwire-amalgam-sgl-mtg-bro-203-enn/?sku=SGL-MTG-BRO-203-ENN</t>
  </si>
  <si>
    <t>https://starcitygames.com/precursor-golem-sgl-mtg-brr-042-enn/?sku=SGL-MTG-BRR-042-ENN</t>
  </si>
  <si>
    <t>https://starcitygames.com/gilded-lotus-sgl-mtg-brr-017-enn/?sku=SGL-MTG-BRR-017-ENN</t>
  </si>
  <si>
    <t>https://starcitygames.com/psychosis-crawler-sgl-mtg-brr-044-enn/?sku=SGL-MTG-BRR-044-ENN</t>
  </si>
  <si>
    <t>https://starcitygames.com/door-to-nothingness-sgl-mtg-brr-014-enn/?sku=SGL-MTG-BRR-014-ENN</t>
  </si>
  <si>
    <t>https://starcitygames.com/argentum-masticore-sgl-mtg-one-222-enn/?sku=SGL-MTG-ONE-222-ENN</t>
  </si>
  <si>
    <t>https://starcitygames.com/keening-stone-sgl-mtg-brr-026-enn/?sku=SGL-MTG-BRR-026-ENN</t>
  </si>
  <si>
    <t>https://starcitygames.com/terror-ballista-sgl-mtg-bro-290-enn/?sku=SGL-MTG-BRO-290-ENN</t>
  </si>
  <si>
    <t>https://starcitygames.com/terisian-mindbreaker-sgl-mtg-bro-083-enn/?sku=SGL-MTG-BRO-083-ENN</t>
  </si>
  <si>
    <t>https://starcitygames.com/graaz-unstoppable-juggernaut-sgl-mtg-one-229-enn/?sku=SGL-MTG-ONE-229-ENN</t>
  </si>
  <si>
    <t>https://starcitygames.com/astral-cornucopia-sgl-mtg-brr-005-enn/?sku=SGL-MTG-BRR-005-ENN</t>
  </si>
  <si>
    <t>https://starcitygames.com/cave-of-the-frost-dragon-sgl-mtg-afr-253-enn/?sku=SGL-MTG-AFR-253-ENN</t>
  </si>
  <si>
    <t>https://starcitygames.com/riptide-laboratory-sgl-mtg-jmp-494-enn/?sku=SGL-MTG-JMP-494-ENN</t>
  </si>
  <si>
    <t>https://starcitygames.com/prairie-stream-sgl-mtg-c19-265-enn/?sku=SGL-MTG-C19-265-ENN</t>
  </si>
  <si>
    <t>https://starcitygames.com/fortified-beachhead-sgl-mtg-bro-262-enn/?sku=SGL-MTG-BRO-262-ENN</t>
  </si>
  <si>
    <t>https://starcitygames.com/shineshadow-snarl-sgl-mtg-stx-272-enn/?sku=SGL-MTG-STX-272-ENN</t>
  </si>
  <si>
    <t>https://starcitygames.com/llanowar-wastes-sgl-mtg-bro-264-enn/?sku=SGL-MTG-BRO-264-ENN</t>
  </si>
  <si>
    <t>https://starcitygames.com/battlefield-forge-sgl-mtg-bro-257-enn/?sku=SGL-MTG-BRO-257-ENN</t>
  </si>
  <si>
    <t>https://starcitygames.com/hall-of-tagsin-sgl-mtg-bro-263-enn/?sku=SGL-MTG-BRO-263-ENN</t>
  </si>
  <si>
    <t>https://starcitygames.com/mishras-foundry-sgl-mtg-bro-265-enn/?sku=SGL-MTG-BRO-265-ENN</t>
  </si>
  <si>
    <t>$0,75</t>
  </si>
  <si>
    <t>$1,50</t>
  </si>
  <si>
    <t>$0,59</t>
  </si>
  <si>
    <t>$0,49</t>
  </si>
  <si>
    <t>$1,99</t>
  </si>
  <si>
    <t>$1,47</t>
  </si>
  <si>
    <t>$1,49</t>
  </si>
  <si>
    <t>$5,96</t>
  </si>
  <si>
    <t>$4,47</t>
  </si>
  <si>
    <t>$1,96</t>
  </si>
  <si>
    <t>$0,98</t>
  </si>
  <si>
    <t>$1,18</t>
  </si>
  <si>
    <t>$0,99</t>
  </si>
  <si>
    <t>$0,25</t>
  </si>
  <si>
    <t>$2,45</t>
  </si>
  <si>
    <t>$0,29</t>
  </si>
  <si>
    <r>
      <t>3.6.9.</t>
    </r>
    <r>
      <rPr>
        <b/>
        <sz val="12"/>
        <color rgb="FF3C78D8"/>
        <rFont val="Calibri"/>
        <family val="2"/>
        <scheme val="minor"/>
      </rPr>
      <t xml:space="preserve"> </t>
    </r>
    <r>
      <rPr>
        <b/>
        <sz val="12"/>
        <color rgb="FF8496B0"/>
        <rFont val="Calibri"/>
        <family val="2"/>
        <scheme val="minor"/>
      </rPr>
      <t>D&amp;D: Forgotten Realms Commander</t>
    </r>
  </si>
  <si>
    <t>$3,96</t>
  </si>
  <si>
    <t>$5,97</t>
  </si>
  <si>
    <t>$2,98</t>
  </si>
  <si>
    <t>$3,98</t>
  </si>
  <si>
    <t>$1,77</t>
  </si>
  <si>
    <t>$2,49</t>
  </si>
  <si>
    <t>$7,47</t>
  </si>
  <si>
    <t>$1,98</t>
  </si>
  <si>
    <t>$2,25</t>
  </si>
  <si>
    <t>$1,25</t>
  </si>
  <si>
    <t>$2,97</t>
  </si>
  <si>
    <t>$4,98</t>
  </si>
  <si>
    <t>$3,99</t>
  </si>
  <si>
    <t>$3,43</t>
  </si>
  <si>
    <t>$0,50</t>
  </si>
  <si>
    <t>$7,96</t>
  </si>
  <si>
    <t>$2,99</t>
  </si>
  <si>
    <t>$3,00</t>
  </si>
  <si>
    <t>Shaile, Dean of Radiance (JAP)</t>
  </si>
  <si>
    <t>https://starcitygames.com/bladewing-deathless-tyrant-sgl-mtg-dmc-009-enn/?sku=SGL-MTG-DMC-009-ENN</t>
  </si>
  <si>
    <t>Valentin, Dean of the Vein (JAP)</t>
  </si>
  <si>
    <t>Venerable Warsinger (JAP)</t>
  </si>
  <si>
    <t>Radiant Scrollwielder (JAP)</t>
  </si>
  <si>
    <t>$0,39</t>
  </si>
  <si>
    <t>https://starcitygames.com/tolsimir-wolfblood-sgl-mtg-gk1-121-enn/?sku=SGL-MTG-GK1-121-ENN</t>
  </si>
  <si>
    <t>Double Major (JAP)</t>
  </si>
  <si>
    <t>https://starcitygames.com/thorn-of-amethyst-sgl-mtg-brr2-123-enn/?sku=SGL-MTG-BRR2-123-ENN</t>
  </si>
  <si>
    <t>Urza's Syxlex</t>
  </si>
  <si>
    <t>https://starcitygames.com/urzas-sylex-sgl-mtg-bro-040-enn/?sku=SGL-MTG-BRO-040-ENN</t>
  </si>
  <si>
    <t>$8,82</t>
  </si>
  <si>
    <t>Shineshadow Snarl (JAP)</t>
  </si>
  <si>
    <t>Furycalm Snarl (JAP)</t>
  </si>
  <si>
    <r>
      <rPr>
        <b/>
        <sz val="12"/>
        <color rgb="FF00CCFF"/>
        <rFont val="Calibri"/>
        <family val="2"/>
        <scheme val="minor"/>
      </rPr>
      <t xml:space="preserve">3.9.1 </t>
    </r>
    <r>
      <rPr>
        <b/>
        <sz val="12"/>
        <color rgb="FFFFFF00"/>
        <rFont val="Calibri"/>
        <family val="2"/>
        <scheme val="minor"/>
      </rPr>
      <t>March of the Machine</t>
    </r>
  </si>
  <si>
    <r>
      <rPr>
        <b/>
        <sz val="12"/>
        <color rgb="FF00CCFF"/>
        <rFont val="Calibri"/>
        <family val="2"/>
        <scheme val="minor"/>
      </rPr>
      <t xml:space="preserve">3.9.2 </t>
    </r>
    <r>
      <rPr>
        <b/>
        <sz val="12"/>
        <color rgb="FFFFFF00"/>
        <rFont val="Calibri"/>
        <family val="2"/>
        <scheme val="minor"/>
      </rPr>
      <t>March of the Machine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FF00"/>
        <rFont val="Calibri"/>
        <family val="2"/>
        <scheme val="minor"/>
      </rPr>
      <t>Commander</t>
    </r>
  </si>
  <si>
    <t>Errant and Giada</t>
  </si>
  <si>
    <t>Vodalian Wave-Knight</t>
  </si>
  <si>
    <t>Knights' Charge</t>
  </si>
  <si>
    <t>Aryel, Knight of Windgrace</t>
  </si>
  <si>
    <t>Invasion of Tolvada</t>
  </si>
  <si>
    <t>Ixhel, Scion of Atraxa</t>
  </si>
  <si>
    <t>Atris, Oracle of Half-Truths</t>
  </si>
  <si>
    <t>Hidetsugu and Kairi</t>
  </si>
  <si>
    <t>Grimgrin, Corpse-Born</t>
  </si>
  <si>
    <t>Kasla, the Broken Halo</t>
  </si>
  <si>
    <t>Judith, the Scourge Diva</t>
  </si>
  <si>
    <t>Maarika, Brutal Gladiator</t>
  </si>
  <si>
    <t>Glissa, Herald of Predation</t>
  </si>
  <si>
    <t>Yargle and Multani</t>
  </si>
  <si>
    <t>Djeru and Hazoret</t>
  </si>
  <si>
    <t>Quintorius, Loremaster</t>
  </si>
  <si>
    <t>Domri Rade</t>
  </si>
  <si>
    <t>Katilda and Lier</t>
  </si>
  <si>
    <t>Inga and Esika</t>
  </si>
  <si>
    <t>Realmbreaker, the Invasion Tree</t>
  </si>
  <si>
    <t>Volatile Rig</t>
  </si>
  <si>
    <t>Ichor Elixir</t>
  </si>
  <si>
    <t>Shineshadow Snarl</t>
  </si>
  <si>
    <r>
      <t xml:space="preserve">3.9.2 </t>
    </r>
    <r>
      <rPr>
        <b/>
        <sz val="12"/>
        <color rgb="FFDCFF30"/>
        <rFont val="Calibri"/>
        <family val="2"/>
        <scheme val="minor"/>
      </rPr>
      <t>March of the Machines</t>
    </r>
  </si>
  <si>
    <r>
      <t xml:space="preserve">3.9.3 </t>
    </r>
    <r>
      <rPr>
        <b/>
        <sz val="12"/>
        <color rgb="FFDCFF30"/>
        <rFont val="Calibri"/>
        <family val="2"/>
        <scheme val="minor"/>
      </rPr>
      <t>Multiverse Legends</t>
    </r>
  </si>
  <si>
    <r>
      <t xml:space="preserve">3.9.4 </t>
    </r>
    <r>
      <rPr>
        <b/>
        <sz val="12"/>
        <color rgb="FFDCFF30"/>
        <rFont val="Calibri"/>
        <family val="2"/>
        <scheme val="minor"/>
      </rPr>
      <t>March of the Machines Commander</t>
    </r>
  </si>
  <si>
    <r>
      <t xml:space="preserve">1.8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FFFF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339933"/>
        <rFont val="Calibri"/>
        <family val="2"/>
        <scheme val="minor"/>
      </rPr>
      <t>G</t>
    </r>
  </si>
  <si>
    <r>
      <t xml:space="preserve">1.8 </t>
    </r>
    <r>
      <rPr>
        <b/>
        <sz val="12"/>
        <color rgb="FFC4BD97"/>
        <rFont val="Calibri"/>
        <family val="2"/>
        <scheme val="minor"/>
      </rPr>
      <t>W</t>
    </r>
    <r>
      <rPr>
        <b/>
        <sz val="12"/>
        <color rgb="FF0000FF"/>
        <rFont val="Calibri"/>
        <family val="2"/>
        <scheme val="minor"/>
      </rPr>
      <t>U</t>
    </r>
    <r>
      <rPr>
        <b/>
        <sz val="12"/>
        <color rgb="FFFFFFFF"/>
        <rFont val="Calibri"/>
        <family val="2"/>
        <scheme val="minor"/>
      </rPr>
      <t>B</t>
    </r>
    <r>
      <rPr>
        <b/>
        <sz val="12"/>
        <color rgb="FFFF0000"/>
        <rFont val="Calibri"/>
        <family val="2"/>
        <scheme val="minor"/>
      </rPr>
      <t>R</t>
    </r>
    <r>
      <rPr>
        <b/>
        <sz val="12"/>
        <color rgb="FF00B050"/>
        <rFont val="Calibri"/>
        <family val="2"/>
        <scheme val="minor"/>
      </rPr>
      <t>G</t>
    </r>
  </si>
  <si>
    <t>https://starcitygames.com/errant-and-giada-sgl-mtg-mom-224-enn/?sku=SGL-MTG-MOM-224-ENN</t>
  </si>
  <si>
    <t>https://starcitygames.com/vodalian-wave-knight-sgl-mtg-moc-043-enn/?sku=SGL-MTG-MOC-043-ENN</t>
  </si>
  <si>
    <t>https://starcitygames.com/yorion-sky-nomad-sgl-mtg-iko-232-enn/?sku=SGL-MTG-IKO-232-ENN</t>
  </si>
  <si>
    <t>https://starcitygames.com/yorion-sky-nomad-sgl-mtg-mul-064-enn/?sku=SGL-MTG-MUL-064-ENN</t>
  </si>
  <si>
    <t>https://starcitygames.com/time-wipe-sgl-mtg-moc-340-enn/?sku=SGL-MTG-MOC-340-ENN</t>
  </si>
  <si>
    <t>https://starcitygames.com/niv-mizzet-reborn-sgl-mtg-mul-053-enn/?sku=SGL-MTG-MUL-053-ENN</t>
  </si>
  <si>
    <t>https://starcitygames.com/knights-charge-sgl-mtg-moc-333-enn/?sku=SGL-MTG-MOC-333-ENN</t>
  </si>
  <si>
    <t>https://starcitygames.com/lurrus-of-the-dream-den-sgl-mtg-prm-cd_q06_009-enn/?sku=SGL-MTG-PRM-CD_Q06_009-ENN</t>
  </si>
  <si>
    <t>https://starcitygames.com/teysa-karlov-sgl-mtg-mul-061-enn/?sku=SGL-MTG-MUL-061-ENN</t>
  </si>
  <si>
    <t>https://starcitygames.com/aryel-knight-of-windgrace-sgl-mtg-moc-318-enn/?sku=SGL-MTG-MOC-318-ENN</t>
  </si>
  <si>
    <t>https://starcitygames.com/invasion-of-tolvada-the-broken-sky-sgl-mtg-mom-241-enn/?sku=SGL-MTG-MOM-241-ENN</t>
  </si>
  <si>
    <t>https://starcitygames.com/vona-butcher-of-magan-sgl-mtg-moc-342-enn/?sku=SGL-MTG-MOC-342-ENN</t>
  </si>
  <si>
    <t>https://starcitygames.com/ixhel-scion-of-atraxa-sgl-mtg-onc-001-enn/?sku=SGL-MTG-ONC-001-ENN</t>
  </si>
  <si>
    <t>https://starcitygames.com/myrkul-lord-of-bones-sgl-mtg-clb2-433-enn/?sku=SGL-MTG-CLB2-433-ENN</t>
  </si>
  <si>
    <t>https://starcitygames.com/atris-oracle-of-half-truths-sgl-mtg-mul-034-enn/?sku=SGL-MTG-MUL-034-ENN</t>
  </si>
  <si>
    <t>https://starcitygames.com/hidetsugu-and-kairi-sgl-mtg-mom2-309-enn/?sku=SGL-MTG-MOM2-309-ENN</t>
  </si>
  <si>
    <t>https://starcitygames.com/grimgrin-corpse-born-sgl-mtg-mul-041-enn/?sku=SGL-MTG-MUL-041-ENN</t>
  </si>
  <si>
    <t>https://starcitygames.com/brudiclad-telchor-engineer-sgl-mtg-mul-036-enn/?sku=SGL-MTG-MUL-036-ENN</t>
  </si>
  <si>
    <t>https://starcitygames.com/kasla-the-broken-halo-sgl-mtg-moc-004-enn/?sku=SGL-MTG-MOC-004-ENN</t>
  </si>
  <si>
    <t>https://starcitygames.com/judith-the-scourge-diva-sgl-mtg-mul-045-enn/?sku=SGL-MTG-MUL-045-ENN</t>
  </si>
  <si>
    <t>https://starcitygames.com/soul-of-windgrace-sgl-mtg-dmu2-319-enn/?sku=SGL-MTG-DMU2-319-ENN</t>
  </si>
  <si>
    <t>https://starcitygames.com/maarika-brutal-gladiator-sgl-mtg-prm-secret_slx_015-enn/?sku=SGL-MTG-PRM-SECRET_SLX_015-ENN</t>
  </si>
  <si>
    <t>https://starcitygames.com/culling-ritual-sgl-mtg-stx-172-enn/?sku=SGL-MTG-STX-172-ENN</t>
  </si>
  <si>
    <t>https://starcitygames.com/umori-the-collector-sgl-mtg-mul-062-enn/?sku=SGL-MTG-MUL-062-ENN</t>
  </si>
  <si>
    <t>https://starcitygames.com/glissa-herdal-of-predation-sgl-mtg-mom-226-enn/?sku=SGL-MTG-MOM-226-ENN</t>
  </si>
  <si>
    <t>https://starcitygames.com/yargle-and-multani-sgl-mtg-mom-256-enn/?sku=SGL-MTG-MOM-256-ENN</t>
  </si>
  <si>
    <t>https://starcitygames.com/cadric-soul-kindler-sgl-mtg-dmc-010-enn/?sku=SGL-MTG-DMC-010-ENN</t>
  </si>
  <si>
    <t>https://starcitygames.com/djeru-and-hazoret-sgl-mtg-mom-221-enn/?sku=SGL-MTG-MOM-221-ENN</t>
  </si>
  <si>
    <t>https://starcitygames.com/quintorius-loremaster-sgl-mtg-mom-250-enn/?sku=SGL-MTG-MOM-250-ENN</t>
  </si>
  <si>
    <t>https://starcitygames.com/domri-rade-sgl-mtg-gtc-156-enn/?sku=SGL-MTG-GTC-156-ENN</t>
  </si>
  <si>
    <t>https://starcitygames.com/jegantha-the-wellspring-sgl-mtg-mul-44-enn/?sku=SGL-MTG-MUL-44-ENN</t>
  </si>
  <si>
    <t>https://starcitygames.com/kaheera-the-orphanguard-sgl-mtg-mul-047-enn/?sku=SGL-MTG-MUL-047-ENN</t>
  </si>
  <si>
    <t>https://starcitygames.com/lathiel-the-bounteous-dawn-sgl-mtg-mul-050-enn/?sku=SGL-MTG-MUL-050-ENN</t>
  </si>
  <si>
    <t>https://starcitygames.com/tolsimir-wolfblood-sgl-mtg-rav-236-enn/?sku=SGL-MTG-RAV-236-ENN</t>
  </si>
  <si>
    <t>https://starcitygames.com/katilda-and-lier-sgl-mtg-moc-446-enn/?sku=SGL-MTG-MOC-446-ENN</t>
  </si>
  <si>
    <t>https://starcitygames.com/inga-and-esika-sgl-mtg-mom-229-enn/?sku=SGL-MTG-MOM-229-ENN</t>
  </si>
  <si>
    <t>https://starcitygames.com/inga-and-esika-sgl-mtg-mom2-310-enn/?sku=SGL-MTG-MOM2-310-ENN</t>
  </si>
  <si>
    <t>https://starcitygames.com/keruga-the-macrosage-sgl-mtg-mul-048-enn/?sku=SGL-MTG-MUL-048-ENN</t>
  </si>
  <si>
    <t>https://starcitygames.com/bloodforged-battle-axe-sgl-mtg-2x2-299-enn/?sku=SGL-MTG-2X2-299-ENN</t>
  </si>
  <si>
    <t>https://starcitygames.com/realmbreaker-the-invasion-tree-sgl-mtg-mom-263-enn/?sku=SGL-MTG-MOM-263-ENN</t>
  </si>
  <si>
    <t>https://starcitygames.com/sigiled-sword-of-valeron-sgl-mtg-moc-377-enn/?sku=SGL-MTG-MOC-377-ENN</t>
  </si>
  <si>
    <t>https://starcitygames.com/volatile-rig-sgl-mtg-rtr-236-enn/?sku=SGL-MTG-RTR-236-ENN</t>
  </si>
  <si>
    <t>https://starcitygames.com/ichor-elixir-sgl-mtg-moc-046-enn/?sku=SGL-MTG-MOC-046-ENN</t>
  </si>
  <si>
    <t>https://starcitygames.com/port-town-sgl-mtg-moc-419-enn/?sku=SGL-MTG-MOC-419-ENN</t>
  </si>
  <si>
    <t>https://starcitygames.com/prairie-stream-sgl-mtg-moc-420-enn/?sku=SGL-MTG-MOC-420-ENN</t>
  </si>
  <si>
    <t>https://starcitygames.com/temple-of-enlightenment-sgl-mtg-moc-432-enn/?sku=SGL-MTG-MOC-432-ENN</t>
  </si>
  <si>
    <t>https://starcitygames.com/shineshadow-snarl-sgl-mtg-moc-422-enn/?sku=SGL-MTG-MOC-422-ENN</t>
  </si>
  <si>
    <t>https://starcitygames.com/temple-of-silence-sgl-mtg-moc-436-enn/?sku=SGL-MTG-MOC-436-ENN</t>
  </si>
  <si>
    <t>https://starcitygames.com/choked-estuary-sgl-mtg-moc-394-enn/?sku=SGL-MTG-MOC-394-ENN</t>
  </si>
  <si>
    <t>https://starcitygames.com/sunken-hollow-sgl-mtg-moc-428-enn/?sku=SGL-MTG-MOC-428-ENN</t>
  </si>
  <si>
    <t>https://starcitygames.com/temple-of-deceit-sgl-mtg-moc-431-enn/?sku=SGL-MTG-MOC-431-ENN</t>
  </si>
  <si>
    <t>https://starcitygames.com/exotic-orchard-sgl-mtg-moc-398-enn/?sku=SGL-MTG-MOC-398-ENN</t>
  </si>
  <si>
    <t>Tipo</t>
  </si>
  <si>
    <t>Idioma</t>
  </si>
  <si>
    <t>Estado</t>
  </si>
  <si>
    <t>Precio CLP</t>
  </si>
  <si>
    <t>Normal</t>
  </si>
  <si>
    <t>ING/ESP</t>
  </si>
  <si>
    <t>NM</t>
  </si>
  <si>
    <t>ING</t>
  </si>
  <si>
    <t>ESP</t>
  </si>
  <si>
    <t>Showcase</t>
  </si>
  <si>
    <t>$11,92</t>
  </si>
  <si>
    <t>$9,96</t>
  </si>
  <si>
    <t>$8,97</t>
  </si>
  <si>
    <t>JAP</t>
  </si>
  <si>
    <t>$3,75</t>
  </si>
  <si>
    <t>$7,98</t>
  </si>
  <si>
    <t>$7,45</t>
  </si>
  <si>
    <t>$8,94</t>
  </si>
  <si>
    <t>Resurgent Belief</t>
  </si>
  <si>
    <t>https://starcitygames.com/resurgent-belief-sgl-mtg-mh22-385-enn/?sku=SGL-MTG-MH22-385-ENN1</t>
  </si>
  <si>
    <t>https://starcitygames.com/resurgent-belief-sgl-mtg-mh2-026-enn/?sku=SGL-MTG-MH2-026-ENN1</t>
  </si>
  <si>
    <t>Righteousness</t>
  </si>
  <si>
    <r>
      <t xml:space="preserve">1.6.5. </t>
    </r>
    <r>
      <rPr>
        <b/>
        <sz val="12"/>
        <color rgb="FFFFC000"/>
        <rFont val="Calibri"/>
        <family val="2"/>
        <scheme val="minor"/>
      </rPr>
      <t>9th Edition</t>
    </r>
  </si>
  <si>
    <t>https://starcitygames.com/righteousness-sgl-mtg-9ed-36-enn/?sku=SGL-MTG-9ED-36-ENN1</t>
  </si>
  <si>
    <r>
      <t xml:space="preserve">2.1.8. </t>
    </r>
    <r>
      <rPr>
        <b/>
        <sz val="12"/>
        <color rgb="FFD8D8D8"/>
        <rFont val="Calibri"/>
        <family val="2"/>
        <scheme val="minor"/>
      </rPr>
      <t>Innistrad</t>
    </r>
  </si>
  <si>
    <t>https://starcitygames.com/champion-of-the-parish-sgl-mtg-isd-6-enn/?sku=SGL-MTG-ISD-6-ENN</t>
  </si>
  <si>
    <t>Isolate</t>
  </si>
  <si>
    <t>https://starcitygames.com/isolate-sgl-mtg-m19-17-enn/?sku=SGL-MTG-M19-17-ENN1</t>
  </si>
  <si>
    <t>Giant Killer // Chop Down</t>
  </si>
  <si>
    <t>https://starcitygames.com/giant-killer-sgl-mtg-eld-014-enn/?sku=SGL-MTG-ELD-014-ENN1</t>
  </si>
  <si>
    <t>https://starcitygames.com/speaker-of-the-heavens-sgl-mtg-m21-038-enn/?sku=SGL-MTG-M21-038-ENN1</t>
  </si>
  <si>
    <t>Isamaru, Hound of Konda</t>
  </si>
  <si>
    <t>https://starcitygames.com/isamaru-hound-of-konda-sgl-mtg-jmp-113-enn/?sku=SGL-MTG-JMP-113-ENN1</t>
  </si>
  <si>
    <t>https://starcitygames.com/archpriest-of-iona-sgl-mtg-znr-005-enn/?sku=SGL-MTG-ZNR-005-ENN1</t>
  </si>
  <si>
    <t>Ethereal Armor</t>
  </si>
  <si>
    <t>https://starcitygames.com/ethereal-armor-sgl-mtg-tsr2-293-enn/?sku=SGL-MTG-TSR2-293-ENN1</t>
  </si>
  <si>
    <t>Porphyry Nodes</t>
  </si>
  <si>
    <t>https://starcitygames.com/porphyry-nodes-sgl-mtg-tsr-032-enn/?sku=SGL-MTG-TSR-032-ENN1</t>
  </si>
  <si>
    <t>Gods Willing</t>
  </si>
  <si>
    <t>https://starcitygames.com/gods-willing-sgl-mtg-sta2-007-enf/?sku=SGL-MTG-STA2-007-ENF</t>
  </si>
  <si>
    <t>Curse of Silence</t>
  </si>
  <si>
    <t>https://starcitygames.com/curse-of-silence-sgl-mtg-mid-015-enn/?sku=SGL-MTG-MID-015-ENN1</t>
  </si>
  <si>
    <t>Rolling Stones</t>
  </si>
  <si>
    <r>
      <t xml:space="preserve">1.5.6. </t>
    </r>
    <r>
      <rPr>
        <b/>
        <sz val="12"/>
        <color rgb="FF385623"/>
        <rFont val="Calibri"/>
        <family val="2"/>
        <scheme val="minor"/>
      </rPr>
      <t>8th Edition</t>
    </r>
  </si>
  <si>
    <t>https://starcitygames.com/rolling-stones-sgl-mtg-8ed-38-enn/?sku=SGL-MTG-8ED-38-ENN1</t>
  </si>
  <si>
    <t>Precinct Captain</t>
  </si>
  <si>
    <t>https://starcitygames.com/precinct-captain-sgl-mtg-rtr-17-enn/?sku=SGL-MTG-RTR-17-ENN1</t>
  </si>
  <si>
    <t>Stone Haven Outfitter</t>
  </si>
  <si>
    <t>https://starcitygames.com/stone-haven-outfitter-sgl-mtg-ogw-37-enn/?sku=SGL-MTG-OGW-37-ENN1</t>
  </si>
  <si>
    <t>Declaration in Stone</t>
  </si>
  <si>
    <t>https://starcitygames.com/declaration-in-stone-sgl-mtg-soi-12-enn/?sku=SGL-MTG-SOI-12-ENN1</t>
  </si>
  <si>
    <t>Hanweir Milita Captain</t>
  </si>
  <si>
    <t>https://starcitygames.com/hanweir-militia-captain-sgl-mtg-soi-21a-enn/?sku=SGL-MTG-SOI-21a-ENN1</t>
  </si>
  <si>
    <t>https://starcitygames.com/sram-senior-edificer-sgl-mtg-aer-23-enn/?sku=SGL-MTG-AER-23-ENN1</t>
  </si>
  <si>
    <t>$4,41</t>
  </si>
  <si>
    <t>Ashes of the Abhorrent</t>
  </si>
  <si>
    <t>https://starcitygames.com/ashes-of-the-abhorrent-sgl-mtg-xln-2-enn/?sku=SGL-MTG-XLN-2-ENN1</t>
  </si>
  <si>
    <t>Tocatli Honor Guard</t>
  </si>
  <si>
    <t>https://starcitygames.com/tocatli-honor-guard-sgl-mtg-xln-42-enn/?sku=SGL-MTG-XLN-42-ENN1</t>
  </si>
  <si>
    <t>Paladin of Atonement</t>
  </si>
  <si>
    <t>https://starcitygames.com/paladin-of-atonement-sgl-mtg-rix-16-enn/?sku=SGL-MTG-RIX-16-ENN1</t>
  </si>
  <si>
    <t>Sphinx's Decree</t>
  </si>
  <si>
    <t>https://starcitygames.com/sphinxs-decree-sgl-mtg-rix-24-enn/?sku=SGL-MTG-RIX-24-ENN1</t>
  </si>
  <si>
    <t>Remorseful Cleric</t>
  </si>
  <si>
    <t>https://starcitygames.com/remorseful-cleric-sgl-mtg-m19-33-enn/?sku=SGL-MTG-M19-33-ENN1</t>
  </si>
  <si>
    <t>Suncleanser</t>
  </si>
  <si>
    <t>https://starcitygames.com/suncleanser-sgl-mtg-m19-39-enn/?sku=SGL-MTG-M19-39-ENN1</t>
  </si>
  <si>
    <t>Hero of Precinct One</t>
  </si>
  <si>
    <t>https://starcitygames.com/hero-of-precinct-one-sgl-mtg-prm-pp-rna-011-enn/?sku=SGL-MTG-PRM-PP_RNA_011-ENN</t>
  </si>
  <si>
    <t>https://starcitygames.com/hushbringer-sgl-mtg-eld-018-enn/?sku=SGL-MTG-ELD-018-ENN1</t>
  </si>
  <si>
    <t>$5,94</t>
  </si>
  <si>
    <t>https://starcitygames.com/worthy-knight-sgl-mtg-eld-036-enn/?sku=SGL-MTG-ELD-036-ENN1</t>
  </si>
  <si>
    <t>https://starcitygames.com/adorned-pouncer-sgl-mtg-pwsb-hou_002-enn/?sku=SGL-MTG-PWSB-HOU_002-ENN1</t>
  </si>
  <si>
    <t>Imaginary Friends (T)</t>
  </si>
  <si>
    <t>https://starcitygames.com/imaginary-friends-sgl-mtg-mb13-007-enn/?sku=SGL-MTG-MB13-007-ENN1</t>
  </si>
  <si>
    <t>Contaiment Priest</t>
  </si>
  <si>
    <t>https://starcitygames.com/containment-priest-sgl-mtg-m212-314-enn/?sku=SGL-MTG-M212-314-ENN</t>
  </si>
  <si>
    <t>Containment Priest</t>
  </si>
  <si>
    <t>https://starcitygames.com/containment-priest-sgl-mtg-m21-013-enn/?sku=SGL-MTG-M21-013-ENN1</t>
  </si>
  <si>
    <t>https://starcitygames.com/pack-leader-sgl-mtg-m21-029-enn/?sku=SGL-MTG-M21-029-ENN1</t>
  </si>
  <si>
    <t>Runed Halo</t>
  </si>
  <si>
    <t>https://starcitygames.com/runed-halo-sgl-mtg-m21-032-enn/?sku=SGL-MTG-M21-032-ENN1</t>
  </si>
  <si>
    <t>Leonin Arbiter</t>
  </si>
  <si>
    <t>https://starcitygames.com/leonin-arbiter-sgl-mtg-pwsb-c17_064-enn/?sku=SGL-MTG-PWSB-C17_064-ENN</t>
  </si>
  <si>
    <t>Livio, Oathsworn Sentinel</t>
  </si>
  <si>
    <t>https://starcitygames.com/livio-oathsworn-sentinel-sgl-mtg-cmr-031-enn/?sku=SGL-MTG-CMR-031-ENN1</t>
  </si>
  <si>
    <t>Relic Seeker</t>
  </si>
  <si>
    <t>https://starcitygames.com/relic-seeker-sgl-mtg-cmr-382-enn/?sku=SGL-MTG-CMR-382-ENN1</t>
  </si>
  <si>
    <t>Seraphic Greatsword</t>
  </si>
  <si>
    <t>https://starcitygames.com/seraphic-greatsword-sgl-mtg-cmr-045-enn/?sku=SGL-MTG-CMR-045-ENN1</t>
  </si>
  <si>
    <t>https://starcitygames.com/sram-senior-edificer-sgl-mtg-cmr-386-enn/?sku=SGL-MTG-CMR-386-ENN1</t>
  </si>
  <si>
    <t>https://starcitygames.com/rally-the-ranks-sgl-mtg-khm-020-enn/?sku=SGL-MTG-KHM-020-ENN1</t>
  </si>
  <si>
    <t>Ajani's Pridemate</t>
  </si>
  <si>
    <t>https://starcitygames.com/ajanis-pridemate-sgl-mtg-tsr2-290-enn/?sku=SGL-MTG-TSR2-290-ENN1</t>
  </si>
  <si>
    <t>Serra Avenger</t>
  </si>
  <si>
    <t>https://starcitygames.com/serra-avenger-sgl-mtg-tsr-041-enn/?sku=SGL-MTG-TSR-041-ENN1</t>
  </si>
  <si>
    <t>https://starcitygames.com/sram-senior-edificer-sgl-mtg-tsr2-303-enn/?sku=SGL-MTG-TSR2-303-ENN</t>
  </si>
  <si>
    <t>https://starcitygames.com/academic-probation-sgl-mtg-stx-007-enn/?sku=SGL-MTG-STX-007-ENN1</t>
  </si>
  <si>
    <t>https://starcitygames.com/strict-proctor-sgl-mtg-stx-033-enn/?sku=SGL-MTG-STX-033-ENN1</t>
  </si>
  <si>
    <t>Gift of the States (JAP)</t>
  </si>
  <si>
    <t>https://starcitygames.com/gift-of-estates-sgl-mtg-sta-006-enn/?sku=SGL-MTG-STA-006-ENN1</t>
  </si>
  <si>
    <t>Dancing Sword</t>
  </si>
  <si>
    <t>https://starcitygames.com/dancing-sword-sgl-mtg-afr-008-enn/?sku=SGL-MTG-AFR-008-ENN1</t>
  </si>
  <si>
    <t>Flumph</t>
  </si>
  <si>
    <t>https://starcitygames.com/flumph-sgl-mtg-afr-015-enn/?sku=SGL-MTG-AFR-015-ENN1</t>
  </si>
  <si>
    <t>Loyal Warhound</t>
  </si>
  <si>
    <t>https://starcitygames.com/loyal-warhound-sgl-mtg-afr-023-enn/?sku=SGL-MTG-AFR-023-ENN1</t>
  </si>
  <si>
    <t>https://starcitygames.com/sram-senior-edificer-sgl-mtg-afc-072-enn/?sku=SGL-MTG-AFC-072-ENN1</t>
  </si>
  <si>
    <t>Sungold Sentinel</t>
  </si>
  <si>
    <t>https://starcitygames.com/sungold-sentinel-sgl-mtg-mid-037-enn/?sku=SGL-MTG-MID-037-ENN1</t>
  </si>
  <si>
    <t>Lantern Flare</t>
  </si>
  <si>
    <t>https://starcitygames.com/lantern-flare-sgl-mtg-vow-023-enn/?sku=SGL-MTG-VOW-023-ENN1</t>
  </si>
  <si>
    <t>https://starcitygames.com/lantern-flare-sgl-mtg-vow2-351-enn/?sku=SGL-MTG-VOW2-351-ENN1</t>
  </si>
  <si>
    <t>Light-Paws, Emperor's Voice</t>
  </si>
  <si>
    <t>https://starcitygames.com/light-paws-emperors-voice-sgl-mtg-neo-025-enn/?sku=SGL-MTG-NEO-025-ENN1</t>
  </si>
  <si>
    <t>Jailbreak</t>
  </si>
  <si>
    <t>https://starcitygames.com/jailbreak-sgl-mtg-ncc-017-enn/?sku=SGL-MTG-NCC-017-ENN1</t>
  </si>
  <si>
    <t>Horn of Valhalla</t>
  </si>
  <si>
    <t>https://starcitygames.com/horn-of-valhalla-ysgards-call-sgl-mtg-clb-026-enn/?sku=SGL-MTG-CLB-026-ENN1</t>
  </si>
  <si>
    <t>Noble Heritage</t>
  </si>
  <si>
    <t>https://starcitygames.com/noble-heritage-sgl-mtg-clb-035-enn/?sku=SGL-MTG-CLB-035-ENN</t>
  </si>
  <si>
    <t>https://starcitygames.com/leonin-arbiter-sgl-mtg-2x2-016-enn/?sku=SGL-MTG-2X2-016-ENN1</t>
  </si>
  <si>
    <t>Valiant Veteran</t>
  </si>
  <si>
    <t>https://starcitygames.com/valiant-veteran-sgl-mtg-dmu-038-enn/?sku=SGL-MTG-DMU-038-ENN1</t>
  </si>
  <si>
    <t>Anafenza, Kin-Tree Spirit</t>
  </si>
  <si>
    <t>https://starcitygames.com/anafenza-kin-tree-spirit-sgl-mtg-dmc-097-enn/?sku=SGL-MTG-DMC-097-ENN1</t>
  </si>
  <si>
    <t>https://starcitygames.com/selfless-spirit-sgl-mtg-j22-239-enn/?sku=SGL-MTG-J22-239-ENN</t>
  </si>
  <si>
    <t>Norn's Wellspring</t>
  </si>
  <si>
    <t>https://starcitygames.com/norns-wellspring-sgl-mtg-one-024-enn/?sku=SGL-MTG-ONE-024-ENN</t>
  </si>
  <si>
    <t>Dusk Legion Duelist</t>
  </si>
  <si>
    <t>https://starcitygames.com/dusk-legion-duelist-sgl-mtg-mom-011-enn/?sku=SGL-MTG-MOM-011-ENN</t>
  </si>
  <si>
    <t>https://starcitygames.com/sram-senior-edificer-sgl-mtg-mul-006-enn/?sku=SGL-MTG-MUL-006-ENN</t>
  </si>
  <si>
    <t>Knight of the White Orchid</t>
  </si>
  <si>
    <t>https://starcitygames.com/knight-of-the-white-orchid-sgl-mtg-moc-193-enn/?sku=SGL-MTG-MOC-193-ENN</t>
  </si>
  <si>
    <t>https://starcitygames.com/worthy-knight-sgl-mtg-moc-217-enn/?sku=SGL-MTG-MOC-217-ENN</t>
  </si>
  <si>
    <t>Harsh Mercy (HP)</t>
  </si>
  <si>
    <r>
      <t xml:space="preserve">1.5.3. </t>
    </r>
    <r>
      <rPr>
        <b/>
        <sz val="12"/>
        <color rgb="FFFFC000"/>
        <rFont val="Calibri"/>
        <family val="2"/>
        <scheme val="minor"/>
      </rPr>
      <t>Onslaught</t>
    </r>
  </si>
  <si>
    <t>$1,32</t>
  </si>
  <si>
    <t>https://starcitygames.com/harsh-mercy-sgl-mtg-ons-39-enn/?sku=SGL-MTG-ONS-39-ENN1</t>
  </si>
  <si>
    <t>Silverblade Paladin</t>
  </si>
  <si>
    <t>https://starcitygames.com/silverblade-paladin-sgl-mtg-avr-36-enn/?sku=SGL-MTG-AVR-36-ENN1</t>
  </si>
  <si>
    <t>Frontline Medic</t>
  </si>
  <si>
    <t>https://starcitygames.com/frontline-medic-sgl-mtg-gtc-12-enn/?sku=SGL-MTG-GTC-12-ENN</t>
  </si>
  <si>
    <t>Oketra's Last Mercy</t>
  </si>
  <si>
    <t>https://starcitygames.com/oketras-last-mercy-sgl-mtg-hou-18-enn/?sku=SGL-MTG-HOU-18-ENN1</t>
  </si>
  <si>
    <t>Slaughter the Strong</t>
  </si>
  <si>
    <t>https://starcitygames.com/slaughter-the-strong-sgl-mtg-rix-22-enn/?sku=SGL-MTG-RIX-22-ENN1</t>
  </si>
  <si>
    <t>Benalish Marshal</t>
  </si>
  <si>
    <t>https://starcitygames.com/benalish-marshal-sgl-mtg-dom-6-enn/?sku=SGL-MTG-DOM-6-ENN1</t>
  </si>
  <si>
    <t>Mangara of Corondor</t>
  </si>
  <si>
    <t>https://starcitygames.com/mangara-of-corondor-sgl-mtg-bbd-98-enn/?sku=SGL-MTG-BBD-98-ENN1</t>
  </si>
  <si>
    <t>Sylvia Brightspear</t>
  </si>
  <si>
    <t>https://starcitygames.com/sylvia-brightspear-sgl-mtg-bbd-010-enn/?sku=SGL-MTG-BBD-010-ENN</t>
  </si>
  <si>
    <t>Mentor of the Meek</t>
  </si>
  <si>
    <t>https://starcitygames.com/mentor-of-the-meek-sgl-mtg-m19-27-enn/?sku=SGL-MTG-M19-27-ENN1</t>
  </si>
  <si>
    <t>Unbreakable Formation</t>
  </si>
  <si>
    <t>https://starcitygames.com/unbreakable-formation-sgl-mtg-rna-29-enn/?sku=SGL-MTG-RNA-29-ENN1</t>
  </si>
  <si>
    <t>Hanged Executioner</t>
  </si>
  <si>
    <t>https://starcitygames.com/hanged-executioner-sgl-mtg-m20-22-enn/?sku=SGL-MTG-M20-22-ENN1</t>
  </si>
  <si>
    <t>https://starcitygames.com/sevinnes-reclamation-sgl-mtg-c19-5-enn/?sku=SGL-MTG-C19-5-ENN</t>
  </si>
  <si>
    <t>Linden, the Steadfast Queen</t>
  </si>
  <si>
    <t>https://starcitygames.com/linden-the-steadfast-queen-sgl-mtg-eld-020-enn/?sku=SGL-MTG-ELD-020-ENN1</t>
  </si>
  <si>
    <t>Taranika, Akroan Veteran</t>
  </si>
  <si>
    <t>https://starcitygames.com/taranika-akroan-veteran-sgl-mtg-thb-039-enn/?sku=SGL-MTG-THB-039-ENN1</t>
  </si>
  <si>
    <t>Mirror Entity</t>
  </si>
  <si>
    <t>https://starcitygames.com/mirror-entity-sgl-mtg-pwsb-cma_016-enn/?sku=SGL-MTG-PWSB-CMA_016-ENN1</t>
  </si>
  <si>
    <t>https://starcitygames.com/lavabrink-venturer-sgl-mtg-iko-019-enn/?sku=SGL-MTG-IKO-019-ENN1</t>
  </si>
  <si>
    <t>Glorious Anthem</t>
  </si>
  <si>
    <t>https://starcitygames.com/glorious-anthem-sgl-mtg-m212-341-enn/?sku=SGL-MTG-M212-341-ENN1</t>
  </si>
  <si>
    <t>https://starcitygames.com/glorious-anthem-sgl-mtg-m21-021-enn/?sku=SGL-MTG-M21-021-ENN</t>
  </si>
  <si>
    <t>Idol of Endurace</t>
  </si>
  <si>
    <t>https://starcitygames.com/idol-of-endurance-sgl-mtg-m21-023-enn/?sku=SGL-MTG-M21-023-ENN1</t>
  </si>
  <si>
    <t>https://starcitygames.com/nine-lives-sgl-mtg-m21-028-enn/?sku=SGL-MTG-M21-028-ENN</t>
  </si>
  <si>
    <t>Duelist's Heritage</t>
  </si>
  <si>
    <t>https://starcitygames.com/duelists-heritage-sgl-mtg-jmp-101-enn/?sku=SGL-MTG-JMP-101-ENN1</t>
  </si>
  <si>
    <t>https://starcitygames.com/mentor-of-the-meek-sgl-mtg-jmp-121-enn/?sku=SGL-MTG-JMP-121-ENN1https://starcitygames.com/mentor-of-the-meek-sgl-mtg-jmp-121-enn/?sku=SGL-MTG-JMP-121-ENN1</t>
  </si>
  <si>
    <t>Tempered Steel</t>
  </si>
  <si>
    <t>https://starcitygames.com/tempered-steel-sgl-mtg-2xm-034-enn/?sku=SGL-MTG-2XM-034-ENN1</t>
  </si>
  <si>
    <t>Maul of the Skyclaves</t>
  </si>
  <si>
    <t>https://starcitygames.com/maul-of-the-skyclaves-sgl-mtg-znr-027-enn/?sku=SGL-MTG-ZNR-027-ENN1</t>
  </si>
  <si>
    <t>Timely Ward</t>
  </si>
  <si>
    <t>https://starcitygames.com/timely-ward-sgl-mtg-cmr-363-enn/?sku=SGL-MTG-CMR-363-ENN1</t>
  </si>
  <si>
    <t>https://starcitygames.com/unbreakable-formation-sgl-mtg-cmr-388-enn/?sku=SGL-MTG-CMR-388-ENN1</t>
  </si>
  <si>
    <t>Runeforge Champion</t>
  </si>
  <si>
    <t>https://starcitygames.com/runeforge-champion-sgl-mtg-khm-026-enn/?sku=SGL-MTG-KHM-026-ENN1</t>
  </si>
  <si>
    <t>https://starcitygames.com/search-for-glory-sgl-mtg-khm2-340-enn/?sku=SGL-MTG-KHM2-340-ENN1</t>
  </si>
  <si>
    <t>https://starcitygames.com/search-for-glory-sgl-mtg-khm-027-enn/?sku=SGL-MTG-KHM-027-ENN1</t>
  </si>
  <si>
    <t>Hero of Bretagard</t>
  </si>
  <si>
    <t>https://starcitygames.com/hero-of-bretagard-sgl-mtg-khc-004-enn/?sku=SGL-MTG-KHC-004-ENN1</t>
  </si>
  <si>
    <t>Flickerwisp</t>
  </si>
  <si>
    <t>https://starcitygames.com/flickerwisp-sgl-mtg-tsr2-294-enn/?sku=SGL-MTG-TSR2-294-ENN1</t>
  </si>
  <si>
    <t>Lingering Souls</t>
  </si>
  <si>
    <t>https://starcitygames.com/lingering-souls-sgl-mtg-tsr2-296-enn/?sku=SGL-MTG-TSR2-296-ENN1</t>
  </si>
  <si>
    <t>https://starcitygames.com/mangara-of-corondor-sgl-mtg-tsr-027-enn/?sku=SGL-MTG-TSR-027-ENN1</t>
  </si>
  <si>
    <t>Elite Spellbinder (JAP)</t>
  </si>
  <si>
    <t>https://starcitygames.com/elite-spellbinder-sgl-mtg-stx-017-enn/?sku=SGL-MTG-STX-017-ENN1</t>
  </si>
  <si>
    <t>https://starcitygames.com/sparring-regimen-sgl-mtg-stx-029-enn/?sku=SGL-MTG-STX-029-ENN1</t>
  </si>
  <si>
    <t>Digsite Engineer</t>
  </si>
  <si>
    <t>https://starcitygames.com/digsite-engineer-sgl-mtg-c21-015-enn/?sku=SGL-MTG-C21-015-ENN1</t>
  </si>
  <si>
    <t>Nils, Discipline Enforcer</t>
  </si>
  <si>
    <t>https://starcitygames.com/nils-discipline-enforcer-sgl-mtg-c212-347-enn/?sku=SGL-MTG-C212-347-ENN1</t>
  </si>
  <si>
    <t>Out of Time</t>
  </si>
  <si>
    <t>https://starcitygames.com/out-of-time-sgl-mtg-mh2-023-enn/?sku=SGL-MTG-MH2-023-ENN1</t>
  </si>
  <si>
    <t>Solitary Confinement</t>
  </si>
  <si>
    <t>https://starcitygames.com/solitary-confinement-sgl-mtg-mh2-265-enn/?sku=SGL-MTG-MH2-265-ENN1</t>
  </si>
  <si>
    <t>https://starcitygames.com/nadaar-selfless-paladin-sgl-mtg-afr-027-enn/?sku=SGL-MTG-AFR-027-ENN1</t>
  </si>
  <si>
    <t>Holy Avenger</t>
  </si>
  <si>
    <t>https://starcitygames.com/holy-avenger-sgl-mtg-afc-006-enn/?sku=SGL-MTG-AFC-006-ENN1</t>
  </si>
  <si>
    <t>Cloudsteel Kirin</t>
  </si>
  <si>
    <t>https://starcitygames.com/cloudsteel-kirin-sgl-mtg-neo-008-enn/?sku=SGL-MTG-NEO-008-ENN1</t>
  </si>
  <si>
    <t>https://starcitygames.com/cloudsteel-kirin-sgl-mtg-neo2-435-enn/?sku=SGL-MTG-NEO2-435-ENN1</t>
  </si>
  <si>
    <t>Extraction Specialist</t>
  </si>
  <si>
    <t>https://starcitygames.com/extraction-specialist-sgl-mtg-snc-012-enn/?sku=SGL-MTG-SNC-012-ENN1</t>
  </si>
  <si>
    <t>https://starcitygames.com/extraction-specialist-sgl-mtg-snc-012-enn/?sku=SGL-MTG-SNC-012-ENN</t>
  </si>
  <si>
    <t>Lae'zel, Vlaakith's Champion</t>
  </si>
  <si>
    <t>https://starcitygames.com/laezel-vlaakiths-champion-sgl-mtg-clb2-378-enn/?sku=SGL-MTG-CLB2-378-ENN</t>
  </si>
  <si>
    <t>https://starcitygames.com/sevinnes-reclamation-sgl-mtg-clb-707-enn/?sku=SGL-MTG-CLB-707-ENN</t>
  </si>
  <si>
    <t>Anointed Peacekeeper</t>
  </si>
  <si>
    <t>https://starcitygames.com/anointed-peacekeeper-sgl-mtg-dmu-002-enn/?sku=SGL-MTG-DMU-002-ENN1</t>
  </si>
  <si>
    <t>https://starcitygames.com/unbreakable-formation-sgl-mtg-dmc-106-enn/?sku=SGL-MTG-DMC-106-ENN1</t>
  </si>
  <si>
    <t>In the Trenches</t>
  </si>
  <si>
    <t>https://starcitygames.com/in-the-trenches-sgl-mtg-bro-008-enn/?sku=SGL-MTG-BRO-008-ENN</t>
  </si>
  <si>
    <t>Kayla's Command</t>
  </si>
  <si>
    <t>https://starcitygames.com/kaylas-command-sgl-mtg-bro-009-enn/?sku=SGL-MTG-BRO-009-ENN</t>
  </si>
  <si>
    <t>Siege Veteran</t>
  </si>
  <si>
    <t>https://starcitygames.com/siege-veteran-sgl-mtg-bro-025-enn/?sku=SGL-MTG-BRO-025-ENN</t>
  </si>
  <si>
    <t>Skyhunter Strike Force</t>
  </si>
  <si>
    <t>https://starcitygames.com/skyhunter-strike-force-sgl-mtg-onc2-031-enn/?sku=SGL-MTG-ONC2-031-ENN</t>
  </si>
  <si>
    <t>Guardian of Ghirapur</t>
  </si>
  <si>
    <t>https://starcitygames.com/guardian-of-ghirapur-sgl-mtg-mom-016-enn/?sku=SGL-MTG-MOM-016-ENN1</t>
  </si>
  <si>
    <t>Acclaimed Contender</t>
  </si>
  <si>
    <t>https://starcitygames.com/acclaimed-contender-sgl-mtg-moc-166-enn/?sku=SGL-MTG-MOC-166-ENN</t>
  </si>
  <si>
    <t>https://starcitygames.com/maul-of-the-skyclaves-sgl-mtg-moc-195-enn/?sku=SGL-MTG-MOC-195-ENN</t>
  </si>
  <si>
    <t>https://starcitygames.com/unbreakable-formation-sgl-mtg-moc-213-enn/?sku=SGL-MTG-MOC-213-ENN</t>
  </si>
  <si>
    <t>Woolly Razorback</t>
  </si>
  <si>
    <r>
      <t xml:space="preserve">1.7.1. </t>
    </r>
    <r>
      <rPr>
        <b/>
        <sz val="12"/>
        <color rgb="FFC9DAF8"/>
        <rFont val="Calibri"/>
        <family val="2"/>
        <scheme val="minor"/>
      </rPr>
      <t>Coldsnap</t>
    </r>
  </si>
  <si>
    <t>https://starcitygames.com/woolly-razorback-sgl-mtg-csp-25-enn/?sku=SGL-MTG-CSP-25-ENN1</t>
  </si>
  <si>
    <t>Indestructibility</t>
  </si>
  <si>
    <t>https://starcitygames.com/indestructibility-sgl-mtg-m14-23-enn/?sku=SGL-MTG-M14-23-ENN1</t>
  </si>
  <si>
    <t>High Sentinels of Arashin</t>
  </si>
  <si>
    <t>https://starcitygames.com/high-sentinels-of-arashin-sgl-mtg-ktk-13-enn/?sku=SGL-MTG-KTK-13-ENN1</t>
  </si>
  <si>
    <t>Gideon's Intervention</t>
  </si>
  <si>
    <t>https://starcitygames.com/gideons-intervention-sgl-mtg-akh-15-enn/?sku=SGL-MTG-AKH-15-ENN1</t>
  </si>
  <si>
    <t>Emeria Angel</t>
  </si>
  <si>
    <t>https://starcitygames.com/emeria-angel-sgl-mtg-ima-20-enn/?sku=SGL-MTG-IMA-20-ENN1</t>
  </si>
  <si>
    <t>Bishop of Binding</t>
  </si>
  <si>
    <t>https://starcitygames.com/bishop-of-binding-sgl-mtg-rix-2-enn/?sku=SGL-MTG-RIX-2-ENN1</t>
  </si>
  <si>
    <t>Daring Archaeologist</t>
  </si>
  <si>
    <t>https://starcitygames.com/daring-archaeologist-sgl-mtg-dom-13-enn/?sku=SGL-MTG-DOM-13-ENN1</t>
  </si>
  <si>
    <t>Teshar, Ancestor's Apostle</t>
  </si>
  <si>
    <t>https://starcitygames.com/teshar-ancestors-apostle-sgl-mtg-dom-36-enn/?sku=SGL-MTG-DOM-36-ENN1</t>
  </si>
  <si>
    <t>Regna's Sanction</t>
  </si>
  <si>
    <t>https://starcitygames.com/regnas-sanction-sgl-mtg-bbd-30-enn/?sku=SGL-MTG-BBD-30-ENN1</t>
  </si>
  <si>
    <t>Ajani's Last Stand</t>
  </si>
  <si>
    <t>https://starcitygames.com/ajanis-last-stand-sgl-mtg-m19-4-enn/?sku=SGL-MTG-M19-4-ENN1</t>
  </si>
  <si>
    <t>https://starcitygames.com/worship-sgl-mtg-ss2-007-enn/?sku=SGL-MTG-SS2-007-ENN1</t>
  </si>
  <si>
    <t>Kytheon's Irregulars</t>
  </si>
  <si>
    <r>
      <t xml:space="preserve">3.3.3. </t>
    </r>
    <r>
      <rPr>
        <b/>
        <sz val="12"/>
        <color theme="1"/>
        <rFont val="Calibri"/>
        <family val="2"/>
        <scheme val="minor"/>
      </rPr>
      <t>Game Night 2019</t>
    </r>
  </si>
  <si>
    <t>https://starcitygames.com/kytheons-irregulars-sgl-mtg-gn2-008-enn/?sku=SGL-MTG-GN2-008-ENN1</t>
  </si>
  <si>
    <t>Archon of Sun's Grace</t>
  </si>
  <si>
    <t>https://starcitygames.com/archon-of-suns-grace-sgl-mtg-thb-003-enn/?sku=SGL-MTG-THB-003-ENN1</t>
  </si>
  <si>
    <t>$10,50</t>
  </si>
  <si>
    <t>Elspeth, Sun's Nemesis</t>
  </si>
  <si>
    <t>https://starcitygames.com/elspeth-suns-nemesis-sgl-mtg-thb-014-enn/?sku=SGL-MTG-THB-014-ENN1</t>
  </si>
  <si>
    <t>Shatter the Sky</t>
  </si>
  <si>
    <t>https://starcitygames.com/shatter-the-sky-sgl-mtg-thb-037-enn/?sku=SGL-MTG-THB-037-ENN1</t>
  </si>
  <si>
    <t>$3,92</t>
  </si>
  <si>
    <t>Cubwarden</t>
  </si>
  <si>
    <t>https://starcitygames.com/cubwarden-sgl-mtg-iko2-279-enn/?sku=SGL-MTG-IKO2-279-ENN1</t>
  </si>
  <si>
    <t>https://starcitygames.com/cubwarden-sgl-mtg-iko-007-enn/?sku=SGL-MTG-IKO-007-ENN1</t>
  </si>
  <si>
    <t>https://starcitygames.com/mythos-of-snapdax-sgl-mtg-iko-024-enn/?sku=SGL-MTG-IKO-024-ENN1</t>
  </si>
  <si>
    <t>Basri's Lieutenant</t>
  </si>
  <si>
    <t>https://starcitygames.com/basris-lieutenant-sgl-mtg-m21-009-enn/?sku=SGL-MTG-M21-009-ENN1</t>
  </si>
  <si>
    <t>Ajani's Chosen</t>
  </si>
  <si>
    <t>https://starcitygames.com/ajanis-chosen-sgl-mtg-jmp-082-enn/?sku=SGL-MTG-JMP-082-ENN1</t>
  </si>
  <si>
    <t>https://starcitygames.com/high-sentinels-of-arashin-sgl-mtg-jmp-108-enn/?sku=SGL-MTG-JMP-108-ENN1</t>
  </si>
  <si>
    <t>Leonin Abunas</t>
  </si>
  <si>
    <t>https://starcitygames.com/leonin-abunas-sgl-mtg-2xm-021-enn/?sku=SGL-MTG-2XM-021-ENN1</t>
  </si>
  <si>
    <t>https://starcitygames.com/felidar-retreat-sgl-mtg-znr2-292-enn/?sku=SGL-MTG-ZNR2-292-ENN1</t>
  </si>
  <si>
    <t>https://starcitygames.com/legion-angel-sgl-mtg-znr-023-enn/?sku=SGL-MTG-ZNR-023-ENN1</t>
  </si>
  <si>
    <t>Squad Commander</t>
  </si>
  <si>
    <t>https://starcitygames.com/squad-commander-sgl-mtg-znr2-323-enn/?sku=SGL-MTG-ZNR2-323-ENN1</t>
  </si>
  <si>
    <t>https://starcitygames.com/squad-commander-sgl-mtg-znr-041-enn/?sku=SGL-MTG-ZNR-041-ENN1</t>
  </si>
  <si>
    <t>https://starcitygames.com/court-of-grace-sgl-mtg-cmr-016-enn/?sku=SGL-MTG-CMR-016-ENN</t>
  </si>
  <si>
    <t>Odric, Lunarch Marshal</t>
  </si>
  <si>
    <t>https://starcitygames.com/odric-lunarch-marshal-sgl-mtg-cmr-379-enn/?sku=SGL-MTG-CMR-379-ENN1</t>
  </si>
  <si>
    <t>https://starcitygames.com/glorious-protector-sgl-mtg-khm-012-enn/?sku=SGL-MTG-KHM-012-ENN1</t>
  </si>
  <si>
    <t>Stoic Farmer</t>
  </si>
  <si>
    <t>https://starcitygames.com/stoic-farmer-sgl-mtg-khc-005-enn/?sku=SGL-MTG-KHC-005-ENN1</t>
  </si>
  <si>
    <t>https://starcitygames.com/restoration-angel-sgl-mtg-tsr2-300-enn/?sku=SGL-MTG-TSR2-300-ENN1</t>
  </si>
  <si>
    <t>Semester's End</t>
  </si>
  <si>
    <t>https://starcitygames.com/semesters-end-sgl-mtg-prm-pp_stx_027-enn/?sku=SGL-MTG-PRM-PP_STX_027-ENN1</t>
  </si>
  <si>
    <t>Excavation Technique</t>
  </si>
  <si>
    <t>https://starcitygames.com/excavation-technique-sgl-mtg-c21-016-enn/?sku=SGL-MTG-C21-016-ENN1</t>
  </si>
  <si>
    <t>Search the Premises</t>
  </si>
  <si>
    <t>https://starcitygames.com/search-the-premises-sgl-mtg-mh2-029-enn/?sku=SGL-MTG-MH2-029-ENN1</t>
  </si>
  <si>
    <t>Angel of Finality</t>
  </si>
  <si>
    <t>https://starcitygames.com/angel-of-finality-sgl-mtg-afc-063-enn/?sku=SGL-MTG-AFC-063-ENN1</t>
  </si>
  <si>
    <t>Fey Steed</t>
  </si>
  <si>
    <t>https://starcitygames.com/fey-steed-sgl-mtg-afc-005-enn/?sku=SGL-MTG-AFC-005-ENN1</t>
  </si>
  <si>
    <t>Sigarda's Splendor</t>
  </si>
  <si>
    <t>https://starcitygames.com/sigardas-splendor-sgl-mtg-mid-033-enn/?sku=SGL-MTG-MID-033-ENN1</t>
  </si>
  <si>
    <t>Cemetery Protector</t>
  </si>
  <si>
    <t>https://starcitygames.com/cemetery-protector-sgl-mtg-vow-006-enn/?sku=SGL-MTG-VOW-006-ENN1</t>
  </si>
  <si>
    <t>Sudden Salvation</t>
  </si>
  <si>
    <t>https://starcitygames.com/sudden-salvation-sgl-mtg-voc2-048-enn/?sku=SGL-MTG-VOC2-048-ENN1</t>
  </si>
  <si>
    <t>Kyodai, Soul of Kamigawa</t>
  </si>
  <si>
    <t>https://starcitygames.com/kyodai-soul-of-kamigawa-sgl-mtg-neo-023-enn/?sku=SGL-MTG-NEO-023-ENN1</t>
  </si>
  <si>
    <t>Depopulate</t>
  </si>
  <si>
    <t>https://starcitygames.com/depopulate-sgl-mtg-snc-010-enn/?sku=SGL-MTG-SNC-010-ENN</t>
  </si>
  <si>
    <t>Archangel of Warth</t>
  </si>
  <si>
    <t>https://starcitygames.com/archangel-of-wrath-sgl-mtg-dmu-003-enn/?sku=SGL-MTG-DMU-003-ENN1</t>
  </si>
  <si>
    <t>Day of Destiny</t>
  </si>
  <si>
    <t>https://starcitygames.com/day-of-destiny-sgl-mtg-dmc-099-enn/?sku=SGL-MTG-DMC-099-ENN</t>
  </si>
  <si>
    <t>Historian's Boon</t>
  </si>
  <si>
    <t>https://starcitygames.com/historians-boon-sgl-mtg-dmc-021-enn/?sku=SGL-MTG-DMC-021-ENN1</t>
  </si>
  <si>
    <t>https://starcitygames.com/jazal-goldmane-sgl-mtg-dmc-102-enn/?sku=SGL-MTG-DMC-102-ENN1</t>
  </si>
  <si>
    <t>https://starcitygames.com/odric-lunarch-marshal-sgl-mtg-dmc-103-enn/?sku=SGL-MTG-DMC-103-ENN1</t>
  </si>
  <si>
    <t>https://starcitygames.com/teshar-ancestors-apostle-sgl-mtg-dmc-105-enn/?sku=SGL-MTG-DMC-105-ENN1</t>
  </si>
  <si>
    <t>Zeriam, Golden Wind</t>
  </si>
  <si>
    <t>https://starcitygames.com/zeriam-golden-wind-sgl-mtg-dmc-005-enn/?sku=SGL-MTG-DMC-005-ENN1</t>
  </si>
  <si>
    <t>Heliod, the Radiant Dawn</t>
  </si>
  <si>
    <t>https://starcitygames.com/heliod-the-radiant-dawn-heliod-the-warped-eclipse-sgl-mtg-mom-017-enn/?sku=SGL-MTG-MOM-017-ENN</t>
  </si>
  <si>
    <t>Valiant Knight</t>
  </si>
  <si>
    <t>https://starcitygames.com/valiant-knight-sgl-mtg-moc-214-enn/?sku=SGL-MTG-MOC-214-ENN</t>
  </si>
  <si>
    <t>Skybind</t>
  </si>
  <si>
    <r>
      <t xml:space="preserve">2.4.5. </t>
    </r>
    <r>
      <rPr>
        <b/>
        <sz val="12"/>
        <color rgb="FFFEF2CB"/>
        <rFont val="Calibri"/>
        <family val="2"/>
        <scheme val="minor"/>
      </rPr>
      <t>Journey into Nyx</t>
    </r>
  </si>
  <si>
    <t>https://starcitygames.com/skybind-sgl-mtg-jou-25-enn/?sku=SGL-MTG-JOU-25-ENN1</t>
  </si>
  <si>
    <t>Angel of Sanctions</t>
  </si>
  <si>
    <t>https://starcitygames.com/angel-of-sanctions-sgl-mtg-akh-1-enn/</t>
  </si>
  <si>
    <t>https://starcitygames.com/regal-caracal-sgl-mtg-akh-24-enn/?sku=SGL-MTG-AKH-24-ENN1</t>
  </si>
  <si>
    <t>Djeru, With Eyes Open</t>
  </si>
  <si>
    <t>https://starcitygames.com/djeru-with-eyes-open-sgl-mtg-hou-10-enn/?sku=SGL-MTG-HOU-10-ENN1</t>
  </si>
  <si>
    <t>Oddly Uneven</t>
  </si>
  <si>
    <t>https://starcitygames.com/oddly-uneven-sgl-mtg-ust-15-enn/?sku=SGL-MTG-UST-15-ENN1</t>
  </si>
  <si>
    <t>Temple Altisaur</t>
  </si>
  <si>
    <t>https://starcitygames.com/temple-altisaur-sgl-mtg-rix-28-enn/?sku=SGL-MTG-RIX-28-ENN1</t>
  </si>
  <si>
    <t>Cleansing Nova</t>
  </si>
  <si>
    <t>https://starcitygames.com/cleansing-nova-sgl-mtg-m19-9-enn/?sku=SGL-MTG-M19-9-ENN1</t>
  </si>
  <si>
    <t>Venerated Loxodon</t>
  </si>
  <si>
    <t>https://starcitygames.com/venerated-loxodon-sgl-mtg-grn-30-enn/?sku=SGL-MTG-GRN-30-ENN1</t>
  </si>
  <si>
    <t>Lumbering Battlement</t>
  </si>
  <si>
    <t>https://starcitygames.com/lumbering-battlement-sgl-mtg-rna-15-enn/?sku=SGL-MTG-RNA-15-ENN1</t>
  </si>
  <si>
    <t>Ignite the Beacon</t>
  </si>
  <si>
    <t>https://starcitygames.com/ignite-the-beacon-sgl-mtg-war-18-enn/?sku=SGL-MTG-WAR-18-ENN1</t>
  </si>
  <si>
    <t>Gideon Jura</t>
  </si>
  <si>
    <t>https://starcitygames.com/gideon-jura-sgl-mtg-ss2-001-enn/?sku=SGL-MTG-SS2-001-ENN1</t>
  </si>
  <si>
    <t>Planar Cleansing</t>
  </si>
  <si>
    <t>https://starcitygames.com/planar-cleansing-sgl-mtg-m20-33-enn/?sku=SGL-MTG-M20-33-ENN</t>
  </si>
  <si>
    <t>Elspeth Conquers Death</t>
  </si>
  <si>
    <t>https://starcitygames.com/elspeth-conquers-death-sgl-mtg-thb-013-enn/?sku=SGL-MTG-THB-013-ENN1</t>
  </si>
  <si>
    <t>$7,84</t>
  </si>
  <si>
    <t>Victory's Envoy</t>
  </si>
  <si>
    <t>https://starcitygames.com/victorys-envoy-sgl-mtg-thb-289-enn/?sku=SGL-MTG-THB-289-ENN1</t>
  </si>
  <si>
    <t>Blessed Sanctuary</t>
  </si>
  <si>
    <t>https://starcitygames.com/blessed-sanctuary-sgl-mtg-jmp-001-enn/?sku=SGL-MTG-JMP-001-ENN1</t>
  </si>
  <si>
    <t>Steel-Plume Marshal</t>
  </si>
  <si>
    <t>https://starcitygames.com/steel-plume-marshal-sgl-mtg-jmp-005-enn/?sku=SGL-MTG-JMP-005-ENN1</t>
  </si>
  <si>
    <t>Celestial Ancient</t>
  </si>
  <si>
    <t>https://starcitygames.com/celestial-ancient-sgl-mtg-pwsb-dis_007-enn/?sku=SGL-MTG-PWSB-DIS_007-ENN1</t>
  </si>
  <si>
    <t>Tazri, Beacon of Unity</t>
  </si>
  <si>
    <t>https://starcitygames.com/tazri-beacon-of-unity-sgl-mtg-prm-pp_znr_044-enn/?sku=SGL-MTG-PRM-PP_ZNR_044-ENN1</t>
  </si>
  <si>
    <t>Slash the Ranks</t>
  </si>
  <si>
    <t>https://starcitygames.com/slash-the-ranks-sgl-mtg-cmr-047-enn/?sku=SGL-MTG-CMR-047-ENN1</t>
  </si>
  <si>
    <t>Winds of Rath</t>
  </si>
  <si>
    <t>https://starcitygames.com/winds-of-rath-sgl-mtg-cmr-392-enn/?sku=SGL-MTG-CMR-392-ENN1</t>
  </si>
  <si>
    <t>https://starcitygames.com/pulmonic-sliver-sgl-mtg-tsr-034-enn/?sku=SGL-MTG-TSR-034-ENN1</t>
  </si>
  <si>
    <t>https://starcitygames.com/cleansing-nova-sgl-mtg-c21-086-enn/?sku=SGL-MTG-C21-086-ENN1</t>
  </si>
  <si>
    <t>Rout</t>
  </si>
  <si>
    <t>https://starcitygames.com/rout-sgl-mtg-c21-101-enn/?sku=SGL-MTG-C21-101-ENN1</t>
  </si>
  <si>
    <t>Karmic Guide</t>
  </si>
  <si>
    <t>https://starcitygames.com/karmic-guide-sgl-mtg-mh2-263-enn/?sku=SGL-MTG-MH2-263-ENN1</t>
  </si>
  <si>
    <t>https://starcitygames.com/winds-of-rath-sgl-mtg-afc-078-enn/?sku=SGL-MTG-AFC-078-ENN1</t>
  </si>
  <si>
    <t>Visions of Glory</t>
  </si>
  <si>
    <t>https://starcitygames.com/visions-of-glory-sgl-mtg-mic-032-enn/?sku=SGL-MTG-MIC-032-ENN1</t>
  </si>
  <si>
    <t>Invoke Justice</t>
  </si>
  <si>
    <t>https://starcitygames.com/invoke-justice-sgl-mtg-neo-021-enn/?sku=SGL-MTG-NEO-021-ENN1</t>
  </si>
  <si>
    <t>Invoke Justice (JAP)</t>
  </si>
  <si>
    <t>https://starcitygames.com/invoke-justice-sgl-mtg-neo-021-enn/?sku=SGL-MTG-NEO-021-ENN</t>
  </si>
  <si>
    <t>Mysterious Limousine</t>
  </si>
  <si>
    <t>https://starcitygames.com/mysterious-limosine-sgl-mtg-snc-022-enn/?sku=SGL-MTG-SNC-022-ENN1</t>
  </si>
  <si>
    <t>Rabble Rousing</t>
  </si>
  <si>
    <t>https://starcitygames.com/rabble-rousing-sgl-mtg-snc-024-enn/?sku=SGL-MTG-SNC-024-ENN1</t>
  </si>
  <si>
    <t>$4,95</t>
  </si>
  <si>
    <t>Reveillark</t>
  </si>
  <si>
    <t>https://starcitygames.com/reveillark-sgl-mtg-2x2-026-enn/?sku=SGL-MTG-2X2-026-ENN1</t>
  </si>
  <si>
    <t>Danitha, Benalia's Hope</t>
  </si>
  <si>
    <t>https://starcitygames.com/danitha-benalias-hope-sgl-mtg-dmu-015-enn/?sku=SGL-MTG-DMU-015-ENN1</t>
  </si>
  <si>
    <t>https://starcitygames.com/danitha-benalias-hope-sgl-mtg-dmu2-287-enn/?sku=SGL-MTG-DMU2-287-ENN1</t>
  </si>
  <si>
    <t>Defiler of Faith</t>
  </si>
  <si>
    <t>https://starcitygames.com/defiler-of-faith-sgl-mtg-dmu-016-enn/?sku=SGL-MTG-DMU-016-ENN1</t>
  </si>
  <si>
    <t>Urza Asembles the Titans</t>
  </si>
  <si>
    <t>https://starcitygames.com/urza-assembles-the-titans-sgl-mtg-dmu-037-enn/?sku=SGL-MTG-DMU-037-ENN1</t>
  </si>
  <si>
    <t>Urza's Ruinous Blast</t>
  </si>
  <si>
    <t>https://starcitygames.com/urzas-ruinous-blast-sgl-mtg-dmc-107-enn/?sku=SGL-MTG-DMC-107-ENN1</t>
  </si>
  <si>
    <t>Rescue Retriever</t>
  </si>
  <si>
    <t>https://starcitygames.com/rescue-retriever-sgl-mtg-bro-288-enn/?sku=SGL-MTG-BRO-288-ENN</t>
  </si>
  <si>
    <t>Angel of Flight Alabaster</t>
  </si>
  <si>
    <t>https://starcitygames.com/angel-of-flight-alabaster-sgl-mtg-j22-144-enn/?sku=SGL-MTG-J22-144-ENN</t>
  </si>
  <si>
    <t>https://starcitygames.com/regal-caracal-sgl-mtg-j22-232-enn/?sku=SGL-MTG-J22-232-ENN</t>
  </si>
  <si>
    <t>https://starcitygames.com/sigil-of-the-empty-throne-sgl-mtg-j22-244-enn/?sku=SGL-MTG-J22-244-ENN</t>
  </si>
  <si>
    <t>Knight-Errant of Eos</t>
  </si>
  <si>
    <t>https://starcitygames.com/knight-errant-of-eos-sgl-mtg-mom-026-enn/?sku=SGL-MTG-MOM-026-ENN</t>
  </si>
  <si>
    <t>https://starcitygames.com/fell-the-mighty-sgl-mtg-moc-185-enn/?sku=SGL-MTG-MOC-185-ENN</t>
  </si>
  <si>
    <t>Promise of Loyalty</t>
  </si>
  <si>
    <t>https://starcitygames.com/promise-of-loyalty-sgl-mtg-moc-200-enn/?sku=SGL-MTG-MOC-200-ENN</t>
  </si>
  <si>
    <t>Exalted Angel (HP)</t>
  </si>
  <si>
    <t>https://starcitygames.com/exalted-angel-sgl-mtg-ons-28-enn/?sku=SGL-MTG-ONS-28-ENN1</t>
  </si>
  <si>
    <t>Solar Tide</t>
  </si>
  <si>
    <r>
      <t xml:space="preserve">1.5.6. </t>
    </r>
    <r>
      <rPr>
        <b/>
        <sz val="12"/>
        <color rgb="FF3F3F3F"/>
        <rFont val="Calibri"/>
        <family val="2"/>
        <scheme val="minor"/>
      </rPr>
      <t>Mirrodin</t>
    </r>
  </si>
  <si>
    <t>https://starcitygames.com/solar-tide-sgl-mtg-mrd-24-enn/?sku=SGL-MTG-MRD-24-ENN1</t>
  </si>
  <si>
    <t>Hour of Revelation</t>
  </si>
  <si>
    <t>https://starcitygames.com/hour-of-revelation-sgl-mtg-hou-15-enn/?sku=SGL-MTG-HOU-15-ENN1</t>
  </si>
  <si>
    <t>Fall of the Thran</t>
  </si>
  <si>
    <t>https://starcitygames.com/fall-of-the-thran-sgl-mtg-dom-18-enn/?sku=SGL-MTG-DOM-18-ENN1</t>
  </si>
  <si>
    <t>Lena, Selfless Champion</t>
  </si>
  <si>
    <t>https://starcitygames.com/lena-selfless-champion-sgl-mtg-m19-21-enn/?sku=SGL-MTG-M19-21-ENN1</t>
  </si>
  <si>
    <t>Light of the Legion</t>
  </si>
  <si>
    <t>https://starcitygames.com/light-of-the-legion-sgl-mtg-grn-19-enn/?sku=SGL-MTG-GRN-19-ENN1</t>
  </si>
  <si>
    <t>Martyr's Bond</t>
  </si>
  <si>
    <t>https://starcitygames.com/martyrs-bond-sgl-mtg-ss2-002-enn/?sku=SGL-MTG-SS2-002-ENN1</t>
  </si>
  <si>
    <t>Loxodon Lifechanter</t>
  </si>
  <si>
    <t>https://starcitygames.com/loxodon-lifechanter-sgl-mtg-m20-27-enn/?sku=SGL-MTG-M20-27-ENN1</t>
  </si>
  <si>
    <t>https://starcitygames.com/planar-cleansing-sgl-mtg-m20-33-enn/?sku=SGL-MTG-M20-33-ENN1</t>
  </si>
  <si>
    <t>The Circle of Loyalty</t>
  </si>
  <si>
    <t>https://starcitygames.com/the-circle-of-loyalty-sgl-mtg-eld-009-enn/?sku=SGL-MTG-ELD-009-ENN1</t>
  </si>
  <si>
    <t>https://starcitygames.com/martyrs-bond-sgl-mtg-pwsb-cmd_019-enn/?sku=SGL-MTG-PWSB-CMD_019-ENN1</t>
  </si>
  <si>
    <t>Celestial Mantle</t>
  </si>
  <si>
    <t>https://starcitygames.com/celestial-mantle-sgl-mtg-jmp-096-enn/?sku=SGL-MTG-JMP-096-ENN1</t>
  </si>
  <si>
    <t>https://starcitygames.com/lena-selfless-champion-sgl-mtg-jmp-117-enn/?sku=SGL-MTG-JMP-117-ENN1</t>
  </si>
  <si>
    <t>Nykthos Paragon</t>
  </si>
  <si>
    <t>https://starcitygames.com/nykthos-paragon-sgl-mtg-mh2-022-enn/?sku=SGL-MTG-MH2-022-ENN1</t>
  </si>
  <si>
    <t>Valiant Endeavor</t>
  </si>
  <si>
    <t>https://starcitygames.com/valiant-endeavor-sgl-mtg-afc-013-enn/?sku=SGL-MTG-AFC-013-ENN1</t>
  </si>
  <si>
    <t>Sigarda's Summons</t>
  </si>
  <si>
    <t>https://starcitygames.com/sigardas-summons-sgl-mtg-vow-036-enn/?sku=SGL-MTG-VOW-036-ENN1</t>
  </si>
  <si>
    <t>Archon of Coronation</t>
  </si>
  <si>
    <t>https://starcitygames.com/archon-of-coronation-sgl-mtg-ncc-192-enn/?sku=SGL-MTG-NCC-192-ENN1</t>
  </si>
  <si>
    <t>Austere Command</t>
  </si>
  <si>
    <t>https://starcitygames.com/austere-command-sgl-mtg-ncc-193-enn/?sku=SGL-MTG-NCC-193-ENN1</t>
  </si>
  <si>
    <t>Sun Titan</t>
  </si>
  <si>
    <t>https://starcitygames.com/sun-titan-sgl-mtg-ncc-210-enn/?sku=SGL-MTG-NCC-210-ENN1</t>
  </si>
  <si>
    <t>https://starcitygames.com/the-circle-of-loyalty-sgl-mtg-dmc-098-enn/?sku=SGL-MTG-DMC-098-ENN1</t>
  </si>
  <si>
    <t>Silverwing Squadron</t>
  </si>
  <si>
    <t>https://starcitygames.com/silverwing-squadron-sgl-mtg-moc-207-enn/?sku=SGL-MTG-MOC-207-ENN</t>
  </si>
  <si>
    <t>Ghosts of the Innocent</t>
  </si>
  <si>
    <t>https://starcitygames.com/ghosts-of-the-innocent-sgl-mtg-rav-20-enn/?sku=SGL-MTG-RAV-20-ENN1</t>
  </si>
  <si>
    <t>Luminate Primordial</t>
  </si>
  <si>
    <t>https://starcitygames.com/luminate-primordial-sgl-mtg-gtc-20-enn/?sku=SGL-MTG-GTC-20-ENN</t>
  </si>
  <si>
    <t>https://starcitygames.com/goring-ceratops-sgl-mtg-xln-13-enn/?sku=SGL-MTG-XLN-13-ENN1</t>
  </si>
  <si>
    <t>Hour of Reckoning</t>
  </si>
  <si>
    <t>https://starcitygames.com/hour-of-reckoning-sgl-mtg-gk1-104-enn/?sku=SGL-MTG-GK1-104-ENN1</t>
  </si>
  <si>
    <t>Angel of the Dire Hour</t>
  </si>
  <si>
    <t>https://starcitygames.com/angel-of-the-dire-hour-sgl-mtg-jmp-085-enn/?sku=SGL-MTG-JMP-085-ENN1</t>
  </si>
  <si>
    <t>Angelic Arbiter</t>
  </si>
  <si>
    <t>https://starcitygames.com/angelic-arbiter-sgl-mtg-jmp-086-enn/?sku=SGL-MTG-JMP-086-ENN1</t>
  </si>
  <si>
    <t>Soul of Eternity</t>
  </si>
  <si>
    <t>https://starcitygames.com/soul-of-eternity-sgl-mtg-cmr-050-enn/?sku=SGL-MTG-CMR-050-ENN1</t>
  </si>
  <si>
    <t>https://starcitygames.com/angel-of-the-ruins-sgl-mtg-c21-011-enn/?sku=SGL-MTG-C21-011-ENN1</t>
  </si>
  <si>
    <t>https://starcitygames.com/realm-cloaked-giant-sgl-mtg-afc-070-enn/?sku=SGL-MTG-AFC-070-ENN1</t>
  </si>
  <si>
    <t>Brilliant Restoration</t>
  </si>
  <si>
    <t>https://starcitygames.com/brilliant-restoration-sgl-mtg-neo-007-enn/?sku=SGL-MTG-NEO-007-ENN1</t>
  </si>
  <si>
    <t>Zetalpa, Primal Dawn</t>
  </si>
  <si>
    <t>https://starcitygames.com/zetalpa-primal-dawn-sgl-mtg-gn2-015-enn/?sku=SGL-MTG-GN2-015-ENN1</t>
  </si>
  <si>
    <t>Ondu Inversion // Ondu Skyruins</t>
  </si>
  <si>
    <t>https://starcitygames.com/ondu-inversion-ondu-skyruins-sgl-mtg-znr-030-enn/?sku=SGL-MTG-ZNR-030-ENN1</t>
  </si>
  <si>
    <t>Myojin of Blooming Dawn</t>
  </si>
  <si>
    <t>https://starcitygames.com/myojin-of-blooming-dawn-sgl-mtg-nec-031-enn/?sku=SGL-MTG-NEC-031-ENN1</t>
  </si>
  <si>
    <t>https://starcitygames.com/zetalpa-primal-dawn-sgl-mtg-dmc-108-enn/?sku=SGL-MTG-DMC-108-ENN1</t>
  </si>
  <si>
    <t>https://starcitygames.com/dusk-dawn-sgl-mtg-ncc-198-enn/?sku=SGL-MTG-NCC-198-ENN1</t>
  </si>
  <si>
    <t>Return to the Ranks</t>
  </si>
  <si>
    <t>2.5.0. Magic 2015</t>
  </si>
  <si>
    <t>https://starcitygames.com/return-to-the-ranks-sgl-mtg-m15-29-enn/?sku=SGL-MTG-M15-29-ENN1</t>
  </si>
  <si>
    <t>Martial Coup</t>
  </si>
  <si>
    <t>https://starcitygames.com/martial-coup-sgl-mtg-cmr-378-enn/?sku=SGL-MTG-CMR-378-ENN1</t>
  </si>
  <si>
    <t>White Sun's Zenith</t>
  </si>
  <si>
    <t>https://starcitygames.com/white-suns-zenith-sgl-mtg-cmr-391-enn/?sku=SGL-MTG-CMR-391-ENN1</t>
  </si>
  <si>
    <t>Ascend from Avernus</t>
  </si>
  <si>
    <t>https://starcitygames.com/ascend-from-avernus-sgl-mtg-clb-005-enn/?sku=SGL-MTG-CLB-005-ENN1</t>
  </si>
  <si>
    <t>Decree of Justice</t>
  </si>
  <si>
    <t>https://starcitygames.com/decree-of-justice-sgl-mtg-a25-11-enn/?sku=SGL-MTG-A25-11-ENN1</t>
  </si>
  <si>
    <t>https://starcitygames.com/decree-of-justice-sgl-mtg-pwsb-ddo_007-enn/?sku=SGL-MTG-PWSB-DDO_007-ENN1</t>
  </si>
  <si>
    <t>Progenitor Exarch</t>
  </si>
  <si>
    <t>https://starcitygames.com/progenitor-exarch-sgl-mtg-mom-032-enn/?sku=SGL-MTG-MOM-032-ENN</t>
  </si>
  <si>
    <t>https://starcitygames.com/inevitable-betrayal-sgl-mtg-mh2-047-enn/?sku=SGL-MTG-MH2-047-ENN1</t>
  </si>
  <si>
    <t>Realmwright</t>
  </si>
  <si>
    <t>https://starcitygames.com/realmwright-sgl-mtg-gtc-45-enn/?sku=SGL-MTG-GTC-45-ENN1</t>
  </si>
  <si>
    <t>Quicken</t>
  </si>
  <si>
    <t>https://starcitygames.com/quicken-sgl-mtg-m14-68-enn/?sku=SGL-MTG-M14-68-ENN1</t>
  </si>
  <si>
    <t>https://starcitygames.com/quicken-sgl-mtg-dds-6-enn/?sku=SGL-MTG-DDS-6-ENN1</t>
  </si>
  <si>
    <t>Blue Elemental Blast</t>
  </si>
  <si>
    <t>https://starcitygames.com/blue-elemental-blast-sgl-mtg-ss1-2-enn/?sku=SGL-MTG-SS1-2-ENN1</t>
  </si>
  <si>
    <t>Mistcaller</t>
  </si>
  <si>
    <t>https://starcitygames.com/mistcaller-sgl-mtg-m19-62-enn/?sku=SGL-MTG-M19-62-ENN1</t>
  </si>
  <si>
    <t>Benthic Biomancer</t>
  </si>
  <si>
    <t>https://starcitygames.com/benthic-biomancer-sgl-mtg-rna-32-enn/?sku=SGL-MTG-RNA-32-ENN1</t>
  </si>
  <si>
    <t>Ascendant Spirit</t>
  </si>
  <si>
    <t>https://starcitygames.com/ascendant-spirit-sgl-mtg-khm-043-enn/?sku=SGL-MTG-KHM-043-ENN1</t>
  </si>
  <si>
    <t>Rishadan Dockhand</t>
  </si>
  <si>
    <t>https://starcitygames.com/rishadan-dockhand-sgl-mtg-mh2-059-enn/?sku=SGL-MTG-MH2-059-ENN1</t>
  </si>
  <si>
    <t>Suspend</t>
  </si>
  <si>
    <t>https://starcitygames.com/suspend-sgl-mtg-mh2-068-enn/?sku=SGL-MTG-MH2-068-ENN1</t>
  </si>
  <si>
    <t>https://starcitygames.com/the-blackstaff-of-waterdeep-sgl-mtg-afr-048-enn/?sku=SGL-MTG-AFR-048-ENN1</t>
  </si>
  <si>
    <t>Thousand-Faced Shadow</t>
  </si>
  <si>
    <t>https://starcitygames.com/thousand-faced-shadow-sgl-mtg-neo-086-enn/?sku=SGL-MTG-NEO-086-ENN1</t>
  </si>
  <si>
    <t>Errant, Street Artist</t>
  </si>
  <si>
    <t>https://starcitygames.com/errant-street-artist-sgl-mtg-snc-041-enn/?sku=SGL-MTG-SNC-041-ENN1</t>
  </si>
  <si>
    <t>https://starcitygames.com/errant-street-artist-sgl-mtg-snc2-344-enn/?sku=SGL-MTG-SNC2-344-ENN1</t>
  </si>
  <si>
    <t>https://starcitygames.com/spell-pierce-sgl-mtg-prm-schp_2021_004-enn/?sku=SGL-MTG-PRM-SCHP_2021_004-ENN</t>
  </si>
  <si>
    <t>Ludevic's Test Subject</t>
  </si>
  <si>
    <t>https://starcitygames.com/ludevics-test-subject-sgl-mtg-isd-64a-enn/?sku=SGL-MTG-ISD-64a-ENN1</t>
  </si>
  <si>
    <t>Daring Saboteur</t>
  </si>
  <si>
    <t>https://starcitygames.com/daring-saboteur-sgl-mtg-xln-49-enn/?sku=SGL-MTG-XLN-49-ENN1</t>
  </si>
  <si>
    <t>Flash</t>
  </si>
  <si>
    <t>https://starcitygames.com/flash-sgl-mtg-a25-57-enn/?sku=SGL-MTG-A25-57-ENN1</t>
  </si>
  <si>
    <t>Naban, Dean of Iteration</t>
  </si>
  <si>
    <t>https://starcitygames.com/naban-dean-of-iteration-sgl-mtg-dom-58-enn/?sku=SGL-MTG-DOM-58-ENN1</t>
  </si>
  <si>
    <t>https://starcitygames.com/negate-sgl-mtg-ss1-7-enn/?sku=SGL-MTG-SS1-7-ENN1</t>
  </si>
  <si>
    <t>Mystic Archaeologist</t>
  </si>
  <si>
    <t>https://starcitygames.com/mystic-archaeologist-sgl-mtg-m19-63-enn/?sku=SGL-MTG-M19-63-ENN1</t>
  </si>
  <si>
    <t>Mission Briefing</t>
  </si>
  <si>
    <t>https://starcitygames.com/mission-briefing-sgl-mtg-grn-44-enn/?sku=SGL-MTG-GRN-44-ENN1</t>
  </si>
  <si>
    <t>Fblthp, the Lost</t>
  </si>
  <si>
    <t>https://starcitygames.com/fblthp-the-lost-sgl-mtg-war-50-enn/?sku=SGL-MTG-WAR-50-ENN1</t>
  </si>
  <si>
    <t>Tale's End</t>
  </si>
  <si>
    <t>https://starcitygames.com/tales-end-sgl-mtg-m20-077-enn/?sku=SGL-MTG-M20-077-ENN1</t>
  </si>
  <si>
    <t>Fae of Wishes</t>
  </si>
  <si>
    <t>https://starcitygames.com/fae-of-wishes-SGL-MTG-ELD2-282-enn/?sku=SGL-MTG-ELD2-282-ENN1</t>
  </si>
  <si>
    <t>https://starcitygames.com/fae-of-wishes-sgl-mtg-eld-044-enn/?sku=SGL-MTG-ELD-044-ENN1</t>
  </si>
  <si>
    <t>Vantress Gargoyle</t>
  </si>
  <si>
    <t>https://starcitygames.com/vantress-gargoyle-sgl-mtg-eld-071-enn/?sku=SGL-MTG-ELD-071-ENN1</t>
  </si>
  <si>
    <t>Protean Thaumaturge</t>
  </si>
  <si>
    <t>https://starcitygames.com/protean-thaumaturge-sgl-mtg-thb-060-enn/?sku=SGL-MTG-THB-060-ENN1</t>
  </si>
  <si>
    <t>https://starcitygames.com/see-the-truth-sgl-mtg-m21-069-enn/?sku=SGL-MTG-M21-069-ENN1</t>
  </si>
  <si>
    <t>Shacklegeist</t>
  </si>
  <si>
    <t>https://starcitygames.com/shacklegeist-sgl-mtg-m21-070-enn/?sku=SGL-MTG-M21-070-ENN1</t>
  </si>
  <si>
    <t>Rattlechains</t>
  </si>
  <si>
    <t>https://starcitygames.com/rattlechains-sgl-mtg-jmp-166-enn/?sku=SGL-MTG-JMP-166-ENN1</t>
  </si>
  <si>
    <t>Confounding Conundrum</t>
  </si>
  <si>
    <t>https://starcitygames.com/confounding-conundrum-sgl-mtg-znr2-326-enn/?sku=SGL-MTG-ZNR2-326-ENN1</t>
  </si>
  <si>
    <t>https://starcitygames.com/confounding-conundrum-sgl-mtg-znr-053-enn/?sku=SGL-MTG-ZNR-053-ENN1</t>
  </si>
  <si>
    <t>$6,37</t>
  </si>
  <si>
    <t>Nimble Trapfinder</t>
  </si>
  <si>
    <t>https://starcitygames.com/nimble-trapfinder-sgl-mtg-znr-072-enn/?sku=SGL-MTG-ZNR-072-ENN1</t>
  </si>
  <si>
    <t>https://starcitygames.com/mystic-reflection-sgl-mtg-khm2-346-enn/?sku=SGL-MTG-KHM2-346-ENN1</t>
  </si>
  <si>
    <t>Disdainful Stroke</t>
  </si>
  <si>
    <t>https://starcitygames.com/disdainful-stroke-sgl-mtg-tsr2-307-enn/?sku=SGL-MTG-TSR2-307-ENN1</t>
  </si>
  <si>
    <t>https://starcitygames.com/dress-down-sgl-mtg-mh2-039-enn/?sku=SGL-MTG-MH2-039-ENN</t>
  </si>
  <si>
    <t>Rise and Shine</t>
  </si>
  <si>
    <t>https://starcitygames.com/rise-and-shine-sgl-mtg-mh2-058-enn/?sku=SGL-MTG-MH2-058-ENN1</t>
  </si>
  <si>
    <t>https://starcitygames.com/rise-and-shine-sgl-mtg-mh22-340-enn/?sku=SGL-MTG-MH22-340-ENN1</t>
  </si>
  <si>
    <t>Yuan-Ti Malison</t>
  </si>
  <si>
    <t>https://starcitygames.com/yuan-ti-malison-sgl-mtg-afr2-371-enn/?sku=SGL-MTG-AFR2-371-ENN1</t>
  </si>
  <si>
    <t>https://starcitygames.com/yuan-ti-malison-sgl-mtg-afr-086-enn/?sku=SGL-MTG-AFR-086-ENN1</t>
  </si>
  <si>
    <t>Winged Boots</t>
  </si>
  <si>
    <t>https://starcitygames.com/winged-boots-sgl-mtg-afc-020-enn/?sku=SGL-MTG-AFC-020-ENN1</t>
  </si>
  <si>
    <t>https://starcitygames.com/malevolent-hermit-benevolent-geist-sgl-mtg-mid-061-enn/?sku=SGL-MTG-MID-061-ENN</t>
  </si>
  <si>
    <t>https://starcitygames.com/suspicious-stowaway-seafaring-werewolf-sgl-mtg-mid-080-enn/?sku=SGL-MTG-MID-080-ENN</t>
  </si>
  <si>
    <t>Triskaidekaphile</t>
  </si>
  <si>
    <t>https://starcitygames.com/triskaidekaphile-sgl-mtg-mid-081-enn/?sku=SGL-MTG-MID-081-ENN1</t>
  </si>
  <si>
    <t>Ghostly Pilferer</t>
  </si>
  <si>
    <t>https://starcitygames.com/ghostly-pilferer-sgl-mtg-ncc-223-enn/?sku=SGL-MTG-NCC-223-ENN1</t>
  </si>
  <si>
    <t>In Too Deep</t>
  </si>
  <si>
    <t>https://starcitygames.com/in-too-deep-sgl-mtg-ncc-027-enn/?sku=SGL-MTG-NCC-027-ENN1</t>
  </si>
  <si>
    <t>Academy Loremaster</t>
  </si>
  <si>
    <t>https://starcitygames.com/academy-loremaster-sgl-mtg-dmu-040-enn/?sku=SGL-MTG-DMU-040-ENN1</t>
  </si>
  <si>
    <t>Drafna, Founder of Lat-Nam</t>
  </si>
  <si>
    <t>https://starcitygames.com/drafna-founder-of-lat-nam-sgl-mtg-bro-047-enn/?sku=SGL-MTG-BRO-047-ENN</t>
  </si>
  <si>
    <t>https://starcitygames.com/baral-chief-of-compliance-sgl-mtg-mul-008-enn/?sku=SGL-MTG-MUL-008-ENN</t>
  </si>
  <si>
    <t>Simic Manipulator</t>
  </si>
  <si>
    <t>https://starcitygames.com/simic-manipulator-sgl-mtg-gtc-50-enn/?sku=SGL-MTG-GTC-50-ENN</t>
  </si>
  <si>
    <t>Scatter to the Winds</t>
  </si>
  <si>
    <t>https://starcitygames.com/scatter-to-the-winds-sgl-mtg-bfz-85-enn/?sku=SGL-MTG-BFZ-85-ENN1</t>
  </si>
  <si>
    <t>Oath of Jace</t>
  </si>
  <si>
    <t>https://starcitygames.com/oath-of-jace-sgl-mtg-ogw-60-enn/?sku=SGL-MTG-OGW-60-ENN1</t>
  </si>
  <si>
    <t>Drake Haven</t>
  </si>
  <si>
    <t>https://starcitygames.com/drake-haven-sgl-mtg-akh-51-enn/?sku=SGL-MTG-AKH-51-ENN1</t>
  </si>
  <si>
    <t>Champion of Wits</t>
  </si>
  <si>
    <t>https://starcitygames.com/champion-of-wits-sgl-mtg-hou-31-enn/?sku=SGL-MTG-HOU-31-ENN1</t>
  </si>
  <si>
    <t>Nimble Obstructionist</t>
  </si>
  <si>
    <t>https://starcitygames.com/nimble-obstructionist-sgl-mtg-hou-40-enn/?sku=SGL-MTG-HOU-40-ENN1</t>
  </si>
  <si>
    <t>Kopala, Warden of Waves</t>
  </si>
  <si>
    <t>https://starcitygames.com/kopala-warden-of-waves-sgl-mtg-xln-61-enn/?sku=SGL-MTG-XLN-61-ENN1</t>
  </si>
  <si>
    <t>Induced Amnesia</t>
  </si>
  <si>
    <t>https://starcitygames.com/induced-amnesia-sgl-mtg-rix-40-enn/?sku=SGL-MTG-RIX-40-ENN1</t>
  </si>
  <si>
    <t>Release to the Wind</t>
  </si>
  <si>
    <t>https://starcitygames.com/release-to-the-wind-sgl-mtg-rix-46-enn/?sku=SGL-MTG-RIX-46-ENN1</t>
  </si>
  <si>
    <t>https://starcitygames.com/tempest-djinn-sgl-mtg-dom-68-enn/?sku=SGL-MTG-DOM-68-ENN</t>
  </si>
  <si>
    <t>Threads o Disloyalty</t>
  </si>
  <si>
    <t>https://starcitygames.com/threads-of-disloyalty-sgl-mtg-ss1-8-enn/?sku=SGL-MTG-SS1-8-ENN1</t>
  </si>
  <si>
    <t>Quasiduplicate</t>
  </si>
  <si>
    <t>https://starcitygames.com/quasiduplicate-sgl-mtg-grn-51-enn/?sku=SGL-MTG-GRN-51-ENN1</t>
  </si>
  <si>
    <t>Verity Circle</t>
  </si>
  <si>
    <t>https://starcitygames.com/verity-circle-sgl-mtg-rna-58-enn/?sku=SGL-MTG-RNA-58-ENN1</t>
  </si>
  <si>
    <t>Nadir Kraken</t>
  </si>
  <si>
    <t>https://starcitygames.com/nadir-kraken-sgl-mtg-thb-055-enn/?sku=SGL-MTG-THB-055-ENN1</t>
  </si>
  <si>
    <t>Wavebreak Hippocamp</t>
  </si>
  <si>
    <t>https://starcitygames.com/wavebreak-hippocamp-sgl-mtg-thb-080-enn/?sku=SGL-MTG-THB-080-ENN1</t>
  </si>
  <si>
    <t>Chasm Skulker</t>
  </si>
  <si>
    <t>https://starcitygames.com/chasm-skulker-sgl-mtg-pwsb-m15_046-enn/?sku=SGL-MTG-PWSB-M15_046-ENN1</t>
  </si>
  <si>
    <t>Khod, Etlan Shiis Envoy (T)</t>
  </si>
  <si>
    <t>https://starcitygames.com/khod-etlan-shiis-envoy-sgl-mtg-mb13-024-enn/?sku=SGL-MTG-MB13-024-ENN1</t>
  </si>
  <si>
    <t>https://starcitygames.com/sea-dasher-octopus-sgl-mtg-iko-066-enn/?sku=SGL-MTG-IKO-066-ENN1</t>
  </si>
  <si>
    <t>Barrin, Tolarian Archmage</t>
  </si>
  <si>
    <t>https://starcitygames.com/barrin-tolarian-archmage-sgl-mtg-m21-045-enn/?sku=SGL-MTG-M21-045-ENN1</t>
  </si>
  <si>
    <t>Corsair Captian</t>
  </si>
  <si>
    <t>https://starcitygames.com/corsair-captain-sgl-mtg-jmp-011-enn/?sku=SGL-MTG-JMP-011-ENN</t>
  </si>
  <si>
    <t>Serendib Efreet</t>
  </si>
  <si>
    <t>https://starcitygames.com/serendib-efreet-sgl-mtg-jmp-175-enn/?sku=SGL-MTG-JMP-175-ENN1</t>
  </si>
  <si>
    <t>Master of Etherium</t>
  </si>
  <si>
    <t>https://starcitygames.com/master-of-etherium-sgl-mtg-2xm-057-enn/?sku=SGL-MTG-2XM-057-ENN1</t>
  </si>
  <si>
    <t>Midnight Clock</t>
  </si>
  <si>
    <t>https://starcitygames.com/midnight-clock-sgl-mtg-pwsb-eld_054-enn/?sku=SGL-MTG-PWSB-ELD_054-ENN1</t>
  </si>
  <si>
    <t>Coralhelm Chronicler</t>
  </si>
  <si>
    <t>https://starcitygames.com/coralhelm-chronicler-sgl-mtg-znr-054-enn/?sku=SGL-MTG-ZNR-054-ENN1</t>
  </si>
  <si>
    <t>Dream Strix</t>
  </si>
  <si>
    <t>https://starcitygames.com/dream-strix-sgl-mtg-stx-042-enn/?sku=SGL-MTG-STX-042-ENN1</t>
  </si>
  <si>
    <t>https://starcitygames.com/teachings-of-the-archaics-sgl-mtg-stx-057-enn/?sku=SGL-MTG-STX-057-ENN1</t>
  </si>
  <si>
    <t>Teachings of the Archaics (JAP)</t>
  </si>
  <si>
    <t>Theoretical Duplication</t>
  </si>
  <si>
    <t>https://starcitygames.com/theoretical-duplication-sgl-mtg-c212-361-enn/?sku=SGL-MTG-C212-361-ENN1</t>
  </si>
  <si>
    <t>Fractured Sanity</t>
  </si>
  <si>
    <t>https://starcitygames.com/fractured-sanity-sgl-mtg-mh2-044-enn/?sku=SGL-MTG-MH2-044-ENN1</t>
  </si>
  <si>
    <t>Dragon Turtle</t>
  </si>
  <si>
    <t>https://starcitygames.com/dragon-turtle-sgl-mtg-afr2-307-enn/?sku=SGL-MTG-AFR2-307-ENN1</t>
  </si>
  <si>
    <t>Grazilaxx, Illithid Scholar</t>
  </si>
  <si>
    <t>https://starcitygames.com/grazilaxx-illithid-scholar-sgl-mtg-afr-060-enn/?sku=SGL-MTG-AFR-060-ENN1</t>
  </si>
  <si>
    <t>Imprisioned in the Moon</t>
  </si>
  <si>
    <t>https://starcitygames.com/imprisoned-in-the-moon-sgl-mtg-afc-085-enn/?sku=SGL-MTG-AFC-085-ENN</t>
  </si>
  <si>
    <t>Patrician Geist</t>
  </si>
  <si>
    <t>https://starcitygames.com/patrician-geist-sgl-mtg-mid-069-enn/?sku=SGL-MTG-MID-069-ENN1</t>
  </si>
  <si>
    <t>Dreamshackler Geist</t>
  </si>
  <si>
    <t>https://starcitygames.com/dreamshackle-geist-sgl-mtg-vow-058-enn/?sku=SGL-MTG-VOW-058-ENN1</t>
  </si>
  <si>
    <t>Imperious Mindbreaker</t>
  </si>
  <si>
    <t>https://starcitygames.com/imperious-mindbreaker-sgl-mtg-voc-033-enn/?sku=SGL-MTG-VOC-033-ENN1</t>
  </si>
  <si>
    <t>Mindlink Mech</t>
  </si>
  <si>
    <t>https://starcitygames.com/mindlink-mech-sgl-mtg-neo-062-enn/?sku=SGL-MTG-NEO-062-ENN1</t>
  </si>
  <si>
    <t>Cephalid Facetaker</t>
  </si>
  <si>
    <t>https://starcitygames.com/cephalid-facetaker-sgl-mtg-ncc-023-enn/?sku=SGL-MTG-NCC-023-ENN1</t>
  </si>
  <si>
    <t>https://starcitygames.com/champion-of-wits-sgl-mtg-ncc-213-enn/?sku=SGL-MTG-NCC-213-ENN1</t>
  </si>
  <si>
    <t>https://starcitygames.com/chasm-skulker-sgl-mtg-ncc-214-enn/?sku=SGL-MTG-NCC-214-ENN1</t>
  </si>
  <si>
    <t>Mask of the Schemer</t>
  </si>
  <si>
    <t>https://starcitygames.com/mask-of-the-schemer-sgl-mtg-ncc-028-enn/?sku=SGL-MTG-NCC-028-ENN1</t>
  </si>
  <si>
    <t>https://starcitygames.com/nadir-kraken-sgl-mtg-ncc-228-enn/?sku=SGL-MTG-NCC-228-ENN1</t>
  </si>
  <si>
    <t>Swindler's Scheme</t>
  </si>
  <si>
    <t>https://starcitygames.com/swindlers-scheme-sgl-mtg-ncc-088-enn/?sku=SGL-MTG-NCC-088-ENN1</t>
  </si>
  <si>
    <t>Gale, Waterdeep Prodigy</t>
  </si>
  <si>
    <t>https://starcitygames.com/gale-waterdeep-prodigy-sgl-mtg-clb-072-enn/?sku=SGL-MTG-CLB-072-ENN1</t>
  </si>
  <si>
    <t>https://starcitygames.com/aether-channeler-sgl-mtg-dmu-042-enn/?sku=SGL-MTG-DMU-042-ENN</t>
  </si>
  <si>
    <t>Vodalian Mindsinger</t>
  </si>
  <si>
    <t>https://starcitygames.com/vodalian-mindsinger-sgl-mtg-dmu-076-enn/?sku=SGL-MTG-DMU-076-ENN1</t>
  </si>
  <si>
    <t>Skystrike Officer</t>
  </si>
  <si>
    <t>https://starcitygames.com/skystrike-officer-sgl-mtg-bro-062-enn/?sku=SGL-MTG-BRO-062-ENN</t>
  </si>
  <si>
    <t>https://starcitygames.com/emry-lurker-of-the-loch-sgl-mtg-mul-009-enn/?sku=SGL-MTG-MUL-009-ENN</t>
  </si>
  <si>
    <t>https://starcitygames.com/mystical-dispute-sgl-mtg-prm-prmr_2023a_001-enn/?sku=SGL-MTG-PRM-PRMR_2023a_001-ENN</t>
  </si>
  <si>
    <t>Dungeon Geists</t>
  </si>
  <si>
    <r>
      <t xml:space="preserve">2.2.1. </t>
    </r>
    <r>
      <rPr>
        <b/>
        <sz val="12"/>
        <color rgb="FFD8D8D8"/>
        <rFont val="Calibri"/>
        <family val="2"/>
        <scheme val="minor"/>
      </rPr>
      <t>Dark Ascension</t>
    </r>
  </si>
  <si>
    <t>https://starcitygames.com/dungeon-geists-sgl-mtg-dka-36-enn/?sku=SGL-MTG-DKA-36-ENN1</t>
  </si>
  <si>
    <t>Talent of the Telepath</t>
  </si>
  <si>
    <t>https://starcitygames.com/talent-of-the-telepath-sgl-mtg-ori-78-enn/?sku=SGL-MTG-ORI-78-ENN1</t>
  </si>
  <si>
    <t>Insidious Will</t>
  </si>
  <si>
    <t>https://starcitygames.com/insidious-will-sgl-mtg-kld-52-enn/?sku=SGL-MTG-KLD-52-ENN1</t>
  </si>
  <si>
    <t>Talrand, Sky Summoner</t>
  </si>
  <si>
    <t>https://starcitygames.com/talrand-sky-summoner-sgl-mtg-dds-11-enn/?sku=SGL-MTG-DDS-11-ENN1</t>
  </si>
  <si>
    <t>Curator of Mysteries</t>
  </si>
  <si>
    <t>https://starcitygames.com/curator-of-mysteries-sgl-mtg-akh-49-enn/?sku=SGL-MTG-AKH-49-ENN1</t>
  </si>
  <si>
    <t>Vizier of Many Faces</t>
  </si>
  <si>
    <t>https://starcitygames.com/vizier-of-many-faces-sgl-mtg-akh-74-enn/?sku=SGL-MTG-AKH-74-ENN1</t>
  </si>
  <si>
    <t>Dreamcaller Siren</t>
  </si>
  <si>
    <t>https://starcitygames.com/dreamcaller-siren-sgl-mtg-xln-54-enn/?sku=SGL-MTG-XLN-54-ENN1</t>
  </si>
  <si>
    <t>Crafty Cutpurse</t>
  </si>
  <si>
    <t>https://starcitygames.com/crafty-cutpurse-sgl-mtg-rix-33-enn/?sku=SGL-MTG-RIX-33-ENN1</t>
  </si>
  <si>
    <t>Kumena's Awakening</t>
  </si>
  <si>
    <t>https://starcitygames.com/kumenas-awakening-sgl-mtg-rix-42-enn/?sku=SGL-MTG-RIX-42-ENN1</t>
  </si>
  <si>
    <t>Seafloor Oracle</t>
  </si>
  <si>
    <t>https://starcitygames.com/seafloor-oracle-sgl-mtg-rix-51-enn/?sku=SGL-MTG-RIX-51-ENN1</t>
  </si>
  <si>
    <t>Reef Worm</t>
  </si>
  <si>
    <t>https://starcitygames.com/reef-worm-sgl-mtg-a25-70-enn/?sku=SGL-MTG-A25-70-ENN1</t>
  </si>
  <si>
    <t>Precognition Field</t>
  </si>
  <si>
    <t>https://starcitygames.com/precognition-field-sgl-mtg-dom-61-enn/?sku=SGL-MTG-DOM-61-ENN1</t>
  </si>
  <si>
    <t>The Antiquities War</t>
  </si>
  <si>
    <t>https://starcitygames.com/the-antiquities-war-sgl-mtg-dom-42-enn/?sku=SGL-MTG-DOM-42-ENN1</t>
  </si>
  <si>
    <t>Gifts Ungiven</t>
  </si>
  <si>
    <t>https://starcitygames.com/gifts-ungiven-sgl-mtg-ss1-5-enn/?sku=SGL-MTG-SS1-5-ENN1</t>
  </si>
  <si>
    <t>One with the Machine</t>
  </si>
  <si>
    <t>https://starcitygames.com/one-with-the-machine-sgl-mtg-m19-66-enn/?sku=SGL-MTG-M19-66-ENN1</t>
  </si>
  <si>
    <t>Sphinx of Foresight</t>
  </si>
  <si>
    <t>https://starcitygames.com/sphinx-of-foresight-sgl-mtg-rna-55-enn/?sku=SGL-MTG-RNA-55-ENN1</t>
  </si>
  <si>
    <t>Drawn from Dreams</t>
  </si>
  <si>
    <t>https://starcitygames.com/drawn-from-dreams-sgl-mtg-m20-56-enn/?sku=SGL-MTG-M20-56-ENN1</t>
  </si>
  <si>
    <t>https://starcitygames.com/dungeon-geists-sgl-mtg-m20-57-enn/?sku=SGL-MTG-M20-57-ENN1</t>
  </si>
  <si>
    <t>Engulf the Shore</t>
  </si>
  <si>
    <t>https://starcitygames.com/engulf-the-shore-sgl-mtg-gn2-21-enn/?sku=SGL-MTG-GN2-21-ENN1</t>
  </si>
  <si>
    <t>Ashiok's Erasure</t>
  </si>
  <si>
    <t>https://starcitygames.com/ashioks-erasure-sgl-mtg-thb-043-enn/?sku=SGL-MTG-THB-043-ENN1</t>
  </si>
  <si>
    <t>Enchantmentize (T)</t>
  </si>
  <si>
    <t>https://starcitygames.com/enchantmentize-sgl-mtg-mb13-021-enn/?sku=SGL-MTG-MB13-021-ENN1</t>
  </si>
  <si>
    <t>Whelmning Wave</t>
  </si>
  <si>
    <t>https://starcitygames.com/whelming-wave-sgl-mtg-pwsb-ddo_044-enn/?sku=SGL-MTG-PWSB-DDO_044-ENN1</t>
  </si>
  <si>
    <t>https://starcitygames.com/talrand-sky-summoner-sgl-mtg-jmp-181-enn/?sku=SGL-MTG-JMP-181-ENN1</t>
  </si>
  <si>
    <t>Profaner of the Dead</t>
  </si>
  <si>
    <t>https://starcitygames.com/profaner-of-the-dead-sgl-mtg-pwsb-dtk_070-enn/?sku=SGL-MTG-PWSB-DTK_070-ENN1</t>
  </si>
  <si>
    <t>https://starcitygames.com/the-antiquities-war-sgl-mtg-dom-42-enn/?sku=SGL-MTG-DOM-42-ENN</t>
  </si>
  <si>
    <t>https://starcitygames.com/charix-the-raging-isle-sgl-mtg-znr-049-enn/?sku=SGL-MTG-ZNR-049-ENN1</t>
  </si>
  <si>
    <t>https://starcitygames.com/inscription-of-insight-sgl-mtg-znr-061-enn/?sku=SGL-MTG-ZNR-061-ENN1</t>
  </si>
  <si>
    <t>Master of Winds</t>
  </si>
  <si>
    <t>https://starcitygames.com/master-of-winds-sgl-mtg-znr-068-enn/?sku=SGL-MTG-ZNR-068-ENN1</t>
  </si>
  <si>
    <t>https://starcitygames.com/laboratory-drudge-sgl-mtg-cmr-078-enn/?sku=SGL-MTG-CMR-078-ENN1</t>
  </si>
  <si>
    <t>Whelming Wave</t>
  </si>
  <si>
    <t>https://starcitygames.com/whelming-wave-sgl-mtg-cmr-409-enn/?sku=SGL-MTG-CMR-409-ENN1</t>
  </si>
  <si>
    <t>https://starcitygames.com/cosmos-charger-sgl-mtg-khm-051-enn/?sku=SGL-MTG-KHM-051-ENN1</t>
  </si>
  <si>
    <t>Tempted by the Oriq</t>
  </si>
  <si>
    <t>https://starcitygames.com/tempted-by-the-oriq-sgl-mtg-stx-058-enn/?sku=SGL-MTG-STX-058-ENN1</t>
  </si>
  <si>
    <t>Tezzeret's Gambit (JAP)</t>
  </si>
  <si>
    <t>https://starcitygames.com/tezzerets-gambit-sgl-mtg-sta2-084-jaf/?sku=SGL-MTG-STA2-084-JAF1</t>
  </si>
  <si>
    <t>Wonder</t>
  </si>
  <si>
    <t>https://starcitygames.com/wonder-sgl-mtg-mh2-271-enn/?sku=SGL-MTG-MH2-271-ENN1</t>
  </si>
  <si>
    <t>https://starcitygames.com/demilich-sgl-mtg-afr-053-enn/?sku=SGL-MTG-AFR-053-ENN</t>
  </si>
  <si>
    <t>Netherese Puzzle-Ward</t>
  </si>
  <si>
    <t>https://starcitygames.com/netherese-puzzle-ward-sgl-mtg-afc2-286-enn/?sku=SGL-MTG-AFC2-286-ENN1</t>
  </si>
  <si>
    <t>https://starcitygames.com/netherese-puzzle-ward-sgl-mtg-afc-017-enn/?sku=SGL-MTG-AFC-017-ENN1</t>
  </si>
  <si>
    <t>Grafted Identity</t>
  </si>
  <si>
    <t>https://starcitygames.com/grafted-identity-sgl-mtg-mid-057-enn/?sku=SGL-MTG-MID-057-ENN1</t>
  </si>
  <si>
    <t>Cleaver Skaab</t>
  </si>
  <si>
    <t>https://starcitygames.com/cleaver-skaab-sgl-mtg-mic-011-enn/?sku=SGL-MTG-MIC-011-ENN1</t>
  </si>
  <si>
    <t>Forgotten Creation</t>
  </si>
  <si>
    <t>https://starcitygames.com/forgotten-creation-sgl-mtg-mic-100-enn/?sku=SGL-MTG-MIC-100-ENN1</t>
  </si>
  <si>
    <t>Havengul Runebinder</t>
  </si>
  <si>
    <t>https://starcitygames.com/havengul-runebinder-sgl-mtg-mic-101-enn/?sku=SGL-MTG-MIC-101-ENN1</t>
  </si>
  <si>
    <t>Consuming Tide</t>
  </si>
  <si>
    <t>https://starcitygames.com/consuming-tide-sgl-mtg-vow-053-enn/?sku=SGL-MTG-VOW-053-ENN</t>
  </si>
  <si>
    <t>Spectral Arcanist</t>
  </si>
  <si>
    <t>https://starcitygames.com/spectral-arcanist-sgl-mtg-voc2-053-enn/?sku=SGL-MTG-VOC2-053-ENN1</t>
  </si>
  <si>
    <r>
      <t xml:space="preserve">3.7.2. </t>
    </r>
    <r>
      <rPr>
        <b/>
        <sz val="12"/>
        <color rgb="FF999999"/>
        <rFont val="Calibri"/>
        <family val="2"/>
        <scheme val="minor"/>
      </rPr>
      <t>Innistrad: Double Feature</t>
    </r>
  </si>
  <si>
    <t>https://starcitygames.com/consuming-tide-sgl-mtg-dbl-320-enn/?sku=SGL-MTG-DBL-320-ENN</t>
  </si>
  <si>
    <t>Reservoir Kraken</t>
  </si>
  <si>
    <t>https://starcitygames.com/reservoir-kraken-sgl-mtg-snc-056-enn/?sku=SGL-MTG-SNC-056-ENN1</t>
  </si>
  <si>
    <t>Undercover Operative</t>
  </si>
  <si>
    <t>https://starcitygames.com/undercover-operative-sgl-mtg-snc-063-enn/?sku=SGL-MTG-SNC-063-ENN1</t>
  </si>
  <si>
    <t>Identity Thief</t>
  </si>
  <si>
    <t>https://starcitygames.com/identity-thief-sgl-mtg-ncc-224-enn/?sku=SGL-MTG-NCC-224-ENN1</t>
  </si>
  <si>
    <t>Skyway Robber</t>
  </si>
  <si>
    <t>https://starcitygames.com/skyway-robber-sgl-mtg-ncc-031-enn/?sku=SGL-MTG-NCC-031-ENN1</t>
  </si>
  <si>
    <t>Wizards of Thay</t>
  </si>
  <si>
    <t>https://starcitygames.com/wizards-of-thay-sgl-mtg-clb-105-enn/?sku=SGL-MTG-CLB-105-ENN1</t>
  </si>
  <si>
    <t>https://starcitygames.com/gifts-ungiven-sgl-mtg-2x2-051-enn/?sku=SGL-MTG-2X2-051-ENN1</t>
  </si>
  <si>
    <t>https://starcitygames.com/talrand-sky-summoner-sgl-mtg-2x2-064-enn/?sku=SGL-MTG-2X2-064-ENN1</t>
  </si>
  <si>
    <t>https://starcitygames.com/venser-shaper-savant-sgl-mtg-2x2-066-enn/?sku=SGL-MTG-2X2-066-ENN1</t>
  </si>
  <si>
    <t>The Phasing of Zhalfir</t>
  </si>
  <si>
    <t>https://starcitygames.com/the-phasing-of-zhalfir-sgl-mtg-dmu-059-enn/?sku=SGL-MTG-DMU-059-ENN1</t>
  </si>
  <si>
    <t>Urza's Command</t>
  </si>
  <si>
    <t>https://starcitygames.com/urzas-command-sgl-mtg-bro-070-enn/?sku=SGL-MTG-BRO-070-ENN</t>
  </si>
  <si>
    <t>https://starcitygames.com/seafloor-oracle-sgl-mtg-j22-343-enn/?sku=SGL-MTG-J22-343-ENN</t>
  </si>
  <si>
    <t>Encroaching Mycosynth</t>
  </si>
  <si>
    <t>https://starcitygames.com/encroaching-mycosynth-sgl-mtg-one-047-enn/?sku=SGL-MTG-ONE-047-ENN</t>
  </si>
  <si>
    <t>Mindsplice Apparatus</t>
  </si>
  <si>
    <t>https://starcitygames.com/mindsplice-apparatus-sgl-mtg-one-063-enn/?sku=SGL-MTG-ONE-063-ENN</t>
  </si>
  <si>
    <t>Zephyr Singer</t>
  </si>
  <si>
    <t>https://starcitygames.com/zephyr-singer-sgl-mtg-mom-086-enn/?sku=SGL-MTG-MOM-086-ENN</t>
  </si>
  <si>
    <t>Herald of Hoofbeats</t>
  </si>
  <si>
    <t>https://starcitygames.com/herald-of-hoofbeats-sgl-mtg-moc-022-enn/?sku=SGL-MTG-MOC-022-ENN</t>
  </si>
  <si>
    <t>Search the City</t>
  </si>
  <si>
    <t>https://starcitygames.com/search-the-city-sgl-mtg-rtr-49-enn/?sku=SGL-MTG-RTR-49-ENN1</t>
  </si>
  <si>
    <t>Glyph Keeper</t>
  </si>
  <si>
    <t>https://starcitygames.com/glyph-keeper-sgl-mtg-akh-55-enn/?sku=SGL-MTG-AKH-55-ENN1</t>
  </si>
  <si>
    <t>Clocknapper</t>
  </si>
  <si>
    <t>https://starcitygames.com/clocknapper-sgl-mtg-ust-29-enn/?sku=SGL-MTG-UST-29-ENN1</t>
  </si>
  <si>
    <t>Vesuvan Shapeshifter</t>
  </si>
  <si>
    <t>https://starcitygames.com/vesuvan-shapeshifter-sgl-mtg-a25-77-enn/?sku=SGL-MTG-A25-77-ENN1</t>
  </si>
  <si>
    <t>The Mirari Conjecture</t>
  </si>
  <si>
    <t>https://starcitygames.com/the-mirari-conjecture-sgl-mtg-dom-57-enn/?sku=SGL-MTG-DOM-57-ENN1</t>
  </si>
  <si>
    <t>Djinn of Wishes</t>
  </si>
  <si>
    <t>https://starcitygames.com/djinn-of-wishes-sgl-mtg-m19-52-enn/?sku=SGL-MTG-M19-52-ENN1</t>
  </si>
  <si>
    <t>Patient Rebuilding</t>
  </si>
  <si>
    <t>https://starcitygames.com/patient-rebuilding-sgl-mtg-m19-67-enn/?sku=SGL-MTG-M19-67-ENN1</t>
  </si>
  <si>
    <t>Precognitive Perception</t>
  </si>
  <si>
    <t>https://starcitygames.com/precognitive-perception-sgl-mtg-rna-45-enn/?sku=SGL-MTG-RNA-45-ENN1</t>
  </si>
  <si>
    <t>Thryx, the Sudden Storm</t>
  </si>
  <si>
    <t>https://starcitygames.com/thryx-the-sudden-storm-sgl-mtg-thb-076-enn/?sku=SGL-MTG-THB-076-ENN1</t>
  </si>
  <si>
    <t>Voracious Greatshark</t>
  </si>
  <si>
    <t>https://starcitygames.com/voracious-greatshark-sgl-mtg-iko-070-enn/?sku=SGL-MTG-IKO-070-ENN1</t>
  </si>
  <si>
    <t>Mischievous Quanar</t>
  </si>
  <si>
    <t>https://starcitygames.com/mischievous-quanar-sgl-mtg-pwsb-scg_042-enn/?sku=SGL-MTG-PWSB-SCG_042-ENN1</t>
  </si>
  <si>
    <t>https://starcitygames.com/search-the-city-sgl-mtg-pwsb-rtr_049-enn/?sku=SGL-MTG-PWSB-RTR_049-ENN</t>
  </si>
  <si>
    <t>Meloku the Clouded Mirror</t>
  </si>
  <si>
    <t>https://starcitygames.com/meloku-the-clouded-mirror-sgl-mtg-cmr-399-enn/?sku=SGL-MTG-CMR-399-ENN1</t>
  </si>
  <si>
    <t>Magus of the Future</t>
  </si>
  <si>
    <t>https://starcitygames.com/magus-of-the-future-sgl-mtg-tsr-075-enn/?sku=SGL-MTG-TSR-075-ENN1</t>
  </si>
  <si>
    <t>Mind Flayer</t>
  </si>
  <si>
    <t>https://starcitygames.com/mind-flayer-sgl-mtg-afr-063-enn/?sku=SGL-MTG-AFR-063-ENN1</t>
  </si>
  <si>
    <t>https://starcitygames.com/mind-flayer-sgl-mtg-afr2-308-enn/?sku=SGL-MTG-AFR2-308-ENN1</t>
  </si>
  <si>
    <t>Prognostic Sphinx</t>
  </si>
  <si>
    <t>https://starcitygames.com/prognostic-sphinx-sgl-mtg-afc-090-enn/?sku=SGL-MTG-AFC-090-ENN1</t>
  </si>
  <si>
    <t>Curse of Surveillance</t>
  </si>
  <si>
    <t>https://starcitygames.com/curse-of-surveillance-sgl-mtg-mid-046-enn/?sku=SGL-MTG-MID-046-ENN1</t>
  </si>
  <si>
    <t>Aetherspouts</t>
  </si>
  <si>
    <t>https://starcitygames.com/aetherspouts-sgl-mtg-mic-097-enn/?sku=SGL-MTG-MIC-097-ENN1</t>
  </si>
  <si>
    <t>Hordewing Skaab</t>
  </si>
  <si>
    <t>https://starcitygames.com/hordewing-skaab-sgl-mtg-mic-015-enn/?sku=SGL-MTG-MIC-015-ENN1</t>
  </si>
  <si>
    <t>Invoke the Winds</t>
  </si>
  <si>
    <t>https://starcitygames.com/invoke-the-winds-sgl-mtg-neo-058-enn/?sku=SGL-MTG-NEO-058-ENN1</t>
  </si>
  <si>
    <t>Wiretapping</t>
  </si>
  <si>
    <t>https://starcitygames.com/wiretapping-sgl-mtg-snc-065-enn/?sku=SGL-MTG-SNC-065-ENN1</t>
  </si>
  <si>
    <t>Gale's Redirection</t>
  </si>
  <si>
    <t>https://starcitygames.com/gales-redirection-sgl-mtg-clb-073-enn/?sku=SGL-MTG-CLB-073-ENN</t>
  </si>
  <si>
    <t>Sphinx of Clear Skies</t>
  </si>
  <si>
    <t>https://starcitygames.com/sphinx-of-clear-skies-sgl-mtg-dmu-067-enn/?sku=SGL-MTG-DMU-067-ENN1</t>
  </si>
  <si>
    <t>Geology Enthusiast</t>
  </si>
  <si>
    <t>https://starcitygames.com/geology-enthusiast-sgl-mtg-bro2-374-enn/?sku=SGL-MTG-BRO2-374-ENN</t>
  </si>
  <si>
    <t>Jetfire, Ingenious Scientist</t>
  </si>
  <si>
    <t>https://starcitygames.com/jetfire-ingenious-scientist-jetfire-air-guardian-sgl-mtg-bot-003-enn/?sku=SGL-MTG-BOT-003-ENN</t>
  </si>
  <si>
    <t>Ethersworn Adjudicator</t>
  </si>
  <si>
    <t>https://starcitygames.com/ethersworn-adjudicator-sgl-mtg-moc-222-enn/?sku=SGL-MTG-MOC-222-ENN</t>
  </si>
  <si>
    <t>Path of the Enigma</t>
  </si>
  <si>
    <t>https://starcitygames.com/path-of-the-enigma-sgl-mtg-moc-023-enn/?sku=SGL-MTG-MOC-023-ENN</t>
  </si>
  <si>
    <t>Conjured Currency</t>
  </si>
  <si>
    <t>https://starcitygames.com/conjured-currency-sgl-mtg-rtr-33-enn/?sku=SGL-MTG-RTR-33-ENN1</t>
  </si>
  <si>
    <t>Stolen Identity</t>
  </si>
  <si>
    <t>https://starcitygames.com/stolen-identity-sgl-mtg-gtc-53-enn/?sku=SGL-MTG-GTC-53-ENN</t>
  </si>
  <si>
    <t>https://starcitygames.com/minds-desire-sgl-mtg-dds-4-enn/?sku=SGL-MTG-DDS-4-ENN1</t>
  </si>
  <si>
    <t>Sage-Eye Avengers</t>
  </si>
  <si>
    <t>https://starcitygames.com/sage-eye-avengers-sgl-mtg-dds-8-enn/?sku=SGL-MTG-DDS-8-ENN1</t>
  </si>
  <si>
    <t>New Perspectives</t>
  </si>
  <si>
    <t>https://starcitygames.com/new-perspectives-sgl-mtg-akh-63-enn/?sku=SGL-MTG-AKH-63-ENN1</t>
  </si>
  <si>
    <t>Unesh, Criosphinx Sovereign</t>
  </si>
  <si>
    <t>https://starcitygames.com/unesh-criosphinx-sovereign-sgl-mtg-hou-52-enn/?sku=SGL-MTG-HOU-52-ENN1</t>
  </si>
  <si>
    <t>Graveyard Busybody</t>
  </si>
  <si>
    <t>https://starcitygames.com/graveyard-busybody-sgl-mtg-ust-34-enn/?sku=SGL-MTG-UST-34-ENN1</t>
  </si>
  <si>
    <t>Zahid, Djinn of the Lamp</t>
  </si>
  <si>
    <t>https://starcitygames.com/zahid-djinn-of-the-lamp-sgl-mtg-dom-76-enn/?sku=SGL-MTG-DOM-76-ENN1</t>
  </si>
  <si>
    <t>https://starcitygames.com/stolen-identity-sgl-mtg-gk1-2-enn/?sku=SGL-MTG-GK1-2-ENN1</t>
  </si>
  <si>
    <t>Commence the Endgame</t>
  </si>
  <si>
    <t>https://starcitygames.com/commence-the-endgame-sgl-mtg-war-45-enn/?sku=SGL-MTG-WAR-45-ENN1</t>
  </si>
  <si>
    <t>Atemsis, All-Seeing</t>
  </si>
  <si>
    <t>https://starcitygames.com/atemsis-all-seeing-sgl-mtg-m20-46-enn/?sku=SGL-MTG-M20-46-ENN1</t>
  </si>
  <si>
    <t>$2,94</t>
  </si>
  <si>
    <t>Flood of Tears</t>
  </si>
  <si>
    <t>https://starcitygames.com/flood-of-tears-sgl-mtg-m20-59-enn/?sku=SGL-MTG-M20-59-ENN1</t>
  </si>
  <si>
    <t>Masterful Replication</t>
  </si>
  <si>
    <t>https://starcitygames.com/masterful-replication-sgl-mtg-m20-65-enn/?sku=SGL-MTG-M20-65-ENN1</t>
  </si>
  <si>
    <t>Ormos, Archive Keeper</t>
  </si>
  <si>
    <t>https://starcitygames.com/ormos-archive-keeper-sgl-mtg-jmp-013-enn/?sku=SGL-MTG-JMP-013-ENN1</t>
  </si>
  <si>
    <t>Sharding Sphinx</t>
  </si>
  <si>
    <t>https://starcitygames.com/sharding-sphinx-sgl-mtg-jmp-176-enn/?sku=SGL-MTG-JMP-176-ENN1</t>
  </si>
  <si>
    <t>Eligeth, Crossroads Augur</t>
  </si>
  <si>
    <t>https://starcitygames.com/eligeth-crossroads-augur-sgl-mtg-cmr-066-enn/?sku=SGL-MTG-CMR-066-ENN1</t>
  </si>
  <si>
    <t>Shipbreaker Kraken</t>
  </si>
  <si>
    <t>https://starcitygames.com/shipbreaker-kraken-sgl-mtg-cmr-404-enn/?sku=SGL-MTG-CMR-404-ENN1</t>
  </si>
  <si>
    <t>Upheaval</t>
  </si>
  <si>
    <t>https://starcitygames.com/upheaval-sgl-mtg-mh2-270-enn/?sku=SGL-MTG-MH2-270-ENN1</t>
  </si>
  <si>
    <t>https://starcitygames.com/true-polymorph-sgl-mtg-afr-080-enn/?sku=SGL-MTG-AFR-080-ENN1</t>
  </si>
  <si>
    <t>Rooftop Storm</t>
  </si>
  <si>
    <t>https://starcitygames.com/rooftop-storm-sgl-mtg-mic-103-enn/?sku=SGL-MTG-MIC-103-ENN1</t>
  </si>
  <si>
    <t>Kairi, the Swirling Sky</t>
  </si>
  <si>
    <t>https://starcitygames.com/kairi-the-swirling-sky-sgl-mtg-neo-060-enn/?sku=SGL-MTG-NEO-060-ENN1</t>
  </si>
  <si>
    <t>All-Seeing Arbiter</t>
  </si>
  <si>
    <t>https://starcitygames.com/all-seeing-arbiter-sgl-mtg-snc-034-enn/?sku=SGL-MTG-SNC-034-ENN1</t>
  </si>
  <si>
    <t>https://starcitygames.com/cut-your-losses-sgl-mtg-snc-038-enn/?sku=SGL-MTG-SNC-038-ENN1</t>
  </si>
  <si>
    <t>https://starcitygames.com/stolen-identity-sgl-mtg-ncc-233-enn/?sku=SGL-MTG-NCC-233-ENN1</t>
  </si>
  <si>
    <t>Elminster's Simulacrum</t>
  </si>
  <si>
    <t>https://starcitygames.com/elminsters-simulacrum-sgl-mtg-clb-068-enn/?sku=SGL-MTG-CLB-068-ENN1</t>
  </si>
  <si>
    <t>Cosmic Epiphany</t>
  </si>
  <si>
    <t>https://starcitygames.com/cosmic-epiphany-sgl-mtg-dmu-283-enn/?sku=SGL-MTG-DMU-283-ENN1</t>
  </si>
  <si>
    <t>The Temporal Anchor</t>
  </si>
  <si>
    <t>https://starcitygames.com/the-temporal-anchor-sgl-mtg-bro-082-enn/?sku=SGL-MTG-BRO-082-ENN</t>
  </si>
  <si>
    <t>Complete the Circuit</t>
  </si>
  <si>
    <t>https://starcitygames.com/complete-the-circuit-sgl-mtg-mom-052-enn/?sku=SGL-MTG-MOM-052-ENN</t>
  </si>
  <si>
    <t>Sphinx of Uthuun</t>
  </si>
  <si>
    <r>
      <t xml:space="preserve">2.2.6. </t>
    </r>
    <r>
      <rPr>
        <b/>
        <sz val="12"/>
        <color rgb="FFA6A6A6"/>
        <rFont val="Calibri"/>
        <family val="2"/>
        <scheme val="minor"/>
      </rPr>
      <t>Magic 2013</t>
    </r>
  </si>
  <si>
    <t>https://starcitygames.com/sphinx-of-uthuun-sgl-mtg-m13-69-enn/?sku=SGL-MTG-M13-69-ENN1</t>
  </si>
  <si>
    <t>Diluvian Primordial</t>
  </si>
  <si>
    <t>https://starcitygames.com/diluvian-primordial-sgl-mtg-gtc-33-enn/?sku=SGL-MTG-GTC-33-ENN</t>
  </si>
  <si>
    <t>Pearl Lake Ancient</t>
  </si>
  <si>
    <t>https://starcitygames.com/pearl-lake-ancient-sgl-mtg-ktk-49-enn/?sku=SGL-MTG-KTK-49-ENN1</t>
  </si>
  <si>
    <t>Alhammarret, High Arbiter</t>
  </si>
  <si>
    <t>https://starcitygames.com/alhammarret-high-arbiter-sgl-mtg-ori-43-enn/?sku=SGL-MTG-ORI-43-ENN</t>
  </si>
  <si>
    <t>Swarm Intelligence</t>
  </si>
  <si>
    <t>https://starcitygames.com/swarm-intelligence-sgl-mtg-hou-50-enn/?sku=SGL-MTG-HOU-50-ENN1</t>
  </si>
  <si>
    <t>Overflowing Insight</t>
  </si>
  <si>
    <t>https://starcitygames.com/overflowing-insight-sgl-mtg-xln-66-enn/?sku=SGL-MTG-XLN-66-ENN1</t>
  </si>
  <si>
    <t>Day of the Dragons</t>
  </si>
  <si>
    <t>https://starcitygames.com/day-of-the-dragons-sgl-mtg-ima-49-enn/?sku=SGL-MTG-IMA-49-ENN1</t>
  </si>
  <si>
    <t>Pursued Whale</t>
  </si>
  <si>
    <t>https://starcitygames.com/pursued-whale-sgl-mtg-m21-060-enn/?sku=SGL-MTG-M21-060-ENN1</t>
  </si>
  <si>
    <t>Windreader Sphinx</t>
  </si>
  <si>
    <t>https://starcitygames.com/windreader-sphinx-sgl-mtg-jmp-194-enn/?sku=SGL-MTG-JMP-194-ENN1</t>
  </si>
  <si>
    <t>Thought Reflection</t>
  </si>
  <si>
    <t>https://starcitygames.com/thought-reflection-sgl-mtg-2xm-072-enn/?sku=SGL-MTG-2XM-072-ENN1</t>
  </si>
  <si>
    <t>Scourge of Fleets</t>
  </si>
  <si>
    <t>https://starcitygames.com/scourge-of-fleets-sgl-mtg-cmr-403-enn/?sku=SGL-MTG-CMR-403-ENN1</t>
  </si>
  <si>
    <t>https://starcitygames.com/sphinx-of-uthuun-sgl-mtg-cmr-406-enn/?sku=SGL-MTG-CMR-406-ENN1</t>
  </si>
  <si>
    <t>Trench Behemoth</t>
  </si>
  <si>
    <t>https://starcitygames.com/trench-behemoth-sgl-mtg-cmr-366-enn/?sku=SGL-MTG-CMR-366-ENN1</t>
  </si>
  <si>
    <t>Tromokratis</t>
  </si>
  <si>
    <t>https://starcitygames.com/tromokratis-sgl-mtg-cmr-408-enn/?sku=SGL-MTG-CMR-408-ENN1</t>
  </si>
  <si>
    <t>https://starcitygames.com/cyclone-summoner-sgl-mtg-khm-052-enn/?sku=SGL-MTG-KHM-052-ENN1</t>
  </si>
  <si>
    <t>Surtland Elementalist</t>
  </si>
  <si>
    <t>https://starcitygames.com/surtland-elementalist-sgl-mtg-khm-375-enn/?sku=SGL-MTG-KHM-375-ENN1</t>
  </si>
  <si>
    <t>Sage of the Beyond</t>
  </si>
  <si>
    <t>https://starcitygames.com/sage-of-the-beyond-sgl-mtg-khc-006-enn/?sku=SGL-MTG-KHC-006-ENN1</t>
  </si>
  <si>
    <t>Wizard's Spellbook</t>
  </si>
  <si>
    <t>https://starcitygames.com/wizards-spellbook-sgl-mtg-afr-082-enn/?sku=SGL-MTG-AFR-082-ENN1</t>
  </si>
  <si>
    <t>Curse of Unbinding</t>
  </si>
  <si>
    <t>https://starcitygames.com/curse-of-unbinding-sgl-mtg-mic-012-enn/?sku=SGL-MTG-MIC-012-ENN1</t>
  </si>
  <si>
    <t>Dig Through Time</t>
  </si>
  <si>
    <t>https://starcitygames.com/dig-through-time-sgl-mtg-ktk-36-enn/?sku=SGL-MTG-KTK-36-ENN1</t>
  </si>
  <si>
    <t>Stormtide Leviathan</t>
  </si>
  <si>
    <t>https://starcitygames.com/stormtide-leviathan-sgl-mtg-cmr-407-enn/?sku=SGL-MTG-CMR-407-ENN1</t>
  </si>
  <si>
    <t>Myojin of Cryptic Dreams</t>
  </si>
  <si>
    <t>https://starcitygames.com/myojin-of-cryptic-dreams-sgl-mtg-nec-033-enn/?sku=SGL-MTG-NEC-033-ENN1</t>
  </si>
  <si>
    <t>The Unspeakable</t>
  </si>
  <si>
    <t>https://starcitygames.com/the-unspeakable-sgl-mtg-dds-13-enn/?sku=SGL-MTG-DDS-13-ENN1</t>
  </si>
  <si>
    <t>Inkwell Leviathan</t>
  </si>
  <si>
    <t>https://starcitygames.com/inkwell-leviathan-sgl-mtg-2xm-055-enn/?sku=SGL-MTG-2XM-055-ENN1</t>
  </si>
  <si>
    <t>Deep-Sea Kraken</t>
  </si>
  <si>
    <t>https://starcitygames.com/deep-sea-kraken-sgl-mtg-dds-3-enn/?sku=SGL-MTG-DDS-3-ENN1</t>
  </si>
  <si>
    <t>Commit // Memory</t>
  </si>
  <si>
    <t>https://starcitygames.com/commit-sgl-mtg-akh-211a-enn/?sku=SGL-MTG-AKH-211a-ENN1</t>
  </si>
  <si>
    <t>https://starcitygames.com/commit-memory-sgl-mtg-ncc-216-enn/?sku=SGL-MTG-NCC-216-ENN1</t>
  </si>
  <si>
    <t>https://starcitygames.com/icebreaker-kraken-sgl-mtg-khm2-345-enn/?sku=SGL-MTG-KHM2-345-ENN1</t>
  </si>
  <si>
    <t>https://starcitygames.com/icebreaker-kraken-sgl-mtg-khm-063-enn/?sku=SGL-MTG-KHM-063-ENN1</t>
  </si>
  <si>
    <t>Displacement Wave</t>
  </si>
  <si>
    <t>https://starcitygames.com/displacement-wave-sgl-mtg-ori-55-enn/?sku=SGL-MTG-ORI-55-ENN1</t>
  </si>
  <si>
    <t>Entrancing Melody</t>
  </si>
  <si>
    <t>https://starcitygames.com/entrancing-melody-sgl-mtg-xln-55-enn/?sku=SGL-MTG-XLN-55-ENN1</t>
  </si>
  <si>
    <t>Disrupting Shoal</t>
  </si>
  <si>
    <r>
      <t xml:space="preserve">3.1.5. </t>
    </r>
    <r>
      <rPr>
        <sz val="12"/>
        <color theme="1"/>
        <rFont val="Calibri"/>
        <family val="2"/>
        <scheme val="minor"/>
      </rPr>
      <t>Ultimate Masters</t>
    </r>
  </si>
  <si>
    <t>https://starcitygames.com/disrupting-shoal-sgl-mtg-uma-51-enn/?sku=SGL-MTG-UMA-51-ENN1</t>
  </si>
  <si>
    <t>Thassa's Intervention</t>
  </si>
  <si>
    <t>https://starcitygames.com/thassas-intervention-sgl-mtg-thb-072-enn/?sku=SGL-MTG-THB-072-ENN1</t>
  </si>
  <si>
    <t>Ingenious Mastery</t>
  </si>
  <si>
    <t>https://starcitygames.com/ingenious-mastery-sgl-mtg-stx-044-enn/?sku=SGL-MTG-STX-044-ENN1</t>
  </si>
  <si>
    <t>https://starcitygames.com/multiple-choice-sgl-mtg-stx-048-enn/?sku=SGL-MTG-STX-048-ENN1</t>
  </si>
  <si>
    <t>Muse Vortex</t>
  </si>
  <si>
    <t>https://starcitygames.com/muse-vortex-sgl-mtg-c212-355-enn/?sku=SGL-MTG-C212-355-ENN1</t>
  </si>
  <si>
    <t>Diviner's Portent</t>
  </si>
  <si>
    <t>https://starcitygames.com/diviners-portent-sgl-mtg-afc-015-enn/?sku=SGL-MTG-AFC-015-ENN</t>
  </si>
  <si>
    <t>Empty the Laboratory</t>
  </si>
  <si>
    <t>https://starcitygames.com/empty-the-laboratory-sgl-mtg-mic-014-enn/?sku=SGL-MTG-MIC-014-ENN1</t>
  </si>
  <si>
    <t>Universal Surveillance</t>
  </si>
  <si>
    <t>https://starcitygames.com/universal-surveillance-sgl-mtg-nec2-054-enn/?sku=SGL-MTG-NEC2-054-ENN1</t>
  </si>
  <si>
    <t>Change of Plans</t>
  </si>
  <si>
    <t>https://starcitygames.com/change-of-plans-sgl-mtg-ncc-024-enn/?sku=SGL-MTG-NCC-024-ENN1</t>
  </si>
  <si>
    <t>Silver Scrutiny</t>
  </si>
  <si>
    <t>https://starcitygames.com/silver-scrutiny-sgl-mtg-dmu-065-enn/?sku=SGL-MTG-DMU-065-ENN1</t>
  </si>
  <si>
    <t>Blue Sun's Twilight</t>
  </si>
  <si>
    <t>https://starcitygames.com/blue-suns-twilight-sgl-mtg-one-043-enn/?sku=SGL-MTG-ONE-043-ENN</t>
  </si>
  <si>
    <t>Pull from Tomorrow</t>
  </si>
  <si>
    <t>https://starcitygames.com/pull-from-tomorrow-sgl-mtg-moc-230-enn/?sku=SGL-MTG-MOC-230-ENN</t>
  </si>
  <si>
    <t>Hour of Eternity</t>
  </si>
  <si>
    <t>https://starcitygames.com/hour-of-eternity-sgl-mtg-hou-36-enn/?sku=SGL-MTG-HOU-36-ENN1</t>
  </si>
  <si>
    <t>Mass Manipulation</t>
  </si>
  <si>
    <t>https://starcitygames.com/mass-manipulation-sgl-mtg-rna-42-enn/?sku=SGL-MTG-RNA-42-ENN1</t>
  </si>
  <si>
    <t>https://starcitygames.com/hour-of-eternity-sgl-mtg-mic-102-enn/?sku=SGL-MTG-MIC-102-ENN1</t>
  </si>
  <si>
    <t>Infernal Reckoning</t>
  </si>
  <si>
    <t>https://starcitygames.com/infernal-reckoning-sgl-mtg-m19-102-enn/?sku=SGL-MTG-M19-102-ENN1</t>
  </si>
  <si>
    <t>Font of Agonies</t>
  </si>
  <si>
    <t>https://starcitygames.com/font-of-agonies-sgl-mtg-rna-74-enn/?sku=SGL-MTG-RNA-74-ENN1</t>
  </si>
  <si>
    <t>Gutterbones</t>
  </si>
  <si>
    <t>https://starcitygames.com/gutterbones-sgl-mtg-rna-76-enn/?sku=SGL-MTG-RNA-76-ENN1</t>
  </si>
  <si>
    <t>Cabal Therapist</t>
  </si>
  <si>
    <r>
      <t xml:space="preserve">3.2.5. </t>
    </r>
    <r>
      <rPr>
        <b/>
        <sz val="12"/>
        <color rgb="FFFFC625"/>
        <rFont val="Calibri"/>
        <family val="2"/>
        <scheme val="minor"/>
      </rPr>
      <t>Modern Horizons</t>
    </r>
  </si>
  <si>
    <t>https://starcitygames.com/cabal-therapist-sgl-mtg-mh1-80-enn/?sku=SGL-MTG-MH1-80-ENN1</t>
  </si>
  <si>
    <t>https://starcitygames.com/knight-of-the-ebon-legion-sgl-mtg-m20-105-enn/?sku=SGL-MTG-M20-105-ENN</t>
  </si>
  <si>
    <t>Sleeper Agent</t>
  </si>
  <si>
    <t>https://starcitygames.com/sleeper-agent-sgl-mtg-pwsb-10e_178-enn/?sku=SGL-MTG-PWSB-10E_178-ENN1</t>
  </si>
  <si>
    <t>Forsworn Paladin</t>
  </si>
  <si>
    <t>https://starcitygames.com/forsworn-paladin-sgl-mtg-afr-104-enn/?sku=SGL-MTG-AFR-104-ENN1</t>
  </si>
  <si>
    <t>Vorpal Sword</t>
  </si>
  <si>
    <t>https://starcitygames.com/vorpal-sword-sgl-mtg-afr-124-enn/?sku=SGL-MTG-AFR-124-ENN</t>
  </si>
  <si>
    <t>Cultist of the Absolute</t>
  </si>
  <si>
    <t>https://starcitygames.com/cultist-of-the-absolute-sgl-mtg-clb-123-enn/?sku=SGL-MTG-CLB-123-ENN1</t>
  </si>
  <si>
    <t>Evolved Sleeper</t>
  </si>
  <si>
    <t>https://starcitygames.com/evolved-sleeper-sgl-mtg-dmu-093-enn/?sku=SGL-MTG-DMU-093-ENN</t>
  </si>
  <si>
    <t>Ashnod, Flesh Mechanist</t>
  </si>
  <si>
    <t>https://starcitygames.com/ashnod-flesh-mechanist-sgl-mtg-bro-084-enn/?sku=SGL-MTG-BRO-084-ENN</t>
  </si>
  <si>
    <t>Shadow of the Grave</t>
  </si>
  <si>
    <t>https://starcitygames.com/shadow-of-the-grave-sgl-mtg-akh-107-enn/?sku=SGL-MTG-AKH-107-ENN1</t>
  </si>
  <si>
    <t>Bloodcrazed Paladin</t>
  </si>
  <si>
    <t>https://starcitygames.com/bloodcrazed-paladin-sgl-mtg-xln-93-enn/?sku=SGL-MTG-XLN-93-ENN1</t>
  </si>
  <si>
    <t>Fathom Fleet Captain</t>
  </si>
  <si>
    <t>https://starcitygames.com/fathom-fleet-captain-sgl-mtg-xln-106-enn/?sku=SGL-MTG-XLN-106-ENN1</t>
  </si>
  <si>
    <t>Dead's Man Chest</t>
  </si>
  <si>
    <t>https://starcitygames.com/dead-mans-chest-sgl-mtg-rix-66-enn/?sku=SGL-MTG-RIX-66-ENN1</t>
  </si>
  <si>
    <t>Mindblade Render</t>
  </si>
  <si>
    <t>https://starcitygames.com/mindblade-render-sgl-mtg-bbd-49-enn/?sku=SGL-MTG-BBD-49-ENN1</t>
  </si>
  <si>
    <t>Graveyard Marshal</t>
  </si>
  <si>
    <t>https://starcitygames.com/graveyard-marshal-sgl-mtg-m19-99-enn/?sku=SGL-MTG-M19-99-ENN1</t>
  </si>
  <si>
    <t>Mausoleum Secrets</t>
  </si>
  <si>
    <t>https://starcitygames.com/mausoleum-secrets-sgl-mtg-grn-75-enn/?sku=SGL-MTG-GRN-75-ENN1</t>
  </si>
  <si>
    <t>Dreadhorde Invasion</t>
  </si>
  <si>
    <t>https://starcitygames.com/dreadhorde-invasion-sgl-mtg-war-86-enn/?sku=SGL-MTG-WAR-86-ENN1</t>
  </si>
  <si>
    <t>The Elderspell</t>
  </si>
  <si>
    <t>https://starcitygames.com/the-elderspell-sgl-mtg-war-89-enn/?sku=SGL-MTG-WAR-89-ENN1</t>
  </si>
  <si>
    <t>Legion's End</t>
  </si>
  <si>
    <t>https://starcitygames.com/legions-end-sgl-mtg-m20-106-enn/?sku=SGL-MTG-M20-106-ENN1</t>
  </si>
  <si>
    <t>Blacklance Paragon</t>
  </si>
  <si>
    <t>https://starcitygames.com/blacklance-paragon-sgl-mtg-eld-079-enn/?sku=SGL-MTG-ELD-079-ENN1</t>
  </si>
  <si>
    <t>Aphemia, the Cacophony</t>
  </si>
  <si>
    <t>https://starcitygames.com/aphemia-the-cacophony-sgl-mtg-thb-084-enn/?sku=SGL-MTG-THB-084-ENN</t>
  </si>
  <si>
    <t>Nullpriest of Oblivion</t>
  </si>
  <si>
    <t>https://starcitygames.com/nullpriest-of-oblivion-sgl-mtg-znr-118-enn/?sku=SGL-MTG-ZNR-118-ENN1</t>
  </si>
  <si>
    <t>https://starcitygames.com/skyclave-shade-sgl-mtg-znr-125-enn/?sku=SGL-MTG-ZNR-125-ENN1</t>
  </si>
  <si>
    <t>https://starcitygames.com/skyclave-shade-sgl-mtg-znr2-298-enn/?sku=SGL-MTG-ZNR2-298-ENN1</t>
  </si>
  <si>
    <t>Skemfar Avenger</t>
  </si>
  <si>
    <t>https://starcitygames.com/skemfar-avenger-sgl-mtg-khm2-355-enn/?sku=SGL-MTG-KHM2-355-ENN1</t>
  </si>
  <si>
    <t>https://starcitygames.com/skemfar-avenger-sgl-mtg-khm-109-enn/?sku=SGL-MTG-KHM-109-ENN1</t>
  </si>
  <si>
    <t>Liliana's Truimph</t>
  </si>
  <si>
    <t>https://starcitygames.com/lilianas-triumph-sgl-mtg-tsr2-327-enn/?sku=SGL-MTG-TSR2-327-ENN1</t>
  </si>
  <si>
    <t>Poet's Quill</t>
  </si>
  <si>
    <t>https://starcitygames.com/poets-quill-sgl-mtg-stx-082-enn/?sku=SGL-MTG-STX-082-ENN1</t>
  </si>
  <si>
    <t>Persist</t>
  </si>
  <si>
    <t>https://starcitygames.com/persist-sgl-mtg-mh2-096-enn/?sku=SGL-MTG-MH2-096-ENN</t>
  </si>
  <si>
    <t>https://starcitygames.com/persist-sgl-mtg-mh22-345-enn/?sku=SGL-MTG-MH22-345-ENN</t>
  </si>
  <si>
    <t>https://starcitygames.com/dreadhorde-invasion-sgl-mtg-mic-114-enn/?sku=SGL-MTG-MIC-114-ENN1</t>
  </si>
  <si>
    <t>Graf Reaver</t>
  </si>
  <si>
    <t>https://starcitygames.com/graf-reaver-sgl-mtg-vow2-371-enn/?sku=SGL-MTG-VOW2-371-ENN1</t>
  </si>
  <si>
    <t>Voldaren Bloodcaster</t>
  </si>
  <si>
    <t>https://starcitygames.com/voldaren-bloodcaster-bloodbat-summoner-sgl-mtg-vow2-298-enn/?sku=SGL-MTG-VOW2-298-ENN1</t>
  </si>
  <si>
    <t>Tribute to Horobi</t>
  </si>
  <si>
    <t>https://starcitygames.com/tribute-to-horobi-echo-of-deaths-wait-sgl-mtg-neo-124-enn/?sku=SGL-MTG-NEO-124-ENN1</t>
  </si>
  <si>
    <t>https://starcitygames.com/tenacious-underdog-sgl-mtg-snc-097-enn/?sku=SGL-MTG-SNC-097-ENN</t>
  </si>
  <si>
    <t>https://starcitygames.com/tenacious-underdog-sgl-mtg-snc2-345-enn/?sku=SGL-MTG-SNC2-345-ENN</t>
  </si>
  <si>
    <t>Altar of Bhaal</t>
  </si>
  <si>
    <t>https://starcitygames.com/altar-of-bhaal-bone-offering-sgl-mtg-clb-109-enn/?sku=SGL-MTG-CLB-109-ENN1</t>
  </si>
  <si>
    <t>Shadow-Rite Priest</t>
  </si>
  <si>
    <t>https://starcitygames.com/shadow-rite-priest-sgl-mtg-dmu-106-enn/?sku=SGL-MTG-DMU-106-ENN1</t>
  </si>
  <si>
    <t>Stronghold Arena</t>
  </si>
  <si>
    <t>https://starcitygames.com/stronghold-arena-sgl-mtg-dmu-110-enn/?sku=SGL-MTG-DMU-110-ENN1</t>
  </si>
  <si>
    <t>The Raven Man</t>
  </si>
  <si>
    <t>https://starcitygames.com/the-raven-man-sgl-mtg-dmu-103-enn/?sku=SGL-MTG-DMU-103-ENN1</t>
  </si>
  <si>
    <t>Wreck Hunter</t>
  </si>
  <si>
    <r>
      <t xml:space="preserve">3.8.5 </t>
    </r>
    <r>
      <rPr>
        <b/>
        <sz val="12"/>
        <color rgb="FF00B050"/>
        <rFont val="Calibri"/>
        <family val="2"/>
        <scheme val="minor"/>
      </rPr>
      <t>The Brothers' War Commander</t>
    </r>
  </si>
  <si>
    <t>https://starcitygames.com/wreck-hunter-sgl-mtg-brc2-058-enn/?sku=SGL-MTG-BRC2-058-ENN</t>
  </si>
  <si>
    <t>Skirsdag High Priest</t>
  </si>
  <si>
    <t>https://starcitygames.com/skirsdag-high-priest-sgl-mtg-j22-467-enn/?sku=SGL-MTG-J22-467-ENN</t>
  </si>
  <si>
    <t>Grafted Butcher</t>
  </si>
  <si>
    <t>https://starcitygames.com/grafted-butcher-sgl-mtg-mom-109-enn/?sku=SGL-MTG-MOM-109-ENN</t>
  </si>
  <si>
    <t>Underworld Connections</t>
  </si>
  <si>
    <t>https://starcitygames.com/underworld-connections-sgl-mtg-rtr-83-enn/?sku=SGL-MTG-RTR-83-ENN1</t>
  </si>
  <si>
    <t>Infinite Obliteration</t>
  </si>
  <si>
    <t>https://starcitygames.com/infinite-obliteration-sgl-mtg-ori-103-enn/?sku=SGL-MTG-ORI-103-ENN</t>
  </si>
  <si>
    <t>Diregraf Colossus</t>
  </si>
  <si>
    <t>https://starcitygames.com/diregraf-colossus-sgl-mtg-soi-107-enn/?sku=SGL-MTG-SOI-107-ENN1</t>
  </si>
  <si>
    <t>Oath of Liliana</t>
  </si>
  <si>
    <r>
      <t xml:space="preserve">2.7.2. </t>
    </r>
    <r>
      <rPr>
        <b/>
        <sz val="12"/>
        <color rgb="FFBFBFBF"/>
        <rFont val="Calibri"/>
        <family val="2"/>
        <scheme val="minor"/>
      </rPr>
      <t>Eldritch Moon</t>
    </r>
  </si>
  <si>
    <t>https://starcitygames.com/oath-of-liliana-sgl-mtg-emn-99-enn/?sku=SGL-MTG-EMN-99-ENN1</t>
  </si>
  <si>
    <t>Ammit Eternal</t>
  </si>
  <si>
    <t>https://starcitygames.com/ammit-eternal-sgl-mtg-hou-57-enn/?sku=SGL-MTG-HOU-57-ENN1</t>
  </si>
  <si>
    <t>Bontu's Last Reckoning</t>
  </si>
  <si>
    <t>https://starcitygames.com/bontus-last-reckoning-sgl-mtg-hou-60-enn/?sku=SGL-MTG-HOU-60-ENN1</t>
  </si>
  <si>
    <t>Dreamstealer</t>
  </si>
  <si>
    <t>https://starcitygames.com/dreamstealer-sgl-mtg-hou-63-enn/?sku=SGL-MTG-HOU-63-ENN1</t>
  </si>
  <si>
    <t>Ruin Raider</t>
  </si>
  <si>
    <t>https://starcitygames.com/ruin-raider-sgl-mtg-xln-118-enn/?sku=SGL-MTG-XLN-118-ENN1</t>
  </si>
  <si>
    <t>Sword-Point Diplomacy</t>
  </si>
  <si>
    <t>https://starcitygames.com/sword-point-diplomacy-sgl-mtg-xln-126-enn/?sku=SGL-MTG-XLN-126-ENN1</t>
  </si>
  <si>
    <t>Tomb Robber</t>
  </si>
  <si>
    <t>https://starcitygames.com/tomb-robber-sgl-mtg-rix-87-enn/?sku=SGL-MTG-RIX-87-ENN1</t>
  </si>
  <si>
    <t>Vona's Hunger</t>
  </si>
  <si>
    <t>https://starcitygames.com/vonas-hunger-sgl-mtg-rix-90-enn/?sku=SGL-MTG-RIX-90-ENN1</t>
  </si>
  <si>
    <t>Isareth the Awakener</t>
  </si>
  <si>
    <t>https://starcitygames.com/isareth-the-awakener-sgl-mtg-m19-104-enn/?sku=SGL-MTG-M19-104-ENN1</t>
  </si>
  <si>
    <t>Blood Operative</t>
  </si>
  <si>
    <t>https://starcitygames.com/blood-operative-sgl-mtg-grn-63-enn/?sku=SGL-MTG-GRN-63-ENN1</t>
  </si>
  <si>
    <t>Pestilent Spirit</t>
  </si>
  <si>
    <t>https://starcitygames.com/pestilent-spirit-sgl-mtg-rna-81-enn/?sku=SGL-MTG-RNA-81-ENN1</t>
  </si>
  <si>
    <t>Deliver Unto Evil</t>
  </si>
  <si>
    <t>https://starcitygames.com/deliver-unto-evil-sgl-mtg-war-85-enn/?sku=SGL-MTG-WAR-85-ENN1</t>
  </si>
  <si>
    <t>Embodiment of Agonies</t>
  </si>
  <si>
    <t>https://starcitygames.com/embodiment-of-agonies-sgl-mtg-m20-98-enn/?sku=SGL-MTG-M20-98-ENN1</t>
  </si>
  <si>
    <t>Oathsworn Knight</t>
  </si>
  <si>
    <t>https://starcitygames.com/oathsworn-knight-sgl-mtg-eld-098-enn/?sku=SGL-MTG-ELD-098-ENN1</t>
  </si>
  <si>
    <t>Treacherous Blessing</t>
  </si>
  <si>
    <t>https://starcitygames.com/treacherous-blessing-sgl-mtg-thb-117-enn/?sku=SGL-MTG-THB-117-ENN1</t>
  </si>
  <si>
    <t>Tymaret Calls the Dead</t>
  </si>
  <si>
    <t>https://starcitygames.com/tymaret-calls-the-dead-sgl-mtg-thb-118-enn/?sku=SGL-MTG-THB-118-ENN1</t>
  </si>
  <si>
    <t>Nighthowler</t>
  </si>
  <si>
    <t>https://starcitygames.com/nighthowler-sgl-mtg-pwsb-c15_129-enn/?sku=SGL-MTG-PWSB-C15_129-ENN1</t>
  </si>
  <si>
    <t>Hunted Nightmare</t>
  </si>
  <si>
    <t>https://starcitygames.com/hunted-nightmare-sgl-mtg-iko2-322-enn/?sku=SGL-MTG-IKO2-322-ENN1</t>
  </si>
  <si>
    <t>https://starcitygames.com/hunted-nightmare-sgl-mtg-iko-092-enn/?sku=SGL-MTG-IKO-092-ENN1</t>
  </si>
  <si>
    <t>Demonic Embrace</t>
  </si>
  <si>
    <t>https://starcitygames.com/demonic-embrace-sgl-mtg-m21-095-enn/?sku=SGL-MTG-M21-095-ENN1</t>
  </si>
  <si>
    <t>Hooded Blightfang</t>
  </si>
  <si>
    <t>https://starcitygames.com/hooded-blightfang-sgl-mtg-m212-357-enn/?sku=SGL-MTG-M212-357-ENN1</t>
  </si>
  <si>
    <t>https://starcitygames.com/hooded-blightfang-sgl-mtg-m21-104-enn/?sku=SGL-MTG-M21-104-ENN1</t>
  </si>
  <si>
    <t>Liliana's Standard Bearer</t>
  </si>
  <si>
    <t>https://starcitygames.com/lilianas-standard-bearer-sgl-mtg-m21-110-enn/?sku=SGL-MTG-M21-110-ENN1</t>
  </si>
  <si>
    <t>https://starcitygames.com/lilianas-standard-bearer-sgl-mtg-m212-299-enn/?sku=SGL-MTG-M212-299-ENN1</t>
  </si>
  <si>
    <t>https://starcitygames.com/necromentia-sgl-mtg-m21-116-enn/?sku=SGL-MTG-M21-116-ENN1</t>
  </si>
  <si>
    <t>https://starcitygames.com/drana-liberator-of-malakir-sgl-mtg-jmp-225-enn/?sku=SGL-MTG-JMP-225-ENN1</t>
  </si>
  <si>
    <t>Inscription of Ruin</t>
  </si>
  <si>
    <t>https://starcitygames.com/inscription-of-ruin-sgl-mtg-znr-108-enn/?sku=SGL-MTG-ZNR-108-ENN1</t>
  </si>
  <si>
    <t>Nighthawk Scavenger</t>
  </si>
  <si>
    <t>https://starcitygames.com/nighthawk-scavenger-sgl-mtg-znr-115-enn/?sku=SGL-MTG-ZNR-115-ENN1</t>
  </si>
  <si>
    <t>Soul Shatter</t>
  </si>
  <si>
    <t>https://starcitygames.com/soul-shatter-sgl-mtg-znr2-345-enn/?sku=SGL-MTG-ZNR2-345-ENN1</t>
  </si>
  <si>
    <t>https://starcitygames.com/soul-shatter-sgl-mtg-znr-127-enn/?sku=SGL-MTG-ZNR-127-ENN1</t>
  </si>
  <si>
    <t>https://starcitygames.com/taborax-hopes-demise-sgl-mtg-znr-129-enn/?sku=SGL-MTG-ZNR-129-ENN1</t>
  </si>
  <si>
    <t>Plague Reaver</t>
  </si>
  <si>
    <t>https://starcitygames.com/plague-reaver-sgl-mtg-cmr-143-enn/?sku=SGL-MTG-CMR-143-ENN1</t>
  </si>
  <si>
    <t>Sudden Spoiling</t>
  </si>
  <si>
    <t>https://starcitygames.com/sudden-spoiling-sgl-mtg-tsr-144-enn/?sku=SGL-MTG-TSR-144-ENN1</t>
  </si>
  <si>
    <t>Callous Bloodmage</t>
  </si>
  <si>
    <t>https://starcitygames.com/callous-bloodmage-sgl-mtg-stx-066-enn/?sku=SGL-MTG-STX-066-ENN1</t>
  </si>
  <si>
    <t>Callous Bloodmage (JAP)</t>
  </si>
  <si>
    <t>Sedgemoor Witch (JAP)</t>
  </si>
  <si>
    <t>Magus of the Bridge</t>
  </si>
  <si>
    <t>https://starcitygames.com/magus-of-the-bridge-sgl-mtg-mh2-092-enn/?sku=SGL-MTG-MH2-092-ENN1</t>
  </si>
  <si>
    <t>Bloodline Culling</t>
  </si>
  <si>
    <t>https://starcitygames.com/bloodline-culling-sgl-mtg-mid-089-enn/?sku=SGL-MTG-MID-089-ENN1</t>
  </si>
  <si>
    <t>Curse of Leeches</t>
  </si>
  <si>
    <t>https://starcitygames.com/curse-of-leeches-sgl-mtg-mid-094-enn/?sku=SGL-MTG-MID-094-ENN1</t>
  </si>
  <si>
    <t>Mask of Griselbrand</t>
  </si>
  <si>
    <t>https://starcitygames.com/mask-of-griselbrand-sgl-mtg-mid-111-enn/?sku=SGL-MTG-MID-111-ENN1</t>
  </si>
  <si>
    <t>Cemetery Reaper</t>
  </si>
  <si>
    <t>https://starcitygames.com/cemetery-reaper-sgl-mtg-mic-108-enn/?sku=SGL-MTG-MIC-108-ENN1</t>
  </si>
  <si>
    <t>Curse of the Restless Dead</t>
  </si>
  <si>
    <t>https://starcitygames.com/curse-of-the-restless-dead-sgl-mtg-mic-018-enn/?sku=SGL-MTG-MIC-018-ENN1</t>
  </si>
  <si>
    <t>https://starcitygames.com/diregraf-colossus-sgl-mtg-mic-112-enn/?sku=SGL-MTG-MIC-112-ENN1</t>
  </si>
  <si>
    <t>Midnight Reaper</t>
  </si>
  <si>
    <t>https://starcitygames.com/midnight-reaper-sgl-mtg-mic-125-enn/?sku=SGL-MTG-MIC-125-ENN1</t>
  </si>
  <si>
    <t>Demonic Bargain</t>
  </si>
  <si>
    <t>https://starcitygames.com/demonic-bargain-sgl-mtg-vow-103-enn/?sku=SGL-MTG-VOW-103-ENN1</t>
  </si>
  <si>
    <t>Dracula, Blood Immortal</t>
  </si>
  <si>
    <t>https://starcitygames.com/falkenrath-forebear-sgl-mtg-vow2-334-enn/?sku=SGL-MTG-VOW2-334-ENN1</t>
  </si>
  <si>
    <t>Falkenrath Forebear</t>
  </si>
  <si>
    <t>https://starcitygames.com/falkenrath-forebear-sgl-mtg-vow-111-enn/?sku=SGL-MTG-VOW-111-ENN1</t>
  </si>
  <si>
    <t>https://starcitygames.com/biting-palm-ninja-sgl-mtg-neo-088-enn/?sku=SGL-MTG-NEO-088-ENN1</t>
  </si>
  <si>
    <t>https://starcitygames.com/soul-transfer-sgl-mtg-neo-122-enn/?sku=SGL-MTG-NEO-122-ENN1</t>
  </si>
  <si>
    <t>Tatsunari, Toad Rider</t>
  </si>
  <si>
    <t>https://starcitygames.com/tatsunari-toad-rider-sgl-mtg-neo2-345-enn/?sku=SGL-MTG-NEO2-345-ENN1</t>
  </si>
  <si>
    <t>Cemetery Tampering</t>
  </si>
  <si>
    <t>https://starcitygames.com/cemetery-tampering-sgl-mtg-snc-069-enn/?sku=SGL-MTG-SNC-069-ENN1</t>
  </si>
  <si>
    <t>Sanguine Spy</t>
  </si>
  <si>
    <t>https://starcitygames.com/sanguine-spy-sgl-mtg-snc-093-enn/?sku=SGL-MTG-SNC-093-ENN1</t>
  </si>
  <si>
    <t>Shakedown Heavy</t>
  </si>
  <si>
    <t>https://starcitygames.com/shakedown-heavy-sgl-mtg-snc-095-enn/?sku=SGL-MTG-SNC-095-ENN1</t>
  </si>
  <si>
    <t>https://starcitygames.com/drana-liberator-of-malakir-sgl-mtg-ncc-248-enn/?sku=SGL-MTG-NCC-248-ENN1</t>
  </si>
  <si>
    <t>Graveblade Marauder</t>
  </si>
  <si>
    <t>https://starcitygames.com/graveblade-marauder-sgl-mtg-ncc-251-enn/?sku=SGL-MTG-NCC-251-ENN1</t>
  </si>
  <si>
    <t>Mari, the Killing Quill</t>
  </si>
  <si>
    <t>https://starcitygames.com/mari-the-killing-quill-sgl-mtg-ncc-089-enn/?sku=SGL-MTG-NCC-089-ENN1</t>
  </si>
  <si>
    <t>https://starcitygames.com/drana-liberator-of-malakir-sgl-mtg-dmc-111-enn/?sku=SGL-MTG-DMC-111-ENN1</t>
  </si>
  <si>
    <t>Moira, Urborg Haunt</t>
  </si>
  <si>
    <t>https://starcitygames.com/moira-urborg-haunt-sgl-mtg-dmc-006-enn/?sku=SGL-MTG-DMC-006-ENN1</t>
  </si>
  <si>
    <t>Geth, Thane of Contracts</t>
  </si>
  <si>
    <t>https://starcitygames.com/geth-thane-of-contracts-sgl-mtg-one-095-enn/?sku=SGL-MTG-ONE-095-ENN</t>
  </si>
  <si>
    <t>Karumonix, the Rat King</t>
  </si>
  <si>
    <t>https://starcitygames.com/karumonix-the-rat-king-sgl-mtg-one-098-enn/?sku=SGL-MTG-ONE-098-ENN</t>
  </si>
  <si>
    <t>Ayara, Widow of the Realm</t>
  </si>
  <si>
    <t>https://starcitygames.com/ayara-widow-of-the-realm-sgl-mtg-mom-090-enn/?sku=SGL-MTG-MOM-090-ENN</t>
  </si>
  <si>
    <t>Bloated Processor</t>
  </si>
  <si>
    <t>https://starcitygames.com/bloated-processor-sgl-mtg-mom-093-enn/?sku=SGL-MTG-MOM-093-ENN</t>
  </si>
  <si>
    <t>https://starcitygames.com/ayara-first-of-locthwain-sgl-mtg-mul-013-enn/?sku=SGL-MTG-MUL-013-ENN</t>
  </si>
  <si>
    <t>Exsanguinator Cavalry</t>
  </si>
  <si>
    <t>https://starcitygames.com/exsanguinator-cavalry-sgl-mtg-moc-026-enn/?sku=SGL-MTG-MOC-026-ENN</t>
  </si>
  <si>
    <t>Haakon, Stromgald Scourge</t>
  </si>
  <si>
    <t>https://starcitygames.com/haakon-stromgald-scourge-sgl-mtg-moc-252-enn/?sku=SGL-MTG-MOC-252-ENN</t>
  </si>
  <si>
    <t>https://starcitygames.com/lilianas-standard-bearer-sgl-mtg-moc-255-enn/?sku=SGL-MTG-MOC-255-ENN</t>
  </si>
  <si>
    <t>https://starcitygames.com/midnight-reaper-sgl-mtg-moc-257-enn/?sku=SGL-MTG-MOC-257-ENN</t>
  </si>
  <si>
    <t>Murderous Rider</t>
  </si>
  <si>
    <t>https://starcitygames.com/murderous-rider-swift-end-sgl-mtg-moc-258-enn/?sku=SGL-MTG-MOC-258-ENN</t>
  </si>
  <si>
    <t>Painful Truths</t>
  </si>
  <si>
    <t>https://starcitygames.com/painful-truths-sgl-mtg-moc-262-enn/?sku=SGL-MTG-MOC-262-ENN</t>
  </si>
  <si>
    <t>Desecration Demon</t>
  </si>
  <si>
    <t>https://starcitygames.com/desecration-demon-sgl-mtg-rtr-63-enn/?sku=SGL-MTG-RTR-63-ENN1</t>
  </si>
  <si>
    <t>Liliana's Reaver</t>
  </si>
  <si>
    <t>https://starcitygames.com/lilianas-reaver-sgl-mtg-m14-103-enn/?sku=SGL-MTG-M14-103-ENN1</t>
  </si>
  <si>
    <t>Triskaidekaphobia</t>
  </si>
  <si>
    <t>https://starcitygames.com/triskaidekaphobia-sgl-mtg-soi-141-enn/?sku=SGL-MTG-SOI-141-ENN1</t>
  </si>
  <si>
    <t>Yahenni's Expertise</t>
  </si>
  <si>
    <t>https://starcitygames.com/yahennis-expertise-sgl-mtg-aer-75-enn/?sku=SGL-MTG-AER-75-ENN1</t>
  </si>
  <si>
    <t>https://starcitygames.com/sanctum-seeker-sgl-mtg-xln-120-enn/?sku=SGL-MTG-XLN-120-ENN1</t>
  </si>
  <si>
    <t>Vraska's Contempt</t>
  </si>
  <si>
    <t>https://starcitygames.com/vraskas-contempt-sgl-mtg-xln-129-enn/?sku=SGL-MTG-XLN-129-ENN1</t>
  </si>
  <si>
    <t>Josu Vess, Lich Knight</t>
  </si>
  <si>
    <t>https://starcitygames.com/josu-vess-lich-knight-sgl-mtg-dom-95-enn/?sku=SGL-MTG-DOM-95-ENN1</t>
  </si>
  <si>
    <t>Rite of Belzenlok</t>
  </si>
  <si>
    <t>https://starcitygames.com/rite-of-belzenlok-sgl-mtg-dom-102-enn/?sku=SGL-MTG-DOM-102-ENN1</t>
  </si>
  <si>
    <t>Demon of Catastrophes</t>
  </si>
  <si>
    <t>https://starcitygames.com/demon-of-catastrophes-sgl-mtg-m19-91-enn/?sku=SGL-MTG-M19-91-ENN1</t>
  </si>
  <si>
    <t>Eat to Extinction</t>
  </si>
  <si>
    <t>https://starcitygames.com/eat-to-extinction-sgl-mtg-thb-090-enn/?sku=SGL-MTG-THB-090-ENN1</t>
  </si>
  <si>
    <t>Nightmare Shepherd</t>
  </si>
  <si>
    <t>https://starcitygames.com/nightmare-shepherd-sgl-mtg-thb-108-enn/?sku=SGL-MTG-THB-108-ENN1</t>
  </si>
  <si>
    <t>Gonti, Lord of Luxury</t>
  </si>
  <si>
    <t>https://starcitygames.com/gonti-lord-of-luxury-sgl-mtg-pwsb-kld_084-enn/?sku=SGL-MTG-PWSB-KLD_084-ENN1</t>
  </si>
  <si>
    <t>Dredge the Mire</t>
  </si>
  <si>
    <t>https://starcitygames.com/dredge-the-mire-sgl-mtg-c20-043-enn/?sku=SGL-MTG-C20-043-ENN1</t>
  </si>
  <si>
    <t>Dirge Bat</t>
  </si>
  <si>
    <t>https://starcitygames.com/dirge-bat-sgl-mtg-iko-084-enn/?sku=SGL-MTG-IKO-084-ENN1</t>
  </si>
  <si>
    <t>https://starcitygames.com/kaervek-the-spiteful-sgl-mtg-m21-106-enn/?sku=SGL-MTG-M21-106-ENN1</t>
  </si>
  <si>
    <t>Bogbrew Witch</t>
  </si>
  <si>
    <t>https://starcitygames.com/bogbrew-witch-sgl-mtg-jmp-211-enn/?sku=SGL-MTG-JMP-211-ENN1</t>
  </si>
  <si>
    <t>https://starcitygames.com/gonti-lord-of-luxury-sgl-mtg-jmp-240-enn/?sku=SGL-MTG-JMP-240-ENN1</t>
  </si>
  <si>
    <t>Languish</t>
  </si>
  <si>
    <t>https://starcitygames.com/languish-sgl-mtg-jmp-246-enn/?sku=SGL-MTG-JMP-246-ENN1</t>
  </si>
  <si>
    <t>Sangromancer</t>
  </si>
  <si>
    <t>https://starcitygames.com/sangromancer-sgl-mtg-jmp-272-enn/?sku=SGL-MTG-JMP-272-ENN1</t>
  </si>
  <si>
    <t>Magus of the Abyss</t>
  </si>
  <si>
    <t>https://starcitygames.com/magus-of-the-abyss-sgl-mtg-2xm-097-enn/?sku=SGL-MTG-2XM-097-ENN1</t>
  </si>
  <si>
    <t>Volrath's Dungeon</t>
  </si>
  <si>
    <t>https://starcitygames.com/volraths-dungeon-sgl-mtg-pwsb-exo_078-enn/?sku=SGL-MTG-PWSB-EXO_078-ENN</t>
  </si>
  <si>
    <t>Hagra Mauling</t>
  </si>
  <si>
    <t>https://starcitygames.com/hagra-mauling-hagra-broodpit-sgl-mtg-znr2-339-enn/?sku=SGL-MTG-ZNR2-339-ENN1</t>
  </si>
  <si>
    <t>https://starcitygames.com/hagra-mauling-hagra-broodpit-sgl-mtg-znr-106-enn/?sku=SGL-MTG-ZNR-106-ENN1</t>
  </si>
  <si>
    <t>Nightshade Harvester</t>
  </si>
  <si>
    <t>https://starcitygames.com/nightshade-harvester-sgl-mtg-cmr-138-enn/?sku=SGL-MTG-CMR-138-ENN1</t>
  </si>
  <si>
    <t>Crippling Fear</t>
  </si>
  <si>
    <t>https://starcitygames.com/crippling-fear-sgl-mtg-khm2-350-enn/?sku=SGL-MTG-KHM2-350-ENN1</t>
  </si>
  <si>
    <t>Draugr Necromancer</t>
  </si>
  <si>
    <t>https://starcitygames.com/draugr-necromancer-sgl-mtg-khm-086-enn/?sku=SGL-MTG-KHM-086-ENN1</t>
  </si>
  <si>
    <t>Baleful Mastery (JAP)</t>
  </si>
  <si>
    <t>Oriq Loremage</t>
  </si>
  <si>
    <t>https://starcitygames.com/oriq-loremage-sgl-mtg-stx-080-enn/?sku=SGL-MTG-STX-080-ENN1</t>
  </si>
  <si>
    <t>Oriq, Loremage</t>
  </si>
  <si>
    <t>https://starcitygames.com/oriq-loremage-sgl-mtg-stx2-304-enn/?sku=SGL-MTG-STX2-304-ENN1</t>
  </si>
  <si>
    <t>https://starcitygames.com/braids-cabal-minion-sgl-mtg-mh2-273-enn/?sku=SGL-MTG-MH2-273-ENN1</t>
  </si>
  <si>
    <t>Gelatinous Cube</t>
  </si>
  <si>
    <t>https://starcitygames.com/gelatinous-cube-sgl-mtg-afr2-313-enn/?sku=SGL-MTG-AFR2-313-ENN1</t>
  </si>
  <si>
    <t>https://starcitygames.com/gelatinous-cube-sgl-mtg-afr-105-enn/?sku=SGL-MTG-AFR-105-ENN1</t>
  </si>
  <si>
    <t>Endless Ranks of the Dead</t>
  </si>
  <si>
    <t>https://starcitygames.com/endless-ranks-of-the-dead-sgl-mtg-mic-116-enn/?sku=SGL-MTG-MIC-116-ENN1</t>
  </si>
  <si>
    <t>Prowling Geistcatcher</t>
  </si>
  <si>
    <t>https://starcitygames.com/prowling-geistcatcher-sgl-mtg-mic-021-enn/?sku=SGL-MTG-MIC-021-ENN1</t>
  </si>
  <si>
    <t>Tomb Tyrant</t>
  </si>
  <si>
    <t>https://starcitygames.com/tomb-tyrant-sgl-mtg-mic-023-enn/?sku=SGL-MTG-MIC-023-ENN1</t>
  </si>
  <si>
    <t>Bloodvial Purveyor</t>
  </si>
  <si>
    <t>https://starcitygames.com/bloodvial-purveyor-sgl-mtg-vow-098-enn/?sku=SGL-MTG-VOW-098-ENN1</t>
  </si>
  <si>
    <t>Hidetsugu, Devouring Chaos</t>
  </si>
  <si>
    <t>https://starcitygames.com/hidetsugu-devouring-chaos-sgl-mtg-neo2-378-enn/?sku=SGL-MTG-NEO2-378-ENN1</t>
  </si>
  <si>
    <t>https://starcitygames.com/hidetsugu-devouring-chaos-sgl-mtg-neo-099-enn/?sku=SGL-MTG-NEO-099-ENN1</t>
  </si>
  <si>
    <t>https://starcitygames.com/ruthless-technomancer-sgl-mtg-nec2-056-enn/?sku=SGL-MTG-NEC2-056-ENN</t>
  </si>
  <si>
    <t>Misfortune Teller</t>
  </si>
  <si>
    <t>https://starcitygames.com/misfortune-teller-sgl-mtg-ncc-038-enn/?sku=SGL-MTG-NCC-038-ENN1</t>
  </si>
  <si>
    <t>https://starcitygames.com/misfortune-teller-sgl-mtg-ncc2-139-enn/?sku=SGL-MTG-NCC2-139-ENN1</t>
  </si>
  <si>
    <t>Intellect Devourer</t>
  </si>
  <si>
    <t>https://starcitygames.com/intellect-devourer-sgl-mtg-clb-132-enn/?sku=SGL-MTG-CLB-132-ENN1</t>
  </si>
  <si>
    <t>Pact Weapon</t>
  </si>
  <si>
    <t>https://starcitygames.com/pact-weapon-sgl-mtg-clb-139-enn/?sku=SGL-MTG-CLB-139-ENN1</t>
  </si>
  <si>
    <t>https://starcitygames.com/pact-weapon-sgl-mtg-clb-139-enn/?sku=SGL-MTG-CLB-139-ENN</t>
  </si>
  <si>
    <t>Ravenloft Adventurer</t>
  </si>
  <si>
    <t>https://starcitygames.com/ravenloft-adventurer-sgl-mtg-clb-142-enn/?sku=SGL-MTG-CLB-142-ENN1</t>
  </si>
  <si>
    <t>Shadowheart, Dark Justiciar</t>
  </si>
  <si>
    <t>https://starcitygames.com/shadowheart-dark-justicar-sgl-mtg-clb-146-enn/?sku=SGL-MTG-CLB-146-ENN1</t>
  </si>
  <si>
    <t>Defiler of Flesh</t>
  </si>
  <si>
    <t>https://starcitygames.com/defiler-of-flesh-sgl-mtg-dmu-090-enn/?sku=SGL-MTG-DMU-090-ENN1</t>
  </si>
  <si>
    <t>Drag to the Bottom</t>
  </si>
  <si>
    <t>https://starcitygames.com/drag-to-the-bottom-sgl-mtg-dmu-091-enn/?sku=SGL-MTG-DMU-091-ENN1</t>
  </si>
  <si>
    <t>https://starcitygames.com/josu-vess-lich-knight-sgl-mtg-dmc-113-enn/?sku=SGL-MTG-DMC-113-ENN1</t>
  </si>
  <si>
    <t>Fateful Handoff</t>
  </si>
  <si>
    <t>https://starcitygames.com/fateful-handoff-sgl-mtg-bro-094-enn/?sku=SGL-MTG-BRO-094-ENN</t>
  </si>
  <si>
    <t>https://starcitygames.com/dread-presence-sgl-mtg-j22-403-enn/?sku=SGL-MTG-J22-403-ENN</t>
  </si>
  <si>
    <t>https://starcitygames.com/endless-ranks-of-the-dead-sgl-mtg-j22-410-enn/?sku=SGL-MTG-J22-410-ENN</t>
  </si>
  <si>
    <t>https://starcitygames.com/josu-vess-lich-knight-sgl-mtg-moc-253-enn/?sku=SGL-MTG-MOC-253-ENN</t>
  </si>
  <si>
    <t>Ogre Slumlord</t>
  </si>
  <si>
    <t>https://starcitygames.com/ogre-slumlord-sgl-mtg-gtc-74-enn/?sku=SGL-MTG-GTC-74-ENN1</t>
  </si>
  <si>
    <t>Shadowborn Demon</t>
  </si>
  <si>
    <t>https://starcitygames.com/shadowborn-demon-sgl-mtg-m14-115-enn/?sku=SGL-MTG-M14-115-ENN1</t>
  </si>
  <si>
    <t>Liliana's Mastery</t>
  </si>
  <si>
    <t>https://starcitygames.com/lilianas-mastery-sgl-mtg-akh-98-enn/?sku=SGL-MTG-AKH-98-ENN1</t>
  </si>
  <si>
    <t>Dire Fleet Ravager</t>
  </si>
  <si>
    <t>https://starcitygames.com/dire-fleet-ravager-sgl-mtg-xln-104-enn/?sku=SGL-MTG-XLN-104-ENN1</t>
  </si>
  <si>
    <t>Champion of Dusk</t>
  </si>
  <si>
    <t>https://starcitygames.com/champion-of-dusk-sgl-mtg-rix-64-enn/?sku=SGL-MTG-RIX-64-ENN1</t>
  </si>
  <si>
    <t>Bone Dragon</t>
  </si>
  <si>
    <t>https://starcitygames.com/bone-dragon-sgl-mtg-m19-88-enn/?sku=SGL-MTG-M19-88-ENN1</t>
  </si>
  <si>
    <t>Fraying Omnipotence</t>
  </si>
  <si>
    <t>https://starcitygames.com/fraying-omnipotence-sgl-mtg-m19-97-enn/?sku=SGL-MTG-M19-97-ENN1</t>
  </si>
  <si>
    <t>Open the Graves</t>
  </si>
  <si>
    <t>https://starcitygames.com/open-the-graves-sgl-mtg-m19-112-enn/?sku=SGL-MTG-M19-112-ENN1</t>
  </si>
  <si>
    <t>Awaken the Erstwhile</t>
  </si>
  <si>
    <t>https://starcitygames.com/awaken-the-erstwhile-sgl-mtg-rna-61-enn/?sku=SGL-MTG-RNA-61-ENN1</t>
  </si>
  <si>
    <t>Massacre Girl</t>
  </si>
  <si>
    <t>https://starcitygames.com/massacre-girl-sgl-mtg-war-99-enn/?sku=SGL-MTG-WAR-99-ENN1</t>
  </si>
  <si>
    <t>https://starcitygames.com/lilianas-mastery-sgl-mtg-gn2-31-enn/?sku=SGL-MTG-GN2-31-ENN1</t>
  </si>
  <si>
    <t>Gravebreaker Lamia</t>
  </si>
  <si>
    <t>https://starcitygames.com/gravebreaker-lamia-sgl-mtg-thb-098-enn/?sku=SGL-MTG-THB-098-ENN1</t>
  </si>
  <si>
    <t>Underworld Sentinel</t>
  </si>
  <si>
    <t>https://starcitygames.com/underworld-sentinel-sgl-mtg-thb-293-enn/?sku=SGL-MTG-THB-293-ENN1</t>
  </si>
  <si>
    <t>https://starcitygames.com/ogre-slumlord-sgl-mtg-jmp-260-enn/?sku=SGL-MTG-JMP-260-ENN1</t>
  </si>
  <si>
    <t>Remorseless Punishment</t>
  </si>
  <si>
    <t>https://starcitygames.com/remorseless-punishment-sgl-mtg-pwsb-ogw_089-enn/?sku=SGL-MTG-PWSB-OGW_089-ENN1</t>
  </si>
  <si>
    <t>https://starcitygames.com/coveted-prize-sgl-mtg-znr-095-enn/?sku=SGL-MTG-ZNR-095-ENN1</t>
  </si>
  <si>
    <t>Shadows' Verdict</t>
  </si>
  <si>
    <t>https://starcitygames.com/shadows-verdict-sgl-mtg-znr-124-enn/?sku=SGL-MTG-ZNR-124-ENN1</t>
  </si>
  <si>
    <t>Szat's Will</t>
  </si>
  <si>
    <t>https://starcitygames.com/szats-will-sgl-mtg-cmr-152-enn/?sku=SGL-MTG-CMR-152-ENN1</t>
  </si>
  <si>
    <t>Cleaving Reaper</t>
  </si>
  <si>
    <t>https://starcitygames.com/cleaving-reaper-sgl-mtg-khm-376-enn/?sku=SGL-MTG-KHM-376-ENN1</t>
  </si>
  <si>
    <t>Necrogoyf</t>
  </si>
  <si>
    <t>https://starcitygames.com/necrogoyf-sgl-mtg-mh2-093-enn/?sku=SGL-MTG-MH2-093-ENN1</t>
  </si>
  <si>
    <t>Patriarch's Bidding</t>
  </si>
  <si>
    <t>https://starcitygames.com/patriarchs-bidding-sgl-mtg-mh2-275-enn/?sku=SGL-MTG-MH2-275-ENN1</t>
  </si>
  <si>
    <t>Danse Macabre</t>
  </si>
  <si>
    <t>https://starcitygames.com/danse-macabre-sgl-mtg-afc2-291-enn/?sku=SGL-MTG-AFC2-291-ENN1</t>
  </si>
  <si>
    <t>Ghouls' Night Out</t>
  </si>
  <si>
    <t>https://starcitygames.com/ghouls-night-out-sgl-mtg-mic-019-enn/?sku=SGL-MTG-MIC-019-ENN1</t>
  </si>
  <si>
    <t>Liliana, Death's Majesty</t>
  </si>
  <si>
    <t>https://starcitygames.com/liliana-deaths-majesty-sgl-mtg-mic-121-enn/?sku=SGL-MTG-MIC-121-ENN1</t>
  </si>
  <si>
    <t>https://starcitygames.com/lilianas-mastery-sgl-mtg-mic-123-enn/?sku=SGL-MTG-MIC-123-ENN1</t>
  </si>
  <si>
    <t>https://starcitygames.com/open-the-graves-sgl-mtg-mic-126-enn/?sku=SGL-MTG-MIC-126-ENN1</t>
  </si>
  <si>
    <t>Ravenous Rotbelly</t>
  </si>
  <si>
    <t>https://starcitygames.com/ravenous-rotbelly-sgl-mtg-mic-022-enn/?sku=SGL-MTG-MIC-022-ENN1</t>
  </si>
  <si>
    <t>Custodi Lich</t>
  </si>
  <si>
    <t>https://starcitygames.com/custodi-lich-sgl-mtg-ncc-244-enn/?sku=SGL-MTG-NCC-244-ENN1</t>
  </si>
  <si>
    <t>Nightmare Unmaking</t>
  </si>
  <si>
    <t>https://starcitygames.com/nightmare-unmaking-sgl-mtg-ncc-253-enn/?sku=SGL-MTG-NCC-253-ENN1</t>
  </si>
  <si>
    <t>Writ of Return</t>
  </si>
  <si>
    <t>https://starcitygames.com/writ-of-return-sgl-mtg-ncc-042-enn/?sku=SGL-MTG-NCC-042-ENN1</t>
  </si>
  <si>
    <t>Call to the Void</t>
  </si>
  <si>
    <t>https://starcitygames.com/call-to-the-void-sgl-mtg-clb-118-enn/?sku=SGL-MTG-CLB-118-ENN1</t>
  </si>
  <si>
    <t>The Cruelity of Gix</t>
  </si>
  <si>
    <t>https://starcitygames.com/the-cruelty-of-gix-sgl-mtg-dmu-087-enn/?sku=SGL-MTG-DMU-087-ENN1</t>
  </si>
  <si>
    <t>Gix's Command</t>
  </si>
  <si>
    <t>https://starcitygames.com/gixs-command-sgl-mtg-bro-097-enn/?sku=SGL-MTG-BRO-097-ENN</t>
  </si>
  <si>
    <t>Phyrexian Plaguelord</t>
  </si>
  <si>
    <t>https://starcitygames.com/phyrexian-plaguelord-sgl-mtg-j22-123-enn/?sku=SGL-MTG-J22-123-ENN</t>
  </si>
  <si>
    <t>Priest of the Blood Rite</t>
  </si>
  <si>
    <t>https://starcitygames.com/priest-of-the-blood-rite-sgl-mtg-j22-457-enn/?sku=SGL-MTG-J22-457-ENN</t>
  </si>
  <si>
    <t>Archpriest of Shadows</t>
  </si>
  <si>
    <t>https://starcitygames.com/archpriest-of-shadows-sgl-mtg-mom-089-enn/?sku=SGL-MTG-MOM-089-ENN</t>
  </si>
  <si>
    <t>Locthwain Lancer</t>
  </si>
  <si>
    <t>https://starcitygames.com/locthwain-lancer-sgl-mtg-moc-027-enn/?sku=SGL-MTG-MOC-027-ENN</t>
  </si>
  <si>
    <t>Undercity Plague</t>
  </si>
  <si>
    <t>https://starcitygames.com/undercity-plague-sgl-mtg-gtc-83-enn/?sku=SGL-MTG-GTC-83-ENN1</t>
  </si>
  <si>
    <t>Demon of Dark Schemes</t>
  </si>
  <si>
    <t>https://starcitygames.com/demon-of-dark-schemes-sgl-mtg-kld-73-enn/?sku=SGL-MTG-KLD-73-ENN1</t>
  </si>
  <si>
    <t>Laquatus's Champion</t>
  </si>
  <si>
    <t>https://starcitygames.com/laquatuss-champion-sgl-mtg-a25-95-enn/?sku=SGL-MTG-A25-95-ENN1</t>
  </si>
  <si>
    <t>https://starcitygames.com/demonlord-belzenlok-sgl-mtg-dom-86-enn/?sku=SGL-MTG-DOM-86-ENN1</t>
  </si>
  <si>
    <t>Lich's Mastery</t>
  </si>
  <si>
    <t>https://starcitygames.com/lichs-mastery-sgl-mtg-dom-98-enn/?sku=SGL-MTG-DOM-98-ENN1</t>
  </si>
  <si>
    <t>Pontiff of Blight</t>
  </si>
  <si>
    <t>https://starcitygames.com/pontiff-of-blight-sgl-mtg-gk2-33-enn/?sku=SGL-MTG-GK2-33-ENN1</t>
  </si>
  <si>
    <t>Skeletal Vampire</t>
  </si>
  <si>
    <t>https://starcitygames.com/skeletal-vampire-sgl-mtg-gk2-34-enn/?sku=SGL-MTG-GK2-34-ENN1</t>
  </si>
  <si>
    <t>Command the Dreadhorde</t>
  </si>
  <si>
    <t>https://starcitygames.com/command-the-dreadhorde-sgl-mtg-war-82-enn/?sku=SGL-MTG-WAR-82-ENN1</t>
  </si>
  <si>
    <t>Gravewaker</t>
  </si>
  <si>
    <t>https://starcitygames.com/gravewaker-sgl-mtg-jmp-241-enn/?sku=SGL-MTG-JMP-241-ENN1</t>
  </si>
  <si>
    <t>Harvester of Souls</t>
  </si>
  <si>
    <t>https://starcitygames.com/harvester-of-souls-sgl-mtg-jmp-243-enn/?sku=SGL-MTG-JMP-243-ENN1</t>
  </si>
  <si>
    <t>Salvage Titan</t>
  </si>
  <si>
    <t>https://starcitygames.com/salvage-titan-sgl-mtg-2xm-104-enn/?sku=SGL-MTG-2XM-104-ENN1</t>
  </si>
  <si>
    <t>Nightmare</t>
  </si>
  <si>
    <t>https://starcitygames.com/nightmare-sgl-mtg-pwsb-w17_017-enn/?sku=SGL-MTG-PWSB-W17_017-ENN1</t>
  </si>
  <si>
    <t>Sengir, the Dark Baron</t>
  </si>
  <si>
    <t>https://starcitygames.com/sengir-the-dark-baron-sgl-mtg-cmr-149-enn/?sku=SGL-MTG-CMR-149-ENN1</t>
  </si>
  <si>
    <t>https://starcitygames.com/harvester-of-souls-sgl-mtg-tsr2-325-enn/?sku=SGL-MTG-TSR2-325-ENN1</t>
  </si>
  <si>
    <t>Tasigur, the Golden Fang</t>
  </si>
  <si>
    <t>https://starcitygames.com/tasigur-the-golden-fang-sgl-mtg-tsr2-333-enn/?sku=SGL-MTG-TSR2-333-ENN1</t>
  </si>
  <si>
    <t>Gravespawn Sovereign</t>
  </si>
  <si>
    <t>https://starcitygames.com/gravespawn-sovereign-sgl-mtg-mic-120-enn/?sku=SGL-MTG-MIC-120-ENN1</t>
  </si>
  <si>
    <t>Zombie Apocalypse</t>
  </si>
  <si>
    <t>https://starcitygames.com/zombie-apocalypse-sgl-mtg-mic-131-enn/?sku=SGL-MTG-MIC-131-ENN1</t>
  </si>
  <si>
    <t>Doom Weaver</t>
  </si>
  <si>
    <t>https://starcitygames.com/doom-weaver-sgl-mtg-voc-034-enn/?sku=SGL-MTG-VOC-034-ENN1</t>
  </si>
  <si>
    <t>Tyrannical Pitlord</t>
  </si>
  <si>
    <t>https://starcitygames.com/tyrannical-pitlord-sgl-mtg-dmu-284-enn/?sku=SGL-MTG-DMU-284-ENN1</t>
  </si>
  <si>
    <t>Kothophed, Soul Hoarder</t>
  </si>
  <si>
    <t>https://starcitygames.com/kothophed-soul-hoarder-sgl-mtg-dmc-114-enn/?sku=SGL-MTG-DMC-114-ENN1</t>
  </si>
  <si>
    <t>https://starcitygames.com/kothophed-soul-hoarder-sgl-mtg-j22-431-enn/?sku=SGL-MTG-J22-431-ENN</t>
  </si>
  <si>
    <t>https://starcitygames.com/reaper-from-the-abyss-sgl-mtg-j22-458-enn/?sku=SGL-MTG-J22-458-ENN</t>
  </si>
  <si>
    <t>Demon of Loathing</t>
  </si>
  <si>
    <t>https://starcitygames.com/demon-of-loathing-sgl-mtg-thb-292-enn/?sku=SGL-MTG-THB-292-ENN1</t>
  </si>
  <si>
    <t>Scourge of Nel Toth</t>
  </si>
  <si>
    <t>https://starcitygames.com/scourge-of-nel-toth-sgl-mtg-jmp-274-enn/?sku=SGL-MTG-JMP-274-ENN1</t>
  </si>
  <si>
    <t>Butcher of Malakir</t>
  </si>
  <si>
    <t>https://starcitygames.com/butcher-of-malakir-sgl-mtg-mic-107-enn/?sku=SGL-MTG-MIC-107-ENN1</t>
  </si>
  <si>
    <t>Eater of Hope</t>
  </si>
  <si>
    <t>https://starcitygames.com/eater-of-hope-sgl-mtg-mic-115-enn/?sku=SGL-MTG-MIC-115-ENN1</t>
  </si>
  <si>
    <t>Overseer of the Damned</t>
  </si>
  <si>
    <t>https://starcitygames.com/overseer-of-the-damned-sgl-mtg-mic-127-enn/?sku=SGL-MTG-MIC-127-ENN1</t>
  </si>
  <si>
    <t>Eldritch Pact</t>
  </si>
  <si>
    <t>https://starcitygames.com/eldritch-pact-sgl-mtg-clb-126-enn/?sku=SGL-MTG-CLB-126-ENN1</t>
  </si>
  <si>
    <t>Breach the Multiverse</t>
  </si>
  <si>
    <t>https://starcitygames.com/breach-the-multiverse-sgl-mtg-mom-094-enn/?sku=SGL-MTG-MOM-094-ENN</t>
  </si>
  <si>
    <t>$2,50</t>
  </si>
  <si>
    <t>Arvinox, the Mind Flail</t>
  </si>
  <si>
    <t>https://starcitygames.com/shadow-of-mortality-sgl-mtg-snc-094-enn/?sku=SGL-MTG-SNC-094-ENN1</t>
  </si>
  <si>
    <t>Torgaar, Famine Incarnate</t>
  </si>
  <si>
    <t>https://starcitygames.com/torgaar-famine-incarnate-sgl-mtg-gn2-35-enn/?sku=SGL-MTG-GN2-35-ENN1</t>
  </si>
  <si>
    <t>Army of the Damned</t>
  </si>
  <si>
    <t>https://starcitygames.com/army-of-the-damned-sgl-mtg-mic-106-enn/?sku=SGL-MTG-MIC-106-ENN1</t>
  </si>
  <si>
    <t>Gorex, the Tombshell</t>
  </si>
  <si>
    <t>https://starcitygames.com/gorex-the-tombshell-sgl-mtg-mic-020-enn/?sku=SGL-MTG-MIC-020-ENN1</t>
  </si>
  <si>
    <t>Hoarding Broodlord</t>
  </si>
  <si>
    <t>https://starcitygames.com/hoarding-broodlord-sgl-mtg-mom-110-enn/?sku=SGL-MTG-MOM-110-ENN</t>
  </si>
  <si>
    <t>In Garruk's Wake</t>
  </si>
  <si>
    <t>https://starcitygames.com/in-garruks-wake-sgl-mtg-prm-pp-m15-100-enn/?sku=SGL-MTG-PRM-PP_M15_100-ENN1</t>
  </si>
  <si>
    <t>Profane Transfusion</t>
  </si>
  <si>
    <t>https://starcitygames.com/profane-transfusion-sgl-mtg-cmr-145-enn/?sku=SGL-MTG-CMR-145-ENN1</t>
  </si>
  <si>
    <t>Shadow of Mortality</t>
  </si>
  <si>
    <t>https://starcitygames.com/shadow-of-mortality-sgl-mtg-snc2-287-enn/?sku=SGL-MTG-SNC2-287-ENN1</t>
  </si>
  <si>
    <t>Erebos's Intervention</t>
  </si>
  <si>
    <t>https://starcitygames.com/ereboss-intervention-sgl-mtg-thb-094-enn/?sku=SGL-MTG-THB-094-ENN</t>
  </si>
  <si>
    <t>https://starcitygames.com/confront-the-past-sgl-mtg-pwsb-stx_067-enn/?sku=SGL-MTG-PWSB-STX_067-ENN1</t>
  </si>
  <si>
    <t>https://starcitygames.com/confront-the-past-sgl-mtg-stx-067-enn/?sku=SGL-MTG-STX-067-ENN1</t>
  </si>
  <si>
    <t>Sphere of Annihilation</t>
  </si>
  <si>
    <t>https://starcitygames.com/sphere-of-annihilation-sgl-mtg-afr-121-enn/?sku=SGL-MTG-AFR-121-ENN1</t>
  </si>
  <si>
    <t>Dread Summons</t>
  </si>
  <si>
    <t>https://starcitygames.com/dread-summons-sgl-mtg-mic-113-enn/?sku=SGL-MTG-MIC-113-ENN1</t>
  </si>
  <si>
    <t>https://starcitygames.com/march-of-wretched-sorrow-sgl-mtg-neo-111-enn/?sku=SGL-MTG-NEO-111-ENN1</t>
  </si>
  <si>
    <t>Cut of the Proffits</t>
  </si>
  <si>
    <t>https://starcitygames.com/cut-of-the-profits-sgl-mtg-snc-072-enn/?sku=SGL-MTG-SNC-072-ENN1</t>
  </si>
  <si>
    <t>Profane Command</t>
  </si>
  <si>
    <t>https://starcitygames.com/profane-command-sgl-mtg-ncc-256-enn/?sku=SGL-MTG-NCC-256-ENN1</t>
  </si>
  <si>
    <t>Dark Salvation</t>
  </si>
  <si>
    <t>https://starcitygames.com/dark-salvation-sgl-mtg-mic-110-enn/?sku=SGL-MTG-MIC-110-ENN1</t>
  </si>
  <si>
    <t>Glimpse of Tomorrow</t>
  </si>
  <si>
    <t>https://starcitygames.com/glimpse-of-tomorrow-sgl-mtg-mh2-129-enn/?sku=SGL-MTG-MH2-129-ENN1</t>
  </si>
  <si>
    <t>Fervent Champion</t>
  </si>
  <si>
    <t>https://starcitygames.com/fervent-champion-sgl-mtg-eld-124-enn/?sku=SGL-MTG-ELD-124-ENN</t>
  </si>
  <si>
    <t>Rite of Flame</t>
  </si>
  <si>
    <t>https://starcitygames.com/rite-of-flame-sgl-mtg-ss3-007-enn/?sku=SGL-MTG-SS3-007-ENN1</t>
  </si>
  <si>
    <t>Grim Lavamancer</t>
  </si>
  <si>
    <t>https://starcitygames.com/grim-lavamancer-sgl-mtg-jmp-331-enn/?sku=SGL-MTG-JMP-331-ENN1</t>
  </si>
  <si>
    <t>https://starcitygames.com/grim-lavamancer-sgl-mtg-2xm-129-enn/?sku=SGL-MTG-2XM-129-ENN1</t>
  </si>
  <si>
    <t>Wayward Guide-Beast</t>
  </si>
  <si>
    <t>https://starcitygames.com/wayward-guide-beast-sgl-mtg-znr-176-enn/?sku=SGL-MTG-ZNR-176-ENN1</t>
  </si>
  <si>
    <t>Faithless Looting (JAP)</t>
  </si>
  <si>
    <t>https://starcitygames.com/faithless-looting-sgl-mtg-sta-038-enn/?sku=SGL-MTG-STA-038-ENN1</t>
  </si>
  <si>
    <t>https://starcitygames.com/minion-of-the-mighty-sgl-mtg-afr-156-enn/?sku=SGL-MTG-AFR-156-ENN1</t>
  </si>
  <si>
    <t>Falkenrath Pit Fighter</t>
  </si>
  <si>
    <t>https://starcitygames.com/falkenrath-pit-fighter-sgl-mtg-mid-137-enn/?sku=SGL-MTG-MID-137-ENN1</t>
  </si>
  <si>
    <t>Kessig Wolfrider</t>
  </si>
  <si>
    <t>https://starcitygames.com/kessig-wolfrider-sgl-mtg-vow-165-enn/?sku=SGL-MTG-VOW-165-ENN1</t>
  </si>
  <si>
    <t>Vindictive Flamestoker</t>
  </si>
  <si>
    <t>https://starcitygames.com/vindictive-flamestoker-sgl-mtg-one-154-enn/?sku=SGL-MTG-ONE-154-ENN</t>
  </si>
  <si>
    <t>Ash Zealot</t>
  </si>
  <si>
    <t>https://starcitygames.com/ash-zealot-sgl-mtg-rtr-86-enn/?sku=SGL-MTG-RTR-86-ENN1</t>
  </si>
  <si>
    <t>Satyr Firedancer</t>
  </si>
  <si>
    <r>
      <t xml:space="preserve">2.4.2. </t>
    </r>
    <r>
      <rPr>
        <b/>
        <sz val="12"/>
        <color rgb="FFFEF2CB"/>
        <rFont val="Calibri"/>
        <family val="2"/>
        <scheme val="minor"/>
      </rPr>
      <t>Born of the Gods</t>
    </r>
  </si>
  <si>
    <t>https://starcitygames.com/satyr-firedancer-sgl-mtg-bng-108-enn/?sku=SGL-MTG-BNG-108-ENN1</t>
  </si>
  <si>
    <t>Harsh Mentor</t>
  </si>
  <si>
    <t>https://starcitygames.com/harsh-mentor-sgl-mtg-akh-135-enn/?sku=SGL-MTG-AKH-135-ENN1</t>
  </si>
  <si>
    <t>Earthshaker Khenra</t>
  </si>
  <si>
    <t>https://starcitygames.com/earthshaker-khenra-sgl-mtg-hou-90-enn/?sku=SGL-MTG-HOU-90-ENN1</t>
  </si>
  <si>
    <t>Dire Fleet Daredevil</t>
  </si>
  <si>
    <t>https://starcitygames.com/dire-fleet-daredevil-sgl-mtg-rix-99-enn/?sku=SGL-MTG-RIX-99-ENN1</t>
  </si>
  <si>
    <t>https://starcitygames.com/tilonallis-summoner-sgl-mtg-rix-121-enn/?sku=SGL-MTG-RIX-121-ENN</t>
  </si>
  <si>
    <t>Dark-Dweller Oracle</t>
  </si>
  <si>
    <t>https://starcitygames.com/dark-dweller-oracle-sgl-mtg-m19-134-enn/?sku=SGL-MTG-M19-134-ENN1</t>
  </si>
  <si>
    <t>Dismissive Pyromancer</t>
  </si>
  <si>
    <t>https://starcitygames.com/dismissive-pyromancer-sgl-mtg-m19-136-enn/?sku=SGL-MTG-M19-136-ENN1</t>
  </si>
  <si>
    <t>Mizzium Mortars</t>
  </si>
  <si>
    <t>https://starcitygames.com/mizzium-mortars-sgl-mtg-gk1-32-enn/?sku=SGL-MTG-GK1-32-ENN1</t>
  </si>
  <si>
    <t>Immolation Shaman</t>
  </si>
  <si>
    <t>https://starcitygames.com/immolation-shaman-sgl-mtg-rna-106-enn/?sku=SGL-MTG-RNA-106-ENN1</t>
  </si>
  <si>
    <t>Rix Maadi Reveler</t>
  </si>
  <si>
    <t>https://starcitygames.com/rix-maadi-reveler-sgl-mtg-rna-109-enn/?sku=SGL-MTG-RNA-109-ENN1</t>
  </si>
  <si>
    <t>Dreadhorde Arcanist</t>
  </si>
  <si>
    <t>https://starcitygames.com/dreadhorde-arcanist-sgl-mtg-war-125-enn/?sku=SGL-MTG-WAR-125-ENN</t>
  </si>
  <si>
    <t>Tectonic Reformation</t>
  </si>
  <si>
    <t>https://starcitygames.com/tectonic-reformation-sgl-mtg-mh1-149-enn/?sku=SGL-MTG-MH1-149-ENN1</t>
  </si>
  <si>
    <t>Chandra's Regulator</t>
  </si>
  <si>
    <t>https://starcitygames.com/chandras-regulator-sgl-mtg-m20-131-enn/?sku=SGL-MTG-M20-131-ENN1</t>
  </si>
  <si>
    <t>Marauding Raptor</t>
  </si>
  <si>
    <t>https://starcitygames.com/marauding-raptor-sgl-mtg-m20-150-enn/?sku=SGL-MTG-M20-150-ENN1</t>
  </si>
  <si>
    <t>Thunderkin Awakener</t>
  </si>
  <si>
    <t>https://starcitygames.com/thunderkin-awakener-sgl-mtg-m20-162-enn/?sku=SGL-MTG-M20-162-ENN1</t>
  </si>
  <si>
    <t>$4,50</t>
  </si>
  <si>
    <t>Cathartic Reunion</t>
  </si>
  <si>
    <t>https://starcitygames.com/cathartic-reunion-sgl-mtg-ss3-002-enn/?sku=SGL-MTG-SS3-002-ENN1</t>
  </si>
  <si>
    <t>Pyromancer Ascension</t>
  </si>
  <si>
    <t>https://starcitygames.com/pyromancer-ascension-sgl-mtg-ss3-006-enn/?sku=SGL-MTG-SS3-006-ENN1</t>
  </si>
  <si>
    <t>Roiling Vortex</t>
  </si>
  <si>
    <t>https://starcitygames.com/roiling-vortex-sgl-mtg-znr-156-enn/?sku=SGL-MTG-ZNR-156-ENN1</t>
  </si>
  <si>
    <t>Blazing Sunsteel</t>
  </si>
  <si>
    <t>https://starcitygames.com/blazing-sunsteel-sgl-mtg-cmr-364-enn/?sku=SGL-MTG-CMR-364-ENN1</t>
  </si>
  <si>
    <t>Krak, the Thumbless</t>
  </si>
  <si>
    <t>https://starcitygames.com/krark-the-thumbless-sgl-mtg-cmr-189-enn/?sku=SGL-MTG-CMR-189-ENN1</t>
  </si>
  <si>
    <t>Dragonkin Berserker</t>
  </si>
  <si>
    <t>https://starcitygames.com/dragonkin-berserker-sgl-mtg-khm-131-enn/?sku=SGL-MTG-KHM-131-ENN1</t>
  </si>
  <si>
    <t>https://starcitygames.com/magda-brazen-outlaw-sgl-mtg-khm-142-enn/?sku=SGL-MTG-KHM-142-ENN1</t>
  </si>
  <si>
    <t>Conspiracy Theorist</t>
  </si>
  <si>
    <t>https://starcitygames.com/conspiracy-theorist-sgl-mtg-stx-094-enn/?sku=SGL-MTG-STX-094-ENN1</t>
  </si>
  <si>
    <t>Conspiracy Theorist (JAP)</t>
  </si>
  <si>
    <t>Grapeshot (JAP)</t>
  </si>
  <si>
    <t>https://starcitygames.com/grapeshot-sgl-mtg-sta-039-enn/?sku=SGL-MTG-STA-039-ENN1</t>
  </si>
  <si>
    <t>Bloodbraid Marauder</t>
  </si>
  <si>
    <t>https://starcitygames.com/bloodbraid-marauder-sgl-mtg-mh2-116-enn/?sku=SGL-MTG-MH2-116-ENN1</t>
  </si>
  <si>
    <t>Goblin Bombardment</t>
  </si>
  <si>
    <t>https://starcitygames.com/goblin-bombardment-sgl-mtg-mh2-279-enn/?sku=SGL-MTG-MH2-279-ENN</t>
  </si>
  <si>
    <t>Harmonic Prodigy</t>
  </si>
  <si>
    <t>https://starcitygames.com/harmonic-prodigy-sgl-mtg-mh2-132-enn/?sku=SGL-MTG-MH2-132-ENN1</t>
  </si>
  <si>
    <t>$6,25</t>
  </si>
  <si>
    <t>https://starcitygames.com/orb-of-dragonkind-sgl-mtg-afr-157-enn/?sku=SGL-MTG-AFR-157-ENN</t>
  </si>
  <si>
    <t>https://starcitygames.com/orb-of-dragonkind-sgl-mtg-afr2-381-enn/?sku=SGL-MTG-AFR2-381-ENN</t>
  </si>
  <si>
    <t>Fiendlash</t>
  </si>
  <si>
    <t>https://starcitygames.com/fiendlash-sgl-mtg-afc-031-enn/?sku=SGL-MTG-AFC-031-ENN1</t>
  </si>
  <si>
    <t>Curse of Shaken Faith</t>
  </si>
  <si>
    <t>https://starcitygames.com/curse-of-shaken-faith-sgl-mtg-mid-134-enn/?sku=SGL-MTG-MID-134-ENN1</t>
  </si>
  <si>
    <t>Lizard Blades</t>
  </si>
  <si>
    <t>https://starcitygames.com/lizard-blades-sgl-mtg-neo-153-enn/?sku=SGL-MTG-NEO-153-ENN1</t>
  </si>
  <si>
    <t>https://starcitygames.com/ogre-head-helm-sgl-mtg-neo-155-enn/?sku=SGL-MTG-NEO-155-ENN1</t>
  </si>
  <si>
    <t>Abbot of Keral Keep</t>
  </si>
  <si>
    <t>https://starcitygames.com/abbot-of-keral-keep-sgl-mtg-2x2-100-enn/?sku=SGL-MTG-2X2-100-ENN1</t>
  </si>
  <si>
    <t>Twinflame</t>
  </si>
  <si>
    <t>https://starcitygames.com/twinflame-sgl-mtg-2x2-129-enn/?sku=SGL-MTG-2X2-129-ENN1</t>
  </si>
  <si>
    <t>Radha's Firebrand</t>
  </si>
  <si>
    <t>https://starcitygames.com/radhas-firebrand-sgl-mtg-dmu-141-enn/?sku=SGL-MTG-DMU-141-ENN</t>
  </si>
  <si>
    <t>Ashling the Pilgrim</t>
  </si>
  <si>
    <t>https://starcitygames.com/ashling-the-pilgrim-sgl-mtg-dmc-119-enn/?sku=SGL-MTG-DMC-119-ENN1</t>
  </si>
  <si>
    <t>Kari Zev, Skyship Raider</t>
  </si>
  <si>
    <t>https://starcitygames.com/kari-zev-skyship-raider-sgl-mtg-dmc-123-enn/?sku=SGL-MTG-DMC-123-ENN1</t>
  </si>
  <si>
    <t>Feldon, Ronom Excavator</t>
  </si>
  <si>
    <t>https://starcitygames.com/feldon-ronom-excavator-sgl-mtg-bro-135-enn/?sku=SGL-MTG-BRO-135-ENN</t>
  </si>
  <si>
    <t>https://starcitygames.com/magmatic-channeler-sgl-mtg-j22-571-enn/?sku=SGL-MTG-J22-571-ENN</t>
  </si>
  <si>
    <t>Bloodfeather Phoenix</t>
  </si>
  <si>
    <t>https://starcitygames.com/bloodfeather-phoenix-sgl-mtg-mom-132-enn/?sku=SGL-MTG-MOM-132-ENN</t>
  </si>
  <si>
    <t>Rage Nimbus</t>
  </si>
  <si>
    <r>
      <t xml:space="preserve">2.0.0. </t>
    </r>
    <r>
      <rPr>
        <b/>
        <sz val="12"/>
        <color rgb="FFEFEFEF"/>
        <rFont val="Calibri"/>
        <family val="2"/>
        <scheme val="minor"/>
      </rPr>
      <t>Rise of the Eldrazi</t>
    </r>
  </si>
  <si>
    <t>https://starcitygames.com/rage-nimbus-sgl-mtg-roe-160-enn/?sku=SGL-MTG-ROE-160-ENN1</t>
  </si>
  <si>
    <t>Five-Alarm Fire</t>
  </si>
  <si>
    <t>https://starcitygames.com/five-alarm-fire-sgl-mtg-gtc-91-enn/?sku=SGL-MTG-GTC-91-ENN</t>
  </si>
  <si>
    <t>Sweltering Suns</t>
  </si>
  <si>
    <t>https://starcitygames.com/sweltering-suns-sgl-mtg-akh-149-enn/?sku=SGL-MTG-AKH-149-ENN1</t>
  </si>
  <si>
    <t>Tilonalli's Skinshifter</t>
  </si>
  <si>
    <t>https://starcitygames.com/tilonallis-skinshifter-sgl-mtg-xln-170-enn/?sku=SGL-MTG-XLN-170-ENN1</t>
  </si>
  <si>
    <t>Blood Sun</t>
  </si>
  <si>
    <t>https://starcitygames.com/blood-sun-sgl-mtg-rix-92-enn/?sku=SGL-MTG-RIX-92-ENN1</t>
  </si>
  <si>
    <t>Spit Flame</t>
  </si>
  <si>
    <t>https://starcitygames.com/spit-flame-sgl-mtg-m19-160-enn/?sku=SGL-MTG-M19-160-ENN1</t>
  </si>
  <si>
    <t>https://starcitygames.com/legion-warboss-sgl-mtg-grn-109-enn/?sku=SGL-MTG-GRN-109-ENN</t>
  </si>
  <si>
    <t>Char</t>
  </si>
  <si>
    <t>https://starcitygames.com/char-sgl-mtg-gk1-28-enn/?sku=SGL-MTG-GK1-28-ENN1</t>
  </si>
  <si>
    <t>Mizzium Tank</t>
  </si>
  <si>
    <t>https://starcitygames.com/mizzium-tank-sgl-mtg-war-138-enn/?sku=SGL-MTG-WAR-138-ENN1</t>
  </si>
  <si>
    <t>Chandra, Acolyte of Flame</t>
  </si>
  <si>
    <t>https://starcitygames.com/chandra-acolyte-of-flame-sgl-mtg-m20-126-enn/?sku=SGL-MTG-M20-126-ENN1</t>
  </si>
  <si>
    <t>Glint-Horn Buccaneer</t>
  </si>
  <si>
    <t>https://starcitygames.com/glint-horn-buccaneer-sgl-mtg-m20-141-enn/?sku=SGL-MTG-M20-141-ENN1</t>
  </si>
  <si>
    <t>https://starcitygames.com/bonecrusher-giant-sgl-mtg-eld-115-enn/?sku=SGL-MTG-ELD-115-ENN1</t>
  </si>
  <si>
    <t>Irencrag Pyromancer</t>
  </si>
  <si>
    <t>https://starcitygames.com/irencrag-pyromancer-sgl-mtg-eld-128-enn/?sku=SGL-MTG-ELD-128-ENN1</t>
  </si>
  <si>
    <t>https://starcitygames.com/phoenix-of-ash-sgl-mtg-thb-148-enn/?sku=SGL-MTG-THB-148-ENN1</t>
  </si>
  <si>
    <t>Anger of the Gods</t>
  </si>
  <si>
    <t>https://starcitygames.com/anger-of-the-gods-sgl-mtg-pwsb-ima_116-enn/?sku=SGL-MTG-PWSB-IMA_116-ENN1</t>
  </si>
  <si>
    <t>Gadrak, the Crown-Scourge</t>
  </si>
  <si>
    <t>https://starcitygames.com/gadrak-the-crown-scourge-sgl-mtg-m21-146-enn/?sku=SGL-MTG-M21-146-ENN1</t>
  </si>
  <si>
    <t>Subira, Tulzidi Caravanner</t>
  </si>
  <si>
    <t>https://starcitygames.com/subira-tulzidi-caravanner-sgl-mtg-m21-162-enn/?sku=SGL-MTG-M21-162-ENN1</t>
  </si>
  <si>
    <t>Lightning Phoenix</t>
  </si>
  <si>
    <t>https://starcitygames.com/lightning-phoenix-sgl-mtg-jmp-021-enn/?sku=SGL-MTG-JMP-021-ENN1</t>
  </si>
  <si>
    <t>Rageblood Shaman</t>
  </si>
  <si>
    <t>https://starcitygames.com/rageblood-shaman-sgl-mtg-jmp-357-enn/?sku=SGL-MTG-JMP-357-ENN1</t>
  </si>
  <si>
    <t>Zurzoth, Chaos Rider</t>
  </si>
  <si>
    <t>https://starcitygames.com/zurzoth-chaos-rider-sgl-mtg-jmp-027-enn/?sku=SGL-MTG-JMP-027-ENN1</t>
  </si>
  <si>
    <t>Invasion Plans</t>
  </si>
  <si>
    <t>https://starcitygames.com/invasion-plans-sgl-mtg-pwsb-sth_089-enn/?sku=SGL-MTG-PWSB-STH_089-ENN</t>
  </si>
  <si>
    <t>https://starcitygames.com/relic-robber-sgl-mtg-znr-153-enn/?sku=SGL-MTG-ZNR-153-ENN1</t>
  </si>
  <si>
    <t>Shatterskull Charger</t>
  </si>
  <si>
    <t>https://starcitygames.com/shatterskull-charger-sgl-mtg-znr-159-enn/?sku=SGL-MTG-ZNR-159-ENN1</t>
  </si>
  <si>
    <t>Valakut Exploration</t>
  </si>
  <si>
    <t>https://starcitygames.com/valakut-exploration-sgl-mtg-znr-175-enn/?sku=SGL-MTG-ZNR-175-ENN1</t>
  </si>
  <si>
    <t>Dualcaster Mage</t>
  </si>
  <si>
    <t>https://starcitygames.com/dualcaster-mage-sgl-mtg-cmr-412-enn/?sku=SGL-MTG-CMR-412-ENN1</t>
  </si>
  <si>
    <t>https://starcitygames.com/flamekin-herald-sgl-mtg-cmr-179-enn/?sku=SGL-MTG-CMR-179-ENN1</t>
  </si>
  <si>
    <t>Arni Brokenbow</t>
  </si>
  <si>
    <t>https://starcitygames.com/arni-brokenbrow-sgl-mtg-khm2-310-enn/?sku=SGL-MTG-KHM2-310-ENN1</t>
  </si>
  <si>
    <t>Alesha, Who Smiles at Death</t>
  </si>
  <si>
    <t>https://starcitygames.com/alesha-who-smiles-at-death-sgl-mtg-tsr2-338-enn/?sku=SGL-MTG-TSR2-338-ENN1</t>
  </si>
  <si>
    <t>https://starcitygames.com/exquisite-firecraft-sgl-mtg-tsr2-343-enn/?sku=SGL-MTG-TSR2-343-ENN1</t>
  </si>
  <si>
    <t>Jaya Ballard, Task Mage</t>
  </si>
  <si>
    <t>https://starcitygames.com/jaya-ballard-task-mage-sgl-mtg-tsr-172-enn/?sku=SGL-MTG-TSR-172-ENN1</t>
  </si>
  <si>
    <t>Molten Rain</t>
  </si>
  <si>
    <t>https://starcitygames.com/molten-rain-sgl-mtg-tsr2-348-enn/?sku=SGL-MTG-TSR2-348-ENN1</t>
  </si>
  <si>
    <t>https://starcitygames.com/sedge-sliver-sgl-mtg-tsr-187-enn/?sku=SGL-MTG-TSR-187-ENN1</t>
  </si>
  <si>
    <t>Stone Rain</t>
  </si>
  <si>
    <t>https://starcitygames.com/stone-rain-sgl-mtg-sta-045-enn/?sku=SGL-MTG-STA-045-ENN1</t>
  </si>
  <si>
    <t>Urza's Rage</t>
  </si>
  <si>
    <t>https://starcitygames.com/urzas-rage-sgl-mtg-sta-047-enn/?sku=SGL-MTG-STA-047-ENN1</t>
  </si>
  <si>
    <t>Audacious Reshapers</t>
  </si>
  <si>
    <t>https://starcitygames.com/audacious-reshapers-sgl-mtg-c21-047-enn/?sku=SGL-MTG-C21-047-ENN1</t>
  </si>
  <si>
    <t>Feldon of the Third Path</t>
  </si>
  <si>
    <t>https://starcitygames.com/feldon-of-the-third-path-sgl-mtg-c21-169-enn/?sku=SGL-MTG-C21-169-ENN1</t>
  </si>
  <si>
    <t>Pia Nalaar</t>
  </si>
  <si>
    <t>https://starcitygames.com/pia-nalaar-sgl-mtg-c21-177-enn/?sku=SGL-MTG-C21-177-ENN1</t>
  </si>
  <si>
    <t>Breya's Apprentince</t>
  </si>
  <si>
    <t>https://starcitygames.com/breyas-apprentice-sgl-mtg-mh2-117-enn/?sku=SGL-MTG-MH2-117-ENN1</t>
  </si>
  <si>
    <t>Calibrated Blast</t>
  </si>
  <si>
    <t>https://starcitygames.com/calibrated-blast-sgl-mtg-mh22-405-enn/?sku=SGL-MTG-MH22-405-ENN1</t>
  </si>
  <si>
    <t>https://starcitygames.com/calibrated-blast-sgl-mtg-mh2-118-enn/?sku=SGL-MTG-MH2-118-ENN1</t>
  </si>
  <si>
    <t>Chef's Kiss</t>
  </si>
  <si>
    <t>https://starcitygames.com/chefs-kiss-sgl-mtg-mh22-457-enn/?sku=SGL-MTG-MH22-457-ENN1</t>
  </si>
  <si>
    <t>https://starcitygames.com/chefs-kiss-sgl-mtg-mh2-120-enn/?sku=SGL-MTG-MH2-120-ENN1</t>
  </si>
  <si>
    <t>Alchemist's Gamble</t>
  </si>
  <si>
    <t>https://starcitygames.com/alchemists-gambit-sgl-mtg-vow-140-enn/?sku=SGL-MTG-VOW-140-ENN1</t>
  </si>
  <si>
    <t>Curse of Hospitality</t>
  </si>
  <si>
    <t>https://starcitygames.com/curse-of-hospitality-sgl-mtg-vow-152-enn/?sku=SGL-MTG-VOW-152-ENN1</t>
  </si>
  <si>
    <t>Scrap Welder</t>
  </si>
  <si>
    <t>https://starcitygames.com/scrap-welder-sgl-mtg-neo-159-enn/?sku=SGL-MTG-NEO-159-ENN1</t>
  </si>
  <si>
    <t>https://starcitygames.com/scrap-welder-sgl-mtg-neo2-388-enn/?sku=SGL-MTG-NEO2-388-ENN1</t>
  </si>
  <si>
    <t>Devilish Valet</t>
  </si>
  <si>
    <t>https://starcitygames.com/devilish-valet-sgl-mtg-snc-105-enn/?sku=SGL-MTG-SNC-105-ENN1</t>
  </si>
  <si>
    <t>Widespread Thieving</t>
  </si>
  <si>
    <t>https://starcitygames.com/widespread-thieving-sgl-mtg-snc-130-enn/?sku=SGL-MTG-SNC-130-ENN1</t>
  </si>
  <si>
    <t>Descent into Avernus</t>
  </si>
  <si>
    <t>https://starcitygames.com/descent-into-avernus-sgl-mtg-clb-169-enn/?sku=SGL-MTG-CLB-169-ENN1</t>
  </si>
  <si>
    <t>Wyll's Reversal</t>
  </si>
  <si>
    <t>https://starcitygames.com/wylls-reversal-sgl-mtg-clb-209-enn/?sku=SGL-MTG-CLB-209-ENN1</t>
  </si>
  <si>
    <t>Keldon Flamesage</t>
  </si>
  <si>
    <t>https://starcitygames.com/keldon-flamesage-sgl-mtg-dmu-135-enn/?sku=SGL-MTG-DMU-135-ENN1</t>
  </si>
  <si>
    <t>Squee, Dubious Monarch</t>
  </si>
  <si>
    <t>https://starcitygames.com/squee-dubious-monarch-sgl-mtg-dmu2-291-enn/?sku=SGL-MTG-DMU2-291-ENN1</t>
  </si>
  <si>
    <t>https://starcitygames.com/squee-dubious-monarch-sgl-mtg-dmu-146-enn/?sku=SGL-MTG-DMU-146-ENN</t>
  </si>
  <si>
    <t>https://starcitygames.com/alesha-who-smiles-at-death-sgl-mtg-dmc-118-enn/?sku=SGL-MTG-DMC-118-ENN1</t>
  </si>
  <si>
    <t>https://starcitygames.com/captain-lannery-storm-sgl-mtg-dmc-120-enn/?sku=SGL-MTG-DMC-120-ENN1</t>
  </si>
  <si>
    <t>Draconic Destiny</t>
  </si>
  <si>
    <t>https://starcitygames.com/draconic-destiny-sgl-mtg-bro-130-enn/?sku=SGL-MTG-BRO-130-ENN</t>
  </si>
  <si>
    <t>https://starcitygames.com/gadrak-the-crown-scourge-sgl-mtg-j22-538-enn/?sku=SGL-MTG-J22-538-ENN</t>
  </si>
  <si>
    <t>Slobad, Iron Goblin</t>
  </si>
  <si>
    <t>https://starcitygames.com/slobad-iron-goblin-sgl-mtg-one-149-enn/?sku=SGL-MTG-ONE-149-ENN</t>
  </si>
  <si>
    <t>Urabrask's Forge</t>
  </si>
  <si>
    <t>https://starcitygames.com/urabrasks-forge-sgl-mtg-one-153-enn/?sku=SGL-MTG-ONE-153-ENN</t>
  </si>
  <si>
    <t>Nahiri's Warcrafting</t>
  </si>
  <si>
    <t>https://starcitygames.com/nahiris-warcrafting-sgl-mtg-mom-155-enn/?sku=SGL-MTG-MOM-155-ENN</t>
  </si>
  <si>
    <t>Voldaren Thrillseeker</t>
  </si>
  <si>
    <t>https://starcitygames.com/voldaren-thrillseeker-sgl-mtg-mom-171-enn/?sku=SGL-MTG-MOM-171-ENN</t>
  </si>
  <si>
    <t>Chandra, Pyromaster</t>
  </si>
  <si>
    <t>https://starcitygames.com/chandra-pyromaster-sgl-mtg-m14-132-enn/?sku=SGL-MTG-M14-132-ENN1</t>
  </si>
  <si>
    <t>Heart-Piercer Manticore</t>
  </si>
  <si>
    <t>https://starcitygames.com/heart-piercer-manticore-sgl-mtg-akh-138-enn/?sku=SGL-MTG-AKH-138-ENN1</t>
  </si>
  <si>
    <t>Wildfire Eternal</t>
  </si>
  <si>
    <t>https://starcitygames.com/wildfire-eternal-sgl-mtg-hou-109-enn/?sku=SGL-MTG-HOU-109-ENN1</t>
  </si>
  <si>
    <t>Captivating Crew</t>
  </si>
  <si>
    <t>https://starcitygames.com/captivating-crew-sgl-mtg-xln-137-enn/?sku=SGL-MTG-XLN-137-ENN1</t>
  </si>
  <si>
    <t>Vance's Blasting Cannons</t>
  </si>
  <si>
    <t>https://starcitygames.com/vances-blasting-cannons-sgl-mtg-xln-173a-enn/?sku=SGL-MTG-XLN-173a-ENN1</t>
  </si>
  <si>
    <t>Two-Headed Giant</t>
  </si>
  <si>
    <t>https://starcitygames.com/two-headed-giant-sgl-mtg-dom-147-enn/?sku=SGL-MTG-DOM-147-ENN1</t>
  </si>
  <si>
    <t>Goblin Razerunners</t>
  </si>
  <si>
    <t>https://starcitygames.com/goblin-razerunners-sgl-mtg-bbd-179-enn/?sku=SGL-MTG-BBD-179-ENN1</t>
  </si>
  <si>
    <t>Sarkhan's Unsealing</t>
  </si>
  <si>
    <t>https://starcitygames.com/sarkhans-unsealing-sgl-mtg-m19-155-enn/?sku=SGL-MTG-M19-155-ENN</t>
  </si>
  <si>
    <t>Erratic Cyclops</t>
  </si>
  <si>
    <t>https://starcitygames.com/erratic-cyclops-sgl-mtg-grn-98-enn/?sku=SGL-MTG-GRN-98-ENN1</t>
  </si>
  <si>
    <t>Amplifire</t>
  </si>
  <si>
    <t>https://starcitygames.com/amplifire-sgl-mtg-rna-92-enn/?sku=SGL-MTG-RNA-92-ENN1</t>
  </si>
  <si>
    <t>Rakdos Pit Dragon</t>
  </si>
  <si>
    <t>https://starcitygames.com/rakdos-pit-dragon-sgl-mtg-gk2-57-enn/?sku=SGL-MTG-GK2-57-ENN1</t>
  </si>
  <si>
    <t>Neheb, Dreadhorde Champion</t>
  </si>
  <si>
    <t>https://starcitygames.com/neheb-dreadhorde-champion-sgl-mtg-war-140-enn/?sku=SGL-MTG-WAR-140-ENN1</t>
  </si>
  <si>
    <t>Leyline of Combustion</t>
  </si>
  <si>
    <t>https://starcitygames.com/leyline-of-combustion-sgl-mtg-m20-148-enn/?sku=SGL-MTG-M20-148-ENN1</t>
  </si>
  <si>
    <t>Repeated Reverberation</t>
  </si>
  <si>
    <t>https://starcitygames.com/repeated-reverberation-sgl-mtg-m20-156-enn/?sku=SGL-MTG-M20-156-ENN1</t>
  </si>
  <si>
    <t>Skyfire Phoenix</t>
  </si>
  <si>
    <t>https://starcitygames.com/skyfire-phoenix-sgl-mtg-c19-28-enn/?sku=SGL-MTG-C19-28-ENN1</t>
  </si>
  <si>
    <t>Embereth Skyblazer</t>
  </si>
  <si>
    <t>https://starcitygames.com/embereth-skyblazer-sgl-mtg-eld-321-enn/?sku=SGL-MTG-ELD-321-ENN1</t>
  </si>
  <si>
    <t>Fires of Invention</t>
  </si>
  <si>
    <t>https://starcitygames.com/fires-of-invention-sgl-mtg-eld-125-enn/?sku=SGL-MTG-ELD-125-ENN1</t>
  </si>
  <si>
    <t>Opportunistic Dragon</t>
  </si>
  <si>
    <t>https://starcitygames.com/opportunistic-dragon-sgl-mtg-eld-133-enn/?sku=SGL-MTG-ELD-133-ENN1</t>
  </si>
  <si>
    <t>https://starcitygames.com/storms-wrath-sgl-mtg-thb-157-enn/?sku=SGL-MTG-THB-157-ENN1</t>
  </si>
  <si>
    <t>Tectonic Giant</t>
  </si>
  <si>
    <t>https://starcitygames.com/tectonic-giant-sgl-mtg-thb-158-enn/?sku=SGL-MTG-THB-158-ENN1</t>
  </si>
  <si>
    <t>The Akroan War</t>
  </si>
  <si>
    <t>https://starcitygames.com/the-akroan-war-sgl-mtg-thb-124-enn/?sku=SGL-MTG-THB-124-ENN</t>
  </si>
  <si>
    <t>Cragganwick Cremator</t>
  </si>
  <si>
    <t>https://starcitygames.com/cragganwick-cremator-sgl-mtg-pwsb-shm_087-enn/?sku=SGL-MTG-PWSB-SHM_087-ENN1</t>
  </si>
  <si>
    <t>Everquill Phoenix</t>
  </si>
  <si>
    <t>https://starcitygames.com/everquill-phoenix-sgl-mtg-iko2-292-enn/?sku=SGL-MTG-IKO2-292-ENN1</t>
  </si>
  <si>
    <t>https://starcitygames.com/everquill-phoenix-sgl-mtg-iko-114-enn/?sku=SGL-MTG-IKO-114-ENN1</t>
  </si>
  <si>
    <t>Mythos of Vadrok</t>
  </si>
  <si>
    <t>https://starcitygames.com/mythos-of-vadrok-sgl-mtg-iko-127-enn/?sku=SGL-MTG-IKO-127-ENN1</t>
  </si>
  <si>
    <t>https://starcitygames.com/fiery-confluence-sgl-mtg-ss3-003-enn/?sku=SGL-MTG-SS3-003-ENN</t>
  </si>
  <si>
    <t>Transmogrify</t>
  </si>
  <si>
    <t>https://starcitygames.com/transmogrify-sgl-mtg-m21-167-enn/?sku=SGL-MTG-M21-167-ENN1</t>
  </si>
  <si>
    <t>Goblin Goon</t>
  </si>
  <si>
    <t>https://starcitygames.com/goblin-goon-sgl-mtg-jmp-326-enn/?sku=SGL-MTG-JMP-326-ENN1</t>
  </si>
  <si>
    <t>https://starcitygames.com/sarkhans-unsealing-sgl-mtg-jmp-361-enn/?sku=SGL-MTG-JMP-361-ENN1</t>
  </si>
  <si>
    <t>Relentless Assault</t>
  </si>
  <si>
    <t>https://starcitygames.com/relentless-assault-sgl-mtg-cmr-416-enn/?sku=SGL-MTG-CMR-416-ENN1</t>
  </si>
  <si>
    <t>Wild Ricochet</t>
  </si>
  <si>
    <t>https://starcitygames.com/wild-ricochet-sgl-mtg-cmr-419-enn/?sku=SGL-MTG-CMR-419-ENN1</t>
  </si>
  <si>
    <t>https://starcitygames.com/calamity-bearer-sgl-mtg-khm-125-enn/?sku=SGL-MTG-KHM-125-ENN1</t>
  </si>
  <si>
    <t>Reckless Crew</t>
  </si>
  <si>
    <t>https://starcitygames.com/reckless-crew-sgl-mtg-khm2-359-enn/?sku=SGL-MTG-KHM2-359-ENN1</t>
  </si>
  <si>
    <t>Efreet Flamepainter</t>
  </si>
  <si>
    <t>https://starcitygames.com/efreet-flamepainter-sgl-mtg-stx2-310-enn/?sku=SGL-MTG-STX2-310-ENN1</t>
  </si>
  <si>
    <t>https://starcitygames.com/efreet-flamepainter-sgl-mtg-stx-098-enn/?sku=SGL-MTG-STX-098-ENN1</t>
  </si>
  <si>
    <t>Chain Reaction</t>
  </si>
  <si>
    <t>https://starcitygames.com/chain-reaction-sgl-mtg-c21-161-enn/?sku=SGL-MTG-C21-161-ENN1</t>
  </si>
  <si>
    <t>Daretti, Scrap Savant</t>
  </si>
  <si>
    <t>https://starcitygames.com/daretti-scrap-savant-sgl-mtg-c21-164-enn/?sku=SGL-MTG-C21-164-ENN1</t>
  </si>
  <si>
    <t>https://starcitygames.com/chance-encounter-sgl-mtg-mh2-277-enn/?sku=SGL-MTG-MH2-277-ENN1</t>
  </si>
  <si>
    <t>Delina, Wild Mage</t>
  </si>
  <si>
    <t>https://starcitygames.com/delina-wild-mage-sgl-mtg-afr2-317-enn/?sku=SGL-MTG-AFR2-317-ENN1</t>
  </si>
  <si>
    <t>Sunstreak Phoenix</t>
  </si>
  <si>
    <t>https://starcitygames.com/sunstreak-phoenix-sgl-mtg-mid-162-enn/?sku=SGL-MTG-MID-162-ENN1</t>
  </si>
  <si>
    <t>Creepy Puppeteer</t>
  </si>
  <si>
    <t>https://starcitygames.com/creepy-puppeteer-sgl-mtg-vow-151-enn/?sku=SGL-MTG-VOW-151-ENN</t>
  </si>
  <si>
    <t>https://starcitygames.com/ill-tempered-loner-howlpack-avenger-sgl-mtg-vow-162-enn/?sku=SGL-MTG-VOW-162-ENN1</t>
  </si>
  <si>
    <t>Stensia Uprising</t>
  </si>
  <si>
    <t>https://starcitygames.com/stensia-uprising-sgl-mtg-vow-178-enn/?sku=SGL-MTG-VOW-178-ENN1</t>
  </si>
  <si>
    <t>Thundering Raiju</t>
  </si>
  <si>
    <t>https://starcitygames.com/thundering-raiju-sgl-mtg-neo-166-enn/?sku=SGL-MTG-NEO-166-ENN1</t>
  </si>
  <si>
    <t>Jaxis, the Troublemaker</t>
  </si>
  <si>
    <t>https://starcitygames.com/jaxis-the-troublemaker-sgl-mtg-snc-112-enn/?sku=SGL-MTG-SNC-112-ENN1</t>
  </si>
  <si>
    <t>Elturel Survivors</t>
  </si>
  <si>
    <t>https://starcitygames.com/elturel-survivors-sgl-mtg-clb-172-enn/?sku=SGL-MTG-CLB-172-ENN1</t>
  </si>
  <si>
    <t>Wand of Wonder</t>
  </si>
  <si>
    <t>https://starcitygames.com/wand-of-wonder-sgl-mtg-clb-204-enn/?sku=SGL-MTG-CLB-204-ENN1</t>
  </si>
  <si>
    <t>Defiler of Instinct</t>
  </si>
  <si>
    <t>https://starcitygames.com/defiler-of-instinct-sgl-mtg-dmu-119-enn/?sku=SGL-MTG-DMU-119-ENN1</t>
  </si>
  <si>
    <t>The Elder Dragon War</t>
  </si>
  <si>
    <t>https://starcitygames.com/the-elder-dragon-war-sgl-mtg-dmu-121-enn/?sku=SGL-MTG-DMU-121-ENN1</t>
  </si>
  <si>
    <t>https://starcitygames.com/neheb-dreadhorde-champion-sgl-mtg-dmc-125-enn/?sku=SGL-MTG-DMC-125-ENN1</t>
  </si>
  <si>
    <t>Visions of Phyrexia</t>
  </si>
  <si>
    <t>https://starcitygames.com/visions-of-phyrexia-sgl-mtg-bro-156-enn/?sku=SGL-MTG-BRO-156-ENN</t>
  </si>
  <si>
    <t>Ib Halfheart, Goblin Tactician</t>
  </si>
  <si>
    <t>https://starcitygames.com/ib-halfheart-goblin-tactician-sgl-mtg-j22-554-enn/?sku=SGL-MTG-J22-554-ENN</t>
  </si>
  <si>
    <t>Koth, Fire of Resistance</t>
  </si>
  <si>
    <t>https://starcitygames.com/koth-fire-of-resistance-sgl-mtg-one-138-enn/?sku=SGL-MTG-ONE-138-ENN</t>
  </si>
  <si>
    <t>Invasion of Karsus</t>
  </si>
  <si>
    <t>https://starcitygames.com/invasion-of-karsus-refraction-elemental-sgl-mtg-mom-146-enn/?sku=SGL-MTG-MOM-146-ENN</t>
  </si>
  <si>
    <t>Rampaging Raptor</t>
  </si>
  <si>
    <t>https://starcitygames.com/rampaging-raptor-sgl-mtg-mom-160-enn/?sku=SGL-MTG-MOM-160-ENN</t>
  </si>
  <si>
    <t>Wrecking Ogre</t>
  </si>
  <si>
    <t>https://starcitygames.com/wrecking-ogre-sgl-mtg-gtc-112-enn/?sku=SGL-MTG-GTC-112-ENN</t>
  </si>
  <si>
    <t>Goblin Dark-Dwellers</t>
  </si>
  <si>
    <t>https://starcitygames.com/goblin-dark-dwellers-sgl-mtg-ogw-110-enn/?sku=SGL-MTG-OGW-110-ENN1</t>
  </si>
  <si>
    <t>Beacon of Destruction</t>
  </si>
  <si>
    <t>https://starcitygames.com/beacon-of-destruction-sgl-mtg-dds-35-enn/?sku=SGL-MTG-DDS-35-ENN1</t>
  </si>
  <si>
    <t>Hour of Devastation</t>
  </si>
  <si>
    <t>https://starcitygames.com/hour-of-devastation-sgl-mtg-hou-97-enn/?sku=SGL-MTG-HOU-97-ENN1</t>
  </si>
  <si>
    <t>Demanding Dragon</t>
  </si>
  <si>
    <t>https://starcitygames.com/demanding-dragon-sgl-mtg-m19-135-enn/?sku=SGL-MTG-M19-135-ENN1</t>
  </si>
  <si>
    <t>Sarkhan the Masterless</t>
  </si>
  <si>
    <t>https://starcitygames.com/sarkhan-the-masterless-sgl-mtg-war-143-enn/?sku=SGL-MTG-WAR-143-ENN1</t>
  </si>
  <si>
    <t>https://starcitygames.com/ox-of-agonas-sgl-mtg-thb-147-enn/?sku=SGL-MTG-THB-147-ENN</t>
  </si>
  <si>
    <t>Lukka, Coppercoat Outcast</t>
  </si>
  <si>
    <t>https://starcitygames.com/lukka-coppercoat-outcast-sgl-mtg-iko2-276-enn/?sku=SGL-MTG-IKO2-276-ENN1</t>
  </si>
  <si>
    <t>https://starcitygames.com/unpredictable-cyclone-sgl-mtg-iko-139-enn/?sku=SGL-MTG-IKO-139-ENN1</t>
  </si>
  <si>
    <t>Brash Taunter</t>
  </si>
  <si>
    <t>https://starcitygames.com/brash-taunter-sgl-mtg-m21-133-enn/?sku=SGL-MTG-M21-133-ENN1</t>
  </si>
  <si>
    <t>Chandra, Heart of Fire</t>
  </si>
  <si>
    <t>https://starcitygames.com/chandra-heart-of-fire-sgl-mtg-m21-135-enn/?sku=SGL-MTG-M21-135-ENN1</t>
  </si>
  <si>
    <t>Double Vision</t>
  </si>
  <si>
    <t>https://starcitygames.com/double-vision-sgl-mtg-m21-142-enn/?sku=SGL-MTG-M21-142-ENN1</t>
  </si>
  <si>
    <t>Sethron, Hurloon General</t>
  </si>
  <si>
    <t>https://starcitygames.com/sethron-hurloon-general-sgl-mtg-jmp-025-enn/?sku=SGL-MTG-JMP-025-ENN1</t>
  </si>
  <si>
    <t>Skirk Fire Marshal</t>
  </si>
  <si>
    <t>https://starcitygames.com/skirk-fire-marshal-sgl-mtg-pwsb-ons_229-enn/?sku=SGL-MTG-PWSB-ONS_229-ENN1</t>
  </si>
  <si>
    <t>Urabrask the Hidden</t>
  </si>
  <si>
    <t>https://starcitygames.com/urabrask-the-hidden-sgl-mtg-pwsb-ima_152-enn/?sku=SGL-MTG-PWSB-IMA_152-ENN</t>
  </si>
  <si>
    <t>Voracious Dragon</t>
  </si>
  <si>
    <t>https://starcitygames.com/voracious-dragon-sgl-mtg-pwsb-con_075-enn/?sku=SGL-MTG-PWSB-CON_075-ENN1</t>
  </si>
  <si>
    <t>Word of Seizing</t>
  </si>
  <si>
    <t>https://starcitygames.com/word-of-seizing-sgl-mtg-cmr-420-enn/?sku=SGL-MTG-CMR-420-ENN1</t>
  </si>
  <si>
    <t>Surtland Flinder</t>
  </si>
  <si>
    <t>https://starcitygames.com/surtland-flinger-sgl-mtg-khm-377-enn/?sku=SGL-MTG-KHM-377-ENN1</t>
  </si>
  <si>
    <t>Obsidian Charmaw</t>
  </si>
  <si>
    <t>https://starcitygames.com/obsidian-charmaw-sgl-mtg-mh2-137-enn/?sku=SGL-MTG-MH2-137-ENN1</t>
  </si>
  <si>
    <t>Burn Down the House</t>
  </si>
  <si>
    <t>https://starcitygames.com/burn-down-the-house-sgl-mtg-mid-131-enn/?sku=SGL-MTG-MID-131-ENN1</t>
  </si>
  <si>
    <t>Curse of Obsession</t>
  </si>
  <si>
    <t>https://starcitygames.com/curse-of-obsession-sgl-mtg-mic-035-enn/?sku=SGL-MTG-MIC-035-ENN1</t>
  </si>
  <si>
    <t>Invoke Calamity</t>
  </si>
  <si>
    <t>https://starcitygames.com/invoke-calamity-sgl-mtg-neo-147-enn/?sku=SGL-MTG-NEO-147-ENN1</t>
  </si>
  <si>
    <t>Kami of Celebration</t>
  </si>
  <si>
    <t>https://starcitygames.com/kami-of-celebration-sgl-mtg-nec2-059-enn/?sku=SGL-MTG-NEC2-059-ENN1</t>
  </si>
  <si>
    <t>Structural Assault</t>
  </si>
  <si>
    <t>https://starcitygames.com/structural-assault-sgl-mtg-snc-126-enn/?sku=SGL-MTG-SNC-126-ENN1</t>
  </si>
  <si>
    <t>https://starcitygames.com/structural-assault-sgl-mtg-snc2-427-enn/?sku=SGL-MTG-SNC2-427-ENN1</t>
  </si>
  <si>
    <t>Backdraft Hellkite</t>
  </si>
  <si>
    <t>https://starcitygames.com/backdraft-hellkite-sgl-mtg-2x2-103-enn/?sku=SGL-MTG-2X2-103-ENN1</t>
  </si>
  <si>
    <t>Temporal Firestorm</t>
  </si>
  <si>
    <t>https://starcitygames.com/temporal-firestorm-sgl-mtg-dmu-147-enn/?sku=SGL-MTG-DMU-147-ENN1</t>
  </si>
  <si>
    <t>Slicer, Hired Muscle</t>
  </si>
  <si>
    <t>https://starcitygames.com/slicer-hired-muscle-slicer-high-speed-antagonist-sgl-mtg-bot-006-enn/?sku=SGL-MTG-BOT-006-ENN</t>
  </si>
  <si>
    <t>Dragonwing Glider</t>
  </si>
  <si>
    <t>https://starcitygames.com/dragonwing-glider-sgl-mtg-one-128-enn/?sku=SGL-MTG-ONE-128-ENN</t>
  </si>
  <si>
    <t>Guild Feud</t>
  </si>
  <si>
    <t>https://starcitygames.com/guild-feud-sgl-mtg-rtr-97-enn/?sku=SGL-MTG-RTR-97-ENN1</t>
  </si>
  <si>
    <t>Flameblade Angel</t>
  </si>
  <si>
    <t>https://starcitygames.com/flameblade-angel-sgl-mtg-soi-157-enn/?sku=SGL-MTG-SOI-157-ENN1</t>
  </si>
  <si>
    <t>Freejam Regent</t>
  </si>
  <si>
    <t>https://starcitygames.com/freejam-regent-sgl-mtg-aer-81-enn/?sku=SGL-MTG-AER-81-ENN1</t>
  </si>
  <si>
    <t>Kamahl, Pit Fighter</t>
  </si>
  <si>
    <t>https://starcitygames.com/kamahl-pit-fighter-sgl-mtg-dds-39-enn/?sku=SGL-MTG-DDS-39-ENN1</t>
  </si>
  <si>
    <t>Insult // Injury</t>
  </si>
  <si>
    <t>https://starcitygames.com/insult-sgl-mtg-akh-213a-enn/?sku=SGL-MTG-AKH-213a-ENN1</t>
  </si>
  <si>
    <t>Hazoret's Undying Fury</t>
  </si>
  <si>
    <t>https://starcitygames.com/hazorets-undying-fury-sgl-mtg-hou-96-enn/?sku=SGL-MTG-HOU-96-ENN1</t>
  </si>
  <si>
    <t>Charmbreaker Devils</t>
  </si>
  <si>
    <t>https://starcitygames.com/charmbreaker-devils-sgl-mtg-ima-120-enn/?sku=SGL-MTG-IMA-120-ENN1</t>
  </si>
  <si>
    <t>Ryusei, the Falling Star</t>
  </si>
  <si>
    <t>https://starcitygames.com/ryusei-the-falling-star-sgl-mtg-ima-144-enn/?sku=SGL-MTG-IMA-144-ENN1</t>
  </si>
  <si>
    <t>Form of the Dinosaur</t>
  </si>
  <si>
    <t>https://starcitygames.com/form-of-the-dinosaur-sgl-mtg-rix-103-enn/?sku=SGL-MTG-RIX-103-ENN1</t>
  </si>
  <si>
    <t>Khorvath Brightflame</t>
  </si>
  <si>
    <t>https://starcitygames.com/khorvath-brightflame-sgl-mtg-bbd-009-enn/?sku=SGL-MTG-BBD-009-ENN1</t>
  </si>
  <si>
    <t>Skarrgan Firebird</t>
  </si>
  <si>
    <t>https://starcitygames.com/skarrgan-firebird-sgl-mtg-gk2-81-enn/?sku=SGL-MTG-GK2-81-ENN1</t>
  </si>
  <si>
    <t>Akoum Hellkite</t>
  </si>
  <si>
    <t>https://starcitygames.com/akoum-hellkite-sgl-mtg-gn2-36-enn/?sku=SGL-MTG-GN2-36-ENN1</t>
  </si>
  <si>
    <t>Rage Reflection</t>
  </si>
  <si>
    <t>https://starcitygames.com/rage-reflection-sgl-mtg-pwsb-shm_104-enn/?sku=SGL-MTG-PWSB-SHM_104-ENN1</t>
  </si>
  <si>
    <t>https://starcitygames.com/chandras-incinerator-sgl-mtg-m21-136-enn/?sku=SGL-MTG-M21-136-ENN1</t>
  </si>
  <si>
    <t>https://starcitygames.com/chandras-incinerator-sgl-mtg-m212-302-enn/?sku=SGL-MTG-M212-302-ENN1</t>
  </si>
  <si>
    <t>https://starcitygames.com/rage-reflection-sgl-mtg-2xm-139-enn/?sku=SGL-MTG-2XM-139-ENN1</t>
  </si>
  <si>
    <t>Combustible Gearhulk</t>
  </si>
  <si>
    <t>https://starcitygames.com/combustible-gearhulk-sgl-mtg-c21-163-enn/?sku=SGL-MTG-C21-163-ENN1</t>
  </si>
  <si>
    <t>Hoard-Smelter Dragon</t>
  </si>
  <si>
    <t>https://starcitygames.com/hoard-smelter-dragon-sgl-mtg-c21-173-enn/?sku=SGL-MTG-C21-173-ENN1</t>
  </si>
  <si>
    <t>Ruin Grinder</t>
  </si>
  <si>
    <t>https://starcitygames.com/ruin-grinder-sgl-mtg-c21-057-enn/?sku=SGL-MTG-C21-057-ENN1</t>
  </si>
  <si>
    <t>Olivia's Attendants</t>
  </si>
  <si>
    <t>https://starcitygames.com/olivias-attendants-sgl-mtg-vow-172-enn/?sku=SGL-MTG-VOW-172-ENN1</t>
  </si>
  <si>
    <t>Firbolg Flutist</t>
  </si>
  <si>
    <t>https://starcitygames.com/firbolg-flutist-sgl-mtg-clb-174-enn/?sku=SGL-MTG-CLB-174-ENN</t>
  </si>
  <si>
    <t>Chaotic Transformation</t>
  </si>
  <si>
    <t>https://starcitygames.com/chaotic-transformation-sgl-mtg-dmu-117-enn/?sku=SGL-MTG-DMU-117-ENN1</t>
  </si>
  <si>
    <t>Ragefire Hellkite</t>
  </si>
  <si>
    <t>https://starcitygames.com/ragefire-hellkite-sgl-mtg-dmu-285-enn/?sku=SGL-MTG-DMU-285-ENN1</t>
  </si>
  <si>
    <t>Etali, Primal Storm</t>
  </si>
  <si>
    <t>https://starcitygames.com/etali-primal-storm-sgl-mtg-dmc-121-enn/?sku=SGL-MTG-DMC-121-ENN1</t>
  </si>
  <si>
    <t>Tyrant of Kher Ridges</t>
  </si>
  <si>
    <t>https://starcitygames.com/tyrant-of-kher-ridges-sgl-mtg-bro-154-enn/?sku=SGL-MTG-BRO-154-ENN</t>
  </si>
  <si>
    <t>Volcanic Vision</t>
  </si>
  <si>
    <t>https://starcitygames.com/volcanic-vision-sgl-mtg-dds-19-enn/?sku=SGL-MTG-DDS-19-ENN1</t>
  </si>
  <si>
    <t>https://starcitygames.com/chaos-maw-sgl-mtg-hou-87-enn/?sku=SGL-MTG-HOU-87-ENN1</t>
  </si>
  <si>
    <t>Angrath's Marauders</t>
  </si>
  <si>
    <t>https://starcitygames.com/angraths-marauders-sgl-mtg-xln-132-enn/?sku=SGL-MTG-XLN-132-ENN1</t>
  </si>
  <si>
    <t>Brass Bounty</t>
  </si>
  <si>
    <t>https://starcitygames.com/brasss-bounty-sgl-mtg-rix-94-enn/?sku=SGL-MTG-RIX-94-ENN1</t>
  </si>
  <si>
    <t>Yidaro, Wandering Monster</t>
  </si>
  <si>
    <t>https://starcitygames.com/yidaro-wandering-monster-sgl-mtg-iko-141-enn/?sku=SGL-MTG-IKO-141-ENN1</t>
  </si>
  <si>
    <t>Hamletback Goliath</t>
  </si>
  <si>
    <t>https://starcitygames.com/hamletback-goliath-sgl-mtg-jmp-332-enn/?sku=SGL-MTG-JMP-332-ENN</t>
  </si>
  <si>
    <t>Hellkite Igniter</t>
  </si>
  <si>
    <t>https://starcitygames.com/hellkite-igniter-sgl-mtg-c21-171-enn/?sku=SGL-MTG-C21-171-ENN</t>
  </si>
  <si>
    <t>Over the Top</t>
  </si>
  <si>
    <t>https://starcitygames.com/over-the-top-sgl-mtg-bro-146-enn/?sku=SGL-MTG-BRO-146-ENN</t>
  </si>
  <si>
    <t>Greater Gargadon</t>
  </si>
  <si>
    <t>https://starcitygames.com/greater-gargadon-sgl-mtg-tsr-167-enn/?sku=SGL-MTG-TSR-167-ENN1</t>
  </si>
  <si>
    <t>https://starcitygames.com/volcanic-salvo-sgl-mtg-m21-172-enn/?sku=SGL-MTG-M21-172-ENN1</t>
  </si>
  <si>
    <t>https://starcitygames.com/jayas-immolating-inferno-sgl-mtg-dom-133-enn/?sku=SGL-MTG-DOM-133-ENN1</t>
  </si>
  <si>
    <t>Banefire</t>
  </si>
  <si>
    <t>https://starcitygames.com/banefire-sgl-mtg-m19-130-enn/?sku=SGL-MTG-M19-130-ENN1</t>
  </si>
  <si>
    <t>Demonfire</t>
  </si>
  <si>
    <t>https://starcitygames.com/demonfire-sgl-mtg-gk2-56-enn/?sku=SGL-MTG-GK2-56-ENN1</t>
  </si>
  <si>
    <t>Finale of Promise</t>
  </si>
  <si>
    <t>https://starcitygames.com/finale-of-promise-sgl-mtg-war-127-enn/?sku=SGL-MTG-WAR-127-ENN</t>
  </si>
  <si>
    <t>Purphoros's Intervention</t>
  </si>
  <si>
    <t>https://starcitygames.com/purphoross-intervention-sgl-mtg-thb-151-enn/?sku=SGL-MTG-THB-151-ENN1</t>
  </si>
  <si>
    <t>Magmaquake</t>
  </si>
  <si>
    <t>https://starcitygames.com/magmaquake-sgl-mtg-jmp-347-enn/?sku=SGL-MTG-JMP-347-ENN1</t>
  </si>
  <si>
    <t>Nahiri's Lithoforming</t>
  </si>
  <si>
    <t>https://starcitygames.com/nahiris-lithoforming-sgl-mtg-znr2-350-enn/?sku=SGL-MTG-ZNR2-350-ENN1</t>
  </si>
  <si>
    <t>https://starcitygames.com/nahiris-lithoforming-sgl-mtg-znr-151-enn/?sku=SGL-MTG-ZNR-151-ENN1</t>
  </si>
  <si>
    <t>Comet Storm</t>
  </si>
  <si>
    <t>https://starcitygames.com/comet-storm-sgl-mtg-cmr-411-enn/?sku=SGL-MTG-CMR-411-ENN1</t>
  </si>
  <si>
    <t>https://starcitygames.com/jayas-immolating-inferno-sgl-mtg-cmr-415-enn/?sku=SGL-MTG-CMR-415-ENN1</t>
  </si>
  <si>
    <t>Light Up the Night</t>
  </si>
  <si>
    <t>https://starcitygames.com/light-up-the-night-sgl-mtg-mid-146-enn/?sku=SGL-MTG-MID-146-ENN1</t>
  </si>
  <si>
    <t>https://starcitygames.com/march-of-reckless-joy-sgl-mtg-neo2-469-enn/?sku=SGL-MTG-NEO2-469-ENN1</t>
  </si>
  <si>
    <t>Smoke Spirits' Aid</t>
  </si>
  <si>
    <t>https://starcitygames.com/smoke-spirits-aid-sgl-mtg-nec2-062-enn/?sku=SGL-MTG-NEC2-062-ENN1</t>
  </si>
  <si>
    <t>Mishra's Command</t>
  </si>
  <si>
    <t>https://starcitygames.com/mishras-command-sgl-mtg-bro-141-enn/?sku=SGL-MTG-BRO-141-ENN</t>
  </si>
  <si>
    <t>https://starcitygames.com/banefire-sgl-mtg-j22-495-enn/?sku=SGL-MTG-J22-495-ENN</t>
  </si>
  <si>
    <t>Release the Gremlins</t>
  </si>
  <si>
    <t>https://starcitygames.com/release-the-gremlins-sgl-mtg-pwsb-aer_096-enn/?sku=SGL-MTG-PWSB-AER_096-ENN1</t>
  </si>
  <si>
    <t>Hypergenesis</t>
  </si>
  <si>
    <t>https://starcitygames.com/hypergenesis-sgl-mtg-tsr-210-enn/?sku=SGL-MTG-TSR-210-ENN1</t>
  </si>
  <si>
    <t>Gaea's Will</t>
  </si>
  <si>
    <t>https://starcitygames.com/gaeas-will-sgl-mtg-mh22-461-enn/?sku=SGL-MTG-MH22-461-ENN1</t>
  </si>
  <si>
    <t>https://starcitygames.com/gaeas-will-sgl-mtg-mh2-162-enn/?sku=SGL-MTG-MH2-162-ENN1</t>
  </si>
  <si>
    <t>Oviya Pashiri, Sage Lifecrafter</t>
  </si>
  <si>
    <t>https://starcitygames.com/oviya-pashiri-sage-lifecrafter-sgl-mtg-kld-165-enn/?sku=SGL-MTG-KLD-165-ENN1</t>
  </si>
  <si>
    <t>Old-Growth Dryads</t>
  </si>
  <si>
    <t>https://starcitygames.com/old-growth-dryads-sgl-mtg-xln-199-enn/?sku=SGL-MTG-XLN-199-ENN1</t>
  </si>
  <si>
    <t>Greenbelt Rampager</t>
  </si>
  <si>
    <t>https://starcitygames.com/greenbelt-rampager-sgl-mtg-pwsb-aer_107-enn/?sku=SGL-MTG-PWSB-AER_107-ENN1</t>
  </si>
  <si>
    <t>https://starcitygames.com/swarm-shambler-sgl-mtg-znr2-362-enn/?sku=SGL-MTG-ZNR2-362-ENN1</t>
  </si>
  <si>
    <t>https://starcitygames.com/swarm-shambler-sgl-mtg-znr-207-enn/?sku=SGL-MTG-ZNR-207-ENN1</t>
  </si>
  <si>
    <t>Instrument of the Bards</t>
  </si>
  <si>
    <t>https://starcitygames.com/instrument-of-the-bards-sgl-mtg-afr-190-enn/?sku=SGL-MTG-AFR-190-ENN1</t>
  </si>
  <si>
    <t>https://starcitygames.com/instrument-of-the-bards-sgl-mtg-afr2-385-enn/?sku=SGL-MTG-AFR2-385-ENN1</t>
  </si>
  <si>
    <t>Willow Geist</t>
  </si>
  <si>
    <t>https://starcitygames.com/willow-geist-sgl-mtg-mid-207-enn/?sku=SGL-MTG-MID-207-ENN1</t>
  </si>
  <si>
    <t>Ascendant Packleader</t>
  </si>
  <si>
    <t>https://starcitygames.com/ascendant-packleader-sgl-mtg-vow-186-enn/?sku=SGL-MTG-VOW-186-ENN</t>
  </si>
  <si>
    <t>Dig Up</t>
  </si>
  <si>
    <t>https://starcitygames.com/dig-up-sgl-mtg-vow-197-enn/?sku=SGL-MTG-VOW-197-ENN1</t>
  </si>
  <si>
    <t>Teething Wurmlet</t>
  </si>
  <si>
    <t>https://starcitygames.com/teething-wurmlet-sgl-mtg-bro-192-enn/?sku=SGL-MTG-BRO-192-ENN</t>
  </si>
  <si>
    <t>https://starcitygames.com/teething-wurmlet-sgl-mtg-bro2-348-enn/?sku=SGL-MTG-BRO2-348-ENN</t>
  </si>
  <si>
    <t>https://starcitygames.com/gyre-sage-sgl-mtg-gtc-123-enn/?sku=SGL-MTG-GTC-123-ENN</t>
  </si>
  <si>
    <t>Evolutionary Leap</t>
  </si>
  <si>
    <t>https://starcitygames.com/evolutionary-leap-sgl-mtg-ori-176-enn/?sku=SGL-MTG-ORI-176-ENN</t>
  </si>
  <si>
    <t>Talara's Batalion</t>
  </si>
  <si>
    <t>https://starcitygames.com/talaras-battalion-sgl-mtg-dds-52-enn/?sku=SGL-MTG-DDS-52-ENN1</t>
  </si>
  <si>
    <t>Resilient Khenra</t>
  </si>
  <si>
    <t>https://starcitygames.com/resilient-khenra-sgl-mtg-hou-131-enn/?sku=SGL-MTG-HOU-131-ENN1</t>
  </si>
  <si>
    <t>Rhonas's Last Stand</t>
  </si>
  <si>
    <t>https://starcitygames.com/rhonass-last-stand-sgl-mtg-hou-132-enn/?sku=SGL-MTG-HOU-132-ENN1</t>
  </si>
  <si>
    <t>Channel</t>
  </si>
  <si>
    <t>https://starcitygames.com/channel-sgl-mtg-ima-157-enn/?sku=SGL-MTG-IMA-157-ENN1</t>
  </si>
  <si>
    <t>Deeproot Elite</t>
  </si>
  <si>
    <t>https://starcitygames.com/deeproot-elite-sgl-mtg-rix-127-enn/?sku=SGL-MTG-RIX-127-ENN1</t>
  </si>
  <si>
    <t>https://starcitygames.com/living-wish-sgl-mtg-a25-179-enn/?sku=SGL-MTG-A25-179-ENN1</t>
  </si>
  <si>
    <t>Thorn Lieutenant</t>
  </si>
  <si>
    <t>https://starcitygames.com/thorn-lieutenant-sgl-mtg-m19-203-enn/?sku=SGL-MTG-M19-203-ENN1</t>
  </si>
  <si>
    <t>Growth-Chamber Guardian</t>
  </si>
  <si>
    <t>https://starcitygames.com/growth-chamber-guardian-sgl-mtg-rna-128-enn/?sku=SGL-MTG-RNA-128-ENN1</t>
  </si>
  <si>
    <t>Incubation Druid</t>
  </si>
  <si>
    <t>https://starcitygames.com/incubation-druid-sgl-mtg-rna-131-enn/?sku=SGL-MTG-RNA-131-ENN1</t>
  </si>
  <si>
    <t>Vinelasher Kudzu</t>
  </si>
  <si>
    <t>https://starcitygames.com/vinelasher-kudzu-sgl-mtg-gk2-114-enn/?sku=SGL-MTG-GK2-114-ENN1</t>
  </si>
  <si>
    <t>https://starcitygames.com/wildborn-preserver-sgl-mtg-eld-182-enn/?sku=SGL-MTG-ELD-182-ENN1</t>
  </si>
  <si>
    <t>Jolrael, Mwonvuli Recluse</t>
  </si>
  <si>
    <t>https://starcitygames.com/jolrael-mwonvuli-recluse-sgl-mtg-m21-191-enn/?sku=SGL-MTG-M21-191-ENN1</t>
  </si>
  <si>
    <t>https://starcitygames.com/scavenging-ooze-sgl-mtg-m21-204-enn/?sku=SGL-MTG-M21-204-ENN1</t>
  </si>
  <si>
    <t>https://starcitygames.com/inscription-of-abundance-sgl-mtg-znr-186-enn/?sku=SGL-MTG-ZNR-186-ENN1</t>
  </si>
  <si>
    <t>Tajuru Paragon</t>
  </si>
  <si>
    <t>https://starcitygames.com/tajuru-paragon-sgl-mtg-znr2-363-enn/?sku=SGL-MTG-ZNR2-363-ENN1</t>
  </si>
  <si>
    <t>https://starcitygames.com/tajuru-paragon-sgl-mtg-znr-209-enn/?sku=SGL-MTG-ZNR-209-ENN1</t>
  </si>
  <si>
    <t>Regrowth (JAP)</t>
  </si>
  <si>
    <t>https://starcitygames.com/regrowth-sgl-mtg-sta2-119-jaf/?sku=SGL-MTG-STA2-119-JAF1</t>
  </si>
  <si>
    <t>Sylvan Anthem</t>
  </si>
  <si>
    <t>https://starcitygames.com/sylvan-anthem-sgl-mtg-mh2-176-enn/?sku=SGL-MTG-MH2-176-ENN1</t>
  </si>
  <si>
    <t>Verdant Command</t>
  </si>
  <si>
    <t>https://starcitygames.com/verdant-command-sgl-mtg-mh2-182-enn/?sku=SGL-MTG-MH2-182-ENN1</t>
  </si>
  <si>
    <t>Ranger Class</t>
  </si>
  <si>
    <t>https://starcitygames.com/ranger-class-sgl-mtg-afr-202-enn/?sku=SGL-MTG-AFR-202-ENN1</t>
  </si>
  <si>
    <t>Belt of Giant Strength</t>
  </si>
  <si>
    <t>https://starcitygames.com/belt-of-giant-strength-sgl-mtg-afc-038-enn/?sku=SGL-MTG-AFC-038-ENN1</t>
  </si>
  <si>
    <t>https://starcitygames.com/belt-of-giant-strength-sgl-mtg-afc2-307-enn/?sku=SGL-MTG-AFC2-307-ENN1</t>
  </si>
  <si>
    <t>https://starcitygames.com/kami-of-transience-sgl-mtg-neo-197-enn/?sku=SGL-MTG-NEO-197-ENN1</t>
  </si>
  <si>
    <t>Teachings of the Kirin</t>
  </si>
  <si>
    <t>https://starcitygames.com/teachings-of-the-kirin-kirin-touched-orochi-sgl-mtg-neo-212-enn/?sku=SGL-MTG-NEO-212-ENN1</t>
  </si>
  <si>
    <t>Weaver of Harmony</t>
  </si>
  <si>
    <t>https://starcitygames.com/weaver-of-harmony-sgl-mtg-neo2-395-enn/?sku=SGL-MTG-NEO2-395-ENN1</t>
  </si>
  <si>
    <t>https://starcitygames.com/weaver-of-harmony-sgl-mtg-neo-213-enn/?sku=SGL-MTG-NEO-213-ENN1</t>
  </si>
  <si>
    <t>https://starcitygames.com/gala-greeters-sgl-mtg-snc-148-enn/?sku=SGL-MTG-SNC-148-ENN1</t>
  </si>
  <si>
    <t>Boxing Ring</t>
  </si>
  <si>
    <t>https://starcitygames.com/boxing-ring-sgl-mtg-ncc-091-enn/?sku=SGL-MTG-NCC-091-ENN1</t>
  </si>
  <si>
    <t>Llanowar Loamspeaker</t>
  </si>
  <si>
    <t>https://starcitygames.com/llanowar-loamspeaker-sgl-mtg-dmu-170-enn/?sku=SGL-MTG-DMU-170-ENN1</t>
  </si>
  <si>
    <t>Quirion Beastcaller</t>
  </si>
  <si>
    <t>https://starcitygames.com/quirion-beastcaller-sgl-mtg-dmu-175-enn/?sku=SGL-MTG-DMU-175-ENN1</t>
  </si>
  <si>
    <t>Urborg Lhurgoyf</t>
  </si>
  <si>
    <t>https://starcitygames.com/urborg-lhurgoyf-sgl-mtg-dmu-186-enn/?sku=SGL-MTG-DMU-186-ENN1</t>
  </si>
  <si>
    <t>https://starcitygames.com/fauna-shaman-sgl-mtg-bro-179-enn/?sku=SGL-MTG-BRO-179-ENN</t>
  </si>
  <si>
    <t>Deeproot Wayfinder</t>
  </si>
  <si>
    <t>https://starcitygames.com/deeproot-wayfinder-sgl-mtg-mom-184-enn/?sku=SGL-MTG-MOM-184-ENN</t>
  </si>
  <si>
    <t>Invasion of Ixalan</t>
  </si>
  <si>
    <t>https://starcitygames.com/invasion-of-ixalan-belligerent-regisaur-sgl-mtg-mom-191-enn/?sku=SGL-MTG-MOM-191-ENN</t>
  </si>
  <si>
    <t>Scion of the Wild</t>
  </si>
  <si>
    <t>https://starcitygames.com/scion-of-the-wild-sgl-mtg-rav-182-enn/?sku=SGL-MTG-RAV-182-ENN1</t>
  </si>
  <si>
    <t>Wild Beastmaster</t>
  </si>
  <si>
    <t>https://starcitygames.com/wild-beastmaster-sgl-mtg-rtr-139-enn/?sku=SGL-MTG-RTR-139-ENN1</t>
  </si>
  <si>
    <t>Managorger Hydra</t>
  </si>
  <si>
    <t>https://starcitygames.com/managorger-hydra-sgl-mtg-ori-186-enn/?sku=SGL-MTG-ORI-186-ENN1</t>
  </si>
  <si>
    <t>Silverfur Partisan</t>
  </si>
  <si>
    <t>https://starcitygames.com/silverfur-partisan-sgl-mtg-soi-228-enn/?sku=SGL-MTG-SOI-228-ENN1</t>
  </si>
  <si>
    <t>Call of the Herd</t>
  </si>
  <si>
    <t>https://starcitygames.com/call-of-the-herd-sgl-mtg-dds-44-enn/?sku=SGL-MTG-DDS-44-ENN1</t>
  </si>
  <si>
    <t>Deathgorge Scavenger</t>
  </si>
  <si>
    <t>https://starcitygames.com/deathgorge-scavenger-sgl-mtg-xln-184-enn/?sku=SGL-MTG-XLN-184-ENN1</t>
  </si>
  <si>
    <t>Curse of Predation</t>
  </si>
  <si>
    <t>https://starcitygames.com/curse-of-predation-sgl-mtg-ima-159-enn/?sku=SGL-MTG-IMA-159-ENN1</t>
  </si>
  <si>
    <t>Jadelight Ranger</t>
  </si>
  <si>
    <t>https://starcitygames.com/jadelight-ranger-sgl-mtg-rix-136-enn/?sku=SGL-MTG-RIX-136-ENN1</t>
  </si>
  <si>
    <t>Marwyn, the Nurturer</t>
  </si>
  <si>
    <t>https://starcitygames.com/marwyn-the-nurturer-sgl-mtg-dom-172-enn/?sku=SGL-MTG-DOM-172-ENN1</t>
  </si>
  <si>
    <t>Sylvan Awakening</t>
  </si>
  <si>
    <t>https://starcitygames.com/sylvan-awakening-sgl-mtg-dom-183-enn/?sku=SGL-MTG-DOM-183-ENN1</t>
  </si>
  <si>
    <t>The First Iroan Games</t>
  </si>
  <si>
    <t>https://starcitygames.com/the-first-iroan-games-sgl-mtg-thb-170-enn/?sku=SGL-MTG-THB-170-ENN1</t>
  </si>
  <si>
    <t>https://starcitygames.com/hornet-nest-sgl-mtg-pwsb-m15_177-enn/?sku=SGL-MTG-PWSB-M15_177-ENN1</t>
  </si>
  <si>
    <t>https://starcitygames.com/feline-sovereign-sgl-mtg-m21-180-enn/?sku=SGL-MTG-M21-180-ENN1</t>
  </si>
  <si>
    <t>Garruk's Harbinger</t>
  </si>
  <si>
    <t>https://starcitygames.com/garruks-harbinger-sgl-mtg-m21-185-enn/?sku=SGL-MTG-M21-185-ENN1</t>
  </si>
  <si>
    <t>https://starcitygames.com/garruks-harbinger-sgl-mtg-m212-307-enn/?sku=SGL-MTG-M212-307-ENN1</t>
  </si>
  <si>
    <t>Sporeweb Weaver</t>
  </si>
  <si>
    <t>https://starcitygames.com/sporeweb-weaver-sgl-mtg-m21-208-enn/?sku=SGL-MTG-M21-208-ENN1</t>
  </si>
  <si>
    <t>Rishkar, Peema Renegade</t>
  </si>
  <si>
    <t>https://starcitygames.com/rishkar-peema-renegade-sgl-mtg-jmp-425-enn/?sku=SGL-MTG-JMP-425-ENN1</t>
  </si>
  <si>
    <t>Champion of Lambholt</t>
  </si>
  <si>
    <t>https://starcitygames.com/champion-of-lambholt-sgl-mtg-2xm-156-enn/?sku=SGL-MTG-2XM-156-ENN1</t>
  </si>
  <si>
    <t>Gaea's Anthem</t>
  </si>
  <si>
    <t>https://starcitygames.com/gaeas-anthem-sgl-mtg-pwsb-plc_147-enn/?sku=SGL-MTG-PWSB-PLC_147-ENN1</t>
  </si>
  <si>
    <t>https://starcitygames.com/kazandu-mammoth-kazandu-valley-sgl-mtg-znr2-305-enn/?sku=SGL-MTG-ZNR2-305-ENN1</t>
  </si>
  <si>
    <t>https://starcitygames.com/oran-rief-ooze-sgl-mtg-znr-198-enn/?sku=SGL-MTG-ZNR-198-ENN1</t>
  </si>
  <si>
    <t>Rootweaver Druid</t>
  </si>
  <si>
    <t>https://starcitygames.com/rootweaver-druid-sgl-mtg-cmr-250-enn/?sku=SGL-MTG-CMR-250-ENN1</t>
  </si>
  <si>
    <t>https://starcitygames.com/old-growth-troll-sgl-mtg-khm-185-enn/?sku=SGL-MTG-KHM-185-ENN</t>
  </si>
  <si>
    <t>https://starcitygames.com/basic-conjuration-sgl-mtg-stx-120-enn/?sku=SGL-MTG-STX-120-ENN1</t>
  </si>
  <si>
    <t>Krosan Grip (JAP)</t>
  </si>
  <si>
    <t>https://starcitygames.com/krosan-grip-sgl-mtg-sta-053-enn/?sku=SGL-MTG-STA-053-ENN1</t>
  </si>
  <si>
    <t>Chitterspitter</t>
  </si>
  <si>
    <t>https://starcitygames.com/chitterspitter-sgl-mtg-mh2-153-enn/?sku=SGL-MTG-MH2-153-ENN1</t>
  </si>
  <si>
    <t>https://starcitygames.com/enchantresss-presence-sgl-mtg-mh2-283-enn/?sku=SGL-MTG-MH2-283-ENN1</t>
  </si>
  <si>
    <t>Squirrel Mob</t>
  </si>
  <si>
    <t>https://starcitygames.com/squirrel-mob-sgl-mtg-mh2-286-enn/?sku=SGL-MTG-MH2-286-ENN1</t>
  </si>
  <si>
    <t>https://starcitygames.com/varis-silverymoon-ranger-sgl-mtg-afr2-335-enn/?sku=SGL-MTG-AFR2-335-ENN1</t>
  </si>
  <si>
    <t>https://starcitygames.com/varis-silverymoon-ranger-sgl-mtg-afr-209-enn/?sku=SGL-MTG-AFR-209-ENN1</t>
  </si>
  <si>
    <t>Briarbridge Trakcer</t>
  </si>
  <si>
    <t>https://starcitygames.com/briarbridge-tracker-sgl-mtg-mid-172-enn/?sku=SGL-MTG-MID-172-ENN1</t>
  </si>
  <si>
    <t>Primal Adversary</t>
  </si>
  <si>
    <t>https://starcitygames.com/primal-adversary-sgl-mtg-mid-194-enn/?sku=SGL-MTG-MID-194-ENN1</t>
  </si>
  <si>
    <t>https://starcitygames.com/hamlet-vanguard-sgl-mtg-vow-201-enn/?sku=SGL-MTG-VOW-201-ENN1</t>
  </si>
  <si>
    <t>Howling Moon</t>
  </si>
  <si>
    <t>https://starcitygames.com/howling-moon-sgl-mtg-vow-204-enn/?sku=SGL-MTG-VOW-204-ENN1</t>
  </si>
  <si>
    <t>The Dragon-Kami Reborn</t>
  </si>
  <si>
    <t>https://starcitygames.com/the-dragon-kami-reborn-dragon-kamis-egg-sgl-mtg-neo-181-enn/?sku=SGL-MTG-NEO-181-ENN1</t>
  </si>
  <si>
    <t>Evolving Door</t>
  </si>
  <si>
    <t>https://starcitygames.com/evolving-door-sgl-mtg-snc-144-enn/?sku=SGL-MTG-SNC-144-ENN1</t>
  </si>
  <si>
    <t>Fight Rigging</t>
  </si>
  <si>
    <t>https://starcitygames.com/fight-rigging-sgl-mtg-snc-145-enn/?sku=SGL-MTG-SNC-145-ENN1</t>
  </si>
  <si>
    <t>Topiary Stomper</t>
  </si>
  <si>
    <t>https://starcitygames.com/topiary-stomper-sgl-mtg-snc-160-enn/?sku=SGL-MTG-SNC-160-ENN1</t>
  </si>
  <si>
    <t>https://starcitygames.com/topiary-stomper-sgl-mtg-snc2-290-enn/?sku=SGL-MTG-SNC2-290-ENN1</t>
  </si>
  <si>
    <t>Llanowar Greenwidow</t>
  </si>
  <si>
    <t>https://starcitygames.com/llanowar-greenwidow-sgl-mtg-dmu-169-enn/?sku=SGL-MTG-DMU-169-ENN1</t>
  </si>
  <si>
    <t>Threats Undetected</t>
  </si>
  <si>
    <t>https://starcitygames.com/threats-undetected-sgl-mtg-dmu-185-enn/?sku=SGL-MTG-DMU-185-ENN1</t>
  </si>
  <si>
    <t>Polukranos Reborn</t>
  </si>
  <si>
    <t>https://starcitygames.com/polukranos-reborn-polukranos-engine-of-ruin-sgl-mtg-mom-200-enn/?sku=SGL-MTG-MOM-200-ENN</t>
  </si>
  <si>
    <t>Elven Warhounds</t>
  </si>
  <si>
    <t>https://starcitygames.com/elven-warhounds-sgl-mtg-tmp-225-enn/?sku=SGL-MTG-TMP-225-ENN1</t>
  </si>
  <si>
    <t>Ooze Flux</t>
  </si>
  <si>
    <t>https://starcitygames.com/ooze-flux-sgl-mtg-gtc-128-enn/?sku=SGL-MTG-GTC-128-ENN</t>
  </si>
  <si>
    <t>Polukranos, World Eater</t>
  </si>
  <si>
    <t>https://starcitygames.com/polukranos-world-eater-sgl-mtg-ths-172-enn/?sku=SGL-MTG-THS-172-ENN1</t>
  </si>
  <si>
    <t>Soul Swalloer</t>
  </si>
  <si>
    <t>https://starcitygames.com/soul-swallower-sgl-mtg-soi-230-enn/?sku=SGL-MTG-SOI-230-ENN1</t>
  </si>
  <si>
    <t>Increasing Savagery</t>
  </si>
  <si>
    <t>https://starcitygames.com/increasing-savagery-sgl-mtg-dds-47-enn/?sku=SGL-MTG-DDS-47-ENN1</t>
  </si>
  <si>
    <t>Ramunap Hydra</t>
  </si>
  <si>
    <t>https://starcitygames.com/ramunap-hydra-sgl-mtg-hou-130-enn/?sku=SGL-MTG-HOU-130-ENN1</t>
  </si>
  <si>
    <t>Emperor's Vanguard</t>
  </si>
  <si>
    <t>https://starcitygames.com/emperors-vanguard-sgl-mtg-xln-189-enn/?sku=SGL-MTG-XLN-189-ENN1</t>
  </si>
  <si>
    <t>Waker of the Wilds</t>
  </si>
  <si>
    <t>https://starcitygames.com/waker-of-the-wilds-sgl-mtg-xln-215-enn/?sku=SGL-MTG-XLN-215-ENN1</t>
  </si>
  <si>
    <t>https://starcitygames.com/path-of-discovery-sgl-mtg-rix-142-enn/?sku=SGL-MTG-RIX-142-ENN1</t>
  </si>
  <si>
    <t>Territorial Allosaurus</t>
  </si>
  <si>
    <t>https://starcitygames.com/territorial-allosaurus-sgl-mtg-dom-184-enn/?sku=SGL-MTG-DOM-184-ENN1</t>
  </si>
  <si>
    <t>Deadbridge Goliath</t>
  </si>
  <si>
    <t>https://starcitygames.com/deadbridge-goliath-sgl-mtg-gk1-55-enn/?sku=SGL-MTG-GK1-55-ENN1</t>
  </si>
  <si>
    <t>Rampage of the Clans</t>
  </si>
  <si>
    <t>https://starcitygames.com/rampage-of-the-clans-sgl-mtg-rna-134-enn/?sku=SGL-MTG-RNA-134-ENN1</t>
  </si>
  <si>
    <t>Cytoplast Root-Kin</t>
  </si>
  <si>
    <t>https://starcitygames.com/cytoplast-root-kin-sgl-mtg-gk2-110-enn/?sku=SGL-MTG-GK2-110-ENN1</t>
  </si>
  <si>
    <t>Nightpack Ambusher</t>
  </si>
  <si>
    <t>https://starcitygames.com/nightpack-ambusher-sgl-mtg-m20-185-enn/?sku=SGL-MTG-M20-185-ENN1</t>
  </si>
  <si>
    <t>Shifting Ceratops</t>
  </si>
  <si>
    <t>https://starcitygames.com/shifting-ceratops-sgl-mtg-m20-194-enn/?sku=SGL-MTG-M20-194-ENN1</t>
  </si>
  <si>
    <t>Arasta of the Endless Web</t>
  </si>
  <si>
    <t>https://starcitygames.com/arasta-of-the-endless-web-sgl-mtg-thb-165-enn/?sku=SGL-MTG-THB-165-ENN1</t>
  </si>
  <si>
    <t>Mantle of the Wolf</t>
  </si>
  <si>
    <t>https://starcitygames.com/mantle-of-the-wolf-sgl-mtg-thb-178-enn/?sku=SGL-MTG-THB-178-ENN1</t>
  </si>
  <si>
    <t>Curious Herd</t>
  </si>
  <si>
    <t>https://starcitygames.com/curious-herd-sgl-mtg-c20-059-enn/?sku=SGL-MTG-C20-059-ENN1</t>
  </si>
  <si>
    <t>Gemrazer</t>
  </si>
  <si>
    <t>https://starcitygames.com/gemrazer-sgl-mtg-iko-155-enn/?sku=SGL-MTG-IKO-155-ENN</t>
  </si>
  <si>
    <t>https://starcitygames.com/mythos-of-brokkos-sgl-mtg-iko-168-enn/?sku=SGL-MTG-IKO-168-ENN1</t>
  </si>
  <si>
    <t>Garruk, Unleashed</t>
  </si>
  <si>
    <t>https://starcitygames.com/garruk-unleashed-sgl-mtg-prm-pp_m21_183-enn/?sku=SGL-MTG-PRM-PP_M21_183-ENN1</t>
  </si>
  <si>
    <t>Bloodspore Thrinax</t>
  </si>
  <si>
    <t>https://starcitygames.com/bloodspore-thrinax-sgl-mtg-2xm-155-enn/?sku=SGL-MTG-2XM-155-ENN1</t>
  </si>
  <si>
    <t>Gorm the Great</t>
  </si>
  <si>
    <t>https://starcitygames.com/gorm-the-great-sgl-mtg-pwsb-bbd_008-enn/?sku=SGL-MTG-PWSB-BBD_008-ENN1</t>
  </si>
  <si>
    <t>Court of Bounty</t>
  </si>
  <si>
    <t>https://starcitygames.com/court-of-bounty-sgl-mtg-cmr-220-enn/?sku=SGL-MTG-CMR-220-ENN1</t>
  </si>
  <si>
    <t>Immaculate Magistrate</t>
  </si>
  <si>
    <t>https://starcitygames.com/immaculate-magistrate-sgl-mtg-cmr2-679-enn/?sku=SGL-MTG-CMR2-679-ENN1</t>
  </si>
  <si>
    <t>Blessing of Frost</t>
  </si>
  <si>
    <t>https://starcitygames.com/blessing-of-frost-sgl-mtg-khm-161-enn/?sku=SGL-MTG-KHM-161-ENN1</t>
  </si>
  <si>
    <t>Kolvori, God of Kinship</t>
  </si>
  <si>
    <t>https://starcitygames.com/kolvori-god-of-kinship-the-ringhart-crest-sgl-mtg-khm-181-enn/?sku=SGL-MTG-KHM-181-ENN1</t>
  </si>
  <si>
    <t>https://starcitygames.com/fungus-sliver-sgl-mtg-tsr-203-enn/?sku=SGL-MTG-TSR-203-ENN1</t>
  </si>
  <si>
    <t>Life and Limb</t>
  </si>
  <si>
    <t>https://starcitygames.com/life-and-limb-sgl-mtg-tsr-215-enn/?sku=SGL-MTG-TSR-215-ENN1</t>
  </si>
  <si>
    <t>Muraganda Petroglyphs</t>
  </si>
  <si>
    <t>https://starcitygames.com/muraganda-petroglyphs-sgl-mtg-tsr-220-enn/?sku=SGL-MTG-TSR-220-ENN1</t>
  </si>
  <si>
    <t>Accomplished Alchemist</t>
  </si>
  <si>
    <t>https://starcitygames.com/accomplished-alchemist-sgl-mtg-stx-119-enn/?sku=SGL-MTG-STX-119-ENN1</t>
  </si>
  <si>
    <t>Gnarled Professor</t>
  </si>
  <si>
    <t>https://starcitygames.com/gnarled-professor-sgl-mtg-stx-133-enn/?sku=SGL-MTG-STX-133-ENN1</t>
  </si>
  <si>
    <t>Splendid Reclamation</t>
  </si>
  <si>
    <t>https://starcitygames.com/splendid-reclamation-sgl-mtg-vow-221-enn/?sku=SGL-MTG-VOW-221-ENN1</t>
  </si>
  <si>
    <t>https://starcitygames.com/ulvenwald-oddity-ulvenwald-behemoth-sgl-mtg-vow-225-enn/?sku=SGL-MTG-VOW-225-ENN1</t>
  </si>
  <si>
    <t>One With the Kami</t>
  </si>
  <si>
    <t>https://starcitygames.com/one-with-the-kami-sgl-mtg-nec-027-enn/?sku=SGL-MTG-NEC-027-ENN1</t>
  </si>
  <si>
    <t>Baru, Wurmspeaker</t>
  </si>
  <si>
    <t>https://starcitygames.com/baru-wurmspeaker-sgl-mtg-dmc2-076-enn/?sku=SGL-MTG-DMC2-076-ENN1</t>
  </si>
  <si>
    <t>Fade from History</t>
  </si>
  <si>
    <t>https://starcitygames.com/fade-from-history-sgl-mtg-bro2-345-enn/?sku=SGL-MTG-BRO2-345-ENN</t>
  </si>
  <si>
    <t>Master of the Wild Hunt</t>
  </si>
  <si>
    <t>https://starcitygames.com/master-of-the-wild-hunt-sgl-mtg-j22-688-enn/?sku=SGL-MTG-J22-688-ENN</t>
  </si>
  <si>
    <t>Wicked Wolf</t>
  </si>
  <si>
    <t>https://starcitygames.com/wicked-wolf-sgl-mtg-j22-134-enn/?sku=SGL-MTG-J22-134-ENN</t>
  </si>
  <si>
    <t>Doomskar Warrior</t>
  </si>
  <si>
    <t>https://starcitygames.com/doomskar-warrior-sgl-mtg-mom-185-enn/?sku=SGL-MTG-MOM-185-ENN</t>
  </si>
  <si>
    <t>Goreclaw, Terror of Qal'Sisma</t>
  </si>
  <si>
    <t>https://starcitygames.com/goreclaw-terror-of-qal-sisma-sgl-mtg-mul-027-enn/?sku=SGL-MTG-MUL-027-ENN</t>
  </si>
  <si>
    <t>Arashi, the Sky Asunder (PL)</t>
  </si>
  <si>
    <t>1.6.4. Saviors of Kamigawa</t>
  </si>
  <si>
    <t>$0,60</t>
  </si>
  <si>
    <t>https://starcitygames.com/arashi-the-sky-asunder-sgl-mtg-sok-121-enn/?sku=SGL-MTG-SOK-121-ENN1</t>
  </si>
  <si>
    <t>Wolfir Silverheart</t>
  </si>
  <si>
    <t>https://starcitygames.com/wolfir-silverheart-sgl-mtg-avr-206-enn/?sku=SGL-MTG-AVR-206-ENN1</t>
  </si>
  <si>
    <t>Predatory Rampage</t>
  </si>
  <si>
    <t>https://starcitygames.com/predatory-rampage-sgl-mtg-m13-180-enn/?sku=SGL-MTG-M13-180-ENN1</t>
  </si>
  <si>
    <t>Thragtusk</t>
  </si>
  <si>
    <t>https://starcitygames.com/thragtusk-sgl-mtg-m13-193-enn/?sku=SGL-MTG-M13-193-ENN1</t>
  </si>
  <si>
    <t>Outand Colossus</t>
  </si>
  <si>
    <t>https://starcitygames.com/outland-colossus-sgl-mtg-ori-193-enn/?sku=SGL-MTG-ORI-193-ENN</t>
  </si>
  <si>
    <t>https://starcitygames.com/hour-of-promise-sgl-mtg-hou-120-enn/?sku=SGL-MTG-HOU-120-ENN1</t>
  </si>
  <si>
    <t>Majestic Myriarch</t>
  </si>
  <si>
    <t>https://starcitygames.com/majestic-myriarch-sgl-mtg-hou-122-enn/?sku=SGL-MTG-HOU-122-ENN1</t>
  </si>
  <si>
    <t>Hunter's Prowess</t>
  </si>
  <si>
    <r>
      <t xml:space="preserve">2.9.6. </t>
    </r>
    <r>
      <rPr>
        <b/>
        <sz val="12"/>
        <color theme="1"/>
        <rFont val="Calibri"/>
        <family val="2"/>
        <scheme val="minor"/>
      </rPr>
      <t>Explorers of Ixalan</t>
    </r>
  </si>
  <si>
    <t>https://starcitygames.com/hunters-prowess-sgl-mtg-e02-33-enn/?sku=SGL-MTG-E02-33-ENN1</t>
  </si>
  <si>
    <t>Vivid Revival</t>
  </si>
  <si>
    <t>https://starcitygames.com/vivid-revival-sgl-mtg-grn-148-enn/?sku=SGL-MTG-GRN-148-ENN1</t>
  </si>
  <si>
    <t>Awakening of Vitu-Ghazi</t>
  </si>
  <si>
    <t>https://starcitygames.com/awakening-of-vitu-ghazi-sgl-mtg-war-152-enn/?sku=SGL-MTG-WAR-152-ENN1</t>
  </si>
  <si>
    <t>Nessian Boar</t>
  </si>
  <si>
    <t>https://starcitygames.com/nessian-boar-sgl-mtg-thb-181-enn/?sku=SGL-MTG-THB-181-ENN</t>
  </si>
  <si>
    <t>Meandering Towershell</t>
  </si>
  <si>
    <t>https://starcitygames.com/meandering-towershell-sgl-mtg-pwsb-ktk_141-enn/?sku=SGL-MTG-PWSB-KTK_141-ENN1</t>
  </si>
  <si>
    <t>https://starcitygames.com/thragtusk-sgl-mtg-jmp-436-enn/?sku=SGL-MTG-JMP-436-ENN1</t>
  </si>
  <si>
    <t>Verdant Embrace</t>
  </si>
  <si>
    <t>https://starcitygames.com/verdant-embrace-sgl-mtg-jmp-441-enn/?sku=SGL-MTG-JMP-441-ENN1</t>
  </si>
  <si>
    <t>https://starcitygames.com/thragtusk-sgl-mtg-2xm-183-enn/?sku=SGL-MTG-2XM-183-ENN1</t>
  </si>
  <si>
    <t>https://starcitygames.com/gilt-leaf-archdruid-sgl-mtg-pwsb-mor_124-enn/?sku=SGL-MTG-PWSB-MOR_124-ENN</t>
  </si>
  <si>
    <t>Magnigoth Treefolk</t>
  </si>
  <si>
    <t>https://starcitygames.com/magnigoth-treefolk-sgl-mtg-pwsb-pls_082-enn/?sku=SGL-MTG-PWSB-PLS_082-ENN</t>
  </si>
  <si>
    <t>https://starcitygames.com/wolfir-silverheart-sgl-mtg-pwsb-avr_206-enn/?sku=SGL-MTG-PWSB-AVR_206-ENN1</t>
  </si>
  <si>
    <t>https://starcitygames.com/thragtusk-sgl-mtg-tsr2-368-enn/?sku=SGL-MTG-TSR2-368-ENN1</t>
  </si>
  <si>
    <t>Aeve, Progenitor Ooze</t>
  </si>
  <si>
    <t>https://starcitygames.com/aeve-progenitor-ooze-sgl-mtg-mh2-148-enn/?sku=SGL-MTG-MH2-148-ENN1</t>
  </si>
  <si>
    <t>Froghemoth</t>
  </si>
  <si>
    <t>https://starcitygames.com/froghemoth-sgl-mtg-afr-184-enn/?sku=SGL-MTG-AFR-184-ENN1</t>
  </si>
  <si>
    <t>Song of Inspiration</t>
  </si>
  <si>
    <t>https://starcitygames.com/song-of-inspiration-sgl-mtg-afc-042-enn/?sku=SGL-MTG-AFC-042-ENN1</t>
  </si>
  <si>
    <t>https://starcitygames.com/verdant-embrace-sgl-mtg-afc-173-enn/?sku=SGL-MTG-AFC-173-ENN1</t>
  </si>
  <si>
    <t>Glorious Sunrise</t>
  </si>
  <si>
    <t>https://starcitygames.com/glorious-sunrise-sgl-mtg-vow-200-enn/?sku=SGL-MTG-VOW-200-ENN</t>
  </si>
  <si>
    <t>Invoke the Ancients</t>
  </si>
  <si>
    <t>https://starcitygames.com/invoke-the-ancients-sgl-mtg-neo-193-enn/?sku=SGL-MTG-NEO-193-ENN1</t>
  </si>
  <si>
    <t>https://starcitygames.com/spring-leaf-avenger-sgl-mtg-neo-208-enn/?sku=SGL-MTG-NEO-208-ENN1</t>
  </si>
  <si>
    <t>https://starcitygames.com/spring-leaf-avenger-sgl-mtg-neo2-349-enn/?sku=SGL-MTG-NEO2-349-ENN1</t>
  </si>
  <si>
    <t>Workshop Warchief</t>
  </si>
  <si>
    <t>https://starcitygames.com/workshop-warchief-sgl-mtg-snc-165-enn/?sku=SGL-MTG-SNC-165-ENN1</t>
  </si>
  <si>
    <t>Traverse the Outlands</t>
  </si>
  <si>
    <t>https://starcitygames.com/traverse-the-outlands-sgl-mtg-clb-258-enn/?sku=SGL-MTG-CLB-258-ENN1</t>
  </si>
  <si>
    <t>Kessig Cagebreakers</t>
  </si>
  <si>
    <t>https://starcitygames.com/kessig-cagebreakers-sgl-mtg-j22-681-enn/?sku=SGL-MTG-J22-681-ENN</t>
  </si>
  <si>
    <t>Thrun, Breaker of Silence</t>
  </si>
  <si>
    <t>https://starcitygames.com/thrun-breaker-of-silence-sgl-mtg-one-186-enn/?sku=SGL-MTG-ONE-186-ENN</t>
  </si>
  <si>
    <t>Death's Presence</t>
  </si>
  <si>
    <t>https://starcitygames.com/deaths-presence-sgl-mtg-rtr-121-enn/?sku=SGL-MTG-RTR-121-ENN1</t>
  </si>
  <si>
    <t>Honored Hydra</t>
  </si>
  <si>
    <t>https://starcitygames.com/honored-hydra-sgl-mtg-akh-172-enn/?sku=SGL-MTG-AKH-172-ENN1</t>
  </si>
  <si>
    <t>Jugan, the Rising Star</t>
  </si>
  <si>
    <t>https://starcitygames.com/jugan-the-rising-star-sgl-mtg-ima-172-enn/?sku=SGL-MTG-IMA-172-ENN1</t>
  </si>
  <si>
    <t>Soul of the Harvest</t>
  </si>
  <si>
    <t>https://starcitygames.com/soul-of-the-harvest-sgl-mtg-e02-36-enn/?sku=SGL-MTG-E02-36-ENN1</t>
  </si>
  <si>
    <t>Earl of Squirrel</t>
  </si>
  <si>
    <t>https://starcitygames.com/earl-of-squirrel-sgl-mtg-ust-108-enn/?sku=SGL-MTG-UST-108-ENN1</t>
  </si>
  <si>
    <t>Bounty of Might</t>
  </si>
  <si>
    <t>https://starcitygames.com/bounty-of-might-sgl-mtg-grn-124-enn/?sku=SGL-MTG-GRN-124-ENN1</t>
  </si>
  <si>
    <t>Wurmweaver Coil</t>
  </si>
  <si>
    <t>https://starcitygames.com/wurmweaver-coil-sgl-mtg-gk2-86-enn/?sku=SGL-MTG-GK2-86-ENN1</t>
  </si>
  <si>
    <t>Gargos, Vicious Watcher</t>
  </si>
  <si>
    <t>https://starcitygames.com/gargos-vicious-watcher-sgl-mtg-m20-172-enn/?sku=SGL-MTG-M20-172-ENN1</t>
  </si>
  <si>
    <t>Wakeroot Elemental</t>
  </si>
  <si>
    <t>https://starcitygames.com/wakeroot-elemental-sgl-mtg-m20-202-enn/?sku=SGL-MTG-M20-202-ENN1</t>
  </si>
  <si>
    <t>Feasting Troll King</t>
  </si>
  <si>
    <t>https://starcitygames.com/feasting-troll-king-sgl-mtg-eld-152-enn/?sku=SGL-MTG-ELD-152-ENN1</t>
  </si>
  <si>
    <t>Kogla, the Titan Ape</t>
  </si>
  <si>
    <t>https://starcitygames.com/kogla-the-titan-ape-sgl-mtg-iko-162-enn/?sku=SGL-MTG-IKO-162-ENN1</t>
  </si>
  <si>
    <t>Primeval Bounty</t>
  </si>
  <si>
    <t>https://starcitygames.com/primeval-bounty-sgl-mtg-jmp-421-enn/?sku=SGL-MTG-JMP-421-ENN1</t>
  </si>
  <si>
    <t>Primordial Sage</t>
  </si>
  <si>
    <t>https://starcitygames.com/primordial-sage-sgl-mtg-jmp-422-enn/?sku=SGL-MTG-JMP-422-ENN1</t>
  </si>
  <si>
    <t>https://starcitygames.com/soul-of-the-harvest-sgl-mtg-jmp-432-enn/?sku=SGL-MTG-JMP-432-ENN1</t>
  </si>
  <si>
    <t>Rampaging Baloths</t>
  </si>
  <si>
    <t>https://starcitygames.com/rampaging-baloths-sgl-mtg-cmr-431-enn/?sku=SGL-MTG-CMR-431-ENN1</t>
  </si>
  <si>
    <t>Sweet-Gum Recluse</t>
  </si>
  <si>
    <t>https://starcitygames.com/sweet-gum-recluse-sgl-mtg-cmr-260-enn/?sku=SGL-MTG-CMR-260-ENN1</t>
  </si>
  <si>
    <t>Verdant Mastery</t>
  </si>
  <si>
    <t>https://starcitygames.com/verdant-mastery-sgl-mtg-stx-146-enn/?sku=SGL-MTG-STX-146-ENN1</t>
  </si>
  <si>
    <t>https://starcitygames.com/vivien-on-the-hunt-sgl-mtg-snc-162-enn/?sku=SGL-MTG-SNC-162-ENN</t>
  </si>
  <si>
    <t>Raised by Giants</t>
  </si>
  <si>
    <t>https://starcitygames.com/raised-by-giants-sgl-mtg-clb-250-enn/?sku=SGL-MTG-CLB-250-ENN1</t>
  </si>
  <si>
    <t>Briar Hydra</t>
  </si>
  <si>
    <t>https://starcitygames.com/briar-hydra-sgl-mtg-dmu-286-enn/?sku=SGL-MTG-DMU-286-ENN1</t>
  </si>
  <si>
    <t>Titania's Command</t>
  </si>
  <si>
    <t>https://starcitygames.com/titanias-command-sgl-mtg-bro-194-enn/?sku=SGL-MTG-BRO-194-ENN</t>
  </si>
  <si>
    <t>Feed the Pack</t>
  </si>
  <si>
    <t>https://starcitygames.com/feed-the-pack-sgl-mtg-j22-657-enn/?sku=SGL-MTG-J22-657-ENN</t>
  </si>
  <si>
    <t>Wolverine Riders</t>
  </si>
  <si>
    <t>https://starcitygames.com/wolverine-riders-sgl-mtg-j22-743-enn/?sku=SGL-MTG-J22-743-ENN</t>
  </si>
  <si>
    <t>Bounteous Kirin</t>
  </si>
  <si>
    <t>https://starcitygames.com/bounteous-kirin-sgl-mtg-sok-123-enn/?sku=SGL-MTG-SOK-123-ENN1</t>
  </si>
  <si>
    <t>Giant Adephage</t>
  </si>
  <si>
    <t>https://starcitygames.com/giant-adephage-sgl-mtg-gtc-121-enn/?sku=SGL-MTG-GTC-121-ENN</t>
  </si>
  <si>
    <t>Sylvan Primordial</t>
  </si>
  <si>
    <t>https://starcitygames.com/sylvan-primordial-sgl-mtg-gtc-136-enn/?sku=SGL-MTG-GTC-136-ENN</t>
  </si>
  <si>
    <t>Mouth // Feed</t>
  </si>
  <si>
    <t>https://starcitygames.com/mouth-sgl-mtg-akh-214a-enn/?sku=SGL-MTG-AKH-214a-ENN1</t>
  </si>
  <si>
    <t>Verdant Sun's Avatar</t>
  </si>
  <si>
    <t>https://starcitygames.com/verdant-suns-avatar-sgl-mtg-xln-213-enn/?sku=SGL-MTG-XLN-213-ENN1</t>
  </si>
  <si>
    <t>Pelakka Wurm</t>
  </si>
  <si>
    <t>https://starcitygames.com/pelakka-wurm-sgl-mtg-m19-192-enn/?sku=SGL-MTG-M19-192-ENN1</t>
  </si>
  <si>
    <t>Hatchery Spider</t>
  </si>
  <si>
    <t>https://starcitygames.com/hatchery-spider-sgl-mtg-grn-132-enn/?sku=SGL-MTG-GRN-132-ENN1</t>
  </si>
  <si>
    <t>End-Raze Forerunners</t>
  </si>
  <si>
    <t>https://starcitygames.com/end-raze-forerunners-sgl-mtg-rna-124-enn/?sku=SGL-MTG-RNA-124-ENN1</t>
  </si>
  <si>
    <t>Planewide Celebration</t>
  </si>
  <si>
    <t>https://starcitygames.com/planewide-celebration-sgl-mtg-war-172-enn/?sku=SGL-MTG-WAR-172-ENN1</t>
  </si>
  <si>
    <t>Colossification</t>
  </si>
  <si>
    <t>https://starcitygames.com/colossification-sgl-mtg-iko-148-enn/?sku=SGL-MTG-IKO-148-ENN1</t>
  </si>
  <si>
    <t>Cragplate Baloth</t>
  </si>
  <si>
    <t>$0,19</t>
  </si>
  <si>
    <t>https://starcitygames.com/cragplate-baloth-sgl-mtg-znr-183-enn/?sku=SGL-MTG-ZNR-183-ENN1</t>
  </si>
  <si>
    <t>$0,76</t>
  </si>
  <si>
    <t>Dawnglade Regent</t>
  </si>
  <si>
    <t>https://starcitygames.com/dawnglade-regent-sgl-mtg-cmr-222-enn/?sku=SGL-MTG-CMR-222-ENN1</t>
  </si>
  <si>
    <t>Molimo, Maro-Sorcerer</t>
  </si>
  <si>
    <t>https://starcitygames.com/molimo-maro-sorcerer-sgl-mtg-cmr-430-enn/?sku=SGL-MTG-CMR-430-ENN1</t>
  </si>
  <si>
    <t>https://starcitygames.com/verdant-suns-avatar-sgl-mtg-cmr-439-enn/?sku=SGL-MTG-CMR-439-ENN1</t>
  </si>
  <si>
    <t>Herd Migration</t>
  </si>
  <si>
    <t>https://starcitygames.com/herd-migration-sgl-mtg-dmu-165-enn/?sku=SGL-MTG-DMU-165-ENN1</t>
  </si>
  <si>
    <t>https://starcitygames.com/sekki-seasons-guide-sgl-mtg-sok-148-enn/?sku=SGL-MTG-SOK-148-ENN</t>
  </si>
  <si>
    <t>Sandwurm Convergence</t>
  </si>
  <si>
    <t>https://starcitygames.com/sandwurm-convergence-sgl-mtg-akh-183-enn/?sku=SGL-MTG-AKH-183-ENN1</t>
  </si>
  <si>
    <t>Verdant Force</t>
  </si>
  <si>
    <t>https://starcitygames.com/verdant-force-sgl-mtg-dom-187-enn/?sku=SGL-MTG-DOM-187-ENN1</t>
  </si>
  <si>
    <t>Terastodon</t>
  </si>
  <si>
    <t>https://starcitygames.com/terastodon-sgl-mtg-cmr-438-enn/?sku=SGL-MTG-CMR-438-ENN1</t>
  </si>
  <si>
    <t>Myojin of Towering Might</t>
  </si>
  <si>
    <t>https://starcitygames.com/myojin-of-towering-might-sgl-mtg-nec-038-enn/?sku=SGL-MTG-NEC-038-ENN1</t>
  </si>
  <si>
    <t>Thrasta, Tempest's Roar</t>
  </si>
  <si>
    <t>https://starcitygames.com/thrasta-tempests-roar-sgl-mtg-mh2-178-enn/?sku=SGL-MTG-MH2-178-ENN1</t>
  </si>
  <si>
    <t>Earthquake Dragon</t>
  </si>
  <si>
    <t>https://starcitygames.com/earthquake-dragon-sgl-mtg-clb-228-enn/?sku=SGL-MTG-CLB-228-ENN1</t>
  </si>
  <si>
    <t>Mana Bloom</t>
  </si>
  <si>
    <t>https://starcitygames.com/mana-bloom-sgl-mtg-rtr-130-enn/?sku=SGL-MTG-RTR-130-ENN1</t>
  </si>
  <si>
    <t>Vastwood Hydra</t>
  </si>
  <si>
    <t>https://starcitygames.com/vastwood-hydra-sgl-mtg-m14-198-enn/?sku=SGL-MTG-M14-198-ENN1</t>
  </si>
  <si>
    <t>Animist's Awakening</t>
  </si>
  <si>
    <t>https://starcitygames.com/animists-awakening-sgl-mtg-ori-169-enn/?sku=SGL-MTG-ORI-169-ENN</t>
  </si>
  <si>
    <t>Uncage the Menagerie</t>
  </si>
  <si>
    <t>https://starcitygames.com/uncage-the-menagerie-sgl-mtg-hou-137-enn/?sku=SGL-MTG-HOU-137-ENN1</t>
  </si>
  <si>
    <t>Nylea's Intervention</t>
  </si>
  <si>
    <t>https://starcitygames.com/nyleas-intervention-sgl-mtg-thb-188-enn/?sku=SGL-MTG-THB-188-ENN1</t>
  </si>
  <si>
    <t>Capricopian</t>
  </si>
  <si>
    <t>https://starcitygames.com/capricopian-sgl-mtg-c20-058-enn/?sku=SGL-MTG-C20-058-ENN1</t>
  </si>
  <si>
    <t>Primal Might</t>
  </si>
  <si>
    <t>https://starcitygames.com/primal-might-sgl-mtg-m21-197-enn/?sku=SGL-MTG-M21-197-ENN1</t>
  </si>
  <si>
    <t>Stumpsquall Hydra</t>
  </si>
  <si>
    <t>https://starcitygames.com/stumpsquall-hydra-sgl-mtg-cmr-367-enn/?sku=SGL-MTG-CMR-367-ENN1</t>
  </si>
  <si>
    <t>Ecological Appreciation (JAP)</t>
  </si>
  <si>
    <t>https://starcitygames.com/ecological-appreciation-sgl-mtg-stx-128-enn/?sku=SGL-MTG-STX-128-ENN1</t>
  </si>
  <si>
    <t>https://starcitygames.com/march-of-burgeoning-life-sgl-mtg-neo2-479-enn/?sku=SGL-MTG-NEO2-479-ENN1</t>
  </si>
  <si>
    <t>Green Sun's Twilight</t>
  </si>
  <si>
    <t>https://starcitygames.com/green-suns-twilight-sgl-mtg-one-169-enn/?sku=SGL-MTG-ONE-169-ENN</t>
  </si>
  <si>
    <r>
      <t xml:space="preserve">3.1.5. </t>
    </r>
    <r>
      <rPr>
        <b/>
        <sz val="12"/>
        <color rgb="FFCFE2F3"/>
        <rFont val="Calibri"/>
        <family val="2"/>
        <scheme val="minor"/>
      </rPr>
      <t>Ultimate Masters</t>
    </r>
  </si>
  <si>
    <t>Harsh Mercy</t>
  </si>
  <si>
    <t>HP</t>
  </si>
  <si>
    <t>Exalted Angel</t>
  </si>
  <si>
    <t>Planar Bridge</t>
  </si>
  <si>
    <t>Retro</t>
  </si>
  <si>
    <t>https://starcitygames.com/ethereal-armor-sgl-mtg-tsr2-293-enn/?sku=SGL-MTG-TSR2-293-ENN</t>
  </si>
  <si>
    <t xml:space="preserve">https://starcitygames.com/thraben-inspector-sgl-mtg-prm-prmr_2022b_003-enn/?sku=SGL-MTG-PRM-PRMR_2022b_003-ENN </t>
  </si>
  <si>
    <t xml:space="preserve">https://starcitygames.com/paladin-of-atonement-sgl-mtg-rix-16-enn/?sku=SGL-MTG-RIX-16-ENN </t>
  </si>
  <si>
    <t xml:space="preserve">https://starcitygames.com/sphinxs-decree-sgl-mtg-rix-24-enn/?sku=SGL-MTG-RIX-24-ENN </t>
  </si>
  <si>
    <t>Gift of Estates</t>
  </si>
  <si>
    <t xml:space="preserve">https://starcitygames.com/gift-of-estates-sgl-mtg-sta-006-enn/?sku=SGL-MTG-STA-006-ENN </t>
  </si>
  <si>
    <t>Conjurer's Mantle</t>
  </si>
  <si>
    <t xml:space="preserve">https://starcitygames.com/conjurers-mantle-sgl-mtg-moc-012-enn/?sku=SGL-MTG-MOC-012-ENN </t>
  </si>
  <si>
    <t>Master Trinketeer</t>
  </si>
  <si>
    <t xml:space="preserve">https://starcitygames.com/master-trinketeer-sgl-mtg-kld-21-enn/?sku=SGL-MTG-KLD-21-ENN </t>
  </si>
  <si>
    <t>Radiant Destiny</t>
  </si>
  <si>
    <t xml:space="preserve">https://starcitygames.com/radiant-destiny-sgl-mtg-rix-18-enn/?sku=SGL-MTG-RIX-18-ENN </t>
  </si>
  <si>
    <t xml:space="preserve">https://starcitygames.com/slaughter-the-strong-sgl-mtg-rix-22-enn/?sku=SGL-MTG-RIX-22-ENN </t>
  </si>
  <si>
    <t xml:space="preserve">https://starcitygames.com/hanged-executioner-sgl-mtg-m20-22-enn/?sku=SGL-MTG-M20-22-ENN </t>
  </si>
  <si>
    <t xml:space="preserve">https://starcitygames.com/basri-ket-sgl-mtg-m21-007-enn/?sku=SGL-MTG-M21-007-ENN </t>
  </si>
  <si>
    <t xml:space="preserve">https://starcitygames.com/sparring-regimen-sgl-mtg-stx-029-enn/?sku=SGL-MTG-STX-029-ENN </t>
  </si>
  <si>
    <t>Knight Exemplar</t>
  </si>
  <si>
    <t xml:space="preserve">https://starcitygames.com/knight-exemplar-sgl-mtg-moc-192-enn/?sku=SGL-MTG-MOC-192-ENN </t>
  </si>
  <si>
    <t>Tazri, Stalwart Survivor</t>
  </si>
  <si>
    <r>
      <t>3.9.5</t>
    </r>
    <r>
      <rPr>
        <b/>
        <sz val="12"/>
        <color rgb="FF073763"/>
        <rFont val="Calibri"/>
        <family val="2"/>
        <scheme val="minor"/>
      </rPr>
      <t xml:space="preserve"> </t>
    </r>
    <r>
      <rPr>
        <b/>
        <sz val="12"/>
        <color rgb="FFFFFF00"/>
        <rFont val="Calibri"/>
        <family val="2"/>
        <scheme val="minor"/>
      </rPr>
      <t>March of the Machines: The Aftermath</t>
    </r>
  </si>
  <si>
    <t xml:space="preserve">https://starcitygames.com/tazri-stalwart-survivor-sgl-mtg-mat-006-enn/?sku=SGL-MTG-MAT-006-ENN </t>
  </si>
  <si>
    <t>Captured by the Consulate</t>
  </si>
  <si>
    <t xml:space="preserve">https://starcitygames.com/captured-by-the-consulate-sgl-mtg-kld-8-enn/?sku=SGL-MTG-KLD-8-ENN </t>
  </si>
  <si>
    <t xml:space="preserve">https://starcitygames.com/gideons-intervention-sgl-mtg-akh-15-enn/?sku=SGL-MTG-AKH-15-ENN </t>
  </si>
  <si>
    <t xml:space="preserve">https://starcitygames.com/bishop-of-binding-sgl-mtg-rix-2-enn/?sku=SGL-MTG-RIX-2-ENN </t>
  </si>
  <si>
    <t xml:space="preserve">https://starcitygames.com/elspeth-suns-nemesis-sgl-mtg-thb-014-enn/?sku=SGL-MTG-THB-014-ENN </t>
  </si>
  <si>
    <t xml:space="preserve">https://starcitygames.com/keeper-of-the-accord-sgl-mtg-cmr-027-enn/?sku=SGL-MTG-CMR-027-ENN </t>
  </si>
  <si>
    <t>Palace Jailer</t>
  </si>
  <si>
    <t>https://starcitygames.com/palace-jailer-sgl-mtg-tsr2-298-enn/?sku=SGL-MTG-TSR2-298-ENN</t>
  </si>
  <si>
    <t>Saradoc, Master of Buckland</t>
  </si>
  <si>
    <r>
      <t>3.9.6</t>
    </r>
    <r>
      <rPr>
        <b/>
        <sz val="12"/>
        <color rgb="FF339933"/>
        <rFont val="Calibri"/>
        <family val="2"/>
        <scheme val="minor"/>
      </rPr>
      <t xml:space="preserve"> </t>
    </r>
    <r>
      <rPr>
        <b/>
        <sz val="12"/>
        <color rgb="FFFFC000"/>
        <rFont val="Calibri"/>
        <family val="2"/>
        <scheme val="minor"/>
      </rPr>
      <t>The Lord of the Rings</t>
    </r>
  </si>
  <si>
    <t xml:space="preserve">https://starcitygames.com/saradoc-master-of-buckland-sgl-mtg-ltr-282-enn/?sku=SGL-MTG-LTR-282-ENN </t>
  </si>
  <si>
    <t>War of the Last Alliance</t>
  </si>
  <si>
    <t xml:space="preserve">https://starcitygames.com/war-of-the-last-alliance-sgl-mtg-ltr-036-enn/?sku=SGL-MTG-LTR-036-ENN </t>
  </si>
  <si>
    <t xml:space="preserve">https://starcitygames.com/hour-of-revelation-sgl-mtg-hou-15-enn/?sku=SGL-MTG-HOU-15-ENN </t>
  </si>
  <si>
    <t>https://starcitygames.com/celestial-mantle-sgl-mtg-jmp-096-enn/?sku=SGL-MTG-JMP-096-ENN</t>
  </si>
  <si>
    <t xml:space="preserve">https://starcitygames.com/zetalpa-primal-dawn-sgl-mtg-rix-30-enn/?sku=SGL-MTG-RIX-30-ENN </t>
  </si>
  <si>
    <t>Warkite Marauder</t>
  </si>
  <si>
    <t>https://starcitygames.com/warkite-marauder-sgl-mtg-rix-60-enn/?sku=SGL-MTG-RIX-60-ENN</t>
  </si>
  <si>
    <t>https://starcitygames.com/confounding-conundrum-sgl-mtg-znr-053-enn/?sku=SGL-MTG-ZNR-053-ENN</t>
  </si>
  <si>
    <t>Extended</t>
  </si>
  <si>
    <t>https://starcitygames.com/mystic-reflection-sgl-mtg-khm2-346-enn/?sku=SGL-MTG-KHM2-346-ENN</t>
  </si>
  <si>
    <t>Rona, Herald of Invasion // Rona, Tolarian Obliterator</t>
  </si>
  <si>
    <t xml:space="preserve">https://starcitygames.com/rona-herald-of-invasion-rona-tolarian-obliterator-sgl-mtg-mom-075-enn/?sku=SGL-MTG-MOM-075-ENN </t>
  </si>
  <si>
    <t>Borne Upon a Wind</t>
  </si>
  <si>
    <t xml:space="preserve">https://starcitygames.com/borne-upon-a-wind-sgl-mtg-ltr-044-enn/?sku=SGL-MTG-LTR-044-ENN </t>
  </si>
  <si>
    <t>Goldberry, River-Daughter</t>
  </si>
  <si>
    <t>https://starcitygames.com/goldberry-river-daughter-sgl-mtg-ltr-052-enn/?sku=SGL-MTG-LTR-052-ENN</t>
  </si>
  <si>
    <t>Lost Isle Calling</t>
  </si>
  <si>
    <t xml:space="preserve">https://starcitygames.com/lost-isle-calling-sgl-mtg-ltr-061-enn/?sku=SGL-MTG-LTR-061-ENN </t>
  </si>
  <si>
    <t>Jace, Cunning Castaway</t>
  </si>
  <si>
    <t>https://starcitygames.com/jace-cunning-castaway-sgl-mtg-xln-60-enn/?sku=SGL-MTG-XLN-60-ENN</t>
  </si>
  <si>
    <t>Admiral's Order</t>
  </si>
  <si>
    <t>https://starcitygames.com/admirals-order-sgl-mtg-rix-31-enn/?sku=SGL-MTG-RIX-31-ENN</t>
  </si>
  <si>
    <t>https://starcitygames.com/induced-amnesia-sgl-mtg-rix-40-enn/?sku=SGL-MTG-RIX-40-ENN</t>
  </si>
  <si>
    <t>https://starcitygames.com/release-to-the-wind-sgl-mtg-rix-46-enn/?sku=SGL-MTG-RIX-46-ENN</t>
  </si>
  <si>
    <t xml:space="preserve">https://starcitygames.com/jace-beleren-sgl-mtg-ss1-1-enn/?sku=SGL-MTG-SS1-1-ENN </t>
  </si>
  <si>
    <t>https://starcitygames.com/crafty-cutpurse-sgl-mtg-rix-33-enn/?sku=SGL-MTG-RIX-33-ENN</t>
  </si>
  <si>
    <t>https://starcitygames.com/kumenas-awakening-sgl-mtg-rix-42-enn/?sku=SGL-MTG-RIX-42-ENN</t>
  </si>
  <si>
    <t>https://starcitygames.com/seafloor-oracle-sgl-mtg-rix-51-enn/?sku=SGL-MTG-RIX-51-ENN</t>
  </si>
  <si>
    <t>https://starcitygames.com/dungeon-geists-sgl-mtg-m20-57-enn/?sku=SGL-MTG-M20-57-ENN</t>
  </si>
  <si>
    <t>Corsairs of Umbar</t>
  </si>
  <si>
    <r>
      <t>3.9.7</t>
    </r>
    <r>
      <rPr>
        <b/>
        <sz val="12"/>
        <color rgb="FF339933"/>
        <rFont val="Calibri"/>
        <family val="2"/>
        <scheme val="minor"/>
      </rPr>
      <t xml:space="preserve"> </t>
    </r>
    <r>
      <rPr>
        <b/>
        <sz val="12"/>
        <color rgb="FFFFC000"/>
        <rFont val="Calibri"/>
        <family val="2"/>
        <scheme val="minor"/>
      </rPr>
      <t>The Lord of the Rings Commander</t>
    </r>
  </si>
  <si>
    <t xml:space="preserve">https://starcitygames.com/corsairs-of-umbar-sgl-mtg-ltc-019-enn/?sku=SGL-MTG-LTC-019-ENN </t>
  </si>
  <si>
    <t>Monstrosity of the Lake</t>
  </si>
  <si>
    <t xml:space="preserve">https://starcitygames.com/monstrosity-of-the-lake-sgl-mtg-ltc-022-enn/?sku=SGL-MTG-LTC-022-ENN </t>
  </si>
  <si>
    <t>https://starcitygames.com/flood-of-tears-sgl-mtg-m20-59-enn/?sku=SGL-MTG-M20-59-ENN</t>
  </si>
  <si>
    <t>https://starcitygames.com/masterful-replication-sgl-mtg-m20-65-enn/?sku=SGL-MTG-M20-65-ENN</t>
  </si>
  <si>
    <t>Subjugate the Hobbits</t>
  </si>
  <si>
    <t xml:space="preserve">https://starcitygames.com/subjugate-the-hobbits-sgl-mtg-ltc-024-enn/?sku=SGL-MTG-LTC-024-ENN </t>
  </si>
  <si>
    <t>https://starcitygames.com/thassas-intervention-sgl-mtg-thb-072-enn/?sku=SGL-MTG-THB-072-ENN</t>
  </si>
  <si>
    <t>Dread Wanderer</t>
  </si>
  <si>
    <t>https://starcitygames.com/dread-wanderer-sgl-mtg-akh-88-enn/?sku=SGL-MTG-AKH-88-ENN</t>
  </si>
  <si>
    <t>Syndicate Trafficker</t>
  </si>
  <si>
    <t>https://starcitygames.com/syndicate-trafficker-sgl-mtg-kld-101-enn/?sku=SGL-MTG-KLD-101-ENN</t>
  </si>
  <si>
    <t>Dire Fleet Poisoner</t>
  </si>
  <si>
    <t>https://starcitygames.com/dire-fleet-poisoner-sgl-mtg-rix-68-enn/?sku=SGL-MTG-RIX-68-ENN</t>
  </si>
  <si>
    <t>https://starcitygames.com/legions-end-sgl-mtg-m20-106-enn/?sku=SGL-MTG-M20-106-ENN</t>
  </si>
  <si>
    <t>Ayara's Oathsworn</t>
  </si>
  <si>
    <t>https://starcitygames.com/ayaras-oathsworn-sgl-mtg-mat-011-enn/?sku=SGL-MTG-MAT-011-ENN</t>
  </si>
  <si>
    <t>Dispossess</t>
  </si>
  <si>
    <t>https://starcitygames.com/dispossess-sgl-mtg-akh-86-enn/?sku=SGL-MTG-AKH-86-ENN</t>
  </si>
  <si>
    <t>https://starcitygames.com/tomb-robber-sgl-mtg-rix-87-enn/?sku=SGL-MTG-RIX-87-ENN</t>
  </si>
  <si>
    <t>https://starcitygames.com/embodiment-of-agonies-sgl-mtg-m20-98-enn/?sku=SGL-MTG-M20-98-ENN</t>
  </si>
  <si>
    <t>https://starcitygames.com/hooded-blightfang-sgl-mtg-m212-357-enn/?sku=SGL-MTG-M212-357-ENN</t>
  </si>
  <si>
    <t>Lobelia Sackville-Baggins</t>
  </si>
  <si>
    <t xml:space="preserve">https://starcitygames.com/lobelia-sackville-baggins-sgl-mtg-ltr-093-enn/?sku=SGL-MTG-LTR-093-ENN </t>
  </si>
  <si>
    <t>https://starcitygames.com/masterminds-acquisition-sgl-mtg-rix-77-enn/?sku=SGL-MTG-RIX-77-ENN</t>
  </si>
  <si>
    <t xml:space="preserve">https://starcitygames.com/dread-presence-sgl-mtg-m20-96-enn/?sku=SGL-MTG-M20-96-ENN </t>
  </si>
  <si>
    <t>https://starcitygames.com/baleful-mastery-sgl-mtg-stx-064-enn/?sku=SGL-MTG-STX-064-ENN</t>
  </si>
  <si>
    <t>Invasion of Innistrad // Deluge of the Dead</t>
  </si>
  <si>
    <t xml:space="preserve">https://starcitygames.com/invasion-of-innistrad-deluge-of-the-dead-sgl-mtg-mom-115-enn/?sku=SGL-MTG-MOM-115-ENN </t>
  </si>
  <si>
    <t xml:space="preserve">https://starcitygames.com/languish-sgl-mtg-ltc-202-enn/?sku=SGL-MTG-LTC-202-ENN </t>
  </si>
  <si>
    <t>https://starcitygames.com/shadows-verdict-sgl-mtg-znr-124-enn/?sku=SGL-MTG-ZNR-124-ENN</t>
  </si>
  <si>
    <t>Sauron, the Necromancer</t>
  </si>
  <si>
    <t xml:space="preserve">https://starcitygames.com/sauron-the-necromancer-sgl-mtg-ltr-106-enn/?sku=SGL-MTG-LTR-106-ENN </t>
  </si>
  <si>
    <t>Living Death</t>
  </si>
  <si>
    <t xml:space="preserve">https://starcitygames.com/living-death-sgl-mtg-ltc-203-enn/?sku=SGL-MTG-LTC-203-ENN </t>
  </si>
  <si>
    <t>Tetzimoc, Primal Death</t>
  </si>
  <si>
    <t>https://starcitygames.com/tetzimoc-primal-death-sgl-mtg-rix-86-enn/?sku=SGL-MTG-RIX-86-ENN</t>
  </si>
  <si>
    <t>Gurmag Angler</t>
  </si>
  <si>
    <t>https://starcitygames.com/gurmag-angler-sgl-mtg-tsr2-324-enn/?sku=SGL-MTG-TSR2-324-ENN</t>
  </si>
  <si>
    <t>Decree of Pain</t>
  </si>
  <si>
    <t xml:space="preserve">https://starcitygames.com/decree-of-pain-sgl-mtg-ltc-199-enn/?sku=SGL-MTG-LTC-199-ENN </t>
  </si>
  <si>
    <t>https://starcitygames.com/lava-spike-sgl-mtg-prm-prmr_2022_001-enn/?sku=SGL-MTG-PRM-PRMR_2022_001-ENN</t>
  </si>
  <si>
    <t>https://starcitygames.com/harsh-mentor-sgl-mtg-akh-135-enn/?sku=SGL-MTG-AKH-135-ENN</t>
  </si>
  <si>
    <t>https://starcitygames.com/dire-fleet-daredevil-sgl-mtg-rix-99-enn/?sku=SGL-MTG-RIX-99-ENN</t>
  </si>
  <si>
    <t>https://starcitygames.com/thunderkin-awakener-sgl-mtg-m20-162-enn/?sku=SGL-MTG-M20-162-ENN</t>
  </si>
  <si>
    <t>https://starcitygames.com/magmatic-channeler-sgl-mtg-znr-148-enn/?sku=SGL-MTG-ZNR-148-ENN</t>
  </si>
  <si>
    <t>Moria Marauder</t>
  </si>
  <si>
    <t xml:space="preserve">https://starcitygames.com/moria-marauder-sgl-mtg-ltr-138-enn/?sku=SGL-MTG-LTR-138-ENN </t>
  </si>
  <si>
    <t>https://starcitygames.com/pia-nalaar-sgl-mtg-kld-124-enn/?sku=SGL-MTG-KLD-124-ENN</t>
  </si>
  <si>
    <t>Glorious End</t>
  </si>
  <si>
    <t>https://starcitygames.com/glorious-end-sgl-mtg-akh-133-enn/?sku=SGL-MTG-AKH-133-ENN</t>
  </si>
  <si>
    <t>https://starcitygames.com/sweltering-suns-sgl-mtg-akh-149-enn/?sku=SGL-MTG-AKH-149-ENN</t>
  </si>
  <si>
    <t>https://starcitygames.com/blood-sun-sgl-mtg-rix-92-enn/?sku=SGL-MTG-RIX-92-ENN</t>
  </si>
  <si>
    <t>https://starcitygames.com/glint-horn-buccaneer-sgl-mtg-m20-141-enn/?sku=SGL-MTG-M20-141-ENN</t>
  </si>
  <si>
    <t>https://starcitygames.com/phoenix-of-ash-sgl-mtg-thb-148-enn/?sku=SGL-MTG-THB-148-ENN</t>
  </si>
  <si>
    <t>https://starcitygames.com/urzas-rage-sgl-mtg-sta-047-enn/?sku=SGL-MTG-STA-047-ENN</t>
  </si>
  <si>
    <t>Display of Power</t>
  </si>
  <si>
    <t>https://starcitygames.com/display-of-power-sgl-mtg-ltr-119-enn/?sku=SGL-MTG-LTR-119-ENN</t>
  </si>
  <si>
    <t>Fall of Cair Andros</t>
  </si>
  <si>
    <t xml:space="preserve">https://starcitygames.com/fall-of-cair-andros-sgl-mtg-ltr-124-enn/?sku=SGL-MTG-LTR-124-ENN </t>
  </si>
  <si>
    <t>Orcish Siegemaster</t>
  </si>
  <si>
    <t xml:space="preserve">https://starcitygames.com/orcish-siegemaster-sgl-mtg-ltc-033-enn/?sku=SGL-MTG-LTC-033-ENN </t>
  </si>
  <si>
    <t>https://starcitygames.com/leyline-of-combustion-sgl-mtg-m20-148-enn/?sku=SGL-MTG-M20-148-ENN</t>
  </si>
  <si>
    <t>https://starcitygames.com/repeated-reverberation-sgl-mtg-m20-156-enn/?sku=SGL-MTG-M20-156-ENN</t>
  </si>
  <si>
    <t>https://starcitygames.com/everquill-phoenix-sgl-mtg-iko-114-enn/?sku=SGL-MTG-IKO-114-ENN</t>
  </si>
  <si>
    <t>https://starcitygames.com/mythos-of-vadrok-sgl-mtg-iko-127-enn/?sku=SGL-MTG-IKO-127-ENN</t>
  </si>
  <si>
    <t>Éomer, Marshal of Rohan</t>
  </si>
  <si>
    <t xml:space="preserve">https://starcitygames.com/eomer-marshal-of-rohan-sgl-mtg-ltr-120-enn/?sku=SGL-MTG-LTR-120-ENN </t>
  </si>
  <si>
    <t>https://starcitygames.com/lukka-coppercoat-outcast-sgl-mtg-iko-125-enn/?sku=SGL-MTG-IKO-125-ENN</t>
  </si>
  <si>
    <t>Plargg and Nassari</t>
  </si>
  <si>
    <t>https://starcitygames.com/plargg-and-nassari-sgl-mtg-mat-018-enn/?sku=SGL-MTG-MAT-018-ENN</t>
  </si>
  <si>
    <t>Hew the Entwood</t>
  </si>
  <si>
    <t xml:space="preserve">https://starcitygames.com/hew-the-entwood-sgl-mtg-ltr-136-enn/?sku=SGL-MTG-LTR-136-ENN </t>
  </si>
  <si>
    <t xml:space="preserve">https://starcitygames.com/goblin-dark-dwellers-sgl-mtg-ltc-219-enn/?sku=SGL-MTG-LTC-219-ENN </t>
  </si>
  <si>
    <t>Siege-Gang Commander</t>
  </si>
  <si>
    <t xml:space="preserve">https://starcitygames.com/siege-gang-commander-sgl-mtg-ltc-228-enn/?sku=SGL-MTG-LTC-228-ENN </t>
  </si>
  <si>
    <t>https://starcitygames.com/etali-primal-storm-sgl-mtg-rix-100-enn/?sku=SGL-MTG-RIX-100-ENN</t>
  </si>
  <si>
    <t>Inferno Titan</t>
  </si>
  <si>
    <t xml:space="preserve">https://starcitygames.com/inferno-titan-sgl-mtg-ltc-223-enn/?sku=SGL-MTG-LTC-223-ENN </t>
  </si>
  <si>
    <t>https://starcitygames.com/yidaro-wandering-monster-sgl-mtg-iko-141-enn/?sku=SGL-MTG-IKO-141-ENN</t>
  </si>
  <si>
    <t>Knollspine Dragon</t>
  </si>
  <si>
    <t xml:space="preserve">https://starcitygames.com/knollspine-dragon-sgl-mtg-ltc-224-enn/?sku=SGL-MTG-LTC-224-ENN </t>
  </si>
  <si>
    <t>Rampaging War Mammoth</t>
  </si>
  <si>
    <t xml:space="preserve">https://starcitygames.com/rampaging-war-mammoth-sgl-mtg-ltc-034-enn/?sku=SGL-MTG-LTC-034-ENN </t>
  </si>
  <si>
    <t xml:space="preserve">https://starcitygames.com/inscription-of-abundance-sgl-mtg-znr-186-enn/?sku=SGL-MTG-ZNR-186-ENN </t>
  </si>
  <si>
    <t>Architect of the Untamed</t>
  </si>
  <si>
    <t xml:space="preserve">https://starcitygames.com/architect-of-the-untamed-sgl-mtg-kld-143-enn/?sku=SGL-MTG-KLD-143-ENN </t>
  </si>
  <si>
    <t xml:space="preserve">https://starcitygames.com/jadelight-ranger-sgl-mtg-rix-136-enn/?sku=SGL-MTG-RIX-136-ENN </t>
  </si>
  <si>
    <t>Kazandu Mammoth // Kazandu Valley</t>
  </si>
  <si>
    <t xml:space="preserve">https://starcitygames.com/kazandu-mammoth-kazandu-valley-sgl-mtg-znr-189-enn/?sku=SGL-MTG-ZNR-189-ENN </t>
  </si>
  <si>
    <t>Polukranos Reborn // Polukranos, Engine of Ruin</t>
  </si>
  <si>
    <t xml:space="preserve">https://starcitygames.com/polukranos-reborn-polukranos-engine-of-ruin-sgl-mtg-mom2-300-enn/?sku=SGL-MTG-MOM2-300-ENN </t>
  </si>
  <si>
    <t>Champion of Rhonas</t>
  </si>
  <si>
    <t xml:space="preserve">https://starcitygames.com/champion-of-rhonas-sgl-mtg-akh-159-enn/?sku=SGL-MTG-AKH-159-ENN </t>
  </si>
  <si>
    <t xml:space="preserve">https://starcitygames.com/path-of-discovery-sgl-mtg-rix-142-enn/?sku=SGL-MTG-RIX-142-ENN </t>
  </si>
  <si>
    <t xml:space="preserve">https://starcitygames.com/mythos-of-brokkos-sgl-mtg-iko-168-enn/?sku=SGL-MTG-IKO-168-ENN </t>
  </si>
  <si>
    <t>The Ring Goes South</t>
  </si>
  <si>
    <t>https://starcitygames.com/the-ring-goes-south-sgl-mtg-ltr-186-enn/?sku=SGL-MTG-LTR-186-ENN</t>
  </si>
  <si>
    <t>https://starcitygames.com/nut-collector-sgl-mtg-pwsb-ody_259-enn/?sku=SGL-MTG-PWSB-ODY_259-ENN</t>
  </si>
  <si>
    <t xml:space="preserve">https://starcitygames.com/colossification-sgl-mtg-iko-148-enn/?sku=SGL-MTG-IKO-148-ENN </t>
  </si>
  <si>
    <t xml:space="preserve">https://starcitygames.com/cragplate-baloth-sgl-mtg-znr-183-enn/?sku=SGL-MTG-ZNR-183-ENN </t>
  </si>
  <si>
    <t>Ancient Imperiosaur</t>
  </si>
  <si>
    <t xml:space="preserve">https://starcitygames.com/ancient-imperiosaur-sgl-mtg-mom-174-enn/?sku=SGL-MTG-MOM-174-ENN </t>
  </si>
  <si>
    <t>Praetor's Counsel</t>
  </si>
  <si>
    <t xml:space="preserve">https://starcitygames.com/praetors-counsel-sgl-mtg-pwsb-c14_209-enn/?sku=SGL-MTG-PWSB-C14_209-ENN </t>
  </si>
  <si>
    <t>Open the Way</t>
  </si>
  <si>
    <t xml:space="preserve">https://starcitygames.com/open-the-way-sgl-mtg-mat-023-enn/?sku=SGL-MTG-MAT-023-ENN </t>
  </si>
  <si>
    <t>Azor, the Lawbringer</t>
  </si>
  <si>
    <t>https://starcitygames.com/azor-the-lawbringer-sgl-mtg-rix-154-enn/?sku=SGL-MTG-RIX-154-ENN</t>
  </si>
  <si>
    <t>https://starcitygames.com/teysa-karlov-sgl-mtg-rna-212-enn/?sku=SGL-MTG-RNA-212-ENN</t>
  </si>
  <si>
    <t>The Kenriths' Royal Funeral</t>
  </si>
  <si>
    <t>https://starcitygames.com/the-kenriths-royal-funeral-sgl-mtg-mat-034-enn/?sku=SGL-MTG-MAT-034-ENN</t>
  </si>
  <si>
    <t>King of the Oathbreakers</t>
  </si>
  <si>
    <t>https://starcitygames.com/king-of-the-oathbreakers-sgl-mtg-ltr-211-enn/?sku=SGL-MTG-LTR-211-ENN</t>
  </si>
  <si>
    <t>https://starcitygames.com/vona-butcher-of-magan-sgl-mtg-xln-231-enn/?sku=SGL-MTG-XLN-231-ENN</t>
  </si>
  <si>
    <t>Bilbo, Birthday Celebrant</t>
  </si>
  <si>
    <t xml:space="preserve">https://starcitygames.com/bilbo-birthday-celebrant-sgl-mtg-ltc-048-enn/?sku=SGL-MTG-LTC-048-ENN </t>
  </si>
  <si>
    <t xml:space="preserve">https://starcitygames.com/slitherwisp-sgl-mtg-iko-208-enn/?sku=SGL-MTG-IKO-208-ENN </t>
  </si>
  <si>
    <t>Gríma, Saruman's Footman</t>
  </si>
  <si>
    <t xml:space="preserve">https://starcitygames.com/grima-sarumans-footman-sgl-mtg-ltc-057-enn/?sku=SGL-MTG-LTC-057-ENN </t>
  </si>
  <si>
    <t xml:space="preserve">https://starcitygames.com/hostage-taker-sgl-mtg-ltc-268-enn/?sku=SGL-MTG-LTC-268-ENN </t>
  </si>
  <si>
    <t>Notion Thief</t>
  </si>
  <si>
    <t xml:space="preserve">https://starcitygames.com/notion-thief-sgl-mtg-ltc-270-enn/?sku=SGL-MTG-LTC-270-ENN </t>
  </si>
  <si>
    <t>https://starcitygames.com/mirko-vosk-mind-drinker-sgl-mtg-gk1-17-enn/?sku=SGL-MTG-GK1-17-ENN</t>
  </si>
  <si>
    <t xml:space="preserve">https://starcitygames.com/galvanic-iteration-sgl-mtg-mid-224-enn/?sku=SGL-MTG-MID-224-ENN </t>
  </si>
  <si>
    <t>Summons of Saruman</t>
  </si>
  <si>
    <t xml:space="preserve">https://starcitygames.com/protean-raider-sgl-mtg-rix-167-enn/?sku=SGL-MTG-RIX-167-ENN </t>
  </si>
  <si>
    <t xml:space="preserve">https://starcitygames.com/lutri-the-spellchaser-sgl-mtg-iko-227-enn/?sku=SGL-MTG-IKO-227-ENN </t>
  </si>
  <si>
    <t xml:space="preserve">https://starcitygames.com/refuse-sgl-mtg-hou-156a-enn/?sku=SGL-MTG-HOU-156a-ENN </t>
  </si>
  <si>
    <t xml:space="preserve">https://starcitygames.com/kykar-winds-fury-sgl-mtg-m20-212-enn/?sku=SGL-MTG-M20-212-ENN </t>
  </si>
  <si>
    <t xml:space="preserve">https://starcitygames.com/labyrinth-raptor-sgl-mtg-iko-193-enn/?sku=SGL-MTG-IKO-193-ENN </t>
  </si>
  <si>
    <t>Moria Scavenger</t>
  </si>
  <si>
    <t xml:space="preserve">https://starcitygames.com/moria-scavenger-sgl-mtg-ltc-063-enn/?sku=SGL-MTG-LTC-063-ENN </t>
  </si>
  <si>
    <t>Lidless Gaze</t>
  </si>
  <si>
    <t xml:space="preserve">https://starcitygames.com/lidless-gaze-sgl-mtg-ltc-059-enn/?sku=SGL-MTG-LTC-059-ENN </t>
  </si>
  <si>
    <t xml:space="preserve">https://starcitygames.com/obosh-the-preypiercer-sgl-mtg-iko-228-enn/?sku=SGL-MTG-IKO-228-ENN </t>
  </si>
  <si>
    <t>The Balrog, Flame of Udûn</t>
  </si>
  <si>
    <t xml:space="preserve">https://starcitygames.com/the-balrog-flame-of-udun-sgl-mtg-ltr-297-enn/?sku=SGL-MTG-LTR-297-ENN </t>
  </si>
  <si>
    <t>Wake the Dragon</t>
  </si>
  <si>
    <t xml:space="preserve">https://starcitygames.com/wake-the-dragon-sgl-mtg-ltc-074-enn/?sku=SGL-MTG-LTC-074-ENN </t>
  </si>
  <si>
    <t>The Balrog of Moria</t>
  </si>
  <si>
    <t xml:space="preserve">https://starcitygames.com/the-balrog-of-moria-sgl-mtg-ltc-046-enn/?sku=SGL-MTG-LTC-046-ENN </t>
  </si>
  <si>
    <t>Too Greedily, Too Deep</t>
  </si>
  <si>
    <t xml:space="preserve">https://starcitygames.com/too-greedily-too-deep-sgl-mtg-ltc-072-enn/?sku=SGL-MTG-LTC-072-ENN </t>
  </si>
  <si>
    <t>Pestilent Cauldron // Restorative Burst</t>
  </si>
  <si>
    <t xml:space="preserve">https://starcitygames.com/pestilent-cauldron-restorative-burst-sgl-mtg-stx-154-enn/?sku=SGL-MTG-STX-154-ENN </t>
  </si>
  <si>
    <t>Tyvar, Jubilant Brawler</t>
  </si>
  <si>
    <t xml:space="preserve">https://starcitygames.com/tyvar-jubilant-brawler-sgl-mtg-one-218-enn/?sku=SGL-MTG-ONE-218-ENN </t>
  </si>
  <si>
    <t xml:space="preserve">https://starcitygames.com/driven-sgl-mtg-hou-157a-enn/?sku=SGL-MTG-HOU-157a-ENN </t>
  </si>
  <si>
    <t xml:space="preserve">https://starcitygames.com/savra-queen-of-the-golgari-sgl-mtg-gk1-69-enn/?sku=SGL-MTG-GK1-69-ENN </t>
  </si>
  <si>
    <t>https://starcitygames.com/nissa-of-shadowed-boughs-sgl-mtg-znr-231-enn/?sku=SGL-MTG-ZNR-231-ENN</t>
  </si>
  <si>
    <t>Shelob, Child of Ungoliant</t>
  </si>
  <si>
    <t>https://starcitygames.com/shelob-child-of-ungoliant-sgl-mtg-ltr-230-enn/?sku=SGL-MTG-LTR-230-ENN</t>
  </si>
  <si>
    <t>Zimone and Dina</t>
  </si>
  <si>
    <t xml:space="preserve">https://starcitygames.com/zimone-and-dina-sgl-mtg-mom-257-enn/?sku=SGL-MTG-MOM-257-ENN </t>
  </si>
  <si>
    <t>Nashi, Moon's Legacy</t>
  </si>
  <si>
    <t xml:space="preserve">https://starcitygames.com/nashi-moons-legacy-sgl-mtg-mat-039-enn/?sku=SGL-MTG-MAT-039-ENN </t>
  </si>
  <si>
    <t>Depala, Pilot Exemplar</t>
  </si>
  <si>
    <t>https://starcitygames.com/depala-pilot-exemplar-sgl-mtg-kld-178-enn/?sku=SGL-MTG-KLD-178-ENN</t>
  </si>
  <si>
    <t>https://starcitygames.com/blade-historian-sgl-mtg-stx-165-enn/?sku=SGL-MTG-STX-165-ENN</t>
  </si>
  <si>
    <t>https://starcitygames.com/leave-sgl-mtg-hou-153a-enn/?sku=SGL-MTG-HOU-153a-ENN</t>
  </si>
  <si>
    <t>https://starcitygames.com/velomachus-lorehold-sgl-mtg-stx-245-enn/?sku=SGL-MTG-STX-245-ENN</t>
  </si>
  <si>
    <t>https://starcitygames.com/offsprings-revenge-sgl-mtg-iko-198-enn/?sku=SGL-MTG-IKO-198-ENN</t>
  </si>
  <si>
    <t xml:space="preserve">https://starcitygames.com/jegantha-the-wellspring-sgl-mtg-iko-222-enn/?sku=SGL-MTG-IKO-222-ENN </t>
  </si>
  <si>
    <t>Doors of Durin</t>
  </si>
  <si>
    <t>https://starcitygames.com/doors-of-durin-sgl-mtg-ltr-199-enn/?sku=SGL-MTG-LTR-199-ENN</t>
  </si>
  <si>
    <t>https://starcitygames.com/kaheera-the-orphanguard-sgl-mtg-iko-224-enn/?sku=SGL-MTG-IKO-224-ENN</t>
  </si>
  <si>
    <t>Danitha, New Benalia's Light</t>
  </si>
  <si>
    <t>https://starcitygames.com/danitha-new-benalias-light-sgl-mtg-mat-029-enn/?sku=SGL-MTG-MAT-029-ENN</t>
  </si>
  <si>
    <t>Aragorn, Company Leader</t>
  </si>
  <si>
    <t xml:space="preserve">https://starcitygames.com/aragorn-company-leader-sgl-mtg-ltr-191-enn/?sku=SGL-MTG-LTR-191-ENN </t>
  </si>
  <si>
    <t>https://starcitygames.com/frondland-felidar-sgl-mtg-iko-186-enn/?sku=SGL-MTG-IKO-186-ENN</t>
  </si>
  <si>
    <t>Hadana's Climb // Winged Temple of Orazca</t>
  </si>
  <si>
    <t xml:space="preserve">https://starcitygames.com/hadanas-climb-sgl-mtg-rix-158a-enn/?sku=SGL-MTG-RIX-158a-ENN </t>
  </si>
  <si>
    <t xml:space="preserve">https://starcitygames.com/bounty-of-the-luxa-sgl-mtg-akh-196-enn/?sku=SGL-MTG-AKH-196-ENN </t>
  </si>
  <si>
    <t>Gandalf, Westward Voyager</t>
  </si>
  <si>
    <t xml:space="preserve">https://starcitygames.com/gandalf-westward-voyager-sgl-mtg-ltc-006-enn/?sku=SGL-MTG-LTC-006-ENN </t>
  </si>
  <si>
    <t>https://starcitygames.com/song-of-creation-sgl-mtg-iko-210-enn/?sku=SGL-MTG-IKO-210-ENN</t>
  </si>
  <si>
    <t>https://starcitygames.com/silent-gravestone-sgl-mtg-rix-182-enn/?sku=SGL-MTG-RIX-182-ENN</t>
  </si>
  <si>
    <t>https://starcitygames.com/grafdiggers-cage-sgl-mtg-m20-227-enn/?sku=SGL-MTG-M20-227-ENN</t>
  </si>
  <si>
    <r>
      <t xml:space="preserve">3.8.0 </t>
    </r>
    <r>
      <rPr>
        <sz val="12"/>
        <color rgb="FFFFFF00"/>
        <rFont val="Calibri"/>
        <family val="2"/>
        <scheme val="minor"/>
      </rPr>
      <t>Dominaria United Commander</t>
    </r>
  </si>
  <si>
    <t>https://starcitygames.com/gerrards-hourglass-pendant-sgl-mtg-dmc-017-enn/?sku=SGL-MTG-DMC-017-ENN</t>
  </si>
  <si>
    <t>https://starcitygames.com/key-to-the-city-sgl-mtg-kld-220-enn/?sku=SGL-MTG-KLD-220-ENN</t>
  </si>
  <si>
    <t>Scrapheap Scrounger</t>
  </si>
  <si>
    <t>https://starcitygames.com/scrapheap-scrounger-sgl-mtg-kld-231-enn/?sku=SGL-MTG-KLD-231-ENN</t>
  </si>
  <si>
    <t>https://starcitygames.com/weatherlight-compleated-sgl-mtg-dmu-242-enn/?sku=SGL-MTG-DMU-242-ENN</t>
  </si>
  <si>
    <t>Horn of the Mark</t>
  </si>
  <si>
    <t>https://starcitygames.com/horn-of-the-mark-sgl-mtg-ltr-241-enn/?sku=SGL-MTG-LTR-241-ENN</t>
  </si>
  <si>
    <t>Sting, the Glinting Dagger</t>
  </si>
  <si>
    <t>https://starcitygames.com/sting-the-glinting-dagger-sgl-mtg-ltr-250-enn/?sku=SGL-MTG-LTR-250-ENN</t>
  </si>
  <si>
    <t xml:space="preserve">https://starcitygames.com/icon-of-ancestry-sgl-mtg-m20-229-enn/?sku=SGL-MTG-M20-229-ENN </t>
  </si>
  <si>
    <t>https://starcitygames.com/crystalline-giant-sgl-mtg-iko-234-enn/?sku=SGL-MTG-IKO-234-ENN</t>
  </si>
  <si>
    <t>Eye of Yawgmoth</t>
  </si>
  <si>
    <t>https://starcitygames.com/eye-of-yawgmoth-sgl-mtg-pwsb-nem_129-enn/?sku=SGL-MTG-PWSB-NEM_129-ENN</t>
  </si>
  <si>
    <t>https://starcitygames.com/skyclave-relic-sgl-mtg-znr-252-enn/?sku=SGL-MTG-ZNR-252-ENN</t>
  </si>
  <si>
    <t>Strixhaven Stadium</t>
  </si>
  <si>
    <t>https://starcitygames.com/strixhaven-stadium-sgl-mtg-stx-259-enn/?sku=SGL-MTG-STX-259-ENN</t>
  </si>
  <si>
    <t xml:space="preserve">https://starcitygames.com/mirror-box-sgl-mtg-neo2-498-enn/?sku=SGL-MTG-NEO2-498-ENN </t>
  </si>
  <si>
    <t>Phyrexian Dragon Engine // Mishra, Lost to Phyrexia</t>
  </si>
  <si>
    <t>https://starcitygames.com/phyrexian-dragon-engine-mishra-lost-to-phyrexia-sgl-mtg-bro-163-enn/?sku=SGL-MTG-BRO-163-ENN</t>
  </si>
  <si>
    <t>https://starcitygames.com/awakened-amalgam-sgl-mtg-rix-175-enn/?sku=SGL-MTG-RIX-175-ENN</t>
  </si>
  <si>
    <t>Golden Guardian // Gold-Forge Garrison</t>
  </si>
  <si>
    <t>https://starcitygames.com/golden-guardian-sgl-mtg-rix-179a-enn/?sku=SGL-MTG-RIX-179a-ENN</t>
  </si>
  <si>
    <t>https://starcitygames.com/solemn-simulacrum-sgl-mtg-c21-264-enn/?sku=SGL-MTG-C21-264-ENN</t>
  </si>
  <si>
    <t>Tamiyo's Journal</t>
  </si>
  <si>
    <t>https://starcitygames.com/tamiyos-journal-sgl-mtg-j22-800-enn/?sku=SGL-MTG-J22-800-ENN</t>
  </si>
  <si>
    <t>https://starcitygames.com/god-pharaohs-gift-sgl-mtg-hou-161-enn/?sku=SGL-MTG-HOU-161-ENN</t>
  </si>
  <si>
    <t>https://starcitygames.com/stonecoil-serpent-sgl-mtg-eld-235-enn/?sku=SGL-MTG-ELD-235-ENN</t>
  </si>
  <si>
    <t>https://starcitygames.com/karn-living-legacy-sgl-mtg-dmu-001-enn/?sku=SGL-MTG-DMU-001-ENN</t>
  </si>
  <si>
    <t>Mines of Moria</t>
  </si>
  <si>
    <t>Borderless</t>
  </si>
  <si>
    <t xml:space="preserve">https://starcitygames.com/mines-of-moria-sgl-mtg-ltr2-342-enn/?sku=SGL-MTG-LTR2-342-ENN </t>
  </si>
  <si>
    <t xml:space="preserve">https://starcitygames.com/mines-of-moria-sgl-mtg-ltr-257-enn/?sku=SGL-MTG-LTR-257-ENN </t>
  </si>
  <si>
    <t>The Shire</t>
  </si>
  <si>
    <t>https://starcitygames.com/the-shire-sgl-mtg-ltr-260-enn/?sku=SGL-MTG-LTR-260-ENN</t>
  </si>
  <si>
    <t>$ 1,50</t>
  </si>
  <si>
    <t>$ 0,49</t>
  </si>
  <si>
    <t>$ 1,47</t>
  </si>
  <si>
    <t>$ 5,96</t>
  </si>
  <si>
    <t>$ 2,97</t>
  </si>
  <si>
    <t>$ 1,96</t>
  </si>
  <si>
    <t>$ 2,99</t>
  </si>
  <si>
    <t>$ 1,99</t>
  </si>
  <si>
    <t>$ 0,98</t>
  </si>
  <si>
    <t>$ 9,95</t>
  </si>
  <si>
    <t>$ 1,18</t>
  </si>
  <si>
    <t>$ 4,41</t>
  </si>
  <si>
    <t>$ 5,94</t>
  </si>
  <si>
    <t>Imaginary Friends</t>
  </si>
  <si>
    <t>Test</t>
  </si>
  <si>
    <t>$ 0,19</t>
  </si>
  <si>
    <t>$ 0,99</t>
  </si>
  <si>
    <t>$ 0,29</t>
  </si>
  <si>
    <t>$ 0,75</t>
  </si>
  <si>
    <t>$ 1,98</t>
  </si>
  <si>
    <t>$ 3,98</t>
  </si>
  <si>
    <t>$ 2,98</t>
  </si>
  <si>
    <t>Always Watching</t>
  </si>
  <si>
    <t xml:space="preserve">https://starcitygames.com/always-watching-sgl-mtg-soi-1-enn/?sku=SGL-MTG-SOI-1-ENN1 </t>
  </si>
  <si>
    <t>$ 1,49</t>
  </si>
  <si>
    <t>$ 3,43</t>
  </si>
  <si>
    <t>Elite Spellbinder</t>
  </si>
  <si>
    <t>Losheel, Clockwork Engineer</t>
  </si>
  <si>
    <t>https://starcitygames.com/losheel-clockwork-scholar-sgl-mtg-c21-018-enn/?sku=SGL-MTG-C21-018-ENN1</t>
  </si>
  <si>
    <t>https://starcitygames.com/cloudsteel-kirin-sgl-mtg-neo2-364-enn/?sku=SGL-MTG-NEO2-364-ENN2</t>
  </si>
  <si>
    <t>$ 1,25</t>
  </si>
  <si>
    <t>$ 10,50</t>
  </si>
  <si>
    <t>$ 3,92</t>
  </si>
  <si>
    <t>$ 2,50</t>
  </si>
  <si>
    <t>$ 0,25</t>
  </si>
  <si>
    <t>$ 7,35</t>
  </si>
  <si>
    <t>$ 3,99</t>
  </si>
  <si>
    <t>$ 3,96</t>
  </si>
  <si>
    <t>$ 8,99</t>
  </si>
  <si>
    <t>$ 0,59</t>
  </si>
  <si>
    <t>$ 2,25</t>
  </si>
  <si>
    <t>$ 2,45</t>
  </si>
  <si>
    <t>$ 2,49</t>
  </si>
  <si>
    <t>https://starcitygames.com/sephara-skys-blade-sgl-mtg-m20-036-enn/?sku=SGL-MTG-M20-036-ENN2</t>
  </si>
  <si>
    <t>$ 19,95</t>
  </si>
  <si>
    <t>$ 4,47</t>
  </si>
  <si>
    <t>#REF!</t>
  </si>
  <si>
    <t>$ 6,37</t>
  </si>
  <si>
    <t>Khod, Etlan Shiis Envoy</t>
  </si>
  <si>
    <t>https://starcitygames.com/compulsive-research-sgl-mtg-sta-014-enn/?sku=SGL-MTG-STA-014-ENN1</t>
  </si>
  <si>
    <t>Theroetical Duplication</t>
  </si>
  <si>
    <t>Enchantmentize</t>
  </si>
  <si>
    <t>Tezzeret's Gambit</t>
  </si>
  <si>
    <t>See Double</t>
  </si>
  <si>
    <t>https://starcitygames.com/see-double-sgl-mtg-mom-077-enn/?sku=SGL-MTG-MOM-077-ENN1</t>
  </si>
  <si>
    <t>$ 0,50</t>
  </si>
  <si>
    <t>$ 2,94</t>
  </si>
  <si>
    <t>$ 17,94</t>
  </si>
  <si>
    <t>$ 5,97</t>
  </si>
  <si>
    <t>Soul-Scar Mage</t>
  </si>
  <si>
    <t>https://starcitygames.com/soul-scar-mage-sgl-mtg-akh-148-enn/?sku=SGL-MTG-AKH-148-ENN1</t>
  </si>
  <si>
    <t>$ 3,75</t>
  </si>
  <si>
    <t>$ 6,25</t>
  </si>
  <si>
    <t>https://starcitygames.com/bloodfeather-phoenix-sgl-mtg-mom2-362-enn/?sku=SGL-MTG-MOM2-362-ENN1</t>
  </si>
  <si>
    <t>Treasure Nabber</t>
  </si>
  <si>
    <t xml:space="preserve">https://starcitygames.com/treasure-nabber-sgl-mtg-ltc-230-enn/?sku=SGL-MTG-LTC-230-ENN1 </t>
  </si>
  <si>
    <t>https://starcitygames.com/finale-of-promise-sgl-mtg-war-127-enn/?sku=SGL-MTG-WAR-127-ENN1</t>
  </si>
  <si>
    <t>Regrowth</t>
  </si>
  <si>
    <t>https://starcitygames.com/harvest-season-sgl-mtg-akh-170-enn/?sku=SGL-MTG-AKH-170-ENN1</t>
  </si>
  <si>
    <t>Krosan Grip</t>
  </si>
  <si>
    <t>$ 0,89</t>
  </si>
  <si>
    <t>Radagast the Brown</t>
  </si>
  <si>
    <t>https://starcitygames.com/radagast-the-brown-sgl-mtg-ltr-184-enn/?sku=SGL-MTG-LTR-184-ENN1</t>
  </si>
  <si>
    <t>Arashi, the Sky Asunder</t>
  </si>
  <si>
    <t>PL</t>
  </si>
  <si>
    <t>$ 0,39</t>
  </si>
  <si>
    <t>Invasion of Shandalar</t>
  </si>
  <si>
    <t>https://starcitygames.com/invasion-of-shandalar-leyline-surge-sgl-mtg-mom-193-enn/?sku=SGL-MTG-MOM-193-ENN1</t>
  </si>
  <si>
    <t>Ecological Appreciation</t>
  </si>
  <si>
    <t>Faramir, Prince of Ithilien</t>
  </si>
  <si>
    <t>https://starcitygames.com/faramir-prince-of-ithilien-sgl-mtg-ltr2-319-enn/?sku=SGL-MTG-LTR2-319-ENN1</t>
  </si>
  <si>
    <t>Zyym, Mesmeric Lord</t>
  </si>
  <si>
    <t>https://starcitygames.com/summons-of-saruman-sgl-mtg-ltc-070-enn/?sku=SGL-MTG-LTC-070-ENN1</t>
  </si>
  <si>
    <t>Mishra, Tamer of Mak Fawa</t>
  </si>
  <si>
    <t>Rakdos the Defiler</t>
  </si>
  <si>
    <t>https://starcitygames.com/rakdos-the-defiler-sgl-mtg-gk2-71-enn/?sku=SGL-MTG-GK2-71-ENN1</t>
  </si>
  <si>
    <t>$ 3,00</t>
  </si>
  <si>
    <t>Venerable Warsinger</t>
  </si>
  <si>
    <t>$ 0,78</t>
  </si>
  <si>
    <t>$ 1,77</t>
  </si>
  <si>
    <t>https://starcitygames.com/tolsimir-wolfblood-sgl-mtg-rav-236-enn/?sku=SGL-MTG-RAV-236-ENN1</t>
  </si>
  <si>
    <t>$ 4,98</t>
  </si>
  <si>
    <t>$ 8,97</t>
  </si>
  <si>
    <t>Schematic</t>
  </si>
  <si>
    <t>https://starcitygames.com/ichor-elixir-sgl-mtg-moc2-133-enn/?sku=SGL-MTG-MOC2-133-ENN1</t>
  </si>
  <si>
    <t>$ 8,82</t>
  </si>
  <si>
    <t>$ 10,43</t>
  </si>
  <si>
    <t xml:space="preserve">https://starcitygames.com/choked-estuary-sgl-mtg-ltc-299-enn/?sku=SGL-MTG-LTC-299-ENN </t>
  </si>
  <si>
    <t xml:space="preserve">https://starcitygames.com/sunken-hollow-sgl-mtg-ltc-335-enn/?sku=SGL-MTG-LTC-335-ENN </t>
  </si>
  <si>
    <t xml:space="preserve">https://starcitygames.com/underground-river-sgl-mtg-ltc-342-enn/?sku=SGL-MTG-LTC-342-ENN </t>
  </si>
  <si>
    <t>https://starcitygames.com/frostboil-snarl-sgl-mtg-stx-265-enn/?sku=SGL-MTG-STX-265-ENN</t>
  </si>
  <si>
    <t>Desolate Lighthouse</t>
  </si>
  <si>
    <t xml:space="preserve">https://starcitygames.com/desolate-lighthouse-sgl-mtg-ltc-303-enn/?sku=SGL-MTG-LTC-303-ENN </t>
  </si>
  <si>
    <t xml:space="preserve">https://starcitygames.com/frostboil-snarl-sgl-mtg-ltc-312-enn/?sku=SGL-MTG-LTC-312-ENN </t>
  </si>
  <si>
    <t>Sulfur Falls</t>
  </si>
  <si>
    <t xml:space="preserve">https://starcitygames.com/sulfur-falls-sgl-mtg-ltc-333-enn/?sku=SGL-MTG-LTC-333-ENN </t>
  </si>
  <si>
    <t xml:space="preserve">https://starcitygames.com/foreboding-ruins-sgl-mtg-ltc-310-enn/?sku=SGL-MTG-LTC-310-ENN </t>
  </si>
  <si>
    <t xml:space="preserve">https://starcitygames.com/smoldering-marsh-sgl-mtg-ltc-332-enn/?sku=SGL-MTG-LTC-332-ENN </t>
  </si>
  <si>
    <t xml:space="preserve">https://starcitygames.com/sulfurous-springs-sgl-mtg-ltc-334-enn/?sku=SGL-MTG-LTC-334-ENN </t>
  </si>
  <si>
    <t>https://starcitygames.com/temple-of-malady-sgl-mtg-m20-254-enn/?sku=SGL-MTG-M20-254-ENN</t>
  </si>
  <si>
    <t>https://starcitygames.com/scattered-groves-sgl-mtg-akh-247-enn/?sku=SGL-MTG-AKH-247-ENN</t>
  </si>
  <si>
    <t>https://starcitygames.com/temple-of-mystery-sgl-mtg-m20-255-enn/?sku=SGL-MTG-M20-255-ENN</t>
  </si>
  <si>
    <t>https://starcitygames.com/arch-of-orazca-sgl-mtg-rix-185-enn/?sku=SGL-MTG-RIX-185-ENN</t>
  </si>
  <si>
    <t>Gold Mine</t>
  </si>
  <si>
    <t>Bonders' Enclave</t>
  </si>
  <si>
    <t>https://starcitygames.com/bonders-enclave-sgl-mtg-iko-245-enn/?sku=SGL-MTG-IKO-245-ENN</t>
  </si>
  <si>
    <t>https://starcitygames.com/throne-of-makindi-sgl-mtg-znr-265-enn/?sku=SGL-MTG-ZNR-265-ENN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</si>
</sst>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-&quot;CLP&quot;* #,##0_-;\-&quot;CLP&quot;* #,##0_-;_-&quot;CLP&quot;* &quot;-&quot;_-;_-@_-"/>
    <numFmt numFmtId="165" formatCode="_-[$$-409]* #,##0_ ;_-[$$-409]* \-#,##0\ ;_-[$$-409]* &quot;-&quot;_ ;_-@_ "/>
    <numFmt numFmtId="166" formatCode="_-[$$-409]* #,##0.00_ ;_-[$$-409]* \-#,##0.00\ ;_-[$$-409]* &quot;-&quot;??_ ;_-@_ "/>
    <numFmt numFmtId="167" formatCode="_-[$$-409]* #,##0.00_ ;_-[$$-409]* \-#,##0.00\ ;_-[$$-409]* &quot;-&quot;_ ;_-@_ "/>
    <numFmt numFmtId="168" formatCode="_([$$-409]* #,##0.00_);_([$$-409]* \(#,##0.00\);_([$$-409]* &quot;-&quot;??_);_(@_)"/>
    <numFmt numFmtId="169" formatCode="0.0"/>
    <numFmt numFmtId="170" formatCode="_(&quot;$&quot;* #,##0_);_(&quot;$&quot;* \(#,##0\);_(&quot;$&quot;* &quot;-&quot;??_);_(@_)"/>
  </numFmts>
  <fonts count="24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 tint="-0.249977111117893"/>
      <name val="Calibri"/>
      <family val="2"/>
      <scheme val="minor"/>
    </font>
    <font>
      <b/>
      <sz val="12"/>
      <color theme="2" tint="-0.249977111117893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008000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2"/>
      <color theme="2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2"/>
      <color theme="6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2"/>
      <color theme="4" tint="0.39997558519241921"/>
      <name val="Calibri"/>
      <family val="2"/>
      <scheme val="minor"/>
    </font>
    <font>
      <b/>
      <sz val="12"/>
      <color rgb="FF00B0F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rgb="FF00CC0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6600"/>
      <name val="Calibri"/>
      <family val="2"/>
      <scheme val="minor"/>
    </font>
    <font>
      <b/>
      <sz val="12"/>
      <color rgb="FF3333CC"/>
      <name val="Calibri"/>
      <family val="2"/>
      <scheme val="minor"/>
    </font>
    <font>
      <b/>
      <sz val="12"/>
      <color rgb="FFCC9900"/>
      <name val="Calibri"/>
      <family val="2"/>
      <scheme val="minor"/>
    </font>
    <font>
      <b/>
      <sz val="12"/>
      <color theme="8" tint="0.39997558519241921"/>
      <name val="Calibri"/>
      <family val="2"/>
      <scheme val="minor"/>
    </font>
    <font>
      <b/>
      <sz val="12"/>
      <color theme="6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sz val="12"/>
      <color rgb="FF006600"/>
      <name val="Calibri"/>
      <family val="2"/>
      <scheme val="minor"/>
    </font>
    <font>
      <b/>
      <sz val="12"/>
      <color theme="8" tint="0.59999389629810485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b/>
      <sz val="12"/>
      <color theme="0" tint="-0.34998626667073579"/>
      <name val="Calibri"/>
      <family val="2"/>
      <scheme val="minor"/>
    </font>
    <font>
      <b/>
      <sz val="12"/>
      <color theme="8"/>
      <name val="Calibri"/>
      <family val="2"/>
      <scheme val="minor"/>
    </font>
    <font>
      <b/>
      <sz val="12"/>
      <color rgb="FFCC660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663300"/>
      <name val="Calibri"/>
      <family val="2"/>
      <scheme val="minor"/>
    </font>
    <font>
      <b/>
      <sz val="12"/>
      <color rgb="FFB1403D"/>
      <name val="Calibri"/>
      <family val="2"/>
      <scheme val="minor"/>
    </font>
    <font>
      <b/>
      <sz val="12"/>
      <color rgb="FF996633"/>
      <name val="Calibri"/>
      <family val="2"/>
      <scheme val="minor"/>
    </font>
    <font>
      <b/>
      <sz val="12"/>
      <color theme="8" tint="0.79998168889431442"/>
      <name val="Calibri"/>
      <family val="2"/>
      <scheme val="minor"/>
    </font>
    <font>
      <b/>
      <sz val="12"/>
      <color theme="2"/>
      <name val="Calibri"/>
      <family val="2"/>
      <scheme val="minor"/>
    </font>
    <font>
      <b/>
      <sz val="12"/>
      <color theme="2" tint="-9.9978637043366805E-2"/>
      <name val="Calibri"/>
      <family val="2"/>
      <scheme val="minor"/>
    </font>
    <font>
      <b/>
      <sz val="12"/>
      <color rgb="FFB400DE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2"/>
      <color theme="0" tint="-0.14999847407452621"/>
      <name val="Calibri"/>
      <family val="2"/>
      <scheme val="minor"/>
    </font>
    <font>
      <b/>
      <sz val="12"/>
      <color theme="4" tint="0.59999389629810485"/>
      <name val="Calibri"/>
      <family val="2"/>
      <scheme val="minor"/>
    </font>
    <font>
      <b/>
      <sz val="12"/>
      <color theme="3" tint="0.59999389629810485"/>
      <name val="Calibri"/>
      <family val="2"/>
      <scheme val="minor"/>
    </font>
    <font>
      <b/>
      <sz val="12"/>
      <color rgb="FF600082"/>
      <name val="Calibri"/>
      <family val="2"/>
      <scheme val="minor"/>
    </font>
    <font>
      <b/>
      <sz val="12"/>
      <color theme="4" tint="0.79998168889431442"/>
      <name val="Calibri"/>
      <family val="2"/>
      <scheme val="minor"/>
    </font>
    <font>
      <b/>
      <sz val="12"/>
      <color rgb="FFFFFF99"/>
      <name val="Calibri"/>
      <family val="2"/>
      <scheme val="minor"/>
    </font>
    <font>
      <b/>
      <sz val="12"/>
      <color rgb="FF9900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rgb="FF3D007A"/>
      <name val="Calibri"/>
      <family val="2"/>
      <scheme val="minor"/>
    </font>
    <font>
      <b/>
      <sz val="12"/>
      <color rgb="FF00480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sz val="12"/>
      <color rgb="FF993300"/>
      <name val="Calibri"/>
      <family val="2"/>
      <scheme val="minor"/>
    </font>
    <font>
      <b/>
      <sz val="12"/>
      <color theme="7" tint="0.39997558519241921"/>
      <name val="Calibri"/>
      <family val="2"/>
      <scheme val="minor"/>
    </font>
    <font>
      <b/>
      <sz val="12"/>
      <color rgb="FF92D050"/>
      <name val="Calibri"/>
      <family val="2"/>
      <scheme val="minor"/>
    </font>
    <font>
      <b/>
      <sz val="12"/>
      <color rgb="FFFFFFCC"/>
      <name val="Calibri"/>
      <family val="2"/>
      <scheme val="minor"/>
    </font>
    <font>
      <b/>
      <sz val="12"/>
      <color theme="6" tint="0.39997558519241921"/>
      <name val="Calibri"/>
      <family val="2"/>
      <scheme val="minor"/>
    </font>
    <font>
      <b/>
      <sz val="12"/>
      <color rgb="FFEA7500"/>
      <name val="Calibri"/>
      <family val="2"/>
      <scheme val="minor"/>
    </font>
    <font>
      <b/>
      <sz val="12"/>
      <color theme="9" tint="0.59999389629810485"/>
      <name val="Calibri"/>
      <family val="2"/>
      <scheme val="minor"/>
    </font>
    <font>
      <b/>
      <sz val="12"/>
      <color rgb="FFFFDAA3"/>
      <name val="Calibri"/>
      <family val="2"/>
      <scheme val="minor"/>
    </font>
    <font>
      <b/>
      <sz val="12"/>
      <color rgb="FFC46200"/>
      <name val="Calibri"/>
      <family val="2"/>
      <scheme val="minor"/>
    </font>
    <font>
      <b/>
      <sz val="12"/>
      <color rgb="FF538CFF"/>
      <name val="Calibri"/>
      <family val="2"/>
      <scheme val="minor"/>
    </font>
    <font>
      <b/>
      <sz val="12"/>
      <color rgb="FF0096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12"/>
      <color rgb="FFDA0000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FFDE53"/>
      <name val="Calibri"/>
      <family val="2"/>
      <scheme val="minor"/>
    </font>
    <font>
      <b/>
      <sz val="12"/>
      <color rgb="FFFD7B0F"/>
      <name val="Calibri"/>
      <family val="2"/>
      <scheme val="minor"/>
    </font>
    <font>
      <b/>
      <sz val="12"/>
      <color rgb="FF497DBB"/>
      <name val="Calibri"/>
      <family val="2"/>
      <scheme val="minor"/>
    </font>
    <font>
      <b/>
      <sz val="12"/>
      <color rgb="FF501B9D"/>
      <name val="Calibri"/>
      <family val="2"/>
      <scheme val="minor"/>
    </font>
    <font>
      <b/>
      <sz val="12"/>
      <color rgb="FF4918A0"/>
      <name val="Calibri"/>
      <family val="2"/>
      <scheme val="minor"/>
    </font>
    <font>
      <b/>
      <sz val="12"/>
      <color rgb="FF92230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12"/>
      <color rgb="FF339933"/>
      <name val="Calibri"/>
      <family val="2"/>
      <scheme val="minor"/>
    </font>
    <font>
      <b/>
      <sz val="12"/>
      <color rgb="FFFFD711"/>
      <name val="Calibri"/>
      <family val="2"/>
      <scheme val="minor"/>
    </font>
    <font>
      <b/>
      <sz val="12"/>
      <color rgb="FF6DB6FF"/>
      <name val="Calibri"/>
      <family val="2"/>
      <scheme val="minor"/>
    </font>
    <font>
      <b/>
      <sz val="12"/>
      <color rgb="FFE60000"/>
      <name val="Calibri"/>
      <family val="2"/>
      <scheme val="minor"/>
    </font>
    <font>
      <b/>
      <sz val="12"/>
      <color rgb="FF97CBFF"/>
      <name val="Calibri"/>
      <family val="2"/>
      <scheme val="minor"/>
    </font>
    <font>
      <b/>
      <sz val="12"/>
      <color rgb="FF31BD15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2"/>
      <color rgb="FF118961"/>
      <name val="Calibri"/>
      <family val="2"/>
      <scheme val="minor"/>
    </font>
    <font>
      <b/>
      <sz val="12"/>
      <color rgb="FF08402D"/>
      <name val="Calibri"/>
      <family val="2"/>
      <scheme val="minor"/>
    </font>
    <font>
      <b/>
      <sz val="12"/>
      <color rgb="FF80809E"/>
      <name val="Calibri"/>
      <family val="2"/>
      <scheme val="minor"/>
    </font>
    <font>
      <b/>
      <sz val="12"/>
      <color rgb="FFCF660F"/>
      <name val="Calibri"/>
      <family val="2"/>
      <scheme val="minor"/>
    </font>
    <font>
      <b/>
      <sz val="12"/>
      <color rgb="FFFF8409"/>
      <name val="Calibri"/>
      <family val="2"/>
      <scheme val="minor"/>
    </font>
    <font>
      <b/>
      <sz val="12"/>
      <color rgb="FFFFC625"/>
      <name val="Calibri"/>
      <family val="2"/>
      <scheme val="minor"/>
    </font>
    <font>
      <b/>
      <sz val="12"/>
      <color rgb="FFDE6F00"/>
      <name val="Calibri"/>
      <family val="2"/>
      <scheme val="minor"/>
    </font>
    <font>
      <b/>
      <sz val="12"/>
      <color rgb="FF1B4373"/>
      <name val="Calibri"/>
      <family val="2"/>
      <scheme val="minor"/>
    </font>
    <font>
      <b/>
      <sz val="12"/>
      <color rgb="FF6EA0DC"/>
      <name val="Calibri"/>
      <family val="2"/>
      <scheme val="minor"/>
    </font>
    <font>
      <b/>
      <sz val="12"/>
      <color rgb="FFC78E55"/>
      <name val="Calibri"/>
      <family val="2"/>
      <scheme val="minor"/>
    </font>
    <font>
      <b/>
      <sz val="12"/>
      <color rgb="FF027456"/>
      <name val="Calibri"/>
      <family val="2"/>
      <scheme val="minor"/>
    </font>
    <font>
      <b/>
      <sz val="12"/>
      <color rgb="FFFFE45D"/>
      <name val="Calibri"/>
      <family val="2"/>
      <scheme val="minor"/>
    </font>
    <font>
      <b/>
      <sz val="12"/>
      <color rgb="FFFC8C04"/>
      <name val="Calibri"/>
      <family val="2"/>
      <scheme val="minor"/>
    </font>
    <font>
      <b/>
      <sz val="12"/>
      <color theme="6" tint="0.79998168889431442"/>
      <name val="Calibri"/>
      <family val="2"/>
      <scheme val="minor"/>
    </font>
    <font>
      <b/>
      <sz val="12"/>
      <color theme="2" tint="-0.89999084444715716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b/>
      <sz val="12"/>
      <color rgb="FFE89206"/>
      <name val="Calibri"/>
      <family val="2"/>
      <scheme val="minor"/>
    </font>
    <font>
      <b/>
      <sz val="12"/>
      <color rgb="FF04A00F"/>
      <name val="Calibri"/>
      <family val="2"/>
      <scheme val="minor"/>
    </font>
    <font>
      <b/>
      <sz val="12"/>
      <color rgb="FF915337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b/>
      <sz val="12"/>
      <color rgb="FFFED402"/>
      <name val="Calibri"/>
      <family val="2"/>
      <scheme val="minor"/>
    </font>
    <font>
      <b/>
      <sz val="12"/>
      <color rgb="FFE25B00"/>
      <name val="Calibri"/>
      <family val="2"/>
      <scheme val="minor"/>
    </font>
    <font>
      <b/>
      <sz val="12"/>
      <color rgb="FF9B4109"/>
      <name val="Calibri"/>
      <family val="2"/>
      <scheme val="minor"/>
    </font>
    <font>
      <b/>
      <sz val="12"/>
      <color rgb="FF47008E"/>
      <name val="Calibri"/>
      <family val="2"/>
      <scheme val="minor"/>
    </font>
    <font>
      <b/>
      <sz val="12"/>
      <color rgb="FF1903BD"/>
      <name val="Calibri"/>
      <family val="2"/>
      <scheme val="minor"/>
    </font>
    <font>
      <b/>
      <sz val="12"/>
      <color rgb="FFD43706"/>
      <name val="Calibri"/>
      <family val="2"/>
      <scheme val="minor"/>
    </font>
    <font>
      <b/>
      <sz val="12"/>
      <color rgb="FFFED050"/>
      <name val="Calibri"/>
      <family val="2"/>
      <scheme val="minor"/>
    </font>
    <font>
      <b/>
      <sz val="12"/>
      <color rgb="FFFF7111"/>
      <name val="Calibri"/>
      <family val="2"/>
      <scheme val="minor"/>
    </font>
    <font>
      <b/>
      <sz val="12"/>
      <color rgb="FF40368E"/>
      <name val="Calibri"/>
      <family val="2"/>
      <scheme val="minor"/>
    </font>
    <font>
      <b/>
      <sz val="12"/>
      <color rgb="FF194B38"/>
      <name val="Calibri"/>
      <family val="2"/>
      <scheme val="minor"/>
    </font>
    <font>
      <b/>
      <sz val="12"/>
      <color theme="9"/>
      <name val="Calibri"/>
      <family val="2"/>
      <scheme val="minor"/>
    </font>
    <font>
      <b/>
      <sz val="12"/>
      <color rgb="FFFDC21B"/>
      <name val="Calibri"/>
      <family val="2"/>
      <scheme val="minor"/>
    </font>
    <font>
      <b/>
      <sz val="12"/>
      <color rgb="FF00CC5C"/>
      <name val="Calibri"/>
      <family val="2"/>
      <scheme val="minor"/>
    </font>
    <font>
      <b/>
      <sz val="12"/>
      <color theme="3" tint="0.79998168889431442"/>
      <name val="Calibri"/>
      <family val="2"/>
      <scheme val="minor"/>
    </font>
    <font>
      <b/>
      <sz val="12"/>
      <color theme="7" tint="0.79998168889431442"/>
      <name val="Calibri"/>
      <family val="2"/>
      <scheme val="minor"/>
    </font>
    <font>
      <b/>
      <sz val="12"/>
      <color rgb="FF1E5C44"/>
      <name val="Calibri"/>
      <family val="2"/>
      <scheme val="minor"/>
    </font>
    <font>
      <b/>
      <sz val="12"/>
      <color rgb="FFA13B03"/>
      <name val="Calibri"/>
      <family val="2"/>
      <scheme val="minor"/>
    </font>
    <font>
      <b/>
      <sz val="12"/>
      <color rgb="FF3333FF"/>
      <name val="Calibri"/>
      <family val="2"/>
      <scheme val="minor"/>
    </font>
    <font>
      <b/>
      <sz val="12"/>
      <color rgb="FF246E52"/>
      <name val="Calibri"/>
      <family val="2"/>
      <scheme val="minor"/>
    </font>
    <font>
      <b/>
      <sz val="12"/>
      <color rgb="FF55C79C"/>
      <name val="Calibri"/>
      <family val="2"/>
      <scheme val="minor"/>
    </font>
    <font>
      <b/>
      <sz val="12"/>
      <color rgb="FF956E01"/>
      <name val="Calibri"/>
      <family val="2"/>
      <scheme val="minor"/>
    </font>
    <font>
      <b/>
      <sz val="12"/>
      <color rgb="FFFED76A"/>
      <name val="Calibri"/>
      <family val="2"/>
      <scheme val="minor"/>
    </font>
    <font>
      <b/>
      <sz val="12"/>
      <color rgb="FFFD9E03"/>
      <name val="Calibri"/>
      <family val="2"/>
      <scheme val="minor"/>
    </font>
    <font>
      <b/>
      <sz val="12"/>
      <color rgb="FFFEE294"/>
      <name val="Calibri"/>
      <family val="2"/>
      <scheme val="minor"/>
    </font>
    <font>
      <b/>
      <sz val="12"/>
      <color rgb="FFDC8902"/>
      <name val="Calibri"/>
      <family val="2"/>
      <scheme val="minor"/>
    </font>
    <font>
      <b/>
      <sz val="12"/>
      <color rgb="FFFDAF31"/>
      <name val="Calibri"/>
      <family val="2"/>
      <scheme val="minor"/>
    </font>
    <font>
      <b/>
      <sz val="12"/>
      <color rgb="FF4D2403"/>
      <name val="Calibri"/>
      <family val="2"/>
      <scheme val="minor"/>
    </font>
    <font>
      <b/>
      <sz val="12"/>
      <color rgb="FF512CA4"/>
      <name val="Calibri"/>
      <family val="2"/>
      <scheme val="minor"/>
    </font>
    <font>
      <b/>
      <sz val="12"/>
      <color rgb="FF139D93"/>
      <name val="Calibri"/>
      <family val="2"/>
      <scheme val="minor"/>
    </font>
    <font>
      <b/>
      <sz val="12"/>
      <color rgb="FF99FF33"/>
      <name val="Calibri"/>
      <family val="2"/>
      <scheme val="minor"/>
    </font>
    <font>
      <b/>
      <sz val="12"/>
      <color rgb="FFD3E2F5"/>
      <name val="Calibri"/>
      <family val="2"/>
      <scheme val="minor"/>
    </font>
    <font>
      <b/>
      <sz val="12"/>
      <color rgb="FFA7E7CA"/>
      <name val="Calibri"/>
      <family val="2"/>
      <scheme val="minor"/>
    </font>
    <font>
      <b/>
      <sz val="12"/>
      <color rgb="FF492894"/>
      <name val="Calibri"/>
      <family val="2"/>
      <scheme val="minor"/>
    </font>
    <font>
      <sz val="9"/>
      <color rgb="FF050505"/>
      <name val="Segoe UI Historic"/>
      <family val="2"/>
    </font>
    <font>
      <b/>
      <sz val="12"/>
      <color rgb="FF000000"/>
      <name val="Calibri"/>
      <family val="2"/>
    </font>
    <font>
      <b/>
      <sz val="12"/>
      <color rgb="FFFFFFFF"/>
      <name val="Calibri"/>
      <family val="2"/>
    </font>
    <font>
      <b/>
      <sz val="12"/>
      <name val="Calibri"/>
      <family val="2"/>
    </font>
    <font>
      <b/>
      <sz val="12"/>
      <color rgb="FFFF9933"/>
      <name val="Calibri"/>
      <family val="2"/>
      <scheme val="minor"/>
    </font>
    <font>
      <b/>
      <sz val="12"/>
      <color rgb="FF6600CC"/>
      <name val="Calibri"/>
      <family val="2"/>
      <scheme val="minor"/>
    </font>
    <font>
      <b/>
      <sz val="12"/>
      <color rgb="FF20124D"/>
      <name val="Calibri"/>
      <family val="2"/>
      <scheme val="minor"/>
    </font>
    <font>
      <b/>
      <sz val="12"/>
      <color rgb="FF3C78D8"/>
      <name val="Calibri"/>
      <family val="2"/>
      <scheme val="minor"/>
    </font>
    <font>
      <b/>
      <sz val="12"/>
      <color rgb="FFDF68C4"/>
      <name val="Calibri"/>
      <family val="2"/>
      <scheme val="minor"/>
    </font>
    <font>
      <b/>
      <sz val="12"/>
      <color rgb="FF0066CC"/>
      <name val="Calibri"/>
      <family val="2"/>
      <scheme val="minor"/>
    </font>
    <font>
      <b/>
      <sz val="12"/>
      <color rgb="FF9966FF"/>
      <name val="Calibri"/>
      <family val="2"/>
      <scheme val="minor"/>
    </font>
    <font>
      <b/>
      <sz val="12"/>
      <color rgb="FFFF33CC"/>
      <name val="Calibri"/>
      <family val="2"/>
      <scheme val="minor"/>
    </font>
    <font>
      <b/>
      <sz val="12"/>
      <color rgb="FF0066FF"/>
      <name val="Calibri"/>
      <family val="2"/>
      <scheme val="minor"/>
    </font>
    <font>
      <b/>
      <u/>
      <sz val="12"/>
      <color theme="0"/>
      <name val="Calibri"/>
      <family val="2"/>
      <scheme val="minor"/>
    </font>
    <font>
      <b/>
      <sz val="12"/>
      <color theme="6" tint="0.59999389629810485"/>
      <name val="Calibri"/>
      <family val="2"/>
      <scheme val="minor"/>
    </font>
    <font>
      <b/>
      <sz val="12"/>
      <color rgb="FFCC66FF"/>
      <name val="Calibri"/>
      <family val="2"/>
      <scheme val="minor"/>
    </font>
    <font>
      <sz val="12"/>
      <color rgb="FF55C79C"/>
      <name val="Calibri"/>
      <family val="2"/>
      <scheme val="minor"/>
    </font>
    <font>
      <sz val="12"/>
      <color rgb="FF246E52"/>
      <name val="Calibri"/>
      <family val="2"/>
      <scheme val="minor"/>
    </font>
    <font>
      <b/>
      <sz val="12"/>
      <color rgb="FFF7DB8D"/>
      <name val="Calibri"/>
      <family val="2"/>
      <scheme val="minor"/>
    </font>
    <font>
      <b/>
      <u/>
      <sz val="12"/>
      <color theme="9" tint="-0.249977111117893"/>
      <name val="Calibri"/>
      <family val="2"/>
      <scheme val="minor"/>
    </font>
    <font>
      <b/>
      <u/>
      <sz val="12"/>
      <color theme="6" tint="0.79998168889431442"/>
      <name val="Calibri"/>
      <family val="2"/>
      <scheme val="minor"/>
    </font>
    <font>
      <u/>
      <sz val="12"/>
      <color rgb="FF0563C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385623"/>
      <name val="Calibri"/>
      <family val="2"/>
      <scheme val="minor"/>
    </font>
    <font>
      <b/>
      <sz val="12"/>
      <color rgb="FF8496B0"/>
      <name val="Calibri"/>
      <family val="2"/>
      <scheme val="minor"/>
    </font>
    <font>
      <b/>
      <sz val="12"/>
      <color rgb="FFD6DCE4"/>
      <name val="Calibri"/>
      <family val="2"/>
      <scheme val="minor"/>
    </font>
    <font>
      <b/>
      <sz val="12"/>
      <color rgb="FFD8D8D8"/>
      <name val="Calibri"/>
      <family val="2"/>
      <scheme val="minor"/>
    </font>
    <font>
      <b/>
      <sz val="12"/>
      <color rgb="FFAEABAB"/>
      <name val="Calibri"/>
      <family val="2"/>
      <scheme val="minor"/>
    </font>
    <font>
      <b/>
      <sz val="12"/>
      <color rgb="FFF2F2F2"/>
      <name val="Calibri"/>
      <family val="2"/>
      <scheme val="minor"/>
    </font>
    <font>
      <b/>
      <sz val="12"/>
      <color rgb="FF333F4F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262626"/>
      <name val="Calibri"/>
      <family val="2"/>
      <scheme val="minor"/>
    </font>
    <font>
      <b/>
      <sz val="12"/>
      <color rgb="FF548135"/>
      <name val="Calibri"/>
      <family val="2"/>
      <scheme val="minor"/>
    </font>
    <font>
      <b/>
      <sz val="12"/>
      <color rgb="FF222A35"/>
      <name val="Calibri"/>
      <family val="2"/>
      <scheme val="minor"/>
    </font>
    <font>
      <b/>
      <sz val="12"/>
      <color rgb="FFDEEAF6"/>
      <name val="Calibri"/>
      <family val="2"/>
      <scheme val="minor"/>
    </font>
    <font>
      <b/>
      <sz val="12"/>
      <color rgb="FFB4C6E7"/>
      <name val="Calibri"/>
      <family val="2"/>
      <scheme val="minor"/>
    </font>
    <font>
      <b/>
      <sz val="12"/>
      <color rgb="FFBF9000"/>
      <name val="Calibri"/>
      <family val="2"/>
      <scheme val="minor"/>
    </font>
    <font>
      <b/>
      <sz val="12"/>
      <color rgb="FFBDD6EE"/>
      <name val="Calibri"/>
      <family val="2"/>
      <scheme val="minor"/>
    </font>
    <font>
      <b/>
      <sz val="12"/>
      <color rgb="FF0C0C0C"/>
      <name val="Calibri"/>
      <family val="2"/>
      <scheme val="minor"/>
    </font>
    <font>
      <b/>
      <sz val="12"/>
      <color rgb="FFD9E2F3"/>
      <name val="Calibri"/>
      <family val="2"/>
      <scheme val="minor"/>
    </font>
    <font>
      <b/>
      <sz val="12"/>
      <color rgb="FFFEF2CB"/>
      <name val="Calibri"/>
      <family val="2"/>
      <scheme val="minor"/>
    </font>
    <font>
      <b/>
      <sz val="12"/>
      <color rgb="FF7B7B7B"/>
      <name val="Calibri"/>
      <family val="2"/>
      <scheme val="minor"/>
    </font>
    <font>
      <b/>
      <sz val="12"/>
      <color rgb="FFECECEC"/>
      <name val="Calibri"/>
      <family val="2"/>
      <scheme val="minor"/>
    </font>
    <font>
      <b/>
      <sz val="12"/>
      <color rgb="FFC5E0B3"/>
      <name val="Calibri"/>
      <family val="2"/>
      <scheme val="minor"/>
    </font>
    <font>
      <b/>
      <sz val="12"/>
      <color rgb="FFADB9CA"/>
      <name val="Calibri"/>
      <family val="2"/>
      <scheme val="minor"/>
    </font>
    <font>
      <b/>
      <sz val="12"/>
      <color rgb="FFE7E6E6"/>
      <name val="Calibri"/>
      <family val="2"/>
      <scheme val="minor"/>
    </font>
    <font>
      <b/>
      <sz val="12"/>
      <color rgb="FF1E4E79"/>
      <name val="Calibri"/>
      <family val="2"/>
      <scheme val="minor"/>
    </font>
    <font>
      <b/>
      <sz val="12"/>
      <color rgb="FF5B9BD5"/>
      <name val="Calibri"/>
      <family val="2"/>
      <scheme val="minor"/>
    </font>
    <font>
      <b/>
      <sz val="12"/>
      <color rgb="FF757070"/>
      <name val="Calibri"/>
      <family val="2"/>
      <scheme val="minor"/>
    </font>
    <font>
      <b/>
      <u/>
      <sz val="12"/>
      <color rgb="FF548135"/>
      <name val="Calibri"/>
      <family val="2"/>
      <scheme val="minor"/>
    </font>
    <font>
      <b/>
      <u/>
      <sz val="12"/>
      <color rgb="FFECECEC"/>
      <name val="Calibri"/>
      <family val="2"/>
      <scheme val="minor"/>
    </font>
    <font>
      <b/>
      <sz val="12"/>
      <color rgb="FFFFD965"/>
      <name val="Calibri"/>
      <family val="2"/>
      <scheme val="minor"/>
    </font>
    <font>
      <b/>
      <sz val="12"/>
      <color rgb="FFF1C232"/>
      <name val="Calibri"/>
      <family val="2"/>
      <scheme val="minor"/>
    </font>
    <font>
      <b/>
      <sz val="12"/>
      <color rgb="FF434343"/>
      <name val="Calibri"/>
      <family val="2"/>
      <scheme val="minor"/>
    </font>
    <font>
      <b/>
      <sz val="12"/>
      <color rgb="FFFFE599"/>
      <name val="Calibri"/>
      <family val="2"/>
      <scheme val="minor"/>
    </font>
    <font>
      <b/>
      <sz val="12"/>
      <color rgb="FFBFBFBF"/>
      <name val="Calibri"/>
      <family val="2"/>
      <scheme val="minor"/>
    </font>
    <font>
      <sz val="12"/>
      <color rgb="FF0563C1"/>
      <name val="Calibri"/>
      <family val="2"/>
      <scheme val="minor"/>
    </font>
    <font>
      <b/>
      <sz val="12"/>
      <color rgb="FFA50021"/>
      <name val="Calibri"/>
      <family val="2"/>
      <scheme val="minor"/>
    </font>
    <font>
      <b/>
      <sz val="12"/>
      <color rgb="FF783F04"/>
      <name val="Calibri"/>
      <family val="2"/>
      <scheme val="minor"/>
    </font>
    <font>
      <b/>
      <sz val="12"/>
      <color rgb="FFC4BD97"/>
      <name val="Calibri"/>
      <family val="2"/>
      <scheme val="minor"/>
    </font>
    <font>
      <b/>
      <sz val="12"/>
      <color rgb="FFED7D31"/>
      <name val="Calibri"/>
      <family val="2"/>
      <scheme val="minor"/>
    </font>
    <font>
      <b/>
      <sz val="12"/>
      <color rgb="FF60497A"/>
      <name val="Calibri"/>
      <family val="2"/>
      <scheme val="minor"/>
    </font>
    <font>
      <b/>
      <sz val="12"/>
      <color rgb="FFE26B0A"/>
      <name val="Calibri"/>
      <family val="2"/>
      <scheme val="minor"/>
    </font>
    <font>
      <b/>
      <sz val="12"/>
      <color rgb="FFF79646"/>
      <name val="Calibri"/>
      <family val="2"/>
      <scheme val="minor"/>
    </font>
    <font>
      <b/>
      <sz val="12"/>
      <color rgb="FFF3F3F3"/>
      <name val="Calibri"/>
      <family val="2"/>
      <scheme val="minor"/>
    </font>
    <font>
      <b/>
      <sz val="12"/>
      <color rgb="FF16365C"/>
      <name val="Calibri"/>
      <family val="2"/>
      <scheme val="minor"/>
    </font>
    <font>
      <b/>
      <sz val="12"/>
      <color rgb="FFEEECE1"/>
      <name val="Calibri"/>
      <family val="2"/>
      <scheme val="minor"/>
    </font>
    <font>
      <b/>
      <sz val="12"/>
      <color rgb="FFCC0000"/>
      <name val="Calibri"/>
      <family val="2"/>
      <scheme val="minor"/>
    </font>
    <font>
      <b/>
      <sz val="12"/>
      <color rgb="FF999999"/>
      <name val="Calibri"/>
      <family val="2"/>
      <scheme val="minor"/>
    </font>
    <font>
      <b/>
      <sz val="12"/>
      <color rgb="FF215967"/>
      <name val="Calibri"/>
      <family val="2"/>
      <scheme val="minor"/>
    </font>
    <font>
      <b/>
      <sz val="12"/>
      <color rgb="FF666666"/>
      <name val="Calibri"/>
      <family val="2"/>
      <scheme val="minor"/>
    </font>
    <font>
      <b/>
      <sz val="12"/>
      <color rgb="FFB45F06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00CCFF"/>
      <name val="Calibri"/>
      <family val="2"/>
      <scheme val="minor"/>
    </font>
    <font>
      <b/>
      <sz val="12"/>
      <color rgb="FFDCFF30"/>
      <name val="Calibri"/>
      <family val="2"/>
      <scheme val="minor"/>
    </font>
    <font>
      <b/>
      <sz val="12"/>
      <color rgb="FF073763"/>
      <name val="Calibri"/>
      <family val="2"/>
      <scheme val="minor"/>
    </font>
    <font>
      <b/>
      <sz val="12"/>
      <color rgb="FF595959"/>
      <name val="Calibri"/>
      <family val="2"/>
      <scheme val="minor"/>
    </font>
    <font>
      <b/>
      <sz val="12"/>
      <color rgb="FF404040"/>
      <name val="Calibri"/>
      <family val="2"/>
      <scheme val="minor"/>
    </font>
    <font>
      <b/>
      <sz val="12"/>
      <color rgb="FFC9DAF8"/>
      <name val="Calibri"/>
      <family val="2"/>
      <scheme val="minor"/>
    </font>
    <font>
      <b/>
      <sz val="12"/>
      <color rgb="FFA6A6A6"/>
      <name val="Calibri"/>
      <family val="2"/>
      <scheme val="minor"/>
    </font>
    <font>
      <b/>
      <sz val="12"/>
      <color rgb="FF0D0D0D"/>
      <name val="Calibri"/>
      <family val="2"/>
      <scheme val="minor"/>
    </font>
    <font>
      <b/>
      <sz val="12"/>
      <color rgb="FF0F243E"/>
      <name val="Calibri"/>
      <family val="2"/>
      <scheme val="minor"/>
    </font>
    <font>
      <b/>
      <sz val="12"/>
      <color rgb="FFEFEFEF"/>
      <name val="Calibri"/>
      <family val="2"/>
      <scheme val="minor"/>
    </font>
    <font>
      <b/>
      <sz val="12"/>
      <color rgb="FFB1A0C7"/>
      <name val="Calibri"/>
      <family val="2"/>
      <scheme val="minor"/>
    </font>
    <font>
      <b/>
      <sz val="12"/>
      <color rgb="FFCFE2F3"/>
      <name val="Calibri"/>
      <family val="2"/>
      <scheme val="minor"/>
    </font>
    <font>
      <b/>
      <sz val="11"/>
      <name val="Calibri"/>
      <family val="2"/>
    </font>
    <font>
      <b/>
      <sz val="12"/>
      <color rgb="FF6DF3F0"/>
      <name val="Calibri"/>
      <family val="2"/>
      <scheme val="minor"/>
    </font>
    <font>
      <sz val="12"/>
      <color rgb="FFFFFF00"/>
      <name val="Calibri"/>
      <family val="2"/>
      <scheme val="minor"/>
    </font>
    <font>
      <sz val="12"/>
      <color rgb="FFB4C6E7"/>
      <name val="Calibri"/>
      <family val="2"/>
      <scheme val="minor"/>
    </font>
  </fonts>
  <fills count="1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B400D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60008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3D007A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46200"/>
        <bgColor indexed="64"/>
      </patternFill>
    </fill>
    <fill>
      <patternFill patternType="solid">
        <fgColor rgb="FF538CFF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FD7B0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4918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501B9D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DB6FF"/>
        <bgColor indexed="64"/>
      </patternFill>
    </fill>
    <fill>
      <patternFill patternType="solid">
        <fgColor rgb="FF97CB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11896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0809E"/>
        <bgColor indexed="64"/>
      </patternFill>
    </fill>
    <fill>
      <patternFill patternType="solid">
        <fgColor rgb="FFCF660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62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1B4373"/>
        <bgColor indexed="64"/>
      </patternFill>
    </fill>
    <fill>
      <patternFill patternType="solid">
        <fgColor rgb="FFC78E55"/>
        <bgColor indexed="64"/>
      </patternFill>
    </fill>
    <fill>
      <patternFill patternType="solid">
        <fgColor rgb="FF02745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15337"/>
        <bgColor indexed="64"/>
      </patternFill>
    </fill>
    <fill>
      <patternFill patternType="solid">
        <fgColor rgb="FFE25B00"/>
        <bgColor indexed="64"/>
      </patternFill>
    </fill>
    <fill>
      <patternFill patternType="solid">
        <fgColor rgb="FF9B4109"/>
        <bgColor indexed="64"/>
      </patternFill>
    </fill>
    <fill>
      <patternFill patternType="solid">
        <fgColor rgb="FF47008E"/>
        <bgColor indexed="64"/>
      </patternFill>
    </fill>
    <fill>
      <patternFill patternType="solid">
        <fgColor rgb="FF1903BD"/>
        <bgColor indexed="64"/>
      </patternFill>
    </fill>
    <fill>
      <patternFill patternType="solid">
        <fgColor rgb="FFD4370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0368E"/>
        <bgColor indexed="64"/>
      </patternFill>
    </fill>
    <fill>
      <patternFill patternType="solid">
        <fgColor rgb="FF194B3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CC5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1E5C44"/>
        <bgColor indexed="64"/>
      </patternFill>
    </fill>
    <fill>
      <patternFill patternType="solid">
        <fgColor rgb="FFA13B03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246E5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56E0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D9E03"/>
        <bgColor indexed="64"/>
      </patternFill>
    </fill>
    <fill>
      <patternFill patternType="solid">
        <fgColor rgb="FFDC8902"/>
        <bgColor indexed="64"/>
      </patternFill>
    </fill>
    <fill>
      <patternFill patternType="solid">
        <fgColor rgb="FF4D2403"/>
        <bgColor indexed="64"/>
      </patternFill>
    </fill>
    <fill>
      <patternFill patternType="solid">
        <fgColor rgb="FF512CA4"/>
        <bgColor indexed="64"/>
      </patternFill>
    </fill>
    <fill>
      <patternFill patternType="solid">
        <fgColor rgb="FF139D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49289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5623"/>
        <bgColor indexed="64"/>
      </patternFill>
    </fill>
    <fill>
      <patternFill patternType="solid">
        <fgColor rgb="FFAEABAB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BF9000"/>
        <bgColor indexed="64"/>
      </patternFill>
    </fill>
    <fill>
      <patternFill patternType="solid">
        <fgColor rgb="FF222A35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548135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1E4E79"/>
        <bgColor indexed="64"/>
      </patternFill>
    </fill>
    <fill>
      <patternFill patternType="solid">
        <fgColor rgb="FF757070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60497A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16365C"/>
        <bgColor indexed="64"/>
      </patternFill>
    </fill>
    <fill>
      <patternFill patternType="solid">
        <fgColor rgb="FF783F04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215967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73763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0F243E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6DF3F0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31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472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165" fontId="0" fillId="0" borderId="1" xfId="0" applyNumberFormat="1" applyBorder="1"/>
    <xf numFmtId="0" fontId="3" fillId="0" borderId="1" xfId="0" applyFont="1" applyBorder="1"/>
    <xf numFmtId="0" fontId="7" fillId="0" borderId="1" xfId="0" applyFont="1" applyBorder="1"/>
    <xf numFmtId="0" fontId="12" fillId="0" borderId="1" xfId="0" applyFont="1" applyBorder="1"/>
    <xf numFmtId="0" fontId="11" fillId="0" borderId="1" xfId="0" applyFont="1" applyBorder="1"/>
    <xf numFmtId="0" fontId="13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8" fillId="0" borderId="1" xfId="0" applyFont="1" applyBorder="1"/>
    <xf numFmtId="0" fontId="6" fillId="0" borderId="1" xfId="0" applyFont="1" applyBorder="1"/>
    <xf numFmtId="165" fontId="0" fillId="0" borderId="1" xfId="810" applyNumberFormat="1" applyFont="1" applyBorder="1"/>
    <xf numFmtId="166" fontId="0" fillId="0" borderId="1" xfId="810" applyNumberFormat="1" applyFont="1" applyBorder="1"/>
    <xf numFmtId="44" fontId="0" fillId="0" borderId="1" xfId="0" applyNumberFormat="1" applyBorder="1"/>
    <xf numFmtId="0" fontId="14" fillId="0" borderId="1" xfId="0" applyFont="1" applyBorder="1"/>
    <xf numFmtId="0" fontId="15" fillId="0" borderId="1" xfId="0" applyFont="1" applyBorder="1"/>
    <xf numFmtId="0" fontId="17" fillId="0" borderId="1" xfId="0" applyFont="1" applyBorder="1"/>
    <xf numFmtId="0" fontId="16" fillId="0" borderId="1" xfId="0" applyFont="1" applyBorder="1"/>
    <xf numFmtId="0" fontId="18" fillId="0" borderId="1" xfId="0" applyFont="1" applyBorder="1"/>
    <xf numFmtId="0" fontId="19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3" fillId="0" borderId="1" xfId="0" applyFont="1" applyBorder="1" applyAlignment="1">
      <alignment wrapText="1"/>
    </xf>
    <xf numFmtId="0" fontId="24" fillId="0" borderId="0" xfId="0" applyFont="1"/>
    <xf numFmtId="0" fontId="25" fillId="0" borderId="1" xfId="0" applyFont="1" applyBorder="1"/>
    <xf numFmtId="0" fontId="6" fillId="0" borderId="1" xfId="0" applyFont="1" applyBorder="1" applyAlignment="1">
      <alignment wrapText="1"/>
    </xf>
    <xf numFmtId="165" fontId="1" fillId="0" borderId="1" xfId="810" applyNumberFormat="1" applyFont="1" applyBorder="1"/>
    <xf numFmtId="166" fontId="1" fillId="0" borderId="1" xfId="810" applyNumberFormat="1" applyFont="1" applyBorder="1"/>
    <xf numFmtId="0" fontId="17" fillId="0" borderId="1" xfId="0" applyFont="1" applyBorder="1" applyAlignment="1">
      <alignment wrapText="1"/>
    </xf>
    <xf numFmtId="0" fontId="27" fillId="0" borderId="1" xfId="0" applyFont="1" applyBorder="1"/>
    <xf numFmtId="167" fontId="0" fillId="0" borderId="1" xfId="0" applyNumberFormat="1" applyBorder="1"/>
    <xf numFmtId="168" fontId="28" fillId="0" borderId="0" xfId="0" applyNumberFormat="1" applyFont="1"/>
    <xf numFmtId="165" fontId="4" fillId="0" borderId="1" xfId="2311" applyNumberFormat="1" applyBorder="1"/>
    <xf numFmtId="0" fontId="29" fillId="0" borderId="1" xfId="0" applyFont="1" applyBorder="1"/>
    <xf numFmtId="0" fontId="30" fillId="0" borderId="1" xfId="0" applyFont="1" applyBorder="1"/>
    <xf numFmtId="168" fontId="0" fillId="0" borderId="0" xfId="0" applyNumberFormat="1"/>
    <xf numFmtId="0" fontId="31" fillId="0" borderId="1" xfId="0" applyFont="1" applyBorder="1"/>
    <xf numFmtId="0" fontId="2" fillId="2" borderId="0" xfId="0" applyFont="1" applyFill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28" fillId="0" borderId="0" xfId="0" applyFont="1"/>
    <xf numFmtId="0" fontId="3" fillId="0" borderId="0" xfId="0" applyFont="1"/>
    <xf numFmtId="44" fontId="0" fillId="0" borderId="0" xfId="0" applyNumberFormat="1"/>
    <xf numFmtId="165" fontId="0" fillId="0" borderId="0" xfId="0" applyNumberFormat="1"/>
    <xf numFmtId="0" fontId="0" fillId="6" borderId="0" xfId="0" applyFill="1"/>
    <xf numFmtId="6" fontId="0" fillId="0" borderId="0" xfId="0" applyNumberFormat="1"/>
    <xf numFmtId="20" fontId="0" fillId="0" borderId="0" xfId="0" applyNumberFormat="1"/>
    <xf numFmtId="0" fontId="16" fillId="7" borderId="1" xfId="0" applyFont="1" applyFill="1" applyBorder="1"/>
    <xf numFmtId="0" fontId="16" fillId="8" borderId="1" xfId="0" applyFont="1" applyFill="1" applyBorder="1"/>
    <xf numFmtId="0" fontId="16" fillId="9" borderId="1" xfId="0" applyFont="1" applyFill="1" applyBorder="1"/>
    <xf numFmtId="0" fontId="16" fillId="10" borderId="1" xfId="0" applyFont="1" applyFill="1" applyBorder="1"/>
    <xf numFmtId="0" fontId="16" fillId="11" borderId="1" xfId="0" applyFont="1" applyFill="1" applyBorder="1"/>
    <xf numFmtId="0" fontId="16" fillId="12" borderId="1" xfId="0" applyFont="1" applyFill="1" applyBorder="1"/>
    <xf numFmtId="0" fontId="16" fillId="13" borderId="1" xfId="0" applyFont="1" applyFill="1" applyBorder="1"/>
    <xf numFmtId="0" fontId="16" fillId="14" borderId="1" xfId="0" applyFont="1" applyFill="1" applyBorder="1"/>
    <xf numFmtId="0" fontId="16" fillId="15" borderId="1" xfId="0" applyFont="1" applyFill="1" applyBorder="1"/>
    <xf numFmtId="0" fontId="16" fillId="16" borderId="1" xfId="0" applyFont="1" applyFill="1" applyBorder="1"/>
    <xf numFmtId="0" fontId="16" fillId="17" borderId="1" xfId="0" applyFont="1" applyFill="1" applyBorder="1"/>
    <xf numFmtId="0" fontId="16" fillId="18" borderId="1" xfId="0" applyFont="1" applyFill="1" applyBorder="1"/>
    <xf numFmtId="0" fontId="16" fillId="19" borderId="1" xfId="0" applyFont="1" applyFill="1" applyBorder="1"/>
    <xf numFmtId="0" fontId="16" fillId="20" borderId="1" xfId="0" applyFont="1" applyFill="1" applyBorder="1"/>
    <xf numFmtId="0" fontId="16" fillId="21" borderId="1" xfId="0" applyFont="1" applyFill="1" applyBorder="1"/>
    <xf numFmtId="0" fontId="16" fillId="22" borderId="1" xfId="0" applyFont="1" applyFill="1" applyBorder="1"/>
    <xf numFmtId="0" fontId="51" fillId="20" borderId="1" xfId="0" applyFont="1" applyFill="1" applyBorder="1"/>
    <xf numFmtId="0" fontId="16" fillId="23" borderId="1" xfId="0" applyFont="1" applyFill="1" applyBorder="1"/>
    <xf numFmtId="0" fontId="16" fillId="24" borderId="1" xfId="0" applyFont="1" applyFill="1" applyBorder="1"/>
    <xf numFmtId="0" fontId="16" fillId="25" borderId="1" xfId="0" applyFont="1" applyFill="1" applyBorder="1"/>
    <xf numFmtId="0" fontId="16" fillId="26" borderId="1" xfId="0" applyFont="1" applyFill="1" applyBorder="1"/>
    <xf numFmtId="0" fontId="16" fillId="27" borderId="1" xfId="0" applyFont="1" applyFill="1" applyBorder="1"/>
    <xf numFmtId="0" fontId="16" fillId="28" borderId="1" xfId="0" applyFont="1" applyFill="1" applyBorder="1"/>
    <xf numFmtId="0" fontId="16" fillId="29" borderId="1" xfId="0" applyFont="1" applyFill="1" applyBorder="1"/>
    <xf numFmtId="0" fontId="16" fillId="30" borderId="1" xfId="0" applyFont="1" applyFill="1" applyBorder="1"/>
    <xf numFmtId="0" fontId="16" fillId="31" borderId="1" xfId="0" applyFont="1" applyFill="1" applyBorder="1"/>
    <xf numFmtId="0" fontId="16" fillId="32" borderId="1" xfId="0" applyFont="1" applyFill="1" applyBorder="1"/>
    <xf numFmtId="0" fontId="16" fillId="33" borderId="1" xfId="0" applyFont="1" applyFill="1" applyBorder="1"/>
    <xf numFmtId="0" fontId="16" fillId="34" borderId="1" xfId="0" applyFont="1" applyFill="1" applyBorder="1"/>
    <xf numFmtId="0" fontId="16" fillId="35" borderId="1" xfId="0" applyFont="1" applyFill="1" applyBorder="1"/>
    <xf numFmtId="0" fontId="16" fillId="36" borderId="1" xfId="0" applyFont="1" applyFill="1" applyBorder="1"/>
    <xf numFmtId="0" fontId="16" fillId="37" borderId="1" xfId="0" applyFont="1" applyFill="1" applyBorder="1"/>
    <xf numFmtId="0" fontId="14" fillId="38" borderId="1" xfId="0" applyFont="1" applyFill="1" applyBorder="1"/>
    <xf numFmtId="0" fontId="16" fillId="39" borderId="1" xfId="0" applyFont="1" applyFill="1" applyBorder="1"/>
    <xf numFmtId="0" fontId="16" fillId="5" borderId="1" xfId="0" applyFont="1" applyFill="1" applyBorder="1"/>
    <xf numFmtId="0" fontId="16" fillId="40" borderId="1" xfId="0" applyFont="1" applyFill="1" applyBorder="1"/>
    <xf numFmtId="0" fontId="16" fillId="41" borderId="1" xfId="0" applyFont="1" applyFill="1" applyBorder="1"/>
    <xf numFmtId="0" fontId="16" fillId="42" borderId="1" xfId="0" applyFont="1" applyFill="1" applyBorder="1"/>
    <xf numFmtId="0" fontId="16" fillId="43" borderId="1" xfId="0" applyFont="1" applyFill="1" applyBorder="1"/>
    <xf numFmtId="0" fontId="16" fillId="44" borderId="1" xfId="0" applyFont="1" applyFill="1" applyBorder="1"/>
    <xf numFmtId="0" fontId="16" fillId="45" borderId="1" xfId="0" applyFont="1" applyFill="1" applyBorder="1"/>
    <xf numFmtId="0" fontId="16" fillId="46" borderId="1" xfId="0" applyFont="1" applyFill="1" applyBorder="1"/>
    <xf numFmtId="0" fontId="16" fillId="47" borderId="1" xfId="0" applyFont="1" applyFill="1" applyBorder="1"/>
    <xf numFmtId="0" fontId="16" fillId="48" borderId="1" xfId="0" applyFont="1" applyFill="1" applyBorder="1"/>
    <xf numFmtId="0" fontId="16" fillId="49" borderId="1" xfId="0" applyFont="1" applyFill="1" applyBorder="1"/>
    <xf numFmtId="0" fontId="16" fillId="50" borderId="1" xfId="0" applyFont="1" applyFill="1" applyBorder="1"/>
    <xf numFmtId="0" fontId="16" fillId="51" borderId="1" xfId="0" applyFont="1" applyFill="1" applyBorder="1"/>
    <xf numFmtId="0" fontId="16" fillId="52" borderId="1" xfId="0" applyFont="1" applyFill="1" applyBorder="1"/>
    <xf numFmtId="0" fontId="16" fillId="53" borderId="1" xfId="0" applyFont="1" applyFill="1" applyBorder="1"/>
    <xf numFmtId="0" fontId="14" fillId="54" borderId="1" xfId="0" applyFont="1" applyFill="1" applyBorder="1"/>
    <xf numFmtId="0" fontId="16" fillId="55" borderId="1" xfId="0" applyFont="1" applyFill="1" applyBorder="1"/>
    <xf numFmtId="0" fontId="16" fillId="56" borderId="1" xfId="0" applyFont="1" applyFill="1" applyBorder="1"/>
    <xf numFmtId="0" fontId="92" fillId="4" borderId="1" xfId="0" applyFont="1" applyFill="1" applyBorder="1"/>
    <xf numFmtId="0" fontId="16" fillId="57" borderId="1" xfId="0" applyFont="1" applyFill="1" applyBorder="1"/>
    <xf numFmtId="0" fontId="16" fillId="58" borderId="1" xfId="0" applyFont="1" applyFill="1" applyBorder="1"/>
    <xf numFmtId="0" fontId="16" fillId="59" borderId="1" xfId="0" applyFont="1" applyFill="1" applyBorder="1"/>
    <xf numFmtId="0" fontId="16" fillId="60" borderId="1" xfId="0" applyFont="1" applyFill="1" applyBorder="1"/>
    <xf numFmtId="0" fontId="16" fillId="61" borderId="1" xfId="0" applyFont="1" applyFill="1" applyBorder="1"/>
    <xf numFmtId="0" fontId="16" fillId="62" borderId="1" xfId="0" applyFont="1" applyFill="1" applyBorder="1"/>
    <xf numFmtId="0" fontId="16" fillId="63" borderId="1" xfId="0" applyFont="1" applyFill="1" applyBorder="1"/>
    <xf numFmtId="0" fontId="16" fillId="64" borderId="1" xfId="0" applyFont="1" applyFill="1" applyBorder="1"/>
    <xf numFmtId="0" fontId="16" fillId="65" borderId="1" xfId="0" applyFont="1" applyFill="1" applyBorder="1"/>
    <xf numFmtId="0" fontId="16" fillId="66" borderId="1" xfId="0" applyFont="1" applyFill="1" applyBorder="1"/>
    <xf numFmtId="0" fontId="16" fillId="67" borderId="1" xfId="0" applyFont="1" applyFill="1" applyBorder="1"/>
    <xf numFmtId="0" fontId="16" fillId="68" borderId="1" xfId="0" applyFont="1" applyFill="1" applyBorder="1"/>
    <xf numFmtId="0" fontId="16" fillId="69" borderId="1" xfId="0" applyFont="1" applyFill="1" applyBorder="1"/>
    <xf numFmtId="0" fontId="16" fillId="70" borderId="1" xfId="0" applyFont="1" applyFill="1" applyBorder="1"/>
    <xf numFmtId="0" fontId="16" fillId="71" borderId="1" xfId="0" applyFont="1" applyFill="1" applyBorder="1"/>
    <xf numFmtId="0" fontId="16" fillId="2" borderId="1" xfId="0" applyFont="1" applyFill="1" applyBorder="1"/>
    <xf numFmtId="0" fontId="16" fillId="72" borderId="1" xfId="0" applyFont="1" applyFill="1" applyBorder="1"/>
    <xf numFmtId="0" fontId="2" fillId="72" borderId="1" xfId="0" applyFont="1" applyFill="1" applyBorder="1"/>
    <xf numFmtId="0" fontId="16" fillId="73" borderId="1" xfId="0" applyFont="1" applyFill="1" applyBorder="1"/>
    <xf numFmtId="0" fontId="16" fillId="74" borderId="1" xfId="0" applyFont="1" applyFill="1" applyBorder="1"/>
    <xf numFmtId="0" fontId="16" fillId="75" borderId="1" xfId="0" applyFont="1" applyFill="1" applyBorder="1"/>
    <xf numFmtId="0" fontId="124" fillId="34" borderId="1" xfId="0" applyFont="1" applyFill="1" applyBorder="1"/>
    <xf numFmtId="0" fontId="27" fillId="34" borderId="1" xfId="0" applyFont="1" applyFill="1" applyBorder="1"/>
    <xf numFmtId="0" fontId="16" fillId="76" borderId="1" xfId="0" applyFont="1" applyFill="1" applyBorder="1"/>
    <xf numFmtId="0" fontId="16" fillId="77" borderId="1" xfId="0" applyFont="1" applyFill="1" applyBorder="1"/>
    <xf numFmtId="0" fontId="49" fillId="65" borderId="1" xfId="0" applyFont="1" applyFill="1" applyBorder="1"/>
    <xf numFmtId="0" fontId="29" fillId="12" borderId="1" xfId="0" applyFont="1" applyFill="1" applyBorder="1"/>
    <xf numFmtId="0" fontId="20" fillId="79" borderId="1" xfId="0" applyFont="1" applyFill="1" applyBorder="1"/>
    <xf numFmtId="0" fontId="31" fillId="71" borderId="1" xfId="0" applyFont="1" applyFill="1" applyBorder="1"/>
    <xf numFmtId="0" fontId="137" fillId="78" borderId="1" xfId="0" applyFont="1" applyFill="1" applyBorder="1"/>
    <xf numFmtId="0" fontId="138" fillId="80" borderId="1" xfId="0" applyFont="1" applyFill="1" applyBorder="1"/>
    <xf numFmtId="0" fontId="25" fillId="81" borderId="1" xfId="0" applyFont="1" applyFill="1" applyBorder="1"/>
    <xf numFmtId="0" fontId="54" fillId="33" borderId="1" xfId="0" applyFont="1" applyFill="1" applyBorder="1"/>
    <xf numFmtId="0" fontId="16" fillId="82" borderId="1" xfId="0" applyFont="1" applyFill="1" applyBorder="1"/>
    <xf numFmtId="0" fontId="68" fillId="39" borderId="1" xfId="0" applyFont="1" applyFill="1" applyBorder="1"/>
    <xf numFmtId="0" fontId="140" fillId="83" borderId="1" xfId="0" applyFont="1" applyFill="1" applyBorder="1"/>
    <xf numFmtId="0" fontId="45" fillId="82" borderId="1" xfId="0" applyFont="1" applyFill="1" applyBorder="1"/>
    <xf numFmtId="0" fontId="133" fillId="75" borderId="1" xfId="0" applyFont="1" applyFill="1" applyBorder="1"/>
    <xf numFmtId="0" fontId="140" fillId="84" borderId="1" xfId="0" applyFont="1" applyFill="1" applyBorder="1"/>
    <xf numFmtId="0" fontId="143" fillId="84" borderId="1" xfId="0" applyFont="1" applyFill="1" applyBorder="1"/>
    <xf numFmtId="0" fontId="139" fillId="85" borderId="1" xfId="0" applyFont="1" applyFill="1" applyBorder="1"/>
    <xf numFmtId="0" fontId="42" fillId="40" borderId="1" xfId="0" applyFont="1" applyFill="1" applyBorder="1"/>
    <xf numFmtId="0" fontId="20" fillId="86" borderId="1" xfId="0" applyFont="1" applyFill="1" applyBorder="1"/>
    <xf numFmtId="0" fontId="71" fillId="87" borderId="1" xfId="0" applyFont="1" applyFill="1" applyBorder="1"/>
    <xf numFmtId="0" fontId="3" fillId="2" borderId="1" xfId="0" applyFont="1" applyFill="1" applyBorder="1"/>
    <xf numFmtId="0" fontId="131" fillId="68" borderId="1" xfId="0" applyFont="1" applyFill="1" applyBorder="1"/>
    <xf numFmtId="0" fontId="31" fillId="53" borderId="1" xfId="0" applyFont="1" applyFill="1" applyBorder="1"/>
    <xf numFmtId="0" fontId="14" fillId="40" borderId="1" xfId="0" applyFont="1" applyFill="1" applyBorder="1"/>
    <xf numFmtId="0" fontId="42" fillId="39" borderId="1" xfId="0" applyFont="1" applyFill="1" applyBorder="1"/>
    <xf numFmtId="0" fontId="14" fillId="67" borderId="1" xfId="0" applyFont="1" applyFill="1" applyBorder="1"/>
    <xf numFmtId="0" fontId="149" fillId="88" borderId="1" xfId="0" applyFont="1" applyFill="1" applyBorder="1"/>
    <xf numFmtId="0" fontId="150" fillId="89" borderId="1" xfId="0" applyFont="1" applyFill="1" applyBorder="1"/>
    <xf numFmtId="0" fontId="9" fillId="30" borderId="1" xfId="0" applyFont="1" applyFill="1" applyBorder="1"/>
    <xf numFmtId="0" fontId="4" fillId="0" borderId="1" xfId="2311" applyBorder="1"/>
    <xf numFmtId="0" fontId="4" fillId="0" borderId="1" xfId="2311" applyBorder="1" applyAlignment="1"/>
    <xf numFmtId="0" fontId="151" fillId="0" borderId="0" xfId="0" applyFont="1"/>
    <xf numFmtId="44" fontId="28" fillId="0" borderId="0" xfId="0" applyNumberFormat="1" applyFont="1"/>
    <xf numFmtId="0" fontId="6" fillId="0" borderId="0" xfId="0" applyFont="1"/>
    <xf numFmtId="0" fontId="15" fillId="0" borderId="1" xfId="0" applyFont="1" applyBorder="1" applyAlignment="1">
      <alignment wrapText="1"/>
    </xf>
    <xf numFmtId="1" fontId="0" fillId="0" borderId="1" xfId="810" applyNumberFormat="1" applyFont="1" applyBorder="1"/>
    <xf numFmtId="0" fontId="2" fillId="0" borderId="0" xfId="0" applyFont="1" applyAlignment="1">
      <alignment horizontal="center"/>
    </xf>
    <xf numFmtId="1" fontId="0" fillId="0" borderId="1" xfId="810" applyNumberFormat="1" applyFont="1" applyBorder="1" applyAlignment="1">
      <alignment horizontal="right"/>
    </xf>
    <xf numFmtId="0" fontId="45" fillId="91" borderId="1" xfId="0" applyFont="1" applyFill="1" applyBorder="1"/>
    <xf numFmtId="0" fontId="45" fillId="88" borderId="1" xfId="0" applyFont="1" applyFill="1" applyBorder="1"/>
    <xf numFmtId="0" fontId="13" fillId="92" borderId="1" xfId="0" applyFont="1" applyFill="1" applyBorder="1" applyAlignment="1">
      <alignment horizontal="center"/>
    </xf>
    <xf numFmtId="0" fontId="16" fillId="67" borderId="1" xfId="0" applyFont="1" applyFill="1" applyBorder="1" applyAlignment="1">
      <alignment horizontal="center"/>
    </xf>
    <xf numFmtId="0" fontId="16" fillId="68" borderId="1" xfId="0" applyFont="1" applyFill="1" applyBorder="1" applyAlignment="1">
      <alignment horizontal="center"/>
    </xf>
    <xf numFmtId="0" fontId="2" fillId="68" borderId="1" xfId="0" applyFont="1" applyFill="1" applyBorder="1" applyAlignment="1">
      <alignment horizontal="center"/>
    </xf>
    <xf numFmtId="0" fontId="14" fillId="90" borderId="1" xfId="0" applyFont="1" applyFill="1" applyBorder="1" applyAlignment="1">
      <alignment horizontal="center"/>
    </xf>
    <xf numFmtId="0" fontId="10" fillId="90" borderId="1" xfId="0" applyFont="1" applyFill="1" applyBorder="1" applyAlignment="1">
      <alignment horizontal="center"/>
    </xf>
    <xf numFmtId="0" fontId="13" fillId="67" borderId="1" xfId="0" applyFont="1" applyFill="1" applyBorder="1" applyAlignment="1">
      <alignment horizontal="center"/>
    </xf>
    <xf numFmtId="0" fontId="14" fillId="92" borderId="1" xfId="0" applyFont="1" applyFill="1" applyBorder="1" applyAlignment="1">
      <alignment horizontal="center"/>
    </xf>
    <xf numFmtId="0" fontId="152" fillId="0" borderId="1" xfId="0" applyFont="1" applyBorder="1" applyAlignment="1">
      <alignment wrapText="1"/>
    </xf>
    <xf numFmtId="0" fontId="16" fillId="93" borderId="1" xfId="0" applyFont="1" applyFill="1" applyBorder="1"/>
    <xf numFmtId="0" fontId="2" fillId="4" borderId="5" xfId="0" applyFont="1" applyFill="1" applyBorder="1"/>
    <xf numFmtId="0" fontId="2" fillId="5" borderId="5" xfId="0" applyFont="1" applyFill="1" applyBorder="1"/>
    <xf numFmtId="0" fontId="3" fillId="6" borderId="0" xfId="0" applyFont="1" applyFill="1"/>
    <xf numFmtId="0" fontId="8" fillId="0" borderId="0" xfId="0" applyFont="1"/>
    <xf numFmtId="0" fontId="157" fillId="2" borderId="0" xfId="0" applyFont="1" applyFill="1"/>
    <xf numFmtId="0" fontId="157" fillId="2" borderId="1" xfId="0" applyFont="1" applyFill="1" applyBorder="1"/>
    <xf numFmtId="169" fontId="0" fillId="0" borderId="0" xfId="0" applyNumberFormat="1"/>
    <xf numFmtId="0" fontId="8" fillId="2" borderId="1" xfId="0" applyFont="1" applyFill="1" applyBorder="1" applyAlignment="1">
      <alignment horizontal="center"/>
    </xf>
    <xf numFmtId="0" fontId="16" fillId="93" borderId="0" xfId="0" applyFont="1" applyFill="1"/>
    <xf numFmtId="0" fontId="45" fillId="88" borderId="0" xfId="0" applyFont="1" applyFill="1"/>
    <xf numFmtId="0" fontId="71" fillId="87" borderId="0" xfId="0" applyFont="1" applyFill="1"/>
    <xf numFmtId="0" fontId="14" fillId="67" borderId="0" xfId="0" applyFont="1" applyFill="1"/>
    <xf numFmtId="0" fontId="4" fillId="0" borderId="5" xfId="2311" applyBorder="1" applyAlignment="1"/>
    <xf numFmtId="0" fontId="12" fillId="0" borderId="0" xfId="0" applyFont="1"/>
    <xf numFmtId="18" fontId="0" fillId="0" borderId="0" xfId="0" applyNumberFormat="1"/>
    <xf numFmtId="16" fontId="0" fillId="0" borderId="0" xfId="0" applyNumberFormat="1"/>
    <xf numFmtId="0" fontId="16" fillId="0" borderId="0" xfId="0" applyFont="1"/>
    <xf numFmtId="170" fontId="0" fillId="0" borderId="0" xfId="2312" applyNumberFormat="1" applyFont="1"/>
    <xf numFmtId="0" fontId="13" fillId="0" borderId="5" xfId="0" applyFont="1" applyBorder="1"/>
    <xf numFmtId="0" fontId="16" fillId="41" borderId="0" xfId="0" applyFont="1" applyFill="1"/>
    <xf numFmtId="0" fontId="4" fillId="0" borderId="0" xfId="2311" applyBorder="1" applyAlignment="1"/>
    <xf numFmtId="44" fontId="0" fillId="0" borderId="5" xfId="0" applyNumberFormat="1" applyBorder="1"/>
    <xf numFmtId="0" fontId="0" fillId="0" borderId="5" xfId="0" applyBorder="1"/>
    <xf numFmtId="165" fontId="0" fillId="0" borderId="5" xfId="810" applyNumberFormat="1" applyFont="1" applyBorder="1"/>
    <xf numFmtId="0" fontId="31" fillId="39" borderId="1" xfId="0" applyFont="1" applyFill="1" applyBorder="1" applyAlignment="1">
      <alignment horizontal="center"/>
    </xf>
    <xf numFmtId="0" fontId="147" fillId="87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41" fillId="83" borderId="1" xfId="0" applyFont="1" applyFill="1" applyBorder="1" applyAlignment="1">
      <alignment horizontal="center"/>
    </xf>
    <xf numFmtId="0" fontId="53" fillId="34" borderId="1" xfId="0" applyFont="1" applyFill="1" applyBorder="1" applyAlignment="1">
      <alignment horizontal="center"/>
    </xf>
    <xf numFmtId="0" fontId="140" fillId="84" borderId="0" xfId="0" applyFont="1" applyFill="1"/>
    <xf numFmtId="0" fontId="3" fillId="0" borderId="5" xfId="0" applyFont="1" applyBorder="1" applyAlignment="1">
      <alignment wrapText="1"/>
    </xf>
    <xf numFmtId="0" fontId="131" fillId="68" borderId="5" xfId="0" applyFont="1" applyFill="1" applyBorder="1"/>
    <xf numFmtId="0" fontId="10" fillId="0" borderId="5" xfId="0" applyFont="1" applyBorder="1"/>
    <xf numFmtId="0" fontId="0" fillId="0" borderId="0" xfId="0" applyAlignment="1">
      <alignment wrapText="1"/>
    </xf>
    <xf numFmtId="0" fontId="33" fillId="2" borderId="0" xfId="0" applyFont="1" applyFill="1"/>
    <xf numFmtId="0" fontId="33" fillId="2" borderId="1" xfId="0" applyFont="1" applyFill="1" applyBorder="1"/>
    <xf numFmtId="0" fontId="27" fillId="34" borderId="0" xfId="0" applyFont="1" applyFill="1"/>
    <xf numFmtId="0" fontId="31" fillId="53" borderId="0" xfId="0" applyFont="1" applyFill="1"/>
    <xf numFmtId="0" fontId="133" fillId="75" borderId="0" xfId="0" applyFont="1" applyFill="1"/>
    <xf numFmtId="0" fontId="13" fillId="94" borderId="1" xfId="0" applyFont="1" applyFill="1" applyBorder="1"/>
    <xf numFmtId="0" fontId="2" fillId="95" borderId="1" xfId="0" applyFont="1" applyFill="1" applyBorder="1"/>
    <xf numFmtId="0" fontId="33" fillId="2" borderId="5" xfId="0" applyFont="1" applyFill="1" applyBorder="1"/>
    <xf numFmtId="1" fontId="1" fillId="0" borderId="1" xfId="810" applyNumberFormat="1" applyFont="1" applyBorder="1"/>
    <xf numFmtId="0" fontId="2" fillId="2" borderId="1" xfId="0" applyFont="1" applyFill="1" applyBorder="1" applyAlignment="1">
      <alignment horizontal="right"/>
    </xf>
    <xf numFmtId="0" fontId="162" fillId="96" borderId="1" xfId="0" applyFont="1" applyFill="1" applyBorder="1"/>
    <xf numFmtId="0" fontId="4" fillId="0" borderId="1" xfId="2311" applyBorder="1" applyAlignment="1">
      <alignment horizontal="left"/>
    </xf>
    <xf numFmtId="165" fontId="4" fillId="0" borderId="1" xfId="2311" applyNumberFormat="1" applyBorder="1" applyAlignment="1">
      <alignment horizontal="left"/>
    </xf>
    <xf numFmtId="165" fontId="2" fillId="96" borderId="1" xfId="810" applyNumberFormat="1" applyFont="1" applyFill="1" applyBorder="1" applyAlignment="1">
      <alignment horizontal="center"/>
    </xf>
    <xf numFmtId="165" fontId="2" fillId="67" borderId="1" xfId="810" applyNumberFormat="1" applyFont="1" applyFill="1" applyBorder="1" applyAlignment="1">
      <alignment horizontal="center"/>
    </xf>
    <xf numFmtId="0" fontId="42" fillId="40" borderId="5" xfId="0" applyFont="1" applyFill="1" applyBorder="1"/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44" fontId="0" fillId="0" borderId="1" xfId="2312" applyFont="1" applyBorder="1"/>
    <xf numFmtId="167" fontId="0" fillId="0" borderId="0" xfId="0" applyNumberFormat="1"/>
    <xf numFmtId="0" fontId="162" fillId="31" borderId="1" xfId="0" applyFont="1" applyFill="1" applyBorder="1"/>
    <xf numFmtId="0" fontId="2" fillId="4" borderId="6" xfId="0" applyFont="1" applyFill="1" applyBorder="1"/>
    <xf numFmtId="0" fontId="2" fillId="2" borderId="6" xfId="0" applyFont="1" applyFill="1" applyBorder="1"/>
    <xf numFmtId="0" fontId="2" fillId="3" borderId="6" xfId="0" applyFont="1" applyFill="1" applyBorder="1"/>
    <xf numFmtId="0" fontId="2" fillId="5" borderId="6" xfId="0" applyFont="1" applyFill="1" applyBorder="1"/>
    <xf numFmtId="165" fontId="0" fillId="0" borderId="7" xfId="810" applyNumberFormat="1" applyFont="1" applyBorder="1"/>
    <xf numFmtId="0" fontId="2" fillId="2" borderId="5" xfId="0" applyFont="1" applyFill="1" applyBorder="1" applyAlignment="1">
      <alignment horizontal="center"/>
    </xf>
    <xf numFmtId="0" fontId="15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15" fontId="4" fillId="0" borderId="1" xfId="2311" applyNumberFormat="1" applyBorder="1" applyAlignment="1">
      <alignment horizontal="left"/>
    </xf>
    <xf numFmtId="0" fontId="157" fillId="88" borderId="1" xfId="0" applyFont="1" applyFill="1" applyBorder="1"/>
    <xf numFmtId="0" fontId="2" fillId="95" borderId="6" xfId="0" applyFont="1" applyFill="1" applyBorder="1"/>
    <xf numFmtId="0" fontId="157" fillId="88" borderId="0" xfId="0" applyFont="1" applyFill="1"/>
    <xf numFmtId="0" fontId="13" fillId="94" borderId="0" xfId="0" applyFont="1" applyFill="1"/>
    <xf numFmtId="0" fontId="16" fillId="15" borderId="0" xfId="0" applyFont="1" applyFill="1"/>
    <xf numFmtId="165" fontId="1" fillId="0" borderId="7" xfId="810" applyNumberFormat="1" applyFont="1" applyBorder="1"/>
    <xf numFmtId="44" fontId="2" fillId="2" borderId="1" xfId="2312" applyFont="1" applyFill="1" applyBorder="1" applyAlignment="1">
      <alignment horizontal="center"/>
    </xf>
    <xf numFmtId="0" fontId="58" fillId="97" borderId="1" xfId="0" applyFont="1" applyFill="1" applyBorder="1"/>
    <xf numFmtId="165" fontId="4" fillId="0" borderId="1" xfId="2311" applyNumberFormat="1" applyFill="1" applyBorder="1"/>
    <xf numFmtId="165" fontId="1" fillId="0" borderId="1" xfId="810" applyNumberFormat="1" applyFont="1" applyFill="1" applyBorder="1"/>
    <xf numFmtId="44" fontId="0" fillId="0" borderId="1" xfId="2312" applyFont="1" applyFill="1" applyBorder="1"/>
    <xf numFmtId="165" fontId="0" fillId="0" borderId="1" xfId="810" applyNumberFormat="1" applyFont="1" applyFill="1" applyBorder="1"/>
    <xf numFmtId="0" fontId="19" fillId="4" borderId="1" xfId="0" applyFont="1" applyFill="1" applyBorder="1"/>
    <xf numFmtId="0" fontId="140" fillId="83" borderId="0" xfId="0" applyFont="1" applyFill="1"/>
    <xf numFmtId="0" fontId="3" fillId="2" borderId="0" xfId="0" applyFont="1" applyFill="1"/>
    <xf numFmtId="0" fontId="20" fillId="86" borderId="0" xfId="0" applyFont="1" applyFill="1"/>
    <xf numFmtId="0" fontId="45" fillId="82" borderId="0" xfId="0" applyFont="1" applyFill="1"/>
    <xf numFmtId="0" fontId="131" fillId="68" borderId="0" xfId="0" applyFont="1" applyFill="1"/>
    <xf numFmtId="0" fontId="138" fillId="80" borderId="0" xfId="0" applyFont="1" applyFill="1"/>
    <xf numFmtId="0" fontId="162" fillId="96" borderId="0" xfId="0" applyFont="1" applyFill="1"/>
    <xf numFmtId="0" fontId="149" fillId="88" borderId="0" xfId="0" applyFont="1" applyFill="1"/>
    <xf numFmtId="15" fontId="4" fillId="0" borderId="1" xfId="2311" applyNumberFormat="1" applyFill="1" applyBorder="1"/>
    <xf numFmtId="0" fontId="16" fillId="31" borderId="0" xfId="0" applyFont="1" applyFill="1"/>
    <xf numFmtId="0" fontId="65" fillId="23" borderId="1" xfId="0" applyFont="1" applyFill="1" applyBorder="1"/>
    <xf numFmtId="0" fontId="167" fillId="78" borderId="1" xfId="0" applyFont="1" applyFill="1" applyBorder="1"/>
    <xf numFmtId="0" fontId="3" fillId="90" borderId="1" xfId="0" applyFont="1" applyFill="1" applyBorder="1"/>
    <xf numFmtId="0" fontId="169" fillId="94" borderId="1" xfId="0" applyFont="1" applyFill="1" applyBorder="1"/>
    <xf numFmtId="0" fontId="14" fillId="68" borderId="1" xfId="0" applyFont="1" applyFill="1" applyBorder="1"/>
    <xf numFmtId="15" fontId="3" fillId="0" borderId="1" xfId="0" applyNumberFormat="1" applyFont="1" applyBorder="1"/>
    <xf numFmtId="0" fontId="170" fillId="71" borderId="1" xfId="0" applyFont="1" applyFill="1" applyBorder="1"/>
    <xf numFmtId="0" fontId="16" fillId="40" borderId="0" xfId="0" applyFont="1" applyFill="1"/>
    <xf numFmtId="0" fontId="16" fillId="20" borderId="0" xfId="0" applyFont="1" applyFill="1"/>
    <xf numFmtId="0" fontId="16" fillId="24" borderId="0" xfId="0" applyFont="1" applyFill="1"/>
    <xf numFmtId="0" fontId="16" fillId="35" borderId="0" xfId="0" applyFont="1" applyFill="1"/>
    <xf numFmtId="0" fontId="16" fillId="18" borderId="0" xfId="0" applyFont="1" applyFill="1"/>
    <xf numFmtId="0" fontId="16" fillId="52" borderId="0" xfId="0" applyFont="1" applyFill="1"/>
    <xf numFmtId="0" fontId="16" fillId="33" borderId="0" xfId="0" applyFont="1" applyFill="1"/>
    <xf numFmtId="0" fontId="16" fillId="14" borderId="0" xfId="0" applyFont="1" applyFill="1"/>
    <xf numFmtId="0" fontId="16" fillId="10" borderId="0" xfId="0" applyFont="1" applyFill="1"/>
    <xf numFmtId="0" fontId="173" fillId="98" borderId="8" xfId="0" applyFont="1" applyFill="1" applyBorder="1" applyAlignment="1">
      <alignment horizontal="center" wrapText="1"/>
    </xf>
    <xf numFmtId="0" fontId="156" fillId="93" borderId="8" xfId="0" applyFont="1" applyFill="1" applyBorder="1" applyAlignment="1">
      <alignment wrapText="1"/>
    </xf>
    <xf numFmtId="0" fontId="174" fillId="99" borderId="9" xfId="0" applyFont="1" applyFill="1" applyBorder="1" applyAlignment="1">
      <alignment wrapText="1"/>
    </xf>
    <xf numFmtId="0" fontId="130" fillId="72" borderId="9" xfId="0" applyFont="1" applyFill="1" applyBorder="1" applyAlignment="1">
      <alignment wrapText="1"/>
    </xf>
    <xf numFmtId="0" fontId="156" fillId="93" borderId="9" xfId="0" applyFont="1" applyFill="1" applyBorder="1" applyAlignment="1">
      <alignment wrapText="1"/>
    </xf>
    <xf numFmtId="0" fontId="13" fillId="68" borderId="9" xfId="0" applyFont="1" applyFill="1" applyBorder="1" applyAlignment="1">
      <alignment wrapText="1"/>
    </xf>
    <xf numFmtId="0" fontId="166" fillId="97" borderId="9" xfId="0" applyFont="1" applyFill="1" applyBorder="1" applyAlignment="1">
      <alignment wrapText="1"/>
    </xf>
    <xf numFmtId="0" fontId="178" fillId="100" borderId="9" xfId="0" applyFont="1" applyFill="1" applyBorder="1" applyAlignment="1">
      <alignment wrapText="1"/>
    </xf>
    <xf numFmtId="0" fontId="29" fillId="12" borderId="9" xfId="0" applyFont="1" applyFill="1" applyBorder="1" applyAlignment="1">
      <alignment wrapText="1"/>
    </xf>
    <xf numFmtId="0" fontId="33" fillId="98" borderId="9" xfId="0" applyFont="1" applyFill="1" applyBorder="1" applyAlignment="1">
      <alignment wrapText="1"/>
    </xf>
    <xf numFmtId="0" fontId="180" fillId="101" borderId="9" xfId="0" applyFont="1" applyFill="1" applyBorder="1" applyAlignment="1">
      <alignment wrapText="1"/>
    </xf>
    <xf numFmtId="0" fontId="138" fillId="80" borderId="9" xfId="0" applyFont="1" applyFill="1" applyBorder="1" applyAlignment="1">
      <alignment wrapText="1"/>
    </xf>
    <xf numFmtId="0" fontId="182" fillId="102" borderId="9" xfId="0" applyFont="1" applyFill="1" applyBorder="1" applyAlignment="1">
      <alignment wrapText="1"/>
    </xf>
    <xf numFmtId="0" fontId="146" fillId="87" borderId="9" xfId="0" applyFont="1" applyFill="1" applyBorder="1" applyAlignment="1">
      <alignment wrapText="1"/>
    </xf>
    <xf numFmtId="0" fontId="173" fillId="0" borderId="9" xfId="0" applyFont="1" applyBorder="1" applyAlignment="1">
      <alignment wrapText="1"/>
    </xf>
    <xf numFmtId="0" fontId="181" fillId="103" borderId="9" xfId="0" applyFont="1" applyFill="1" applyBorder="1" applyAlignment="1">
      <alignment wrapText="1"/>
    </xf>
    <xf numFmtId="0" fontId="27" fillId="34" borderId="9" xfId="0" applyFont="1" applyFill="1" applyBorder="1" applyAlignment="1">
      <alignment wrapText="1"/>
    </xf>
    <xf numFmtId="0" fontId="179" fillId="104" borderId="9" xfId="0" applyFont="1" applyFill="1" applyBorder="1" applyAlignment="1">
      <alignment wrapText="1"/>
    </xf>
    <xf numFmtId="0" fontId="136" fillId="78" borderId="9" xfId="0" applyFont="1" applyFill="1" applyBorder="1" applyAlignment="1">
      <alignment wrapText="1"/>
    </xf>
    <xf numFmtId="0" fontId="77" fillId="25" borderId="9" xfId="0" applyFont="1" applyFill="1" applyBorder="1" applyAlignment="1">
      <alignment wrapText="1"/>
    </xf>
    <xf numFmtId="0" fontId="7" fillId="98" borderId="9" xfId="0" applyFont="1" applyFill="1" applyBorder="1" applyAlignment="1">
      <alignment wrapText="1"/>
    </xf>
    <xf numFmtId="0" fontId="186" fillId="105" borderId="9" xfId="0" applyFont="1" applyFill="1" applyBorder="1" applyAlignment="1">
      <alignment wrapText="1"/>
    </xf>
    <xf numFmtId="0" fontId="187" fillId="106" borderId="9" xfId="0" applyFont="1" applyFill="1" applyBorder="1" applyAlignment="1">
      <alignment wrapText="1"/>
    </xf>
    <xf numFmtId="0" fontId="123" fillId="64" borderId="9" xfId="0" applyFont="1" applyFill="1" applyBorder="1" applyAlignment="1">
      <alignment wrapText="1"/>
    </xf>
    <xf numFmtId="0" fontId="184" fillId="107" borderId="9" xfId="0" applyFont="1" applyFill="1" applyBorder="1" applyAlignment="1">
      <alignment wrapText="1"/>
    </xf>
    <xf numFmtId="0" fontId="189" fillId="98" borderId="9" xfId="0" applyFont="1" applyFill="1" applyBorder="1" applyAlignment="1">
      <alignment wrapText="1"/>
    </xf>
    <xf numFmtId="0" fontId="14" fillId="67" borderId="9" xfId="0" applyFont="1" applyFill="1" applyBorder="1" applyAlignment="1">
      <alignment wrapText="1"/>
    </xf>
    <xf numFmtId="0" fontId="134" fillId="76" borderId="9" xfId="0" applyFont="1" applyFill="1" applyBorder="1" applyAlignment="1">
      <alignment wrapText="1"/>
    </xf>
    <xf numFmtId="0" fontId="133" fillId="75" borderId="9" xfId="0" applyFont="1" applyFill="1" applyBorder="1" applyAlignment="1">
      <alignment wrapText="1"/>
    </xf>
    <xf numFmtId="0" fontId="160" fillId="94" borderId="9" xfId="0" applyFont="1" applyFill="1" applyBorder="1" applyAlignment="1">
      <alignment wrapText="1"/>
    </xf>
    <xf numFmtId="0" fontId="122" fillId="63" borderId="9" xfId="0" applyFont="1" applyFill="1" applyBorder="1" applyAlignment="1">
      <alignment wrapText="1"/>
    </xf>
    <xf numFmtId="0" fontId="147" fillId="91" borderId="9" xfId="0" applyFont="1" applyFill="1" applyBorder="1" applyAlignment="1">
      <alignment wrapText="1"/>
    </xf>
    <xf numFmtId="0" fontId="163" fillId="96" borderId="9" xfId="0" applyFont="1" applyFill="1" applyBorder="1" applyAlignment="1">
      <alignment wrapText="1"/>
    </xf>
    <xf numFmtId="0" fontId="192" fillId="108" borderId="9" xfId="0" applyFont="1" applyFill="1" applyBorder="1" applyAlignment="1">
      <alignment wrapText="1"/>
    </xf>
    <xf numFmtId="0" fontId="183" fillId="109" borderId="9" xfId="0" applyFont="1" applyFill="1" applyBorder="1" applyAlignment="1">
      <alignment wrapText="1"/>
    </xf>
    <xf numFmtId="0" fontId="150" fillId="89" borderId="9" xfId="0" applyFont="1" applyFill="1" applyBorder="1" applyAlignment="1">
      <alignment wrapText="1"/>
    </xf>
    <xf numFmtId="0" fontId="49" fillId="65" borderId="9" xfId="0" applyFont="1" applyFill="1" applyBorder="1" applyAlignment="1">
      <alignment wrapText="1"/>
    </xf>
    <xf numFmtId="0" fontId="196" fillId="110" borderId="9" xfId="0" applyFont="1" applyFill="1" applyBorder="1" applyAlignment="1">
      <alignment wrapText="1"/>
    </xf>
    <xf numFmtId="0" fontId="101" fillId="45" borderId="9" xfId="0" applyFont="1" applyFill="1" applyBorder="1" applyAlignment="1">
      <alignment wrapText="1"/>
    </xf>
    <xf numFmtId="0" fontId="145" fillId="86" borderId="9" xfId="0" applyFont="1" applyFill="1" applyBorder="1" applyAlignment="1">
      <alignment wrapText="1"/>
    </xf>
    <xf numFmtId="0" fontId="197" fillId="111" borderId="9" xfId="0" applyFont="1" applyFill="1" applyBorder="1" applyAlignment="1">
      <alignment wrapText="1"/>
    </xf>
    <xf numFmtId="0" fontId="140" fillId="83" borderId="9" xfId="0" applyFont="1" applyFill="1" applyBorder="1" applyAlignment="1">
      <alignment wrapText="1"/>
    </xf>
    <xf numFmtId="0" fontId="120" fillId="61" borderId="9" xfId="0" applyFont="1" applyFill="1" applyBorder="1" applyAlignment="1">
      <alignment wrapText="1"/>
    </xf>
    <xf numFmtId="0" fontId="144" fillId="85" borderId="9" xfId="0" applyFont="1" applyFill="1" applyBorder="1" applyAlignment="1">
      <alignment wrapText="1"/>
    </xf>
    <xf numFmtId="0" fontId="199" fillId="112" borderId="9" xfId="0" applyFont="1" applyFill="1" applyBorder="1" applyAlignment="1">
      <alignment wrapText="1"/>
    </xf>
    <xf numFmtId="0" fontId="185" fillId="113" borderId="9" xfId="0" applyFont="1" applyFill="1" applyBorder="1" applyAlignment="1">
      <alignment wrapText="1"/>
    </xf>
    <xf numFmtId="0" fontId="200" fillId="109" borderId="9" xfId="0" applyFont="1" applyFill="1" applyBorder="1" applyAlignment="1">
      <alignment wrapText="1"/>
    </xf>
    <xf numFmtId="0" fontId="95" fillId="38" borderId="9" xfId="0" applyFont="1" applyFill="1" applyBorder="1" applyAlignment="1">
      <alignment wrapText="1"/>
    </xf>
    <xf numFmtId="0" fontId="20" fillId="79" borderId="9" xfId="0" applyFont="1" applyFill="1" applyBorder="1" applyAlignment="1">
      <alignment wrapText="1"/>
    </xf>
    <xf numFmtId="0" fontId="126" fillId="69" borderId="9" xfId="0" applyFont="1" applyFill="1" applyBorder="1" applyAlignment="1">
      <alignment wrapText="1"/>
    </xf>
    <xf numFmtId="0" fontId="103" fillId="47" borderId="9" xfId="0" applyFont="1" applyFill="1" applyBorder="1" applyAlignment="1">
      <alignment wrapText="1"/>
    </xf>
    <xf numFmtId="0" fontId="202" fillId="114" borderId="9" xfId="0" applyFont="1" applyFill="1" applyBorder="1" applyAlignment="1">
      <alignment wrapText="1"/>
    </xf>
    <xf numFmtId="0" fontId="204" fillId="115" borderId="11" xfId="0" applyFont="1" applyFill="1" applyBorder="1" applyAlignment="1">
      <alignment wrapText="1"/>
    </xf>
    <xf numFmtId="0" fontId="203" fillId="116" borderId="11" xfId="0" applyFont="1" applyFill="1" applyBorder="1" applyAlignment="1">
      <alignment wrapText="1"/>
    </xf>
    <xf numFmtId="0" fontId="33" fillId="3" borderId="11" xfId="0" applyFont="1" applyFill="1" applyBorder="1" applyAlignment="1">
      <alignment wrapText="1"/>
    </xf>
    <xf numFmtId="0" fontId="173" fillId="98" borderId="10" xfId="0" applyFont="1" applyFill="1" applyBorder="1" applyAlignment="1">
      <alignment horizontal="center" wrapText="1"/>
    </xf>
    <xf numFmtId="0" fontId="206" fillId="117" borderId="11" xfId="0" applyFont="1" applyFill="1" applyBorder="1" applyAlignment="1">
      <alignment wrapText="1"/>
    </xf>
    <xf numFmtId="0" fontId="161" fillId="95" borderId="11" xfId="0" applyFont="1" applyFill="1" applyBorder="1" applyAlignment="1">
      <alignment wrapText="1"/>
    </xf>
    <xf numFmtId="0" fontId="3" fillId="92" borderId="1" xfId="0" applyFont="1" applyFill="1" applyBorder="1"/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17" fillId="0" borderId="9" xfId="0" applyFont="1" applyBorder="1" applyAlignment="1">
      <alignment wrapText="1"/>
    </xf>
    <xf numFmtId="0" fontId="15" fillId="0" borderId="9" xfId="0" applyFont="1" applyBorder="1" applyAlignment="1">
      <alignment wrapText="1"/>
    </xf>
    <xf numFmtId="0" fontId="4" fillId="0" borderId="8" xfId="2311" applyBorder="1" applyAlignment="1">
      <alignment wrapText="1"/>
    </xf>
    <xf numFmtId="0" fontId="172" fillId="0" borderId="9" xfId="0" applyFont="1" applyBorder="1" applyAlignment="1">
      <alignment wrapText="1"/>
    </xf>
    <xf numFmtId="0" fontId="4" fillId="0" borderId="9" xfId="2311" applyBorder="1" applyAlignment="1">
      <alignment wrapText="1"/>
    </xf>
    <xf numFmtId="0" fontId="207" fillId="0" borderId="9" xfId="0" applyFont="1" applyBorder="1" applyAlignment="1">
      <alignment wrapText="1"/>
    </xf>
    <xf numFmtId="0" fontId="2" fillId="4" borderId="12" xfId="0" applyFont="1" applyFill="1" applyBorder="1"/>
    <xf numFmtId="0" fontId="17" fillId="0" borderId="8" xfId="0" applyFont="1" applyBorder="1" applyAlignment="1">
      <alignment wrapText="1"/>
    </xf>
    <xf numFmtId="0" fontId="172" fillId="0" borderId="8" xfId="0" applyFont="1" applyBorder="1" applyAlignment="1">
      <alignment wrapText="1"/>
    </xf>
    <xf numFmtId="0" fontId="3" fillId="18" borderId="1" xfId="0" applyFont="1" applyFill="1" applyBorder="1"/>
    <xf numFmtId="0" fontId="3" fillId="33" borderId="1" xfId="0" applyFont="1" applyFill="1" applyBorder="1"/>
    <xf numFmtId="0" fontId="173" fillId="0" borderId="10" xfId="0" applyFont="1" applyBorder="1" applyAlignment="1">
      <alignment wrapText="1"/>
    </xf>
    <xf numFmtId="0" fontId="33" fillId="3" borderId="10" xfId="0" applyFont="1" applyFill="1" applyBorder="1" applyAlignment="1">
      <alignment wrapText="1"/>
    </xf>
    <xf numFmtId="0" fontId="173" fillId="0" borderId="11" xfId="0" applyFont="1" applyBorder="1" applyAlignment="1">
      <alignment wrapText="1"/>
    </xf>
    <xf numFmtId="0" fontId="187" fillId="106" borderId="11" xfId="0" applyFont="1" applyFill="1" applyBorder="1" applyAlignment="1">
      <alignment wrapText="1"/>
    </xf>
    <xf numFmtId="0" fontId="210" fillId="118" borderId="9" xfId="0" applyFont="1" applyFill="1" applyBorder="1" applyAlignment="1">
      <alignment wrapText="1"/>
    </xf>
    <xf numFmtId="0" fontId="3" fillId="98" borderId="9" xfId="0" applyFont="1" applyFill="1" applyBorder="1" applyAlignment="1">
      <alignment wrapText="1"/>
    </xf>
    <xf numFmtId="0" fontId="211" fillId="119" borderId="9" xfId="0" applyFont="1" applyFill="1" applyBorder="1" applyAlignment="1">
      <alignment wrapText="1"/>
    </xf>
    <xf numFmtId="0" fontId="91" fillId="36" borderId="9" xfId="0" applyFont="1" applyFill="1" applyBorder="1" applyAlignment="1">
      <alignment wrapText="1"/>
    </xf>
    <xf numFmtId="0" fontId="212" fillId="120" borderId="9" xfId="0" applyFont="1" applyFill="1" applyBorder="1" applyAlignment="1">
      <alignment wrapText="1"/>
    </xf>
    <xf numFmtId="0" fontId="33" fillId="3" borderId="9" xfId="0" applyFont="1" applyFill="1" applyBorder="1" applyAlignment="1">
      <alignment wrapText="1"/>
    </xf>
    <xf numFmtId="0" fontId="7" fillId="121" borderId="11" xfId="0" applyFont="1" applyFill="1" applyBorder="1" applyAlignment="1">
      <alignment wrapText="1"/>
    </xf>
    <xf numFmtId="0" fontId="10" fillId="92" borderId="9" xfId="0" applyFont="1" applyFill="1" applyBorder="1" applyAlignment="1">
      <alignment wrapText="1"/>
    </xf>
    <xf numFmtId="0" fontId="90" fillId="58" borderId="9" xfId="0" applyFont="1" applyFill="1" applyBorder="1" applyAlignment="1">
      <alignment wrapText="1"/>
    </xf>
    <xf numFmtId="0" fontId="105" fillId="50" borderId="9" xfId="0" applyFont="1" applyFill="1" applyBorder="1" applyAlignment="1">
      <alignment wrapText="1"/>
    </xf>
    <xf numFmtId="0" fontId="213" fillId="122" borderId="9" xfId="0" applyFont="1" applyFill="1" applyBorder="1" applyAlignment="1">
      <alignment wrapText="1"/>
    </xf>
    <xf numFmtId="0" fontId="3" fillId="128" borderId="1" xfId="0" applyFont="1" applyFill="1" applyBorder="1"/>
    <xf numFmtId="0" fontId="187" fillId="106" borderId="10" xfId="0" applyFont="1" applyFill="1" applyBorder="1" applyAlignment="1">
      <alignment wrapText="1"/>
    </xf>
    <xf numFmtId="0" fontId="0" fillId="0" borderId="10" xfId="0" applyBorder="1" applyAlignment="1">
      <alignment horizontal="right" wrapText="1"/>
    </xf>
    <xf numFmtId="0" fontId="4" fillId="0" borderId="10" xfId="2311" applyBorder="1" applyAlignment="1">
      <alignment wrapText="1"/>
    </xf>
    <xf numFmtId="0" fontId="223" fillId="0" borderId="13" xfId="0" applyFont="1" applyBorder="1" applyAlignment="1">
      <alignment horizontal="right" wrapText="1"/>
    </xf>
    <xf numFmtId="8" fontId="223" fillId="0" borderId="13" xfId="0" applyNumberFormat="1" applyFont="1" applyBorder="1" applyAlignment="1">
      <alignment horizontal="right" wrapText="1"/>
    </xf>
    <xf numFmtId="0" fontId="0" fillId="0" borderId="11" xfId="0" applyBorder="1" applyAlignment="1">
      <alignment horizontal="right" wrapText="1"/>
    </xf>
    <xf numFmtId="0" fontId="4" fillId="0" borderId="11" xfId="2311" applyBorder="1" applyAlignment="1">
      <alignment wrapText="1"/>
    </xf>
    <xf numFmtId="6" fontId="223" fillId="0" borderId="13" xfId="0" applyNumberFormat="1" applyFont="1" applyBorder="1" applyAlignment="1">
      <alignment horizontal="right"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8" fontId="173" fillId="0" borderId="10" xfId="0" applyNumberFormat="1" applyFont="1" applyBorder="1" applyAlignment="1">
      <alignment horizontal="right" wrapText="1"/>
    </xf>
    <xf numFmtId="0" fontId="173" fillId="0" borderId="10" xfId="0" applyFont="1" applyBorder="1" applyAlignment="1">
      <alignment horizontal="right" wrapText="1"/>
    </xf>
    <xf numFmtId="0" fontId="0" fillId="0" borderId="10" xfId="0" applyBorder="1" applyAlignment="1">
      <alignment horizontal="center" wrapText="1"/>
    </xf>
    <xf numFmtId="6" fontId="0" fillId="0" borderId="10" xfId="0" applyNumberFormat="1" applyBorder="1" applyAlignment="1">
      <alignment horizontal="center" wrapText="1"/>
    </xf>
    <xf numFmtId="0" fontId="27" fillId="34" borderId="11" xfId="0" applyFont="1" applyFill="1" applyBorder="1" applyAlignment="1">
      <alignment wrapText="1"/>
    </xf>
    <xf numFmtId="0" fontId="0" fillId="0" borderId="11" xfId="0" applyBorder="1" applyAlignment="1">
      <alignment horizontal="center" wrapText="1"/>
    </xf>
    <xf numFmtId="8" fontId="0" fillId="0" borderId="11" xfId="0" applyNumberFormat="1" applyBorder="1" applyAlignment="1">
      <alignment horizontal="center" wrapText="1"/>
    </xf>
    <xf numFmtId="0" fontId="13" fillId="68" borderId="11" xfId="0" applyFont="1" applyFill="1" applyBorder="1" applyAlignment="1">
      <alignment wrapText="1"/>
    </xf>
    <xf numFmtId="6" fontId="0" fillId="0" borderId="11" xfId="0" applyNumberFormat="1" applyBorder="1" applyAlignment="1">
      <alignment horizontal="center" wrapText="1"/>
    </xf>
    <xf numFmtId="0" fontId="182" fillId="102" borderId="11" xfId="0" applyFont="1" applyFill="1" applyBorder="1" applyAlignment="1">
      <alignment wrapText="1"/>
    </xf>
    <xf numFmtId="0" fontId="181" fillId="103" borderId="11" xfId="0" applyFont="1" applyFill="1" applyBorder="1" applyAlignment="1">
      <alignment wrapText="1"/>
    </xf>
    <xf numFmtId="0" fontId="150" fillId="89" borderId="11" xfId="0" applyFont="1" applyFill="1" applyBorder="1" applyAlignment="1">
      <alignment wrapText="1"/>
    </xf>
    <xf numFmtId="0" fontId="33" fillId="98" borderId="11" xfId="0" applyFont="1" applyFill="1" applyBorder="1" applyAlignment="1">
      <alignment wrapText="1"/>
    </xf>
    <xf numFmtId="0" fontId="160" fillId="94" borderId="11" xfId="0" applyFont="1" applyFill="1" applyBorder="1" applyAlignment="1">
      <alignment wrapText="1"/>
    </xf>
    <xf numFmtId="0" fontId="212" fillId="120" borderId="11" xfId="0" applyFont="1" applyFill="1" applyBorder="1" applyAlignment="1">
      <alignment wrapText="1"/>
    </xf>
    <xf numFmtId="0" fontId="186" fillId="105" borderId="11" xfId="0" applyFont="1" applyFill="1" applyBorder="1" applyAlignment="1">
      <alignment wrapText="1"/>
    </xf>
    <xf numFmtId="0" fontId="122" fillId="63" borderId="11" xfId="0" applyFont="1" applyFill="1" applyBorder="1" applyAlignment="1">
      <alignment wrapText="1"/>
    </xf>
    <xf numFmtId="0" fontId="216" fillId="124" borderId="11" xfId="0" applyFont="1" applyFill="1" applyBorder="1" applyAlignment="1">
      <alignment wrapText="1"/>
    </xf>
    <xf numFmtId="0" fontId="49" fillId="65" borderId="11" xfId="0" applyFont="1" applyFill="1" applyBorder="1" applyAlignment="1">
      <alignment wrapText="1"/>
    </xf>
    <xf numFmtId="0" fontId="14" fillId="67" borderId="11" xfId="0" applyFont="1" applyFill="1" applyBorder="1" applyAlignment="1">
      <alignment wrapText="1"/>
    </xf>
    <xf numFmtId="0" fontId="184" fillId="107" borderId="11" xfId="0" applyFont="1" applyFill="1" applyBorder="1" applyAlignment="1">
      <alignment wrapText="1"/>
    </xf>
    <xf numFmtId="0" fontId="156" fillId="93" borderId="11" xfId="0" applyFont="1" applyFill="1" applyBorder="1" applyAlignment="1">
      <alignment wrapText="1"/>
    </xf>
    <xf numFmtId="0" fontId="163" fillId="96" borderId="11" xfId="0" applyFont="1" applyFill="1" applyBorder="1" applyAlignment="1">
      <alignment wrapText="1"/>
    </xf>
    <xf numFmtId="0" fontId="10" fillId="92" borderId="11" xfId="0" applyFont="1" applyFill="1" applyBorder="1" applyAlignment="1">
      <alignment wrapText="1"/>
    </xf>
    <xf numFmtId="0" fontId="226" fillId="129" borderId="11" xfId="0" applyFont="1" applyFill="1" applyBorder="1" applyAlignment="1">
      <alignment wrapText="1"/>
    </xf>
    <xf numFmtId="0" fontId="133" fillId="75" borderId="11" xfId="0" applyFont="1" applyFill="1" applyBorder="1" applyAlignment="1">
      <alignment wrapText="1"/>
    </xf>
    <xf numFmtId="0" fontId="77" fillId="25" borderId="11" xfId="0" applyFont="1" applyFill="1" applyBorder="1" applyAlignment="1">
      <alignment wrapText="1"/>
    </xf>
    <xf numFmtId="0" fontId="146" fillId="87" borderId="11" xfId="0" applyFont="1" applyFill="1" applyBorder="1" applyAlignment="1">
      <alignment wrapText="1"/>
    </xf>
    <xf numFmtId="0" fontId="166" fillId="97" borderId="11" xfId="0" applyFont="1" applyFill="1" applyBorder="1" applyAlignment="1">
      <alignment wrapText="1"/>
    </xf>
    <xf numFmtId="0" fontId="211" fillId="119" borderId="11" xfId="0" applyFont="1" applyFill="1" applyBorder="1" applyAlignment="1">
      <alignment wrapText="1"/>
    </xf>
    <xf numFmtId="0" fontId="123" fillId="64" borderId="11" xfId="0" applyFont="1" applyFill="1" applyBorder="1" applyAlignment="1">
      <alignment wrapText="1"/>
    </xf>
    <xf numFmtId="0" fontId="134" fillId="76" borderId="11" xfId="0" applyFont="1" applyFill="1" applyBorder="1" applyAlignment="1">
      <alignment wrapText="1"/>
    </xf>
    <xf numFmtId="0" fontId="189" fillId="98" borderId="11" xfId="0" applyFont="1" applyFill="1" applyBorder="1" applyAlignment="1">
      <alignment wrapText="1"/>
    </xf>
    <xf numFmtId="0" fontId="138" fillId="80" borderId="11" xfId="0" applyFont="1" applyFill="1" applyBorder="1" applyAlignment="1">
      <alignment wrapText="1"/>
    </xf>
    <xf numFmtId="0" fontId="210" fillId="118" borderId="11" xfId="0" applyFont="1" applyFill="1" applyBorder="1" applyAlignment="1">
      <alignment wrapText="1"/>
    </xf>
    <xf numFmtId="0" fontId="145" fillId="86" borderId="11" xfId="0" applyFont="1" applyFill="1" applyBorder="1" applyAlignment="1">
      <alignment wrapText="1"/>
    </xf>
    <xf numFmtId="0" fontId="217" fillId="126" borderId="11" xfId="0" applyFont="1" applyFill="1" applyBorder="1" applyAlignment="1">
      <alignment wrapText="1"/>
    </xf>
    <xf numFmtId="0" fontId="20" fillId="79" borderId="11" xfId="0" applyFont="1" applyFill="1" applyBorder="1" applyAlignment="1">
      <alignment wrapText="1"/>
    </xf>
    <xf numFmtId="0" fontId="29" fillId="12" borderId="11" xfId="0" applyFont="1" applyFill="1" applyBorder="1" applyAlignment="1">
      <alignment wrapText="1"/>
    </xf>
    <xf numFmtId="0" fontId="140" fillId="83" borderId="11" xfId="0" applyFont="1" applyFill="1" applyBorder="1" applyAlignment="1">
      <alignment wrapText="1"/>
    </xf>
    <xf numFmtId="0" fontId="147" fillId="91" borderId="11" xfId="0" applyFont="1" applyFill="1" applyBorder="1" applyAlignment="1">
      <alignment wrapText="1"/>
    </xf>
    <xf numFmtId="0" fontId="7" fillId="98" borderId="11" xfId="0" applyFont="1" applyFill="1" applyBorder="1" applyAlignment="1">
      <alignment wrapText="1"/>
    </xf>
    <xf numFmtId="0" fontId="136" fillId="78" borderId="11" xfId="0" applyFont="1" applyFill="1" applyBorder="1" applyAlignment="1">
      <alignment wrapText="1"/>
    </xf>
    <xf numFmtId="0" fontId="209" fillId="125" borderId="11" xfId="0" applyFont="1" applyFill="1" applyBorder="1" applyAlignment="1">
      <alignment wrapText="1"/>
    </xf>
    <xf numFmtId="0" fontId="220" fillId="127" borderId="11" xfId="0" applyFont="1" applyFill="1" applyBorder="1" applyAlignment="1">
      <alignment wrapText="1"/>
    </xf>
    <xf numFmtId="0" fontId="90" fillId="58" borderId="11" xfId="0" applyFont="1" applyFill="1" applyBorder="1" applyAlignment="1">
      <alignment wrapText="1"/>
    </xf>
    <xf numFmtId="0" fontId="144" fillId="85" borderId="11" xfId="0" applyFont="1" applyFill="1" applyBorder="1" applyAlignment="1">
      <alignment wrapText="1"/>
    </xf>
    <xf numFmtId="0" fontId="35" fillId="18" borderId="11" xfId="0" applyFont="1" applyFill="1" applyBorder="1" applyAlignment="1">
      <alignment wrapText="1"/>
    </xf>
    <xf numFmtId="0" fontId="3" fillId="98" borderId="11" xfId="0" applyFont="1" applyFill="1" applyBorder="1" applyAlignment="1">
      <alignment wrapText="1"/>
    </xf>
    <xf numFmtId="0" fontId="180" fillId="101" borderId="11" xfId="0" applyFont="1" applyFill="1" applyBorder="1" applyAlignment="1">
      <alignment wrapText="1"/>
    </xf>
    <xf numFmtId="0" fontId="101" fillId="45" borderId="11" xfId="0" applyFont="1" applyFill="1" applyBorder="1" applyAlignment="1">
      <alignment wrapText="1"/>
    </xf>
    <xf numFmtId="0" fontId="130" fillId="72" borderId="11" xfId="0" applyFont="1" applyFill="1" applyBorder="1" applyAlignment="1">
      <alignment wrapText="1"/>
    </xf>
    <xf numFmtId="0" fontId="179" fillId="104" borderId="11" xfId="0" applyFont="1" applyFill="1" applyBorder="1" applyAlignment="1">
      <alignment wrapText="1"/>
    </xf>
    <xf numFmtId="0" fontId="214" fillId="123" borderId="11" xfId="0" applyFont="1" applyFill="1" applyBorder="1" applyAlignment="1">
      <alignment wrapText="1"/>
    </xf>
    <xf numFmtId="0" fontId="156" fillId="93" borderId="10" xfId="0" applyFont="1" applyFill="1" applyBorder="1" applyAlignment="1">
      <alignment wrapText="1"/>
    </xf>
    <xf numFmtId="0" fontId="227" fillId="130" borderId="11" xfId="0" applyFont="1" applyFill="1" applyBorder="1" applyAlignment="1">
      <alignment wrapText="1"/>
    </xf>
    <xf numFmtId="0" fontId="120" fillId="61" borderId="11" xfId="0" applyFont="1" applyFill="1" applyBorder="1" applyAlignment="1">
      <alignment wrapText="1"/>
    </xf>
    <xf numFmtId="0" fontId="98" fillId="42" borderId="11" xfId="0" applyFont="1" applyFill="1" applyBorder="1" applyAlignment="1">
      <alignment wrapText="1"/>
    </xf>
    <xf numFmtId="0" fontId="228" fillId="131" borderId="11" xfId="0" applyFont="1" applyFill="1" applyBorder="1" applyAlignment="1">
      <alignment wrapText="1"/>
    </xf>
    <xf numFmtId="0" fontId="105" fillId="50" borderId="11" xfId="0" applyFont="1" applyFill="1" applyBorder="1" applyAlignment="1">
      <alignment wrapText="1"/>
    </xf>
    <xf numFmtId="0" fontId="126" fillId="69" borderId="11" xfId="0" applyFont="1" applyFill="1" applyBorder="1" applyAlignment="1">
      <alignment wrapText="1"/>
    </xf>
    <xf numFmtId="0" fontId="230" fillId="132" borderId="11" xfId="0" applyFont="1" applyFill="1" applyBorder="1" applyAlignment="1">
      <alignment wrapText="1"/>
    </xf>
    <xf numFmtId="0" fontId="196" fillId="110" borderId="11" xfId="0" applyFont="1" applyFill="1" applyBorder="1" applyAlignment="1">
      <alignment wrapText="1"/>
    </xf>
    <xf numFmtId="0" fontId="121" fillId="62" borderId="11" xfId="0" applyFont="1" applyFill="1" applyBorder="1" applyAlignment="1">
      <alignment wrapText="1"/>
    </xf>
    <xf numFmtId="0" fontId="231" fillId="133" borderId="11" xfId="0" applyFont="1" applyFill="1" applyBorder="1" applyAlignment="1">
      <alignment wrapText="1"/>
    </xf>
    <xf numFmtId="0" fontId="232" fillId="134" borderId="11" xfId="0" applyFont="1" applyFill="1" applyBorder="1" applyAlignment="1">
      <alignment wrapText="1"/>
    </xf>
    <xf numFmtId="0" fontId="142" fillId="84" borderId="11" xfId="0" applyFont="1" applyFill="1" applyBorder="1" applyAlignment="1">
      <alignment wrapText="1"/>
    </xf>
    <xf numFmtId="0" fontId="213" fillId="122" borderId="11" xfId="0" applyFont="1" applyFill="1" applyBorder="1" applyAlignment="1">
      <alignment wrapText="1"/>
    </xf>
    <xf numFmtId="0" fontId="234" fillId="135" borderId="11" xfId="0" applyFont="1" applyFill="1" applyBorder="1" applyAlignment="1">
      <alignment wrapText="1"/>
    </xf>
    <xf numFmtId="0" fontId="103" fillId="47" borderId="11" xfId="0" applyFont="1" applyFill="1" applyBorder="1" applyAlignment="1">
      <alignment wrapText="1"/>
    </xf>
    <xf numFmtId="0" fontId="0" fillId="0" borderId="15" xfId="0" applyBorder="1" applyAlignment="1">
      <alignment wrapText="1"/>
    </xf>
    <xf numFmtId="0" fontId="237" fillId="136" borderId="11" xfId="0" applyFont="1" applyFill="1" applyBorder="1" applyAlignment="1">
      <alignment wrapText="1"/>
    </xf>
    <xf numFmtId="0" fontId="239" fillId="105" borderId="11" xfId="0" applyFont="1" applyFill="1" applyBorder="1" applyAlignment="1">
      <alignment wrapText="1"/>
    </xf>
    <xf numFmtId="0" fontId="236" fillId="0" borderId="5" xfId="0" applyFont="1" applyBorder="1" applyAlignment="1">
      <alignment horizontal="center" vertical="top"/>
    </xf>
    <xf numFmtId="0" fontId="223" fillId="0" borderId="13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6" fontId="0" fillId="0" borderId="16" xfId="0" applyNumberFormat="1" applyBorder="1" applyAlignment="1">
      <alignment horizontal="center" wrapText="1"/>
    </xf>
    <xf numFmtId="6" fontId="0" fillId="0" borderId="17" xfId="0" applyNumberFormat="1" applyBorder="1" applyAlignment="1">
      <alignment horizontal="center" wrapText="1"/>
    </xf>
    <xf numFmtId="8" fontId="0" fillId="0" borderId="17" xfId="0" applyNumberFormat="1" applyBorder="1" applyAlignment="1">
      <alignment horizontal="center" wrapText="1"/>
    </xf>
    <xf numFmtId="0" fontId="0" fillId="0" borderId="18" xfId="0" applyBorder="1" applyAlignment="1">
      <alignment horizontal="right" wrapText="1"/>
    </xf>
    <xf numFmtId="0" fontId="0" fillId="0" borderId="19" xfId="0" applyBorder="1" applyAlignment="1">
      <alignment horizontal="right" wrapText="1"/>
    </xf>
    <xf numFmtId="0" fontId="0" fillId="0" borderId="20" xfId="0" applyBorder="1" applyAlignment="1">
      <alignment wrapText="1"/>
    </xf>
    <xf numFmtId="44" fontId="0" fillId="0" borderId="1" xfId="2312" applyFont="1" applyBorder="1" applyAlignment="1">
      <alignment horizontal="center"/>
    </xf>
  </cellXfs>
  <cellStyles count="2313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1" builtinId="8" hidden="1"/>
    <cellStyle name="Hipervínculo" xfId="53" builtinId="8" hidden="1"/>
    <cellStyle name="Hipervínculo" xfId="55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4" builtinId="8" hidden="1"/>
    <cellStyle name="Hipervínculo" xfId="136" builtinId="8" hidden="1"/>
    <cellStyle name="Hipervínculo" xfId="138" builtinId="8" hidden="1"/>
    <cellStyle name="Hipervínculo" xfId="140" builtinId="8" hidden="1"/>
    <cellStyle name="Hipervínculo" xfId="142" builtinId="8" hidden="1"/>
    <cellStyle name="Hipervínculo" xfId="144" builtinId="8" hidden="1"/>
    <cellStyle name="Hipervínculo" xfId="146" builtinId="8" hidden="1"/>
    <cellStyle name="Hipervínculo" xfId="148" builtinId="8" hidden="1"/>
    <cellStyle name="Hipervínculo" xfId="150" builtinId="8" hidden="1"/>
    <cellStyle name="Hipervínculo" xfId="152" builtinId="8" hidden="1"/>
    <cellStyle name="Hipervínculo" xfId="154" builtinId="8" hidden="1"/>
    <cellStyle name="Hipervínculo" xfId="156" builtinId="8" hidden="1"/>
    <cellStyle name="Hipervínculo" xfId="158" builtinId="8" hidden="1"/>
    <cellStyle name="Hipervínculo" xfId="160" builtinId="8" hidden="1"/>
    <cellStyle name="Hipervínculo" xfId="162" builtinId="8" hidden="1"/>
    <cellStyle name="Hipervínculo" xfId="164" builtinId="8" hidden="1"/>
    <cellStyle name="Hipervínculo" xfId="166" builtinId="8" hidden="1"/>
    <cellStyle name="Hipervínculo" xfId="168" builtinId="8" hidden="1"/>
    <cellStyle name="Hipervínculo" xfId="170" builtinId="8" hidden="1"/>
    <cellStyle name="Hipervínculo" xfId="172" builtinId="8" hidden="1"/>
    <cellStyle name="Hipervínculo" xfId="174" builtinId="8" hidden="1"/>
    <cellStyle name="Hipervínculo" xfId="176" builtinId="8" hidden="1"/>
    <cellStyle name="Hipervínculo" xfId="178" builtinId="8" hidden="1"/>
    <cellStyle name="Hipervínculo" xfId="180" builtinId="8" hidden="1"/>
    <cellStyle name="Hipervínculo" xfId="182" builtinId="8" hidden="1"/>
    <cellStyle name="Hipervínculo" xfId="184" builtinId="8" hidden="1"/>
    <cellStyle name="Hipervínculo" xfId="186" builtinId="8" hidden="1"/>
    <cellStyle name="Hipervínculo" xfId="188" builtinId="8" hidden="1"/>
    <cellStyle name="Hipervínculo" xfId="190" builtinId="8" hidden="1"/>
    <cellStyle name="Hipervínculo" xfId="192" builtinId="8" hidden="1"/>
    <cellStyle name="Hipervínculo" xfId="194" builtinId="8" hidden="1"/>
    <cellStyle name="Hipervínculo" xfId="196" builtinId="8" hidden="1"/>
    <cellStyle name="Hipervínculo" xfId="198" builtinId="8" hidden="1"/>
    <cellStyle name="Hipervínculo" xfId="200" builtinId="8" hidden="1"/>
    <cellStyle name="Hipervínculo" xfId="202" builtinId="8" hidden="1"/>
    <cellStyle name="Hipervínculo" xfId="204" builtinId="8" hidden="1"/>
    <cellStyle name="Hipervínculo" xfId="206" builtinId="8" hidden="1"/>
    <cellStyle name="Hipervínculo" xfId="208" builtinId="8" hidden="1"/>
    <cellStyle name="Hipervínculo" xfId="210" builtinId="8" hidden="1"/>
    <cellStyle name="Hipervínculo" xfId="212" builtinId="8" hidden="1"/>
    <cellStyle name="Hipervínculo" xfId="214" builtinId="8" hidden="1"/>
    <cellStyle name="Hipervínculo" xfId="216" builtinId="8" hidden="1"/>
    <cellStyle name="Hipervínculo" xfId="218" builtinId="8" hidden="1"/>
    <cellStyle name="Hipervínculo" xfId="220" builtinId="8" hidden="1"/>
    <cellStyle name="Hipervínculo" xfId="222" builtinId="8" hidden="1"/>
    <cellStyle name="Hipervínculo" xfId="224" builtinId="8" hidden="1"/>
    <cellStyle name="Hipervínculo" xfId="226" builtinId="8" hidden="1"/>
    <cellStyle name="Hipervínculo" xfId="228" builtinId="8" hidden="1"/>
    <cellStyle name="Hipervínculo" xfId="230" builtinId="8" hidden="1"/>
    <cellStyle name="Hipervínculo" xfId="232" builtinId="8" hidden="1"/>
    <cellStyle name="Hipervínculo" xfId="234" builtinId="8" hidden="1"/>
    <cellStyle name="Hipervínculo" xfId="236" builtinId="8" hidden="1"/>
    <cellStyle name="Hipervínculo" xfId="238" builtinId="8" hidden="1"/>
    <cellStyle name="Hipervínculo" xfId="240" builtinId="8" hidden="1"/>
    <cellStyle name="Hipervínculo" xfId="242" builtinId="8" hidden="1"/>
    <cellStyle name="Hipervínculo" xfId="244" builtinId="8" hidden="1"/>
    <cellStyle name="Hipervínculo" xfId="246" builtinId="8" hidden="1"/>
    <cellStyle name="Hipervínculo" xfId="248" builtinId="8" hidden="1"/>
    <cellStyle name="Hipervínculo" xfId="250" builtinId="8" hidden="1"/>
    <cellStyle name="Hipervínculo" xfId="252" builtinId="8" hidden="1"/>
    <cellStyle name="Hipervínculo" xfId="254" builtinId="8" hidden="1"/>
    <cellStyle name="Hipervínculo" xfId="256" builtinId="8" hidden="1"/>
    <cellStyle name="Hipervínculo" xfId="258" builtinId="8" hidden="1"/>
    <cellStyle name="Hipervínculo" xfId="260" builtinId="8" hidden="1"/>
    <cellStyle name="Hipervínculo" xfId="262" builtinId="8" hidden="1"/>
    <cellStyle name="Hipervínculo" xfId="264" builtinId="8" hidden="1"/>
    <cellStyle name="Hipervínculo" xfId="266" builtinId="8" hidden="1"/>
    <cellStyle name="Hipervínculo" xfId="268" builtinId="8" hidden="1"/>
    <cellStyle name="Hipervínculo" xfId="270" builtinId="8" hidden="1"/>
    <cellStyle name="Hipervínculo" xfId="272" builtinId="8" hidden="1"/>
    <cellStyle name="Hipervínculo" xfId="274" builtinId="8" hidden="1"/>
    <cellStyle name="Hipervínculo" xfId="276" builtinId="8" hidden="1"/>
    <cellStyle name="Hipervínculo" xfId="278" builtinId="8" hidden="1"/>
    <cellStyle name="Hipervínculo" xfId="280" builtinId="8" hidden="1"/>
    <cellStyle name="Hipervínculo" xfId="282" builtinId="8" hidden="1"/>
    <cellStyle name="Hipervínculo" xfId="284" builtinId="8" hidden="1"/>
    <cellStyle name="Hipervínculo" xfId="286" builtinId="8" hidden="1"/>
    <cellStyle name="Hipervínculo" xfId="288" builtinId="8" hidden="1"/>
    <cellStyle name="Hipervínculo" xfId="290" builtinId="8" hidden="1"/>
    <cellStyle name="Hipervínculo" xfId="292" builtinId="8" hidden="1"/>
    <cellStyle name="Hipervínculo" xfId="294" builtinId="8" hidden="1"/>
    <cellStyle name="Hipervínculo" xfId="296" builtinId="8" hidden="1"/>
    <cellStyle name="Hipervínculo" xfId="298" builtinId="8" hidden="1"/>
    <cellStyle name="Hipervínculo" xfId="300" builtinId="8" hidden="1"/>
    <cellStyle name="Hipervínculo" xfId="302" builtinId="8" hidden="1"/>
    <cellStyle name="Hipervínculo" xfId="304" builtinId="8" hidden="1"/>
    <cellStyle name="Hipervínculo" xfId="306" builtinId="8" hidden="1"/>
    <cellStyle name="Hipervínculo" xfId="308" builtinId="8" hidden="1"/>
    <cellStyle name="Hipervínculo" xfId="310" builtinId="8" hidden="1"/>
    <cellStyle name="Hipervínculo" xfId="312" builtinId="8" hidden="1"/>
    <cellStyle name="Hipervínculo" xfId="314" builtinId="8" hidden="1"/>
    <cellStyle name="Hipervínculo" xfId="316" builtinId="8" hidden="1"/>
    <cellStyle name="Hipervínculo" xfId="318" builtinId="8" hidden="1"/>
    <cellStyle name="Hipervínculo" xfId="320" builtinId="8" hidden="1"/>
    <cellStyle name="Hipervínculo" xfId="322" builtinId="8" hidden="1"/>
    <cellStyle name="Hipervínculo" xfId="324" builtinId="8" hidden="1"/>
    <cellStyle name="Hipervínculo" xfId="326" builtinId="8" hidden="1"/>
    <cellStyle name="Hipervínculo" xfId="328" builtinId="8" hidden="1"/>
    <cellStyle name="Hipervínculo" xfId="330" builtinId="8" hidden="1"/>
    <cellStyle name="Hipervínculo" xfId="332" builtinId="8" hidden="1"/>
    <cellStyle name="Hipervínculo" xfId="334" builtinId="8" hidden="1"/>
    <cellStyle name="Hipervínculo" xfId="336" builtinId="8" hidden="1"/>
    <cellStyle name="Hipervínculo" xfId="338" builtinId="8" hidden="1"/>
    <cellStyle name="Hipervínculo" xfId="340" builtinId="8" hidden="1"/>
    <cellStyle name="Hipervínculo" xfId="342" builtinId="8" hidden="1"/>
    <cellStyle name="Hipervínculo" xfId="344" builtinId="8" hidden="1"/>
    <cellStyle name="Hipervínculo" xfId="346" builtinId="8" hidden="1"/>
    <cellStyle name="Hipervínculo" xfId="348" builtinId="8" hidden="1"/>
    <cellStyle name="Hipervínculo" xfId="350" builtinId="8" hidden="1"/>
    <cellStyle name="Hipervínculo" xfId="352" builtinId="8" hidden="1"/>
    <cellStyle name="Hipervínculo" xfId="354" builtinId="8" hidden="1"/>
    <cellStyle name="Hipervínculo" xfId="356" builtinId="8" hidden="1"/>
    <cellStyle name="Hipervínculo" xfId="358" builtinId="8" hidden="1"/>
    <cellStyle name="Hipervínculo" xfId="360" builtinId="8" hidden="1"/>
    <cellStyle name="Hipervínculo" xfId="362" builtinId="8" hidden="1"/>
    <cellStyle name="Hipervínculo" xfId="364" builtinId="8" hidden="1"/>
    <cellStyle name="Hipervínculo" xfId="366" builtinId="8" hidden="1"/>
    <cellStyle name="Hipervínculo" xfId="368" builtinId="8" hidden="1"/>
    <cellStyle name="Hipervínculo" xfId="370" builtinId="8" hidden="1"/>
    <cellStyle name="Hipervínculo" xfId="372" builtinId="8" hidden="1"/>
    <cellStyle name="Hipervínculo" xfId="374" builtinId="8" hidden="1"/>
    <cellStyle name="Hipervínculo" xfId="376" builtinId="8" hidden="1"/>
    <cellStyle name="Hipervínculo" xfId="378" builtinId="8" hidden="1"/>
    <cellStyle name="Hipervínculo" xfId="380" builtinId="8" hidden="1"/>
    <cellStyle name="Hipervínculo" xfId="382" builtinId="8" hidden="1"/>
    <cellStyle name="Hipervínculo" xfId="384" builtinId="8" hidden="1"/>
    <cellStyle name="Hipervínculo" xfId="386" builtinId="8" hidden="1"/>
    <cellStyle name="Hipervínculo" xfId="388" builtinId="8" hidden="1"/>
    <cellStyle name="Hipervínculo" xfId="390" builtinId="8" hidden="1"/>
    <cellStyle name="Hipervínculo" xfId="392" builtinId="8" hidden="1"/>
    <cellStyle name="Hipervínculo" xfId="394" builtinId="8" hidden="1"/>
    <cellStyle name="Hipervínculo" xfId="396" builtinId="8" hidden="1"/>
    <cellStyle name="Hipervínculo" xfId="398" builtinId="8" hidden="1"/>
    <cellStyle name="Hipervínculo" xfId="400" builtinId="8" hidden="1"/>
    <cellStyle name="Hipervínculo" xfId="402" builtinId="8" hidden="1"/>
    <cellStyle name="Hipervínculo" xfId="404" builtinId="8" hidden="1"/>
    <cellStyle name="Hipervínculo" xfId="406" builtinId="8" hidden="1"/>
    <cellStyle name="Hipervínculo" xfId="408" builtinId="8" hidden="1"/>
    <cellStyle name="Hipervínculo" xfId="410" builtinId="8" hidden="1"/>
    <cellStyle name="Hipervínculo" xfId="412" builtinId="8" hidden="1"/>
    <cellStyle name="Hipervínculo" xfId="414" builtinId="8" hidden="1"/>
    <cellStyle name="Hipervínculo" xfId="416" builtinId="8" hidden="1"/>
    <cellStyle name="Hipervínculo" xfId="418" builtinId="8" hidden="1"/>
    <cellStyle name="Hipervínculo" xfId="420" builtinId="8" hidden="1"/>
    <cellStyle name="Hipervínculo" xfId="422" builtinId="8" hidden="1"/>
    <cellStyle name="Hipervínculo" xfId="424" builtinId="8" hidden="1"/>
    <cellStyle name="Hipervínculo" xfId="426" builtinId="8" hidden="1"/>
    <cellStyle name="Hipervínculo" xfId="428" builtinId="8" hidden="1"/>
    <cellStyle name="Hipervínculo" xfId="430" builtinId="8" hidden="1"/>
    <cellStyle name="Hipervínculo" xfId="432" builtinId="8" hidden="1"/>
    <cellStyle name="Hipervínculo" xfId="434" builtinId="8" hidden="1"/>
    <cellStyle name="Hipervínculo" xfId="436" builtinId="8" hidden="1"/>
    <cellStyle name="Hipervínculo" xfId="438" builtinId="8" hidden="1"/>
    <cellStyle name="Hipervínculo" xfId="440" builtinId="8" hidden="1"/>
    <cellStyle name="Hipervínculo" xfId="442" builtinId="8" hidden="1"/>
    <cellStyle name="Hipervínculo" xfId="444" builtinId="8" hidden="1"/>
    <cellStyle name="Hipervínculo" xfId="446" builtinId="8" hidden="1"/>
    <cellStyle name="Hipervínculo" xfId="448" builtinId="8" hidden="1"/>
    <cellStyle name="Hipervínculo" xfId="450" builtinId="8" hidden="1"/>
    <cellStyle name="Hipervínculo" xfId="452" builtinId="8" hidden="1"/>
    <cellStyle name="Hipervínculo" xfId="454" builtinId="8" hidden="1"/>
    <cellStyle name="Hipervínculo" xfId="456" builtinId="8" hidden="1"/>
    <cellStyle name="Hipervínculo" xfId="458" builtinId="8" hidden="1"/>
    <cellStyle name="Hipervínculo" xfId="460" builtinId="8" hidden="1"/>
    <cellStyle name="Hipervínculo" xfId="462" builtinId="8" hidden="1"/>
    <cellStyle name="Hipervínculo" xfId="464" builtinId="8" hidden="1"/>
    <cellStyle name="Hipervínculo" xfId="466" builtinId="8" hidden="1"/>
    <cellStyle name="Hipervínculo" xfId="468" builtinId="8" hidden="1"/>
    <cellStyle name="Hipervínculo" xfId="470" builtinId="8" hidden="1"/>
    <cellStyle name="Hipervínculo" xfId="472" builtinId="8" hidden="1"/>
    <cellStyle name="Hipervínculo" xfId="474" builtinId="8" hidden="1"/>
    <cellStyle name="Hipervínculo" xfId="476" builtinId="8" hidden="1"/>
    <cellStyle name="Hipervínculo" xfId="478" builtinId="8" hidden="1"/>
    <cellStyle name="Hipervínculo" xfId="480" builtinId="8" hidden="1"/>
    <cellStyle name="Hipervínculo" xfId="482" builtinId="8" hidden="1"/>
    <cellStyle name="Hipervínculo" xfId="484" builtinId="8" hidden="1"/>
    <cellStyle name="Hipervínculo" xfId="486" builtinId="8" hidden="1"/>
    <cellStyle name="Hipervínculo" xfId="488" builtinId="8" hidden="1"/>
    <cellStyle name="Hipervínculo" xfId="490" builtinId="8" hidden="1"/>
    <cellStyle name="Hipervínculo" xfId="492" builtinId="8" hidden="1"/>
    <cellStyle name="Hipervínculo" xfId="494" builtinId="8" hidden="1"/>
    <cellStyle name="Hipervínculo" xfId="496" builtinId="8" hidden="1"/>
    <cellStyle name="Hipervínculo" xfId="498" builtinId="8" hidden="1"/>
    <cellStyle name="Hipervínculo" xfId="500" builtinId="8" hidden="1"/>
    <cellStyle name="Hipervínculo" xfId="502" builtinId="8" hidden="1"/>
    <cellStyle name="Hipervínculo" xfId="504" builtinId="8" hidden="1"/>
    <cellStyle name="Hipervínculo" xfId="506" builtinId="8" hidden="1"/>
    <cellStyle name="Hipervínculo" xfId="508" builtinId="8" hidden="1"/>
    <cellStyle name="Hipervínculo" xfId="510" builtinId="8" hidden="1"/>
    <cellStyle name="Hipervínculo" xfId="512" builtinId="8" hidden="1"/>
    <cellStyle name="Hipervínculo" xfId="514" builtinId="8" hidden="1"/>
    <cellStyle name="Hipervínculo" xfId="516" builtinId="8" hidden="1"/>
    <cellStyle name="Hipervínculo" xfId="518" builtinId="8" hidden="1"/>
    <cellStyle name="Hipervínculo" xfId="520" builtinId="8" hidden="1"/>
    <cellStyle name="Hipervínculo" xfId="522" builtinId="8" hidden="1"/>
    <cellStyle name="Hipervínculo" xfId="524" builtinId="8" hidden="1"/>
    <cellStyle name="Hipervínculo" xfId="526" builtinId="8" hidden="1"/>
    <cellStyle name="Hipervínculo" xfId="528" builtinId="8" hidden="1"/>
    <cellStyle name="Hipervínculo" xfId="530" builtinId="8" hidden="1"/>
    <cellStyle name="Hipervínculo" xfId="532" builtinId="8" hidden="1"/>
    <cellStyle name="Hipervínculo" xfId="534" builtinId="8" hidden="1"/>
    <cellStyle name="Hipervínculo" xfId="536" builtinId="8" hidden="1"/>
    <cellStyle name="Hipervínculo" xfId="538" builtinId="8" hidden="1"/>
    <cellStyle name="Hipervínculo" xfId="540" builtinId="8" hidden="1"/>
    <cellStyle name="Hipervínculo" xfId="542" builtinId="8" hidden="1"/>
    <cellStyle name="Hipervínculo" xfId="544" builtinId="8" hidden="1"/>
    <cellStyle name="Hipervínculo" xfId="546" builtinId="8" hidden="1"/>
    <cellStyle name="Hipervínculo" xfId="548" builtinId="8" hidden="1"/>
    <cellStyle name="Hipervínculo" xfId="550" builtinId="8" hidden="1"/>
    <cellStyle name="Hipervínculo" xfId="552" builtinId="8" hidden="1"/>
    <cellStyle name="Hipervínculo" xfId="554" builtinId="8" hidden="1"/>
    <cellStyle name="Hipervínculo" xfId="556" builtinId="8" hidden="1"/>
    <cellStyle name="Hipervínculo" xfId="558" builtinId="8" hidden="1"/>
    <cellStyle name="Hipervínculo" xfId="560" builtinId="8" hidden="1"/>
    <cellStyle name="Hipervínculo" xfId="562" builtinId="8" hidden="1"/>
    <cellStyle name="Hipervínculo" xfId="564" builtinId="8" hidden="1"/>
    <cellStyle name="Hipervínculo" xfId="566" builtinId="8" hidden="1"/>
    <cellStyle name="Hipervínculo" xfId="568" builtinId="8" hidden="1"/>
    <cellStyle name="Hipervínculo" xfId="570" builtinId="8" hidden="1"/>
    <cellStyle name="Hipervínculo" xfId="572" builtinId="8" hidden="1"/>
    <cellStyle name="Hipervínculo" xfId="574" builtinId="8" hidden="1"/>
    <cellStyle name="Hipervínculo" xfId="576" builtinId="8" hidden="1"/>
    <cellStyle name="Hipervínculo" xfId="578" builtinId="8" hidden="1"/>
    <cellStyle name="Hipervínculo" xfId="580" builtinId="8" hidden="1"/>
    <cellStyle name="Hipervínculo" xfId="582" builtinId="8" hidden="1"/>
    <cellStyle name="Hipervínculo" xfId="584" builtinId="8" hidden="1"/>
    <cellStyle name="Hipervínculo" xfId="586" builtinId="8" hidden="1"/>
    <cellStyle name="Hipervínculo" xfId="588" builtinId="8" hidden="1"/>
    <cellStyle name="Hipervínculo" xfId="590" builtinId="8" hidden="1"/>
    <cellStyle name="Hipervínculo" xfId="592" builtinId="8" hidden="1"/>
    <cellStyle name="Hipervínculo" xfId="594" builtinId="8" hidden="1"/>
    <cellStyle name="Hipervínculo" xfId="596" builtinId="8" hidden="1"/>
    <cellStyle name="Hipervínculo" xfId="598" builtinId="8" hidden="1"/>
    <cellStyle name="Hipervínculo" xfId="600" builtinId="8" hidden="1"/>
    <cellStyle name="Hipervínculo" xfId="602" builtinId="8" hidden="1"/>
    <cellStyle name="Hipervínculo" xfId="604" builtinId="8" hidden="1"/>
    <cellStyle name="Hipervínculo" xfId="606" builtinId="8" hidden="1"/>
    <cellStyle name="Hipervínculo" xfId="608" builtinId="8" hidden="1"/>
    <cellStyle name="Hipervínculo" xfId="610" builtinId="8" hidden="1"/>
    <cellStyle name="Hipervínculo" xfId="612" builtinId="8" hidden="1"/>
    <cellStyle name="Hipervínculo" xfId="614" builtinId="8" hidden="1"/>
    <cellStyle name="Hipervínculo" xfId="616" builtinId="8" hidden="1"/>
    <cellStyle name="Hipervínculo" xfId="618" builtinId="8" hidden="1"/>
    <cellStyle name="Hipervínculo" xfId="620" builtinId="8" hidden="1"/>
    <cellStyle name="Hipervínculo" xfId="622" builtinId="8" hidden="1"/>
    <cellStyle name="Hipervínculo" xfId="624" builtinId="8" hidden="1"/>
    <cellStyle name="Hipervínculo" xfId="626" builtinId="8" hidden="1"/>
    <cellStyle name="Hipervínculo" xfId="628" builtinId="8" hidden="1"/>
    <cellStyle name="Hipervínculo" xfId="630" builtinId="8" hidden="1"/>
    <cellStyle name="Hipervínculo" xfId="632" builtinId="8" hidden="1"/>
    <cellStyle name="Hipervínculo" xfId="634" builtinId="8" hidden="1"/>
    <cellStyle name="Hipervínculo" xfId="636" builtinId="8" hidden="1"/>
    <cellStyle name="Hipervínculo" xfId="638" builtinId="8" hidden="1"/>
    <cellStyle name="Hipervínculo" xfId="640" builtinId="8" hidden="1"/>
    <cellStyle name="Hipervínculo" xfId="642" builtinId="8" hidden="1"/>
    <cellStyle name="Hipervínculo" xfId="644" builtinId="8" hidden="1"/>
    <cellStyle name="Hipervínculo" xfId="646" builtinId="8" hidden="1"/>
    <cellStyle name="Hipervínculo" xfId="648" builtinId="8" hidden="1"/>
    <cellStyle name="Hipervínculo" xfId="650" builtinId="8" hidden="1"/>
    <cellStyle name="Hipervínculo" xfId="652" builtinId="8" hidden="1"/>
    <cellStyle name="Hipervínculo" xfId="654" builtinId="8" hidden="1"/>
    <cellStyle name="Hipervínculo" xfId="656" builtinId="8" hidden="1"/>
    <cellStyle name="Hipervínculo" xfId="658" builtinId="8" hidden="1"/>
    <cellStyle name="Hipervínculo" xfId="660" builtinId="8" hidden="1"/>
    <cellStyle name="Hipervínculo" xfId="662" builtinId="8" hidden="1"/>
    <cellStyle name="Hipervínculo" xfId="664" builtinId="8" hidden="1"/>
    <cellStyle name="Hipervínculo" xfId="666" builtinId="8" hidden="1"/>
    <cellStyle name="Hipervínculo" xfId="668" builtinId="8" hidden="1"/>
    <cellStyle name="Hipervínculo" xfId="670" builtinId="8" hidden="1"/>
    <cellStyle name="Hipervínculo" xfId="672" builtinId="8" hidden="1"/>
    <cellStyle name="Hipervínculo" xfId="674" builtinId="8" hidden="1"/>
    <cellStyle name="Hipervínculo" xfId="676" builtinId="8" hidden="1"/>
    <cellStyle name="Hipervínculo" xfId="678" builtinId="8" hidden="1"/>
    <cellStyle name="Hipervínculo" xfId="680" builtinId="8" hidden="1"/>
    <cellStyle name="Hipervínculo" xfId="682" builtinId="8" hidden="1"/>
    <cellStyle name="Hipervínculo" xfId="684" builtinId="8" hidden="1"/>
    <cellStyle name="Hipervínculo" xfId="686" builtinId="8" hidden="1"/>
    <cellStyle name="Hipervínculo" xfId="688" builtinId="8" hidden="1"/>
    <cellStyle name="Hipervínculo" xfId="690" builtinId="8" hidden="1"/>
    <cellStyle name="Hipervínculo" xfId="692" builtinId="8" hidden="1"/>
    <cellStyle name="Hipervínculo" xfId="694" builtinId="8" hidden="1"/>
    <cellStyle name="Hipervínculo" xfId="696" builtinId="8" hidden="1"/>
    <cellStyle name="Hipervínculo" xfId="698" builtinId="8" hidden="1"/>
    <cellStyle name="Hipervínculo" xfId="700" builtinId="8" hidden="1"/>
    <cellStyle name="Hipervínculo" xfId="702" builtinId="8" hidden="1"/>
    <cellStyle name="Hipervínculo" xfId="704" builtinId="8" hidden="1"/>
    <cellStyle name="Hipervínculo" xfId="706" builtinId="8" hidden="1"/>
    <cellStyle name="Hipervínculo" xfId="708" builtinId="8" hidden="1"/>
    <cellStyle name="Hipervínculo" xfId="710" builtinId="8" hidden="1"/>
    <cellStyle name="Hipervínculo" xfId="712" builtinId="8" hidden="1"/>
    <cellStyle name="Hipervínculo" xfId="714" builtinId="8" hidden="1"/>
    <cellStyle name="Hipervínculo" xfId="716" builtinId="8" hidden="1"/>
    <cellStyle name="Hipervínculo" xfId="718" builtinId="8" hidden="1"/>
    <cellStyle name="Hipervínculo" xfId="720" builtinId="8" hidden="1"/>
    <cellStyle name="Hipervínculo" xfId="722" builtinId="8" hidden="1"/>
    <cellStyle name="Hipervínculo" xfId="724" builtinId="8" hidden="1"/>
    <cellStyle name="Hipervínculo" xfId="726" builtinId="8" hidden="1"/>
    <cellStyle name="Hipervínculo" xfId="728" builtinId="8" hidden="1"/>
    <cellStyle name="Hipervínculo" xfId="730" builtinId="8" hidden="1"/>
    <cellStyle name="Hipervínculo" xfId="732" builtinId="8" hidden="1"/>
    <cellStyle name="Hipervínculo" xfId="734" builtinId="8" hidden="1"/>
    <cellStyle name="Hipervínculo" xfId="736" builtinId="8" hidden="1"/>
    <cellStyle name="Hipervínculo" xfId="738" builtinId="8" hidden="1"/>
    <cellStyle name="Hipervínculo" xfId="740" builtinId="8" hidden="1"/>
    <cellStyle name="Hipervínculo" xfId="742" builtinId="8" hidden="1"/>
    <cellStyle name="Hipervínculo" xfId="744" builtinId="8" hidden="1"/>
    <cellStyle name="Hipervínculo" xfId="746" builtinId="8" hidden="1"/>
    <cellStyle name="Hipervínculo" xfId="748" builtinId="8" hidden="1"/>
    <cellStyle name="Hipervínculo" xfId="750" builtinId="8" hidden="1"/>
    <cellStyle name="Hipervínculo" xfId="752" builtinId="8" hidden="1"/>
    <cellStyle name="Hipervínculo" xfId="754" builtinId="8" hidden="1"/>
    <cellStyle name="Hipervínculo" xfId="756" builtinId="8" hidden="1"/>
    <cellStyle name="Hipervínculo" xfId="758" builtinId="8" hidden="1"/>
    <cellStyle name="Hipervínculo" xfId="760" builtinId="8" hidden="1"/>
    <cellStyle name="Hipervínculo" xfId="762" builtinId="8" hidden="1"/>
    <cellStyle name="Hipervínculo" xfId="764" builtinId="8" hidden="1"/>
    <cellStyle name="Hipervínculo" xfId="766" builtinId="8" hidden="1"/>
    <cellStyle name="Hipervínculo" xfId="768" builtinId="8" hidden="1"/>
    <cellStyle name="Hipervínculo" xfId="770" builtinId="8" hidden="1"/>
    <cellStyle name="Hipervínculo" xfId="772" builtinId="8" hidden="1"/>
    <cellStyle name="Hipervínculo" xfId="774" builtinId="8" hidden="1"/>
    <cellStyle name="Hipervínculo" xfId="776" builtinId="8" hidden="1"/>
    <cellStyle name="Hipervínculo" xfId="778" builtinId="8" hidden="1"/>
    <cellStyle name="Hipervínculo" xfId="780" builtinId="8" hidden="1"/>
    <cellStyle name="Hipervínculo" xfId="782" builtinId="8" hidden="1"/>
    <cellStyle name="Hipervínculo" xfId="784" builtinId="8" hidden="1"/>
    <cellStyle name="Hipervínculo" xfId="786" builtinId="8" hidden="1"/>
    <cellStyle name="Hipervínculo" xfId="788" builtinId="8" hidden="1"/>
    <cellStyle name="Hipervínculo" xfId="790" builtinId="8" hidden="1"/>
    <cellStyle name="Hipervínculo" xfId="792" builtinId="8" hidden="1"/>
    <cellStyle name="Hipervínculo" xfId="794" builtinId="8" hidden="1"/>
    <cellStyle name="Hipervínculo" xfId="796" builtinId="8" hidden="1"/>
    <cellStyle name="Hipervínculo" xfId="798" builtinId="8" hidden="1"/>
    <cellStyle name="Hipervínculo" xfId="800" builtinId="8" hidden="1"/>
    <cellStyle name="Hipervínculo" xfId="802" builtinId="8" hidden="1"/>
    <cellStyle name="Hipervínculo" xfId="804" builtinId="8" hidden="1"/>
    <cellStyle name="Hipervínculo" xfId="806" builtinId="8" hidden="1"/>
    <cellStyle name="Hipervínculo" xfId="808" builtinId="8" hidden="1"/>
    <cellStyle name="Hipervínculo" xfId="811" builtinId="8" hidden="1"/>
    <cellStyle name="Hipervínculo" xfId="813" builtinId="8" hidden="1"/>
    <cellStyle name="Hipervínculo" xfId="815" builtinId="8" hidden="1"/>
    <cellStyle name="Hipervínculo" xfId="817" builtinId="8" hidden="1"/>
    <cellStyle name="Hipervínculo" xfId="819" builtinId="8" hidden="1"/>
    <cellStyle name="Hipervínculo" xfId="821" builtinId="8" hidden="1"/>
    <cellStyle name="Hipervínculo" xfId="823" builtinId="8" hidden="1"/>
    <cellStyle name="Hipervínculo" xfId="825" builtinId="8" hidden="1"/>
    <cellStyle name="Hipervínculo" xfId="827" builtinId="8" hidden="1"/>
    <cellStyle name="Hipervínculo" xfId="829" builtinId="8" hidden="1"/>
    <cellStyle name="Hipervínculo" xfId="831" builtinId="8" hidden="1"/>
    <cellStyle name="Hipervínculo" xfId="833" builtinId="8" hidden="1"/>
    <cellStyle name="Hipervínculo" xfId="835" builtinId="8" hidden="1"/>
    <cellStyle name="Hipervínculo" xfId="837" builtinId="8" hidden="1"/>
    <cellStyle name="Hipervínculo" xfId="839" builtinId="8" hidden="1"/>
    <cellStyle name="Hipervínculo" xfId="841" builtinId="8" hidden="1"/>
    <cellStyle name="Hipervínculo" xfId="843" builtinId="8" hidden="1"/>
    <cellStyle name="Hipervínculo" xfId="845" builtinId="8" hidden="1"/>
    <cellStyle name="Hipervínculo" xfId="847" builtinId="8" hidden="1"/>
    <cellStyle name="Hipervínculo" xfId="849" builtinId="8" hidden="1"/>
    <cellStyle name="Hipervínculo" xfId="851" builtinId="8" hidden="1"/>
    <cellStyle name="Hipervínculo" xfId="853" builtinId="8" hidden="1"/>
    <cellStyle name="Hipervínculo" xfId="855" builtinId="8" hidden="1"/>
    <cellStyle name="Hipervínculo" xfId="857" builtinId="8" hidden="1"/>
    <cellStyle name="Hipervínculo" xfId="859" builtinId="8" hidden="1"/>
    <cellStyle name="Hipervínculo" xfId="861" builtinId="8" hidden="1"/>
    <cellStyle name="Hipervínculo" xfId="863" builtinId="8" hidden="1"/>
    <cellStyle name="Hipervínculo" xfId="865" builtinId="8" hidden="1"/>
    <cellStyle name="Hipervínculo" xfId="867" builtinId="8" hidden="1"/>
    <cellStyle name="Hipervínculo" xfId="869" builtinId="8" hidden="1"/>
    <cellStyle name="Hipervínculo" xfId="871" builtinId="8" hidden="1"/>
    <cellStyle name="Hipervínculo" xfId="873" builtinId="8" hidden="1"/>
    <cellStyle name="Hipervínculo" xfId="875" builtinId="8" hidden="1"/>
    <cellStyle name="Hipervínculo" xfId="877" builtinId="8" hidden="1"/>
    <cellStyle name="Hipervínculo" xfId="879" builtinId="8" hidden="1"/>
    <cellStyle name="Hipervínculo" xfId="881" builtinId="8" hidden="1"/>
    <cellStyle name="Hipervínculo" xfId="883" builtinId="8" hidden="1"/>
    <cellStyle name="Hipervínculo" xfId="885" builtinId="8" hidden="1"/>
    <cellStyle name="Hipervínculo" xfId="887" builtinId="8" hidden="1"/>
    <cellStyle name="Hipervínculo" xfId="889" builtinId="8" hidden="1"/>
    <cellStyle name="Hipervínculo" xfId="891" builtinId="8" hidden="1"/>
    <cellStyle name="Hipervínculo" xfId="893" builtinId="8" hidden="1"/>
    <cellStyle name="Hipervínculo" xfId="895" builtinId="8" hidden="1"/>
    <cellStyle name="Hipervínculo" xfId="897" builtinId="8" hidden="1"/>
    <cellStyle name="Hipervínculo" xfId="899" builtinId="8" hidden="1"/>
    <cellStyle name="Hipervínculo" xfId="901" builtinId="8" hidden="1"/>
    <cellStyle name="Hipervínculo" xfId="903" builtinId="8" hidden="1"/>
    <cellStyle name="Hipervínculo" xfId="905" builtinId="8" hidden="1"/>
    <cellStyle name="Hipervínculo" xfId="907" builtinId="8" hidden="1"/>
    <cellStyle name="Hipervínculo" xfId="909" builtinId="8" hidden="1"/>
    <cellStyle name="Hipervínculo" xfId="911" builtinId="8" hidden="1"/>
    <cellStyle name="Hipervínculo" xfId="913" builtinId="8" hidden="1"/>
    <cellStyle name="Hipervínculo" xfId="915" builtinId="8" hidden="1"/>
    <cellStyle name="Hipervínculo" xfId="917" builtinId="8" hidden="1"/>
    <cellStyle name="Hipervínculo" xfId="919" builtinId="8" hidden="1"/>
    <cellStyle name="Hipervínculo" xfId="921" builtinId="8" hidden="1"/>
    <cellStyle name="Hipervínculo" xfId="923" builtinId="8" hidden="1"/>
    <cellStyle name="Hipervínculo" xfId="925" builtinId="8" hidden="1"/>
    <cellStyle name="Hipervínculo" xfId="927" builtinId="8" hidden="1"/>
    <cellStyle name="Hipervínculo" xfId="929" builtinId="8" hidden="1"/>
    <cellStyle name="Hipervínculo" xfId="931" builtinId="8" hidden="1"/>
    <cellStyle name="Hipervínculo" xfId="933" builtinId="8" hidden="1"/>
    <cellStyle name="Hipervínculo" xfId="935" builtinId="8" hidden="1"/>
    <cellStyle name="Hipervínculo" xfId="937" builtinId="8" hidden="1"/>
    <cellStyle name="Hipervínculo" xfId="939" builtinId="8" hidden="1"/>
    <cellStyle name="Hipervínculo" xfId="941" builtinId="8" hidden="1"/>
    <cellStyle name="Hipervínculo" xfId="943" builtinId="8" hidden="1"/>
    <cellStyle name="Hipervínculo" xfId="945" builtinId="8" hidden="1"/>
    <cellStyle name="Hipervínculo" xfId="947" builtinId="8" hidden="1"/>
    <cellStyle name="Hipervínculo" xfId="949" builtinId="8" hidden="1"/>
    <cellStyle name="Hipervínculo" xfId="951" builtinId="8" hidden="1"/>
    <cellStyle name="Hipervínculo" xfId="953" builtinId="8" hidden="1"/>
    <cellStyle name="Hipervínculo" xfId="955" builtinId="8" hidden="1"/>
    <cellStyle name="Hipervínculo" xfId="957" builtinId="8" hidden="1"/>
    <cellStyle name="Hipervínculo" xfId="959" builtinId="8" hidden="1"/>
    <cellStyle name="Hipervínculo" xfId="961" builtinId="8" hidden="1"/>
    <cellStyle name="Hipervínculo" xfId="963" builtinId="8" hidden="1"/>
    <cellStyle name="Hipervínculo" xfId="965" builtinId="8" hidden="1"/>
    <cellStyle name="Hipervínculo" xfId="967" builtinId="8" hidden="1"/>
    <cellStyle name="Hipervínculo" xfId="969" builtinId="8" hidden="1"/>
    <cellStyle name="Hipervínculo" xfId="971" builtinId="8" hidden="1"/>
    <cellStyle name="Hipervínculo" xfId="973" builtinId="8" hidden="1"/>
    <cellStyle name="Hipervínculo" xfId="975" builtinId="8" hidden="1"/>
    <cellStyle name="Hipervínculo" xfId="977" builtinId="8" hidden="1"/>
    <cellStyle name="Hipervínculo" xfId="979" builtinId="8" hidden="1"/>
    <cellStyle name="Hipervínculo" xfId="981" builtinId="8" hidden="1"/>
    <cellStyle name="Hipervínculo" xfId="983" builtinId="8" hidden="1"/>
    <cellStyle name="Hipervínculo" xfId="985" builtinId="8" hidden="1"/>
    <cellStyle name="Hipervínculo" xfId="987" builtinId="8" hidden="1"/>
    <cellStyle name="Hipervínculo" xfId="989" builtinId="8" hidden="1"/>
    <cellStyle name="Hipervínculo" xfId="991" builtinId="8" hidden="1"/>
    <cellStyle name="Hipervínculo" xfId="993" builtinId="8" hidden="1"/>
    <cellStyle name="Hipervínculo" xfId="995" builtinId="8" hidden="1"/>
    <cellStyle name="Hipervínculo" xfId="997" builtinId="8" hidden="1"/>
    <cellStyle name="Hipervínculo" xfId="999" builtinId="8" hidden="1"/>
    <cellStyle name="Hipervínculo" xfId="1001" builtinId="8" hidden="1"/>
    <cellStyle name="Hipervínculo" xfId="1003" builtinId="8" hidden="1"/>
    <cellStyle name="Hipervínculo" xfId="1005" builtinId="8" hidden="1"/>
    <cellStyle name="Hipervínculo" xfId="1007" builtinId="8" hidden="1"/>
    <cellStyle name="Hipervínculo" xfId="1009" builtinId="8" hidden="1"/>
    <cellStyle name="Hipervínculo" xfId="1011" builtinId="8" hidden="1"/>
    <cellStyle name="Hipervínculo" xfId="1013" builtinId="8" hidden="1"/>
    <cellStyle name="Hipervínculo" xfId="1015" builtinId="8" hidden="1"/>
    <cellStyle name="Hipervínculo" xfId="1017" builtinId="8" hidden="1"/>
    <cellStyle name="Hipervínculo" xfId="1019" builtinId="8" hidden="1"/>
    <cellStyle name="Hipervínculo" xfId="1021" builtinId="8" hidden="1"/>
    <cellStyle name="Hipervínculo" xfId="1023" builtinId="8" hidden="1"/>
    <cellStyle name="Hipervínculo" xfId="1025" builtinId="8" hidden="1"/>
    <cellStyle name="Hipervínculo" xfId="1027" builtinId="8" hidden="1"/>
    <cellStyle name="Hipervínculo" xfId="1029" builtinId="8" hidden="1"/>
    <cellStyle name="Hipervínculo" xfId="1031" builtinId="8" hidden="1"/>
    <cellStyle name="Hipervínculo" xfId="1033" builtinId="8" hidden="1"/>
    <cellStyle name="Hipervínculo" xfId="1035" builtinId="8" hidden="1"/>
    <cellStyle name="Hipervínculo" xfId="1037" builtinId="8" hidden="1"/>
    <cellStyle name="Hipervínculo" xfId="1039" builtinId="8" hidden="1"/>
    <cellStyle name="Hipervínculo" xfId="1041" builtinId="8" hidden="1"/>
    <cellStyle name="Hipervínculo" xfId="1043" builtinId="8" hidden="1"/>
    <cellStyle name="Hipervínculo" xfId="1045" builtinId="8" hidden="1"/>
    <cellStyle name="Hipervínculo" xfId="1047" builtinId="8" hidden="1"/>
    <cellStyle name="Hipervínculo" xfId="1049" builtinId="8" hidden="1"/>
    <cellStyle name="Hipervínculo" xfId="1051" builtinId="8" hidden="1"/>
    <cellStyle name="Hipervínculo" xfId="1053" builtinId="8" hidden="1"/>
    <cellStyle name="Hipervínculo" xfId="1055" builtinId="8" hidden="1"/>
    <cellStyle name="Hipervínculo" xfId="1057" builtinId="8" hidden="1"/>
    <cellStyle name="Hipervínculo" xfId="1059" builtinId="8" hidden="1"/>
    <cellStyle name="Hipervínculo" xfId="1061" builtinId="8" hidden="1"/>
    <cellStyle name="Hipervínculo" xfId="1063" builtinId="8" hidden="1"/>
    <cellStyle name="Hipervínculo" xfId="1065" builtinId="8" hidden="1"/>
    <cellStyle name="Hipervínculo" xfId="1067" builtinId="8" hidden="1"/>
    <cellStyle name="Hipervínculo" xfId="1069" builtinId="8" hidden="1"/>
    <cellStyle name="Hipervínculo" xfId="1071" builtinId="8" hidden="1"/>
    <cellStyle name="Hipervínculo" xfId="1073" builtinId="8" hidden="1"/>
    <cellStyle name="Hipervínculo" xfId="1075" builtinId="8" hidden="1"/>
    <cellStyle name="Hipervínculo" xfId="1077" builtinId="8" hidden="1"/>
    <cellStyle name="Hipervínculo" xfId="1079" builtinId="8" hidden="1"/>
    <cellStyle name="Hipervínculo" xfId="1081" builtinId="8" hidden="1"/>
    <cellStyle name="Hipervínculo" xfId="1083" builtinId="8" hidden="1"/>
    <cellStyle name="Hipervínculo" xfId="1085" builtinId="8" hidden="1"/>
    <cellStyle name="Hipervínculo" xfId="1087" builtinId="8" hidden="1"/>
    <cellStyle name="Hipervínculo" xfId="1089" builtinId="8" hidden="1"/>
    <cellStyle name="Hipervínculo" xfId="1091" builtinId="8" hidden="1"/>
    <cellStyle name="Hipervínculo" xfId="1093" builtinId="8" hidden="1"/>
    <cellStyle name="Hipervínculo" xfId="1095" builtinId="8" hidden="1"/>
    <cellStyle name="Hipervínculo" xfId="1097" builtinId="8" hidden="1"/>
    <cellStyle name="Hipervínculo" xfId="1099" builtinId="8" hidden="1"/>
    <cellStyle name="Hipervínculo" xfId="1101" builtinId="8" hidden="1"/>
    <cellStyle name="Hipervínculo" xfId="1103" builtinId="8" hidden="1"/>
    <cellStyle name="Hipervínculo" xfId="1105" builtinId="8" hidden="1"/>
    <cellStyle name="Hipervínculo" xfId="1107" builtinId="8" hidden="1"/>
    <cellStyle name="Hipervínculo" xfId="1109" builtinId="8" hidden="1"/>
    <cellStyle name="Hipervínculo" xfId="1111" builtinId="8" hidden="1"/>
    <cellStyle name="Hipervínculo" xfId="1113" builtinId="8" hidden="1"/>
    <cellStyle name="Hipervínculo" xfId="1115" builtinId="8" hidden="1"/>
    <cellStyle name="Hipervínculo" xfId="1117" builtinId="8" hidden="1"/>
    <cellStyle name="Hipervínculo" xfId="1119" builtinId="8" hidden="1"/>
    <cellStyle name="Hipervínculo" xfId="1121" builtinId="8" hidden="1"/>
    <cellStyle name="Hipervínculo" xfId="1123" builtinId="8" hidden="1"/>
    <cellStyle name="Hipervínculo" xfId="1125" builtinId="8" hidden="1"/>
    <cellStyle name="Hipervínculo" xfId="1127" builtinId="8" hidden="1"/>
    <cellStyle name="Hipervínculo" xfId="1129" builtinId="8" hidden="1"/>
    <cellStyle name="Hipervínculo" xfId="1131" builtinId="8" hidden="1"/>
    <cellStyle name="Hipervínculo" xfId="1133" builtinId="8" hidden="1"/>
    <cellStyle name="Hipervínculo" xfId="1135" builtinId="8" hidden="1"/>
    <cellStyle name="Hipervínculo" xfId="1137" builtinId="8" hidden="1"/>
    <cellStyle name="Hipervínculo" xfId="1139" builtinId="8" hidden="1"/>
    <cellStyle name="Hipervínculo" xfId="1141" builtinId="8" hidden="1"/>
    <cellStyle name="Hipervínculo" xfId="1143" builtinId="8" hidden="1"/>
    <cellStyle name="Hipervínculo" xfId="1145" builtinId="8" hidden="1"/>
    <cellStyle name="Hipervínculo" xfId="1147" builtinId="8" hidden="1"/>
    <cellStyle name="Hipervínculo" xfId="1149" builtinId="8" hidden="1"/>
    <cellStyle name="Hipervínculo" xfId="1151" builtinId="8" hidden="1"/>
    <cellStyle name="Hipervínculo" xfId="1153" builtinId="8" hidden="1"/>
    <cellStyle name="Hipervínculo" xfId="1155" builtinId="8" hidden="1"/>
    <cellStyle name="Hipervínculo" xfId="1157" builtinId="8" hidden="1"/>
    <cellStyle name="Hipervínculo" xfId="1159" builtinId="8" hidden="1"/>
    <cellStyle name="Hipervínculo" xfId="1161" builtinId="8" hidden="1"/>
    <cellStyle name="Hipervínculo" xfId="1163" builtinId="8" hidden="1"/>
    <cellStyle name="Hipervínculo" xfId="1165" builtinId="8" hidden="1"/>
    <cellStyle name="Hipervínculo" xfId="1167" builtinId="8" hidden="1"/>
    <cellStyle name="Hipervínculo" xfId="1169" builtinId="8" hidden="1"/>
    <cellStyle name="Hipervínculo" xfId="1171" builtinId="8" hidden="1"/>
    <cellStyle name="Hipervínculo" xfId="1173" builtinId="8" hidden="1"/>
    <cellStyle name="Hipervínculo" xfId="1175" builtinId="8" hidden="1"/>
    <cellStyle name="Hipervínculo" xfId="1177" builtinId="8" hidden="1"/>
    <cellStyle name="Hipervínculo" xfId="1179" builtinId="8" hidden="1"/>
    <cellStyle name="Hipervínculo" xfId="1181" builtinId="8" hidden="1"/>
    <cellStyle name="Hipervínculo" xfId="1183" builtinId="8" hidden="1"/>
    <cellStyle name="Hipervínculo" xfId="1185" builtinId="8" hidden="1"/>
    <cellStyle name="Hipervínculo" xfId="1187" builtinId="8" hidden="1"/>
    <cellStyle name="Hipervínculo" xfId="1189" builtinId="8" hidden="1"/>
    <cellStyle name="Hipervínculo" xfId="1191" builtinId="8" hidden="1"/>
    <cellStyle name="Hipervínculo" xfId="1193" builtinId="8" hidden="1"/>
    <cellStyle name="Hipervínculo" xfId="1195" builtinId="8" hidden="1"/>
    <cellStyle name="Hipervínculo" xfId="1197" builtinId="8" hidden="1"/>
    <cellStyle name="Hipervínculo" xfId="1199" builtinId="8" hidden="1"/>
    <cellStyle name="Hipervínculo" xfId="1201" builtinId="8" hidden="1"/>
    <cellStyle name="Hipervínculo" xfId="1203" builtinId="8" hidden="1"/>
    <cellStyle name="Hipervínculo" xfId="1205" builtinId="8" hidden="1"/>
    <cellStyle name="Hipervínculo" xfId="1207" builtinId="8" hidden="1"/>
    <cellStyle name="Hipervínculo" xfId="1209" builtinId="8" hidden="1"/>
    <cellStyle name="Hipervínculo" xfId="1211" builtinId="8" hidden="1"/>
    <cellStyle name="Hipervínculo" xfId="1213" builtinId="8" hidden="1"/>
    <cellStyle name="Hipervínculo" xfId="1215" builtinId="8" hidden="1"/>
    <cellStyle name="Hipervínculo" xfId="1217" builtinId="8" hidden="1"/>
    <cellStyle name="Hipervínculo" xfId="1219" builtinId="8" hidden="1"/>
    <cellStyle name="Hipervínculo" xfId="1221" builtinId="8" hidden="1"/>
    <cellStyle name="Hipervínculo" xfId="1223" builtinId="8" hidden="1"/>
    <cellStyle name="Hipervínculo" xfId="1225" builtinId="8" hidden="1"/>
    <cellStyle name="Hipervínculo" xfId="1227" builtinId="8" hidden="1"/>
    <cellStyle name="Hipervínculo" xfId="1229" builtinId="8" hidden="1"/>
    <cellStyle name="Hipervínculo" xfId="1231" builtinId="8" hidden="1"/>
    <cellStyle name="Hipervínculo" xfId="1233" builtinId="8" hidden="1"/>
    <cellStyle name="Hipervínculo" xfId="1235" builtinId="8" hidden="1"/>
    <cellStyle name="Hipervínculo" xfId="1237" builtinId="8" hidden="1"/>
    <cellStyle name="Hipervínculo" xfId="1239" builtinId="8" hidden="1"/>
    <cellStyle name="Hipervínculo" xfId="1241" builtinId="8" hidden="1"/>
    <cellStyle name="Hipervínculo" xfId="1243" builtinId="8" hidden="1"/>
    <cellStyle name="Hipervínculo" xfId="1245" builtinId="8" hidden="1"/>
    <cellStyle name="Hipervínculo" xfId="1247" builtinId="8" hidden="1"/>
    <cellStyle name="Hipervínculo" xfId="1249" builtinId="8" hidden="1"/>
    <cellStyle name="Hipervínculo" xfId="1251" builtinId="8" hidden="1"/>
    <cellStyle name="Hipervínculo" xfId="1253" builtinId="8" hidden="1"/>
    <cellStyle name="Hipervínculo" xfId="1255" builtinId="8" hidden="1"/>
    <cellStyle name="Hipervínculo" xfId="1257" builtinId="8" hidden="1"/>
    <cellStyle name="Hipervínculo" xfId="1259" builtinId="8" hidden="1"/>
    <cellStyle name="Hipervínculo" xfId="1261" builtinId="8" hidden="1"/>
    <cellStyle name="Hipervínculo" xfId="1263" builtinId="8" hidden="1"/>
    <cellStyle name="Hipervínculo" xfId="1265" builtinId="8" hidden="1"/>
    <cellStyle name="Hipervínculo" xfId="1267" builtinId="8" hidden="1"/>
    <cellStyle name="Hipervínculo" xfId="1269" builtinId="8" hidden="1"/>
    <cellStyle name="Hipervínculo" xfId="1271" builtinId="8" hidden="1"/>
    <cellStyle name="Hipervínculo" xfId="1273" builtinId="8" hidden="1"/>
    <cellStyle name="Hipervínculo" xfId="1275" builtinId="8" hidden="1"/>
    <cellStyle name="Hipervínculo" xfId="1277" builtinId="8" hidden="1"/>
    <cellStyle name="Hipervínculo" xfId="1279" builtinId="8" hidden="1"/>
    <cellStyle name="Hipervínculo" xfId="1281" builtinId="8" hidden="1"/>
    <cellStyle name="Hipervínculo" xfId="1283" builtinId="8" hidden="1"/>
    <cellStyle name="Hipervínculo" xfId="1285" builtinId="8" hidden="1"/>
    <cellStyle name="Hipervínculo" xfId="1287" builtinId="8" hidden="1"/>
    <cellStyle name="Hipervínculo" xfId="1289" builtinId="8" hidden="1"/>
    <cellStyle name="Hipervínculo" xfId="1291" builtinId="8" hidden="1"/>
    <cellStyle name="Hipervínculo" xfId="1293" builtinId="8" hidden="1"/>
    <cellStyle name="Hipervínculo" xfId="1295" builtinId="8" hidden="1"/>
    <cellStyle name="Hipervínculo" xfId="1297" builtinId="8" hidden="1"/>
    <cellStyle name="Hipervínculo" xfId="1299" builtinId="8" hidden="1"/>
    <cellStyle name="Hipervínculo" xfId="1301" builtinId="8" hidden="1"/>
    <cellStyle name="Hipervínculo" xfId="1303" builtinId="8" hidden="1"/>
    <cellStyle name="Hipervínculo" xfId="1305" builtinId="8" hidden="1"/>
    <cellStyle name="Hipervínculo" xfId="1307" builtinId="8" hidden="1"/>
    <cellStyle name="Hipervínculo" xfId="1309" builtinId="8" hidden="1"/>
    <cellStyle name="Hipervínculo" xfId="1311" builtinId="8" hidden="1"/>
    <cellStyle name="Hipervínculo" xfId="1313" builtinId="8" hidden="1"/>
    <cellStyle name="Hipervínculo" xfId="1315" builtinId="8" hidden="1"/>
    <cellStyle name="Hipervínculo" xfId="1317" builtinId="8" hidden="1"/>
    <cellStyle name="Hipervínculo" xfId="1319" builtinId="8" hidden="1"/>
    <cellStyle name="Hipervínculo" xfId="1321" builtinId="8" hidden="1"/>
    <cellStyle name="Hipervínculo" xfId="1323" builtinId="8" hidden="1"/>
    <cellStyle name="Hipervínculo" xfId="1325" builtinId="8" hidden="1"/>
    <cellStyle name="Hipervínculo" xfId="1327" builtinId="8" hidden="1"/>
    <cellStyle name="Hipervínculo" xfId="1329" builtinId="8" hidden="1"/>
    <cellStyle name="Hipervínculo" xfId="1331" builtinId="8" hidden="1"/>
    <cellStyle name="Hipervínculo" xfId="1333" builtinId="8" hidden="1"/>
    <cellStyle name="Hipervínculo" xfId="1335" builtinId="8" hidden="1"/>
    <cellStyle name="Hipervínculo" xfId="1337" builtinId="8" hidden="1"/>
    <cellStyle name="Hipervínculo" xfId="1339" builtinId="8" hidden="1"/>
    <cellStyle name="Hipervínculo" xfId="1341" builtinId="8" hidden="1"/>
    <cellStyle name="Hipervínculo" xfId="1343" builtinId="8" hidden="1"/>
    <cellStyle name="Hipervínculo" xfId="1345" builtinId="8" hidden="1"/>
    <cellStyle name="Hipervínculo" xfId="1347" builtinId="8" hidden="1"/>
    <cellStyle name="Hipervínculo" xfId="1349" builtinId="8" hidden="1"/>
    <cellStyle name="Hipervínculo" xfId="1351" builtinId="8" hidden="1"/>
    <cellStyle name="Hipervínculo" xfId="1353" builtinId="8" hidden="1"/>
    <cellStyle name="Hipervínculo" xfId="1355" builtinId="8" hidden="1"/>
    <cellStyle name="Hipervínculo" xfId="1357" builtinId="8" hidden="1"/>
    <cellStyle name="Hipervínculo" xfId="1359" builtinId="8" hidden="1"/>
    <cellStyle name="Hipervínculo" xfId="1361" builtinId="8" hidden="1"/>
    <cellStyle name="Hipervínculo" xfId="1363" builtinId="8" hidden="1"/>
    <cellStyle name="Hipervínculo" xfId="1365" builtinId="8" hidden="1"/>
    <cellStyle name="Hipervínculo" xfId="1367" builtinId="8" hidden="1"/>
    <cellStyle name="Hipervínculo" xfId="1369" builtinId="8" hidden="1"/>
    <cellStyle name="Hipervínculo" xfId="1489" builtinId="8" hidden="1"/>
    <cellStyle name="Hipervínculo" xfId="1491" builtinId="8" hidden="1"/>
    <cellStyle name="Hipervínculo" xfId="1493" builtinId="8" hidden="1"/>
    <cellStyle name="Hipervínculo" xfId="1495" builtinId="8" hidden="1"/>
    <cellStyle name="Hipervínculo" xfId="1497" builtinId="8" hidden="1"/>
    <cellStyle name="Hipervínculo" xfId="1499" builtinId="8" hidden="1"/>
    <cellStyle name="Hipervínculo" xfId="1501" builtinId="8" hidden="1"/>
    <cellStyle name="Hipervínculo" xfId="1503" builtinId="8" hidden="1"/>
    <cellStyle name="Hipervínculo" xfId="1505" builtinId="8" hidden="1"/>
    <cellStyle name="Hipervínculo" xfId="1507" builtinId="8" hidden="1"/>
    <cellStyle name="Hipervínculo" xfId="1509" builtinId="8" hidden="1"/>
    <cellStyle name="Hipervínculo" xfId="1511" builtinId="8" hidden="1"/>
    <cellStyle name="Hipervínculo" xfId="1513" builtinId="8" hidden="1"/>
    <cellStyle name="Hipervínculo" xfId="1515" builtinId="8" hidden="1"/>
    <cellStyle name="Hipervínculo" xfId="1517" builtinId="8" hidden="1"/>
    <cellStyle name="Hipervínculo" xfId="1519" builtinId="8" hidden="1"/>
    <cellStyle name="Hipervínculo" xfId="1521" builtinId="8" hidden="1"/>
    <cellStyle name="Hipervínculo" xfId="1523" builtinId="8" hidden="1"/>
    <cellStyle name="Hipervínculo" xfId="1525" builtinId="8" hidden="1"/>
    <cellStyle name="Hipervínculo" xfId="1527" builtinId="8" hidden="1"/>
    <cellStyle name="Hipervínculo" xfId="1529" builtinId="8" hidden="1"/>
    <cellStyle name="Hipervínculo" xfId="1531" builtinId="8" hidden="1"/>
    <cellStyle name="Hipervínculo" xfId="1533" builtinId="8" hidden="1"/>
    <cellStyle name="Hipervínculo" xfId="1535" builtinId="8" hidden="1"/>
    <cellStyle name="Hipervínculo" xfId="1537" builtinId="8" hidden="1"/>
    <cellStyle name="Hipervínculo" xfId="1539" builtinId="8" hidden="1"/>
    <cellStyle name="Hipervínculo" xfId="1541" builtinId="8" hidden="1"/>
    <cellStyle name="Hipervínculo" xfId="1543" builtinId="8" hidden="1"/>
    <cellStyle name="Hipervínculo" xfId="1545" builtinId="8" hidden="1"/>
    <cellStyle name="Hipervínculo" xfId="1547" builtinId="8" hidden="1"/>
    <cellStyle name="Hipervínculo" xfId="1549" builtinId="8" hidden="1"/>
    <cellStyle name="Hipervínculo" xfId="1551" builtinId="8" hidden="1"/>
    <cellStyle name="Hipervínculo" xfId="1553" builtinId="8" hidden="1"/>
    <cellStyle name="Hipervínculo" xfId="1555" builtinId="8" hidden="1"/>
    <cellStyle name="Hipervínculo" xfId="1557" builtinId="8" hidden="1"/>
    <cellStyle name="Hipervínculo" xfId="1559" builtinId="8" hidden="1"/>
    <cellStyle name="Hipervínculo" xfId="1561" builtinId="8" hidden="1"/>
    <cellStyle name="Hipervínculo" xfId="1563" builtinId="8" hidden="1"/>
    <cellStyle name="Hipervínculo" xfId="1565" builtinId="8" hidden="1"/>
    <cellStyle name="Hipervínculo" xfId="1567" builtinId="8" hidden="1"/>
    <cellStyle name="Hipervínculo" xfId="1569" builtinId="8" hidden="1"/>
    <cellStyle name="Hipervínculo" xfId="1571" builtinId="8" hidden="1"/>
    <cellStyle name="Hipervínculo" xfId="1573" builtinId="8" hidden="1"/>
    <cellStyle name="Hipervínculo" xfId="1575" builtinId="8" hidden="1"/>
    <cellStyle name="Hipervínculo" xfId="1577" builtinId="8" hidden="1"/>
    <cellStyle name="Hipervínculo" xfId="1579" builtinId="8" hidden="1"/>
    <cellStyle name="Hipervínculo" xfId="1581" builtinId="8" hidden="1"/>
    <cellStyle name="Hipervínculo" xfId="1583" builtinId="8" hidden="1"/>
    <cellStyle name="Hipervínculo" xfId="1585" builtinId="8" hidden="1"/>
    <cellStyle name="Hipervínculo" xfId="1587" builtinId="8" hidden="1"/>
    <cellStyle name="Hipervínculo" xfId="1589" builtinId="8" hidden="1"/>
    <cellStyle name="Hipervínculo" xfId="1591" builtinId="8" hidden="1"/>
    <cellStyle name="Hipervínculo" xfId="1593" builtinId="8" hidden="1"/>
    <cellStyle name="Hipervínculo" xfId="1595" builtinId="8" hidden="1"/>
    <cellStyle name="Hipervínculo" xfId="1597" builtinId="8" hidden="1"/>
    <cellStyle name="Hipervínculo" xfId="1599" builtinId="8" hidden="1"/>
    <cellStyle name="Hipervínculo" xfId="1601" builtinId="8" hidden="1"/>
    <cellStyle name="Hipervínculo" xfId="1603" builtinId="8" hidden="1"/>
    <cellStyle name="Hipervínculo" xfId="1605" builtinId="8" hidden="1"/>
    <cellStyle name="Hipervínculo" xfId="1607" builtinId="8" hidden="1"/>
    <cellStyle name="Hipervínculo" xfId="1609" builtinId="8" hidden="1"/>
    <cellStyle name="Hipervínculo" xfId="1611" builtinId="8" hidden="1"/>
    <cellStyle name="Hipervínculo" xfId="1613" builtinId="8" hidden="1"/>
    <cellStyle name="Hipervínculo" xfId="1615" builtinId="8" hidden="1"/>
    <cellStyle name="Hipervínculo" xfId="1617" builtinId="8" hidden="1"/>
    <cellStyle name="Hipervínculo" xfId="1619" builtinId="8" hidden="1"/>
    <cellStyle name="Hipervínculo" xfId="1621" builtinId="8" hidden="1"/>
    <cellStyle name="Hipervínculo" xfId="1623" builtinId="8" hidden="1"/>
    <cellStyle name="Hipervínculo" xfId="1625" builtinId="8" hidden="1"/>
    <cellStyle name="Hipervínculo" xfId="1627" builtinId="8" hidden="1"/>
    <cellStyle name="Hipervínculo" xfId="1629" builtinId="8" hidden="1"/>
    <cellStyle name="Hipervínculo" xfId="1631" builtinId="8" hidden="1"/>
    <cellStyle name="Hipervínculo" xfId="1633" builtinId="8" hidden="1"/>
    <cellStyle name="Hipervínculo" xfId="1635" builtinId="8" hidden="1"/>
    <cellStyle name="Hipervínculo" xfId="1637" builtinId="8" hidden="1"/>
    <cellStyle name="Hipervínculo" xfId="1639" builtinId="8" hidden="1"/>
    <cellStyle name="Hipervínculo" xfId="1641" builtinId="8" hidden="1"/>
    <cellStyle name="Hipervínculo" xfId="1643" builtinId="8" hidden="1"/>
    <cellStyle name="Hipervínculo" xfId="1645" builtinId="8" hidden="1"/>
    <cellStyle name="Hipervínculo" xfId="1647" builtinId="8" hidden="1"/>
    <cellStyle name="Hipervínculo" xfId="1649" builtinId="8" hidden="1"/>
    <cellStyle name="Hipervínculo" xfId="1651" builtinId="8" hidden="1"/>
    <cellStyle name="Hipervínculo" xfId="1653" builtinId="8" hidden="1"/>
    <cellStyle name="Hipervínculo" xfId="1655" builtinId="8" hidden="1"/>
    <cellStyle name="Hipervínculo" xfId="1657" builtinId="8" hidden="1"/>
    <cellStyle name="Hipervínculo" xfId="1659" builtinId="8" hidden="1"/>
    <cellStyle name="Hipervínculo" xfId="1661" builtinId="8" hidden="1"/>
    <cellStyle name="Hipervínculo" xfId="1663" builtinId="8" hidden="1"/>
    <cellStyle name="Hipervínculo" xfId="1665" builtinId="8" hidden="1"/>
    <cellStyle name="Hipervínculo" xfId="1667" builtinId="8" hidden="1"/>
    <cellStyle name="Hipervínculo" xfId="1669" builtinId="8" hidden="1"/>
    <cellStyle name="Hipervínculo" xfId="1671" builtinId="8" hidden="1"/>
    <cellStyle name="Hipervínculo" xfId="1673" builtinId="8" hidden="1"/>
    <cellStyle name="Hipervínculo" xfId="1675" builtinId="8" hidden="1"/>
    <cellStyle name="Hipervínculo" xfId="1677" builtinId="8" hidden="1"/>
    <cellStyle name="Hipervínculo" xfId="1679" builtinId="8" hidden="1"/>
    <cellStyle name="Hipervínculo" xfId="1681" builtinId="8" hidden="1"/>
    <cellStyle name="Hipervínculo" xfId="1683" builtinId="8" hidden="1"/>
    <cellStyle name="Hipervínculo" xfId="1685" builtinId="8" hidden="1"/>
    <cellStyle name="Hipervínculo" xfId="1687" builtinId="8" hidden="1"/>
    <cellStyle name="Hipervínculo" xfId="1689" builtinId="8" hidden="1"/>
    <cellStyle name="Hipervínculo" xfId="1691" builtinId="8" hidden="1"/>
    <cellStyle name="Hipervínculo" xfId="1693" builtinId="8" hidden="1"/>
    <cellStyle name="Hipervínculo" xfId="1695" builtinId="8" hidden="1"/>
    <cellStyle name="Hipervínculo" xfId="1697" builtinId="8" hidden="1"/>
    <cellStyle name="Hipervínculo" xfId="1699" builtinId="8" hidden="1"/>
    <cellStyle name="Hipervínculo" xfId="1701" builtinId="8" hidden="1"/>
    <cellStyle name="Hipervínculo" xfId="1703" builtinId="8" hidden="1"/>
    <cellStyle name="Hipervínculo" xfId="1705" builtinId="8" hidden="1"/>
    <cellStyle name="Hipervínculo" xfId="1707" builtinId="8" hidden="1"/>
    <cellStyle name="Hipervínculo" xfId="1709" builtinId="8" hidden="1"/>
    <cellStyle name="Hipervínculo" xfId="1711" builtinId="8" hidden="1"/>
    <cellStyle name="Hipervínculo" xfId="1713" builtinId="8" hidden="1"/>
    <cellStyle name="Hipervínculo" xfId="1715" builtinId="8" hidden="1"/>
    <cellStyle name="Hipervínculo" xfId="1717" builtinId="8" hidden="1"/>
    <cellStyle name="Hipervínculo" xfId="1719" builtinId="8" hidden="1"/>
    <cellStyle name="Hipervínculo" xfId="1721" builtinId="8" hidden="1"/>
    <cellStyle name="Hipervínculo" xfId="1723" builtinId="8" hidden="1"/>
    <cellStyle name="Hipervínculo" xfId="1725" builtinId="8" hidden="1"/>
    <cellStyle name="Hipervínculo" xfId="1727" builtinId="8" hidden="1"/>
    <cellStyle name="Hipervínculo" xfId="1729" builtinId="8" hidden="1"/>
    <cellStyle name="Hipervínculo" xfId="1731" builtinId="8" hidden="1"/>
    <cellStyle name="Hipervínculo" xfId="1733" builtinId="8" hidden="1"/>
    <cellStyle name="Hipervínculo" xfId="1735" builtinId="8" hidden="1"/>
    <cellStyle name="Hipervínculo" xfId="1737" builtinId="8" hidden="1"/>
    <cellStyle name="Hipervínculo" xfId="1739" builtinId="8" hidden="1"/>
    <cellStyle name="Hipervínculo" xfId="1741" builtinId="8" hidden="1"/>
    <cellStyle name="Hipervínculo" xfId="1743" builtinId="8" hidden="1"/>
    <cellStyle name="Hipervínculo" xfId="1745" builtinId="8" hidden="1"/>
    <cellStyle name="Hipervínculo" xfId="1747" builtinId="8" hidden="1"/>
    <cellStyle name="Hipervínculo" xfId="1749" builtinId="8" hidden="1"/>
    <cellStyle name="Hipervínculo" xfId="1751" builtinId="8" hidden="1"/>
    <cellStyle name="Hipervínculo" xfId="1753" builtinId="8" hidden="1"/>
    <cellStyle name="Hipervínculo" xfId="1755" builtinId="8" hidden="1"/>
    <cellStyle name="Hipervínculo" xfId="1757" builtinId="8" hidden="1"/>
    <cellStyle name="Hipervínculo" xfId="1759" builtinId="8" hidden="1"/>
    <cellStyle name="Hipervínculo" xfId="1761" builtinId="8" hidden="1"/>
    <cellStyle name="Hipervínculo" xfId="1763" builtinId="8" hidden="1"/>
    <cellStyle name="Hipervínculo" xfId="1765" builtinId="8" hidden="1"/>
    <cellStyle name="Hipervínculo" xfId="1767" builtinId="8" hidden="1"/>
    <cellStyle name="Hipervínculo" xfId="1769" builtinId="8" hidden="1"/>
    <cellStyle name="Hipervínculo" xfId="1771" builtinId="8" hidden="1"/>
    <cellStyle name="Hipervínculo" xfId="1773" builtinId="8" hidden="1"/>
    <cellStyle name="Hipervínculo" xfId="1775" builtinId="8" hidden="1"/>
    <cellStyle name="Hipervínculo" xfId="1777" builtinId="8" hidden="1"/>
    <cellStyle name="Hipervínculo" xfId="1779" builtinId="8" hidden="1"/>
    <cellStyle name="Hipervínculo" xfId="1781" builtinId="8" hidden="1"/>
    <cellStyle name="Hipervínculo" xfId="1783" builtinId="8" hidden="1"/>
    <cellStyle name="Hipervínculo" xfId="1785" builtinId="8" hidden="1"/>
    <cellStyle name="Hipervínculo" xfId="1787" builtinId="8" hidden="1"/>
    <cellStyle name="Hipervínculo" xfId="1789" builtinId="8" hidden="1"/>
    <cellStyle name="Hipervínculo" xfId="1791" builtinId="8" hidden="1"/>
    <cellStyle name="Hipervínculo" xfId="1793" builtinId="8" hidden="1"/>
    <cellStyle name="Hipervínculo" xfId="1795" builtinId="8" hidden="1"/>
    <cellStyle name="Hipervínculo" xfId="1797" builtinId="8" hidden="1"/>
    <cellStyle name="Hipervínculo" xfId="1799" builtinId="8" hidden="1"/>
    <cellStyle name="Hipervínculo" xfId="1801" builtinId="8" hidden="1"/>
    <cellStyle name="Hipervínculo" xfId="1803" builtinId="8" hidden="1"/>
    <cellStyle name="Hipervínculo" xfId="1805" builtinId="8" hidden="1"/>
    <cellStyle name="Hipervínculo" xfId="1807" builtinId="8" hidden="1"/>
    <cellStyle name="Hipervínculo" xfId="1809" builtinId="8" hidden="1"/>
    <cellStyle name="Hipervínculo" xfId="1811" builtinId="8" hidden="1"/>
    <cellStyle name="Hipervínculo" xfId="1813" builtinId="8" hidden="1"/>
    <cellStyle name="Hipervínculo" xfId="1815" builtinId="8" hidden="1"/>
    <cellStyle name="Hipervínculo" xfId="1817" builtinId="8" hidden="1"/>
    <cellStyle name="Hipervínculo" xfId="1819" builtinId="8" hidden="1"/>
    <cellStyle name="Hipervínculo" xfId="1821" builtinId="8" hidden="1"/>
    <cellStyle name="Hipervínculo" xfId="1823" builtinId="8" hidden="1"/>
    <cellStyle name="Hipervínculo" xfId="1825" builtinId="8" hidden="1"/>
    <cellStyle name="Hipervínculo" xfId="1827" builtinId="8" hidden="1"/>
    <cellStyle name="Hipervínculo" xfId="1829" builtinId="8" hidden="1"/>
    <cellStyle name="Hipervínculo" xfId="1831" builtinId="8" hidden="1"/>
    <cellStyle name="Hipervínculo" xfId="1833" builtinId="8" hidden="1"/>
    <cellStyle name="Hipervínculo" xfId="1835" builtinId="8" hidden="1"/>
    <cellStyle name="Hipervínculo" xfId="1837" builtinId="8" hidden="1"/>
    <cellStyle name="Hipervínculo" xfId="1839" builtinId="8" hidden="1"/>
    <cellStyle name="Hipervínculo" xfId="1841" builtinId="8" hidden="1"/>
    <cellStyle name="Hipervínculo" xfId="1843" builtinId="8" hidden="1"/>
    <cellStyle name="Hipervínculo" xfId="1845" builtinId="8" hidden="1"/>
    <cellStyle name="Hipervínculo" xfId="1847" builtinId="8" hidden="1"/>
    <cellStyle name="Hipervínculo" xfId="1849" builtinId="8" hidden="1"/>
    <cellStyle name="Hipervínculo" xfId="1851" builtinId="8" hidden="1"/>
    <cellStyle name="Hipervínculo" xfId="1853" builtinId="8" hidden="1"/>
    <cellStyle name="Hipervínculo" xfId="1855" builtinId="8" hidden="1"/>
    <cellStyle name="Hipervínculo" xfId="1857" builtinId="8" hidden="1"/>
    <cellStyle name="Hipervínculo" xfId="1859" builtinId="8" hidden="1"/>
    <cellStyle name="Hipervínculo" xfId="1861" builtinId="8" hidden="1"/>
    <cellStyle name="Hipervínculo" xfId="1863" builtinId="8" hidden="1"/>
    <cellStyle name="Hipervínculo" xfId="1865" builtinId="8" hidden="1"/>
    <cellStyle name="Hipervínculo" xfId="1867" builtinId="8" hidden="1"/>
    <cellStyle name="Hipervínculo" xfId="1869" builtinId="8" hidden="1"/>
    <cellStyle name="Hipervínculo" xfId="1871" builtinId="8" hidden="1"/>
    <cellStyle name="Hipervínculo" xfId="1873" builtinId="8" hidden="1"/>
    <cellStyle name="Hipervínculo" xfId="1875" builtinId="8" hidden="1"/>
    <cellStyle name="Hipervínculo" xfId="1877" builtinId="8" hidden="1"/>
    <cellStyle name="Hipervínculo" xfId="1879" builtinId="8" hidden="1"/>
    <cellStyle name="Hipervínculo" xfId="1881" builtinId="8" hidden="1"/>
    <cellStyle name="Hipervínculo" xfId="1883" builtinId="8" hidden="1"/>
    <cellStyle name="Hipervínculo" xfId="1885" builtinId="8" hidden="1"/>
    <cellStyle name="Hipervínculo" xfId="1887" builtinId="8" hidden="1"/>
    <cellStyle name="Hipervínculo" xfId="1889" builtinId="8" hidden="1"/>
    <cellStyle name="Hipervínculo" xfId="1891" builtinId="8" hidden="1"/>
    <cellStyle name="Hipervínculo" xfId="1893" builtinId="8" hidden="1"/>
    <cellStyle name="Hipervínculo" xfId="1895" builtinId="8" hidden="1"/>
    <cellStyle name="Hipervínculo" xfId="1897" builtinId="8" hidden="1"/>
    <cellStyle name="Hipervínculo" xfId="1899" builtinId="8" hidden="1"/>
    <cellStyle name="Hipervínculo" xfId="1901" builtinId="8" hidden="1"/>
    <cellStyle name="Hipervínculo" xfId="1903" builtinId="8" hidden="1"/>
    <cellStyle name="Hipervínculo" xfId="1905" builtinId="8" hidden="1"/>
    <cellStyle name="Hipervínculo" xfId="1907" builtinId="8" hidden="1"/>
    <cellStyle name="Hipervínculo" xfId="1909" builtinId="8" hidden="1"/>
    <cellStyle name="Hipervínculo" xfId="1911" builtinId="8" hidden="1"/>
    <cellStyle name="Hipervínculo" xfId="1913" builtinId="8" hidden="1"/>
    <cellStyle name="Hipervínculo" xfId="1915" builtinId="8" hidden="1"/>
    <cellStyle name="Hipervínculo" xfId="1917" builtinId="8" hidden="1"/>
    <cellStyle name="Hipervínculo" xfId="1919" builtinId="8" hidden="1"/>
    <cellStyle name="Hipervínculo" xfId="1921" builtinId="8" hidden="1"/>
    <cellStyle name="Hipervínculo" xfId="1923" builtinId="8" hidden="1"/>
    <cellStyle name="Hipervínculo" xfId="1925" builtinId="8" hidden="1"/>
    <cellStyle name="Hipervínculo" xfId="1927" builtinId="8" hidden="1"/>
    <cellStyle name="Hipervínculo" xfId="1929" builtinId="8" hidden="1"/>
    <cellStyle name="Hipervínculo" xfId="1931" builtinId="8" hidden="1"/>
    <cellStyle name="Hipervínculo" xfId="1933" builtinId="8" hidden="1"/>
    <cellStyle name="Hipervínculo" xfId="1935" builtinId="8" hidden="1"/>
    <cellStyle name="Hipervínculo" xfId="1937" builtinId="8" hidden="1"/>
    <cellStyle name="Hipervínculo" xfId="1939" builtinId="8" hidden="1"/>
    <cellStyle name="Hipervínculo" xfId="1941" builtinId="8" hidden="1"/>
    <cellStyle name="Hipervínculo" xfId="1943" builtinId="8" hidden="1"/>
    <cellStyle name="Hipervínculo" xfId="1945" builtinId="8" hidden="1"/>
    <cellStyle name="Hipervínculo" xfId="1947" builtinId="8" hidden="1"/>
    <cellStyle name="Hipervínculo" xfId="1949" builtinId="8" hidden="1"/>
    <cellStyle name="Hipervínculo" xfId="1951" builtinId="8" hidden="1"/>
    <cellStyle name="Hipervínculo" xfId="1953" builtinId="8" hidden="1"/>
    <cellStyle name="Hipervínculo" xfId="1955" builtinId="8" hidden="1"/>
    <cellStyle name="Hipervínculo" xfId="1957" builtinId="8" hidden="1"/>
    <cellStyle name="Hipervínculo" xfId="1959" builtinId="8" hidden="1"/>
    <cellStyle name="Hipervínculo" xfId="1961" builtinId="8" hidden="1"/>
    <cellStyle name="Hipervínculo" xfId="1963" builtinId="8" hidden="1"/>
    <cellStyle name="Hipervínculo" xfId="1965" builtinId="8" hidden="1"/>
    <cellStyle name="Hipervínculo" xfId="1967" builtinId="8" hidden="1"/>
    <cellStyle name="Hipervínculo" xfId="1969" builtinId="8" hidden="1"/>
    <cellStyle name="Hipervínculo" xfId="1971" builtinId="8" hidden="1"/>
    <cellStyle name="Hipervínculo" xfId="1973" builtinId="8" hidden="1"/>
    <cellStyle name="Hipervínculo" xfId="1975" builtinId="8" hidden="1"/>
    <cellStyle name="Hipervínculo" xfId="1977" builtinId="8" hidden="1"/>
    <cellStyle name="Hipervínculo" xfId="1979" builtinId="8" hidden="1"/>
    <cellStyle name="Hipervínculo" xfId="1981" builtinId="8" hidden="1"/>
    <cellStyle name="Hipervínculo" xfId="1983" builtinId="8" hidden="1"/>
    <cellStyle name="Hipervínculo" xfId="1985" builtinId="8" hidden="1"/>
    <cellStyle name="Hipervínculo" xfId="1987" builtinId="8" hidden="1"/>
    <cellStyle name="Hipervínculo" xfId="1989" builtinId="8" hidden="1"/>
    <cellStyle name="Hipervínculo" xfId="1991" builtinId="8" hidden="1"/>
    <cellStyle name="Hipervínculo" xfId="1993" builtinId="8" hidden="1"/>
    <cellStyle name="Hipervínculo" xfId="1995" builtinId="8" hidden="1"/>
    <cellStyle name="Hipervínculo" xfId="1997" builtinId="8" hidden="1"/>
    <cellStyle name="Hipervínculo" xfId="1999" builtinId="8" hidden="1"/>
    <cellStyle name="Hipervínculo" xfId="2001" builtinId="8" hidden="1"/>
    <cellStyle name="Hipervínculo" xfId="2003" builtinId="8" hidden="1"/>
    <cellStyle name="Hipervínculo" xfId="2005" builtinId="8" hidden="1"/>
    <cellStyle name="Hipervínculo" xfId="2007" builtinId="8" hidden="1"/>
    <cellStyle name="Hipervínculo" xfId="2009" builtinId="8" hidden="1"/>
    <cellStyle name="Hipervínculo" xfId="2011" builtinId="8" hidden="1"/>
    <cellStyle name="Hipervínculo" xfId="2013" builtinId="8" hidden="1"/>
    <cellStyle name="Hipervínculo" xfId="2015" builtinId="8" hidden="1"/>
    <cellStyle name="Hipervínculo" xfId="2017" builtinId="8" hidden="1"/>
    <cellStyle name="Hipervínculo" xfId="2019" builtinId="8" hidden="1"/>
    <cellStyle name="Hipervínculo" xfId="2021" builtinId="8" hidden="1"/>
    <cellStyle name="Hipervínculo" xfId="2023" builtinId="8" hidden="1"/>
    <cellStyle name="Hipervínculo" xfId="2025" builtinId="8" hidden="1"/>
    <cellStyle name="Hipervínculo" xfId="2027" builtinId="8" hidden="1"/>
    <cellStyle name="Hipervínculo" xfId="2029" builtinId="8" hidden="1"/>
    <cellStyle name="Hipervínculo" xfId="2031" builtinId="8" hidden="1"/>
    <cellStyle name="Hipervínculo" xfId="2033" builtinId="8" hidden="1"/>
    <cellStyle name="Hipervínculo" xfId="2035" builtinId="8" hidden="1"/>
    <cellStyle name="Hipervínculo" xfId="2037" builtinId="8" hidden="1"/>
    <cellStyle name="Hipervínculo" xfId="2039" builtinId="8" hidden="1"/>
    <cellStyle name="Hipervínculo" xfId="2041" builtinId="8" hidden="1"/>
    <cellStyle name="Hipervínculo" xfId="2043" builtinId="8" hidden="1"/>
    <cellStyle name="Hipervínculo" xfId="2045" builtinId="8" hidden="1"/>
    <cellStyle name="Hipervínculo" xfId="2047" builtinId="8" hidden="1"/>
    <cellStyle name="Hipervínculo" xfId="2049" builtinId="8" hidden="1"/>
    <cellStyle name="Hipervínculo" xfId="2051" builtinId="8" hidden="1"/>
    <cellStyle name="Hipervínculo" xfId="2053" builtinId="8" hidden="1"/>
    <cellStyle name="Hipervínculo" xfId="2055" builtinId="8" hidden="1"/>
    <cellStyle name="Hipervínculo" xfId="2057" builtinId="8" hidden="1"/>
    <cellStyle name="Hipervínculo" xfId="2059" builtinId="8" hidden="1"/>
    <cellStyle name="Hipervínculo" xfId="2061" builtinId="8" hidden="1"/>
    <cellStyle name="Hipervínculo" xfId="2063" builtinId="8" hidden="1"/>
    <cellStyle name="Hipervínculo" xfId="2065" builtinId="8" hidden="1"/>
    <cellStyle name="Hipervínculo" xfId="2067" builtinId="8" hidden="1"/>
    <cellStyle name="Hipervínculo" xfId="2069" builtinId="8" hidden="1"/>
    <cellStyle name="Hipervínculo" xfId="2071" builtinId="8" hidden="1"/>
    <cellStyle name="Hipervínculo" xfId="2073" builtinId="8" hidden="1"/>
    <cellStyle name="Hipervínculo" xfId="2075" builtinId="8" hidden="1"/>
    <cellStyle name="Hipervínculo" xfId="2077" builtinId="8" hidden="1"/>
    <cellStyle name="Hipervínculo" xfId="2079" builtinId="8" hidden="1"/>
    <cellStyle name="Hipervínculo" xfId="2081" builtinId="8" hidden="1"/>
    <cellStyle name="Hipervínculo" xfId="2083" builtinId="8" hidden="1"/>
    <cellStyle name="Hipervínculo" xfId="2085" builtinId="8" hidden="1"/>
    <cellStyle name="Hipervínculo" xfId="2087" builtinId="8" hidden="1"/>
    <cellStyle name="Hipervínculo" xfId="2089" builtinId="8" hidden="1"/>
    <cellStyle name="Hipervínculo" xfId="2091" builtinId="8" hidden="1"/>
    <cellStyle name="Hipervínculo" xfId="2093" builtinId="8" hidden="1"/>
    <cellStyle name="Hipervínculo" xfId="2095" builtinId="8" hidden="1"/>
    <cellStyle name="Hipervínculo" xfId="2097" builtinId="8" hidden="1"/>
    <cellStyle name="Hipervínculo" xfId="2099" builtinId="8" hidden="1"/>
    <cellStyle name="Hipervínculo" xfId="2101" builtinId="8" hidden="1"/>
    <cellStyle name="Hipervínculo" xfId="2103" builtinId="8" hidden="1"/>
    <cellStyle name="Hipervínculo" xfId="2105" builtinId="8" hidden="1"/>
    <cellStyle name="Hipervínculo" xfId="2107" builtinId="8" hidden="1"/>
    <cellStyle name="Hipervínculo" xfId="2109" builtinId="8" hidden="1"/>
    <cellStyle name="Hipervínculo" xfId="2111" builtinId="8" hidden="1"/>
    <cellStyle name="Hipervínculo" xfId="2113" builtinId="8" hidden="1"/>
    <cellStyle name="Hipervínculo" xfId="2115" builtinId="8" hidden="1"/>
    <cellStyle name="Hipervínculo" xfId="2117" builtinId="8" hidden="1"/>
    <cellStyle name="Hipervínculo" xfId="2119" builtinId="8" hidden="1"/>
    <cellStyle name="Hipervínculo" xfId="2121" builtinId="8" hidden="1"/>
    <cellStyle name="Hipervínculo" xfId="2123" builtinId="8" hidden="1"/>
    <cellStyle name="Hipervínculo" xfId="2125" builtinId="8" hidden="1"/>
    <cellStyle name="Hipervínculo" xfId="2127" builtinId="8" hidden="1"/>
    <cellStyle name="Hipervínculo" xfId="2129" builtinId="8" hidden="1"/>
    <cellStyle name="Hipervínculo" xfId="2131" builtinId="8" hidden="1"/>
    <cellStyle name="Hipervínculo" xfId="2133" builtinId="8" hidden="1"/>
    <cellStyle name="Hipervínculo" xfId="2135" builtinId="8" hidden="1"/>
    <cellStyle name="Hipervínculo" xfId="2137" builtinId="8" hidden="1"/>
    <cellStyle name="Hipervínculo" xfId="2139" builtinId="8" hidden="1"/>
    <cellStyle name="Hipervínculo" xfId="2141" builtinId="8" hidden="1"/>
    <cellStyle name="Hipervínculo" xfId="2143" builtinId="8" hidden="1"/>
    <cellStyle name="Hipervínculo" xfId="2145" builtinId="8" hidden="1"/>
    <cellStyle name="Hipervínculo" xfId="2147" builtinId="8" hidden="1"/>
    <cellStyle name="Hipervínculo" xfId="2149" builtinId="8" hidden="1"/>
    <cellStyle name="Hipervínculo" xfId="2151" builtinId="8" hidden="1"/>
    <cellStyle name="Hipervínculo" xfId="2153" builtinId="8" hidden="1"/>
    <cellStyle name="Hipervínculo" xfId="2155" builtinId="8" hidden="1"/>
    <cellStyle name="Hipervínculo" xfId="2157" builtinId="8" hidden="1"/>
    <cellStyle name="Hipervínculo" xfId="2159" builtinId="8" hidden="1"/>
    <cellStyle name="Hipervínculo" xfId="2161" builtinId="8" hidden="1"/>
    <cellStyle name="Hipervínculo" xfId="2163" builtinId="8" hidden="1"/>
    <cellStyle name="Hipervínculo" xfId="2165" builtinId="8" hidden="1"/>
    <cellStyle name="Hipervínculo" xfId="2167" builtinId="8" hidden="1"/>
    <cellStyle name="Hipervínculo" xfId="2169" builtinId="8" hidden="1"/>
    <cellStyle name="Hipervínculo" xfId="2171" builtinId="8" hidden="1"/>
    <cellStyle name="Hipervínculo" xfId="2173" builtinId="8" hidden="1"/>
    <cellStyle name="Hipervínculo" xfId="2175" builtinId="8" hidden="1"/>
    <cellStyle name="Hipervínculo" xfId="2177" builtinId="8" hidden="1"/>
    <cellStyle name="Hipervínculo" xfId="2179" builtinId="8" hidden="1"/>
    <cellStyle name="Hipervínculo" xfId="2181" builtinId="8" hidden="1"/>
    <cellStyle name="Hipervínculo" xfId="2183" builtinId="8" hidden="1"/>
    <cellStyle name="Hipervínculo" xfId="2185" builtinId="8" hidden="1"/>
    <cellStyle name="Hipervínculo" xfId="2187" builtinId="8" hidden="1"/>
    <cellStyle name="Hipervínculo" xfId="2189" builtinId="8" hidden="1"/>
    <cellStyle name="Hipervínculo" xfId="2191" builtinId="8" hidden="1"/>
    <cellStyle name="Hipervínculo" xfId="2193" builtinId="8" hidden="1"/>
    <cellStyle name="Hipervínculo" xfId="2195" builtinId="8" hidden="1"/>
    <cellStyle name="Hipervínculo" xfId="2197" builtinId="8" hidden="1"/>
    <cellStyle name="Hipervínculo" xfId="2199" builtinId="8" hidden="1"/>
    <cellStyle name="Hipervínculo" xfId="2201" builtinId="8" hidden="1"/>
    <cellStyle name="Hipervínculo" xfId="2203" builtinId="8" hidden="1"/>
    <cellStyle name="Hipervínculo" xfId="2205" builtinId="8" hidden="1"/>
    <cellStyle name="Hipervínculo" xfId="2207" builtinId="8" hidden="1"/>
    <cellStyle name="Hipervínculo" xfId="2209" builtinId="8" hidden="1"/>
    <cellStyle name="Hipervínculo" xfId="2211" builtinId="8" hidden="1"/>
    <cellStyle name="Hipervínculo" xfId="2213" builtinId="8" hidden="1"/>
    <cellStyle name="Hipervínculo" xfId="2215" builtinId="8" hidden="1"/>
    <cellStyle name="Hipervínculo" xfId="2217" builtinId="8" hidden="1"/>
    <cellStyle name="Hipervínculo" xfId="2219" builtinId="8" hidden="1"/>
    <cellStyle name="Hipervínculo" xfId="2221" builtinId="8" hidden="1"/>
    <cellStyle name="Hipervínculo" xfId="2223" builtinId="8" hidden="1"/>
    <cellStyle name="Hipervínculo" xfId="2225" builtinId="8" hidden="1"/>
    <cellStyle name="Hipervínculo" xfId="2227" builtinId="8" hidden="1"/>
    <cellStyle name="Hipervínculo" xfId="2229" builtinId="8" hidden="1"/>
    <cellStyle name="Hipervínculo" xfId="2231" builtinId="8" hidden="1"/>
    <cellStyle name="Hipervínculo" xfId="2233" builtinId="8" hidden="1"/>
    <cellStyle name="Hipervínculo" xfId="2235" builtinId="8" hidden="1"/>
    <cellStyle name="Hipervínculo" xfId="2237" builtinId="8" hidden="1"/>
    <cellStyle name="Hipervínculo" xfId="2239" builtinId="8" hidden="1"/>
    <cellStyle name="Hipervínculo" xfId="2241" builtinId="8" hidden="1"/>
    <cellStyle name="Hipervínculo" xfId="2243" builtinId="8" hidden="1"/>
    <cellStyle name="Hipervínculo" xfId="2245" builtinId="8" hidden="1"/>
    <cellStyle name="Hipervínculo" xfId="2247" builtinId="8" hidden="1"/>
    <cellStyle name="Hipervínculo" xfId="2249" builtinId="8" hidden="1"/>
    <cellStyle name="Hipervínculo" xfId="2251" builtinId="8" hidden="1"/>
    <cellStyle name="Hipervínculo" xfId="2253" builtinId="8" hidden="1"/>
    <cellStyle name="Hipervínculo" xfId="2255" builtinId="8" hidden="1"/>
    <cellStyle name="Hipervínculo" xfId="2257" builtinId="8" hidden="1"/>
    <cellStyle name="Hipervínculo" xfId="2259" builtinId="8" hidden="1"/>
    <cellStyle name="Hipervínculo" xfId="2261" builtinId="8" hidden="1"/>
    <cellStyle name="Hipervínculo" xfId="2263" builtinId="8" hidden="1"/>
    <cellStyle name="Hipervínculo" xfId="2265" builtinId="8" hidden="1"/>
    <cellStyle name="Hipervínculo" xfId="2267" builtinId="8" hidden="1"/>
    <cellStyle name="Hipervínculo" xfId="2269" builtinId="8" hidden="1"/>
    <cellStyle name="Hipervínculo" xfId="2271" builtinId="8" hidden="1"/>
    <cellStyle name="Hipervínculo" xfId="2273" builtinId="8" hidden="1"/>
    <cellStyle name="Hipervínculo" xfId="2275" builtinId="8" hidden="1"/>
    <cellStyle name="Hipervínculo" xfId="2277" builtinId="8" hidden="1"/>
    <cellStyle name="Hipervínculo" xfId="2279" builtinId="8" hidden="1"/>
    <cellStyle name="Hipervínculo" xfId="2281" builtinId="8" hidden="1"/>
    <cellStyle name="Hipervínculo" xfId="2283" builtinId="8" hidden="1"/>
    <cellStyle name="Hipervínculo" xfId="2285" builtinId="8" hidden="1"/>
    <cellStyle name="Hipervínculo" xfId="2287" builtinId="8" hidden="1"/>
    <cellStyle name="Hipervínculo" xfId="2289" builtinId="8" hidden="1"/>
    <cellStyle name="Hipervínculo" xfId="2291" builtinId="8" hidden="1"/>
    <cellStyle name="Hipervínculo" xfId="2293" builtinId="8" hidden="1"/>
    <cellStyle name="Hipervínculo" xfId="2295" builtinId="8" hidden="1"/>
    <cellStyle name="Hipervínculo" xfId="2297" builtinId="8" hidden="1"/>
    <cellStyle name="Hipervínculo" xfId="2299" builtinId="8" hidden="1"/>
    <cellStyle name="Hipervínculo" xfId="2301" builtinId="8" hidden="1"/>
    <cellStyle name="Hipervínculo" xfId="2303" builtinId="8" hidden="1"/>
    <cellStyle name="Hipervínculo" xfId="2305" builtinId="8" hidden="1"/>
    <cellStyle name="Hipervínculo" xfId="2307" builtinId="8" hidden="1"/>
    <cellStyle name="Hipervínculo" xfId="2309" builtinId="8" hidden="1"/>
    <cellStyle name="Hipervínculo" xfId="2311" builtinId="8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2" builtinId="9" hidden="1"/>
    <cellStyle name="Hipervínculo visitado" xfId="54" builtinId="9" hidden="1"/>
    <cellStyle name="Hipervínculo visitado" xfId="56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3" builtinId="9" hidden="1"/>
    <cellStyle name="Hipervínculo visitado" xfId="135" builtinId="9" hidden="1"/>
    <cellStyle name="Hipervínculo visitado" xfId="137" builtinId="9" hidden="1"/>
    <cellStyle name="Hipervínculo visitado" xfId="139" builtinId="9" hidden="1"/>
    <cellStyle name="Hipervínculo visitado" xfId="141" builtinId="9" hidden="1"/>
    <cellStyle name="Hipervínculo visitado" xfId="143" builtinId="9" hidden="1"/>
    <cellStyle name="Hipervínculo visitado" xfId="145" builtinId="9" hidden="1"/>
    <cellStyle name="Hipervínculo visitado" xfId="147" builtinId="9" hidden="1"/>
    <cellStyle name="Hipervínculo visitado" xfId="149" builtinId="9" hidden="1"/>
    <cellStyle name="Hipervínculo visitado" xfId="151" builtinId="9" hidden="1"/>
    <cellStyle name="Hipervínculo visitado" xfId="153" builtinId="9" hidden="1"/>
    <cellStyle name="Hipervínculo visitado" xfId="155" builtinId="9" hidden="1"/>
    <cellStyle name="Hipervínculo visitado" xfId="157" builtinId="9" hidden="1"/>
    <cellStyle name="Hipervínculo visitado" xfId="159" builtinId="9" hidden="1"/>
    <cellStyle name="Hipervínculo visitado" xfId="161" builtinId="9" hidden="1"/>
    <cellStyle name="Hipervínculo visitado" xfId="163" builtinId="9" hidden="1"/>
    <cellStyle name="Hipervínculo visitado" xfId="165" builtinId="9" hidden="1"/>
    <cellStyle name="Hipervínculo visitado" xfId="167" builtinId="9" hidden="1"/>
    <cellStyle name="Hipervínculo visitado" xfId="169" builtinId="9" hidden="1"/>
    <cellStyle name="Hipervínculo visitado" xfId="171" builtinId="9" hidden="1"/>
    <cellStyle name="Hipervínculo visitado" xfId="173" builtinId="9" hidden="1"/>
    <cellStyle name="Hipervínculo visitado" xfId="175" builtinId="9" hidden="1"/>
    <cellStyle name="Hipervínculo visitado" xfId="177" builtinId="9" hidden="1"/>
    <cellStyle name="Hipervínculo visitado" xfId="179" builtinId="9" hidden="1"/>
    <cellStyle name="Hipervínculo visitado" xfId="181" builtinId="9" hidden="1"/>
    <cellStyle name="Hipervínculo visitado" xfId="183" builtinId="9" hidden="1"/>
    <cellStyle name="Hipervínculo visitado" xfId="185" builtinId="9" hidden="1"/>
    <cellStyle name="Hipervínculo visitado" xfId="187" builtinId="9" hidden="1"/>
    <cellStyle name="Hipervínculo visitado" xfId="189" builtinId="9" hidden="1"/>
    <cellStyle name="Hipervínculo visitado" xfId="191" builtinId="9" hidden="1"/>
    <cellStyle name="Hipervínculo visitado" xfId="193" builtinId="9" hidden="1"/>
    <cellStyle name="Hipervínculo visitado" xfId="195" builtinId="9" hidden="1"/>
    <cellStyle name="Hipervínculo visitado" xfId="197" builtinId="9" hidden="1"/>
    <cellStyle name="Hipervínculo visitado" xfId="199" builtinId="9" hidden="1"/>
    <cellStyle name="Hipervínculo visitado" xfId="201" builtinId="9" hidden="1"/>
    <cellStyle name="Hipervínculo visitado" xfId="203" builtinId="9" hidden="1"/>
    <cellStyle name="Hipervínculo visitado" xfId="205" builtinId="9" hidden="1"/>
    <cellStyle name="Hipervínculo visitado" xfId="207" builtinId="9" hidden="1"/>
    <cellStyle name="Hipervínculo visitado" xfId="209" builtinId="9" hidden="1"/>
    <cellStyle name="Hipervínculo visitado" xfId="211" builtinId="9" hidden="1"/>
    <cellStyle name="Hipervínculo visitado" xfId="213" builtinId="9" hidden="1"/>
    <cellStyle name="Hipervínculo visitado" xfId="215" builtinId="9" hidden="1"/>
    <cellStyle name="Hipervínculo visitado" xfId="217" builtinId="9" hidden="1"/>
    <cellStyle name="Hipervínculo visitado" xfId="219" builtinId="9" hidden="1"/>
    <cellStyle name="Hipervínculo visitado" xfId="221" builtinId="9" hidden="1"/>
    <cellStyle name="Hipervínculo visitado" xfId="223" builtinId="9" hidden="1"/>
    <cellStyle name="Hipervínculo visitado" xfId="225" builtinId="9" hidden="1"/>
    <cellStyle name="Hipervínculo visitado" xfId="227" builtinId="9" hidden="1"/>
    <cellStyle name="Hipervínculo visitado" xfId="229" builtinId="9" hidden="1"/>
    <cellStyle name="Hipervínculo visitado" xfId="231" builtinId="9" hidden="1"/>
    <cellStyle name="Hipervínculo visitado" xfId="233" builtinId="9" hidden="1"/>
    <cellStyle name="Hipervínculo visitado" xfId="235" builtinId="9" hidden="1"/>
    <cellStyle name="Hipervínculo visitado" xfId="237" builtinId="9" hidden="1"/>
    <cellStyle name="Hipervínculo visitado" xfId="239" builtinId="9" hidden="1"/>
    <cellStyle name="Hipervínculo visitado" xfId="241" builtinId="9" hidden="1"/>
    <cellStyle name="Hipervínculo visitado" xfId="243" builtinId="9" hidden="1"/>
    <cellStyle name="Hipervínculo visitado" xfId="245" builtinId="9" hidden="1"/>
    <cellStyle name="Hipervínculo visitado" xfId="247" builtinId="9" hidden="1"/>
    <cellStyle name="Hipervínculo visitado" xfId="249" builtinId="9" hidden="1"/>
    <cellStyle name="Hipervínculo visitado" xfId="251" builtinId="9" hidden="1"/>
    <cellStyle name="Hipervínculo visitado" xfId="253" builtinId="9" hidden="1"/>
    <cellStyle name="Hipervínculo visitado" xfId="255" builtinId="9" hidden="1"/>
    <cellStyle name="Hipervínculo visitado" xfId="257" builtinId="9" hidden="1"/>
    <cellStyle name="Hipervínculo visitado" xfId="259" builtinId="9" hidden="1"/>
    <cellStyle name="Hipervínculo visitado" xfId="261" builtinId="9" hidden="1"/>
    <cellStyle name="Hipervínculo visitado" xfId="263" builtinId="9" hidden="1"/>
    <cellStyle name="Hipervínculo visitado" xfId="265" builtinId="9" hidden="1"/>
    <cellStyle name="Hipervínculo visitado" xfId="267" builtinId="9" hidden="1"/>
    <cellStyle name="Hipervínculo visitado" xfId="269" builtinId="9" hidden="1"/>
    <cellStyle name="Hipervínculo visitado" xfId="271" builtinId="9" hidden="1"/>
    <cellStyle name="Hipervínculo visitado" xfId="273" builtinId="9" hidden="1"/>
    <cellStyle name="Hipervínculo visitado" xfId="275" builtinId="9" hidden="1"/>
    <cellStyle name="Hipervínculo visitado" xfId="277" builtinId="9" hidden="1"/>
    <cellStyle name="Hipervínculo visitado" xfId="279" builtinId="9" hidden="1"/>
    <cellStyle name="Hipervínculo visitado" xfId="281" builtinId="9" hidden="1"/>
    <cellStyle name="Hipervínculo visitado" xfId="283" builtinId="9" hidden="1"/>
    <cellStyle name="Hipervínculo visitado" xfId="285" builtinId="9" hidden="1"/>
    <cellStyle name="Hipervínculo visitado" xfId="287" builtinId="9" hidden="1"/>
    <cellStyle name="Hipervínculo visitado" xfId="289" builtinId="9" hidden="1"/>
    <cellStyle name="Hipervínculo visitado" xfId="291" builtinId="9" hidden="1"/>
    <cellStyle name="Hipervínculo visitado" xfId="293" builtinId="9" hidden="1"/>
    <cellStyle name="Hipervínculo visitado" xfId="295" builtinId="9" hidden="1"/>
    <cellStyle name="Hipervínculo visitado" xfId="297" builtinId="9" hidden="1"/>
    <cellStyle name="Hipervínculo visitado" xfId="299" builtinId="9" hidden="1"/>
    <cellStyle name="Hipervínculo visitado" xfId="301" builtinId="9" hidden="1"/>
    <cellStyle name="Hipervínculo visitado" xfId="303" builtinId="9" hidden="1"/>
    <cellStyle name="Hipervínculo visitado" xfId="305" builtinId="9" hidden="1"/>
    <cellStyle name="Hipervínculo visitado" xfId="307" builtinId="9" hidden="1"/>
    <cellStyle name="Hipervínculo visitado" xfId="309" builtinId="9" hidden="1"/>
    <cellStyle name="Hipervínculo visitado" xfId="311" builtinId="9" hidden="1"/>
    <cellStyle name="Hipervínculo visitado" xfId="313" builtinId="9" hidden="1"/>
    <cellStyle name="Hipervínculo visitado" xfId="315" builtinId="9" hidden="1"/>
    <cellStyle name="Hipervínculo visitado" xfId="317" builtinId="9" hidden="1"/>
    <cellStyle name="Hipervínculo visitado" xfId="319" builtinId="9" hidden="1"/>
    <cellStyle name="Hipervínculo visitado" xfId="321" builtinId="9" hidden="1"/>
    <cellStyle name="Hipervínculo visitado" xfId="323" builtinId="9" hidden="1"/>
    <cellStyle name="Hipervínculo visitado" xfId="325" builtinId="9" hidden="1"/>
    <cellStyle name="Hipervínculo visitado" xfId="327" builtinId="9" hidden="1"/>
    <cellStyle name="Hipervínculo visitado" xfId="329" builtinId="9" hidden="1"/>
    <cellStyle name="Hipervínculo visitado" xfId="331" builtinId="9" hidden="1"/>
    <cellStyle name="Hipervínculo visitado" xfId="333" builtinId="9" hidden="1"/>
    <cellStyle name="Hipervínculo visitado" xfId="335" builtinId="9" hidden="1"/>
    <cellStyle name="Hipervínculo visitado" xfId="337" builtinId="9" hidden="1"/>
    <cellStyle name="Hipervínculo visitado" xfId="339" builtinId="9" hidden="1"/>
    <cellStyle name="Hipervínculo visitado" xfId="341" builtinId="9" hidden="1"/>
    <cellStyle name="Hipervínculo visitado" xfId="343" builtinId="9" hidden="1"/>
    <cellStyle name="Hipervínculo visitado" xfId="345" builtinId="9" hidden="1"/>
    <cellStyle name="Hipervínculo visitado" xfId="347" builtinId="9" hidden="1"/>
    <cellStyle name="Hipervínculo visitado" xfId="349" builtinId="9" hidden="1"/>
    <cellStyle name="Hipervínculo visitado" xfId="351" builtinId="9" hidden="1"/>
    <cellStyle name="Hipervínculo visitado" xfId="353" builtinId="9" hidden="1"/>
    <cellStyle name="Hipervínculo visitado" xfId="355" builtinId="9" hidden="1"/>
    <cellStyle name="Hipervínculo visitado" xfId="357" builtinId="9" hidden="1"/>
    <cellStyle name="Hipervínculo visitado" xfId="359" builtinId="9" hidden="1"/>
    <cellStyle name="Hipervínculo visitado" xfId="361" builtinId="9" hidden="1"/>
    <cellStyle name="Hipervínculo visitado" xfId="363" builtinId="9" hidden="1"/>
    <cellStyle name="Hipervínculo visitado" xfId="365" builtinId="9" hidden="1"/>
    <cellStyle name="Hipervínculo visitado" xfId="367" builtinId="9" hidden="1"/>
    <cellStyle name="Hipervínculo visitado" xfId="369" builtinId="9" hidden="1"/>
    <cellStyle name="Hipervínculo visitado" xfId="371" builtinId="9" hidden="1"/>
    <cellStyle name="Hipervínculo visitado" xfId="373" builtinId="9" hidden="1"/>
    <cellStyle name="Hipervínculo visitado" xfId="375" builtinId="9" hidden="1"/>
    <cellStyle name="Hipervínculo visitado" xfId="377" builtinId="9" hidden="1"/>
    <cellStyle name="Hipervínculo visitado" xfId="379" builtinId="9" hidden="1"/>
    <cellStyle name="Hipervínculo visitado" xfId="381" builtinId="9" hidden="1"/>
    <cellStyle name="Hipervínculo visitado" xfId="383" builtinId="9" hidden="1"/>
    <cellStyle name="Hipervínculo visitado" xfId="385" builtinId="9" hidden="1"/>
    <cellStyle name="Hipervínculo visitado" xfId="387" builtinId="9" hidden="1"/>
    <cellStyle name="Hipervínculo visitado" xfId="389" builtinId="9" hidden="1"/>
    <cellStyle name="Hipervínculo visitado" xfId="391" builtinId="9" hidden="1"/>
    <cellStyle name="Hipervínculo visitado" xfId="393" builtinId="9" hidden="1"/>
    <cellStyle name="Hipervínculo visitado" xfId="395" builtinId="9" hidden="1"/>
    <cellStyle name="Hipervínculo visitado" xfId="397" builtinId="9" hidden="1"/>
    <cellStyle name="Hipervínculo visitado" xfId="399" builtinId="9" hidden="1"/>
    <cellStyle name="Hipervínculo visitado" xfId="401" builtinId="9" hidden="1"/>
    <cellStyle name="Hipervínculo visitado" xfId="403" builtinId="9" hidden="1"/>
    <cellStyle name="Hipervínculo visitado" xfId="405" builtinId="9" hidden="1"/>
    <cellStyle name="Hipervínculo visitado" xfId="407" builtinId="9" hidden="1"/>
    <cellStyle name="Hipervínculo visitado" xfId="409" builtinId="9" hidden="1"/>
    <cellStyle name="Hipervínculo visitado" xfId="411" builtinId="9" hidden="1"/>
    <cellStyle name="Hipervínculo visitado" xfId="413" builtinId="9" hidden="1"/>
    <cellStyle name="Hipervínculo visitado" xfId="415" builtinId="9" hidden="1"/>
    <cellStyle name="Hipervínculo visitado" xfId="417" builtinId="9" hidden="1"/>
    <cellStyle name="Hipervínculo visitado" xfId="419" builtinId="9" hidden="1"/>
    <cellStyle name="Hipervínculo visitado" xfId="421" builtinId="9" hidden="1"/>
    <cellStyle name="Hipervínculo visitado" xfId="423" builtinId="9" hidden="1"/>
    <cellStyle name="Hipervínculo visitado" xfId="425" builtinId="9" hidden="1"/>
    <cellStyle name="Hipervínculo visitado" xfId="427" builtinId="9" hidden="1"/>
    <cellStyle name="Hipervínculo visitado" xfId="429" builtinId="9" hidden="1"/>
    <cellStyle name="Hipervínculo visitado" xfId="431" builtinId="9" hidden="1"/>
    <cellStyle name="Hipervínculo visitado" xfId="433" builtinId="9" hidden="1"/>
    <cellStyle name="Hipervínculo visitado" xfId="435" builtinId="9" hidden="1"/>
    <cellStyle name="Hipervínculo visitado" xfId="437" builtinId="9" hidden="1"/>
    <cellStyle name="Hipervínculo visitado" xfId="439" builtinId="9" hidden="1"/>
    <cellStyle name="Hipervínculo visitado" xfId="441" builtinId="9" hidden="1"/>
    <cellStyle name="Hipervínculo visitado" xfId="443" builtinId="9" hidden="1"/>
    <cellStyle name="Hipervínculo visitado" xfId="445" builtinId="9" hidden="1"/>
    <cellStyle name="Hipervínculo visitado" xfId="447" builtinId="9" hidden="1"/>
    <cellStyle name="Hipervínculo visitado" xfId="449" builtinId="9" hidden="1"/>
    <cellStyle name="Hipervínculo visitado" xfId="451" builtinId="9" hidden="1"/>
    <cellStyle name="Hipervínculo visitado" xfId="453" builtinId="9" hidden="1"/>
    <cellStyle name="Hipervínculo visitado" xfId="455" builtinId="9" hidden="1"/>
    <cellStyle name="Hipervínculo visitado" xfId="457" builtinId="9" hidden="1"/>
    <cellStyle name="Hipervínculo visitado" xfId="459" builtinId="9" hidden="1"/>
    <cellStyle name="Hipervínculo visitado" xfId="461" builtinId="9" hidden="1"/>
    <cellStyle name="Hipervínculo visitado" xfId="463" builtinId="9" hidden="1"/>
    <cellStyle name="Hipervínculo visitado" xfId="465" builtinId="9" hidden="1"/>
    <cellStyle name="Hipervínculo visitado" xfId="467" builtinId="9" hidden="1"/>
    <cellStyle name="Hipervínculo visitado" xfId="469" builtinId="9" hidden="1"/>
    <cellStyle name="Hipervínculo visitado" xfId="471" builtinId="9" hidden="1"/>
    <cellStyle name="Hipervínculo visitado" xfId="473" builtinId="9" hidden="1"/>
    <cellStyle name="Hipervínculo visitado" xfId="475" builtinId="9" hidden="1"/>
    <cellStyle name="Hipervínculo visitado" xfId="477" builtinId="9" hidden="1"/>
    <cellStyle name="Hipervínculo visitado" xfId="479" builtinId="9" hidden="1"/>
    <cellStyle name="Hipervínculo visitado" xfId="481" builtinId="9" hidden="1"/>
    <cellStyle name="Hipervínculo visitado" xfId="483" builtinId="9" hidden="1"/>
    <cellStyle name="Hipervínculo visitado" xfId="485" builtinId="9" hidden="1"/>
    <cellStyle name="Hipervínculo visitado" xfId="487" builtinId="9" hidden="1"/>
    <cellStyle name="Hipervínculo visitado" xfId="489" builtinId="9" hidden="1"/>
    <cellStyle name="Hipervínculo visitado" xfId="491" builtinId="9" hidden="1"/>
    <cellStyle name="Hipervínculo visitado" xfId="493" builtinId="9" hidden="1"/>
    <cellStyle name="Hipervínculo visitado" xfId="495" builtinId="9" hidden="1"/>
    <cellStyle name="Hipervínculo visitado" xfId="497" builtinId="9" hidden="1"/>
    <cellStyle name="Hipervínculo visitado" xfId="499" builtinId="9" hidden="1"/>
    <cellStyle name="Hipervínculo visitado" xfId="501" builtinId="9" hidden="1"/>
    <cellStyle name="Hipervínculo visitado" xfId="503" builtinId="9" hidden="1"/>
    <cellStyle name="Hipervínculo visitado" xfId="505" builtinId="9" hidden="1"/>
    <cellStyle name="Hipervínculo visitado" xfId="507" builtinId="9" hidden="1"/>
    <cellStyle name="Hipervínculo visitado" xfId="509" builtinId="9" hidden="1"/>
    <cellStyle name="Hipervínculo visitado" xfId="511" builtinId="9" hidden="1"/>
    <cellStyle name="Hipervínculo visitado" xfId="513" builtinId="9" hidden="1"/>
    <cellStyle name="Hipervínculo visitado" xfId="515" builtinId="9" hidden="1"/>
    <cellStyle name="Hipervínculo visitado" xfId="517" builtinId="9" hidden="1"/>
    <cellStyle name="Hipervínculo visitado" xfId="519" builtinId="9" hidden="1"/>
    <cellStyle name="Hipervínculo visitado" xfId="521" builtinId="9" hidden="1"/>
    <cellStyle name="Hipervínculo visitado" xfId="523" builtinId="9" hidden="1"/>
    <cellStyle name="Hipervínculo visitado" xfId="525" builtinId="9" hidden="1"/>
    <cellStyle name="Hipervínculo visitado" xfId="527" builtinId="9" hidden="1"/>
    <cellStyle name="Hipervínculo visitado" xfId="529" builtinId="9" hidden="1"/>
    <cellStyle name="Hipervínculo visitado" xfId="531" builtinId="9" hidden="1"/>
    <cellStyle name="Hipervínculo visitado" xfId="533" builtinId="9" hidden="1"/>
    <cellStyle name="Hipervínculo visitado" xfId="535" builtinId="9" hidden="1"/>
    <cellStyle name="Hipervínculo visitado" xfId="537" builtinId="9" hidden="1"/>
    <cellStyle name="Hipervínculo visitado" xfId="539" builtinId="9" hidden="1"/>
    <cellStyle name="Hipervínculo visitado" xfId="541" builtinId="9" hidden="1"/>
    <cellStyle name="Hipervínculo visitado" xfId="543" builtinId="9" hidden="1"/>
    <cellStyle name="Hipervínculo visitado" xfId="545" builtinId="9" hidden="1"/>
    <cellStyle name="Hipervínculo visitado" xfId="547" builtinId="9" hidden="1"/>
    <cellStyle name="Hipervínculo visitado" xfId="549" builtinId="9" hidden="1"/>
    <cellStyle name="Hipervínculo visitado" xfId="551" builtinId="9" hidden="1"/>
    <cellStyle name="Hipervínculo visitado" xfId="553" builtinId="9" hidden="1"/>
    <cellStyle name="Hipervínculo visitado" xfId="555" builtinId="9" hidden="1"/>
    <cellStyle name="Hipervínculo visitado" xfId="557" builtinId="9" hidden="1"/>
    <cellStyle name="Hipervínculo visitado" xfId="559" builtinId="9" hidden="1"/>
    <cellStyle name="Hipervínculo visitado" xfId="561" builtinId="9" hidden="1"/>
    <cellStyle name="Hipervínculo visitado" xfId="563" builtinId="9" hidden="1"/>
    <cellStyle name="Hipervínculo visitado" xfId="565" builtinId="9" hidden="1"/>
    <cellStyle name="Hipervínculo visitado" xfId="567" builtinId="9" hidden="1"/>
    <cellStyle name="Hipervínculo visitado" xfId="569" builtinId="9" hidden="1"/>
    <cellStyle name="Hipervínculo visitado" xfId="571" builtinId="9" hidden="1"/>
    <cellStyle name="Hipervínculo visitado" xfId="573" builtinId="9" hidden="1"/>
    <cellStyle name="Hipervínculo visitado" xfId="575" builtinId="9" hidden="1"/>
    <cellStyle name="Hipervínculo visitado" xfId="577" builtinId="9" hidden="1"/>
    <cellStyle name="Hipervínculo visitado" xfId="579" builtinId="9" hidden="1"/>
    <cellStyle name="Hipervínculo visitado" xfId="581" builtinId="9" hidden="1"/>
    <cellStyle name="Hipervínculo visitado" xfId="583" builtinId="9" hidden="1"/>
    <cellStyle name="Hipervínculo visitado" xfId="585" builtinId="9" hidden="1"/>
    <cellStyle name="Hipervínculo visitado" xfId="587" builtinId="9" hidden="1"/>
    <cellStyle name="Hipervínculo visitado" xfId="589" builtinId="9" hidden="1"/>
    <cellStyle name="Hipervínculo visitado" xfId="591" builtinId="9" hidden="1"/>
    <cellStyle name="Hipervínculo visitado" xfId="593" builtinId="9" hidden="1"/>
    <cellStyle name="Hipervínculo visitado" xfId="595" builtinId="9" hidden="1"/>
    <cellStyle name="Hipervínculo visitado" xfId="597" builtinId="9" hidden="1"/>
    <cellStyle name="Hipervínculo visitado" xfId="599" builtinId="9" hidden="1"/>
    <cellStyle name="Hipervínculo visitado" xfId="601" builtinId="9" hidden="1"/>
    <cellStyle name="Hipervínculo visitado" xfId="603" builtinId="9" hidden="1"/>
    <cellStyle name="Hipervínculo visitado" xfId="605" builtinId="9" hidden="1"/>
    <cellStyle name="Hipervínculo visitado" xfId="607" builtinId="9" hidden="1"/>
    <cellStyle name="Hipervínculo visitado" xfId="609" builtinId="9" hidden="1"/>
    <cellStyle name="Hipervínculo visitado" xfId="611" builtinId="9" hidden="1"/>
    <cellStyle name="Hipervínculo visitado" xfId="613" builtinId="9" hidden="1"/>
    <cellStyle name="Hipervínculo visitado" xfId="615" builtinId="9" hidden="1"/>
    <cellStyle name="Hipervínculo visitado" xfId="617" builtinId="9" hidden="1"/>
    <cellStyle name="Hipervínculo visitado" xfId="619" builtinId="9" hidden="1"/>
    <cellStyle name="Hipervínculo visitado" xfId="621" builtinId="9" hidden="1"/>
    <cellStyle name="Hipervínculo visitado" xfId="623" builtinId="9" hidden="1"/>
    <cellStyle name="Hipervínculo visitado" xfId="625" builtinId="9" hidden="1"/>
    <cellStyle name="Hipervínculo visitado" xfId="627" builtinId="9" hidden="1"/>
    <cellStyle name="Hipervínculo visitado" xfId="629" builtinId="9" hidden="1"/>
    <cellStyle name="Hipervínculo visitado" xfId="631" builtinId="9" hidden="1"/>
    <cellStyle name="Hipervínculo visitado" xfId="633" builtinId="9" hidden="1"/>
    <cellStyle name="Hipervínculo visitado" xfId="635" builtinId="9" hidden="1"/>
    <cellStyle name="Hipervínculo visitado" xfId="637" builtinId="9" hidden="1"/>
    <cellStyle name="Hipervínculo visitado" xfId="639" builtinId="9" hidden="1"/>
    <cellStyle name="Hipervínculo visitado" xfId="641" builtinId="9" hidden="1"/>
    <cellStyle name="Hipervínculo visitado" xfId="643" builtinId="9" hidden="1"/>
    <cellStyle name="Hipervínculo visitado" xfId="645" builtinId="9" hidden="1"/>
    <cellStyle name="Hipervínculo visitado" xfId="647" builtinId="9" hidden="1"/>
    <cellStyle name="Hipervínculo visitado" xfId="649" builtinId="9" hidden="1"/>
    <cellStyle name="Hipervínculo visitado" xfId="651" builtinId="9" hidden="1"/>
    <cellStyle name="Hipervínculo visitado" xfId="653" builtinId="9" hidden="1"/>
    <cellStyle name="Hipervínculo visitado" xfId="655" builtinId="9" hidden="1"/>
    <cellStyle name="Hipervínculo visitado" xfId="657" builtinId="9" hidden="1"/>
    <cellStyle name="Hipervínculo visitado" xfId="659" builtinId="9" hidden="1"/>
    <cellStyle name="Hipervínculo visitado" xfId="661" builtinId="9" hidden="1"/>
    <cellStyle name="Hipervínculo visitado" xfId="663" builtinId="9" hidden="1"/>
    <cellStyle name="Hipervínculo visitado" xfId="665" builtinId="9" hidden="1"/>
    <cellStyle name="Hipervínculo visitado" xfId="667" builtinId="9" hidden="1"/>
    <cellStyle name="Hipervínculo visitado" xfId="669" builtinId="9" hidden="1"/>
    <cellStyle name="Hipervínculo visitado" xfId="671" builtinId="9" hidden="1"/>
    <cellStyle name="Hipervínculo visitado" xfId="673" builtinId="9" hidden="1"/>
    <cellStyle name="Hipervínculo visitado" xfId="675" builtinId="9" hidden="1"/>
    <cellStyle name="Hipervínculo visitado" xfId="677" builtinId="9" hidden="1"/>
    <cellStyle name="Hipervínculo visitado" xfId="679" builtinId="9" hidden="1"/>
    <cellStyle name="Hipervínculo visitado" xfId="681" builtinId="9" hidden="1"/>
    <cellStyle name="Hipervínculo visitado" xfId="683" builtinId="9" hidden="1"/>
    <cellStyle name="Hipervínculo visitado" xfId="685" builtinId="9" hidden="1"/>
    <cellStyle name="Hipervínculo visitado" xfId="687" builtinId="9" hidden="1"/>
    <cellStyle name="Hipervínculo visitado" xfId="689" builtinId="9" hidden="1"/>
    <cellStyle name="Hipervínculo visitado" xfId="691" builtinId="9" hidden="1"/>
    <cellStyle name="Hipervínculo visitado" xfId="693" builtinId="9" hidden="1"/>
    <cellStyle name="Hipervínculo visitado" xfId="695" builtinId="9" hidden="1"/>
    <cellStyle name="Hipervínculo visitado" xfId="697" builtinId="9" hidden="1"/>
    <cellStyle name="Hipervínculo visitado" xfId="699" builtinId="9" hidden="1"/>
    <cellStyle name="Hipervínculo visitado" xfId="701" builtinId="9" hidden="1"/>
    <cellStyle name="Hipervínculo visitado" xfId="703" builtinId="9" hidden="1"/>
    <cellStyle name="Hipervínculo visitado" xfId="705" builtinId="9" hidden="1"/>
    <cellStyle name="Hipervínculo visitado" xfId="707" builtinId="9" hidden="1"/>
    <cellStyle name="Hipervínculo visitado" xfId="709" builtinId="9" hidden="1"/>
    <cellStyle name="Hipervínculo visitado" xfId="711" builtinId="9" hidden="1"/>
    <cellStyle name="Hipervínculo visitado" xfId="713" builtinId="9" hidden="1"/>
    <cellStyle name="Hipervínculo visitado" xfId="715" builtinId="9" hidden="1"/>
    <cellStyle name="Hipervínculo visitado" xfId="717" builtinId="9" hidden="1"/>
    <cellStyle name="Hipervínculo visitado" xfId="719" builtinId="9" hidden="1"/>
    <cellStyle name="Hipervínculo visitado" xfId="721" builtinId="9" hidden="1"/>
    <cellStyle name="Hipervínculo visitado" xfId="723" builtinId="9" hidden="1"/>
    <cellStyle name="Hipervínculo visitado" xfId="725" builtinId="9" hidden="1"/>
    <cellStyle name="Hipervínculo visitado" xfId="727" builtinId="9" hidden="1"/>
    <cellStyle name="Hipervínculo visitado" xfId="729" builtinId="9" hidden="1"/>
    <cellStyle name="Hipervínculo visitado" xfId="731" builtinId="9" hidden="1"/>
    <cellStyle name="Hipervínculo visitado" xfId="733" builtinId="9" hidden="1"/>
    <cellStyle name="Hipervínculo visitado" xfId="735" builtinId="9" hidden="1"/>
    <cellStyle name="Hipervínculo visitado" xfId="737" builtinId="9" hidden="1"/>
    <cellStyle name="Hipervínculo visitado" xfId="739" builtinId="9" hidden="1"/>
    <cellStyle name="Hipervínculo visitado" xfId="741" builtinId="9" hidden="1"/>
    <cellStyle name="Hipervínculo visitado" xfId="743" builtinId="9" hidden="1"/>
    <cellStyle name="Hipervínculo visitado" xfId="745" builtinId="9" hidden="1"/>
    <cellStyle name="Hipervínculo visitado" xfId="747" builtinId="9" hidden="1"/>
    <cellStyle name="Hipervínculo visitado" xfId="749" builtinId="9" hidden="1"/>
    <cellStyle name="Hipervínculo visitado" xfId="751" builtinId="9" hidden="1"/>
    <cellStyle name="Hipervínculo visitado" xfId="753" builtinId="9" hidden="1"/>
    <cellStyle name="Hipervínculo visitado" xfId="755" builtinId="9" hidden="1"/>
    <cellStyle name="Hipervínculo visitado" xfId="757" builtinId="9" hidden="1"/>
    <cellStyle name="Hipervínculo visitado" xfId="759" builtinId="9" hidden="1"/>
    <cellStyle name="Hipervínculo visitado" xfId="761" builtinId="9" hidden="1"/>
    <cellStyle name="Hipervínculo visitado" xfId="763" builtinId="9" hidden="1"/>
    <cellStyle name="Hipervínculo visitado" xfId="765" builtinId="9" hidden="1"/>
    <cellStyle name="Hipervínculo visitado" xfId="767" builtinId="9" hidden="1"/>
    <cellStyle name="Hipervínculo visitado" xfId="769" builtinId="9" hidden="1"/>
    <cellStyle name="Hipervínculo visitado" xfId="771" builtinId="9" hidden="1"/>
    <cellStyle name="Hipervínculo visitado" xfId="773" builtinId="9" hidden="1"/>
    <cellStyle name="Hipervínculo visitado" xfId="775" builtinId="9" hidden="1"/>
    <cellStyle name="Hipervínculo visitado" xfId="777" builtinId="9" hidden="1"/>
    <cellStyle name="Hipervínculo visitado" xfId="779" builtinId="9" hidden="1"/>
    <cellStyle name="Hipervínculo visitado" xfId="781" builtinId="9" hidden="1"/>
    <cellStyle name="Hipervínculo visitado" xfId="783" builtinId="9" hidden="1"/>
    <cellStyle name="Hipervínculo visitado" xfId="785" builtinId="9" hidden="1"/>
    <cellStyle name="Hipervínculo visitado" xfId="787" builtinId="9" hidden="1"/>
    <cellStyle name="Hipervínculo visitado" xfId="789" builtinId="9" hidden="1"/>
    <cellStyle name="Hipervínculo visitado" xfId="791" builtinId="9" hidden="1"/>
    <cellStyle name="Hipervínculo visitado" xfId="793" builtinId="9" hidden="1"/>
    <cellStyle name="Hipervínculo visitado" xfId="795" builtinId="9" hidden="1"/>
    <cellStyle name="Hipervínculo visitado" xfId="797" builtinId="9" hidden="1"/>
    <cellStyle name="Hipervínculo visitado" xfId="799" builtinId="9" hidden="1"/>
    <cellStyle name="Hipervínculo visitado" xfId="801" builtinId="9" hidden="1"/>
    <cellStyle name="Hipervínculo visitado" xfId="803" builtinId="9" hidden="1"/>
    <cellStyle name="Hipervínculo visitado" xfId="805" builtinId="9" hidden="1"/>
    <cellStyle name="Hipervínculo visitado" xfId="807" builtinId="9" hidden="1"/>
    <cellStyle name="Hipervínculo visitado" xfId="809" builtinId="9" hidden="1"/>
    <cellStyle name="Hipervínculo visitado" xfId="812" builtinId="9" hidden="1"/>
    <cellStyle name="Hipervínculo visitado" xfId="814" builtinId="9" hidden="1"/>
    <cellStyle name="Hipervínculo visitado" xfId="816" builtinId="9" hidden="1"/>
    <cellStyle name="Hipervínculo visitado" xfId="818" builtinId="9" hidden="1"/>
    <cellStyle name="Hipervínculo visitado" xfId="820" builtinId="9" hidden="1"/>
    <cellStyle name="Hipervínculo visitado" xfId="822" builtinId="9" hidden="1"/>
    <cellStyle name="Hipervínculo visitado" xfId="824" builtinId="9" hidden="1"/>
    <cellStyle name="Hipervínculo visitado" xfId="826" builtinId="9" hidden="1"/>
    <cellStyle name="Hipervínculo visitado" xfId="828" builtinId="9" hidden="1"/>
    <cellStyle name="Hipervínculo visitado" xfId="830" builtinId="9" hidden="1"/>
    <cellStyle name="Hipervínculo visitado" xfId="832" builtinId="9" hidden="1"/>
    <cellStyle name="Hipervínculo visitado" xfId="834" builtinId="9" hidden="1"/>
    <cellStyle name="Hipervínculo visitado" xfId="836" builtinId="9" hidden="1"/>
    <cellStyle name="Hipervínculo visitado" xfId="838" builtinId="9" hidden="1"/>
    <cellStyle name="Hipervínculo visitado" xfId="840" builtinId="9" hidden="1"/>
    <cellStyle name="Hipervínculo visitado" xfId="842" builtinId="9" hidden="1"/>
    <cellStyle name="Hipervínculo visitado" xfId="844" builtinId="9" hidden="1"/>
    <cellStyle name="Hipervínculo visitado" xfId="846" builtinId="9" hidden="1"/>
    <cellStyle name="Hipervínculo visitado" xfId="848" builtinId="9" hidden="1"/>
    <cellStyle name="Hipervínculo visitado" xfId="850" builtinId="9" hidden="1"/>
    <cellStyle name="Hipervínculo visitado" xfId="852" builtinId="9" hidden="1"/>
    <cellStyle name="Hipervínculo visitado" xfId="854" builtinId="9" hidden="1"/>
    <cellStyle name="Hipervínculo visitado" xfId="856" builtinId="9" hidden="1"/>
    <cellStyle name="Hipervínculo visitado" xfId="858" builtinId="9" hidden="1"/>
    <cellStyle name="Hipervínculo visitado" xfId="860" builtinId="9" hidden="1"/>
    <cellStyle name="Hipervínculo visitado" xfId="862" builtinId="9" hidden="1"/>
    <cellStyle name="Hipervínculo visitado" xfId="864" builtinId="9" hidden="1"/>
    <cellStyle name="Hipervínculo visitado" xfId="866" builtinId="9" hidden="1"/>
    <cellStyle name="Hipervínculo visitado" xfId="868" builtinId="9" hidden="1"/>
    <cellStyle name="Hipervínculo visitado" xfId="870" builtinId="9" hidden="1"/>
    <cellStyle name="Hipervínculo visitado" xfId="872" builtinId="9" hidden="1"/>
    <cellStyle name="Hipervínculo visitado" xfId="874" builtinId="9" hidden="1"/>
    <cellStyle name="Hipervínculo visitado" xfId="876" builtinId="9" hidden="1"/>
    <cellStyle name="Hipervínculo visitado" xfId="878" builtinId="9" hidden="1"/>
    <cellStyle name="Hipervínculo visitado" xfId="880" builtinId="9" hidden="1"/>
    <cellStyle name="Hipervínculo visitado" xfId="882" builtinId="9" hidden="1"/>
    <cellStyle name="Hipervínculo visitado" xfId="884" builtinId="9" hidden="1"/>
    <cellStyle name="Hipervínculo visitado" xfId="886" builtinId="9" hidden="1"/>
    <cellStyle name="Hipervínculo visitado" xfId="888" builtinId="9" hidden="1"/>
    <cellStyle name="Hipervínculo visitado" xfId="890" builtinId="9" hidden="1"/>
    <cellStyle name="Hipervínculo visitado" xfId="892" builtinId="9" hidden="1"/>
    <cellStyle name="Hipervínculo visitado" xfId="894" builtinId="9" hidden="1"/>
    <cellStyle name="Hipervínculo visitado" xfId="896" builtinId="9" hidden="1"/>
    <cellStyle name="Hipervínculo visitado" xfId="898" builtinId="9" hidden="1"/>
    <cellStyle name="Hipervínculo visitado" xfId="900" builtinId="9" hidden="1"/>
    <cellStyle name="Hipervínculo visitado" xfId="902" builtinId="9" hidden="1"/>
    <cellStyle name="Hipervínculo visitado" xfId="904" builtinId="9" hidden="1"/>
    <cellStyle name="Hipervínculo visitado" xfId="906" builtinId="9" hidden="1"/>
    <cellStyle name="Hipervínculo visitado" xfId="908" builtinId="9" hidden="1"/>
    <cellStyle name="Hipervínculo visitado" xfId="910" builtinId="9" hidden="1"/>
    <cellStyle name="Hipervínculo visitado" xfId="912" builtinId="9" hidden="1"/>
    <cellStyle name="Hipervínculo visitado" xfId="914" builtinId="9" hidden="1"/>
    <cellStyle name="Hipervínculo visitado" xfId="916" builtinId="9" hidden="1"/>
    <cellStyle name="Hipervínculo visitado" xfId="918" builtinId="9" hidden="1"/>
    <cellStyle name="Hipervínculo visitado" xfId="920" builtinId="9" hidden="1"/>
    <cellStyle name="Hipervínculo visitado" xfId="922" builtinId="9" hidden="1"/>
    <cellStyle name="Hipervínculo visitado" xfId="924" builtinId="9" hidden="1"/>
    <cellStyle name="Hipervínculo visitado" xfId="926" builtinId="9" hidden="1"/>
    <cellStyle name="Hipervínculo visitado" xfId="928" builtinId="9" hidden="1"/>
    <cellStyle name="Hipervínculo visitado" xfId="930" builtinId="9" hidden="1"/>
    <cellStyle name="Hipervínculo visitado" xfId="932" builtinId="9" hidden="1"/>
    <cellStyle name="Hipervínculo visitado" xfId="934" builtinId="9" hidden="1"/>
    <cellStyle name="Hipervínculo visitado" xfId="936" builtinId="9" hidden="1"/>
    <cellStyle name="Hipervínculo visitado" xfId="938" builtinId="9" hidden="1"/>
    <cellStyle name="Hipervínculo visitado" xfId="940" builtinId="9" hidden="1"/>
    <cellStyle name="Hipervínculo visitado" xfId="942" builtinId="9" hidden="1"/>
    <cellStyle name="Hipervínculo visitado" xfId="944" builtinId="9" hidden="1"/>
    <cellStyle name="Hipervínculo visitado" xfId="946" builtinId="9" hidden="1"/>
    <cellStyle name="Hipervínculo visitado" xfId="948" builtinId="9" hidden="1"/>
    <cellStyle name="Hipervínculo visitado" xfId="950" builtinId="9" hidden="1"/>
    <cellStyle name="Hipervínculo visitado" xfId="952" builtinId="9" hidden="1"/>
    <cellStyle name="Hipervínculo visitado" xfId="954" builtinId="9" hidden="1"/>
    <cellStyle name="Hipervínculo visitado" xfId="956" builtinId="9" hidden="1"/>
    <cellStyle name="Hipervínculo visitado" xfId="958" builtinId="9" hidden="1"/>
    <cellStyle name="Hipervínculo visitado" xfId="960" builtinId="9" hidden="1"/>
    <cellStyle name="Hipervínculo visitado" xfId="962" builtinId="9" hidden="1"/>
    <cellStyle name="Hipervínculo visitado" xfId="964" builtinId="9" hidden="1"/>
    <cellStyle name="Hipervínculo visitado" xfId="966" builtinId="9" hidden="1"/>
    <cellStyle name="Hipervínculo visitado" xfId="968" builtinId="9" hidden="1"/>
    <cellStyle name="Hipervínculo visitado" xfId="970" builtinId="9" hidden="1"/>
    <cellStyle name="Hipervínculo visitado" xfId="972" builtinId="9" hidden="1"/>
    <cellStyle name="Hipervínculo visitado" xfId="974" builtinId="9" hidden="1"/>
    <cellStyle name="Hipervínculo visitado" xfId="976" builtinId="9" hidden="1"/>
    <cellStyle name="Hipervínculo visitado" xfId="978" builtinId="9" hidden="1"/>
    <cellStyle name="Hipervínculo visitado" xfId="980" builtinId="9" hidden="1"/>
    <cellStyle name="Hipervínculo visitado" xfId="982" builtinId="9" hidden="1"/>
    <cellStyle name="Hipervínculo visitado" xfId="984" builtinId="9" hidden="1"/>
    <cellStyle name="Hipervínculo visitado" xfId="986" builtinId="9" hidden="1"/>
    <cellStyle name="Hipervínculo visitado" xfId="988" builtinId="9" hidden="1"/>
    <cellStyle name="Hipervínculo visitado" xfId="990" builtinId="9" hidden="1"/>
    <cellStyle name="Hipervínculo visitado" xfId="992" builtinId="9" hidden="1"/>
    <cellStyle name="Hipervínculo visitado" xfId="994" builtinId="9" hidden="1"/>
    <cellStyle name="Hipervínculo visitado" xfId="996" builtinId="9" hidden="1"/>
    <cellStyle name="Hipervínculo visitado" xfId="998" builtinId="9" hidden="1"/>
    <cellStyle name="Hipervínculo visitado" xfId="1000" builtinId="9" hidden="1"/>
    <cellStyle name="Hipervínculo visitado" xfId="1002" builtinId="9" hidden="1"/>
    <cellStyle name="Hipervínculo visitado" xfId="1004" builtinId="9" hidden="1"/>
    <cellStyle name="Hipervínculo visitado" xfId="1006" builtinId="9" hidden="1"/>
    <cellStyle name="Hipervínculo visitado" xfId="1008" builtinId="9" hidden="1"/>
    <cellStyle name="Hipervínculo visitado" xfId="1010" builtinId="9" hidden="1"/>
    <cellStyle name="Hipervínculo visitado" xfId="1012" builtinId="9" hidden="1"/>
    <cellStyle name="Hipervínculo visitado" xfId="1014" builtinId="9" hidden="1"/>
    <cellStyle name="Hipervínculo visitado" xfId="1016" builtinId="9" hidden="1"/>
    <cellStyle name="Hipervínculo visitado" xfId="1018" builtinId="9" hidden="1"/>
    <cellStyle name="Hipervínculo visitado" xfId="1020" builtinId="9" hidden="1"/>
    <cellStyle name="Hipervínculo visitado" xfId="1022" builtinId="9" hidden="1"/>
    <cellStyle name="Hipervínculo visitado" xfId="1024" builtinId="9" hidden="1"/>
    <cellStyle name="Hipervínculo visitado" xfId="1026" builtinId="9" hidden="1"/>
    <cellStyle name="Hipervínculo visitado" xfId="1028" builtinId="9" hidden="1"/>
    <cellStyle name="Hipervínculo visitado" xfId="1030" builtinId="9" hidden="1"/>
    <cellStyle name="Hipervínculo visitado" xfId="1032" builtinId="9" hidden="1"/>
    <cellStyle name="Hipervínculo visitado" xfId="1034" builtinId="9" hidden="1"/>
    <cellStyle name="Hipervínculo visitado" xfId="1036" builtinId="9" hidden="1"/>
    <cellStyle name="Hipervínculo visitado" xfId="1038" builtinId="9" hidden="1"/>
    <cellStyle name="Hipervínculo visitado" xfId="1040" builtinId="9" hidden="1"/>
    <cellStyle name="Hipervínculo visitado" xfId="1042" builtinId="9" hidden="1"/>
    <cellStyle name="Hipervínculo visitado" xfId="1044" builtinId="9" hidden="1"/>
    <cellStyle name="Hipervínculo visitado" xfId="1046" builtinId="9" hidden="1"/>
    <cellStyle name="Hipervínculo visitado" xfId="1048" builtinId="9" hidden="1"/>
    <cellStyle name="Hipervínculo visitado" xfId="1050" builtinId="9" hidden="1"/>
    <cellStyle name="Hipervínculo visitado" xfId="1052" builtinId="9" hidden="1"/>
    <cellStyle name="Hipervínculo visitado" xfId="1054" builtinId="9" hidden="1"/>
    <cellStyle name="Hipervínculo visitado" xfId="1056" builtinId="9" hidden="1"/>
    <cellStyle name="Hipervínculo visitado" xfId="1058" builtinId="9" hidden="1"/>
    <cellStyle name="Hipervínculo visitado" xfId="1060" builtinId="9" hidden="1"/>
    <cellStyle name="Hipervínculo visitado" xfId="1062" builtinId="9" hidden="1"/>
    <cellStyle name="Hipervínculo visitado" xfId="1064" builtinId="9" hidden="1"/>
    <cellStyle name="Hipervínculo visitado" xfId="1066" builtinId="9" hidden="1"/>
    <cellStyle name="Hipervínculo visitado" xfId="1068" builtinId="9" hidden="1"/>
    <cellStyle name="Hipervínculo visitado" xfId="1070" builtinId="9" hidden="1"/>
    <cellStyle name="Hipervínculo visitado" xfId="1072" builtinId="9" hidden="1"/>
    <cellStyle name="Hipervínculo visitado" xfId="1074" builtinId="9" hidden="1"/>
    <cellStyle name="Hipervínculo visitado" xfId="1076" builtinId="9" hidden="1"/>
    <cellStyle name="Hipervínculo visitado" xfId="1078" builtinId="9" hidden="1"/>
    <cellStyle name="Hipervínculo visitado" xfId="1080" builtinId="9" hidden="1"/>
    <cellStyle name="Hipervínculo visitado" xfId="1082" builtinId="9" hidden="1"/>
    <cellStyle name="Hipervínculo visitado" xfId="1084" builtinId="9" hidden="1"/>
    <cellStyle name="Hipervínculo visitado" xfId="1086" builtinId="9" hidden="1"/>
    <cellStyle name="Hipervínculo visitado" xfId="1088" builtinId="9" hidden="1"/>
    <cellStyle name="Hipervínculo visitado" xfId="1090" builtinId="9" hidden="1"/>
    <cellStyle name="Hipervínculo visitado" xfId="1092" builtinId="9" hidden="1"/>
    <cellStyle name="Hipervínculo visitado" xfId="1094" builtinId="9" hidden="1"/>
    <cellStyle name="Hipervínculo visitado" xfId="1096" builtinId="9" hidden="1"/>
    <cellStyle name="Hipervínculo visitado" xfId="1098" builtinId="9" hidden="1"/>
    <cellStyle name="Hipervínculo visitado" xfId="1100" builtinId="9" hidden="1"/>
    <cellStyle name="Hipervínculo visitado" xfId="1102" builtinId="9" hidden="1"/>
    <cellStyle name="Hipervínculo visitado" xfId="1104" builtinId="9" hidden="1"/>
    <cellStyle name="Hipervínculo visitado" xfId="1106" builtinId="9" hidden="1"/>
    <cellStyle name="Hipervínculo visitado" xfId="1108" builtinId="9" hidden="1"/>
    <cellStyle name="Hipervínculo visitado" xfId="1110" builtinId="9" hidden="1"/>
    <cellStyle name="Hipervínculo visitado" xfId="1112" builtinId="9" hidden="1"/>
    <cellStyle name="Hipervínculo visitado" xfId="1114" builtinId="9" hidden="1"/>
    <cellStyle name="Hipervínculo visitado" xfId="1116" builtinId="9" hidden="1"/>
    <cellStyle name="Hipervínculo visitado" xfId="1118" builtinId="9" hidden="1"/>
    <cellStyle name="Hipervínculo visitado" xfId="1120" builtinId="9" hidden="1"/>
    <cellStyle name="Hipervínculo visitado" xfId="1122" builtinId="9" hidden="1"/>
    <cellStyle name="Hipervínculo visitado" xfId="1124" builtinId="9" hidden="1"/>
    <cellStyle name="Hipervínculo visitado" xfId="1126" builtinId="9" hidden="1"/>
    <cellStyle name="Hipervínculo visitado" xfId="1128" builtinId="9" hidden="1"/>
    <cellStyle name="Hipervínculo visitado" xfId="1130" builtinId="9" hidden="1"/>
    <cellStyle name="Hipervínculo visitado" xfId="1132" builtinId="9" hidden="1"/>
    <cellStyle name="Hipervínculo visitado" xfId="1134" builtinId="9" hidden="1"/>
    <cellStyle name="Hipervínculo visitado" xfId="1136" builtinId="9" hidden="1"/>
    <cellStyle name="Hipervínculo visitado" xfId="1138" builtinId="9" hidden="1"/>
    <cellStyle name="Hipervínculo visitado" xfId="1140" builtinId="9" hidden="1"/>
    <cellStyle name="Hipervínculo visitado" xfId="1142" builtinId="9" hidden="1"/>
    <cellStyle name="Hipervínculo visitado" xfId="1144" builtinId="9" hidden="1"/>
    <cellStyle name="Hipervínculo visitado" xfId="1146" builtinId="9" hidden="1"/>
    <cellStyle name="Hipervínculo visitado" xfId="1148" builtinId="9" hidden="1"/>
    <cellStyle name="Hipervínculo visitado" xfId="1150" builtinId="9" hidden="1"/>
    <cellStyle name="Hipervínculo visitado" xfId="1152" builtinId="9" hidden="1"/>
    <cellStyle name="Hipervínculo visitado" xfId="1154" builtinId="9" hidden="1"/>
    <cellStyle name="Hipervínculo visitado" xfId="1156" builtinId="9" hidden="1"/>
    <cellStyle name="Hipervínculo visitado" xfId="1158" builtinId="9" hidden="1"/>
    <cellStyle name="Hipervínculo visitado" xfId="1160" builtinId="9" hidden="1"/>
    <cellStyle name="Hipervínculo visitado" xfId="1162" builtinId="9" hidden="1"/>
    <cellStyle name="Hipervínculo visitado" xfId="1164" builtinId="9" hidden="1"/>
    <cellStyle name="Hipervínculo visitado" xfId="1166" builtinId="9" hidden="1"/>
    <cellStyle name="Hipervínculo visitado" xfId="1168" builtinId="9" hidden="1"/>
    <cellStyle name="Hipervínculo visitado" xfId="1170" builtinId="9" hidden="1"/>
    <cellStyle name="Hipervínculo visitado" xfId="1172" builtinId="9" hidden="1"/>
    <cellStyle name="Hipervínculo visitado" xfId="1174" builtinId="9" hidden="1"/>
    <cellStyle name="Hipervínculo visitado" xfId="1176" builtinId="9" hidden="1"/>
    <cellStyle name="Hipervínculo visitado" xfId="1178" builtinId="9" hidden="1"/>
    <cellStyle name="Hipervínculo visitado" xfId="1180" builtinId="9" hidden="1"/>
    <cellStyle name="Hipervínculo visitado" xfId="1182" builtinId="9" hidden="1"/>
    <cellStyle name="Hipervínculo visitado" xfId="1184" builtinId="9" hidden="1"/>
    <cellStyle name="Hipervínculo visitado" xfId="1186" builtinId="9" hidden="1"/>
    <cellStyle name="Hipervínculo visitado" xfId="1188" builtinId="9" hidden="1"/>
    <cellStyle name="Hipervínculo visitado" xfId="1190" builtinId="9" hidden="1"/>
    <cellStyle name="Hipervínculo visitado" xfId="1192" builtinId="9" hidden="1"/>
    <cellStyle name="Hipervínculo visitado" xfId="1194" builtinId="9" hidden="1"/>
    <cellStyle name="Hipervínculo visitado" xfId="1196" builtinId="9" hidden="1"/>
    <cellStyle name="Hipervínculo visitado" xfId="1198" builtinId="9" hidden="1"/>
    <cellStyle name="Hipervínculo visitado" xfId="1200" builtinId="9" hidden="1"/>
    <cellStyle name="Hipervínculo visitado" xfId="1202" builtinId="9" hidden="1"/>
    <cellStyle name="Hipervínculo visitado" xfId="1204" builtinId="9" hidden="1"/>
    <cellStyle name="Hipervínculo visitado" xfId="1206" builtinId="9" hidden="1"/>
    <cellStyle name="Hipervínculo visitado" xfId="1208" builtinId="9" hidden="1"/>
    <cellStyle name="Hipervínculo visitado" xfId="1210" builtinId="9" hidden="1"/>
    <cellStyle name="Hipervínculo visitado" xfId="1212" builtinId="9" hidden="1"/>
    <cellStyle name="Hipervínculo visitado" xfId="1214" builtinId="9" hidden="1"/>
    <cellStyle name="Hipervínculo visitado" xfId="1216" builtinId="9" hidden="1"/>
    <cellStyle name="Hipervínculo visitado" xfId="1218" builtinId="9" hidden="1"/>
    <cellStyle name="Hipervínculo visitado" xfId="1220" builtinId="9" hidden="1"/>
    <cellStyle name="Hipervínculo visitado" xfId="1222" builtinId="9" hidden="1"/>
    <cellStyle name="Hipervínculo visitado" xfId="1224" builtinId="9" hidden="1"/>
    <cellStyle name="Hipervínculo visitado" xfId="1226" builtinId="9" hidden="1"/>
    <cellStyle name="Hipervínculo visitado" xfId="1228" builtinId="9" hidden="1"/>
    <cellStyle name="Hipervínculo visitado" xfId="1230" builtinId="9" hidden="1"/>
    <cellStyle name="Hipervínculo visitado" xfId="1232" builtinId="9" hidden="1"/>
    <cellStyle name="Hipervínculo visitado" xfId="1234" builtinId="9" hidden="1"/>
    <cellStyle name="Hipervínculo visitado" xfId="1236" builtinId="9" hidden="1"/>
    <cellStyle name="Hipervínculo visitado" xfId="1238" builtinId="9" hidden="1"/>
    <cellStyle name="Hipervínculo visitado" xfId="1240" builtinId="9" hidden="1"/>
    <cellStyle name="Hipervínculo visitado" xfId="1242" builtinId="9" hidden="1"/>
    <cellStyle name="Hipervínculo visitado" xfId="1244" builtinId="9" hidden="1"/>
    <cellStyle name="Hipervínculo visitado" xfId="1246" builtinId="9" hidden="1"/>
    <cellStyle name="Hipervínculo visitado" xfId="1248" builtinId="9" hidden="1"/>
    <cellStyle name="Hipervínculo visitado" xfId="1250" builtinId="9" hidden="1"/>
    <cellStyle name="Hipervínculo visitado" xfId="1252" builtinId="9" hidden="1"/>
    <cellStyle name="Hipervínculo visitado" xfId="1254" builtinId="9" hidden="1"/>
    <cellStyle name="Hipervínculo visitado" xfId="1256" builtinId="9" hidden="1"/>
    <cellStyle name="Hipervínculo visitado" xfId="1258" builtinId="9" hidden="1"/>
    <cellStyle name="Hipervínculo visitado" xfId="1260" builtinId="9" hidden="1"/>
    <cellStyle name="Hipervínculo visitado" xfId="1262" builtinId="9" hidden="1"/>
    <cellStyle name="Hipervínculo visitado" xfId="1264" builtinId="9" hidden="1"/>
    <cellStyle name="Hipervínculo visitado" xfId="1266" builtinId="9" hidden="1"/>
    <cellStyle name="Hipervínculo visitado" xfId="1268" builtinId="9" hidden="1"/>
    <cellStyle name="Hipervínculo visitado" xfId="1270" builtinId="9" hidden="1"/>
    <cellStyle name="Hipervínculo visitado" xfId="1272" builtinId="9" hidden="1"/>
    <cellStyle name="Hipervínculo visitado" xfId="1274" builtinId="9" hidden="1"/>
    <cellStyle name="Hipervínculo visitado" xfId="1276" builtinId="9" hidden="1"/>
    <cellStyle name="Hipervínculo visitado" xfId="1278" builtinId="9" hidden="1"/>
    <cellStyle name="Hipervínculo visitado" xfId="1280" builtinId="9" hidden="1"/>
    <cellStyle name="Hipervínculo visitado" xfId="1282" builtinId="9" hidden="1"/>
    <cellStyle name="Hipervínculo visitado" xfId="1284" builtinId="9" hidden="1"/>
    <cellStyle name="Hipervínculo visitado" xfId="1286" builtinId="9" hidden="1"/>
    <cellStyle name="Hipervínculo visitado" xfId="1288" builtinId="9" hidden="1"/>
    <cellStyle name="Hipervínculo visitado" xfId="1290" builtinId="9" hidden="1"/>
    <cellStyle name="Hipervínculo visitado" xfId="1292" builtinId="9" hidden="1"/>
    <cellStyle name="Hipervínculo visitado" xfId="1294" builtinId="9" hidden="1"/>
    <cellStyle name="Hipervínculo visitado" xfId="1296" builtinId="9" hidden="1"/>
    <cellStyle name="Hipervínculo visitado" xfId="1298" builtinId="9" hidden="1"/>
    <cellStyle name="Hipervínculo visitado" xfId="1300" builtinId="9" hidden="1"/>
    <cellStyle name="Hipervínculo visitado" xfId="1302" builtinId="9" hidden="1"/>
    <cellStyle name="Hipervínculo visitado" xfId="1304" builtinId="9" hidden="1"/>
    <cellStyle name="Hipervínculo visitado" xfId="1306" builtinId="9" hidden="1"/>
    <cellStyle name="Hipervínculo visitado" xfId="1308" builtinId="9" hidden="1"/>
    <cellStyle name="Hipervínculo visitado" xfId="1310" builtinId="9" hidden="1"/>
    <cellStyle name="Hipervínculo visitado" xfId="1312" builtinId="9" hidden="1"/>
    <cellStyle name="Hipervínculo visitado" xfId="1314" builtinId="9" hidden="1"/>
    <cellStyle name="Hipervínculo visitado" xfId="1316" builtinId="9" hidden="1"/>
    <cellStyle name="Hipervínculo visitado" xfId="1318" builtinId="9" hidden="1"/>
    <cellStyle name="Hipervínculo visitado" xfId="1320" builtinId="9" hidden="1"/>
    <cellStyle name="Hipervínculo visitado" xfId="1322" builtinId="9" hidden="1"/>
    <cellStyle name="Hipervínculo visitado" xfId="1324" builtinId="9" hidden="1"/>
    <cellStyle name="Hipervínculo visitado" xfId="1326" builtinId="9" hidden="1"/>
    <cellStyle name="Hipervínculo visitado" xfId="1328" builtinId="9" hidden="1"/>
    <cellStyle name="Hipervínculo visitado" xfId="1330" builtinId="9" hidden="1"/>
    <cellStyle name="Hipervínculo visitado" xfId="1332" builtinId="9" hidden="1"/>
    <cellStyle name="Hipervínculo visitado" xfId="1334" builtinId="9" hidden="1"/>
    <cellStyle name="Hipervínculo visitado" xfId="1336" builtinId="9" hidden="1"/>
    <cellStyle name="Hipervínculo visitado" xfId="1338" builtinId="9" hidden="1"/>
    <cellStyle name="Hipervínculo visitado" xfId="1340" builtinId="9" hidden="1"/>
    <cellStyle name="Hipervínculo visitado" xfId="1342" builtinId="9" hidden="1"/>
    <cellStyle name="Hipervínculo visitado" xfId="1344" builtinId="9" hidden="1"/>
    <cellStyle name="Hipervínculo visitado" xfId="1346" builtinId="9" hidden="1"/>
    <cellStyle name="Hipervínculo visitado" xfId="1348" builtinId="9" hidden="1"/>
    <cellStyle name="Hipervínculo visitado" xfId="1350" builtinId="9" hidden="1"/>
    <cellStyle name="Hipervínculo visitado" xfId="1352" builtinId="9" hidden="1"/>
    <cellStyle name="Hipervínculo visitado" xfId="1354" builtinId="9" hidden="1"/>
    <cellStyle name="Hipervínculo visitado" xfId="1356" builtinId="9" hidden="1"/>
    <cellStyle name="Hipervínculo visitado" xfId="1358" builtinId="9" hidden="1"/>
    <cellStyle name="Hipervínculo visitado" xfId="1360" builtinId="9" hidden="1"/>
    <cellStyle name="Hipervínculo visitado" xfId="1362" builtinId="9" hidden="1"/>
    <cellStyle name="Hipervínculo visitado" xfId="1364" builtinId="9" hidden="1"/>
    <cellStyle name="Hipervínculo visitado" xfId="1366" builtinId="9" hidden="1"/>
    <cellStyle name="Hipervínculo visitado" xfId="1368" builtinId="9" hidden="1"/>
    <cellStyle name="Hipervínculo visitado" xfId="1370" builtinId="9" hidden="1"/>
    <cellStyle name="Hipervínculo visitado" xfId="1371" builtinId="9" hidden="1"/>
    <cellStyle name="Hipervínculo visitado" xfId="1372" builtinId="9" hidden="1"/>
    <cellStyle name="Hipervínculo visitado" xfId="1373" builtinId="9" hidden="1"/>
    <cellStyle name="Hipervínculo visitado" xfId="1374" builtinId="9" hidden="1"/>
    <cellStyle name="Hipervínculo visitado" xfId="1375" builtinId="9" hidden="1"/>
    <cellStyle name="Hipervínculo visitado" xfId="1376" builtinId="9" hidden="1"/>
    <cellStyle name="Hipervínculo visitado" xfId="1377" builtinId="9" hidden="1"/>
    <cellStyle name="Hipervínculo visitado" xfId="1378" builtinId="9" hidden="1"/>
    <cellStyle name="Hipervínculo visitado" xfId="1379" builtinId="9" hidden="1"/>
    <cellStyle name="Hipervínculo visitado" xfId="1380" builtinId="9" hidden="1"/>
    <cellStyle name="Hipervínculo visitado" xfId="1381" builtinId="9" hidden="1"/>
    <cellStyle name="Hipervínculo visitado" xfId="1382" builtinId="9" hidden="1"/>
    <cellStyle name="Hipervínculo visitado" xfId="1383" builtinId="9" hidden="1"/>
    <cellStyle name="Hipervínculo visitado" xfId="1384" builtinId="9" hidden="1"/>
    <cellStyle name="Hipervínculo visitado" xfId="1385" builtinId="9" hidden="1"/>
    <cellStyle name="Hipervínculo visitado" xfId="1386" builtinId="9" hidden="1"/>
    <cellStyle name="Hipervínculo visitado" xfId="1387" builtinId="9" hidden="1"/>
    <cellStyle name="Hipervínculo visitado" xfId="1388" builtinId="9" hidden="1"/>
    <cellStyle name="Hipervínculo visitado" xfId="1389" builtinId="9" hidden="1"/>
    <cellStyle name="Hipervínculo visitado" xfId="1390" builtinId="9" hidden="1"/>
    <cellStyle name="Hipervínculo visitado" xfId="1391" builtinId="9" hidden="1"/>
    <cellStyle name="Hipervínculo visitado" xfId="1392" builtinId="9" hidden="1"/>
    <cellStyle name="Hipervínculo visitado" xfId="1393" builtinId="9" hidden="1"/>
    <cellStyle name="Hipervínculo visitado" xfId="1394" builtinId="9" hidden="1"/>
    <cellStyle name="Hipervínculo visitado" xfId="1395" builtinId="9" hidden="1"/>
    <cellStyle name="Hipervínculo visitado" xfId="1396" builtinId="9" hidden="1"/>
    <cellStyle name="Hipervínculo visitado" xfId="1397" builtinId="9" hidden="1"/>
    <cellStyle name="Hipervínculo visitado" xfId="1398" builtinId="9" hidden="1"/>
    <cellStyle name="Hipervínculo visitado" xfId="1399" builtinId="9" hidden="1"/>
    <cellStyle name="Hipervínculo visitado" xfId="1400" builtinId="9" hidden="1"/>
    <cellStyle name="Hipervínculo visitado" xfId="1401" builtinId="9" hidden="1"/>
    <cellStyle name="Hipervínculo visitado" xfId="1402" builtinId="9" hidden="1"/>
    <cellStyle name="Hipervínculo visitado" xfId="1403" builtinId="9" hidden="1"/>
    <cellStyle name="Hipervínculo visitado" xfId="1404" builtinId="9" hidden="1"/>
    <cellStyle name="Hipervínculo visitado" xfId="1405" builtinId="9" hidden="1"/>
    <cellStyle name="Hipervínculo visitado" xfId="1406" builtinId="9" hidden="1"/>
    <cellStyle name="Hipervínculo visitado" xfId="1407" builtinId="9" hidden="1"/>
    <cellStyle name="Hipervínculo visitado" xfId="1408" builtinId="9" hidden="1"/>
    <cellStyle name="Hipervínculo visitado" xfId="1409" builtinId="9" hidden="1"/>
    <cellStyle name="Hipervínculo visitado" xfId="1410" builtinId="9" hidden="1"/>
    <cellStyle name="Hipervínculo visitado" xfId="1411" builtinId="9" hidden="1"/>
    <cellStyle name="Hipervínculo visitado" xfId="1412" builtinId="9" hidden="1"/>
    <cellStyle name="Hipervínculo visitado" xfId="1413" builtinId="9" hidden="1"/>
    <cellStyle name="Hipervínculo visitado" xfId="1414" builtinId="9" hidden="1"/>
    <cellStyle name="Hipervínculo visitado" xfId="1415" builtinId="9" hidden="1"/>
    <cellStyle name="Hipervínculo visitado" xfId="1416" builtinId="9" hidden="1"/>
    <cellStyle name="Hipervínculo visitado" xfId="1417" builtinId="9" hidden="1"/>
    <cellStyle name="Hipervínculo visitado" xfId="1418" builtinId="9" hidden="1"/>
    <cellStyle name="Hipervínculo visitado" xfId="1419" builtinId="9" hidden="1"/>
    <cellStyle name="Hipervínculo visitado" xfId="1420" builtinId="9" hidden="1"/>
    <cellStyle name="Hipervínculo visitado" xfId="1421" builtinId="9" hidden="1"/>
    <cellStyle name="Hipervínculo visitado" xfId="1422" builtinId="9" hidden="1"/>
    <cellStyle name="Hipervínculo visitado" xfId="1423" builtinId="9" hidden="1"/>
    <cellStyle name="Hipervínculo visitado" xfId="1424" builtinId="9" hidden="1"/>
    <cellStyle name="Hipervínculo visitado" xfId="1425" builtinId="9" hidden="1"/>
    <cellStyle name="Hipervínculo visitado" xfId="1426" builtinId="9" hidden="1"/>
    <cellStyle name="Hipervínculo visitado" xfId="1427" builtinId="9" hidden="1"/>
    <cellStyle name="Hipervínculo visitado" xfId="1428" builtinId="9" hidden="1"/>
    <cellStyle name="Hipervínculo visitado" xfId="1429" builtinId="9" hidden="1"/>
    <cellStyle name="Hipervínculo visitado" xfId="1430" builtinId="9" hidden="1"/>
    <cellStyle name="Hipervínculo visitado" xfId="1431" builtinId="9" hidden="1"/>
    <cellStyle name="Hipervínculo visitado" xfId="1432" builtinId="9" hidden="1"/>
    <cellStyle name="Hipervínculo visitado" xfId="1433" builtinId="9" hidden="1"/>
    <cellStyle name="Hipervínculo visitado" xfId="1434" builtinId="9" hidden="1"/>
    <cellStyle name="Hipervínculo visitado" xfId="1435" builtinId="9" hidden="1"/>
    <cellStyle name="Hipervínculo visitado" xfId="1436" builtinId="9" hidden="1"/>
    <cellStyle name="Hipervínculo visitado" xfId="1437" builtinId="9" hidden="1"/>
    <cellStyle name="Hipervínculo visitado" xfId="1438" builtinId="9" hidden="1"/>
    <cellStyle name="Hipervínculo visitado" xfId="1439" builtinId="9" hidden="1"/>
    <cellStyle name="Hipervínculo visitado" xfId="1440" builtinId="9" hidden="1"/>
    <cellStyle name="Hipervínculo visitado" xfId="1441" builtinId="9" hidden="1"/>
    <cellStyle name="Hipervínculo visitado" xfId="1442" builtinId="9" hidden="1"/>
    <cellStyle name="Hipervínculo visitado" xfId="1443" builtinId="9" hidden="1"/>
    <cellStyle name="Hipervínculo visitado" xfId="1444" builtinId="9" hidden="1"/>
    <cellStyle name="Hipervínculo visitado" xfId="1445" builtinId="9" hidden="1"/>
    <cellStyle name="Hipervínculo visitado" xfId="1446" builtinId="9" hidden="1"/>
    <cellStyle name="Hipervínculo visitado" xfId="1447" builtinId="9" hidden="1"/>
    <cellStyle name="Hipervínculo visitado" xfId="1448" builtinId="9" hidden="1"/>
    <cellStyle name="Hipervínculo visitado" xfId="1449" builtinId="9" hidden="1"/>
    <cellStyle name="Hipervínculo visitado" xfId="1450" builtinId="9" hidden="1"/>
    <cellStyle name="Hipervínculo visitado" xfId="1451" builtinId="9" hidden="1"/>
    <cellStyle name="Hipervínculo visitado" xfId="1452" builtinId="9" hidden="1"/>
    <cellStyle name="Hipervínculo visitado" xfId="1453" builtinId="9" hidden="1"/>
    <cellStyle name="Hipervínculo visitado" xfId="1454" builtinId="9" hidden="1"/>
    <cellStyle name="Hipervínculo visitado" xfId="1455" builtinId="9" hidden="1"/>
    <cellStyle name="Hipervínculo visitado" xfId="1456" builtinId="9" hidden="1"/>
    <cellStyle name="Hipervínculo visitado" xfId="1457" builtinId="9" hidden="1"/>
    <cellStyle name="Hipervínculo visitado" xfId="1458" builtinId="9" hidden="1"/>
    <cellStyle name="Hipervínculo visitado" xfId="1459" builtinId="9" hidden="1"/>
    <cellStyle name="Hipervínculo visitado" xfId="1460" builtinId="9" hidden="1"/>
    <cellStyle name="Hipervínculo visitado" xfId="1461" builtinId="9" hidden="1"/>
    <cellStyle name="Hipervínculo visitado" xfId="1462" builtinId="9" hidden="1"/>
    <cellStyle name="Hipervínculo visitado" xfId="1463" builtinId="9" hidden="1"/>
    <cellStyle name="Hipervínculo visitado" xfId="1464" builtinId="9" hidden="1"/>
    <cellStyle name="Hipervínculo visitado" xfId="1465" builtinId="9" hidden="1"/>
    <cellStyle name="Hipervínculo visitado" xfId="1466" builtinId="9" hidden="1"/>
    <cellStyle name="Hipervínculo visitado" xfId="1467" builtinId="9" hidden="1"/>
    <cellStyle name="Hipervínculo visitado" xfId="1468" builtinId="9" hidden="1"/>
    <cellStyle name="Hipervínculo visitado" xfId="1469" builtinId="9" hidden="1"/>
    <cellStyle name="Hipervínculo visitado" xfId="1470" builtinId="9" hidden="1"/>
    <cellStyle name="Hipervínculo visitado" xfId="1471" builtinId="9" hidden="1"/>
    <cellStyle name="Hipervínculo visitado" xfId="1472" builtinId="9" hidden="1"/>
    <cellStyle name="Hipervínculo visitado" xfId="1473" builtinId="9" hidden="1"/>
    <cellStyle name="Hipervínculo visitado" xfId="1474" builtinId="9" hidden="1"/>
    <cellStyle name="Hipervínculo visitado" xfId="1475" builtinId="9" hidden="1"/>
    <cellStyle name="Hipervínculo visitado" xfId="1476" builtinId="9" hidden="1"/>
    <cellStyle name="Hipervínculo visitado" xfId="1477" builtinId="9" hidden="1"/>
    <cellStyle name="Hipervínculo visitado" xfId="1478" builtinId="9" hidden="1"/>
    <cellStyle name="Hipervínculo visitado" xfId="1479" builtinId="9" hidden="1"/>
    <cellStyle name="Hipervínculo visitado" xfId="1480" builtinId="9" hidden="1"/>
    <cellStyle name="Hipervínculo visitado" xfId="1481" builtinId="9" hidden="1"/>
    <cellStyle name="Hipervínculo visitado" xfId="1482" builtinId="9" hidden="1"/>
    <cellStyle name="Hipervínculo visitado" xfId="1483" builtinId="9" hidden="1"/>
    <cellStyle name="Hipervínculo visitado" xfId="1484" builtinId="9" hidden="1"/>
    <cellStyle name="Hipervínculo visitado" xfId="1485" builtinId="9" hidden="1"/>
    <cellStyle name="Hipervínculo visitado" xfId="1486" builtinId="9" hidden="1"/>
    <cellStyle name="Hipervínculo visitado" xfId="1487" builtinId="9" hidden="1"/>
    <cellStyle name="Hipervínculo visitado" xfId="1488" builtinId="9" hidden="1"/>
    <cellStyle name="Hipervínculo visitado" xfId="1490" builtinId="9" hidden="1"/>
    <cellStyle name="Hipervínculo visitado" xfId="1492" builtinId="9" hidden="1"/>
    <cellStyle name="Hipervínculo visitado" xfId="1494" builtinId="9" hidden="1"/>
    <cellStyle name="Hipervínculo visitado" xfId="1496" builtinId="9" hidden="1"/>
    <cellStyle name="Hipervínculo visitado" xfId="1498" builtinId="9" hidden="1"/>
    <cellStyle name="Hipervínculo visitado" xfId="1500" builtinId="9" hidden="1"/>
    <cellStyle name="Hipervínculo visitado" xfId="1502" builtinId="9" hidden="1"/>
    <cellStyle name="Hipervínculo visitado" xfId="1504" builtinId="9" hidden="1"/>
    <cellStyle name="Hipervínculo visitado" xfId="1506" builtinId="9" hidden="1"/>
    <cellStyle name="Hipervínculo visitado" xfId="1508" builtinId="9" hidden="1"/>
    <cellStyle name="Hipervínculo visitado" xfId="1510" builtinId="9" hidden="1"/>
    <cellStyle name="Hipervínculo visitado" xfId="1512" builtinId="9" hidden="1"/>
    <cellStyle name="Hipervínculo visitado" xfId="1514" builtinId="9" hidden="1"/>
    <cellStyle name="Hipervínculo visitado" xfId="1516" builtinId="9" hidden="1"/>
    <cellStyle name="Hipervínculo visitado" xfId="1518" builtinId="9" hidden="1"/>
    <cellStyle name="Hipervínculo visitado" xfId="1520" builtinId="9" hidden="1"/>
    <cellStyle name="Hipervínculo visitado" xfId="1522" builtinId="9" hidden="1"/>
    <cellStyle name="Hipervínculo visitado" xfId="1524" builtinId="9" hidden="1"/>
    <cellStyle name="Hipervínculo visitado" xfId="1526" builtinId="9" hidden="1"/>
    <cellStyle name="Hipervínculo visitado" xfId="1528" builtinId="9" hidden="1"/>
    <cellStyle name="Hipervínculo visitado" xfId="1530" builtinId="9" hidden="1"/>
    <cellStyle name="Hipervínculo visitado" xfId="1532" builtinId="9" hidden="1"/>
    <cellStyle name="Hipervínculo visitado" xfId="1534" builtinId="9" hidden="1"/>
    <cellStyle name="Hipervínculo visitado" xfId="1536" builtinId="9" hidden="1"/>
    <cellStyle name="Hipervínculo visitado" xfId="1538" builtinId="9" hidden="1"/>
    <cellStyle name="Hipervínculo visitado" xfId="1540" builtinId="9" hidden="1"/>
    <cellStyle name="Hipervínculo visitado" xfId="1542" builtinId="9" hidden="1"/>
    <cellStyle name="Hipervínculo visitado" xfId="1544" builtinId="9" hidden="1"/>
    <cellStyle name="Hipervínculo visitado" xfId="1546" builtinId="9" hidden="1"/>
    <cellStyle name="Hipervínculo visitado" xfId="1548" builtinId="9" hidden="1"/>
    <cellStyle name="Hipervínculo visitado" xfId="1550" builtinId="9" hidden="1"/>
    <cellStyle name="Hipervínculo visitado" xfId="1552" builtinId="9" hidden="1"/>
    <cellStyle name="Hipervínculo visitado" xfId="1554" builtinId="9" hidden="1"/>
    <cellStyle name="Hipervínculo visitado" xfId="1556" builtinId="9" hidden="1"/>
    <cellStyle name="Hipervínculo visitado" xfId="1558" builtinId="9" hidden="1"/>
    <cellStyle name="Hipervínculo visitado" xfId="1560" builtinId="9" hidden="1"/>
    <cellStyle name="Hipervínculo visitado" xfId="1562" builtinId="9" hidden="1"/>
    <cellStyle name="Hipervínculo visitado" xfId="1564" builtinId="9" hidden="1"/>
    <cellStyle name="Hipervínculo visitado" xfId="1566" builtinId="9" hidden="1"/>
    <cellStyle name="Hipervínculo visitado" xfId="1568" builtinId="9" hidden="1"/>
    <cellStyle name="Hipervínculo visitado" xfId="1570" builtinId="9" hidden="1"/>
    <cellStyle name="Hipervínculo visitado" xfId="1572" builtinId="9" hidden="1"/>
    <cellStyle name="Hipervínculo visitado" xfId="1574" builtinId="9" hidden="1"/>
    <cellStyle name="Hipervínculo visitado" xfId="1576" builtinId="9" hidden="1"/>
    <cellStyle name="Hipervínculo visitado" xfId="1578" builtinId="9" hidden="1"/>
    <cellStyle name="Hipervínculo visitado" xfId="1580" builtinId="9" hidden="1"/>
    <cellStyle name="Hipervínculo visitado" xfId="1582" builtinId="9" hidden="1"/>
    <cellStyle name="Hipervínculo visitado" xfId="1584" builtinId="9" hidden="1"/>
    <cellStyle name="Hipervínculo visitado" xfId="1586" builtinId="9" hidden="1"/>
    <cellStyle name="Hipervínculo visitado" xfId="1588" builtinId="9" hidden="1"/>
    <cellStyle name="Hipervínculo visitado" xfId="1590" builtinId="9" hidden="1"/>
    <cellStyle name="Hipervínculo visitado" xfId="1592" builtinId="9" hidden="1"/>
    <cellStyle name="Hipervínculo visitado" xfId="1594" builtinId="9" hidden="1"/>
    <cellStyle name="Hipervínculo visitado" xfId="1596" builtinId="9" hidden="1"/>
    <cellStyle name="Hipervínculo visitado" xfId="1598" builtinId="9" hidden="1"/>
    <cellStyle name="Hipervínculo visitado" xfId="1600" builtinId="9" hidden="1"/>
    <cellStyle name="Hipervínculo visitado" xfId="1602" builtinId="9" hidden="1"/>
    <cellStyle name="Hipervínculo visitado" xfId="1604" builtinId="9" hidden="1"/>
    <cellStyle name="Hipervínculo visitado" xfId="1606" builtinId="9" hidden="1"/>
    <cellStyle name="Hipervínculo visitado" xfId="1608" builtinId="9" hidden="1"/>
    <cellStyle name="Hipervínculo visitado" xfId="1610" builtinId="9" hidden="1"/>
    <cellStyle name="Hipervínculo visitado" xfId="1612" builtinId="9" hidden="1"/>
    <cellStyle name="Hipervínculo visitado" xfId="1614" builtinId="9" hidden="1"/>
    <cellStyle name="Hipervínculo visitado" xfId="1616" builtinId="9" hidden="1"/>
    <cellStyle name="Hipervínculo visitado" xfId="1618" builtinId="9" hidden="1"/>
    <cellStyle name="Hipervínculo visitado" xfId="1620" builtinId="9" hidden="1"/>
    <cellStyle name="Hipervínculo visitado" xfId="1622" builtinId="9" hidden="1"/>
    <cellStyle name="Hipervínculo visitado" xfId="1624" builtinId="9" hidden="1"/>
    <cellStyle name="Hipervínculo visitado" xfId="1626" builtinId="9" hidden="1"/>
    <cellStyle name="Hipervínculo visitado" xfId="1628" builtinId="9" hidden="1"/>
    <cellStyle name="Hipervínculo visitado" xfId="1630" builtinId="9" hidden="1"/>
    <cellStyle name="Hipervínculo visitado" xfId="1632" builtinId="9" hidden="1"/>
    <cellStyle name="Hipervínculo visitado" xfId="1634" builtinId="9" hidden="1"/>
    <cellStyle name="Hipervínculo visitado" xfId="1636" builtinId="9" hidden="1"/>
    <cellStyle name="Hipervínculo visitado" xfId="1638" builtinId="9" hidden="1"/>
    <cellStyle name="Hipervínculo visitado" xfId="1640" builtinId="9" hidden="1"/>
    <cellStyle name="Hipervínculo visitado" xfId="1642" builtinId="9" hidden="1"/>
    <cellStyle name="Hipervínculo visitado" xfId="1644" builtinId="9" hidden="1"/>
    <cellStyle name="Hipervínculo visitado" xfId="1646" builtinId="9" hidden="1"/>
    <cellStyle name="Hipervínculo visitado" xfId="1648" builtinId="9" hidden="1"/>
    <cellStyle name="Hipervínculo visitado" xfId="1650" builtinId="9" hidden="1"/>
    <cellStyle name="Hipervínculo visitado" xfId="1652" builtinId="9" hidden="1"/>
    <cellStyle name="Hipervínculo visitado" xfId="1654" builtinId="9" hidden="1"/>
    <cellStyle name="Hipervínculo visitado" xfId="1656" builtinId="9" hidden="1"/>
    <cellStyle name="Hipervínculo visitado" xfId="1658" builtinId="9" hidden="1"/>
    <cellStyle name="Hipervínculo visitado" xfId="1660" builtinId="9" hidden="1"/>
    <cellStyle name="Hipervínculo visitado" xfId="1662" builtinId="9" hidden="1"/>
    <cellStyle name="Hipervínculo visitado" xfId="1664" builtinId="9" hidden="1"/>
    <cellStyle name="Hipervínculo visitado" xfId="1666" builtinId="9" hidden="1"/>
    <cellStyle name="Hipervínculo visitado" xfId="1668" builtinId="9" hidden="1"/>
    <cellStyle name="Hipervínculo visitado" xfId="1670" builtinId="9" hidden="1"/>
    <cellStyle name="Hipervínculo visitado" xfId="1672" builtinId="9" hidden="1"/>
    <cellStyle name="Hipervínculo visitado" xfId="1674" builtinId="9" hidden="1"/>
    <cellStyle name="Hipervínculo visitado" xfId="1676" builtinId="9" hidden="1"/>
    <cellStyle name="Hipervínculo visitado" xfId="1678" builtinId="9" hidden="1"/>
    <cellStyle name="Hipervínculo visitado" xfId="1680" builtinId="9" hidden="1"/>
    <cellStyle name="Hipervínculo visitado" xfId="1682" builtinId="9" hidden="1"/>
    <cellStyle name="Hipervínculo visitado" xfId="1684" builtinId="9" hidden="1"/>
    <cellStyle name="Hipervínculo visitado" xfId="1686" builtinId="9" hidden="1"/>
    <cellStyle name="Hipervínculo visitado" xfId="1688" builtinId="9" hidden="1"/>
    <cellStyle name="Hipervínculo visitado" xfId="1690" builtinId="9" hidden="1"/>
    <cellStyle name="Hipervínculo visitado" xfId="1692" builtinId="9" hidden="1"/>
    <cellStyle name="Hipervínculo visitado" xfId="1694" builtinId="9" hidden="1"/>
    <cellStyle name="Hipervínculo visitado" xfId="1696" builtinId="9" hidden="1"/>
    <cellStyle name="Hipervínculo visitado" xfId="1698" builtinId="9" hidden="1"/>
    <cellStyle name="Hipervínculo visitado" xfId="1700" builtinId="9" hidden="1"/>
    <cellStyle name="Hipervínculo visitado" xfId="1702" builtinId="9" hidden="1"/>
    <cellStyle name="Hipervínculo visitado" xfId="1704" builtinId="9" hidden="1"/>
    <cellStyle name="Hipervínculo visitado" xfId="1706" builtinId="9" hidden="1"/>
    <cellStyle name="Hipervínculo visitado" xfId="1708" builtinId="9" hidden="1"/>
    <cellStyle name="Hipervínculo visitado" xfId="1710" builtinId="9" hidden="1"/>
    <cellStyle name="Hipervínculo visitado" xfId="1712" builtinId="9" hidden="1"/>
    <cellStyle name="Hipervínculo visitado" xfId="1714" builtinId="9" hidden="1"/>
    <cellStyle name="Hipervínculo visitado" xfId="1716" builtinId="9" hidden="1"/>
    <cellStyle name="Hipervínculo visitado" xfId="1718" builtinId="9" hidden="1"/>
    <cellStyle name="Hipervínculo visitado" xfId="1720" builtinId="9" hidden="1"/>
    <cellStyle name="Hipervínculo visitado" xfId="1722" builtinId="9" hidden="1"/>
    <cellStyle name="Hipervínculo visitado" xfId="1724" builtinId="9" hidden="1"/>
    <cellStyle name="Hipervínculo visitado" xfId="1726" builtinId="9" hidden="1"/>
    <cellStyle name="Hipervínculo visitado" xfId="1728" builtinId="9" hidden="1"/>
    <cellStyle name="Hipervínculo visitado" xfId="1730" builtinId="9" hidden="1"/>
    <cellStyle name="Hipervínculo visitado" xfId="1732" builtinId="9" hidden="1"/>
    <cellStyle name="Hipervínculo visitado" xfId="1734" builtinId="9" hidden="1"/>
    <cellStyle name="Hipervínculo visitado" xfId="1736" builtinId="9" hidden="1"/>
    <cellStyle name="Hipervínculo visitado" xfId="1738" builtinId="9" hidden="1"/>
    <cellStyle name="Hipervínculo visitado" xfId="1740" builtinId="9" hidden="1"/>
    <cellStyle name="Hipervínculo visitado" xfId="1742" builtinId="9" hidden="1"/>
    <cellStyle name="Hipervínculo visitado" xfId="1744" builtinId="9" hidden="1"/>
    <cellStyle name="Hipervínculo visitado" xfId="1746" builtinId="9" hidden="1"/>
    <cellStyle name="Hipervínculo visitado" xfId="1748" builtinId="9" hidden="1"/>
    <cellStyle name="Hipervínculo visitado" xfId="1750" builtinId="9" hidden="1"/>
    <cellStyle name="Hipervínculo visitado" xfId="1752" builtinId="9" hidden="1"/>
    <cellStyle name="Hipervínculo visitado" xfId="1754" builtinId="9" hidden="1"/>
    <cellStyle name="Hipervínculo visitado" xfId="1756" builtinId="9" hidden="1"/>
    <cellStyle name="Hipervínculo visitado" xfId="1758" builtinId="9" hidden="1"/>
    <cellStyle name="Hipervínculo visitado" xfId="1760" builtinId="9" hidden="1"/>
    <cellStyle name="Hipervínculo visitado" xfId="1762" builtinId="9" hidden="1"/>
    <cellStyle name="Hipervínculo visitado" xfId="1764" builtinId="9" hidden="1"/>
    <cellStyle name="Hipervínculo visitado" xfId="1766" builtinId="9" hidden="1"/>
    <cellStyle name="Hipervínculo visitado" xfId="1768" builtinId="9" hidden="1"/>
    <cellStyle name="Hipervínculo visitado" xfId="1770" builtinId="9" hidden="1"/>
    <cellStyle name="Hipervínculo visitado" xfId="1772" builtinId="9" hidden="1"/>
    <cellStyle name="Hipervínculo visitado" xfId="1774" builtinId="9" hidden="1"/>
    <cellStyle name="Hipervínculo visitado" xfId="1776" builtinId="9" hidden="1"/>
    <cellStyle name="Hipervínculo visitado" xfId="1778" builtinId="9" hidden="1"/>
    <cellStyle name="Hipervínculo visitado" xfId="1780" builtinId="9" hidden="1"/>
    <cellStyle name="Hipervínculo visitado" xfId="1782" builtinId="9" hidden="1"/>
    <cellStyle name="Hipervínculo visitado" xfId="1784" builtinId="9" hidden="1"/>
    <cellStyle name="Hipervínculo visitado" xfId="1786" builtinId="9" hidden="1"/>
    <cellStyle name="Hipervínculo visitado" xfId="1788" builtinId="9" hidden="1"/>
    <cellStyle name="Hipervínculo visitado" xfId="1790" builtinId="9" hidden="1"/>
    <cellStyle name="Hipervínculo visitado" xfId="1792" builtinId="9" hidden="1"/>
    <cellStyle name="Hipervínculo visitado" xfId="1794" builtinId="9" hidden="1"/>
    <cellStyle name="Hipervínculo visitado" xfId="1796" builtinId="9" hidden="1"/>
    <cellStyle name="Hipervínculo visitado" xfId="1798" builtinId="9" hidden="1"/>
    <cellStyle name="Hipervínculo visitado" xfId="1800" builtinId="9" hidden="1"/>
    <cellStyle name="Hipervínculo visitado" xfId="1802" builtinId="9" hidden="1"/>
    <cellStyle name="Hipervínculo visitado" xfId="1804" builtinId="9" hidden="1"/>
    <cellStyle name="Hipervínculo visitado" xfId="1806" builtinId="9" hidden="1"/>
    <cellStyle name="Hipervínculo visitado" xfId="1808" builtinId="9" hidden="1"/>
    <cellStyle name="Hipervínculo visitado" xfId="1810" builtinId="9" hidden="1"/>
    <cellStyle name="Hipervínculo visitado" xfId="1812" builtinId="9" hidden="1"/>
    <cellStyle name="Hipervínculo visitado" xfId="1814" builtinId="9" hidden="1"/>
    <cellStyle name="Hipervínculo visitado" xfId="1816" builtinId="9" hidden="1"/>
    <cellStyle name="Hipervínculo visitado" xfId="1818" builtinId="9" hidden="1"/>
    <cellStyle name="Hipervínculo visitado" xfId="1820" builtinId="9" hidden="1"/>
    <cellStyle name="Hipervínculo visitado" xfId="1822" builtinId="9" hidden="1"/>
    <cellStyle name="Hipervínculo visitado" xfId="1824" builtinId="9" hidden="1"/>
    <cellStyle name="Hipervínculo visitado" xfId="1826" builtinId="9" hidden="1"/>
    <cellStyle name="Hipervínculo visitado" xfId="1828" builtinId="9" hidden="1"/>
    <cellStyle name="Hipervínculo visitado" xfId="1830" builtinId="9" hidden="1"/>
    <cellStyle name="Hipervínculo visitado" xfId="1832" builtinId="9" hidden="1"/>
    <cellStyle name="Hipervínculo visitado" xfId="1834" builtinId="9" hidden="1"/>
    <cellStyle name="Hipervínculo visitado" xfId="1836" builtinId="9" hidden="1"/>
    <cellStyle name="Hipervínculo visitado" xfId="1838" builtinId="9" hidden="1"/>
    <cellStyle name="Hipervínculo visitado" xfId="1840" builtinId="9" hidden="1"/>
    <cellStyle name="Hipervínculo visitado" xfId="1842" builtinId="9" hidden="1"/>
    <cellStyle name="Hipervínculo visitado" xfId="1844" builtinId="9" hidden="1"/>
    <cellStyle name="Hipervínculo visitado" xfId="1846" builtinId="9" hidden="1"/>
    <cellStyle name="Hipervínculo visitado" xfId="1848" builtinId="9" hidden="1"/>
    <cellStyle name="Hipervínculo visitado" xfId="1850" builtinId="9" hidden="1"/>
    <cellStyle name="Hipervínculo visitado" xfId="1852" builtinId="9" hidden="1"/>
    <cellStyle name="Hipervínculo visitado" xfId="1854" builtinId="9" hidden="1"/>
    <cellStyle name="Hipervínculo visitado" xfId="1856" builtinId="9" hidden="1"/>
    <cellStyle name="Hipervínculo visitado" xfId="1858" builtinId="9" hidden="1"/>
    <cellStyle name="Hipervínculo visitado" xfId="1860" builtinId="9" hidden="1"/>
    <cellStyle name="Hipervínculo visitado" xfId="1862" builtinId="9" hidden="1"/>
    <cellStyle name="Hipervínculo visitado" xfId="1864" builtinId="9" hidden="1"/>
    <cellStyle name="Hipervínculo visitado" xfId="1866" builtinId="9" hidden="1"/>
    <cellStyle name="Hipervínculo visitado" xfId="1868" builtinId="9" hidden="1"/>
    <cellStyle name="Hipervínculo visitado" xfId="1870" builtinId="9" hidden="1"/>
    <cellStyle name="Hipervínculo visitado" xfId="1872" builtinId="9" hidden="1"/>
    <cellStyle name="Hipervínculo visitado" xfId="1874" builtinId="9" hidden="1"/>
    <cellStyle name="Hipervínculo visitado" xfId="1876" builtinId="9" hidden="1"/>
    <cellStyle name="Hipervínculo visitado" xfId="1878" builtinId="9" hidden="1"/>
    <cellStyle name="Hipervínculo visitado" xfId="1880" builtinId="9" hidden="1"/>
    <cellStyle name="Hipervínculo visitado" xfId="1882" builtinId="9" hidden="1"/>
    <cellStyle name="Hipervínculo visitado" xfId="1884" builtinId="9" hidden="1"/>
    <cellStyle name="Hipervínculo visitado" xfId="1886" builtinId="9" hidden="1"/>
    <cellStyle name="Hipervínculo visitado" xfId="1888" builtinId="9" hidden="1"/>
    <cellStyle name="Hipervínculo visitado" xfId="1890" builtinId="9" hidden="1"/>
    <cellStyle name="Hipervínculo visitado" xfId="1892" builtinId="9" hidden="1"/>
    <cellStyle name="Hipervínculo visitado" xfId="1894" builtinId="9" hidden="1"/>
    <cellStyle name="Hipervínculo visitado" xfId="1896" builtinId="9" hidden="1"/>
    <cellStyle name="Hipervínculo visitado" xfId="1898" builtinId="9" hidden="1"/>
    <cellStyle name="Hipervínculo visitado" xfId="1900" builtinId="9" hidden="1"/>
    <cellStyle name="Hipervínculo visitado" xfId="1902" builtinId="9" hidden="1"/>
    <cellStyle name="Hipervínculo visitado" xfId="1904" builtinId="9" hidden="1"/>
    <cellStyle name="Hipervínculo visitado" xfId="1906" builtinId="9" hidden="1"/>
    <cellStyle name="Hipervínculo visitado" xfId="1908" builtinId="9" hidden="1"/>
    <cellStyle name="Hipervínculo visitado" xfId="1910" builtinId="9" hidden="1"/>
    <cellStyle name="Hipervínculo visitado" xfId="1912" builtinId="9" hidden="1"/>
    <cellStyle name="Hipervínculo visitado" xfId="1914" builtinId="9" hidden="1"/>
    <cellStyle name="Hipervínculo visitado" xfId="1916" builtinId="9" hidden="1"/>
    <cellStyle name="Hipervínculo visitado" xfId="1918" builtinId="9" hidden="1"/>
    <cellStyle name="Hipervínculo visitado" xfId="1920" builtinId="9" hidden="1"/>
    <cellStyle name="Hipervínculo visitado" xfId="1922" builtinId="9" hidden="1"/>
    <cellStyle name="Hipervínculo visitado" xfId="1924" builtinId="9" hidden="1"/>
    <cellStyle name="Hipervínculo visitado" xfId="1926" builtinId="9" hidden="1"/>
    <cellStyle name="Hipervínculo visitado" xfId="1928" builtinId="9" hidden="1"/>
    <cellStyle name="Hipervínculo visitado" xfId="1930" builtinId="9" hidden="1"/>
    <cellStyle name="Hipervínculo visitado" xfId="1932" builtinId="9" hidden="1"/>
    <cellStyle name="Hipervínculo visitado" xfId="1934" builtinId="9" hidden="1"/>
    <cellStyle name="Hipervínculo visitado" xfId="1936" builtinId="9" hidden="1"/>
    <cellStyle name="Hipervínculo visitado" xfId="1938" builtinId="9" hidden="1"/>
    <cellStyle name="Hipervínculo visitado" xfId="1940" builtinId="9" hidden="1"/>
    <cellStyle name="Hipervínculo visitado" xfId="1942" builtinId="9" hidden="1"/>
    <cellStyle name="Hipervínculo visitado" xfId="1944" builtinId="9" hidden="1"/>
    <cellStyle name="Hipervínculo visitado" xfId="1946" builtinId="9" hidden="1"/>
    <cellStyle name="Hipervínculo visitado" xfId="1948" builtinId="9" hidden="1"/>
    <cellStyle name="Hipervínculo visitado" xfId="1950" builtinId="9" hidden="1"/>
    <cellStyle name="Hipervínculo visitado" xfId="1952" builtinId="9" hidden="1"/>
    <cellStyle name="Hipervínculo visitado" xfId="1954" builtinId="9" hidden="1"/>
    <cellStyle name="Hipervínculo visitado" xfId="1956" builtinId="9" hidden="1"/>
    <cellStyle name="Hipervínculo visitado" xfId="1958" builtinId="9" hidden="1"/>
    <cellStyle name="Hipervínculo visitado" xfId="1960" builtinId="9" hidden="1"/>
    <cellStyle name="Hipervínculo visitado" xfId="1962" builtinId="9" hidden="1"/>
    <cellStyle name="Hipervínculo visitado" xfId="1964" builtinId="9" hidden="1"/>
    <cellStyle name="Hipervínculo visitado" xfId="1966" builtinId="9" hidden="1"/>
    <cellStyle name="Hipervínculo visitado" xfId="1968" builtinId="9" hidden="1"/>
    <cellStyle name="Hipervínculo visitado" xfId="1970" builtinId="9" hidden="1"/>
    <cellStyle name="Hipervínculo visitado" xfId="1972" builtinId="9" hidden="1"/>
    <cellStyle name="Hipervínculo visitado" xfId="1974" builtinId="9" hidden="1"/>
    <cellStyle name="Hipervínculo visitado" xfId="1976" builtinId="9" hidden="1"/>
    <cellStyle name="Hipervínculo visitado" xfId="1978" builtinId="9" hidden="1"/>
    <cellStyle name="Hipervínculo visitado" xfId="1980" builtinId="9" hidden="1"/>
    <cellStyle name="Hipervínculo visitado" xfId="1982" builtinId="9" hidden="1"/>
    <cellStyle name="Hipervínculo visitado" xfId="1984" builtinId="9" hidden="1"/>
    <cellStyle name="Hipervínculo visitado" xfId="1986" builtinId="9" hidden="1"/>
    <cellStyle name="Hipervínculo visitado" xfId="1988" builtinId="9" hidden="1"/>
    <cellStyle name="Hipervínculo visitado" xfId="1990" builtinId="9" hidden="1"/>
    <cellStyle name="Hipervínculo visitado" xfId="1992" builtinId="9" hidden="1"/>
    <cellStyle name="Hipervínculo visitado" xfId="1994" builtinId="9" hidden="1"/>
    <cellStyle name="Hipervínculo visitado" xfId="1996" builtinId="9" hidden="1"/>
    <cellStyle name="Hipervínculo visitado" xfId="1998" builtinId="9" hidden="1"/>
    <cellStyle name="Hipervínculo visitado" xfId="2000" builtinId="9" hidden="1"/>
    <cellStyle name="Hipervínculo visitado" xfId="2002" builtinId="9" hidden="1"/>
    <cellStyle name="Hipervínculo visitado" xfId="2004" builtinId="9" hidden="1"/>
    <cellStyle name="Hipervínculo visitado" xfId="2006" builtinId="9" hidden="1"/>
    <cellStyle name="Hipervínculo visitado" xfId="2008" builtinId="9" hidden="1"/>
    <cellStyle name="Hipervínculo visitado" xfId="2010" builtinId="9" hidden="1"/>
    <cellStyle name="Hipervínculo visitado" xfId="2012" builtinId="9" hidden="1"/>
    <cellStyle name="Hipervínculo visitado" xfId="2014" builtinId="9" hidden="1"/>
    <cellStyle name="Hipervínculo visitado" xfId="2016" builtinId="9" hidden="1"/>
    <cellStyle name="Hipervínculo visitado" xfId="2018" builtinId="9" hidden="1"/>
    <cellStyle name="Hipervínculo visitado" xfId="2020" builtinId="9" hidden="1"/>
    <cellStyle name="Hipervínculo visitado" xfId="2022" builtinId="9" hidden="1"/>
    <cellStyle name="Hipervínculo visitado" xfId="2024" builtinId="9" hidden="1"/>
    <cellStyle name="Hipervínculo visitado" xfId="2026" builtinId="9" hidden="1"/>
    <cellStyle name="Hipervínculo visitado" xfId="2028" builtinId="9" hidden="1"/>
    <cellStyle name="Hipervínculo visitado" xfId="2030" builtinId="9" hidden="1"/>
    <cellStyle name="Hipervínculo visitado" xfId="2032" builtinId="9" hidden="1"/>
    <cellStyle name="Hipervínculo visitado" xfId="2034" builtinId="9" hidden="1"/>
    <cellStyle name="Hipervínculo visitado" xfId="2036" builtinId="9" hidden="1"/>
    <cellStyle name="Hipervínculo visitado" xfId="2038" builtinId="9" hidden="1"/>
    <cellStyle name="Hipervínculo visitado" xfId="2040" builtinId="9" hidden="1"/>
    <cellStyle name="Hipervínculo visitado" xfId="2042" builtinId="9" hidden="1"/>
    <cellStyle name="Hipervínculo visitado" xfId="2044" builtinId="9" hidden="1"/>
    <cellStyle name="Hipervínculo visitado" xfId="2046" builtinId="9" hidden="1"/>
    <cellStyle name="Hipervínculo visitado" xfId="2048" builtinId="9" hidden="1"/>
    <cellStyle name="Hipervínculo visitado" xfId="2050" builtinId="9" hidden="1"/>
    <cellStyle name="Hipervínculo visitado" xfId="2052" builtinId="9" hidden="1"/>
    <cellStyle name="Hipervínculo visitado" xfId="2054" builtinId="9" hidden="1"/>
    <cellStyle name="Hipervínculo visitado" xfId="2056" builtinId="9" hidden="1"/>
    <cellStyle name="Hipervínculo visitado" xfId="2058" builtinId="9" hidden="1"/>
    <cellStyle name="Hipervínculo visitado" xfId="2060" builtinId="9" hidden="1"/>
    <cellStyle name="Hipervínculo visitado" xfId="2062" builtinId="9" hidden="1"/>
    <cellStyle name="Hipervínculo visitado" xfId="2064" builtinId="9" hidden="1"/>
    <cellStyle name="Hipervínculo visitado" xfId="2066" builtinId="9" hidden="1"/>
    <cellStyle name="Hipervínculo visitado" xfId="2068" builtinId="9" hidden="1"/>
    <cellStyle name="Hipervínculo visitado" xfId="2070" builtinId="9" hidden="1"/>
    <cellStyle name="Hipervínculo visitado" xfId="2072" builtinId="9" hidden="1"/>
    <cellStyle name="Hipervínculo visitado" xfId="2074" builtinId="9" hidden="1"/>
    <cellStyle name="Hipervínculo visitado" xfId="2076" builtinId="9" hidden="1"/>
    <cellStyle name="Hipervínculo visitado" xfId="2078" builtinId="9" hidden="1"/>
    <cellStyle name="Hipervínculo visitado" xfId="2080" builtinId="9" hidden="1"/>
    <cellStyle name="Hipervínculo visitado" xfId="2082" builtinId="9" hidden="1"/>
    <cellStyle name="Hipervínculo visitado" xfId="2084" builtinId="9" hidden="1"/>
    <cellStyle name="Hipervínculo visitado" xfId="2086" builtinId="9" hidden="1"/>
    <cellStyle name="Hipervínculo visitado" xfId="2088" builtinId="9" hidden="1"/>
    <cellStyle name="Hipervínculo visitado" xfId="2090" builtinId="9" hidden="1"/>
    <cellStyle name="Hipervínculo visitado" xfId="2092" builtinId="9" hidden="1"/>
    <cellStyle name="Hipervínculo visitado" xfId="2094" builtinId="9" hidden="1"/>
    <cellStyle name="Hipervínculo visitado" xfId="2096" builtinId="9" hidden="1"/>
    <cellStyle name="Hipervínculo visitado" xfId="2098" builtinId="9" hidden="1"/>
    <cellStyle name="Hipervínculo visitado" xfId="2100" builtinId="9" hidden="1"/>
    <cellStyle name="Hipervínculo visitado" xfId="2102" builtinId="9" hidden="1"/>
    <cellStyle name="Hipervínculo visitado" xfId="2104" builtinId="9" hidden="1"/>
    <cellStyle name="Hipervínculo visitado" xfId="2106" builtinId="9" hidden="1"/>
    <cellStyle name="Hipervínculo visitado" xfId="2108" builtinId="9" hidden="1"/>
    <cellStyle name="Hipervínculo visitado" xfId="2110" builtinId="9" hidden="1"/>
    <cellStyle name="Hipervínculo visitado" xfId="2112" builtinId="9" hidden="1"/>
    <cellStyle name="Hipervínculo visitado" xfId="2114" builtinId="9" hidden="1"/>
    <cellStyle name="Hipervínculo visitado" xfId="2116" builtinId="9" hidden="1"/>
    <cellStyle name="Hipervínculo visitado" xfId="2118" builtinId="9" hidden="1"/>
    <cellStyle name="Hipervínculo visitado" xfId="2120" builtinId="9" hidden="1"/>
    <cellStyle name="Hipervínculo visitado" xfId="2122" builtinId="9" hidden="1"/>
    <cellStyle name="Hipervínculo visitado" xfId="2124" builtinId="9" hidden="1"/>
    <cellStyle name="Hipervínculo visitado" xfId="2126" builtinId="9" hidden="1"/>
    <cellStyle name="Hipervínculo visitado" xfId="2128" builtinId="9" hidden="1"/>
    <cellStyle name="Hipervínculo visitado" xfId="2130" builtinId="9" hidden="1"/>
    <cellStyle name="Hipervínculo visitado" xfId="2132" builtinId="9" hidden="1"/>
    <cellStyle name="Hipervínculo visitado" xfId="2134" builtinId="9" hidden="1"/>
    <cellStyle name="Hipervínculo visitado" xfId="2136" builtinId="9" hidden="1"/>
    <cellStyle name="Hipervínculo visitado" xfId="2138" builtinId="9" hidden="1"/>
    <cellStyle name="Hipervínculo visitado" xfId="2140" builtinId="9" hidden="1"/>
    <cellStyle name="Hipervínculo visitado" xfId="2142" builtinId="9" hidden="1"/>
    <cellStyle name="Hipervínculo visitado" xfId="2144" builtinId="9" hidden="1"/>
    <cellStyle name="Hipervínculo visitado" xfId="2146" builtinId="9" hidden="1"/>
    <cellStyle name="Hipervínculo visitado" xfId="2148" builtinId="9" hidden="1"/>
    <cellStyle name="Hipervínculo visitado" xfId="2150" builtinId="9" hidden="1"/>
    <cellStyle name="Hipervínculo visitado" xfId="2152" builtinId="9" hidden="1"/>
    <cellStyle name="Hipervínculo visitado" xfId="2154" builtinId="9" hidden="1"/>
    <cellStyle name="Hipervínculo visitado" xfId="2156" builtinId="9" hidden="1"/>
    <cellStyle name="Hipervínculo visitado" xfId="2158" builtinId="9" hidden="1"/>
    <cellStyle name="Hipervínculo visitado" xfId="2160" builtinId="9" hidden="1"/>
    <cellStyle name="Hipervínculo visitado" xfId="2162" builtinId="9" hidden="1"/>
    <cellStyle name="Hipervínculo visitado" xfId="2164" builtinId="9" hidden="1"/>
    <cellStyle name="Hipervínculo visitado" xfId="2166" builtinId="9" hidden="1"/>
    <cellStyle name="Hipervínculo visitado" xfId="2168" builtinId="9" hidden="1"/>
    <cellStyle name="Hipervínculo visitado" xfId="2170" builtinId="9" hidden="1"/>
    <cellStyle name="Hipervínculo visitado" xfId="2172" builtinId="9" hidden="1"/>
    <cellStyle name="Hipervínculo visitado" xfId="2174" builtinId="9" hidden="1"/>
    <cellStyle name="Hipervínculo visitado" xfId="2176" builtinId="9" hidden="1"/>
    <cellStyle name="Hipervínculo visitado" xfId="2178" builtinId="9" hidden="1"/>
    <cellStyle name="Hipervínculo visitado" xfId="2180" builtinId="9" hidden="1"/>
    <cellStyle name="Hipervínculo visitado" xfId="2182" builtinId="9" hidden="1"/>
    <cellStyle name="Hipervínculo visitado" xfId="2184" builtinId="9" hidden="1"/>
    <cellStyle name="Hipervínculo visitado" xfId="2186" builtinId="9" hidden="1"/>
    <cellStyle name="Hipervínculo visitado" xfId="2188" builtinId="9" hidden="1"/>
    <cellStyle name="Hipervínculo visitado" xfId="2190" builtinId="9" hidden="1"/>
    <cellStyle name="Hipervínculo visitado" xfId="2192" builtinId="9" hidden="1"/>
    <cellStyle name="Hipervínculo visitado" xfId="2194" builtinId="9" hidden="1"/>
    <cellStyle name="Hipervínculo visitado" xfId="2196" builtinId="9" hidden="1"/>
    <cellStyle name="Hipervínculo visitado" xfId="2198" builtinId="9" hidden="1"/>
    <cellStyle name="Hipervínculo visitado" xfId="2200" builtinId="9" hidden="1"/>
    <cellStyle name="Hipervínculo visitado" xfId="2202" builtinId="9" hidden="1"/>
    <cellStyle name="Hipervínculo visitado" xfId="2204" builtinId="9" hidden="1"/>
    <cellStyle name="Hipervínculo visitado" xfId="2206" builtinId="9" hidden="1"/>
    <cellStyle name="Hipervínculo visitado" xfId="2208" builtinId="9" hidden="1"/>
    <cellStyle name="Hipervínculo visitado" xfId="2210" builtinId="9" hidden="1"/>
    <cellStyle name="Hipervínculo visitado" xfId="2212" builtinId="9" hidden="1"/>
    <cellStyle name="Hipervínculo visitado" xfId="2214" builtinId="9" hidden="1"/>
    <cellStyle name="Hipervínculo visitado" xfId="2216" builtinId="9" hidden="1"/>
    <cellStyle name="Hipervínculo visitado" xfId="2218" builtinId="9" hidden="1"/>
    <cellStyle name="Hipervínculo visitado" xfId="2220" builtinId="9" hidden="1"/>
    <cellStyle name="Hipervínculo visitado" xfId="2222" builtinId="9" hidden="1"/>
    <cellStyle name="Hipervínculo visitado" xfId="2224" builtinId="9" hidden="1"/>
    <cellStyle name="Hipervínculo visitado" xfId="2226" builtinId="9" hidden="1"/>
    <cellStyle name="Hipervínculo visitado" xfId="2228" builtinId="9" hidden="1"/>
    <cellStyle name="Hipervínculo visitado" xfId="2230" builtinId="9" hidden="1"/>
    <cellStyle name="Hipervínculo visitado" xfId="2232" builtinId="9" hidden="1"/>
    <cellStyle name="Hipervínculo visitado" xfId="2234" builtinId="9" hidden="1"/>
    <cellStyle name="Hipervínculo visitado" xfId="2236" builtinId="9" hidden="1"/>
    <cellStyle name="Hipervínculo visitado" xfId="2238" builtinId="9" hidden="1"/>
    <cellStyle name="Hipervínculo visitado" xfId="2240" builtinId="9" hidden="1"/>
    <cellStyle name="Hipervínculo visitado" xfId="2242" builtinId="9" hidden="1"/>
    <cellStyle name="Hipervínculo visitado" xfId="2244" builtinId="9" hidden="1"/>
    <cellStyle name="Hipervínculo visitado" xfId="2246" builtinId="9" hidden="1"/>
    <cellStyle name="Hipervínculo visitado" xfId="2248" builtinId="9" hidden="1"/>
    <cellStyle name="Hipervínculo visitado" xfId="2250" builtinId="9" hidden="1"/>
    <cellStyle name="Hipervínculo visitado" xfId="2252" builtinId="9" hidden="1"/>
    <cellStyle name="Hipervínculo visitado" xfId="2254" builtinId="9" hidden="1"/>
    <cellStyle name="Hipervínculo visitado" xfId="2256" builtinId="9" hidden="1"/>
    <cellStyle name="Hipervínculo visitado" xfId="2258" builtinId="9" hidden="1"/>
    <cellStyle name="Hipervínculo visitado" xfId="2260" builtinId="9" hidden="1"/>
    <cellStyle name="Hipervínculo visitado" xfId="2262" builtinId="9" hidden="1"/>
    <cellStyle name="Hipervínculo visitado" xfId="2264" builtinId="9" hidden="1"/>
    <cellStyle name="Hipervínculo visitado" xfId="2266" builtinId="9" hidden="1"/>
    <cellStyle name="Hipervínculo visitado" xfId="2268" builtinId="9" hidden="1"/>
    <cellStyle name="Hipervínculo visitado" xfId="2270" builtinId="9" hidden="1"/>
    <cellStyle name="Hipervínculo visitado" xfId="2272" builtinId="9" hidden="1"/>
    <cellStyle name="Hipervínculo visitado" xfId="2274" builtinId="9" hidden="1"/>
    <cellStyle name="Hipervínculo visitado" xfId="2276" builtinId="9" hidden="1"/>
    <cellStyle name="Hipervínculo visitado" xfId="2278" builtinId="9" hidden="1"/>
    <cellStyle name="Hipervínculo visitado" xfId="2280" builtinId="9" hidden="1"/>
    <cellStyle name="Hipervínculo visitado" xfId="2282" builtinId="9" hidden="1"/>
    <cellStyle name="Hipervínculo visitado" xfId="2284" builtinId="9" hidden="1"/>
    <cellStyle name="Hipervínculo visitado" xfId="2286" builtinId="9" hidden="1"/>
    <cellStyle name="Hipervínculo visitado" xfId="2288" builtinId="9" hidden="1"/>
    <cellStyle name="Hipervínculo visitado" xfId="2290" builtinId="9" hidden="1"/>
    <cellStyle name="Hipervínculo visitado" xfId="2292" builtinId="9" hidden="1"/>
    <cellStyle name="Hipervínculo visitado" xfId="2294" builtinId="9" hidden="1"/>
    <cellStyle name="Hipervínculo visitado" xfId="2296" builtinId="9" hidden="1"/>
    <cellStyle name="Hipervínculo visitado" xfId="2298" builtinId="9" hidden="1"/>
    <cellStyle name="Hipervínculo visitado" xfId="2300" builtinId="9" hidden="1"/>
    <cellStyle name="Hipervínculo visitado" xfId="2302" builtinId="9" hidden="1"/>
    <cellStyle name="Hipervínculo visitado" xfId="2304" builtinId="9" hidden="1"/>
    <cellStyle name="Hipervínculo visitado" xfId="2306" builtinId="9" hidden="1"/>
    <cellStyle name="Hipervínculo visitado" xfId="2308" builtinId="9" hidden="1"/>
    <cellStyle name="Hipervínculo visitado" xfId="2310" builtinId="9" hidden="1"/>
    <cellStyle name="Moneda" xfId="2312" builtinId="4"/>
    <cellStyle name="Moneda [0]" xfId="810" builtinId="7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66FF33"/>
      <color rgb="FF00CCFF"/>
      <color rgb="FF33CCFF"/>
      <color rgb="FF00FFFF"/>
      <color rgb="FFA50021"/>
      <color rgb="FFCC9900"/>
      <color rgb="FFFFCC00"/>
      <color rgb="FF0000FF"/>
      <color rgb="FF0066CC"/>
      <color rgb="FFF7DB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citygames.com/hydroid-krasis-sgl-mtg-rna-183-enn/?sku=SGL-MTG-RNA-183-ENN1" TargetMode="External"/><Relationship Id="rId299" Type="http://schemas.openxmlformats.org/officeDocument/2006/relationships/hyperlink" Target="https://starcitygames.com/rundvelt-hordemaster-sgl-mtg-dmu-142-enn/?sku=SGL-MTG-DMU-142-ENN1" TargetMode="External"/><Relationship Id="rId303" Type="http://schemas.openxmlformats.org/officeDocument/2006/relationships/hyperlink" Target="https://starcitygames.com/thorn-of-amethyst-sgl-mtg-brr2-123-enn/?sku=SGL-MTG-BRR2-123-ENN1" TargetMode="External"/><Relationship Id="rId21" Type="http://schemas.openxmlformats.org/officeDocument/2006/relationships/hyperlink" Target="https://starcitygames.com/damnation-sgl-mtg-2x22-353-enn/?sku=SGL-MTG-2X22-353-ENN1" TargetMode="External"/><Relationship Id="rId42" Type="http://schemas.openxmlformats.org/officeDocument/2006/relationships/hyperlink" Target="https://starcitygames.com/timeless-lotus-sgl-mtg-dmu-239-enn/?sku=SGL-MTG-DMU-239-ENN1" TargetMode="External"/><Relationship Id="rId63" Type="http://schemas.openxmlformats.org/officeDocument/2006/relationships/hyperlink" Target="https://starcitygames.com/green-suns-zenith-sgl-mtg-ema-169-enn/?sku=SGL-MTG-EMA-169-ENN1" TargetMode="External"/><Relationship Id="rId84" Type="http://schemas.openxmlformats.org/officeDocument/2006/relationships/hyperlink" Target="https://starcitygames.com/vedalken-archmage-sgl-mtg-jmp-187-enn/?sku=SGL-MTG-JMP-187-ENN1" TargetMode="External"/><Relationship Id="rId138" Type="http://schemas.openxmlformats.org/officeDocument/2006/relationships/hyperlink" Target="https://starcitygames.com/adarkar-wastes-sgl-mtg-prm-pre_dmu_243-enf/?sku=SGL-MTG-PRM-PRE_DMU_243-ENF1" TargetMode="External"/><Relationship Id="rId159" Type="http://schemas.openxmlformats.org/officeDocument/2006/relationships/hyperlink" Target="https://starcitygames.com/skirk-prospector-sgl-mtg-dom-144-enf/?sku=SGL-MTG-DOM-144-ENF1" TargetMode="External"/><Relationship Id="rId170" Type="http://schemas.openxmlformats.org/officeDocument/2006/relationships/hyperlink" Target="https://starcitygames.com/settle-the-wreckage-sgl-mtg-xln-34-enn/?sku=SGL-MTG-XLN-34-ENN1" TargetMode="External"/><Relationship Id="rId191" Type="http://schemas.openxmlformats.org/officeDocument/2006/relationships/hyperlink" Target="https://starcitygames.com/god-eternal-bontu-sgl-mtg-war-92-enn/?sku=SGL-MTG-WAR-92-ENN1" TargetMode="External"/><Relationship Id="rId205" Type="http://schemas.openxmlformats.org/officeDocument/2006/relationships/hyperlink" Target="https://starcitygames.com/arcane-bombardment-sgl-mtg-snc-101-enf/?sku=SGL-MTG-SNC-101-ENF1" TargetMode="External"/><Relationship Id="rId226" Type="http://schemas.openxmlformats.org/officeDocument/2006/relationships/hyperlink" Target="https://starcitygames.com/platinum-angel-sgl-mtg-brr-041-enn/?sku=SGL-MTG-BRR-041-ENN1" TargetMode="External"/><Relationship Id="rId247" Type="http://schemas.openxmlformats.org/officeDocument/2006/relationships/hyperlink" Target="https://starcitygames.com/shark-token-sgl-mtg-iko-t07-enn/?sku=SGL-MTG-IKO-T07-ENN1" TargetMode="External"/><Relationship Id="rId107" Type="http://schemas.openxmlformats.org/officeDocument/2006/relationships/hyperlink" Target="https://starcitygames.com/phyrexian-reclamation-sgl-mtg-j22-124-enn/?sku=SGL-MTG-J22-124-ENN1" TargetMode="External"/><Relationship Id="rId268" Type="http://schemas.openxmlformats.org/officeDocument/2006/relationships/hyperlink" Target="https://starcitygames.com/tocasias-welcome-sgl-mtg-bro-030-enn/?sku=SGL-MTG-BRO-030-ENN1" TargetMode="External"/><Relationship Id="rId289" Type="http://schemas.openxmlformats.org/officeDocument/2006/relationships/hyperlink" Target="https://starcitygames.com/plains-sgl-mtg-jmp-045-enn/?sku=SGL-MTG-JMP-045-ENN1" TargetMode="External"/><Relationship Id="rId11" Type="http://schemas.openxmlformats.org/officeDocument/2006/relationships/hyperlink" Target="https://starcitygames.com/arlinn-the-packs-hope-arlinn-the-moons-fury-sgl-mtg-mid2-307-enf/?sku=SGL-MTG-MID2-307-ENF1" TargetMode="External"/><Relationship Id="rId32" Type="http://schemas.openxmlformats.org/officeDocument/2006/relationships/hyperlink" Target="https://starcitygames.com/vanquishers-banner-sgl-mtg-xln-251-enn/?sku=SGL-MTG-XLN-251-ENN1" TargetMode="External"/><Relationship Id="rId53" Type="http://schemas.openxmlformats.org/officeDocument/2006/relationships/hyperlink" Target="https://starcitygames.com/godless-shrine-sgl-mtg-gtc-242-enn/?sku=SGL-MTG-GTC-242-ENN1" TargetMode="External"/><Relationship Id="rId74" Type="http://schemas.openxmlformats.org/officeDocument/2006/relationships/hyperlink" Target="https://starcitygames.com/jetmirs-garden-sgl-mtg-snc2-351-enn/?sku=SGL-MTG-SNC2-351-ENN1" TargetMode="External"/><Relationship Id="rId128" Type="http://schemas.openxmlformats.org/officeDocument/2006/relationships/hyperlink" Target="https://starcitygames.com/vesuvan-duplimancy-sgl-mtg-dmu-073-enn/?sku=SGL-MTG-DMU-073-ENN1" TargetMode="External"/><Relationship Id="rId149" Type="http://schemas.openxmlformats.org/officeDocument/2006/relationships/hyperlink" Target="https://starcitygames.com/galazeth-prismari-sgl-mtg-stx2-281-enn/?sku=SGL-MTG-STX2-281-ENN1" TargetMode="External"/><Relationship Id="rId314" Type="http://schemas.openxmlformats.org/officeDocument/2006/relationships/hyperlink" Target="https://starcitygames.com/cadric-soul-kindler-sgl-mtg-dmc-010-enn/?sku=SGL-MTG-DMC-010-ENN1" TargetMode="External"/><Relationship Id="rId5" Type="http://schemas.openxmlformats.org/officeDocument/2006/relationships/hyperlink" Target="https://starcitygames.com/indatha-triome-sgl-mtg-iko2-309-enf/?sku=SGL-MTG-IKO2-309-ENF1" TargetMode="External"/><Relationship Id="rId95" Type="http://schemas.openxmlformats.org/officeDocument/2006/relationships/hyperlink" Target="https://starcitygames.com/an-offer-you-cant-refuse-sgl-mtg-prm-pp_snc_464-enf/?sku=SGL-MTG-PRM-PP_SNC_464-ENF1" TargetMode="External"/><Relationship Id="rId160" Type="http://schemas.openxmlformats.org/officeDocument/2006/relationships/hyperlink" Target="https://starcitygames.com/arcades-the-strategist-sgl-mtg-m19-212-enn/?sku=SGL-MTG-M19-212-ENN1" TargetMode="External"/><Relationship Id="rId181" Type="http://schemas.openxmlformats.org/officeDocument/2006/relationships/hyperlink" Target="https://starcitygames.com/sanctum-of-eternity-sgl-mtg-c19-59-enn/?sku=SGL-MTG-C19-59-ENN1" TargetMode="External"/><Relationship Id="rId216" Type="http://schemas.openxmlformats.org/officeDocument/2006/relationships/hyperlink" Target="https://starcitygames.com/ancestral-vision-sgl-mtg-tsr-052-enn/?sku=SGL-MTG-TSR-052-ENN1" TargetMode="External"/><Relationship Id="rId237" Type="http://schemas.openxmlformats.org/officeDocument/2006/relationships/hyperlink" Target="https://starcitygames.com/culling-ritual-sgl-mtg-stx-172-enn/?sku=SGL-MTG-STX-172-ENN1" TargetMode="External"/><Relationship Id="rId258" Type="http://schemas.openxmlformats.org/officeDocument/2006/relationships/hyperlink" Target="https://starcitygames.com/snow-covered-island-sgl-mtg-khm-278-enf/?sku=SGL-MTG-KHM-278-ENF1" TargetMode="External"/><Relationship Id="rId279" Type="http://schemas.openxmlformats.org/officeDocument/2006/relationships/hyperlink" Target="https://starcitygames.com/tolsimir-wolfblood-sgl-mtg-gk1-121-enn/?sku=SGL-MTG-GK1-121-ENN1" TargetMode="External"/><Relationship Id="rId22" Type="http://schemas.openxmlformats.org/officeDocument/2006/relationships/hyperlink" Target="https://starcitygames.com/ohran-frostfang-sgl-mtg-c19-33-enn/?sku=SGL-MTG-C19-33-ENN1" TargetMode="External"/><Relationship Id="rId43" Type="http://schemas.openxmlformats.org/officeDocument/2006/relationships/hyperlink" Target="https://starcitygames.com/forsaken-monument-sgl-mtg-znr2-374-enn/?sku=SGL-MTG-ZNR2-374-ENN1" TargetMode="External"/><Relationship Id="rId64" Type="http://schemas.openxmlformats.org/officeDocument/2006/relationships/hyperlink" Target="https://starcitygames.com/raffines-tower-sgl-mtg-snc2-353-enn/?sku=SGL-MTG-SNC2-353-ENN1" TargetMode="External"/><Relationship Id="rId118" Type="http://schemas.openxmlformats.org/officeDocument/2006/relationships/hyperlink" Target="https://starcitygames.com/klothys-god-of-destiny-sgl-mtg-thb-220-enn/?sku=SGL-MTG-THB-220-ENN1" TargetMode="External"/><Relationship Id="rId139" Type="http://schemas.openxmlformats.org/officeDocument/2006/relationships/hyperlink" Target="https://starcitygames.com/adarkar-wasters-sgl-mtg-dmu-243-enn/?sku=SGL-MTG-DMU-243-ENN1" TargetMode="External"/><Relationship Id="rId290" Type="http://schemas.openxmlformats.org/officeDocument/2006/relationships/hyperlink" Target="https://starcitygames.com/reaper-from-the-abyss-sgl-mtg-j22-458-enn/?sku=SGL-MTG-J22-458-ENN1" TargetMode="External"/><Relationship Id="rId304" Type="http://schemas.openxmlformats.org/officeDocument/2006/relationships/hyperlink" Target="https://starcitygames.com/golos-tireless-pilgrim-sgl-mtg-m20-226-enn/?sku=SGL-MTG-M20-226-ENN1" TargetMode="External"/><Relationship Id="rId85" Type="http://schemas.openxmlformats.org/officeDocument/2006/relationships/hyperlink" Target="https://starcitygames.com/leyline-of-sanctity-sgl-mtg-m20-26-enn/?sku=SGL-MTG-M20-26-ENN1" TargetMode="External"/><Relationship Id="rId150" Type="http://schemas.openxmlformats.org/officeDocument/2006/relationships/hyperlink" Target="https://starcitygames.com/storm-the-vault-sgl-mtg-rix-173a-enn/?sku=SGL-MTG-RIX-173a-ENN1" TargetMode="External"/><Relationship Id="rId171" Type="http://schemas.openxmlformats.org/officeDocument/2006/relationships/hyperlink" Target="https://starcitygames.com/shipwreck-marsh-sgl-mtg-mid-267-enn/?sku=SGL-MTG-MID-267-ENN1" TargetMode="External"/><Relationship Id="rId192" Type="http://schemas.openxmlformats.org/officeDocument/2006/relationships/hyperlink" Target="https://starcitygames.com/vona-butcher-of-magan-sgl-mtg-xln-231-enn/?sku=SGL-MTG-XLN-231-ENN1" TargetMode="External"/><Relationship Id="rId206" Type="http://schemas.openxmlformats.org/officeDocument/2006/relationships/hyperlink" Target="https://starcitygames.com/arcane-denial-sgl-mtg-a25-41-enn/?sku=SGL-MTG-A25-41-ENN1" TargetMode="External"/><Relationship Id="rId227" Type="http://schemas.openxmlformats.org/officeDocument/2006/relationships/hyperlink" Target="https://starcitygames.com/mechtitan-token-sgl-mtg-neo-t14-enn/?sku=SGL-MTG-NEO-T14-ENN1" TargetMode="External"/><Relationship Id="rId248" Type="http://schemas.openxmlformats.org/officeDocument/2006/relationships/hyperlink" Target="https://starcitygames.com/fracture-sgl-mtg-prm-pp_stx_378-enf/?sku=SGL-MTG-PRM-PP_STX_378-ENF1" TargetMode="External"/><Relationship Id="rId269" Type="http://schemas.openxmlformats.org/officeDocument/2006/relationships/hyperlink" Target="https://starcitygames.com/swamp-sgl-mtg-one-269-enn/?sku=SGL-MTG-ONE-269-ENN1" TargetMode="External"/><Relationship Id="rId12" Type="http://schemas.openxmlformats.org/officeDocument/2006/relationships/hyperlink" Target="https://starcitygames.com/phyrexian-altar-sgl-mtg-2x2-311-enn/?sku=SGL-MTG-2X2-311-ENN1" TargetMode="External"/><Relationship Id="rId33" Type="http://schemas.openxmlformats.org/officeDocument/2006/relationships/hyperlink" Target="https://starcitygames.com/selvala-heart-of-the-wilds-sgl-mtg-jmp-429-enn/?sku=SGL-MTG-JMP-429-ENN1" TargetMode="External"/><Relationship Id="rId108" Type="http://schemas.openxmlformats.org/officeDocument/2006/relationships/hyperlink" Target="https://starcitygames.com/the-book-of-exalted-deeds-sgl-mtg-afr-004-enf/?sku=SGL-MTG-AFR-004-ENF1" TargetMode="External"/><Relationship Id="rId129" Type="http://schemas.openxmlformats.org/officeDocument/2006/relationships/hyperlink" Target="https://starcitygames.com/alandra-sky-dreamer-sgl-mtg-j22-009-enn/?sku=SGL-MTG-J22-009-ENN1" TargetMode="External"/><Relationship Id="rId280" Type="http://schemas.openxmlformats.org/officeDocument/2006/relationships/hyperlink" Target="https://starcitygames.com/spawning-pit-sgl-mtg-j22-136-enn/?sku=SGL-MTG-J22-136-ENN1" TargetMode="External"/><Relationship Id="rId315" Type="http://schemas.openxmlformats.org/officeDocument/2006/relationships/hyperlink" Target="https://starcitygames.com/cleric-class-sgl-mtg-afr-006-enf/?sku=SGL-MTG-AFR-006-ENF1" TargetMode="External"/><Relationship Id="rId54" Type="http://schemas.openxmlformats.org/officeDocument/2006/relationships/hyperlink" Target="https://starcitygames.com/phyrexian-obliterator-sgl-mtg-one-105-enn/?sku=SGL-MTG-ONE-105-ENN1" TargetMode="External"/><Relationship Id="rId75" Type="http://schemas.openxmlformats.org/officeDocument/2006/relationships/hyperlink" Target="https://starcitygames.com/monastery-mentor-sgl-mtg-2x2-021-enn/?sku=SGL-MTG-2X2-021-ENN1" TargetMode="External"/><Relationship Id="rId96" Type="http://schemas.openxmlformats.org/officeDocument/2006/relationships/hyperlink" Target="https://www.cardkingdom.com/mtg/strixhaven-mystical-archive-jpn/lightning-bolt-105-jpn-alternate-art" TargetMode="External"/><Relationship Id="rId140" Type="http://schemas.openxmlformats.org/officeDocument/2006/relationships/hyperlink" Target="https://starcitygames.com/welcoming-vampire-sgl-mtg-vow-046-enn/?sku=SGL-MTG-VOW-046-ENN1" TargetMode="External"/><Relationship Id="rId161" Type="http://schemas.openxmlformats.org/officeDocument/2006/relationships/hyperlink" Target="https://starcitygames.com/vanquish-the-horde-sgl-mtg-mid-041-enn/?sku=SGL-MTG-MID-041-ENN1" TargetMode="External"/><Relationship Id="rId182" Type="http://schemas.openxmlformats.org/officeDocument/2006/relationships/hyperlink" Target="https://starcitygames.com/forbidden-orchard-sgl-mtg-2x2-323-enn/?sku=SGL-MTG-2X2-323-ENN1" TargetMode="External"/><Relationship Id="rId217" Type="http://schemas.openxmlformats.org/officeDocument/2006/relationships/hyperlink" Target="https://starcitygames.com/arcane-adaptation-sgl-mtg-xln-46-enn/?sku=SGL-MTG-XLN-46-ENN1" TargetMode="External"/><Relationship Id="rId6" Type="http://schemas.openxmlformats.org/officeDocument/2006/relationships/hyperlink" Target="https://starcitygames.com/the-scarab-god-sgl-mtg-hou-145-enn/?sku=SGL-MTG-HOU-145-ENN1" TargetMode="External"/><Relationship Id="rId238" Type="http://schemas.openxmlformats.org/officeDocument/2006/relationships/hyperlink" Target="https://starcitygames.com/sanctum-of-fruitful-harvest-sgl-mtg-m21-203-enf/?sku=SGL-MTG-M21-203-ENF1" TargetMode="External"/><Relationship Id="rId259" Type="http://schemas.openxmlformats.org/officeDocument/2006/relationships/hyperlink" Target="https://starcitygames.com/magma-opus-sgl-mtg-stx-203-enn/?sku=SGL-MTG-STX-203-ENN1" TargetMode="External"/><Relationship Id="rId23" Type="http://schemas.openxmlformats.org/officeDocument/2006/relationships/hyperlink" Target="https://starcitygames.com/nyxbloom-ancient-sgl-mtg-thb-190-enn/?sku=SGL-MTG-THB-190-ENN1" TargetMode="External"/><Relationship Id="rId119" Type="http://schemas.openxmlformats.org/officeDocument/2006/relationships/hyperlink" Target="https://starcitygames.com/bishop-of-wings-sgl-mtg-m20-8-enn/?sku=SGL-MTG-M20-8-ENN1" TargetMode="External"/><Relationship Id="rId270" Type="http://schemas.openxmlformats.org/officeDocument/2006/relationships/hyperlink" Target="https://starcitygames.com/lair-of-the-hydra-sgl-mtg-afr-259-enn/?sku=SGL-MTG-AFR-259-ENN1" TargetMode="External"/><Relationship Id="rId291" Type="http://schemas.openxmlformats.org/officeDocument/2006/relationships/hyperlink" Target="https://starcitygames.com/sword-of-dungeons-dragons-sgl-mtg-ust-163-enn/?sku=SGL-MTG-UST-163-ENN1" TargetMode="External"/><Relationship Id="rId305" Type="http://schemas.openxmlformats.org/officeDocument/2006/relationships/hyperlink" Target="https://starcitygames.com/basri-ket-sgl-mtg-m21-007-enn/?sku=SGL-MTG-M21-007-ENN1" TargetMode="External"/><Relationship Id="rId44" Type="http://schemas.openxmlformats.org/officeDocument/2006/relationships/hyperlink" Target="https://starcitygames.com/revel-in-riches-sgl-mtg-xln-117-enn/?sku=SGL-MTG-XLN-117-ENN1" TargetMode="External"/><Relationship Id="rId65" Type="http://schemas.openxmlformats.org/officeDocument/2006/relationships/hyperlink" Target="https://starcitygames.com/atraxa-grand-unifier-sgl-mtg-one-196-enn/?sku=SGL-MTG-ONE-196-ENN1" TargetMode="External"/><Relationship Id="rId86" Type="http://schemas.openxmlformats.org/officeDocument/2006/relationships/hyperlink" Target="https://starcitygames.com/ziatoras-proving-ground-sgl-mtg-snc2-359-enn/?sku=SGL-MTG-SNC2-359-ENN1" TargetMode="External"/><Relationship Id="rId130" Type="http://schemas.openxmlformats.org/officeDocument/2006/relationships/hyperlink" Target="https://starcitygames.com/anger-sgl-mtg-afc-113-enn/?sku=SGL-MTG-AFC-113-ENN1" TargetMode="External"/><Relationship Id="rId151" Type="http://schemas.openxmlformats.org/officeDocument/2006/relationships/hyperlink" Target="https://starcitygames.com/ghalta-primal-hunger-sgl-mtg-jmp-399-enn/?sku=SGL-MTG-JMP-399-ENN1" TargetMode="External"/><Relationship Id="rId172" Type="http://schemas.openxmlformats.org/officeDocument/2006/relationships/hyperlink" Target="https://starcitygames.com/reliquary-tower-sgl-mtg-m19-254-enn/?sku=SGL-MTG-M19-254-ENN1" TargetMode="External"/><Relationship Id="rId193" Type="http://schemas.openxmlformats.org/officeDocument/2006/relationships/hyperlink" Target="https://starcitygames.com/clever-impersonator-sgl-mtg-c19-82-enn/?sku=SGL-MTG-C19-82-ENN1" TargetMode="External"/><Relationship Id="rId207" Type="http://schemas.openxmlformats.org/officeDocument/2006/relationships/hyperlink" Target="https://starcitygames.com/arcane-denial-sgl-mtg-cmr-393-enn/?sku=SGL-MTG-CMR-393-ENN1" TargetMode="External"/><Relationship Id="rId228" Type="http://schemas.openxmlformats.org/officeDocument/2006/relationships/hyperlink" Target="https://starcitygames.com/teferis-ageless-insight-sgl-mtg-m21-076-enn/?sku=SGL-MTG-M21-076-ENN1" TargetMode="External"/><Relationship Id="rId249" Type="http://schemas.openxmlformats.org/officeDocument/2006/relationships/hyperlink" Target="https://starcitygames.com/underground-river-sgl-mtg-bro-267-enn/?sku=SGL-MTG-BRO-267-ENN1" TargetMode="External"/><Relationship Id="rId13" Type="http://schemas.openxmlformats.org/officeDocument/2006/relationships/hyperlink" Target="https://starcitygames.com/teferis-protection-sgl-mtg-sta-011-enn/?sku=SGL-MTG-STA-011-ENN1" TargetMode="External"/><Relationship Id="rId109" Type="http://schemas.openxmlformats.org/officeDocument/2006/relationships/hyperlink" Target="https://starcitygames.com/shivan-devastator-sgl-mtg-dmu-143-enn/?sku=SGL-MTG-DMU-143-ENN1" TargetMode="External"/><Relationship Id="rId260" Type="http://schemas.openxmlformats.org/officeDocument/2006/relationships/hyperlink" Target="https://starcitygames.com/twinning-staff-sgl-mtg-c20-070-enn/?sku=SGL-MTG-C20-070-ENN1" TargetMode="External"/><Relationship Id="rId281" Type="http://schemas.openxmlformats.org/officeDocument/2006/relationships/hyperlink" Target="https://starcitygames.com/erebos-bleak-hearted-sgl-mtg-thb-093-enn/?sku=SGL-MTG-THB-093-ENN1" TargetMode="External"/><Relationship Id="rId316" Type="http://schemas.openxmlformats.org/officeDocument/2006/relationships/hyperlink" Target="https://starcitygames.com/fading-hope-sgl-mtg-mid-051-enn/?sku=SGL-MTG-MID-051-ENN1" TargetMode="External"/><Relationship Id="rId34" Type="http://schemas.openxmlformats.org/officeDocument/2006/relationships/hyperlink" Target="https://starcitygames.com/thraben-inspector-sgl-mtg-prm-prmr_2022b_003-enf/?sku=SGL-MTG-PRM-PRMR_2022b_003-ENF1" TargetMode="External"/><Relationship Id="rId55" Type="http://schemas.openxmlformats.org/officeDocument/2006/relationships/hyperlink" Target="https://starcitygames.com/shattered-sanctum-sgl-mtg-vow-264-enf/?sku=SGL-MTG-VOW-264-ENF1" TargetMode="External"/><Relationship Id="rId76" Type="http://schemas.openxmlformats.org/officeDocument/2006/relationships/hyperlink" Target="https://starcitygames.com/aether-gust-sgl-mtg-m20-42-enf/?sku=SGL-MTG-M20-42-ENF1" TargetMode="External"/><Relationship Id="rId97" Type="http://schemas.openxmlformats.org/officeDocument/2006/relationships/hyperlink" Target="https://starcitygames.com/zask-skittering-swarmlord-sgl-mtg-j22-047-enn/?sku=SGL-MTG-J22-047-ENN1" TargetMode="External"/><Relationship Id="rId120" Type="http://schemas.openxmlformats.org/officeDocument/2006/relationships/hyperlink" Target="https://starcitygames.com/staff-of-titania-sgl-mtg-brc-027-enf/?sku=SGL-MTG-BRC-027-ENF1" TargetMode="External"/><Relationship Id="rId141" Type="http://schemas.openxmlformats.org/officeDocument/2006/relationships/hyperlink" Target="https://starcitygames.com/shrine-token-sgl-mtg-nec-t01-enn/?sku=SGL-MTG-NEC-T01-ENN1" TargetMode="External"/><Relationship Id="rId7" Type="http://schemas.openxmlformats.org/officeDocument/2006/relationships/hyperlink" Target="https://starcitygames.com/fiery-emancipation-sgl-mtg-m21-143-enf/?sku=SGL-MTG-M21-143-ENF1" TargetMode="External"/><Relationship Id="rId162" Type="http://schemas.openxmlformats.org/officeDocument/2006/relationships/hyperlink" Target="https://starcitygames.com/shared-summons-sgl-mtg-m20-193-enf/?sku=SGL-MTG-M20-193-ENF1" TargetMode="External"/><Relationship Id="rId183" Type="http://schemas.openxmlformats.org/officeDocument/2006/relationships/hyperlink" Target="https://starcitygames.com/oswald-fiddlebender-sgl-mtg-afr-028-enf/?sku=SGL-MTG-AFR-028-ENF1" TargetMode="External"/><Relationship Id="rId218" Type="http://schemas.openxmlformats.org/officeDocument/2006/relationships/hyperlink" Target="https://starcitygames.com/profane-tutor-sgl-mtg-mh22-452-enn/?sku=SGL-MTG-MH22-452-ENN1" TargetMode="External"/><Relationship Id="rId239" Type="http://schemas.openxmlformats.org/officeDocument/2006/relationships/hyperlink" Target="https://starcitygames.com/haughty-djinn-sgl-mtg-dmu-052-enf/?sku=SGL-MTG-DMU-052-ENF1" TargetMode="External"/><Relationship Id="rId250" Type="http://schemas.openxmlformats.org/officeDocument/2006/relationships/hyperlink" Target="https://starcitygames.com/archon-of-emeria-sgl-mtg-znr-004-enf/?sku=SGL-MTG-ZNR-004-ENF1" TargetMode="External"/><Relationship Id="rId271" Type="http://schemas.openxmlformats.org/officeDocument/2006/relationships/hyperlink" Target="https://starcitygames.com/vodalian-hexcatcher-sgl-mtg-dmu-075-enn/?sku=SGL-MTG-DMU-075-ENN1" TargetMode="External"/><Relationship Id="rId292" Type="http://schemas.openxmlformats.org/officeDocument/2006/relationships/hyperlink" Target="https://starcitygames.com/mother-of-runes-sgl-mtg-clb-702-enn/?sku=SGL-MTG-CLB-702-ENN1" TargetMode="External"/><Relationship Id="rId306" Type="http://schemas.openxmlformats.org/officeDocument/2006/relationships/hyperlink" Target="https://starcitygames.com/yahenni-undying-partisan-sgl-mtg-2x2-099-enn/?sku=SGL-MTG-2X2-099-ENN1" TargetMode="External"/><Relationship Id="rId24" Type="http://schemas.openxmlformats.org/officeDocument/2006/relationships/hyperlink" Target="https://starcitygames.com/greensleeves-maro-sorcerer-sgl-mtg-dmc-027-enn/?sku=SGL-MTG-DMC-027-ENN1" TargetMode="External"/><Relationship Id="rId45" Type="http://schemas.openxmlformats.org/officeDocument/2006/relationships/hyperlink" Target="https://starcitygames.com/shattered-sanctum-sgl-mtg-vow-264-enf/?sku=SGL-MTG-VOW-264-ENF1" TargetMode="External"/><Relationship Id="rId66" Type="http://schemas.openxmlformats.org/officeDocument/2006/relationships/hyperlink" Target="https://starcitygames.com/sol-ring-sgl-mtg-prm-lylgs_2022_001-enf/?sku=SGL-MTG-PRM-LYLGS_2022_001-ENF1" TargetMode="External"/><Relationship Id="rId87" Type="http://schemas.openxmlformats.org/officeDocument/2006/relationships/hyperlink" Target="https://starcitygames.com/plaza-of-heroes-sgl-mtg-dmu-252-enn/?sku=SGL-MTG-DMU-252-ENN1" TargetMode="External"/><Relationship Id="rId110" Type="http://schemas.openxmlformats.org/officeDocument/2006/relationships/hyperlink" Target="https://starcitygames.com/timestream-navigator-sgl-mtg-rix-59-enn/?sku=SGL-MTG-RIX-59-ENN1" TargetMode="External"/><Relationship Id="rId131" Type="http://schemas.openxmlformats.org/officeDocument/2006/relationships/hyperlink" Target="https://starcitygames.com/journey-to-eternity-sgl-mtg-rix-160a-enn/?sku=SGL-MTG-RIX-160a-ENN1" TargetMode="External"/><Relationship Id="rId152" Type="http://schemas.openxmlformats.org/officeDocument/2006/relationships/hyperlink" Target="https://starcitygames.com/one-with-the-multiverse-sgl-mtg-bro-059-enn/?sku=SGL-MTG-BRO-059-ENN1" TargetMode="External"/><Relationship Id="rId173" Type="http://schemas.openxmlformats.org/officeDocument/2006/relationships/hyperlink" Target="https://starcitygames.com/rith-liberated-primeval-sgl-mtg-prm-pre_dmu_214-enf/?sku=SGL-MTG-PRM-PRE_DMU_214-ENF1" TargetMode="External"/><Relationship Id="rId194" Type="http://schemas.openxmlformats.org/officeDocument/2006/relationships/hyperlink" Target="https://starcitygames.com/maddening-cacophony-sgl-mtg-znr-067-enn/?sku=SGL-MTG-ZNR-067-ENN1" TargetMode="External"/><Relationship Id="rId208" Type="http://schemas.openxmlformats.org/officeDocument/2006/relationships/hyperlink" Target="https://starcitygames.com/argoth-sanctum-of-nature-titania-gaea-incarnate-sgl-mtg-bro-256-enf/?sku=SGL-MTG-BRO-256-ENF1" TargetMode="External"/><Relationship Id="rId229" Type="http://schemas.openxmlformats.org/officeDocument/2006/relationships/hyperlink" Target="https://starcitygames.com/tezzeret-artifice-master-sgl-mtg-j22-360-enn/?sku=SGL-MTG-J22-360-ENN1" TargetMode="External"/><Relationship Id="rId19" Type="http://schemas.openxmlformats.org/officeDocument/2006/relationships/hyperlink" Target="https://starcitygames.com/sol-ring-sgl-mtg-v10-12-enf/?sku=SGL-MTG-V10-12-ENF1" TargetMode="External"/><Relationship Id="rId224" Type="http://schemas.openxmlformats.org/officeDocument/2006/relationships/hyperlink" Target="https://starcitygames.com/tainted-adversary-sgl-mtg-mid-124-enn/?sku=SGL-MTG-MID-124-ENN1" TargetMode="External"/><Relationship Id="rId240" Type="http://schemas.openxmlformats.org/officeDocument/2006/relationships/hyperlink" Target="https://starcitygames.com/karn-living-legacy-sgl-mtg-dmu-001-enn/?sku=SGL-MTG-DMU-001-ENN1" TargetMode="External"/><Relationship Id="rId245" Type="http://schemas.openxmlformats.org/officeDocument/2006/relationships/hyperlink" Target="https://starcitygames.com/lurrus-of-the-dream-den-sgl-mtg-prm-pre_iko_226-enf/?sku=SGL-MTG-PRM-PRE_IKO_226-ENF1" TargetMode="External"/><Relationship Id="rId261" Type="http://schemas.openxmlformats.org/officeDocument/2006/relationships/hyperlink" Target="https://starcitygames.com/sevinnes-reclamation-sgl-mtg-clb-707-enn/?sku=SGL-MTG-CLB-707-ENN1" TargetMode="External"/><Relationship Id="rId266" Type="http://schemas.openxmlformats.org/officeDocument/2006/relationships/hyperlink" Target="https://starcitygames.com/declaration-in-stone-sgl-mtg-soi-12-enn/?sku=SGL-MTG-SOI-12-ENN1" TargetMode="External"/><Relationship Id="rId287" Type="http://schemas.openxmlformats.org/officeDocument/2006/relationships/hyperlink" Target="https://starcitygames.com/lethal-scheme-sgl-mtg-ncc-036-enn/?sku=SGL-MTG-NCC-036-ENN1" TargetMode="External"/><Relationship Id="rId14" Type="http://schemas.openxmlformats.org/officeDocument/2006/relationships/hyperlink" Target="https://starcitygames.com/chromatic-orrery-sgl-mtg-m21-228-enn/?sku=SGL-MTG-M21-228-ENN1" TargetMode="External"/><Relationship Id="rId30" Type="http://schemas.openxmlformats.org/officeDocument/2006/relationships/hyperlink" Target="https://starcitygames.com/damnation-sgl-mtg-2x2-073-enf/?sku=SGL-MTG-2X2-073-ENF1" TargetMode="External"/><Relationship Id="rId35" Type="http://schemas.openxmlformats.org/officeDocument/2006/relationships/hyperlink" Target="https://starcitygames.com/archon-of-cruelty-sgl-mtg-mh2-075-enn/?sku=SGL-MTG-MH2-075-ENN1" TargetMode="External"/><Relationship Id="rId56" Type="http://schemas.openxmlformats.org/officeDocument/2006/relationships/hyperlink" Target="https://starcitygames.com/spectral-sailor-sgl-mtg-m20-076-enf/?sku=SGL-MTG-M20-076-ENF1" TargetMode="External"/><Relationship Id="rId77" Type="http://schemas.openxmlformats.org/officeDocument/2006/relationships/hyperlink" Target="https://starcitygames.com/tatyova-benthic-druid-sgl-mtg-dom-206-enf/?sku=SGL-MTG-DOM-206-ENF1" TargetMode="External"/><Relationship Id="rId100" Type="http://schemas.openxmlformats.org/officeDocument/2006/relationships/hyperlink" Target="https://starcitygames.com/collective-restraint-sgl-mtg-pwsb-inv_049-enn/?sku=SGL-MTG-PWSB-INV_049-ENN1" TargetMode="External"/><Relationship Id="rId105" Type="http://schemas.openxmlformats.org/officeDocument/2006/relationships/hyperlink" Target="https://starcitygames.com/the-book-of-exalted-deeds-sgl-mtg-afr-004-enn/?sku=SGL-MTG-AFR-004-ENN1" TargetMode="External"/><Relationship Id="rId126" Type="http://schemas.openxmlformats.org/officeDocument/2006/relationships/hyperlink" Target="https://starcitygames.com/shipwreck-marsh-sgl-mtg-prm-pre_mid_267-enf/?sku=SGL-MTG-PRM-PRE_MID_267-ENF1" TargetMode="External"/><Relationship Id="rId147" Type="http://schemas.openxmlformats.org/officeDocument/2006/relationships/hyperlink" Target="https://starcitygames.com/klothys-god-of-destiny-sgl-mtg-thb2-268-enn/?sku=SGL-MTG-THB2-268-ENN1" TargetMode="External"/><Relationship Id="rId168" Type="http://schemas.openxmlformats.org/officeDocument/2006/relationships/hyperlink" Target="https://starcitygames.com/spell-swindle-sgl-mtg-prm-pre-xln-082-enf/?sku=SGL-MTG-PRM-PRE_XLN_082-ENF1" TargetMode="External"/><Relationship Id="rId282" Type="http://schemas.openxmlformats.org/officeDocument/2006/relationships/hyperlink" Target="https://starcitygames.com/henrika-domnathi-henrika-infernal-seer-sgl-mtg-vow2-335-enn/?sku=SGL-MTG-VOW2-335-ENN1" TargetMode="External"/><Relationship Id="rId312" Type="http://schemas.openxmlformats.org/officeDocument/2006/relationships/hyperlink" Target="https://starcitygames.com/urzas-sylex-sgl-mtg-bro-040-enn/?sku=SGL-MTG-BRO-040-ENN1" TargetMode="External"/><Relationship Id="rId317" Type="http://schemas.openxmlformats.org/officeDocument/2006/relationships/hyperlink" Target="https://starcitygames.com/plains-sgl-mtg-one-267-enn/?sku=SGL-MTG-ONE-267-ENN1" TargetMode="External"/><Relationship Id="rId8" Type="http://schemas.openxmlformats.org/officeDocument/2006/relationships/hyperlink" Target="https://starcitygames.com/the-ozolith-sgl-mtg-iko-237-enn/?sku=SGL-MTG-IKO-237-ENN1" TargetMode="External"/><Relationship Id="rId51" Type="http://schemas.openxmlformats.org/officeDocument/2006/relationships/hyperlink" Target="https://starcitygames.com/birds-of-paradise-sgl-mtg-7ed-231-enn/?sku=SGL-MTG-7ED-231-ENN1" TargetMode="External"/><Relationship Id="rId72" Type="http://schemas.openxmlformats.org/officeDocument/2006/relationships/hyperlink" Target="https://starcitygames.com/dauthi-voidwalker-sgl-mtg-mh2-081-enn/?sku=SGL-MTG-MH2-081-ENN1" TargetMode="External"/><Relationship Id="rId93" Type="http://schemas.openxmlformats.org/officeDocument/2006/relationships/hyperlink" Target="https://starcitygames.com/the-reaility-chip-sgl-mtg-neo2-374-enf/?sku=SGL-MTG-NEO2-374-ENF1" TargetMode="External"/><Relationship Id="rId98" Type="http://schemas.openxmlformats.org/officeDocument/2006/relationships/hyperlink" Target="https://starcitygames.com/panharmonicon-sgl-mtg-2x22-395-enn/?sku=SGL-MTG-2X22-395-ENN1" TargetMode="External"/><Relationship Id="rId121" Type="http://schemas.openxmlformats.org/officeDocument/2006/relationships/hyperlink" Target="https://starcitygames.com/mind-grind-sgl-mtg-gtc-178-enn/?sku=SGL-MTG-GTC-178-ENN1" TargetMode="External"/><Relationship Id="rId142" Type="http://schemas.openxmlformats.org/officeDocument/2006/relationships/hyperlink" Target="https://starcitygames.com/fury-sgl-mtg-mh22-313-enn/?sku=SGL-MTG-MH22-313-ENN1" TargetMode="External"/><Relationship Id="rId163" Type="http://schemas.openxmlformats.org/officeDocument/2006/relationships/hyperlink" Target="https://starcitygames.com/dihada-binder-of-wills-sgl-mtg-dmc-001-enn/?sku=SGL-MTG-DMC-001-ENN1" TargetMode="External"/><Relationship Id="rId184" Type="http://schemas.openxmlformats.org/officeDocument/2006/relationships/hyperlink" Target="https://starcitygames.com/demonlord-belzenlok-sgl-mtg-dom-86-enf/?sku=SGL-MTG-DOM-86-ENF1" TargetMode="External"/><Relationship Id="rId189" Type="http://schemas.openxmlformats.org/officeDocument/2006/relationships/hyperlink" Target="https://starcitygames.com/unwinding-clock-sgl-mtg-brr-061-enn/?sku=SGL-MTG-BRR-061-ENN1" TargetMode="External"/><Relationship Id="rId219" Type="http://schemas.openxmlformats.org/officeDocument/2006/relationships/hyperlink" Target="https://starcitygames.com/leyline-of-anticipation-sgl-mtg-m20-64-enn/?sku=SGL-MTG-M20-64-ENN1" TargetMode="External"/><Relationship Id="rId3" Type="http://schemas.openxmlformats.org/officeDocument/2006/relationships/hyperlink" Target="https://starcitygames.com/the-immortal-sun-sgl-mtg-rix-180-enn/?sku=SGL-MTG-RIX-180-ENN1" TargetMode="External"/><Relationship Id="rId214" Type="http://schemas.openxmlformats.org/officeDocument/2006/relationships/hyperlink" Target="https://starcitygames.com/ravenous-chupacabra-sgl-mtg-rix-82-enf/?sku=SGL-MTG-RIX-82-ENF1" TargetMode="External"/><Relationship Id="rId230" Type="http://schemas.openxmlformats.org/officeDocument/2006/relationships/hyperlink" Target="https://starcitygames.com/eidolon-of-rhetoric-sgl-mtg-j22-054-enn/?sku=SGL-MTG-J22-054-ENN1" TargetMode="External"/><Relationship Id="rId235" Type="http://schemas.openxmlformats.org/officeDocument/2006/relationships/hyperlink" Target="https://starcitygames.com/cindervines-sgl-mtg-prm-pre-rna-161-enf/?sku=SGL-MTG-PRM-PRE_RNA_161-ENF1" TargetMode="External"/><Relationship Id="rId251" Type="http://schemas.openxmlformats.org/officeDocument/2006/relationships/hyperlink" Target="https://starcitygames.com/swamp-sgl-mtg-one-269-enf/?sku=SGL-MTG-ONE-269-ENF1" TargetMode="External"/><Relationship Id="rId256" Type="http://schemas.openxmlformats.org/officeDocument/2006/relationships/hyperlink" Target="https://starcitygames.com/mirko-vosk-mind-drinker-sgl-mtg-gk1-17-enn/?sku=SGL-MTG-GK1-17-ENN1" TargetMode="External"/><Relationship Id="rId277" Type="http://schemas.openxmlformats.org/officeDocument/2006/relationships/hyperlink" Target="https://starcitygames.com/jarad-golgari-lich-lord-sgl-mtg-gk1-65-enn/?sku=SGL-MTG-GK1-65-ENN1" TargetMode="External"/><Relationship Id="rId298" Type="http://schemas.openxmlformats.org/officeDocument/2006/relationships/hyperlink" Target="https://starcitygames.com/bladewing-deathless-tyrant-sgl-mtg-dmc-009-enn/?sku=SGL-MTG-DMC-009-ENN1" TargetMode="External"/><Relationship Id="rId25" Type="http://schemas.openxmlformats.org/officeDocument/2006/relationships/hyperlink" Target="https://starcitygames.com/heroic-intervention-sgl-mtg-aer-109-enn/?sku=SGL-MTG-AER-109-ENN1" TargetMode="External"/><Relationship Id="rId46" Type="http://schemas.openxmlformats.org/officeDocument/2006/relationships/hyperlink" Target="https://starcitygames.com/venerated-rotpriest-sgl-mtg-one-192-enf/?sku=SGL-MTG-ONE-192-ENF1" TargetMode="External"/><Relationship Id="rId67" Type="http://schemas.openxmlformats.org/officeDocument/2006/relationships/hyperlink" Target="https://starcitygames.com/raffines-tower-sgl-mtg-snc-254-enn/?sku=SGL-MTG-SNC-254-ENN1" TargetMode="External"/><Relationship Id="rId116" Type="http://schemas.openxmlformats.org/officeDocument/2006/relationships/hyperlink" Target="https://starcitygames.com/kethis-the-hidden-hand-sgl-mtg-m20-211-enn/?sku=SGL-MTG-M20-211-ENN1" TargetMode="External"/><Relationship Id="rId137" Type="http://schemas.openxmlformats.org/officeDocument/2006/relationships/hyperlink" Target="https://starcitygames.com/welcoming-vampire-sgl-mtg-vow-046-enf/?sku=SGL-MTG-VOW-046-ENF1" TargetMode="External"/><Relationship Id="rId158" Type="http://schemas.openxmlformats.org/officeDocument/2006/relationships/hyperlink" Target="https://starcitygames.com/elemental-bond-sgl-mtg-c19-163-enn/?sku=SGL-MTG-C19-163-ENN1" TargetMode="External"/><Relationship Id="rId272" Type="http://schemas.openxmlformats.org/officeDocument/2006/relationships/hyperlink" Target="https://starcitygames.com/chandra-dressed-to-kill-sgl-mtg-vow-149-enn/?sku=SGL-MTG-VOW-149-ENN1" TargetMode="External"/><Relationship Id="rId293" Type="http://schemas.openxmlformats.org/officeDocument/2006/relationships/hyperlink" Target="https://starcitygames.com/grafdiggers-cage-sgl-mtg-m20-227-enn/?sku=SGL-MTG-M20-227-ENN1" TargetMode="External"/><Relationship Id="rId302" Type="http://schemas.openxmlformats.org/officeDocument/2006/relationships/hyperlink" Target="https://starcitygames.com/slip-out-the-back-sgl-mtg-snc-062-enn/?sku=SGL-MTG-SNC-062-ENN1" TargetMode="External"/><Relationship Id="rId307" Type="http://schemas.openxmlformats.org/officeDocument/2006/relationships/hyperlink" Target="https://starcitygames.com/yorion-sky-nomad-sgl-mtg-iko-232-enn/?sku=SGL-MTG-IKO-232-ENN1" TargetMode="External"/><Relationship Id="rId20" Type="http://schemas.openxmlformats.org/officeDocument/2006/relationships/hyperlink" Target="https://starcitygames.com/shadowspear-sgl-mtg-thb-236-enn/?sku=SGL-MTG-THB-236-ENN1" TargetMode="External"/><Relationship Id="rId41" Type="http://schemas.openxmlformats.org/officeDocument/2006/relationships/hyperlink" Target="https://starcitygames.com/wurmcoil-engine-sgl-mtg-brr-063-enn/?sku=SGL-MTG-BRR-063-ENN1" TargetMode="External"/><Relationship Id="rId62" Type="http://schemas.openxmlformats.org/officeDocument/2006/relationships/hyperlink" Target="https://starcitygames.com/azusa-lost-but-seeking-sgl-mtg-m21-173-enn/?sku=SGL-MTG-M21-173-ENN1" TargetMode="External"/><Relationship Id="rId83" Type="http://schemas.openxmlformats.org/officeDocument/2006/relationships/hyperlink" Target="https://starcitygames.com/plague-belcher-sgl-mtg-prm-pre-akh-104-enf/?sku=SGL-MTG-PRM-PRE_AKH_104-ENF1" TargetMode="External"/><Relationship Id="rId88" Type="http://schemas.openxmlformats.org/officeDocument/2006/relationships/hyperlink" Target="https://starcitygames.com/teferi-master-of-time-sgl-mtg-m21-075-enn/?sku=SGL-MTG-M21-075-ENN1" TargetMode="External"/><Relationship Id="rId111" Type="http://schemas.openxmlformats.org/officeDocument/2006/relationships/hyperlink" Target="https://starcitygames.com/tamiyo-the-moon-sage-sgl-mtg-j22-358-enn/?sku=SGL-MTG-J22-358-ENN1" TargetMode="External"/><Relationship Id="rId132" Type="http://schemas.openxmlformats.org/officeDocument/2006/relationships/hyperlink" Target="https://starcitygames.com/storm-kiln-artist-sgl-mtg-stx-115-enf/?sku=SGL-MTG-STX-115-ENF1" TargetMode="External"/><Relationship Id="rId153" Type="http://schemas.openxmlformats.org/officeDocument/2006/relationships/hyperlink" Target="https://starcitygames.com/merrow-reejerey-sgl-mtg-j22-061-enn/?sku=SGL-MTG-J22-061-ENN1" TargetMode="External"/><Relationship Id="rId174" Type="http://schemas.openxmlformats.org/officeDocument/2006/relationships/hyperlink" Target="https://starcitygames.com/mizzix-replica-rider-sgl-mtg-j22-035-enn/?sku=SGL-MTG-J22-035-ENN1" TargetMode="External"/><Relationship Id="rId179" Type="http://schemas.openxmlformats.org/officeDocument/2006/relationships/hyperlink" Target="https://starcitygames.com/dihada-binder-of-wills-sgl-mtg-dmc-001-enf/?sku=SGL-MTG-DMC-001-ENF1" TargetMode="External"/><Relationship Id="rId195" Type="http://schemas.openxmlformats.org/officeDocument/2006/relationships/hyperlink" Target="https://starcitygames.com/monastery-swiftspear-sgl-mtg-tsr2-349-enn/?sku=SGL-MTG-TSR2-349-ENN1" TargetMode="External"/><Relationship Id="rId209" Type="http://schemas.openxmlformats.org/officeDocument/2006/relationships/hyperlink" Target="https://starcitygames.com/snow-covered-island-sgl-mtg-ice-371-enn/?sku=SGL-MTG-ICE-371-ENN1" TargetMode="External"/><Relationship Id="rId190" Type="http://schemas.openxmlformats.org/officeDocument/2006/relationships/hyperlink" Target="https://starcitygames.com/haughty-djinn-sgl-mtg-prm-pre_dmu_052-enf/?sku=SGL-MTG-PRM-PRE_DMU_052-ENF1" TargetMode="External"/><Relationship Id="rId204" Type="http://schemas.openxmlformats.org/officeDocument/2006/relationships/hyperlink" Target="https://starcitygames.com/strionic-resonator-sgl-mtg-ncc-381-enn/?sku=SGL-MTG-NCC-381-ENN1" TargetMode="External"/><Relationship Id="rId220" Type="http://schemas.openxmlformats.org/officeDocument/2006/relationships/hyperlink" Target="https://starcitygames.com/goblin-chieftain-sgl-mtg-jmp-324-enn/?sku=SGL-MTG-JMP-324-ENN1" TargetMode="External"/><Relationship Id="rId225" Type="http://schemas.openxmlformats.org/officeDocument/2006/relationships/hyperlink" Target="https://starcitygames.com/grim-hireling-sgl-mtg-clb-755-enn/?sku=SGL-MTG-CLB-755-ENN1" TargetMode="External"/><Relationship Id="rId241" Type="http://schemas.openxmlformats.org/officeDocument/2006/relationships/hyperlink" Target="https://starcitygames.com/thaumatic-compass-sgl-mtg-xln-249a-enn/?sku=SGL-MTG-XLN-249a-ENN1" TargetMode="External"/><Relationship Id="rId246" Type="http://schemas.openxmlformats.org/officeDocument/2006/relationships/hyperlink" Target="https://starcitygames.com/ponder-sgl-mtg-m12-73-enn/?sku=SGL-MTG-M12-73-ENN1" TargetMode="External"/><Relationship Id="rId267" Type="http://schemas.openxmlformats.org/officeDocument/2006/relationships/hyperlink" Target="https://starcitygames.com/the-reality-chip-sgl-mtg-neo-074-enn/?sku=SGL-MTG-NEO-074-ENN1" TargetMode="External"/><Relationship Id="rId288" Type="http://schemas.openxmlformats.org/officeDocument/2006/relationships/hyperlink" Target="https://starcitygames.com/elder-deep-fiend-sgl-mtg-prm-pre-emn-005-enf/?sku=SGL-MTG-PRM-PRE_EMN_005-ENF1" TargetMode="External"/><Relationship Id="rId15" Type="http://schemas.openxmlformats.org/officeDocument/2006/relationships/hyperlink" Target="https://starcitygames.com/selfless-spirit-sgl-mtg-prm-prmr_2022b_002-enn/?sku=SGL-MTG-PRM-PRMR_2022b_002-ENN1" TargetMode="External"/><Relationship Id="rId36" Type="http://schemas.openxmlformats.org/officeDocument/2006/relationships/hyperlink" Target="https://starcitygames.com/wedding-ring-sgl-mtg-voc-032-enn/?sku=SGL-MTG-VOC-032-ENN1" TargetMode="External"/><Relationship Id="rId57" Type="http://schemas.openxmlformats.org/officeDocument/2006/relationships/hyperlink" Target="https://starcitygames.com/beledros-witherbloom-sgl-mtg-stx-163-enn/?sku=SGL-MTG-STX-163-ENN1" TargetMode="External"/><Relationship Id="rId106" Type="http://schemas.openxmlformats.org/officeDocument/2006/relationships/hyperlink" Target="https://starcitygames.com/idyllic-tutor-sgl-mtg-thb-024-enn/?sku=SGL-MTG-THB-024-ENN1" TargetMode="External"/><Relationship Id="rId127" Type="http://schemas.openxmlformats.org/officeDocument/2006/relationships/hyperlink" Target="https://starcitygames.com/ugin-the-ineffable-sgl-mtg-war-2-enn/?sku=SGL-MTG-WAR-2-ENN1" TargetMode="External"/><Relationship Id="rId262" Type="http://schemas.openxmlformats.org/officeDocument/2006/relationships/hyperlink" Target="https://starcitygames.com/sevinnes-reclamation-sgl-mtg-c19-5-enn/?sku=SGL-MTG-C19-5-ENN1" TargetMode="External"/><Relationship Id="rId283" Type="http://schemas.openxmlformats.org/officeDocument/2006/relationships/hyperlink" Target="https://starcitygames.com/old-growth-troll-sgl-mtg-khm2-365-enf/?sku=SGL-MTG-KHM2-365-ENF1" TargetMode="External"/><Relationship Id="rId313" Type="http://schemas.openxmlformats.org/officeDocument/2006/relationships/hyperlink" Target="https://starcitygames.com/sram-senior-edificer-sgl-mtg-tsr2-303-enn/?sku=SGL-MTG-TSR2-303-ENN1" TargetMode="External"/><Relationship Id="rId318" Type="http://schemas.openxmlformats.org/officeDocument/2006/relationships/hyperlink" Target="https://starcitygames.com/smothering-tithe-sgl-mtg-2x22-342-enf/?sku=SGL-MTG-2X22-342-ENF1" TargetMode="External"/><Relationship Id="rId10" Type="http://schemas.openxmlformats.org/officeDocument/2006/relationships/hyperlink" Target="https://starcitygames.com/polyraptor-sgl-mtg-rix-144-enf/?sku=SGL-MTG-RIX-144-ENF1" TargetMode="External"/><Relationship Id="rId31" Type="http://schemas.openxmlformats.org/officeDocument/2006/relationships/hyperlink" Target="https://starcitygames.com/ketria-triome-sgl-mtg-iko-250-enn/?sku=SGL-MTG-IKO-250-ENN1" TargetMode="External"/><Relationship Id="rId52" Type="http://schemas.openxmlformats.org/officeDocument/2006/relationships/hyperlink" Target="https://starcitygames.com/pitiless-plunderer-sgl-mtg-rix-81-enn/?sku=SGL-MTG-RIX-81-ENN1" TargetMode="External"/><Relationship Id="rId73" Type="http://schemas.openxmlformats.org/officeDocument/2006/relationships/hyperlink" Target="https://starcitygames.com/deserted-beach-sgl-mtg-mid-260-enn/?sku=SGL-MTG-MID-260-ENN1" TargetMode="External"/><Relationship Id="rId78" Type="http://schemas.openxmlformats.org/officeDocument/2006/relationships/hyperlink" Target="https://starcitygames.com/grafdiggers-cage-sgl-mtg-prm-secret_sld_324-enn/?sku=SGL-MTG-PRM-SECRET_SLD_324-ENN1" TargetMode="External"/><Relationship Id="rId94" Type="http://schemas.openxmlformats.org/officeDocument/2006/relationships/hyperlink" Target="https://starcitygames.com/circle-of-dreams-druid-sgl-mtg-afr-176-enf/?sku=SGL-MTG-AFR-176-ENF1" TargetMode="External"/><Relationship Id="rId99" Type="http://schemas.openxmlformats.org/officeDocument/2006/relationships/hyperlink" Target="https://starcitygames.com/smokestack-sgl-mtg-pwsb-usg_309-enn/?sku=SGL-MTG-PWSB-USG_309-ENN1" TargetMode="External"/><Relationship Id="rId101" Type="http://schemas.openxmlformats.org/officeDocument/2006/relationships/hyperlink" Target="https://starcitygames.com/ob-nixilis-the-adversary-sgl-mtg-snc-206-enn/?sku=SGL-MTG-SNC-206-ENN1" TargetMode="External"/><Relationship Id="rId122" Type="http://schemas.openxmlformats.org/officeDocument/2006/relationships/hyperlink" Target="https://starcitygames.com/hydroid-krasis-sgl-mtg-2x2-228-enn/?sku=SGL-MTG-2X2-228-ENN1" TargetMode="External"/><Relationship Id="rId143" Type="http://schemas.openxmlformats.org/officeDocument/2006/relationships/hyperlink" Target="https://starcitygames.com/chromatic-lantern-sgl-mtg-brr2-073-enn/?sku=SGL-MTG-BRR2-073-ENN1" TargetMode="External"/><Relationship Id="rId148" Type="http://schemas.openxmlformats.org/officeDocument/2006/relationships/hyperlink" Target="https://starcitygames.com/inferno-of-the-star-mounts-sgl-mtg-afr-151-enn/?sku=SGL-MTG-AFR-151-ENN1" TargetMode="External"/><Relationship Id="rId164" Type="http://schemas.openxmlformats.org/officeDocument/2006/relationships/hyperlink" Target="https://starcitygames.com/fetid-heath-sgl-mtg-ncc-401-enn/?sku=SGL-MTG-NCC-401-ENN1" TargetMode="External"/><Relationship Id="rId169" Type="http://schemas.openxmlformats.org/officeDocument/2006/relationships/hyperlink" Target="https://starcitygames.com/jetmirs-garden-sgl-mtg-snc2-351-enn/?sku=SGL-MTG-SNC2-351-ENN1" TargetMode="External"/><Relationship Id="rId185" Type="http://schemas.openxmlformats.org/officeDocument/2006/relationships/hyperlink" Target="https://starcitygames.com/manifold-key-sgl-mtg-m20-230-enf/?sku=SGL-MTG-M20-230-ENF1" TargetMode="External"/><Relationship Id="rId4" Type="http://schemas.openxmlformats.org/officeDocument/2006/relationships/hyperlink" Target="https://starcitygames.com/neheb-the-eternal-sgl-mtg-hou-104-enn/?sku=SGL-MTG-HOU-104-ENN1" TargetMode="External"/><Relationship Id="rId9" Type="http://schemas.openxmlformats.org/officeDocument/2006/relationships/hyperlink" Target="https://starcitygames.com/lita-mechanical-engineer-sgl-mtg-j22-006-enn/?sku=SGL-MTG-J22-006-ENN1" TargetMode="External"/><Relationship Id="rId180" Type="http://schemas.openxmlformats.org/officeDocument/2006/relationships/hyperlink" Target="https://starcitygames.com/persistent-petitioners-sgl-mtg-rna-44-enf/?sku=SGL-MTG-RNA-44-ENF1" TargetMode="External"/><Relationship Id="rId210" Type="http://schemas.openxmlformats.org/officeDocument/2006/relationships/hyperlink" Target="https://starcitygames.com/overwhelming-stampede-sgl-mtg-c19-175-enn/?sku=SGL-MTG-C19-175-ENN1" TargetMode="External"/><Relationship Id="rId215" Type="http://schemas.openxmlformats.org/officeDocument/2006/relationships/hyperlink" Target="https://starcitygames.com/skyshroud-claim-sgl-mtg-bbd-213-enn/?sku=SGL-MTG-BBD-213-ENN1" TargetMode="External"/><Relationship Id="rId236" Type="http://schemas.openxmlformats.org/officeDocument/2006/relationships/hyperlink" Target="https://starcitygames.com/swords-to-plowshares-sgl-mtg-sta-010-enn/?sku=SGL-MTG-STA-010-ENN1" TargetMode="External"/><Relationship Id="rId257" Type="http://schemas.openxmlformats.org/officeDocument/2006/relationships/hyperlink" Target="https://starcitygames.com/expedition-map-sgl-mtg-j22-765-enn/?sku=SGL-MTG-J22-765-ENN1" TargetMode="External"/><Relationship Id="rId278" Type="http://schemas.openxmlformats.org/officeDocument/2006/relationships/hyperlink" Target="https://starcitygames.com/shadowborn-apostle-sgl-mtg-2x2-089-enn/?sku=SGL-MTG-2X2-089-ENN1" TargetMode="External"/><Relationship Id="rId26" Type="http://schemas.openxmlformats.org/officeDocument/2006/relationships/hyperlink" Target="https://starcitygames.com/karn-liberated-sgl-mtg-j22-097-enn/?sku=SGL-MTG-J22-097-ENN1" TargetMode="External"/><Relationship Id="rId231" Type="http://schemas.openxmlformats.org/officeDocument/2006/relationships/hyperlink" Target="https://starcitygames.com/darksteel-mutation-sgl-mtg-c21-087-enn/?sku=SGL-MTG-C21-087-ENN1" TargetMode="External"/><Relationship Id="rId252" Type="http://schemas.openxmlformats.org/officeDocument/2006/relationships/hyperlink" Target="https://starcitygames.com/vivien-on-the-hunt-sgl-mtg-snc-162-enf/?sku=SGL-MTG-SNC-162-ENF1" TargetMode="External"/><Relationship Id="rId273" Type="http://schemas.openxmlformats.org/officeDocument/2006/relationships/hyperlink" Target="https://starcitygames.com/weatherlight-compleated-sgl-mtg-dmu-242-enn/?sku=SGL-MTG-DMU-242-ENN1" TargetMode="External"/><Relationship Id="rId294" Type="http://schemas.openxmlformats.org/officeDocument/2006/relationships/hyperlink" Target="https://starcitygames.com/rielle-the-everwise-sgl-mtg-prm-pre_iko_203-enf/?sku=SGL-MTG-PRM-PRE_IKO_203-ENF1" TargetMode="External"/><Relationship Id="rId308" Type="http://schemas.openxmlformats.org/officeDocument/2006/relationships/hyperlink" Target="https://starcitygames.com/counterspell-sgl-mtg-tmp-57-enn/?sku=SGL-MTG-TMP-57-ENN1" TargetMode="External"/><Relationship Id="rId47" Type="http://schemas.openxmlformats.org/officeDocument/2006/relationships/hyperlink" Target="https://starcitygames.com/venerated-rotpriest-sgl-mtg-one-192-enn/?sku=SGL-MTG-ONE-192-ENN1" TargetMode="External"/><Relationship Id="rId68" Type="http://schemas.openxmlformats.org/officeDocument/2006/relationships/hyperlink" Target="https://starcitygames.com/search-for-azcanta-azcanta-the-sunken-ruin-sgl-mtg-prm-pre-xln-074-enf/?sku=SGL-MTG-PRM-PRE_XLN_074-ENF1" TargetMode="External"/><Relationship Id="rId89" Type="http://schemas.openxmlformats.org/officeDocument/2006/relationships/hyperlink" Target="https://starcitygames.com/bootleggers-stash-sgl-mtg-snc-134-enn/?sku=SGL-MTG-SNC-134-ENN1" TargetMode="External"/><Relationship Id="rId112" Type="http://schemas.openxmlformats.org/officeDocument/2006/relationships/hyperlink" Target="https://starcitygames.com/vandalblast-sgl-mtg-rtr-111-enn/?sku=SGL-MTG-RTR-111-ENN1" TargetMode="External"/><Relationship Id="rId133" Type="http://schemas.openxmlformats.org/officeDocument/2006/relationships/hyperlink" Target="https://starcitygames.com/rhythm-of-the-wild-sgl-mtg-rna-201-enn/?sku=SGL-MTG-RNA-201-ENN1" TargetMode="External"/><Relationship Id="rId154" Type="http://schemas.openxmlformats.org/officeDocument/2006/relationships/hyperlink" Target="https://starcitygames.com/shattering-spree-sgl-mtg-gk1-34-enn/?sku=SGL-MTG-GK1-34-ENN1" TargetMode="External"/><Relationship Id="rId175" Type="http://schemas.openxmlformats.org/officeDocument/2006/relationships/hyperlink" Target="https://starcitygames.com/curse-of-fools-wisdom-sgl-mtg-c19-16-enn/?sku=SGL-MTG-C19-16-ENN1" TargetMode="External"/><Relationship Id="rId196" Type="http://schemas.openxmlformats.org/officeDocument/2006/relationships/hyperlink" Target="https://starcitygames.com/vandalblast-sgl-mtg-rtr-111-enn/?sku=SGL-MTG-RTR-111-ENN1" TargetMode="External"/><Relationship Id="rId200" Type="http://schemas.openxmlformats.org/officeDocument/2006/relationships/hyperlink" Target="https://starcitygames.com/hadanas-climb-sgl-mtg-rix-158a-enn/?sku=SGL-MTG-RIX-158a-ENN1" TargetMode="External"/><Relationship Id="rId16" Type="http://schemas.openxmlformats.org/officeDocument/2006/relationships/hyperlink" Target="https://starcitygames.com/heliod-sun-crowned-sgl-mtg-thb-018-enn/?sku=SGL-MTG-THB-018-ENN1" TargetMode="External"/><Relationship Id="rId221" Type="http://schemas.openxmlformats.org/officeDocument/2006/relationships/hyperlink" Target="https://starcitygames.com/supreme-verdict-sgl-mtg-rtr-201-enn/?sku=SGL-MTG-RTR-201-ENN1" TargetMode="External"/><Relationship Id="rId242" Type="http://schemas.openxmlformats.org/officeDocument/2006/relationships/hyperlink" Target="https://starcitygames.com/frostboil-snarl-sgl-mtg-stx-265-enn/?sku=SGL-MTG-STX-265-ENN1" TargetMode="External"/><Relationship Id="rId263" Type="http://schemas.openxmlformats.org/officeDocument/2006/relationships/hyperlink" Target="https://starcitygames.com/tragic-slip-sgl-mtg-j22-074-enn/?sku=SGL-MTG-J22-074-ENN1" TargetMode="External"/><Relationship Id="rId284" Type="http://schemas.openxmlformats.org/officeDocument/2006/relationships/hyperlink" Target="https://starcitygames.com/legion-warboss-sgl-mtg-grn-109-enn/?sku=SGL-MTG-GRN-109-ENN1" TargetMode="External"/><Relationship Id="rId319" Type="http://schemas.openxmlformats.org/officeDocument/2006/relationships/hyperlink" Target="https://starcitygames.com/snow-covered-mountain-sgl-mtg-ice-379-enn/?sku=SGL-MTG-ICE-379-ENN1" TargetMode="External"/><Relationship Id="rId37" Type="http://schemas.openxmlformats.org/officeDocument/2006/relationships/hyperlink" Target="https://starcitygames.com/klauth-unrivaled-ancient-sgl-mtg-afc-050-enf/?sku=SGL-MTG-AFC-050-ENF1" TargetMode="External"/><Relationship Id="rId58" Type="http://schemas.openxmlformats.org/officeDocument/2006/relationships/hyperlink" Target="https://starcitygames.com/primal-amulet-sgl-mtg-xln-243a-enn/?sku=SGL-MTG-XLN-243a-ENN1" TargetMode="External"/><Relationship Id="rId79" Type="http://schemas.openxmlformats.org/officeDocument/2006/relationships/hyperlink" Target="https://starcitygames.com/teleportation-circle-sgl-mtg-afr2-364-enn/?sku=SGL-MTG-AFR2-364-ENN1" TargetMode="External"/><Relationship Id="rId102" Type="http://schemas.openxmlformats.org/officeDocument/2006/relationships/hyperlink" Target="https://starcitygames.com/doomsday-sgl-mtg-pwsb-wth_066-enn/?sku=SGL-MTG-PWSB-WTH_066-ENN1" TargetMode="External"/><Relationship Id="rId123" Type="http://schemas.openxmlformats.org/officeDocument/2006/relationships/hyperlink" Target="https://starcitygames.com/kindred-discovery-sgl-mtg-clb-081-enn/?sku=SGL-MTG-CLB-081-ENN1" TargetMode="External"/><Relationship Id="rId144" Type="http://schemas.openxmlformats.org/officeDocument/2006/relationships/hyperlink" Target="https://starcitygames.com/gerrards-hourglass-pendant-sgl-mtg-dmc-017-enn/?sku=SGL-MTG-DMC-017-ENN1" TargetMode="External"/><Relationship Id="rId90" Type="http://schemas.openxmlformats.org/officeDocument/2006/relationships/hyperlink" Target="https://starcitygames.com/vedalken-orrery-sgl-mtg-2x2-317-enn/?sku=SGL-MTG-2X2-317-ENN1" TargetMode="External"/><Relationship Id="rId165" Type="http://schemas.openxmlformats.org/officeDocument/2006/relationships/hyperlink" Target="https://starcitygames.com/dragonborn-champion-sgl-mtg-afc-045-enn/?sku=SGL-MTG-AFC-045-ENN1" TargetMode="External"/><Relationship Id="rId186" Type="http://schemas.openxmlformats.org/officeDocument/2006/relationships/hyperlink" Target="https://starcitygames.com/lightning-bolt-sgl-mtg-2x22-361-enf/?sku=SGL-MTG-2X22-361-ENF1" TargetMode="External"/><Relationship Id="rId211" Type="http://schemas.openxmlformats.org/officeDocument/2006/relationships/hyperlink" Target="https://starcitygames.com/silverclad-ferocidons-sgl-mtg-rix-115-enn/?sku=SGL-MTG-RIX-115-ENN1" TargetMode="External"/><Relationship Id="rId232" Type="http://schemas.openxmlformats.org/officeDocument/2006/relationships/hyperlink" Target="https://starcitygames.com/sanctum-of-stone-fangs-sgl-mtg-m21-120-enf/?sku=SGL-MTG-M21-120-ENF1" TargetMode="External"/><Relationship Id="rId253" Type="http://schemas.openxmlformats.org/officeDocument/2006/relationships/hyperlink" Target="https://starcitygames.com/velomachus-lorehold-sgl-mtg-stx-245-enn/?sku=SGL-MTG-STX-245-ENN1" TargetMode="External"/><Relationship Id="rId274" Type="http://schemas.openxmlformats.org/officeDocument/2006/relationships/hyperlink" Target="https://starcitygames.com/erebos-bleak-hearted-sgl-mtg-thb-093-enn/?sku=SGL-MTG-THB-093-ENN1" TargetMode="External"/><Relationship Id="rId295" Type="http://schemas.openxmlformats.org/officeDocument/2006/relationships/hyperlink" Target="https://starcitygames.com/malevolent-hermit-benevolent-geist-sgl-mtg-prm-pre_mid_061-enf/?sku=SGL-MTG-PRM-PRE_MID_061-ENF1" TargetMode="External"/><Relationship Id="rId309" Type="http://schemas.openxmlformats.org/officeDocument/2006/relationships/hyperlink" Target="https://starcitygames.com/steel-seraph-sgl-mtg-bro-038-enn/?sku=SGL-MTG-BRO-038-ENN1" TargetMode="External"/><Relationship Id="rId27" Type="http://schemas.openxmlformats.org/officeDocument/2006/relationships/hyperlink" Target="https://starcitygames.com/torment-of-hailfire-sgl-mtg-hou-77-enn/?sku=SGL-MTG-HOU-77-ENN1" TargetMode="External"/><Relationship Id="rId48" Type="http://schemas.openxmlformats.org/officeDocument/2006/relationships/hyperlink" Target="https://starcitygames.com/wayward-swordtooth-sgl-mtg-rix-150-enn/?sku=SGL-MTG-RIX-150-ENN1" TargetMode="External"/><Relationship Id="rId69" Type="http://schemas.openxmlformats.org/officeDocument/2006/relationships/hyperlink" Target="https://starcitygames.com/kumena-tyrant-of-orazca-sgl-mtg-rix-162-enn/?sku=SGL-MTG-RIX-162-ENN1" TargetMode="External"/><Relationship Id="rId113" Type="http://schemas.openxmlformats.org/officeDocument/2006/relationships/hyperlink" Target="https://starcitygames.com/zilortha-strength-incarnate-sgl-mtg-prm-bab_iko2_275-enf/?sku=SGL-MTG-PRM-BAB_IKO2_275-ENF1" TargetMode="External"/><Relationship Id="rId134" Type="http://schemas.openxmlformats.org/officeDocument/2006/relationships/hyperlink" Target="https://starcitygames.com/heliods-intervention-sgl-mtg-thb-019-enn/?sku=SGL-MTG-THB-019-ENN1" TargetMode="External"/><Relationship Id="rId320" Type="http://schemas.openxmlformats.org/officeDocument/2006/relationships/hyperlink" Target="https://starcitygames.com/lightning-bolt-sgl-mtg-jmp-342-enn/?sku=SGL-MTG-JMP-342-ENN1" TargetMode="External"/><Relationship Id="rId80" Type="http://schemas.openxmlformats.org/officeDocument/2006/relationships/hyperlink" Target="https://starcitygames.com/darksteel-plate-sgl-mtg-2x2-304-enn/?sku=SGL-MTG-2X2-304-ENN1" TargetMode="External"/><Relationship Id="rId155" Type="http://schemas.openxmlformats.org/officeDocument/2006/relationships/hyperlink" Target="https://starcitygames.com/unwinding-clock-sgl-mtg-brr2-124-enn/?sku=SGL-MTG-BRR2-124-ENN1" TargetMode="External"/><Relationship Id="rId176" Type="http://schemas.openxmlformats.org/officeDocument/2006/relationships/hyperlink" Target="https://starcitygames.com/jetmirs-garden-sgl-mtg-snc2-291-enn/?sku=SGL-MTG-SNC2-291-ENN1" TargetMode="External"/><Relationship Id="rId197" Type="http://schemas.openxmlformats.org/officeDocument/2006/relationships/hyperlink" Target="https://starcitygames.com/druid-of-purification-sgl-mtg-afc-039-enn/?sku=SGL-MTG-AFC-039-ENN1" TargetMode="External"/><Relationship Id="rId201" Type="http://schemas.openxmlformats.org/officeDocument/2006/relationships/hyperlink" Target="https://starcitygames.com/dragons-approach-sgl-mtg-pwsb-stx_097-enn/?sku=SGL-MTG-PWSB-STX_097-ENN1" TargetMode="External"/><Relationship Id="rId222" Type="http://schemas.openxmlformats.org/officeDocument/2006/relationships/hyperlink" Target="https://starcitygames.com/darkslick-shores-sgl-mtg-one-250-enn/?sku=SGL-MTG-ONE-250-ENN1" TargetMode="External"/><Relationship Id="rId243" Type="http://schemas.openxmlformats.org/officeDocument/2006/relationships/hyperlink" Target="https://starcitygames.com/frostboil-snarl-sgl-mtg-stx-265-enn/?sku=SGL-MTG-STX-265-ENN1" TargetMode="External"/><Relationship Id="rId264" Type="http://schemas.openxmlformats.org/officeDocument/2006/relationships/hyperlink" Target="https://starcitygames.com/ao-the-dawn-sky-sgl-mtg-neo-002-enn/?sku=SGL-MTG-NEO-002-ENN1" TargetMode="External"/><Relationship Id="rId285" Type="http://schemas.openxmlformats.org/officeDocument/2006/relationships/hyperlink" Target="https://starcitygames.com/zur-eternal-schemer-sgl-mtg-prm-pre_dmu_228-enf/?sku=SGL-MTG-PRM-PRE_DMU_228-ENF1" TargetMode="External"/><Relationship Id="rId17" Type="http://schemas.openxmlformats.org/officeDocument/2006/relationships/hyperlink" Target="https://starcitygames.com/growing-rites-of-itlimoc-sgl-mtg-xln-191a-enn/?sku=SGL-MTG-XLN-191a-ENN1" TargetMode="External"/><Relationship Id="rId38" Type="http://schemas.openxmlformats.org/officeDocument/2006/relationships/hyperlink" Target="https://starcitygames.com/titania-voice-of-gaea-titania-gaea-incarnate-sgl-mtg-bro-193-enn/?sku=SGL-MTG-BRO-193-ENN1" TargetMode="External"/><Relationship Id="rId59" Type="http://schemas.openxmlformats.org/officeDocument/2006/relationships/hyperlink" Target="https://starcitygames.com/vigor-sgl-mtg-bbd-215-enn/?sku=SGL-MTG-BBD-215-ENN1" TargetMode="External"/><Relationship Id="rId103" Type="http://schemas.openxmlformats.org/officeDocument/2006/relationships/hyperlink" Target="https://starcitygames.com/questing-beast-sgl-mtg-eld-171-enn/?sku=SGL-MTG-ELD-171-ENN1" TargetMode="External"/><Relationship Id="rId124" Type="http://schemas.openxmlformats.org/officeDocument/2006/relationships/hyperlink" Target="https://starcitygames.com/sanctum-seeker-sgl-mtg-xln-120-enf/?sku=SGL-MTG-XLN-120-ENF1" TargetMode="External"/><Relationship Id="rId310" Type="http://schemas.openxmlformats.org/officeDocument/2006/relationships/hyperlink" Target="https://starcitygames.com/haywire-mite-sgl-mtg-bro-199-enn/?sku=SGL-MTG-BRO-199-ENN1" TargetMode="External"/><Relationship Id="rId70" Type="http://schemas.openxmlformats.org/officeDocument/2006/relationships/hyperlink" Target="https://starcitygames.com/ziatoras-proving-ground-sgl-mtg-prm-pre_snc_261-enf/?sku=SGL-MTG-PRM-PRE_SNC_261-ENF1" TargetMode="External"/><Relationship Id="rId91" Type="http://schemas.openxmlformats.org/officeDocument/2006/relationships/hyperlink" Target="https://starcitygames.com/ruinous-ultimatum-sgl-mtg-iko-204-enn/?sku=SGL-MTG-IKO-204-ENN1" TargetMode="External"/><Relationship Id="rId145" Type="http://schemas.openxmlformats.org/officeDocument/2006/relationships/hyperlink" Target="https://starcitygames.com/raffines-tower-sgl-mtg-snc-254-enn/?sku=SGL-MTG-SNC-254-ENN1" TargetMode="External"/><Relationship Id="rId166" Type="http://schemas.openxmlformats.org/officeDocument/2006/relationships/hyperlink" Target="https://starcitygames.com/braids-arisen-nightmare-sgl-mtg-dmu2-288-enn/?sku=SGL-MTG-DMU2-288-ENN1" TargetMode="External"/><Relationship Id="rId187" Type="http://schemas.openxmlformats.org/officeDocument/2006/relationships/hyperlink" Target="https://starcitygames.com/sulfurous-springs-sgl-mtg-dmu2-381-enn/?sku=SGL-MTG-DMU2-381-ENN1" TargetMode="External"/><Relationship Id="rId1" Type="http://schemas.openxmlformats.org/officeDocument/2006/relationships/hyperlink" Target="https://starcitygames.com/smothering-tithe-sgl-mtg-2x22-342-enf/?sku=SGL-MTG-2X22-342-ENF1" TargetMode="External"/><Relationship Id="rId212" Type="http://schemas.openxmlformats.org/officeDocument/2006/relationships/hyperlink" Target="https://starcitygames.com/lava-spike-sgl-mtg-prm-prmr_2022_001-enn/?sku=SGL-MTG-PRM-PRMR_2022_001-ENN1" TargetMode="External"/><Relationship Id="rId233" Type="http://schemas.openxmlformats.org/officeDocument/2006/relationships/hyperlink" Target="https://starcitygames.com/phyrexian-dragon-engine-mishra-lost-to-phyrexia-sgl-mtg-bro-163-enn/?sku=SGL-MTG-BRO-163-ENN1" TargetMode="External"/><Relationship Id="rId254" Type="http://schemas.openxmlformats.org/officeDocument/2006/relationships/hyperlink" Target="https://starcitygames.com/path-to-exile-sgl-mtg-jmp-127-enn/?sku=SGL-MTG-JMP-127-ENN1" TargetMode="External"/><Relationship Id="rId28" Type="http://schemas.openxmlformats.org/officeDocument/2006/relationships/hyperlink" Target="https://starcitygames.com/dryad-of-the-ilysian-grove-sgl-mtg-thb-169-enn/?sku=SGL-MTG-THB-169-ENN1" TargetMode="External"/><Relationship Id="rId49" Type="http://schemas.openxmlformats.org/officeDocument/2006/relationships/hyperlink" Target="https://starcitygames.com/solphim-mayhem-dominus-sgl-mtg-one-150-enf/?sku=SGL-MTG-ONE-150-ENF1" TargetMode="External"/><Relationship Id="rId114" Type="http://schemas.openxmlformats.org/officeDocument/2006/relationships/hyperlink" Target="https://starcitygames.com/brutal-cathar-moonrage-brute-sgl-mtg-mid-007-enn/?sku=SGL-MTG-MID-007-ENN1" TargetMode="External"/><Relationship Id="rId275" Type="http://schemas.openxmlformats.org/officeDocument/2006/relationships/hyperlink" Target="https://starcitygames.com/profane-tutor-sgl-mtg-mh2-097-enn/?sku=SGL-MTG-MH2-097-ENN1" TargetMode="External"/><Relationship Id="rId296" Type="http://schemas.openxmlformats.org/officeDocument/2006/relationships/hyperlink" Target="https://starcitygames.com/leyline-of-abundance-sgl-mtg-m20-179-enn/?sku=SGL-MTG-M20-179-ENN1" TargetMode="External"/><Relationship Id="rId300" Type="http://schemas.openxmlformats.org/officeDocument/2006/relationships/hyperlink" Target="https://starcitygames.com/icon-of-ancestry-sgl-mtg-m20-229-enn/?sku=SGL-MTG-M20-229-ENN1" TargetMode="External"/><Relationship Id="rId60" Type="http://schemas.openxmlformats.org/officeDocument/2006/relationships/hyperlink" Target="https://starcitygames.com/shattered-sanctum-sgl-mtg-vow2-283-enn/?sku=SGL-MTG-VOW2-283-ENN1" TargetMode="External"/><Relationship Id="rId81" Type="http://schemas.openxmlformats.org/officeDocument/2006/relationships/hyperlink" Target="https://starcitygames.com/dragonborn-champion-sgl-mtg-afc2-314-enn/?sku=SGL-MTG-AFC2-314-ENN1" TargetMode="External"/><Relationship Id="rId135" Type="http://schemas.openxmlformats.org/officeDocument/2006/relationships/hyperlink" Target="https://starcitygames.com/defiler-of-vigor-sgl-mtg-dmu-160-enn/?sku=SGL-MTG-DMU-160-ENN1" TargetMode="External"/><Relationship Id="rId156" Type="http://schemas.openxmlformats.org/officeDocument/2006/relationships/hyperlink" Target="https://starcitygames.com/vexing-puzzlebox-sgl-mtg-clb-343-enn/?sku=SGL-MTG-CLB-343-ENN1" TargetMode="External"/><Relationship Id="rId177" Type="http://schemas.openxmlformats.org/officeDocument/2006/relationships/hyperlink" Target="https://starcitygames.com/legions-landing-sgl-mtg-xln-22a-enn/?sku=SGL-MTG-XLN-22a-ENN1" TargetMode="External"/><Relationship Id="rId198" Type="http://schemas.openxmlformats.org/officeDocument/2006/relationships/hyperlink" Target="https://starcitygames.com/black-market-sgl-mtg-jmp-204-enn/?sku=SGL-MTG-JMP-204-ENN1" TargetMode="External"/><Relationship Id="rId321" Type="http://schemas.openxmlformats.org/officeDocument/2006/relationships/printerSettings" Target="../printerSettings/printerSettings1.bin"/><Relationship Id="rId202" Type="http://schemas.openxmlformats.org/officeDocument/2006/relationships/hyperlink" Target="https://starcitygames.com/azors-gateway-sgl-mtg-rix-176a-enn/?sku=SGL-MTG-RIX-176a-ENN1" TargetMode="External"/><Relationship Id="rId223" Type="http://schemas.openxmlformats.org/officeDocument/2006/relationships/hyperlink" Target="https://starcitygames.com/as-foretold-sgl-mtg-2x2-038-enn/?sku=SGL-MTG-2X2-038-ENN1" TargetMode="External"/><Relationship Id="rId244" Type="http://schemas.openxmlformats.org/officeDocument/2006/relationships/hyperlink" Target="https://starcitygames.com/god-eternal-kefnet-sgl-mtg-war-53-enn/?sku=SGL-MTG-WAR-53-ENN1" TargetMode="External"/><Relationship Id="rId18" Type="http://schemas.openxmlformats.org/officeDocument/2006/relationships/hyperlink" Target="https://starcitygames.com/field-of-the-dead-sgl-mtg-m20-247-enn/?sku=SGL-MTG-M20-247-ENN1" TargetMode="External"/><Relationship Id="rId39" Type="http://schemas.openxmlformats.org/officeDocument/2006/relationships/hyperlink" Target="https://starcitygames.com/luminous-broodmoth-sgl-mtg-prm-pre_iko_021-enf/?sku=SGL-MTG-PRM-PRE_IKO_021-ENF1" TargetMode="External"/><Relationship Id="rId265" Type="http://schemas.openxmlformats.org/officeDocument/2006/relationships/hyperlink" Target="https://starcitygames.com/jadar-ghoulcaller-of-nephalia-sgl-mtg-mid-108-enn/?sku=SGL-MTG-MID-108-ENN1" TargetMode="External"/><Relationship Id="rId286" Type="http://schemas.openxmlformats.org/officeDocument/2006/relationships/hyperlink" Target="https://starcitygames.com/oketras-monument-sgl-mtg-akh-233-enn/?sku=SGL-MTG-AKH-233-ENN1" TargetMode="External"/><Relationship Id="rId50" Type="http://schemas.openxmlformats.org/officeDocument/2006/relationships/hyperlink" Target="https://starcitygames.com/luxury-suite-sgl-mtg-zne-018-enn/?sku=SGL-MTG-ZNE-018-ENN1" TargetMode="External"/><Relationship Id="rId104" Type="http://schemas.openxmlformats.org/officeDocument/2006/relationships/hyperlink" Target="https://starcitygames.com/skullclamp-sgl-mtg-clb-870-enn/?sku=SGL-MTG-CLB-870-ENN1" TargetMode="External"/><Relationship Id="rId125" Type="http://schemas.openxmlformats.org/officeDocument/2006/relationships/hyperlink" Target="https://starcitygames.com/vito-thorn-of-the-dusk-rose-sgl-mtg-m21-127-enn/?sku=SGL-MTG-M21-127-ENN1" TargetMode="External"/><Relationship Id="rId146" Type="http://schemas.openxmlformats.org/officeDocument/2006/relationships/hyperlink" Target="https://starcitygames.com/avenger-of-zendikar-sgl-mtg-j22-629-enn/?sku=SGL-MTG-J22-629-ENN1" TargetMode="External"/><Relationship Id="rId167" Type="http://schemas.openxmlformats.org/officeDocument/2006/relationships/hyperlink" Target="https://starcitygames.com/kaalia-zenith-seeker-sgl-mtg-m20-210-enn/?sku=SGL-MTG-M20-210-ENN1" TargetMode="External"/><Relationship Id="rId188" Type="http://schemas.openxmlformats.org/officeDocument/2006/relationships/hyperlink" Target="https://starcitygames.com/spectral-adversary-sgl-mtg-mid2-341-enf/?sku=SGL-MTG-MID2-341-ENF1" TargetMode="External"/><Relationship Id="rId311" Type="http://schemas.openxmlformats.org/officeDocument/2006/relationships/hyperlink" Target="https://starcitygames.com/chandra-dressed-to-kill-sgl-mtg-vow-149-enn/?sku=SGL-MTG-VOW-149-ENN1" TargetMode="External"/><Relationship Id="rId71" Type="http://schemas.openxmlformats.org/officeDocument/2006/relationships/hyperlink" Target="https://starcitygames.com/kodama-of-the-west-tree-sgl-mtg-prm-pp_neo_199-enn/?sku=SGL-MTG-PRM-PP_NEO_199-ENN1" TargetMode="External"/><Relationship Id="rId92" Type="http://schemas.openxmlformats.org/officeDocument/2006/relationships/hyperlink" Target="https://starcitygames.com/thraben-inspector-sgl-mtg-prm-prmr_2022b_003-enn/?sku=SGL-MTG-PRM-PRMR_2022b_003-ENN1" TargetMode="External"/><Relationship Id="rId213" Type="http://schemas.openxmlformats.org/officeDocument/2006/relationships/hyperlink" Target="https://starcitygames.com/xanathar-guild-kingpin-sgl-mtg-afr-239-enn/?sku=SGL-MTG-AFR-239-ENN1" TargetMode="External"/><Relationship Id="rId234" Type="http://schemas.openxmlformats.org/officeDocument/2006/relationships/hyperlink" Target="https://starcitygames.com/starscream-power-hungry-starscream-seeker-leader-sgl-mtg-bot-005-enf/?sku=SGL-MTG-BOT-005-ENF1" TargetMode="External"/><Relationship Id="rId2" Type="http://schemas.openxmlformats.org/officeDocument/2006/relationships/hyperlink" Target="https://starcitygames.com/stoneforge-mystic-sgl-mtg-prm-gpx-2016-001-enf/?sku=SGL-MTG-PRM-GPX_2016_001-ENF1" TargetMode="External"/><Relationship Id="rId29" Type="http://schemas.openxmlformats.org/officeDocument/2006/relationships/hyperlink" Target="https://starcitygames.com/abrupt-decay-sgl-mtg-prm-wmcq-2016-001-enf/?sku=SGL-MTG-PRM-WMCQ_2016_001-ENF1" TargetMode="External"/><Relationship Id="rId255" Type="http://schemas.openxmlformats.org/officeDocument/2006/relationships/hyperlink" Target="https://starcitygames.com/path-to-exile-sgl-mtg-2x2-023-enn/?sku=SGL-MTG-2X2-023-ENN1" TargetMode="External"/><Relationship Id="rId276" Type="http://schemas.openxmlformats.org/officeDocument/2006/relationships/hyperlink" Target="https://starcitygames.com/death-baron-sgl-mtg-mic-111-enn/?sku=SGL-MTG-MIC-111-ENN1" TargetMode="External"/><Relationship Id="rId297" Type="http://schemas.openxmlformats.org/officeDocument/2006/relationships/hyperlink" Target="https://starcitygames.com/indulging-patrician-sgl-mtg-m21-219-enf/?sku=SGL-MTG-M21-219-ENF1" TargetMode="External"/><Relationship Id="rId40" Type="http://schemas.openxmlformats.org/officeDocument/2006/relationships/hyperlink" Target="https://starcitygames.com/eldrazi-conscription-sgl-mtg-roe-3-enn/?sku=SGL-MTG-ROE-3-ENN1" TargetMode="External"/><Relationship Id="rId115" Type="http://schemas.openxmlformats.org/officeDocument/2006/relationships/hyperlink" Target="https://starcitygames.com/spectral-sailor-sgl-mtg-j22-064-enn/?sku=SGL-MTG-J22-064-ENN1" TargetMode="External"/><Relationship Id="rId136" Type="http://schemas.openxmlformats.org/officeDocument/2006/relationships/hyperlink" Target="https://starcitygames.com/mystic-forge-sgl-mtg-brr-036-enn/?sku=SGL-MTG-BRR-036-ENN1" TargetMode="External"/><Relationship Id="rId157" Type="http://schemas.openxmlformats.org/officeDocument/2006/relationships/hyperlink" Target="https://starcitygames.com/ghostly-prison-sgl-mtg-c19-64-enn/?sku=SGL-MTG-C19-64-ENN1" TargetMode="External"/><Relationship Id="rId178" Type="http://schemas.openxmlformats.org/officeDocument/2006/relationships/hyperlink" Target="https://starcitygames.com/tyvar-kell-sgl-mtg-pwsb-khm_198-enn/?sku=SGL-MTG-PWSB-KHM_198-ENN1" TargetMode="External"/><Relationship Id="rId301" Type="http://schemas.openxmlformats.org/officeDocument/2006/relationships/hyperlink" Target="https://starcitygames.com/galvanic-iteration-sgl-mtg-mid-224-enn/?sku=SGL-MTG-MID-224-ENN1" TargetMode="External"/><Relationship Id="rId61" Type="http://schemas.openxmlformats.org/officeDocument/2006/relationships/hyperlink" Target="https://starcitygames.com/leyline-of-the-void-sgl-mtg-m20-107-enf/?sku=SGL-MTG-M20-107-ENF1" TargetMode="External"/><Relationship Id="rId82" Type="http://schemas.openxmlformats.org/officeDocument/2006/relationships/hyperlink" Target="https://starcitygames.com/zopandrel-hunger-dominus-sgl-mtg-one-195-enn/?sku=SGL-MTG-ONE-195-ENN1" TargetMode="External"/><Relationship Id="rId199" Type="http://schemas.openxmlformats.org/officeDocument/2006/relationships/hyperlink" Target="https://starcitygames.com/reliquary-tower-sgl-mtg-c19-268-enn/?sku=SGL-MTG-C19-268-ENN1" TargetMode="External"/><Relationship Id="rId203" Type="http://schemas.openxmlformats.org/officeDocument/2006/relationships/hyperlink" Target="https://starcitygames.com/raffine-scheming-seer-sgl-mtg-snc-213-enn/?sku=SGL-MTG-SNC-213-ENN1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ardkingdom.com/mtg/streets-of-new-capenna-variants/urabrask-heretic-praetor-phyrexian" TargetMode="External"/><Relationship Id="rId299" Type="http://schemas.openxmlformats.org/officeDocument/2006/relationships/hyperlink" Target="https://www.cardkingdom.com/mtg/commander-legends/court-of-grace" TargetMode="External"/><Relationship Id="rId21" Type="http://schemas.openxmlformats.org/officeDocument/2006/relationships/hyperlink" Target="https://www.cardkingdom.com/mtg/ikoria-lair-of-behemoths/the-ozolith" TargetMode="External"/><Relationship Id="rId63" Type="http://schemas.openxmlformats.org/officeDocument/2006/relationships/hyperlink" Target="https://www.cardkingdom.com/mtg/the-brothers-war-retro-artifacts/wurmcoil-engine" TargetMode="External"/><Relationship Id="rId159" Type="http://schemas.openxmlformats.org/officeDocument/2006/relationships/hyperlink" Target="https://www.cardkingdom.com/mtg/streets-of-new-capenna-variants/ziatoras-proving-ground-showcase" TargetMode="External"/><Relationship Id="rId324" Type="http://schemas.openxmlformats.org/officeDocument/2006/relationships/hyperlink" Target="https://www.cardkingdom.com/mtg/adventures-in-the-forgotten-realms-commander-decks/druid-of-purification" TargetMode="External"/><Relationship Id="rId366" Type="http://schemas.openxmlformats.org/officeDocument/2006/relationships/hyperlink" Target="https://www.cardkingdom.com/mtg/battlebond/skyshroud-claim" TargetMode="External"/><Relationship Id="rId531" Type="http://schemas.openxmlformats.org/officeDocument/2006/relationships/hyperlink" Target="https://www.cardkingdom.com/mtg/strixhaven-school-of-mages/magma-opus" TargetMode="External"/><Relationship Id="rId573" Type="http://schemas.openxmlformats.org/officeDocument/2006/relationships/hyperlink" Target="https://www.cardkingdom.com/mtg/ikoria-lair-of-behemoths/yorion-sky-nomad" TargetMode="External"/><Relationship Id="rId170" Type="http://schemas.openxmlformats.org/officeDocument/2006/relationships/hyperlink" Target="https://www.cardkingdom.com/mtg/adventures-in-the-forgotten-realms-commander-decks/puresteel-paladin" TargetMode="External"/><Relationship Id="rId226" Type="http://schemas.openxmlformats.org/officeDocument/2006/relationships/hyperlink" Target="https://www.cardkingdom.com/mtg/kamigawa-neon-dynasty-commander-decks/shrine-token" TargetMode="External"/><Relationship Id="rId433" Type="http://schemas.openxmlformats.org/officeDocument/2006/relationships/hyperlink" Target="https://www.cardkingdom.com/mtg/dominaria-united-commander-decks/bontus-monument" TargetMode="External"/><Relationship Id="rId268" Type="http://schemas.openxmlformats.org/officeDocument/2006/relationships/hyperlink" Target="https://www.cardkingdom.com/mtg/dominaria-united-commander-decks/gerrards-hourglass-pendant" TargetMode="External"/><Relationship Id="rId475" Type="http://schemas.openxmlformats.org/officeDocument/2006/relationships/hyperlink" Target="https://www.cardkingdom.com/mtg/core-set-2020/golos-tireless-pilgrim" TargetMode="External"/><Relationship Id="rId32" Type="http://schemas.openxmlformats.org/officeDocument/2006/relationships/hyperlink" Target="https://www.cardkingdom.com/mtg/mystery-booster-the-list/bloodchief-ascension" TargetMode="External"/><Relationship Id="rId74" Type="http://schemas.openxmlformats.org/officeDocument/2006/relationships/hyperlink" Target="https://www.cardkingdom.com/mtg/adventures-in-the-forgotten-realms-commander-decks/klauth-unrivaled-ancient-foil" TargetMode="External"/><Relationship Id="rId128" Type="http://schemas.openxmlformats.org/officeDocument/2006/relationships/hyperlink" Target="https://www.cardkingdom.com/mtg/streets-of-new-capenna/bootleggers-stash" TargetMode="External"/><Relationship Id="rId335" Type="http://schemas.openxmlformats.org/officeDocument/2006/relationships/hyperlink" Target="https://www.cardkingdom.com/mtg/the-brothers-war/phyrexian-dragon-engine" TargetMode="External"/><Relationship Id="rId377" Type="http://schemas.openxmlformats.org/officeDocument/2006/relationships/hyperlink" Target="https://www.cardkingdom.com/mtg/innistrad-midnight-hunt/shipwreck-marsh" TargetMode="External"/><Relationship Id="rId500" Type="http://schemas.openxmlformats.org/officeDocument/2006/relationships/hyperlink" Target="https://www.cardkingdom.com/mtg/streets-of-new-capenna/an-offer-you-cant-refuse" TargetMode="External"/><Relationship Id="rId542" Type="http://schemas.openxmlformats.org/officeDocument/2006/relationships/hyperlink" Target="https://www.cardkingdom.com/mtg/commander-legends/staff-of-domination" TargetMode="External"/><Relationship Id="rId584" Type="http://schemas.openxmlformats.org/officeDocument/2006/relationships/hyperlink" Target="https://www.cardkingdom.com/mtg/adventures-in-the-forgotten-realms-commander-decks/colossus-hammer" TargetMode="External"/><Relationship Id="rId5" Type="http://schemas.openxmlformats.org/officeDocument/2006/relationships/hyperlink" Target="https://www.cardkingdom.com/mtg/modern-horizons-2-variants/cabal-coffers-borderless-foil" TargetMode="External"/><Relationship Id="rId181" Type="http://schemas.openxmlformats.org/officeDocument/2006/relationships/hyperlink" Target="https://www.cardkingdom.com/mtg/adventures-in-the-forgotten-realms-commander-decks/utopia-sprawl" TargetMode="External"/><Relationship Id="rId237" Type="http://schemas.openxmlformats.org/officeDocument/2006/relationships/hyperlink" Target="https://www.cardkingdom.com/mtg/promotional/shipwreck-marsh-prerelease-foil" TargetMode="External"/><Relationship Id="rId402" Type="http://schemas.openxmlformats.org/officeDocument/2006/relationships/hyperlink" Target="https://www.cardkingdom.com/mtg/mystery-booster-the-list/ob-nixilis-the-fallen" TargetMode="External"/><Relationship Id="rId279" Type="http://schemas.openxmlformats.org/officeDocument/2006/relationships/hyperlink" Target="https://www.cardkingdom.com/mtg/core-set-2019/liliana-untouched-by-death" TargetMode="External"/><Relationship Id="rId444" Type="http://schemas.openxmlformats.org/officeDocument/2006/relationships/hyperlink" Target="https://www.cardkingdom.com/mtg/zendikar-rising/archon-of-emeria-foil" TargetMode="External"/><Relationship Id="rId486" Type="http://schemas.openxmlformats.org/officeDocument/2006/relationships/hyperlink" Target="https://www.cardkingdom.com/mtg/kaldheim/snow-covered-island-278-foil" TargetMode="External"/><Relationship Id="rId43" Type="http://schemas.openxmlformats.org/officeDocument/2006/relationships/hyperlink" Target="https://www.cardkingdom.com/mtg/time-spiral-remastered/damnation" TargetMode="External"/><Relationship Id="rId139" Type="http://schemas.openxmlformats.org/officeDocument/2006/relationships/hyperlink" Target="https://www.cardkingdom.com/mtg/streets-of-new-capenna-variants/jetmirs-garden-showcase" TargetMode="External"/><Relationship Id="rId290" Type="http://schemas.openxmlformats.org/officeDocument/2006/relationships/hyperlink" Target="https://www.cardkingdom.com/mtg/strixhaven-school-of-mages/prismari-command" TargetMode="External"/><Relationship Id="rId304" Type="http://schemas.openxmlformats.org/officeDocument/2006/relationships/hyperlink" Target="https://www.cardkingdom.com/mtg/kamigawa-neon-dynasty-variants/the-reality-chip-showcase" TargetMode="External"/><Relationship Id="rId346" Type="http://schemas.openxmlformats.org/officeDocument/2006/relationships/hyperlink" Target="https://www.cardkingdom.com/mtg/core-set-2020/sephara-skys-blade" TargetMode="External"/><Relationship Id="rId388" Type="http://schemas.openxmlformats.org/officeDocument/2006/relationships/hyperlink" Target="https://www.cardkingdom.com/mtg/commander-2021-variants/angel-of-the-ruins-extended-art" TargetMode="External"/><Relationship Id="rId511" Type="http://schemas.openxmlformats.org/officeDocument/2006/relationships/hyperlink" Target="https://www.cardkingdom.com/mtg/streets-of-new-capenna/tenacious-underdog-foil" TargetMode="External"/><Relationship Id="rId553" Type="http://schemas.openxmlformats.org/officeDocument/2006/relationships/hyperlink" Target="https://www.cardkingdom.com/mtg/kamigawa-neon-dynasty/forest-301-foil" TargetMode="External"/><Relationship Id="rId609" Type="http://schemas.openxmlformats.org/officeDocument/2006/relationships/hyperlink" Target="https://www.cardkingdom.com/mtg/ikoria-lair-of-behemoths-variants/illuna-apex-of-wishes-ghidorah-king-of-the-cosmos-godzilla-series-foil" TargetMode="External"/><Relationship Id="rId85" Type="http://schemas.openxmlformats.org/officeDocument/2006/relationships/hyperlink" Target="https://www.cardkingdom.com/mtg/core-set-2020/spectral-sailor-foil" TargetMode="External"/><Relationship Id="rId150" Type="http://schemas.openxmlformats.org/officeDocument/2006/relationships/hyperlink" Target="https://www.cardkingdom.com/mtg/zendikar-rising/valakut-awakening" TargetMode="External"/><Relationship Id="rId192" Type="http://schemas.openxmlformats.org/officeDocument/2006/relationships/hyperlink" Target="https://www.cardkingdom.com/mtg/kaldheim/the-world-tree-foil" TargetMode="External"/><Relationship Id="rId206" Type="http://schemas.openxmlformats.org/officeDocument/2006/relationships/hyperlink" Target="https://www.cardkingdom.com/mtg/rivals-of-ixalan/timestream-navigator" TargetMode="External"/><Relationship Id="rId413" Type="http://schemas.openxmlformats.org/officeDocument/2006/relationships/hyperlink" Target="https://www.cardkingdom.com/mtg/core-set-2020/shared-summons" TargetMode="External"/><Relationship Id="rId595" Type="http://schemas.openxmlformats.org/officeDocument/2006/relationships/hyperlink" Target="https://www.cardkingdom.com/mtg/adventures-in-the-forgotten-realms/cleric-class-foil" TargetMode="External"/><Relationship Id="rId248" Type="http://schemas.openxmlformats.org/officeDocument/2006/relationships/hyperlink" Target="https://www.cardkingdom.com/mtg/ravnica-allegiance/priest-of-forgotten-gods" TargetMode="External"/><Relationship Id="rId455" Type="http://schemas.openxmlformats.org/officeDocument/2006/relationships/hyperlink" Target="https://www.cardkingdom.com/mtg/innistrad-midnight-hunt/tainted-adversary" TargetMode="External"/><Relationship Id="rId497" Type="http://schemas.openxmlformats.org/officeDocument/2006/relationships/hyperlink" Target="https://www.cardkingdom.com/mtg/modern-horizons-2/svyelun-of-sea-and-sky" TargetMode="External"/><Relationship Id="rId12" Type="http://schemas.openxmlformats.org/officeDocument/2006/relationships/hyperlink" Target="https://www.cardkingdom.com/mtg/hour-of-devastation/the-scarab-god" TargetMode="External"/><Relationship Id="rId108" Type="http://schemas.openxmlformats.org/officeDocument/2006/relationships/hyperlink" Target="https://www.cardkingdom.com/mtg/mystery-booster-the-list/moggcatcher" TargetMode="External"/><Relationship Id="rId315" Type="http://schemas.openxmlformats.org/officeDocument/2006/relationships/hyperlink" Target="https://www.cardkingdom.com/mtg/double-masters-2022-variants/lightning-bolt-borderless-foil" TargetMode="External"/><Relationship Id="rId357" Type="http://schemas.openxmlformats.org/officeDocument/2006/relationships/hyperlink" Target="https://www.cardkingdom.com/mtg/commander-legends/arcane-denial-commander-deck" TargetMode="External"/><Relationship Id="rId522" Type="http://schemas.openxmlformats.org/officeDocument/2006/relationships/hyperlink" Target="https://www.cardkingdom.com/mtg/kaldheim/old-growth-troll" TargetMode="External"/><Relationship Id="rId54" Type="http://schemas.openxmlformats.org/officeDocument/2006/relationships/hyperlink" Target="https://www.cardkingdom.com/mtg/war-of-the-spark/karn-the-great-creator" TargetMode="External"/><Relationship Id="rId96" Type="http://schemas.openxmlformats.org/officeDocument/2006/relationships/hyperlink" Target="https://www.cardkingdom.com/mtg/core-set-2020/yarok-the-desecrated" TargetMode="External"/><Relationship Id="rId161" Type="http://schemas.openxmlformats.org/officeDocument/2006/relationships/hyperlink" Target="https://www.cardkingdom.com/mtg/promotional/thraben-inspector-premier-play" TargetMode="External"/><Relationship Id="rId217" Type="http://schemas.openxmlformats.org/officeDocument/2006/relationships/hyperlink" Target="https://www.cardkingdom.com/mtg/adventures-in-the-forgotten-realms/circle-of-dreams-druid-foil" TargetMode="External"/><Relationship Id="rId399" Type="http://schemas.openxmlformats.org/officeDocument/2006/relationships/hyperlink" Target="https://www.cardkingdom.com/mtg/2012-core-set/ponder" TargetMode="External"/><Relationship Id="rId564" Type="http://schemas.openxmlformats.org/officeDocument/2006/relationships/hyperlink" Target="https://www.cardkingdom.com/mtg/streets-of-new-capenna/tenacious-underdog" TargetMode="External"/><Relationship Id="rId259" Type="http://schemas.openxmlformats.org/officeDocument/2006/relationships/hyperlink" Target="https://www.cardkingdom.com/mtg/jumpstart/ghalta-primal-hunger" TargetMode="External"/><Relationship Id="rId424" Type="http://schemas.openxmlformats.org/officeDocument/2006/relationships/hyperlink" Target="https://www.cardkingdom.com/mtg/dominaria-united/soul-of-windgrace" TargetMode="External"/><Relationship Id="rId466" Type="http://schemas.openxmlformats.org/officeDocument/2006/relationships/hyperlink" Target="https://www.cardkingdom.com/mtg/anthologies/mirri-cat-warrior" TargetMode="External"/><Relationship Id="rId23" Type="http://schemas.openxmlformats.org/officeDocument/2006/relationships/hyperlink" Target="https://www.cardkingdom.com/mtg/rivals-of-ixalan/polyraptor-foil" TargetMode="External"/><Relationship Id="rId119" Type="http://schemas.openxmlformats.org/officeDocument/2006/relationships/hyperlink" Target="https://www.cardkingdom.com/mtg/eternal-masters/green-suns-zenith" TargetMode="External"/><Relationship Id="rId270" Type="http://schemas.openxmlformats.org/officeDocument/2006/relationships/hyperlink" Target="https://www.cardkingdom.com/mtg/time-spiral-remastered/panharmonicon" TargetMode="External"/><Relationship Id="rId326" Type="http://schemas.openxmlformats.org/officeDocument/2006/relationships/hyperlink" Target="https://www.cardkingdom.com/mtg/strixhaven-school-of-mages/galazeth-prismari" TargetMode="External"/><Relationship Id="rId533" Type="http://schemas.openxmlformats.org/officeDocument/2006/relationships/hyperlink" Target="https://www.cardkingdom.com/mtg/dominaria-united-commander-decks/bladewing-deathless-tyrant" TargetMode="External"/><Relationship Id="rId65" Type="http://schemas.openxmlformats.org/officeDocument/2006/relationships/hyperlink" Target="https://www.cardkingdom.com/mtg/jumpstart-2022/walking-ballista" TargetMode="External"/><Relationship Id="rId130" Type="http://schemas.openxmlformats.org/officeDocument/2006/relationships/hyperlink" Target="https://www.cardkingdom.com/mtg/promo-pack/expressive-iteration-promo-pack" TargetMode="External"/><Relationship Id="rId368" Type="http://schemas.openxmlformats.org/officeDocument/2006/relationships/hyperlink" Target="https://www.cardkingdom.com/mtg/promotional/lurrus-of-the-dream-den-prerelease-foil" TargetMode="External"/><Relationship Id="rId575" Type="http://schemas.openxmlformats.org/officeDocument/2006/relationships/hyperlink" Target="https://www.cardkingdom.com/mtg/innistrad-midnight-hunt/galvanic-iteration" TargetMode="External"/><Relationship Id="rId172" Type="http://schemas.openxmlformats.org/officeDocument/2006/relationships/hyperlink" Target="https://www.cardkingdom.com/mtg/commander-legends-battle-for-baldurs-gate/deep-gnome-terramancer" TargetMode="External"/><Relationship Id="rId228" Type="http://schemas.openxmlformats.org/officeDocument/2006/relationships/hyperlink" Target="https://www.cardkingdom.com/mtg/theros-beyond-death/idyllic-tutor" TargetMode="External"/><Relationship Id="rId435" Type="http://schemas.openxmlformats.org/officeDocument/2006/relationships/hyperlink" Target="https://www.cardkingdom.com/mtg/zendikar-rising/brightclimb-pathway" TargetMode="External"/><Relationship Id="rId477" Type="http://schemas.openxmlformats.org/officeDocument/2006/relationships/hyperlink" Target="https://www.cardkingdom.com/mtg/commander-2019/strionic-resonator" TargetMode="External"/><Relationship Id="rId600" Type="http://schemas.openxmlformats.org/officeDocument/2006/relationships/hyperlink" Target="https://www.cardkingdom.com/mtg/ravnica-allegiance/persistent-petitioners" TargetMode="External"/><Relationship Id="rId281" Type="http://schemas.openxmlformats.org/officeDocument/2006/relationships/hyperlink" Target="https://www.cardkingdom.com/mtg/adventures-in-the-forgotten-realms/inferno-of-the-star-mounts" TargetMode="External"/><Relationship Id="rId337" Type="http://schemas.openxmlformats.org/officeDocument/2006/relationships/hyperlink" Target="https://www.cardkingdom.com/mtg/core-set-2020/manifold-key-foil" TargetMode="External"/><Relationship Id="rId502" Type="http://schemas.openxmlformats.org/officeDocument/2006/relationships/hyperlink" Target="https://www.cardkingdom.com/mtg/tempest/counterspell" TargetMode="External"/><Relationship Id="rId34" Type="http://schemas.openxmlformats.org/officeDocument/2006/relationships/hyperlink" Target="https://www.cardkingdom.com/mtg/jumpstart/rise-of-the-dark-realms" TargetMode="External"/><Relationship Id="rId76" Type="http://schemas.openxmlformats.org/officeDocument/2006/relationships/hyperlink" Target="https://www.cardkingdom.com/mtg/zendikar-rising/ashaya-soul-of-the-wild" TargetMode="External"/><Relationship Id="rId141" Type="http://schemas.openxmlformats.org/officeDocument/2006/relationships/hyperlink" Target="https://www.cardkingdom.com/mtg/promotional/kenrith-the-returned-king-buy-a-box-non-foil" TargetMode="External"/><Relationship Id="rId379" Type="http://schemas.openxmlformats.org/officeDocument/2006/relationships/hyperlink" Target="https://www.cardkingdom.com/mtg/dominaria-united/adarkar-wastes" TargetMode="External"/><Relationship Id="rId544" Type="http://schemas.openxmlformats.org/officeDocument/2006/relationships/hyperlink" Target="https://www.cardkingdom.com/mtg/jumpstart-2022/spawning-pit" TargetMode="External"/><Relationship Id="rId586" Type="http://schemas.openxmlformats.org/officeDocument/2006/relationships/hyperlink" Target="https://www.cardkingdom.com/mtg/theros-beyond-death/island-251-a" TargetMode="External"/><Relationship Id="rId7" Type="http://schemas.openxmlformats.org/officeDocument/2006/relationships/hyperlink" Target="https://www.cardkingdom.com/mtg/double-masters-2022-variants/smothering-tithe-borderless-foil" TargetMode="External"/><Relationship Id="rId183" Type="http://schemas.openxmlformats.org/officeDocument/2006/relationships/hyperlink" Target="https://www.cardkingdom.com/mtg/promotional/satoru-umezawa-buy-a-box-foil" TargetMode="External"/><Relationship Id="rId239" Type="http://schemas.openxmlformats.org/officeDocument/2006/relationships/hyperlink" Target="https://www.cardkingdom.com/mtg/jumpstart/rhox-faithmender" TargetMode="External"/><Relationship Id="rId390" Type="http://schemas.openxmlformats.org/officeDocument/2006/relationships/hyperlink" Target="https://www.cardkingdom.com/mtg/commander-legends/generous-gift-commander-deck3" TargetMode="External"/><Relationship Id="rId404" Type="http://schemas.openxmlformats.org/officeDocument/2006/relationships/hyperlink" Target="https://www.cardkingdom.com/mtg/innistrad-crimson-vow-variants/henrika-domnathi-the-three-weird-sisters-dracula-series" TargetMode="External"/><Relationship Id="rId446" Type="http://schemas.openxmlformats.org/officeDocument/2006/relationships/hyperlink" Target="https://www.cardkingdom.com/mtg/jumpstart/path-to-exile" TargetMode="External"/><Relationship Id="rId250" Type="http://schemas.openxmlformats.org/officeDocument/2006/relationships/hyperlink" Target="https://www.cardkingdom.com/mtg/jumpstart-2022/phyrexian-reclamation" TargetMode="External"/><Relationship Id="rId292" Type="http://schemas.openxmlformats.org/officeDocument/2006/relationships/hyperlink" Target="https://www.cardkingdom.com/mtg/adventures-in-the-forgotten-realms-commander-decks/dragonborn-champion" TargetMode="External"/><Relationship Id="rId306" Type="http://schemas.openxmlformats.org/officeDocument/2006/relationships/hyperlink" Target="https://www.cardkingdom.com/mtg/2014-core-set/sanguine-bond" TargetMode="External"/><Relationship Id="rId488" Type="http://schemas.openxmlformats.org/officeDocument/2006/relationships/hyperlink" Target="https://www.cardkingdom.com/mtg/throne-of-eldraine-variants/realm-cloaked-giant-showcase" TargetMode="External"/><Relationship Id="rId45" Type="http://schemas.openxmlformats.org/officeDocument/2006/relationships/hyperlink" Target="https://www.cardkingdom.com/mtg/double-masters-2022/damnation-foil" TargetMode="External"/><Relationship Id="rId87" Type="http://schemas.openxmlformats.org/officeDocument/2006/relationships/hyperlink" Target="https://www.cardkingdom.com/mtg/strixhaven-school-of-mages/beledros-witherbloom" TargetMode="External"/><Relationship Id="rId110" Type="http://schemas.openxmlformats.org/officeDocument/2006/relationships/hyperlink" Target="https://www.cardkingdom.com/mtg/promotional/sol-ring-love-your-lgs-foil" TargetMode="External"/><Relationship Id="rId348" Type="http://schemas.openxmlformats.org/officeDocument/2006/relationships/hyperlink" Target="https://www.cardkingdom.com/mtg/amonkhet/as-foretold" TargetMode="External"/><Relationship Id="rId513" Type="http://schemas.openxmlformats.org/officeDocument/2006/relationships/hyperlink" Target="https://www.cardkingdom.com/mtg/adventures-in-the-forgotten-realms/deadly-dispute" TargetMode="External"/><Relationship Id="rId555" Type="http://schemas.openxmlformats.org/officeDocument/2006/relationships/hyperlink" Target="https://www.cardkingdom.com/mtg/dominaria-united/swamp-279-foil" TargetMode="External"/><Relationship Id="rId597" Type="http://schemas.openxmlformats.org/officeDocument/2006/relationships/hyperlink" Target="https://www.cardkingdom.com/mtg/war-of-the-spark/narset-parter-of-veils" TargetMode="External"/><Relationship Id="rId152" Type="http://schemas.openxmlformats.org/officeDocument/2006/relationships/hyperlink" Target="https://www.cardkingdom.com/mtg/kamigawa-neon-dynasty/kodama-of-the-west-tree" TargetMode="External"/><Relationship Id="rId194" Type="http://schemas.openxmlformats.org/officeDocument/2006/relationships/hyperlink" Target="https://www.cardkingdom.com/mtg/kamigawa-neon-dynasty/takenuma-abandoned-mire" TargetMode="External"/><Relationship Id="rId208" Type="http://schemas.openxmlformats.org/officeDocument/2006/relationships/hyperlink" Target="https://www.cardkingdom.com/mtg/ixalan/herald-of-secret-streams" TargetMode="External"/><Relationship Id="rId415" Type="http://schemas.openxmlformats.org/officeDocument/2006/relationships/hyperlink" Target="https://www.cardkingdom.com/mtg/modern-horizons-2/sanctum-weaver" TargetMode="External"/><Relationship Id="rId457" Type="http://schemas.openxmlformats.org/officeDocument/2006/relationships/hyperlink" Target="https://www.cardkingdom.com/mtg/core-set-2020/dread-presence" TargetMode="External"/><Relationship Id="rId261" Type="http://schemas.openxmlformats.org/officeDocument/2006/relationships/hyperlink" Target="https://www.cardkingdom.com/mtg/ravnica-allegiance/teysa-karlov" TargetMode="External"/><Relationship Id="rId499" Type="http://schemas.openxmlformats.org/officeDocument/2006/relationships/hyperlink" Target="https://www.cardkingdom.com/mtg/kamigawa-neon-dynasty/the-reality-chip" TargetMode="External"/><Relationship Id="rId14" Type="http://schemas.openxmlformats.org/officeDocument/2006/relationships/hyperlink" Target="https://www.cardkingdom.com/mtg/ikoria-lair-of-behemoths-variants/indatha-triome-showcase-foil" TargetMode="External"/><Relationship Id="rId56" Type="http://schemas.openxmlformats.org/officeDocument/2006/relationships/hyperlink" Target="https://www.cardkingdom.com/mtg/7th-edition/birds-of-paradise" TargetMode="External"/><Relationship Id="rId317" Type="http://schemas.openxmlformats.org/officeDocument/2006/relationships/hyperlink" Target="https://www.cardkingdom.com/mtg/zendikar-rising/turntimber-symbiosis" TargetMode="External"/><Relationship Id="rId359" Type="http://schemas.openxmlformats.org/officeDocument/2006/relationships/hyperlink" Target="https://www.cardkingdom.com/mtg/2014-core-set/dark-prophecy" TargetMode="External"/><Relationship Id="rId524" Type="http://schemas.openxmlformats.org/officeDocument/2006/relationships/hyperlink" Target="https://www.cardkingdom.com/mtg/promotional/zur-eternal-schemer-prerelease-foil" TargetMode="External"/><Relationship Id="rId566" Type="http://schemas.openxmlformats.org/officeDocument/2006/relationships/hyperlink" Target="https://www.cardkingdom.com/mtg/double-masters-2022/yahenni-undying-partisan" TargetMode="External"/><Relationship Id="rId98" Type="http://schemas.openxmlformats.org/officeDocument/2006/relationships/hyperlink" Target="https://www.cardkingdom.com/mtg/ixalan/primal-amulet" TargetMode="External"/><Relationship Id="rId121" Type="http://schemas.openxmlformats.org/officeDocument/2006/relationships/hyperlink" Target="https://www.cardkingdom.com/mtg/promotional/ziatoras-proving-ground-prerelease-foil" TargetMode="External"/><Relationship Id="rId163" Type="http://schemas.openxmlformats.org/officeDocument/2006/relationships/hyperlink" Target="https://www.cardkingdom.com/mtg/ixalan/rampaging-ferocidon" TargetMode="External"/><Relationship Id="rId219" Type="http://schemas.openxmlformats.org/officeDocument/2006/relationships/hyperlink" Target="https://www.cardkingdom.com/mtg/promotional/zilortha-strength-incarnate-godzilla-king-of-monsters-buy-a-box-non-foil" TargetMode="External"/><Relationship Id="rId370" Type="http://schemas.openxmlformats.org/officeDocument/2006/relationships/hyperlink" Target="https://www.cardkingdom.com/mtg/dominaria-united-commander-decks/dihada-binder-of-wills-foil" TargetMode="External"/><Relationship Id="rId426" Type="http://schemas.openxmlformats.org/officeDocument/2006/relationships/hyperlink" Target="https://www.cardkingdom.com/mtg/guilds-of-ravnica-guild-kits/boros-charm" TargetMode="External"/><Relationship Id="rId230" Type="http://schemas.openxmlformats.org/officeDocument/2006/relationships/hyperlink" Target="https://www.cardkingdom.com/mtg/core-set-2021/vito-thorn-of-the-dusk-rose" TargetMode="External"/><Relationship Id="rId468" Type="http://schemas.openxmlformats.org/officeDocument/2006/relationships/hyperlink" Target="https://www.cardkingdom.com/mtg/adventures-in-the-forgotten-realms-commander-decks/greater-good" TargetMode="External"/><Relationship Id="rId25" Type="http://schemas.openxmlformats.org/officeDocument/2006/relationships/hyperlink" Target="https://www.cardkingdom.com/mtg/core-set-2021/chromatic-orrery" TargetMode="External"/><Relationship Id="rId67" Type="http://schemas.openxmlformats.org/officeDocument/2006/relationships/hyperlink" Target="https://www.cardkingdom.com/mtg/promotional/luminous-broodmoth-prerelease-foil" TargetMode="External"/><Relationship Id="rId272" Type="http://schemas.openxmlformats.org/officeDocument/2006/relationships/hyperlink" Target="https://www.cardkingdom.com/mtg/innistrad/clifftop-retreat" TargetMode="External"/><Relationship Id="rId328" Type="http://schemas.openxmlformats.org/officeDocument/2006/relationships/hyperlink" Target="https://www.cardkingdom.com/mtg/dominaria-united-commander-decks/dihada-binder-of-wills" TargetMode="External"/><Relationship Id="rId535" Type="http://schemas.openxmlformats.org/officeDocument/2006/relationships/hyperlink" Target="https://www.cardkingdom.com/mtg/strixhaven-school-of-mages/witherbloom-command" TargetMode="External"/><Relationship Id="rId577" Type="http://schemas.openxmlformats.org/officeDocument/2006/relationships/hyperlink" Target="https://www.cardkingdom.com/mtg/dominaria-united-commander-decks/cadric-soul-kindler" TargetMode="External"/><Relationship Id="rId132" Type="http://schemas.openxmlformats.org/officeDocument/2006/relationships/hyperlink" Target="https://www.cardkingdom.com/mtg/hour-of-devastation/scavenger-grounds-foil" TargetMode="External"/><Relationship Id="rId174" Type="http://schemas.openxmlformats.org/officeDocument/2006/relationships/hyperlink" Target="https://www.cardkingdom.com/mtg/jumpstart-2022/tamiyo-the-moon-sage" TargetMode="External"/><Relationship Id="rId381" Type="http://schemas.openxmlformats.org/officeDocument/2006/relationships/hyperlink" Target="https://www.cardkingdom.com/mtg/ice-age/snow-covered-island" TargetMode="External"/><Relationship Id="rId602" Type="http://schemas.openxmlformats.org/officeDocument/2006/relationships/hyperlink" Target="https://www.cardkingdom.com/mtg/time-spiral-remastered/street-wraith" TargetMode="External"/><Relationship Id="rId241" Type="http://schemas.openxmlformats.org/officeDocument/2006/relationships/hyperlink" Target="https://www.cardkingdom.com/mtg/innistrad-crimson-vow/welcoming-vampire-foil" TargetMode="External"/><Relationship Id="rId437" Type="http://schemas.openxmlformats.org/officeDocument/2006/relationships/hyperlink" Target="https://www.cardkingdom.com/mtg/dominaria-united-commander-decks/reliquary-tower" TargetMode="External"/><Relationship Id="rId479" Type="http://schemas.openxmlformats.org/officeDocument/2006/relationships/hyperlink" Target="https://www.cardkingdom.com/mtg/streets-of-new-capenna-commander-decks/strionic-resonator" TargetMode="External"/><Relationship Id="rId36" Type="http://schemas.openxmlformats.org/officeDocument/2006/relationships/hyperlink" Target="https://www.cardkingdom.com/mtg/theros-beyond-death/nyxbloom-ancient" TargetMode="External"/><Relationship Id="rId283" Type="http://schemas.openxmlformats.org/officeDocument/2006/relationships/hyperlink" Target="https://www.cardkingdom.com/mtg/strixhaven-school-of-mages/storm-kiln-artist-foil" TargetMode="External"/><Relationship Id="rId339" Type="http://schemas.openxmlformats.org/officeDocument/2006/relationships/hyperlink" Target="https://www.cardkingdom.com/mtg/strixhaven-school-of-mages-variants/frostboil-snarl-extended-art-foil" TargetMode="External"/><Relationship Id="rId490" Type="http://schemas.openxmlformats.org/officeDocument/2006/relationships/hyperlink" Target="https://www.cardkingdom.com/mtg/signature-spellbook-gideon/shielded-by-faith" TargetMode="External"/><Relationship Id="rId504" Type="http://schemas.openxmlformats.org/officeDocument/2006/relationships/hyperlink" Target="https://www.cardkingdom.com/mtg/theros-beyond-death/erebos-bleak-hearted" TargetMode="External"/><Relationship Id="rId546" Type="http://schemas.openxmlformats.org/officeDocument/2006/relationships/hyperlink" Target="https://www.cardkingdom.com/mtg/promotional/elder-deep-fiend-prerelease-foil" TargetMode="External"/><Relationship Id="rId78" Type="http://schemas.openxmlformats.org/officeDocument/2006/relationships/hyperlink" Target="https://www.cardkingdom.com/mtg/zendikar-rising-expeditions/luxury-suite" TargetMode="External"/><Relationship Id="rId101" Type="http://schemas.openxmlformats.org/officeDocument/2006/relationships/hyperlink" Target="https://www.cardkingdom.com/mtg/ikoria-lair-of-behemoths-variants/indatha-triome-showcase" TargetMode="External"/><Relationship Id="rId143" Type="http://schemas.openxmlformats.org/officeDocument/2006/relationships/hyperlink" Target="https://www.cardkingdom.com/mtg/commander-legends/sigardas-aid-commander-deck" TargetMode="External"/><Relationship Id="rId185" Type="http://schemas.openxmlformats.org/officeDocument/2006/relationships/hyperlink" Target="https://www.cardkingdom.com/mtg/ikoria-lair-of-behemoths/ruinous-ultimatum" TargetMode="External"/><Relationship Id="rId350" Type="http://schemas.openxmlformats.org/officeDocument/2006/relationships/hyperlink" Target="https://www.cardkingdom.com/mtg/the-brothers-war/one-with-the-multiverse" TargetMode="External"/><Relationship Id="rId406" Type="http://schemas.openxmlformats.org/officeDocument/2006/relationships/hyperlink" Target="https://www.cardkingdom.com/mtg/strixhaven-mystical-archive/dark-ritual" TargetMode="External"/><Relationship Id="rId588" Type="http://schemas.openxmlformats.org/officeDocument/2006/relationships/hyperlink" Target="https://www.cardkingdom.com/mtg/kamigawa-neon-dynasty/island-295" TargetMode="External"/><Relationship Id="rId9" Type="http://schemas.openxmlformats.org/officeDocument/2006/relationships/hyperlink" Target="https://www.cardkingdom.com/mtg/promotional/nykthos-shrine-to-nyx-premier-play" TargetMode="External"/><Relationship Id="rId210" Type="http://schemas.openxmlformats.org/officeDocument/2006/relationships/hyperlink" Target="https://www.cardkingdom.com/mtg/mystery-booster-the-list/doomsday-weatherlight" TargetMode="External"/><Relationship Id="rId392" Type="http://schemas.openxmlformats.org/officeDocument/2006/relationships/hyperlink" Target="https://www.cardkingdom.com/mtg/time-spiral-remastered/ancestral-vision" TargetMode="External"/><Relationship Id="rId448" Type="http://schemas.openxmlformats.org/officeDocument/2006/relationships/hyperlink" Target="https://www.cardkingdom.com/mtg/double-masters-2022/path-to-exile" TargetMode="External"/><Relationship Id="rId252" Type="http://schemas.openxmlformats.org/officeDocument/2006/relationships/hyperlink" Target="https://www.cardkingdom.com/mtg/game-night-2019/earthshaker-giant-foil" TargetMode="External"/><Relationship Id="rId294" Type="http://schemas.openxmlformats.org/officeDocument/2006/relationships/hyperlink" Target="https://www.cardkingdom.com/mtg/the-brothers-war-retro-artifacts/altar-of-dementia" TargetMode="External"/><Relationship Id="rId308" Type="http://schemas.openxmlformats.org/officeDocument/2006/relationships/hyperlink" Target="https://www.cardkingdom.com/mtg/jumpstart/black-market" TargetMode="External"/><Relationship Id="rId515" Type="http://schemas.openxmlformats.org/officeDocument/2006/relationships/hyperlink" Target="https://www.cardkingdom.com/mtg/dominaria-united/rundvelt-hordemaster" TargetMode="External"/><Relationship Id="rId47" Type="http://schemas.openxmlformats.org/officeDocument/2006/relationships/hyperlink" Target="https://www.cardkingdom.com/mtg/kaldheim/goldspan-dragon" TargetMode="External"/><Relationship Id="rId89" Type="http://schemas.openxmlformats.org/officeDocument/2006/relationships/hyperlink" Target="https://www.cardkingdom.com/mtg/promotional/shattered-sanctum-prerelease-foil" TargetMode="External"/><Relationship Id="rId112" Type="http://schemas.openxmlformats.org/officeDocument/2006/relationships/hyperlink" Target="https://www.cardkingdom.com/mtg/kamigawa-neon-dynasty/farewell-foil" TargetMode="External"/><Relationship Id="rId154" Type="http://schemas.openxmlformats.org/officeDocument/2006/relationships/hyperlink" Target="https://www.cardkingdom.com/mtg/mystery-booster-the-list/nut-collector" TargetMode="External"/><Relationship Id="rId361" Type="http://schemas.openxmlformats.org/officeDocument/2006/relationships/hyperlink" Target="https://www.cardkingdom.com/mtg/rivals-of-ixalan/silverclad-ferocidons" TargetMode="External"/><Relationship Id="rId557" Type="http://schemas.openxmlformats.org/officeDocument/2006/relationships/hyperlink" Target="https://www.cardkingdom.com/mtg/iconic-masters/yosei-the-morning-star" TargetMode="External"/><Relationship Id="rId599" Type="http://schemas.openxmlformats.org/officeDocument/2006/relationships/hyperlink" Target="https://www.cardkingdom.com/mtg/throne-of-eldraine/mystical-dispute" TargetMode="External"/><Relationship Id="rId196" Type="http://schemas.openxmlformats.org/officeDocument/2006/relationships/hyperlink" Target="https://www.cardkingdom.com/mtg/zendikar-rising/malakir-rebirth" TargetMode="External"/><Relationship Id="rId417" Type="http://schemas.openxmlformats.org/officeDocument/2006/relationships/hyperlink" Target="https://www.cardkingdom.com/mtg/theros-beyond-death/destiny-spinner" TargetMode="External"/><Relationship Id="rId459" Type="http://schemas.openxmlformats.org/officeDocument/2006/relationships/hyperlink" Target="https://www.cardkingdom.com/mtg/innistrad-midnight-hunt/jadar-ghoulcaller-of-nephalia" TargetMode="External"/><Relationship Id="rId16" Type="http://schemas.openxmlformats.org/officeDocument/2006/relationships/hyperlink" Target="https://www.cardkingdom.com/mtg/double-masters-2022/phyrexian-altar" TargetMode="External"/><Relationship Id="rId221" Type="http://schemas.openxmlformats.org/officeDocument/2006/relationships/hyperlink" Target="https://www.cardkingdom.com/mtg/ravnica-allegiance/rhythm-of-the-wild" TargetMode="External"/><Relationship Id="rId263" Type="http://schemas.openxmlformats.org/officeDocument/2006/relationships/hyperlink" Target="https://www.cardkingdom.com/mtg/strixhaven-school-of-mages-variants/magma-opus-extended-art" TargetMode="External"/><Relationship Id="rId319" Type="http://schemas.openxmlformats.org/officeDocument/2006/relationships/hyperlink" Target="https://www.cardkingdom.com/mtg/core-set-2020/voracious-hydra" TargetMode="External"/><Relationship Id="rId470" Type="http://schemas.openxmlformats.org/officeDocument/2006/relationships/hyperlink" Target="https://www.cardkingdom.com/mtg/innistrad-midnight-hunt-commander-decks/wilhelt-the-rotcleaver" TargetMode="External"/><Relationship Id="rId526" Type="http://schemas.openxmlformats.org/officeDocument/2006/relationships/hyperlink" Target="https://www.cardkingdom.com/mtg/kamigawa-neon-dynasty-variants/greasefang-okiba-boss-showcase" TargetMode="External"/><Relationship Id="rId58" Type="http://schemas.openxmlformats.org/officeDocument/2006/relationships/hyperlink" Target="https://www.cardkingdom.com/mtg/innistrad-crimson-vow-commander-decks/wedding-ring" TargetMode="External"/><Relationship Id="rId123" Type="http://schemas.openxmlformats.org/officeDocument/2006/relationships/hyperlink" Target="https://www.cardkingdom.com/mtg/core-set-2020/aether-gust-foil" TargetMode="External"/><Relationship Id="rId330" Type="http://schemas.openxmlformats.org/officeDocument/2006/relationships/hyperlink" Target="https://www.cardkingdom.com/mtg/core-set-2019/arcades-the-strategist" TargetMode="External"/><Relationship Id="rId568" Type="http://schemas.openxmlformats.org/officeDocument/2006/relationships/hyperlink" Target="https://www.cardkingdom.com/mtg/signature-spellbook-chandra/fiery-confluence" TargetMode="External"/><Relationship Id="rId165" Type="http://schemas.openxmlformats.org/officeDocument/2006/relationships/hyperlink" Target="https://www.cardkingdom.com/mtg/adventures-in-the-forgotten-realms-commander-decks-variants/dragonborn-champion-extended-art" TargetMode="External"/><Relationship Id="rId372" Type="http://schemas.openxmlformats.org/officeDocument/2006/relationships/hyperlink" Target="https://www.cardkingdom.com/mtg/mystery-booster-the-list/kruphix-god-of-horizons" TargetMode="External"/><Relationship Id="rId428" Type="http://schemas.openxmlformats.org/officeDocument/2006/relationships/hyperlink" Target="https://www.cardkingdom.com/mtg/modern-horizons-2-variants/sythis-harvests-hand-showcase-foil" TargetMode="External"/><Relationship Id="rId211" Type="http://schemas.openxmlformats.org/officeDocument/2006/relationships/hyperlink" Target="https://www.cardkingdom.com/mtg/kaldheim-variants/varragoth-bloodsky-sire-showcase" TargetMode="External"/><Relationship Id="rId232" Type="http://schemas.openxmlformats.org/officeDocument/2006/relationships/hyperlink" Target="https://www.cardkingdom.com/mtg/shadows-over-innistrad/arlinn-kord" TargetMode="External"/><Relationship Id="rId253" Type="http://schemas.openxmlformats.org/officeDocument/2006/relationships/hyperlink" Target="https://www.cardkingdom.com/mtg/jumpstart-2022/avenger-of-zendikar" TargetMode="External"/><Relationship Id="rId274" Type="http://schemas.openxmlformats.org/officeDocument/2006/relationships/hyperlink" Target="https://www.cardkingdom.com/mtg/kaldheim/darkbore-pathway" TargetMode="External"/><Relationship Id="rId295" Type="http://schemas.openxmlformats.org/officeDocument/2006/relationships/hyperlink" Target="https://www.cardkingdom.com/mtg/the-brothers-war-retro-artifacts/chromatic-lantern" TargetMode="External"/><Relationship Id="rId309" Type="http://schemas.openxmlformats.org/officeDocument/2006/relationships/hyperlink" Target="https://www.cardkingdom.com/mtg/mystery-booster-the-list/geralfs-messenger" TargetMode="External"/><Relationship Id="rId460" Type="http://schemas.openxmlformats.org/officeDocument/2006/relationships/hyperlink" Target="https://www.cardkingdom.com/mtg/commander-legends-battle-for-baldurs-gate/grim-hireling" TargetMode="External"/><Relationship Id="rId481" Type="http://schemas.openxmlformats.org/officeDocument/2006/relationships/hyperlink" Target="https://www.cardkingdom.com/mtg/amonkhet/scattered-groves" TargetMode="External"/><Relationship Id="rId516" Type="http://schemas.openxmlformats.org/officeDocument/2006/relationships/hyperlink" Target="https://www.cardkingdom.com/mtg/core-set-2020/vivien-arkbow-ranger" TargetMode="External"/><Relationship Id="rId27" Type="http://schemas.openxmlformats.org/officeDocument/2006/relationships/hyperlink" Target="https://www.cardkingdom.com/mtg/ixalan/growing-rites-of-itlimoc" TargetMode="External"/><Relationship Id="rId48" Type="http://schemas.openxmlformats.org/officeDocument/2006/relationships/hyperlink" Target="https://www.cardkingdom.com/mtg/jumpstart/selvala-heart-of-the-wilds" TargetMode="External"/><Relationship Id="rId69" Type="http://schemas.openxmlformats.org/officeDocument/2006/relationships/hyperlink" Target="https://www.cardkingdom.com/mtg/dominaria-united/timeless-lotus" TargetMode="External"/><Relationship Id="rId113" Type="http://schemas.openxmlformats.org/officeDocument/2006/relationships/hyperlink" Target="https://www.cardkingdom.com/mtg/streets-of-new-capenna-commander-decks-variants/resourceful-defense-extended-art" TargetMode="External"/><Relationship Id="rId134" Type="http://schemas.openxmlformats.org/officeDocument/2006/relationships/hyperlink" Target="https://www.cardkingdom.com/mtg/core-set-2020/vilis-broker-of-blood" TargetMode="External"/><Relationship Id="rId320" Type="http://schemas.openxmlformats.org/officeDocument/2006/relationships/hyperlink" Target="https://www.cardkingdom.com/mtg/jumpstart/rampaging-brontodon" TargetMode="External"/><Relationship Id="rId537" Type="http://schemas.openxmlformats.org/officeDocument/2006/relationships/hyperlink" Target="https://www.cardkingdom.com/mtg/strixhaven-school-of-mages-variants/kasmina-enigma-sage-borderless" TargetMode="External"/><Relationship Id="rId558" Type="http://schemas.openxmlformats.org/officeDocument/2006/relationships/hyperlink" Target="https://www.cardkingdom.com/mtg/time-spiral-remastered/sram-senior-edificer" TargetMode="External"/><Relationship Id="rId579" Type="http://schemas.openxmlformats.org/officeDocument/2006/relationships/hyperlink" Target="https://www.cardkingdom.com/mtg/the-brothers-war/urzas-sylex" TargetMode="External"/><Relationship Id="rId80" Type="http://schemas.openxmlformats.org/officeDocument/2006/relationships/hyperlink" Target="https://www.cardkingdom.com/mtg/ravnica-allegiance/stomping-ground" TargetMode="External"/><Relationship Id="rId155" Type="http://schemas.openxmlformats.org/officeDocument/2006/relationships/hyperlink" Target="https://www.cardkingdom.com/mtg/dominaria/tatyova-benthic-druid-foil" TargetMode="External"/><Relationship Id="rId176" Type="http://schemas.openxmlformats.org/officeDocument/2006/relationships/hyperlink" Target="https://www.cardkingdom.com/mtg/kamigawa-neon-dynasty-variants/the-reality-chip-showcase-foil" TargetMode="External"/><Relationship Id="rId197" Type="http://schemas.openxmlformats.org/officeDocument/2006/relationships/hyperlink" Target="https://www.cardkingdom.com/mtg/masters-25/red-elemental-blast" TargetMode="External"/><Relationship Id="rId341" Type="http://schemas.openxmlformats.org/officeDocument/2006/relationships/hyperlink" Target="https://www.cardkingdom.com/mtg/streets-of-new-capenna-commander-decks/fetid-heath" TargetMode="External"/><Relationship Id="rId362" Type="http://schemas.openxmlformats.org/officeDocument/2006/relationships/hyperlink" Target="https://www.cardkingdom.com/mtg/core-set-2019/goblin-trashmaster" TargetMode="External"/><Relationship Id="rId383" Type="http://schemas.openxmlformats.org/officeDocument/2006/relationships/hyperlink" Target="https://www.cardkingdom.com/mtg/ixalan/settle-the-wreckage" TargetMode="External"/><Relationship Id="rId418" Type="http://schemas.openxmlformats.org/officeDocument/2006/relationships/hyperlink" Target="https://www.cardkingdom.com/mtg/core-set-2021/sanctum-of-fruitful-harvest-foil" TargetMode="External"/><Relationship Id="rId439" Type="http://schemas.openxmlformats.org/officeDocument/2006/relationships/hyperlink" Target="https://www.cardkingdom.com/mtg/kamigawa-neon-dynasty/island-295-foil" TargetMode="External"/><Relationship Id="rId590" Type="http://schemas.openxmlformats.org/officeDocument/2006/relationships/hyperlink" Target="https://www.cardkingdom.com/mtg/dominaria-united/mountain-280-foil" TargetMode="External"/><Relationship Id="rId604" Type="http://schemas.openxmlformats.org/officeDocument/2006/relationships/hyperlink" Target="https://www.cardkingdom.com/mtg/2010-core-set/burning-inquiry" TargetMode="External"/><Relationship Id="rId201" Type="http://schemas.openxmlformats.org/officeDocument/2006/relationships/hyperlink" Target="https://www.cardkingdom.com/mtg/2014-core-set/bonescythe-sliver" TargetMode="External"/><Relationship Id="rId222" Type="http://schemas.openxmlformats.org/officeDocument/2006/relationships/hyperlink" Target="https://www.cardkingdom.com/mtg/ravnica-allegiance/hydroid-krasis" TargetMode="External"/><Relationship Id="rId243" Type="http://schemas.openxmlformats.org/officeDocument/2006/relationships/hyperlink" Target="https://www.cardkingdom.com/mtg/promotional/mana-tithe-textless" TargetMode="External"/><Relationship Id="rId264" Type="http://schemas.openxmlformats.org/officeDocument/2006/relationships/hyperlink" Target="https://www.cardkingdom.com/mtg/rivals-of-ixalan/journey-to-eternity" TargetMode="External"/><Relationship Id="rId285" Type="http://schemas.openxmlformats.org/officeDocument/2006/relationships/hyperlink" Target="https://www.cardkingdom.com/mtg/dominaria-united/defiler-of-vigor" TargetMode="External"/><Relationship Id="rId450" Type="http://schemas.openxmlformats.org/officeDocument/2006/relationships/hyperlink" Target="https://www.cardkingdom.com/mtg/double-masters-2022/as-foretold" TargetMode="External"/><Relationship Id="rId471" Type="http://schemas.openxmlformats.org/officeDocument/2006/relationships/hyperlink" Target="https://www.cardkingdom.com/mtg/guilds-of-ravnica-guild-kits/glimpse-the-unthinkable" TargetMode="External"/><Relationship Id="rId506" Type="http://schemas.openxmlformats.org/officeDocument/2006/relationships/hyperlink" Target="https://www.cardkingdom.com/mtg/universes-beyond-transformers/starscream-power-hungry-foil" TargetMode="External"/><Relationship Id="rId17" Type="http://schemas.openxmlformats.org/officeDocument/2006/relationships/hyperlink" Target="https://www.cardkingdom.com/mtg/strixhaven-mystical-archive/teferis-protection" TargetMode="External"/><Relationship Id="rId38" Type="http://schemas.openxmlformats.org/officeDocument/2006/relationships/hyperlink" Target="https://www.cardkingdom.com/mtg/dominaria-united-commander-decks/greensleeves-maro-sorcerer" TargetMode="External"/><Relationship Id="rId59" Type="http://schemas.openxmlformats.org/officeDocument/2006/relationships/hyperlink" Target="https://www.cardkingdom.com/mtg/dominaria-united-commander-decks/the-reaver-cleaver" TargetMode="External"/><Relationship Id="rId103" Type="http://schemas.openxmlformats.org/officeDocument/2006/relationships/hyperlink" Target="https://www.cardkingdom.com/mtg/commander-legends/vault-of-champions" TargetMode="External"/><Relationship Id="rId124" Type="http://schemas.openxmlformats.org/officeDocument/2006/relationships/hyperlink" Target="https://www.cardkingdom.com/mtg/promotional/griselbrand-grand-prix-foil" TargetMode="External"/><Relationship Id="rId310" Type="http://schemas.openxmlformats.org/officeDocument/2006/relationships/hyperlink" Target="https://www.cardkingdom.com/mtg/dominaria-united-variants/braids-arisen-nightmare-showcase" TargetMode="External"/><Relationship Id="rId492" Type="http://schemas.openxmlformats.org/officeDocument/2006/relationships/hyperlink" Target="https://www.cardkingdom.com/mtg/commander-legends/swords-to-plowshares-commander-deck" TargetMode="External"/><Relationship Id="rId527" Type="http://schemas.openxmlformats.org/officeDocument/2006/relationships/hyperlink" Target="https://www.cardkingdom.com/mtg/kamigawa-neon-dynasty-variants/greasefang-okiba-boss-showcase" TargetMode="External"/><Relationship Id="rId548" Type="http://schemas.openxmlformats.org/officeDocument/2006/relationships/hyperlink" Target="https://www.cardkingdom.com/mtg/ikoria-lair-of-behemoths/bonders-enclave" TargetMode="External"/><Relationship Id="rId569" Type="http://schemas.openxmlformats.org/officeDocument/2006/relationships/hyperlink" Target="https://www.cardkingdom.com/mtg/streets-of-new-capenna/vivien-on-the-hunt" TargetMode="External"/><Relationship Id="rId70" Type="http://schemas.openxmlformats.org/officeDocument/2006/relationships/hyperlink" Target="https://www.cardkingdom.com/mtg/urzas-saga/carpet-of-flowers" TargetMode="External"/><Relationship Id="rId91" Type="http://schemas.openxmlformats.org/officeDocument/2006/relationships/hyperlink" Target="https://www.cardkingdom.com/mtg/eldritch-moon/tree-of-perdition" TargetMode="External"/><Relationship Id="rId145" Type="http://schemas.openxmlformats.org/officeDocument/2006/relationships/hyperlink" Target="https://www.cardkingdom.com/mtg/jumpstart/vedalken-archmage" TargetMode="External"/><Relationship Id="rId166" Type="http://schemas.openxmlformats.org/officeDocument/2006/relationships/hyperlink" Target="https://www.cardkingdom.com/mtg/double-masters-2022/vedalken-orrery" TargetMode="External"/><Relationship Id="rId187" Type="http://schemas.openxmlformats.org/officeDocument/2006/relationships/hyperlink" Target="https://www.cardkingdom.com/mtg/kaladesh/skysovereign-consul-flagship" TargetMode="External"/><Relationship Id="rId331" Type="http://schemas.openxmlformats.org/officeDocument/2006/relationships/hyperlink" Target="https://www.cardkingdom.com/mtg/dominaria-united/karn-living-legacy" TargetMode="External"/><Relationship Id="rId352" Type="http://schemas.openxmlformats.org/officeDocument/2006/relationships/hyperlink" Target="https://www.cardkingdom.com/mtg/signature-spellbook-jace/brainstorm-foil" TargetMode="External"/><Relationship Id="rId373" Type="http://schemas.openxmlformats.org/officeDocument/2006/relationships/hyperlink" Target="https://www.cardkingdom.com/mtg/the-brothers-war-retro-artifacts/unwinding-clock" TargetMode="External"/><Relationship Id="rId394" Type="http://schemas.openxmlformats.org/officeDocument/2006/relationships/hyperlink" Target="https://www.cardkingdom.com/mtg/core-set-2021/teferis-ageless-insight" TargetMode="External"/><Relationship Id="rId408" Type="http://schemas.openxmlformats.org/officeDocument/2006/relationships/hyperlink" Target="https://www.cardkingdom.com/mtg/core-set-2021/sanctum-of-stone-fangs-foil" TargetMode="External"/><Relationship Id="rId429" Type="http://schemas.openxmlformats.org/officeDocument/2006/relationships/hyperlink" Target="https://www.cardkingdom.com/mtg/rivals-of-ixalan/hadanas-climb" TargetMode="External"/><Relationship Id="rId580" Type="http://schemas.openxmlformats.org/officeDocument/2006/relationships/hyperlink" Target="https://www.cardkingdom.com/mtg/kamigawa-neon-dynasty-variants/mirror-box-extended-art" TargetMode="External"/><Relationship Id="rId1" Type="http://schemas.openxmlformats.org/officeDocument/2006/relationships/hyperlink" Target="https://www.cardkingdom.com/mtg/tempest/ancient-tomb" TargetMode="External"/><Relationship Id="rId212" Type="http://schemas.openxmlformats.org/officeDocument/2006/relationships/hyperlink" Target="https://www.cardkingdom.com/mtg/commander-legends-battle-for-baldurs-gate/balor-foil" TargetMode="External"/><Relationship Id="rId233" Type="http://schemas.openxmlformats.org/officeDocument/2006/relationships/hyperlink" Target="https://www.cardkingdom.com/mtg/streets-of-new-capenna/jetmir-nexus-of-revels" TargetMode="External"/><Relationship Id="rId254" Type="http://schemas.openxmlformats.org/officeDocument/2006/relationships/hyperlink" Target="https://www.cardkingdom.com/mtg/champions-of-kamigawa/shisato-whispering-hunter-foil" TargetMode="External"/><Relationship Id="rId440" Type="http://schemas.openxmlformats.org/officeDocument/2006/relationships/hyperlink" Target="https://www.cardkingdom.com/mtg/kamigawa-neon-dynasty/mountain-299-foil" TargetMode="External"/><Relationship Id="rId28" Type="http://schemas.openxmlformats.org/officeDocument/2006/relationships/hyperlink" Target="https://www.cardkingdom.com/mtg/from-the-vault-relics/sol-ring" TargetMode="External"/><Relationship Id="rId49" Type="http://schemas.openxmlformats.org/officeDocument/2006/relationships/hyperlink" Target="https://www.cardkingdom.com/mtg/the-brothers-war/titania-voice-of-gaea" TargetMode="External"/><Relationship Id="rId114" Type="http://schemas.openxmlformats.org/officeDocument/2006/relationships/hyperlink" Target="https://www.cardkingdom.com/mtg/2014-core-set/syphon-sliver" TargetMode="External"/><Relationship Id="rId275" Type="http://schemas.openxmlformats.org/officeDocument/2006/relationships/hyperlink" Target="https://www.cardkingdom.com/mtg/explorers-of-ixalan/beacon-of-immortality" TargetMode="External"/><Relationship Id="rId296" Type="http://schemas.openxmlformats.org/officeDocument/2006/relationships/hyperlink" Target="https://www.cardkingdom.com/mtg/zendikar-rising/needleverge-pathway" TargetMode="External"/><Relationship Id="rId300" Type="http://schemas.openxmlformats.org/officeDocument/2006/relationships/hyperlink" Target="https://www.cardkingdom.com/mtg/commander-legends/keeper-of-the-accord" TargetMode="External"/><Relationship Id="rId461" Type="http://schemas.openxmlformats.org/officeDocument/2006/relationships/hyperlink" Target="https://www.cardkingdom.com/mtg/core-set-2020/vampire-of-the-dire-moon" TargetMode="External"/><Relationship Id="rId482" Type="http://schemas.openxmlformats.org/officeDocument/2006/relationships/hyperlink" Target="https://www.cardkingdom.com/mtg/strixhaven-school-of-mages/frostboil-snarl" TargetMode="External"/><Relationship Id="rId517" Type="http://schemas.openxmlformats.org/officeDocument/2006/relationships/hyperlink" Target="https://www.cardkingdom.com/mtg/commander-legends/kamahl-heart-of-krosa" TargetMode="External"/><Relationship Id="rId538" Type="http://schemas.openxmlformats.org/officeDocument/2006/relationships/hyperlink" Target="https://www.cardkingdom.com/mtg/core-set-2020/risen-reef" TargetMode="External"/><Relationship Id="rId559" Type="http://schemas.openxmlformats.org/officeDocument/2006/relationships/hyperlink" Target="https://www.cardkingdom.com/mtg/dominaria-united/aether-channeler" TargetMode="External"/><Relationship Id="rId60" Type="http://schemas.openxmlformats.org/officeDocument/2006/relationships/hyperlink" Target="https://www.cardkingdom.com/mtg/strixhaven-mystical-archive/natural-order" TargetMode="External"/><Relationship Id="rId81" Type="http://schemas.openxmlformats.org/officeDocument/2006/relationships/hyperlink" Target="https://www.cardkingdom.com/mtg/ikoria-lair-of-behemoths/indatha-triome" TargetMode="External"/><Relationship Id="rId135" Type="http://schemas.openxmlformats.org/officeDocument/2006/relationships/hyperlink" Target="https://www.cardkingdom.com/mtg/double-masters-2022/elenda-the-dusk-rose" TargetMode="External"/><Relationship Id="rId156" Type="http://schemas.openxmlformats.org/officeDocument/2006/relationships/hyperlink" Target="https://www.cardkingdom.com/mtg/secret-lair/grafdiggers-cage-foil" TargetMode="External"/><Relationship Id="rId177" Type="http://schemas.openxmlformats.org/officeDocument/2006/relationships/hyperlink" Target="https://www.cardkingdom.com/mtg/amonkhet/rhonas-the-indomitable" TargetMode="External"/><Relationship Id="rId198" Type="http://schemas.openxmlformats.org/officeDocument/2006/relationships/hyperlink" Target="https://www.cardkingdom.com/mtg/modern-horizons-2-variants/kaldra-compleat-showcase" TargetMode="External"/><Relationship Id="rId321" Type="http://schemas.openxmlformats.org/officeDocument/2006/relationships/hyperlink" Target="https://www.cardkingdom.com/mtg/mystery-booster-the-list/spike-weaver" TargetMode="External"/><Relationship Id="rId342" Type="http://schemas.openxmlformats.org/officeDocument/2006/relationships/hyperlink" Target="https://www.cardkingdom.com/mtg/dominaria-united/adarkar-wastes-foil" TargetMode="External"/><Relationship Id="rId363" Type="http://schemas.openxmlformats.org/officeDocument/2006/relationships/hyperlink" Target="https://www.cardkingdom.com/mtg/jumpstart/goblin-chieftain" TargetMode="External"/><Relationship Id="rId384" Type="http://schemas.openxmlformats.org/officeDocument/2006/relationships/hyperlink" Target="https://www.cardkingdom.com/mtg/signature-spellbook-gideon/path-to-exile" TargetMode="External"/><Relationship Id="rId419" Type="http://schemas.openxmlformats.org/officeDocument/2006/relationships/hyperlink" Target="https://www.cardkingdom.com/mtg/streets-of-new-capenna/raffine-scheming-seer" TargetMode="External"/><Relationship Id="rId570" Type="http://schemas.openxmlformats.org/officeDocument/2006/relationships/hyperlink" Target="https://www.cardkingdom.com/mtg/2014-core-set/manaweft-sliver" TargetMode="External"/><Relationship Id="rId591" Type="http://schemas.openxmlformats.org/officeDocument/2006/relationships/hyperlink" Target="https://www.cardkingdom.com/mtg/dominaria-united/plains-277-foil" TargetMode="External"/><Relationship Id="rId605" Type="http://schemas.openxmlformats.org/officeDocument/2006/relationships/hyperlink" Target="https://www.cardkingdom.com/mtg/commander-legends-battle-for-baldurs-gate/natures-lore" TargetMode="External"/><Relationship Id="rId202" Type="http://schemas.openxmlformats.org/officeDocument/2006/relationships/hyperlink" Target="https://www.cardkingdom.com/mtg/dominaria/shalai-voice-of-plenty" TargetMode="External"/><Relationship Id="rId223" Type="http://schemas.openxmlformats.org/officeDocument/2006/relationships/hyperlink" Target="https://www.cardkingdom.com/mtg/streets-of-new-capenna/luxior-giadas-gift" TargetMode="External"/><Relationship Id="rId244" Type="http://schemas.openxmlformats.org/officeDocument/2006/relationships/hyperlink" Target="https://www.cardkingdom.com/mtg/innistrad-midnight-hunt-commander-decks/drown-in-dreams" TargetMode="External"/><Relationship Id="rId430" Type="http://schemas.openxmlformats.org/officeDocument/2006/relationships/hyperlink" Target="https://www.cardkingdom.com/mtg/dominaria-united/weatherlight-compleated" TargetMode="External"/><Relationship Id="rId18" Type="http://schemas.openxmlformats.org/officeDocument/2006/relationships/hyperlink" Target="https://www.cardkingdom.com/mtg/jumpstart-2022/lita-mechanical-engineer" TargetMode="External"/><Relationship Id="rId39" Type="http://schemas.openxmlformats.org/officeDocument/2006/relationships/hyperlink" Target="https://www.cardkingdom.com/mtg/commander-2019/ohran-frostfang" TargetMode="External"/><Relationship Id="rId265" Type="http://schemas.openxmlformats.org/officeDocument/2006/relationships/hyperlink" Target="https://www.cardkingdom.com/mtg/theros-beyond-death-variants/klothys-god-of-destiny-showcase" TargetMode="External"/><Relationship Id="rId286" Type="http://schemas.openxmlformats.org/officeDocument/2006/relationships/hyperlink" Target="https://www.cardkingdom.com/mtg/zendikar-rising/bala-ged-recovery" TargetMode="External"/><Relationship Id="rId451" Type="http://schemas.openxmlformats.org/officeDocument/2006/relationships/hyperlink" Target="https://www.cardkingdom.com/mtg/jumpstart-2022/tezzeret-artifice-master" TargetMode="External"/><Relationship Id="rId472" Type="http://schemas.openxmlformats.org/officeDocument/2006/relationships/hyperlink" Target="https://www.cardkingdom.com/mtg/streets-of-new-capenna-variants/lord-xander-the-collector-showcase" TargetMode="External"/><Relationship Id="rId493" Type="http://schemas.openxmlformats.org/officeDocument/2006/relationships/hyperlink" Target="https://www.cardkingdom.com/mtg/time-spiral-remastered/rebuff-the-wicked" TargetMode="External"/><Relationship Id="rId507" Type="http://schemas.openxmlformats.org/officeDocument/2006/relationships/hyperlink" Target="https://www.cardkingdom.com/mtg/jumpstart-2022/reaper-from-the-abyss" TargetMode="External"/><Relationship Id="rId528" Type="http://schemas.openxmlformats.org/officeDocument/2006/relationships/hyperlink" Target="https://www.cardkingdom.com/mtg/core-set-2021/indulging-patrician-foil" TargetMode="External"/><Relationship Id="rId549" Type="http://schemas.openxmlformats.org/officeDocument/2006/relationships/hyperlink" Target="https://www.cardkingdom.com/mtg/adventures-in-the-forgotten-realms/lair-of-the-hydra-foil" TargetMode="External"/><Relationship Id="rId50" Type="http://schemas.openxmlformats.org/officeDocument/2006/relationships/hyperlink" Target="https://www.cardkingdom.com/mtg/aether-revolt/heroic-intervention" TargetMode="External"/><Relationship Id="rId104" Type="http://schemas.openxmlformats.org/officeDocument/2006/relationships/hyperlink" Target="https://www.cardkingdom.com/mtg/innistrad-crimson-vow/shattered-sanctum-foil" TargetMode="External"/><Relationship Id="rId125" Type="http://schemas.openxmlformats.org/officeDocument/2006/relationships/hyperlink" Target="https://www.cardkingdom.com/mtg/commander-2019/bone-miser" TargetMode="External"/><Relationship Id="rId146" Type="http://schemas.openxmlformats.org/officeDocument/2006/relationships/hyperlink" Target="https://www.cardkingdom.com/mtg/promo-pack/an-offer-you-cant-refuse-promo-pack-foil" TargetMode="External"/><Relationship Id="rId167" Type="http://schemas.openxmlformats.org/officeDocument/2006/relationships/hyperlink" Target="https://www.cardkingdom.com/mtg/streets-of-new-capenna/ziatoras-proving-ground" TargetMode="External"/><Relationship Id="rId188" Type="http://schemas.openxmlformats.org/officeDocument/2006/relationships/hyperlink" Target="https://www.cardkingdom.com/mtg/mystery-booster-the-list/smokestack-urzas-saga" TargetMode="External"/><Relationship Id="rId311" Type="http://schemas.openxmlformats.org/officeDocument/2006/relationships/hyperlink" Target="https://www.cardkingdom.com/mtg/jumpstart-2022/tragic-slip-074" TargetMode="External"/><Relationship Id="rId332" Type="http://schemas.openxmlformats.org/officeDocument/2006/relationships/hyperlink" Target="https://www.cardkingdom.com/mtg/the-brothers-war-retro-artifacts/mystic-forge" TargetMode="External"/><Relationship Id="rId353" Type="http://schemas.openxmlformats.org/officeDocument/2006/relationships/hyperlink" Target="https://www.cardkingdom.com/mtg/core-set-2020/leyline-of-anticipation" TargetMode="External"/><Relationship Id="rId374" Type="http://schemas.openxmlformats.org/officeDocument/2006/relationships/hyperlink" Target="https://www.cardkingdom.com/mtg/commander-2019/thran-dynamo" TargetMode="External"/><Relationship Id="rId395" Type="http://schemas.openxmlformats.org/officeDocument/2006/relationships/hyperlink" Target="https://www.cardkingdom.com/mtg/zendikar-rising/maddening-cacophony" TargetMode="External"/><Relationship Id="rId409" Type="http://schemas.openxmlformats.org/officeDocument/2006/relationships/hyperlink" Target="https://www.cardkingdom.com/mtg/promotional/lava-spike-premier-play" TargetMode="External"/><Relationship Id="rId560" Type="http://schemas.openxmlformats.org/officeDocument/2006/relationships/hyperlink" Target="https://www.cardkingdom.com/mtg/strixhaven-school-of-mages/solve-the-equation" TargetMode="External"/><Relationship Id="rId581" Type="http://schemas.openxmlformats.org/officeDocument/2006/relationships/hyperlink" Target="https://www.cardkingdom.com/mtg/the-brothers-war-retro-artifacts/thorn-of-amethyst-schematic-art" TargetMode="External"/><Relationship Id="rId71" Type="http://schemas.openxmlformats.org/officeDocument/2006/relationships/hyperlink" Target="https://www.cardkingdom.com/mtg/core-set-2019/omniscience" TargetMode="External"/><Relationship Id="rId92" Type="http://schemas.openxmlformats.org/officeDocument/2006/relationships/hyperlink" Target="https://www.cardkingdom.com/mtg/core-set-2020/leyline-of-the-void-foil" TargetMode="External"/><Relationship Id="rId213" Type="http://schemas.openxmlformats.org/officeDocument/2006/relationships/hyperlink" Target="https://www.cardkingdom.com/mtg/dominaria-united/shivan-devastator" TargetMode="External"/><Relationship Id="rId234" Type="http://schemas.openxmlformats.org/officeDocument/2006/relationships/hyperlink" Target="https://www.cardkingdom.com/mtg/double-masters-2022/hydroid-krasis" TargetMode="External"/><Relationship Id="rId420" Type="http://schemas.openxmlformats.org/officeDocument/2006/relationships/hyperlink" Target="https://www.cardkingdom.com/mtg/ixalan/vona-butcher-of-magan" TargetMode="External"/><Relationship Id="rId2" Type="http://schemas.openxmlformats.org/officeDocument/2006/relationships/hyperlink" Target="https://www.cardkingdom.com/mtg/dominaria-united/sheoldred-the-apocalypse" TargetMode="External"/><Relationship Id="rId29" Type="http://schemas.openxmlformats.org/officeDocument/2006/relationships/hyperlink" Target="https://www.cardkingdom.com/mtg/theros-beyond-death/shadowspear" TargetMode="External"/><Relationship Id="rId255" Type="http://schemas.openxmlformats.org/officeDocument/2006/relationships/hyperlink" Target="https://www.cardkingdom.com/mtg/amonkhet/harvest-season-foil" TargetMode="External"/><Relationship Id="rId276" Type="http://schemas.openxmlformats.org/officeDocument/2006/relationships/hyperlink" Target="https://www.cardkingdom.com/mtg/theros-beyond-death/heliods-intervention" TargetMode="External"/><Relationship Id="rId297" Type="http://schemas.openxmlformats.org/officeDocument/2006/relationships/hyperlink" Target="https://www.cardkingdom.com/mtg/hour-of-devastation/overwhelming-splendor" TargetMode="External"/><Relationship Id="rId441" Type="http://schemas.openxmlformats.org/officeDocument/2006/relationships/hyperlink" Target="https://www.cardkingdom.com/mtg/kamigawa-neon-dynasty/swamp-297-foil" TargetMode="External"/><Relationship Id="rId462" Type="http://schemas.openxmlformats.org/officeDocument/2006/relationships/hyperlink" Target="https://www.cardkingdom.com/mtg/2014-core-set/shadowborn-apostle" TargetMode="External"/><Relationship Id="rId483" Type="http://schemas.openxmlformats.org/officeDocument/2006/relationships/hyperlink" Target="https://www.cardkingdom.com/mtg/strixhaven-school-of-mages/frostboil-snarl" TargetMode="External"/><Relationship Id="rId518" Type="http://schemas.openxmlformats.org/officeDocument/2006/relationships/hyperlink" Target="https://www.cardkingdom.com/mtg/saviors-of-kamigawa/sekki-seasons-guide" TargetMode="External"/><Relationship Id="rId539" Type="http://schemas.openxmlformats.org/officeDocument/2006/relationships/hyperlink" Target="https://www.cardkingdom.com/mtg/unstable/sword-of-dungeons-dragons" TargetMode="External"/><Relationship Id="rId40" Type="http://schemas.openxmlformats.org/officeDocument/2006/relationships/hyperlink" Target="https://www.cardkingdom.com/mtg/ikoria-lair-of-behemoths/ketria-triome" TargetMode="External"/><Relationship Id="rId115" Type="http://schemas.openxmlformats.org/officeDocument/2006/relationships/hyperlink" Target="https://www.cardkingdom.com/mtg/modern-horizons-2/dauthi-voidwalker" TargetMode="External"/><Relationship Id="rId136" Type="http://schemas.openxmlformats.org/officeDocument/2006/relationships/hyperlink" Target="https://www.cardkingdom.com/mtg/rivals-of-ixalan/kumena-tyrant-of-orazca" TargetMode="External"/><Relationship Id="rId157" Type="http://schemas.openxmlformats.org/officeDocument/2006/relationships/hyperlink" Target="https://www.cardkingdom.com/mtg/commander-legends/undergrowth-stadium" TargetMode="External"/><Relationship Id="rId178" Type="http://schemas.openxmlformats.org/officeDocument/2006/relationships/hyperlink" Target="https://www.cardkingdom.com/mtg/ikoria-lair-of-behemoths-variants/vivien-monsters-advocate-borderless" TargetMode="External"/><Relationship Id="rId301" Type="http://schemas.openxmlformats.org/officeDocument/2006/relationships/hyperlink" Target="https://www.cardkingdom.com/mtg/adventures-in-the-forgotten-realms/oswald-fiddlebender-foil" TargetMode="External"/><Relationship Id="rId322" Type="http://schemas.openxmlformats.org/officeDocument/2006/relationships/hyperlink" Target="https://www.cardkingdom.com/mtg/zendikar-rising/scute-swarm" TargetMode="External"/><Relationship Id="rId343" Type="http://schemas.openxmlformats.org/officeDocument/2006/relationships/hyperlink" Target="https://www.cardkingdom.com/mtg/dominaria-united-variants/sulfurous-springs-borderless" TargetMode="External"/><Relationship Id="rId364" Type="http://schemas.openxmlformats.org/officeDocument/2006/relationships/hyperlink" Target="https://www.cardkingdom.com/mtg/commander-legends/wheel-of-misfortune" TargetMode="External"/><Relationship Id="rId550" Type="http://schemas.openxmlformats.org/officeDocument/2006/relationships/hyperlink" Target="https://www.cardkingdom.com/mtg/coldsnap/snow-covered-island" TargetMode="External"/><Relationship Id="rId61" Type="http://schemas.openxmlformats.org/officeDocument/2006/relationships/hyperlink" Target="https://www.cardkingdom.com/mtg/guilds-of-ravnica-guild-kits/aurelia-the-warleader-foil" TargetMode="External"/><Relationship Id="rId82" Type="http://schemas.openxmlformats.org/officeDocument/2006/relationships/hyperlink" Target="https://www.cardkingdom.com/mtg/innistrad-crimson-vow-variants/shattered-sanctum-borderless" TargetMode="External"/><Relationship Id="rId199" Type="http://schemas.openxmlformats.org/officeDocument/2006/relationships/hyperlink" Target="https://www.cardkingdom.com/mtg/adventures-in-the-forgotten-realms/the-book-of-exalted-deeds-foil" TargetMode="External"/><Relationship Id="rId203" Type="http://schemas.openxmlformats.org/officeDocument/2006/relationships/hyperlink" Target="https://www.cardkingdom.com/mtg/core-set-2020/bishop-of-wings" TargetMode="External"/><Relationship Id="rId385" Type="http://schemas.openxmlformats.org/officeDocument/2006/relationships/hyperlink" Target="https://www.cardkingdom.com/mtg/signature-spellbook-gideon/true-conviction" TargetMode="External"/><Relationship Id="rId571" Type="http://schemas.openxmlformats.org/officeDocument/2006/relationships/hyperlink" Target="https://www.cardkingdom.com/mtg/2014-core-set/manaweft-sliver" TargetMode="External"/><Relationship Id="rId592" Type="http://schemas.openxmlformats.org/officeDocument/2006/relationships/hyperlink" Target="https://www.cardkingdom.com/mtg/dominaria-united/swamp-279" TargetMode="External"/><Relationship Id="rId606" Type="http://schemas.openxmlformats.org/officeDocument/2006/relationships/hyperlink" Target="https://www.cardkingdom.com/mtg/core-set-2021/conclave-mentor" TargetMode="External"/><Relationship Id="rId19" Type="http://schemas.openxmlformats.org/officeDocument/2006/relationships/hyperlink" Target="https://www.cardkingdom.com/mtg/jumpstart/exquisite-blood" TargetMode="External"/><Relationship Id="rId224" Type="http://schemas.openxmlformats.org/officeDocument/2006/relationships/hyperlink" Target="https://www.cardkingdom.com/mtg/double-masters-2022-variants/panharmonicon-borderless" TargetMode="External"/><Relationship Id="rId245" Type="http://schemas.openxmlformats.org/officeDocument/2006/relationships/hyperlink" Target="https://www.cardkingdom.com/mtg/commander-legends-battle-for-baldurs-gate/kindred-discovery" TargetMode="External"/><Relationship Id="rId266" Type="http://schemas.openxmlformats.org/officeDocument/2006/relationships/hyperlink" Target="https://www.cardkingdom.com/mtg/promotional/rith-liberated-primeval-prerelease-foil" TargetMode="External"/><Relationship Id="rId287" Type="http://schemas.openxmlformats.org/officeDocument/2006/relationships/hyperlink" Target="https://www.cardkingdom.com/mtg/double-masters-2022/anguished-unmaking" TargetMode="External"/><Relationship Id="rId410" Type="http://schemas.openxmlformats.org/officeDocument/2006/relationships/hyperlink" Target="https://www.cardkingdom.com/mtg/time-spiral-remastered/monastery-swiftspear" TargetMode="External"/><Relationship Id="rId431" Type="http://schemas.openxmlformats.org/officeDocument/2006/relationships/hyperlink" Target="https://www.cardkingdom.com/mtg/ixalan/thaumatic-compass" TargetMode="External"/><Relationship Id="rId452" Type="http://schemas.openxmlformats.org/officeDocument/2006/relationships/hyperlink" Target="https://www.cardkingdom.com/mtg/ixalan/arcane-adaptation" TargetMode="External"/><Relationship Id="rId473" Type="http://schemas.openxmlformats.org/officeDocument/2006/relationships/hyperlink" Target="https://www.cardkingdom.com/mtg/rivals-of-ixalan/azors-gateway" TargetMode="External"/><Relationship Id="rId494" Type="http://schemas.openxmlformats.org/officeDocument/2006/relationships/hyperlink" Target="https://www.cardkingdom.com/mtg/shadows-over-innistrad/startled-awake" TargetMode="External"/><Relationship Id="rId508" Type="http://schemas.openxmlformats.org/officeDocument/2006/relationships/hyperlink" Target="https://www.cardkingdom.com/mtg/amonkhet/archfiend-of-ifnir" TargetMode="External"/><Relationship Id="rId529" Type="http://schemas.openxmlformats.org/officeDocument/2006/relationships/hyperlink" Target="https://www.cardkingdom.com/mtg/dominaria-united-variants/solkanar-the-tainted-showcase-foil" TargetMode="External"/><Relationship Id="rId30" Type="http://schemas.openxmlformats.org/officeDocument/2006/relationships/hyperlink" Target="https://www.cardkingdom.com/mtg/core-set-2021/ugin-the-spirit-dragon" TargetMode="External"/><Relationship Id="rId105" Type="http://schemas.openxmlformats.org/officeDocument/2006/relationships/hyperlink" Target="https://www.cardkingdom.com/mtg/streets-of-new-capenna-variants/raffines-tower-showcase" TargetMode="External"/><Relationship Id="rId126" Type="http://schemas.openxmlformats.org/officeDocument/2006/relationships/hyperlink" Target="https://www.cardkingdom.com/mtg/time-spiral-remastered/magus-of-the-moon" TargetMode="External"/><Relationship Id="rId147" Type="http://schemas.openxmlformats.org/officeDocument/2006/relationships/hyperlink" Target="https://www.cardkingdom.com/mtg/jumpstart-2022/spectral-sailor" TargetMode="External"/><Relationship Id="rId168" Type="http://schemas.openxmlformats.org/officeDocument/2006/relationships/hyperlink" Target="https://www.cardkingdom.com/mtg/rivals-of-ixalan/trapjaw-tyrant" TargetMode="External"/><Relationship Id="rId312" Type="http://schemas.openxmlformats.org/officeDocument/2006/relationships/hyperlink" Target="https://www.cardkingdom.com/mtg/streets-of-new-capenna/arcane-bombardment-foil" TargetMode="External"/><Relationship Id="rId333" Type="http://schemas.openxmlformats.org/officeDocument/2006/relationships/hyperlink" Target="https://www.cardkingdom.com/mtg/core-set-2020/mystic-forge" TargetMode="External"/><Relationship Id="rId354" Type="http://schemas.openxmlformats.org/officeDocument/2006/relationships/hyperlink" Target="https://www.cardkingdom.com/mtg/mystery-booster-the-list/whir-of-invention" TargetMode="External"/><Relationship Id="rId540" Type="http://schemas.openxmlformats.org/officeDocument/2006/relationships/hyperlink" Target="https://www.cardkingdom.com/mtg/the-brothers-war-retro-artifacts/minds-eye" TargetMode="External"/><Relationship Id="rId51" Type="http://schemas.openxmlformats.org/officeDocument/2006/relationships/hyperlink" Target="https://www.cardkingdom.com/mtg/theros-beyond-death/dryad-of-the-ilysian-grove" TargetMode="External"/><Relationship Id="rId72" Type="http://schemas.openxmlformats.org/officeDocument/2006/relationships/hyperlink" Target="https://www.cardkingdom.com/mtg/commander-2019/seedborn-muse" TargetMode="External"/><Relationship Id="rId93" Type="http://schemas.openxmlformats.org/officeDocument/2006/relationships/hyperlink" Target="https://www.cardkingdom.com/mtg/rivals-of-ixalan/pitiless-plunderer" TargetMode="External"/><Relationship Id="rId189" Type="http://schemas.openxmlformats.org/officeDocument/2006/relationships/hyperlink" Target="https://www.cardkingdom.com/mtg/double-masters-2022/darksteel-plate" TargetMode="External"/><Relationship Id="rId375" Type="http://schemas.openxmlformats.org/officeDocument/2006/relationships/hyperlink" Target="https://www.cardkingdom.com/mtg/core-set-2020/lotus-field" TargetMode="External"/><Relationship Id="rId396" Type="http://schemas.openxmlformats.org/officeDocument/2006/relationships/hyperlink" Target="https://www.cardkingdom.com/mtg/kaldheim-variants/reflections-of-littjara-extended-art" TargetMode="External"/><Relationship Id="rId561" Type="http://schemas.openxmlformats.org/officeDocument/2006/relationships/hyperlink" Target="https://www.cardkingdom.com/mtg/strixhaven-school-of-mages/solve-the-equation" TargetMode="External"/><Relationship Id="rId582" Type="http://schemas.openxmlformats.org/officeDocument/2006/relationships/hyperlink" Target="https://www.cardkingdom.com/mtg/core-set-2020/colossus-hammer" TargetMode="External"/><Relationship Id="rId3" Type="http://schemas.openxmlformats.org/officeDocument/2006/relationships/hyperlink" Target="https://www.cardkingdom.com/mtg/dominaria-united-variants/sheoldred-the-apocalypse-phyrexian" TargetMode="External"/><Relationship Id="rId214" Type="http://schemas.openxmlformats.org/officeDocument/2006/relationships/hyperlink" Target="https://www.cardkingdom.com/mtg/streets-of-new-capenna/professional-face-breaker" TargetMode="External"/><Relationship Id="rId235" Type="http://schemas.openxmlformats.org/officeDocument/2006/relationships/hyperlink" Target="https://www.cardkingdom.com/mtg/commander-legends-battle-for-baldurs-gate/skullclamp" TargetMode="External"/><Relationship Id="rId256" Type="http://schemas.openxmlformats.org/officeDocument/2006/relationships/hyperlink" Target="https://www.cardkingdom.com/mtg/hour-of-devastation/ramunap-excavator" TargetMode="External"/><Relationship Id="rId277" Type="http://schemas.openxmlformats.org/officeDocument/2006/relationships/hyperlink" Target="https://www.cardkingdom.com/mtg/innistrad-crimson-vow/welcoming-vampire" TargetMode="External"/><Relationship Id="rId298" Type="http://schemas.openxmlformats.org/officeDocument/2006/relationships/hyperlink" Target="https://www.cardkingdom.com/mtg/ixalan/legions-landing" TargetMode="External"/><Relationship Id="rId400" Type="http://schemas.openxmlformats.org/officeDocument/2006/relationships/hyperlink" Target="https://www.cardkingdom.com/mtg/ikoria-lair-of-behemoths/shark-token" TargetMode="External"/><Relationship Id="rId421" Type="http://schemas.openxmlformats.org/officeDocument/2006/relationships/hyperlink" Target="https://www.cardkingdom.com/mtg/promo-pack/fracture-promo-pack-foil" TargetMode="External"/><Relationship Id="rId442" Type="http://schemas.openxmlformats.org/officeDocument/2006/relationships/hyperlink" Target="https://www.cardkingdom.com/mtg/core-set-2021/baneslayer-angel" TargetMode="External"/><Relationship Id="rId463" Type="http://schemas.openxmlformats.org/officeDocument/2006/relationships/hyperlink" Target="https://www.cardkingdom.com/mtg/double-masters-2022/shadowborn-apostle" TargetMode="External"/><Relationship Id="rId484" Type="http://schemas.openxmlformats.org/officeDocument/2006/relationships/hyperlink" Target="https://www.cardkingdom.com/mtg/kamigawa-neon-dynasty/sokenzan-crucible-of-defiance-foil" TargetMode="External"/><Relationship Id="rId519" Type="http://schemas.openxmlformats.org/officeDocument/2006/relationships/hyperlink" Target="https://www.cardkingdom.com/mtg/core-set-2020/leyline-of-abundance" TargetMode="External"/><Relationship Id="rId116" Type="http://schemas.openxmlformats.org/officeDocument/2006/relationships/hyperlink" Target="https://www.cardkingdom.com/mtg/strixhaven-school-of-mages/crackle-with-power" TargetMode="External"/><Relationship Id="rId137" Type="http://schemas.openxmlformats.org/officeDocument/2006/relationships/hyperlink" Target="https://www.cardkingdom.com/mtg/innistrad-midnight-hunt/deserted-beach" TargetMode="External"/><Relationship Id="rId158" Type="http://schemas.openxmlformats.org/officeDocument/2006/relationships/hyperlink" Target="https://www.cardkingdom.com/mtg/innistrad-crimson-vow-variants/deathcap-glade-borderless" TargetMode="External"/><Relationship Id="rId302" Type="http://schemas.openxmlformats.org/officeDocument/2006/relationships/hyperlink" Target="https://www.cardkingdom.com/mtg/jumpstart-2022/eidolon-of-rhetoric" TargetMode="External"/><Relationship Id="rId323" Type="http://schemas.openxmlformats.org/officeDocument/2006/relationships/hyperlink" Target="https://www.cardkingdom.com/mtg/modern-horizons-2/enchantresss-presence-foil" TargetMode="External"/><Relationship Id="rId344" Type="http://schemas.openxmlformats.org/officeDocument/2006/relationships/hyperlink" Target="https://www.cardkingdom.com/mtg/unstable/island" TargetMode="External"/><Relationship Id="rId530" Type="http://schemas.openxmlformats.org/officeDocument/2006/relationships/hyperlink" Target="https://www.cardkingdom.com/mtg/ikoria-lair-of-behemoths/rielle-the-everwise-foil" TargetMode="External"/><Relationship Id="rId20" Type="http://schemas.openxmlformats.org/officeDocument/2006/relationships/hyperlink" Target="https://www.cardkingdom.com/mtg/core-set-2021/fiery-emancipation-foil" TargetMode="External"/><Relationship Id="rId41" Type="http://schemas.openxmlformats.org/officeDocument/2006/relationships/hyperlink" Target="https://www.cardkingdom.com/mtg/promotional/abrupt-decay-wmcq-foil" TargetMode="External"/><Relationship Id="rId62" Type="http://schemas.openxmlformats.org/officeDocument/2006/relationships/hyperlink" Target="https://www.cardkingdom.com/mtg/ravnica-allegiance/hydroid-krasis-foil" TargetMode="External"/><Relationship Id="rId83" Type="http://schemas.openxmlformats.org/officeDocument/2006/relationships/hyperlink" Target="https://www.cardkingdom.com/mtg/commander-2021-variants/archaeomancers-map-extended-art" TargetMode="External"/><Relationship Id="rId179" Type="http://schemas.openxmlformats.org/officeDocument/2006/relationships/hyperlink" Target="https://www.cardkingdom.com/mtg/commander-2019/second-harvest" TargetMode="External"/><Relationship Id="rId365" Type="http://schemas.openxmlformats.org/officeDocument/2006/relationships/hyperlink" Target="https://www.cardkingdom.com/mtg/dominaria-united/leaf-crowned-visionary" TargetMode="External"/><Relationship Id="rId386" Type="http://schemas.openxmlformats.org/officeDocument/2006/relationships/hyperlink" Target="https://www.cardkingdom.com/mtg/core-set-2020/starfield-mystic" TargetMode="External"/><Relationship Id="rId551" Type="http://schemas.openxmlformats.org/officeDocument/2006/relationships/hyperlink" Target="https://www.cardkingdom.com/mtg/unstable/plains" TargetMode="External"/><Relationship Id="rId572" Type="http://schemas.openxmlformats.org/officeDocument/2006/relationships/hyperlink" Target="https://www.cardkingdom.com/mtg/double-masters/crop-rotation" TargetMode="External"/><Relationship Id="rId593" Type="http://schemas.openxmlformats.org/officeDocument/2006/relationships/hyperlink" Target="https://www.cardkingdom.com/mtg/zendikar-rising/felidar-retreat-foil" TargetMode="External"/><Relationship Id="rId607" Type="http://schemas.openxmlformats.org/officeDocument/2006/relationships/hyperlink" Target="https://www.cardkingdom.com/mtg/guilds-of-ravnica-guild-kits/dimir-signet" TargetMode="External"/><Relationship Id="rId190" Type="http://schemas.openxmlformats.org/officeDocument/2006/relationships/hyperlink" Target="https://www.cardkingdom.com/mtg/champions-of-kamigawa/okina-temple-to-the-grandfathers" TargetMode="External"/><Relationship Id="rId204" Type="http://schemas.openxmlformats.org/officeDocument/2006/relationships/hyperlink" Target="https://www.cardkingdom.com/mtg/innistrad-midnight-hunt/brutal-cathar" TargetMode="External"/><Relationship Id="rId225" Type="http://schemas.openxmlformats.org/officeDocument/2006/relationships/hyperlink" Target="https://www.cardkingdom.com/mtg/the-brothers-war-commander-decks/staff-of-titania-foil" TargetMode="External"/><Relationship Id="rId246" Type="http://schemas.openxmlformats.org/officeDocument/2006/relationships/hyperlink" Target="https://www.cardkingdom.com/mtg/jumpstart-2022/alandra-sky-dreamer" TargetMode="External"/><Relationship Id="rId267" Type="http://schemas.openxmlformats.org/officeDocument/2006/relationships/hyperlink" Target="https://www.cardkingdom.com/mtg/zendikar-rising/lithoform-engine" TargetMode="External"/><Relationship Id="rId288" Type="http://schemas.openxmlformats.org/officeDocument/2006/relationships/hyperlink" Target="https://www.cardkingdom.com/mtg/strixhaven-school-of-mages-variants/galazeth-prismari-borderless" TargetMode="External"/><Relationship Id="rId411" Type="http://schemas.openxmlformats.org/officeDocument/2006/relationships/hyperlink" Target="https://www.cardkingdom.com/mtg/commander-legends-battle-for-baldurs-gate/grim-hireling" TargetMode="External"/><Relationship Id="rId432" Type="http://schemas.openxmlformats.org/officeDocument/2006/relationships/hyperlink" Target="https://www.cardkingdom.com/mtg/commander-legends/thought-vessel" TargetMode="External"/><Relationship Id="rId453" Type="http://schemas.openxmlformats.org/officeDocument/2006/relationships/hyperlink" Target="https://www.cardkingdom.com/mtg/signature-spellbook-jace/counterspell" TargetMode="External"/><Relationship Id="rId474" Type="http://schemas.openxmlformats.org/officeDocument/2006/relationships/hyperlink" Target="https://www.cardkingdom.com/mtg/the-brothers-war-retro-artifacts/platinum-angel" TargetMode="External"/><Relationship Id="rId509" Type="http://schemas.openxmlformats.org/officeDocument/2006/relationships/hyperlink" Target="https://www.cardkingdom.com/mtg/modern-horizons-2/profane-tutor" TargetMode="External"/><Relationship Id="rId106" Type="http://schemas.openxmlformats.org/officeDocument/2006/relationships/hyperlink" Target="https://www.cardkingdom.com/mtg/streets-of-new-capenna-commander-decks/smugglers-share" TargetMode="External"/><Relationship Id="rId127" Type="http://schemas.openxmlformats.org/officeDocument/2006/relationships/hyperlink" Target="https://www.cardkingdom.com/mtg/innistrad-midnight-hunt/wrenn-and-seven" TargetMode="External"/><Relationship Id="rId313" Type="http://schemas.openxmlformats.org/officeDocument/2006/relationships/hyperlink" Target="https://www.cardkingdom.com/mtg/jumpstart-2022/mizzix-replica-rider" TargetMode="External"/><Relationship Id="rId495" Type="http://schemas.openxmlformats.org/officeDocument/2006/relationships/hyperlink" Target="https://www.cardkingdom.com/mtg/signature-spellbook-jace/jace-beleren" TargetMode="External"/><Relationship Id="rId10" Type="http://schemas.openxmlformats.org/officeDocument/2006/relationships/hyperlink" Target="https://www.cardkingdom.com/mtg/promotional/stoneforge-mystic-grand-prix-foil" TargetMode="External"/><Relationship Id="rId31" Type="http://schemas.openxmlformats.org/officeDocument/2006/relationships/hyperlink" Target="https://www.cardkingdom.com/mtg/core-set-2020/field-of-the-dead" TargetMode="External"/><Relationship Id="rId52" Type="http://schemas.openxmlformats.org/officeDocument/2006/relationships/hyperlink" Target="https://www.cardkingdom.com/mtg/mystery-booster-the-list/carpet-of-flowers" TargetMode="External"/><Relationship Id="rId73" Type="http://schemas.openxmlformats.org/officeDocument/2006/relationships/hyperlink" Target="https://www.cardkingdom.com/mtg/war-of-the-spark/teferi-time-raveler" TargetMode="External"/><Relationship Id="rId94" Type="http://schemas.openxmlformats.org/officeDocument/2006/relationships/hyperlink" Target="https://www.cardkingdom.com/mtg/rivals-of-ixalan/ghalta-primal-hunger-foil" TargetMode="External"/><Relationship Id="rId148" Type="http://schemas.openxmlformats.org/officeDocument/2006/relationships/hyperlink" Target="https://www.cardkingdom.com/mtg/promotional/plague-belcher-prerelease-foil" TargetMode="External"/><Relationship Id="rId169" Type="http://schemas.openxmlformats.org/officeDocument/2006/relationships/hyperlink" Target="https://www.cardkingdom.com/mtg/double-masters-2022/monastery-mentor" TargetMode="External"/><Relationship Id="rId334" Type="http://schemas.openxmlformats.org/officeDocument/2006/relationships/hyperlink" Target="https://www.cardkingdom.com/mtg/commander-legends/staff-of-domination-foil" TargetMode="External"/><Relationship Id="rId355" Type="http://schemas.openxmlformats.org/officeDocument/2006/relationships/hyperlink" Target="https://www.cardkingdom.com/mtg/commander-legends/nezahal-primal-tide-commander-deck" TargetMode="External"/><Relationship Id="rId376" Type="http://schemas.openxmlformats.org/officeDocument/2006/relationships/hyperlink" Target="https://www.cardkingdom.com/mtg/time-spiral-remastered/dryad-arbor" TargetMode="External"/><Relationship Id="rId397" Type="http://schemas.openxmlformats.org/officeDocument/2006/relationships/hyperlink" Target="https://www.cardkingdom.com/mtg/rivals-of-ixalan/curious-obsession" TargetMode="External"/><Relationship Id="rId520" Type="http://schemas.openxmlformats.org/officeDocument/2006/relationships/hyperlink" Target="https://www.cardkingdom.com/mtg/throne-of-eldraine/gilded-goose-foil" TargetMode="External"/><Relationship Id="rId541" Type="http://schemas.openxmlformats.org/officeDocument/2006/relationships/hyperlink" Target="https://www.cardkingdom.com/mtg/core-set-2020/icon-of-ancestry" TargetMode="External"/><Relationship Id="rId562" Type="http://schemas.openxmlformats.org/officeDocument/2006/relationships/hyperlink" Target="https://www.cardkingdom.com/mtg/innistrad-midnight-hunt/fading-hope" TargetMode="External"/><Relationship Id="rId583" Type="http://schemas.openxmlformats.org/officeDocument/2006/relationships/hyperlink" Target="https://www.cardkingdom.com/mtg/commander-legends/sol-ring-commander-deck" TargetMode="External"/><Relationship Id="rId4" Type="http://schemas.openxmlformats.org/officeDocument/2006/relationships/hyperlink" Target="https://www.cardkingdom.com/mtg/modern-horizons-2/ragavan-nimble-pilferer" TargetMode="External"/><Relationship Id="rId180" Type="http://schemas.openxmlformats.org/officeDocument/2006/relationships/hyperlink" Target="https://www.cardkingdom.com/mtg/core-set-2020/veil-of-summer" TargetMode="External"/><Relationship Id="rId215" Type="http://schemas.openxmlformats.org/officeDocument/2006/relationships/hyperlink" Target="https://www.cardkingdom.com/mtg/return-to-ravnica/vandalblast" TargetMode="External"/><Relationship Id="rId236" Type="http://schemas.openxmlformats.org/officeDocument/2006/relationships/hyperlink" Target="https://www.cardkingdom.com/mtg/strixhaven-school-of-mages/wandering-archaic" TargetMode="External"/><Relationship Id="rId257" Type="http://schemas.openxmlformats.org/officeDocument/2006/relationships/hyperlink" Target="https://www.cardkingdom.com/mtg/rivals-of-ixalan/ghalta-primal-hunger" TargetMode="External"/><Relationship Id="rId278" Type="http://schemas.openxmlformats.org/officeDocument/2006/relationships/hyperlink" Target="https://www.cardkingdom.com/mtg/jumpstart/kira-great-glass-spinner" TargetMode="External"/><Relationship Id="rId401" Type="http://schemas.openxmlformats.org/officeDocument/2006/relationships/hyperlink" Target="https://www.cardkingdom.com/mtg/war-of-the-spark/god-eternal-bontu" TargetMode="External"/><Relationship Id="rId422" Type="http://schemas.openxmlformats.org/officeDocument/2006/relationships/hyperlink" Target="https://www.cardkingdom.com/mtg/adventures-in-the-forgotten-realms/xanathar-guild-kingpin" TargetMode="External"/><Relationship Id="rId443" Type="http://schemas.openxmlformats.org/officeDocument/2006/relationships/hyperlink" Target="https://www.cardkingdom.com/mtg/commander-2019/sevinnes-reclamation" TargetMode="External"/><Relationship Id="rId464" Type="http://schemas.openxmlformats.org/officeDocument/2006/relationships/hyperlink" Target="https://www.cardkingdom.com/mtg/strixhaven-school-of-mages/dragons-approach" TargetMode="External"/><Relationship Id="rId303" Type="http://schemas.openxmlformats.org/officeDocument/2006/relationships/hyperlink" Target="https://www.cardkingdom.com/mtg/aether-revolt/disallow" TargetMode="External"/><Relationship Id="rId485" Type="http://schemas.openxmlformats.org/officeDocument/2006/relationships/hyperlink" Target="https://www.cardkingdom.com/mtg/the-brothers-war/underground-river" TargetMode="External"/><Relationship Id="rId42" Type="http://schemas.openxmlformats.org/officeDocument/2006/relationships/hyperlink" Target="https://www.cardkingdom.com/mtg/promotional/thraben-inspector-premier-play-foil" TargetMode="External"/><Relationship Id="rId84" Type="http://schemas.openxmlformats.org/officeDocument/2006/relationships/hyperlink" Target="https://www.cardkingdom.com/mtg/kamigawa-neon-dynasty/jin-gitaxias-progress-tyrant" TargetMode="External"/><Relationship Id="rId138" Type="http://schemas.openxmlformats.org/officeDocument/2006/relationships/hyperlink" Target="https://www.cardkingdom.com/mtg/innistrad-crimson-vow-variants/sundown-pass-borderless" TargetMode="External"/><Relationship Id="rId345" Type="http://schemas.openxmlformats.org/officeDocument/2006/relationships/hyperlink" Target="https://www.cardkingdom.com/mtg/unstable/swamp" TargetMode="External"/><Relationship Id="rId387" Type="http://schemas.openxmlformats.org/officeDocument/2006/relationships/hyperlink" Target="https://www.cardkingdom.com/mtg/strixhaven-mystical-archive/swords-to-plowshares" TargetMode="External"/><Relationship Id="rId510" Type="http://schemas.openxmlformats.org/officeDocument/2006/relationships/hyperlink" Target="https://www.cardkingdom.com/mtg/innistrad-midnight-hunt-commander-decks/death-baron" TargetMode="External"/><Relationship Id="rId552" Type="http://schemas.openxmlformats.org/officeDocument/2006/relationships/hyperlink" Target="https://www.cardkingdom.com/mtg/jumpstart/plains-045" TargetMode="External"/><Relationship Id="rId594" Type="http://schemas.openxmlformats.org/officeDocument/2006/relationships/hyperlink" Target="https://www.cardkingdom.com/mtg/core-set-2020/angel-of-vitality" TargetMode="External"/><Relationship Id="rId608" Type="http://schemas.openxmlformats.org/officeDocument/2006/relationships/hyperlink" Target="https://www.cardkingdom.com/mtg/ice-age/snow-covered-mountain" TargetMode="External"/><Relationship Id="rId191" Type="http://schemas.openxmlformats.org/officeDocument/2006/relationships/hyperlink" Target="https://www.cardkingdom.com/mtg/kaladesh/botanical-sanctum" TargetMode="External"/><Relationship Id="rId205" Type="http://schemas.openxmlformats.org/officeDocument/2006/relationships/hyperlink" Target="https://www.cardkingdom.com/mtg/time-spiral-remastered/silence" TargetMode="External"/><Relationship Id="rId247" Type="http://schemas.openxmlformats.org/officeDocument/2006/relationships/hyperlink" Target="https://www.cardkingdom.com/mtg/promotional/sanctum-seeker-prerelease-foil" TargetMode="External"/><Relationship Id="rId412" Type="http://schemas.openxmlformats.org/officeDocument/2006/relationships/hyperlink" Target="https://www.cardkingdom.com/mtg/streets-of-new-capenna/vivien-on-the-hunt-foil" TargetMode="External"/><Relationship Id="rId107" Type="http://schemas.openxmlformats.org/officeDocument/2006/relationships/hyperlink" Target="https://www.cardkingdom.com/mtg/promotional/search-for-azcanta-prerelease-foil" TargetMode="External"/><Relationship Id="rId289" Type="http://schemas.openxmlformats.org/officeDocument/2006/relationships/hyperlink" Target="https://www.cardkingdom.com/mtg/rivals-of-ixalan/storm-the-vault" TargetMode="External"/><Relationship Id="rId454" Type="http://schemas.openxmlformats.org/officeDocument/2006/relationships/hyperlink" Target="https://www.cardkingdom.com/mtg/dominaria-united/vodalian-hexcatcher" TargetMode="External"/><Relationship Id="rId496" Type="http://schemas.openxmlformats.org/officeDocument/2006/relationships/hyperlink" Target="https://www.cardkingdom.com/mtg/core-set-2020/cavalier-of-gales" TargetMode="External"/><Relationship Id="rId11" Type="http://schemas.openxmlformats.org/officeDocument/2006/relationships/hyperlink" Target="https://www.cardkingdom.com/mtg/rivals-of-ixalan/the-immortal-sun" TargetMode="External"/><Relationship Id="rId53" Type="http://schemas.openxmlformats.org/officeDocument/2006/relationships/hyperlink" Target="https://www.cardkingdom.com/mtg/ixalan/vanquishers-banner" TargetMode="External"/><Relationship Id="rId149" Type="http://schemas.openxmlformats.org/officeDocument/2006/relationships/hyperlink" Target="https://www.cardkingdom.com/mtg/the-brothers-war/diabolic-intent" TargetMode="External"/><Relationship Id="rId314" Type="http://schemas.openxmlformats.org/officeDocument/2006/relationships/hyperlink" Target="https://www.cardkingdom.com/mtg/modern-horizons-2/dragons-rage-channeler-foil" TargetMode="External"/><Relationship Id="rId356" Type="http://schemas.openxmlformats.org/officeDocument/2006/relationships/hyperlink" Target="https://www.cardkingdom.com/mtg/masters-25/arcane-denial" TargetMode="External"/><Relationship Id="rId398" Type="http://schemas.openxmlformats.org/officeDocument/2006/relationships/hyperlink" Target="https://www.cardkingdom.com/mtg/jumpstart/curious-obsession" TargetMode="External"/><Relationship Id="rId521" Type="http://schemas.openxmlformats.org/officeDocument/2006/relationships/hyperlink" Target="https://www.cardkingdom.com/mtg/zendikar-rising/lotus-cobra" TargetMode="External"/><Relationship Id="rId563" Type="http://schemas.openxmlformats.org/officeDocument/2006/relationships/hyperlink" Target="https://www.cardkingdom.com/mtg/core-set-2020/knight-of-the-ebon-legion" TargetMode="External"/><Relationship Id="rId95" Type="http://schemas.openxmlformats.org/officeDocument/2006/relationships/hyperlink" Target="https://www.cardkingdom.com/mtg/gatecrash/mind-grind-foil" TargetMode="External"/><Relationship Id="rId160" Type="http://schemas.openxmlformats.org/officeDocument/2006/relationships/hyperlink" Target="https://www.cardkingdom.com/mtg/dominaria-united/plaza-of-heroes" TargetMode="External"/><Relationship Id="rId216" Type="http://schemas.openxmlformats.org/officeDocument/2006/relationships/hyperlink" Target="https://www.cardkingdom.com/mtg/ikoria-lair-of-behemoths/vivien-monsters-advocate" TargetMode="External"/><Relationship Id="rId423" Type="http://schemas.openxmlformats.org/officeDocument/2006/relationships/hyperlink" Target="https://www.cardkingdom.com/mtg/strixhaven-school-of-mages/expressive-iteration" TargetMode="External"/><Relationship Id="rId258" Type="http://schemas.openxmlformats.org/officeDocument/2006/relationships/hyperlink" Target="https://www.cardkingdom.com/mtg/game-night-2019/ghalta-primal-hunger" TargetMode="External"/><Relationship Id="rId465" Type="http://schemas.openxmlformats.org/officeDocument/2006/relationships/hyperlink" Target="https://www.cardkingdom.com/mtg/strixhaven-school-of-mages/dragons-approach" TargetMode="External"/><Relationship Id="rId22" Type="http://schemas.openxmlformats.org/officeDocument/2006/relationships/hyperlink" Target="https://www.cardkingdom.com/mtg/promotional/selfless-spirit-premier-play" TargetMode="External"/><Relationship Id="rId64" Type="http://schemas.openxmlformats.org/officeDocument/2006/relationships/hyperlink" Target="https://www.cardkingdom.com/mtg/aether-revolt/walking-ballista" TargetMode="External"/><Relationship Id="rId118" Type="http://schemas.openxmlformats.org/officeDocument/2006/relationships/hyperlink" Target="https://www.cardkingdom.com/mtg/commander-legends-battle-for-baldurs-gate/ancient-bronze-dragon" TargetMode="External"/><Relationship Id="rId325" Type="http://schemas.openxmlformats.org/officeDocument/2006/relationships/hyperlink" Target="https://www.cardkingdom.com/mtg/modern-horizons-2-variants/vindicate-borderless-foil" TargetMode="External"/><Relationship Id="rId367" Type="http://schemas.openxmlformats.org/officeDocument/2006/relationships/hyperlink" Target="https://www.cardkingdom.com/mtg/strixhaven-school-of-mages/shadrix-silverquill" TargetMode="External"/><Relationship Id="rId532" Type="http://schemas.openxmlformats.org/officeDocument/2006/relationships/hyperlink" Target="https://www.cardkingdom.com/mtg/double-masters/jhoira-weatherlight-captain" TargetMode="External"/><Relationship Id="rId574" Type="http://schemas.openxmlformats.org/officeDocument/2006/relationships/hyperlink" Target="https://www.cardkingdom.com/mtg/ikoria-lair-of-behemoths/nethroi-apex-of-death" TargetMode="External"/><Relationship Id="rId171" Type="http://schemas.openxmlformats.org/officeDocument/2006/relationships/hyperlink" Target="https://www.cardkingdom.com/mtg/adventures-in-the-forgotten-realms-variants/teleportation-circle-extended-art" TargetMode="External"/><Relationship Id="rId227" Type="http://schemas.openxmlformats.org/officeDocument/2006/relationships/hyperlink" Target="https://www.cardkingdom.com/mtg/promotional/fabled-passage-love-your-lgs-foil" TargetMode="External"/><Relationship Id="rId269" Type="http://schemas.openxmlformats.org/officeDocument/2006/relationships/hyperlink" Target="https://www.cardkingdom.com/mtg/the-brothers-war-retro-artifacts/unwinding-clock-schematic-art" TargetMode="External"/><Relationship Id="rId434" Type="http://schemas.openxmlformats.org/officeDocument/2006/relationships/hyperlink" Target="https://www.cardkingdom.com/mtg/amonkhet/cascading-cataracts" TargetMode="External"/><Relationship Id="rId476" Type="http://schemas.openxmlformats.org/officeDocument/2006/relationships/hyperlink" Target="https://www.cardkingdom.com/mtg/core-set-2020/grafdiggers-cage" TargetMode="External"/><Relationship Id="rId33" Type="http://schemas.openxmlformats.org/officeDocument/2006/relationships/hyperlink" Target="https://www.cardkingdom.com/mtg/jumpstart-2022/karn-liberated" TargetMode="External"/><Relationship Id="rId129" Type="http://schemas.openxmlformats.org/officeDocument/2006/relationships/hyperlink" Target="https://www.cardkingdom.com/mtg/jumpstart-2022/zask-skittering-swarmlord" TargetMode="External"/><Relationship Id="rId280" Type="http://schemas.openxmlformats.org/officeDocument/2006/relationships/hyperlink" Target="https://www.cardkingdom.com/mtg/journey-into-nyx/master-of-the-feast" TargetMode="External"/><Relationship Id="rId336" Type="http://schemas.openxmlformats.org/officeDocument/2006/relationships/hyperlink" Target="https://www.cardkingdom.com/mtg/amonkhet/bontus-monument" TargetMode="External"/><Relationship Id="rId501" Type="http://schemas.openxmlformats.org/officeDocument/2006/relationships/hyperlink" Target="https://www.cardkingdom.com/mtg/streets-of-new-capenna/slip-out-the-back" TargetMode="External"/><Relationship Id="rId543" Type="http://schemas.openxmlformats.org/officeDocument/2006/relationships/hyperlink" Target="https://www.cardkingdom.com/mtg/amonkhet/oketras-monument" TargetMode="External"/><Relationship Id="rId75" Type="http://schemas.openxmlformats.org/officeDocument/2006/relationships/hyperlink" Target="https://www.cardkingdom.com/mtg/ixalan/revel-in-riches" TargetMode="External"/><Relationship Id="rId140" Type="http://schemas.openxmlformats.org/officeDocument/2006/relationships/hyperlink" Target="https://www.cardkingdom.com/mtg/streets-of-new-capenna/sparas-headquarters" TargetMode="External"/><Relationship Id="rId182" Type="http://schemas.openxmlformats.org/officeDocument/2006/relationships/hyperlink" Target="https://www.cardkingdom.com/mtg/core-set-2020/kethis-the-hidden-hand" TargetMode="External"/><Relationship Id="rId378" Type="http://schemas.openxmlformats.org/officeDocument/2006/relationships/hyperlink" Target="https://www.cardkingdom.com/mtg/double-masters-2022/forbidden-orchard" TargetMode="External"/><Relationship Id="rId403" Type="http://schemas.openxmlformats.org/officeDocument/2006/relationships/hyperlink" Target="https://www.cardkingdom.com/mtg/kaldheim-variants/eradicator-valkyrie-extended-art" TargetMode="External"/><Relationship Id="rId585" Type="http://schemas.openxmlformats.org/officeDocument/2006/relationships/hyperlink" Target="https://www.cardkingdom.com/mtg/strixhaven-school-of-mages/furycalm-snarl-foil" TargetMode="External"/><Relationship Id="rId6" Type="http://schemas.openxmlformats.org/officeDocument/2006/relationships/hyperlink" Target="https://www.cardkingdom.com/mtg/modern-horizons-2-variants/fury-borderless" TargetMode="External"/><Relationship Id="rId238" Type="http://schemas.openxmlformats.org/officeDocument/2006/relationships/hyperlink" Target="https://www.cardkingdom.com/mtg/zendikar-rising/angel-of-destiny" TargetMode="External"/><Relationship Id="rId445" Type="http://schemas.openxmlformats.org/officeDocument/2006/relationships/hyperlink" Target="https://www.cardkingdom.com/mtg/commander-legends-battle-for-baldurs-gate/sevinnes-reclamation" TargetMode="External"/><Relationship Id="rId487" Type="http://schemas.openxmlformats.org/officeDocument/2006/relationships/hyperlink" Target="https://www.cardkingdom.com/mtg/amonkhet/gideon-of-the-trials" TargetMode="External"/><Relationship Id="rId610" Type="http://schemas.openxmlformats.org/officeDocument/2006/relationships/printerSettings" Target="../printerSettings/printerSettings2.bin"/><Relationship Id="rId291" Type="http://schemas.openxmlformats.org/officeDocument/2006/relationships/hyperlink" Target="https://www.cardkingdom.com/mtg/strixhaven-school-of-mages/prismari-command" TargetMode="External"/><Relationship Id="rId305" Type="http://schemas.openxmlformats.org/officeDocument/2006/relationships/hyperlink" Target="https://www.cardkingdom.com/mtg/dominaria/demonlord-belzenlok-foil" TargetMode="External"/><Relationship Id="rId347" Type="http://schemas.openxmlformats.org/officeDocument/2006/relationships/hyperlink" Target="https://www.cardkingdom.com/mtg/adventures-in-the-forgotten-realms-commander-decks/mantle-of-the-ancients" TargetMode="External"/><Relationship Id="rId512" Type="http://schemas.openxmlformats.org/officeDocument/2006/relationships/hyperlink" Target="https://www.cardkingdom.com/mtg/streets-of-new-capenna-commander-decks/lethal-scheme" TargetMode="External"/><Relationship Id="rId44" Type="http://schemas.openxmlformats.org/officeDocument/2006/relationships/hyperlink" Target="https://www.cardkingdom.com/mtg/modern-horizons-2/archon-of-cruelty" TargetMode="External"/><Relationship Id="rId86" Type="http://schemas.openxmlformats.org/officeDocument/2006/relationships/hyperlink" Target="https://www.cardkingdom.com/mtg/rivals-of-ixalan/wayward-swordtooth" TargetMode="External"/><Relationship Id="rId151" Type="http://schemas.openxmlformats.org/officeDocument/2006/relationships/hyperlink" Target="https://www.cardkingdom.com/mtg/modern-horizons-2-variants/chatterfang-squirrel-general-retro-frame" TargetMode="External"/><Relationship Id="rId389" Type="http://schemas.openxmlformats.org/officeDocument/2006/relationships/hyperlink" Target="https://www.cardkingdom.com/mtg/streets-of-new-capenna/giada-font-of-hope" TargetMode="External"/><Relationship Id="rId554" Type="http://schemas.openxmlformats.org/officeDocument/2006/relationships/hyperlink" Target="https://www.cardkingdom.com/mtg/kamigawa-neon-dynasty/swamp-298" TargetMode="External"/><Relationship Id="rId596" Type="http://schemas.openxmlformats.org/officeDocument/2006/relationships/hyperlink" Target="https://www.cardkingdom.com/mtg/adventures-in-the-forgotten-realms/portable-hole" TargetMode="External"/><Relationship Id="rId193" Type="http://schemas.openxmlformats.org/officeDocument/2006/relationships/hyperlink" Target="https://www.cardkingdom.com/mtg/innistrad-crimson-vow/sundown-pass-foil" TargetMode="External"/><Relationship Id="rId207" Type="http://schemas.openxmlformats.org/officeDocument/2006/relationships/hyperlink" Target="https://www.cardkingdom.com/mtg/dominaria-united/vesuvan-duplimancy" TargetMode="External"/><Relationship Id="rId249" Type="http://schemas.openxmlformats.org/officeDocument/2006/relationships/hyperlink" Target="https://www.cardkingdom.com/mtg/ikoria-lair-of-behemoths/bastion-of-remembrance" TargetMode="External"/><Relationship Id="rId414" Type="http://schemas.openxmlformats.org/officeDocument/2006/relationships/hyperlink" Target="https://www.cardkingdom.com/mtg/kaldheim-variants/old-growth-troll-extended-art-foil" TargetMode="External"/><Relationship Id="rId456" Type="http://schemas.openxmlformats.org/officeDocument/2006/relationships/hyperlink" Target="https://www.cardkingdom.com/mtg/core-set-2019/death-baron" TargetMode="External"/><Relationship Id="rId498" Type="http://schemas.openxmlformats.org/officeDocument/2006/relationships/hyperlink" Target="https://www.cardkingdom.com/mtg/innistrad-midnight-hunt/malevolent-hermit-foil" TargetMode="External"/><Relationship Id="rId13" Type="http://schemas.openxmlformats.org/officeDocument/2006/relationships/hyperlink" Target="https://www.cardkingdom.com/mtg/2014-core-set/darksteel-forge" TargetMode="External"/><Relationship Id="rId109" Type="http://schemas.openxmlformats.org/officeDocument/2006/relationships/hyperlink" Target="https://www.cardkingdom.com/mtg/battlebond/vigor" TargetMode="External"/><Relationship Id="rId260" Type="http://schemas.openxmlformats.org/officeDocument/2006/relationships/hyperlink" Target="https://www.cardkingdom.com/mtg/dominaria-united/defiler-of-vigor-foil" TargetMode="External"/><Relationship Id="rId316" Type="http://schemas.openxmlformats.org/officeDocument/2006/relationships/hyperlink" Target="https://www.cardkingdom.com/mtg/dominaria/skirk-prospector-foil" TargetMode="External"/><Relationship Id="rId523" Type="http://schemas.openxmlformats.org/officeDocument/2006/relationships/hyperlink" Target="https://www.cardkingdom.com/mtg/time-spiral-remastered/time-of-need" TargetMode="External"/><Relationship Id="rId55" Type="http://schemas.openxmlformats.org/officeDocument/2006/relationships/hyperlink" Target="https://www.cardkingdom.com/mtg/core-set-2021/heroic-intervention" TargetMode="External"/><Relationship Id="rId97" Type="http://schemas.openxmlformats.org/officeDocument/2006/relationships/hyperlink" Target="https://www.cardkingdom.com/mtg/commander-2016/kynaios-and-tiro-of-meletis-foil" TargetMode="External"/><Relationship Id="rId120" Type="http://schemas.openxmlformats.org/officeDocument/2006/relationships/hyperlink" Target="https://www.cardkingdom.com/mtg/core-set-2021/azusa-lost-but-seeking" TargetMode="External"/><Relationship Id="rId358" Type="http://schemas.openxmlformats.org/officeDocument/2006/relationships/hyperlink" Target="https://www.cardkingdom.com/mtg/strixhaven-mystical-archive/crux-of-fate" TargetMode="External"/><Relationship Id="rId565" Type="http://schemas.openxmlformats.org/officeDocument/2006/relationships/hyperlink" Target="https://www.cardkingdom.com/mtg/streets-of-new-capenna-variants/tenacious-underdog-showcase" TargetMode="External"/><Relationship Id="rId162" Type="http://schemas.openxmlformats.org/officeDocument/2006/relationships/hyperlink" Target="https://www.cardkingdom.com/mtg/core-set-2021/teferi-master-of-time-075" TargetMode="External"/><Relationship Id="rId218" Type="http://schemas.openxmlformats.org/officeDocument/2006/relationships/hyperlink" Target="https://www.cardkingdom.com/mtg/theros-beyond-death/klothys-god-of-destiny" TargetMode="External"/><Relationship Id="rId425" Type="http://schemas.openxmlformats.org/officeDocument/2006/relationships/hyperlink" Target="https://www.cardkingdom.com/mtg/strixhaven-school-of-mages/culling-ritual" TargetMode="External"/><Relationship Id="rId467" Type="http://schemas.openxmlformats.org/officeDocument/2006/relationships/hyperlink" Target="https://www.cardkingdom.com/mtg/zendikar-rising-variants/lotus-cobra-showcase" TargetMode="External"/><Relationship Id="rId271" Type="http://schemas.openxmlformats.org/officeDocument/2006/relationships/hyperlink" Target="https://www.cardkingdom.com/mtg/war-of-the-spark/ugin-the-ineffable" TargetMode="External"/><Relationship Id="rId24" Type="http://schemas.openxmlformats.org/officeDocument/2006/relationships/hyperlink" Target="https://www.cardkingdom.com/mtg/innistrad-midnight-hunt-variants/arlinn-the-packs-hope-showcase-foil" TargetMode="External"/><Relationship Id="rId66" Type="http://schemas.openxmlformats.org/officeDocument/2006/relationships/hyperlink" Target="https://www.cardkingdom.com/mtg/kamigawa-neon-dynasty/otawara-soaring-city" TargetMode="External"/><Relationship Id="rId131" Type="http://schemas.openxmlformats.org/officeDocument/2006/relationships/hyperlink" Target="https://www.cardkingdom.com/mtg/ikoria-lair-of-behemoths/fiend-artisan" TargetMode="External"/><Relationship Id="rId327" Type="http://schemas.openxmlformats.org/officeDocument/2006/relationships/hyperlink" Target="https://www.cardkingdom.com/mtg/core-set-2020/kaalia-zenith-seeker" TargetMode="External"/><Relationship Id="rId369" Type="http://schemas.openxmlformats.org/officeDocument/2006/relationships/hyperlink" Target="https://www.cardkingdom.com/mtg/mystery-booster-the-list/abrupt-decay" TargetMode="External"/><Relationship Id="rId534" Type="http://schemas.openxmlformats.org/officeDocument/2006/relationships/hyperlink" Target="https://www.cardkingdom.com/mtg/guilds-of-ravnica-guild-kits/savra-queen-of-the-golgari" TargetMode="External"/><Relationship Id="rId576" Type="http://schemas.openxmlformats.org/officeDocument/2006/relationships/hyperlink" Target="https://www.cardkingdom.com/mtg/strixhaven-school-of-mages/velomachus-lorehold" TargetMode="External"/><Relationship Id="rId173" Type="http://schemas.openxmlformats.org/officeDocument/2006/relationships/hyperlink" Target="https://www.cardkingdom.com/mtg/strixhaven-mystical-archive-jpn/blue-suns-zenith-075-jpn-alternate-art" TargetMode="External"/><Relationship Id="rId229" Type="http://schemas.openxmlformats.org/officeDocument/2006/relationships/hyperlink" Target="https://www.cardkingdom.com/mtg/jumpstart-2022/merrow-reejerey" TargetMode="External"/><Relationship Id="rId380" Type="http://schemas.openxmlformats.org/officeDocument/2006/relationships/hyperlink" Target="https://www.cardkingdom.com/mtg/the-brothers-war/argoth-sanctum-of-nature-foil" TargetMode="External"/><Relationship Id="rId436" Type="http://schemas.openxmlformats.org/officeDocument/2006/relationships/hyperlink" Target="https://www.cardkingdom.com/mtg/core-set-2019/reliquary-tower" TargetMode="External"/><Relationship Id="rId601" Type="http://schemas.openxmlformats.org/officeDocument/2006/relationships/hyperlink" Target="https://www.cardkingdom.com/mtg/jumpstart/exhume" TargetMode="External"/><Relationship Id="rId240" Type="http://schemas.openxmlformats.org/officeDocument/2006/relationships/hyperlink" Target="https://www.cardkingdom.com/mtg/adventures-in-the-forgotten-realms-commander-decks/robe-of-stars" TargetMode="External"/><Relationship Id="rId478" Type="http://schemas.openxmlformats.org/officeDocument/2006/relationships/hyperlink" Target="https://www.cardkingdom.com/mtg/commander-2020/twinning-staff" TargetMode="External"/><Relationship Id="rId35" Type="http://schemas.openxmlformats.org/officeDocument/2006/relationships/hyperlink" Target="https://www.cardkingdom.com/mtg/double-masters-2022-variants/damnation-borderless" TargetMode="External"/><Relationship Id="rId77" Type="http://schemas.openxmlformats.org/officeDocument/2006/relationships/hyperlink" Target="https://www.cardkingdom.com/mtg/zendikar-rising-variants/forsaken-monument-extended-art" TargetMode="External"/><Relationship Id="rId100" Type="http://schemas.openxmlformats.org/officeDocument/2006/relationships/hyperlink" Target="https://www.cardkingdom.com/mtg/mystery-booster-the-list/isochron-scepter" TargetMode="External"/><Relationship Id="rId282" Type="http://schemas.openxmlformats.org/officeDocument/2006/relationships/hyperlink" Target="https://www.cardkingdom.com/mtg/strixhaven-school-of-mages/storm-kiln-artist-foil" TargetMode="External"/><Relationship Id="rId338" Type="http://schemas.openxmlformats.org/officeDocument/2006/relationships/hyperlink" Target="https://www.cardkingdom.com/mtg/commander-legends-battle-for-baldurs-gate/war-room" TargetMode="External"/><Relationship Id="rId503" Type="http://schemas.openxmlformats.org/officeDocument/2006/relationships/hyperlink" Target="https://www.cardkingdom.com/mtg/amonkhet/cruel-reality" TargetMode="External"/><Relationship Id="rId545" Type="http://schemas.openxmlformats.org/officeDocument/2006/relationships/hyperlink" Target="https://www.cardkingdom.com/mtg/jumpstart-2022/expedition-map" TargetMode="External"/><Relationship Id="rId587" Type="http://schemas.openxmlformats.org/officeDocument/2006/relationships/hyperlink" Target="https://www.cardkingdom.com/mtg/theros-beyond-death/swamp-252-a" TargetMode="External"/><Relationship Id="rId8" Type="http://schemas.openxmlformats.org/officeDocument/2006/relationships/hyperlink" Target="https://www.cardkingdom.com/mtg/modern-horizons-2/endurance" TargetMode="External"/><Relationship Id="rId142" Type="http://schemas.openxmlformats.org/officeDocument/2006/relationships/hyperlink" Target="https://www.cardkingdom.com/mtg/core-set-2020/leyline-of-sanctity" TargetMode="External"/><Relationship Id="rId184" Type="http://schemas.openxmlformats.org/officeDocument/2006/relationships/hyperlink" Target="https://www.cardkingdom.com/mtg/guilds-of-ravnica-guild-kits/deathrite-shaman" TargetMode="External"/><Relationship Id="rId391" Type="http://schemas.openxmlformats.org/officeDocument/2006/relationships/hyperlink" Target="https://www.cardkingdom.com/mtg/commander-2021/darksteel-mutation" TargetMode="External"/><Relationship Id="rId405" Type="http://schemas.openxmlformats.org/officeDocument/2006/relationships/hyperlink" Target="https://www.cardkingdom.com/mtg/core-set-2021/peer-into-the-abyss" TargetMode="External"/><Relationship Id="rId447" Type="http://schemas.openxmlformats.org/officeDocument/2006/relationships/hyperlink" Target="https://www.cardkingdom.com/mtg/commander-legends-battle-for-baldurs-gate/mother-of-runes" TargetMode="External"/><Relationship Id="rId251" Type="http://schemas.openxmlformats.org/officeDocument/2006/relationships/hyperlink" Target="https://www.cardkingdom.com/mtg/adventures-in-the-forgotten-realms-commander-decks/anger" TargetMode="External"/><Relationship Id="rId489" Type="http://schemas.openxmlformats.org/officeDocument/2006/relationships/hyperlink" Target="https://www.cardkingdom.com/mtg/battlebond/angelic-chorus" TargetMode="External"/><Relationship Id="rId46" Type="http://schemas.openxmlformats.org/officeDocument/2006/relationships/hyperlink" Target="https://www.cardkingdom.com/mtg/double-masters-2022/damnation" TargetMode="External"/><Relationship Id="rId293" Type="http://schemas.openxmlformats.org/officeDocument/2006/relationships/hyperlink" Target="https://www.cardkingdom.com/mtg/commander-legends-battle-for-baldurs-gate/vexing-puzzlebox" TargetMode="External"/><Relationship Id="rId307" Type="http://schemas.openxmlformats.org/officeDocument/2006/relationships/hyperlink" Target="https://www.cardkingdom.com/mtg/amonkhet/plague-belcher" TargetMode="External"/><Relationship Id="rId349" Type="http://schemas.openxmlformats.org/officeDocument/2006/relationships/hyperlink" Target="https://www.cardkingdom.com/mtg/innistrad-midnight-hunt-variants/spectral-adversary-extended-art-foil" TargetMode="External"/><Relationship Id="rId514" Type="http://schemas.openxmlformats.org/officeDocument/2006/relationships/hyperlink" Target="https://www.cardkingdom.com/mtg/commander-legends-battle-for-baldurs-gate/deadly-dispute" TargetMode="External"/><Relationship Id="rId556" Type="http://schemas.openxmlformats.org/officeDocument/2006/relationships/hyperlink" Target="https://www.cardkingdom.com/mtg/core-set-2021/basri-ket" TargetMode="External"/><Relationship Id="rId88" Type="http://schemas.openxmlformats.org/officeDocument/2006/relationships/hyperlink" Target="https://www.cardkingdom.com/mtg/gatecrash/godless-shrine" TargetMode="External"/><Relationship Id="rId111" Type="http://schemas.openxmlformats.org/officeDocument/2006/relationships/hyperlink" Target="https://www.cardkingdom.com/mtg/streets-of-new-capenna/raffines-tower" TargetMode="External"/><Relationship Id="rId153" Type="http://schemas.openxmlformats.org/officeDocument/2006/relationships/hyperlink" Target="https://www.cardkingdom.com/mtg/kamigawa-neon-dynasty/kodama-of-the-west-tree-foil" TargetMode="External"/><Relationship Id="rId195" Type="http://schemas.openxmlformats.org/officeDocument/2006/relationships/hyperlink" Target="https://www.cardkingdom.com/mtg/mystery-booster-the-list/eldrazi-temple" TargetMode="External"/><Relationship Id="rId209" Type="http://schemas.openxmlformats.org/officeDocument/2006/relationships/hyperlink" Target="https://www.cardkingdom.com/mtg/core-set-2020/scheming-symmetry" TargetMode="External"/><Relationship Id="rId360" Type="http://schemas.openxmlformats.org/officeDocument/2006/relationships/hyperlink" Target="https://www.cardkingdom.com/mtg/jumpstart/witch-of-the-moors" TargetMode="External"/><Relationship Id="rId416" Type="http://schemas.openxmlformats.org/officeDocument/2006/relationships/hyperlink" Target="https://www.cardkingdom.com/mtg/time-spiral-remastered/eternal-witness" TargetMode="External"/><Relationship Id="rId598" Type="http://schemas.openxmlformats.org/officeDocument/2006/relationships/hyperlink" Target="https://www.cardkingdom.com/mtg/war-of-the-spark/narset-parter-of-veils" TargetMode="External"/><Relationship Id="rId220" Type="http://schemas.openxmlformats.org/officeDocument/2006/relationships/hyperlink" Target="https://www.cardkingdom.com/mtg/ikoria-lair-of-behemoths/jegantha-the-wellspring" TargetMode="External"/><Relationship Id="rId458" Type="http://schemas.openxmlformats.org/officeDocument/2006/relationships/hyperlink" Target="https://www.cardkingdom.com/mtg/modern-horizons-2-variants/profane-tutor-extended-art" TargetMode="External"/><Relationship Id="rId15" Type="http://schemas.openxmlformats.org/officeDocument/2006/relationships/hyperlink" Target="https://www.cardkingdom.com/mtg/hour-of-devastation/neheb-the-eternal" TargetMode="External"/><Relationship Id="rId57" Type="http://schemas.openxmlformats.org/officeDocument/2006/relationships/hyperlink" Target="https://www.cardkingdom.com/mtg/jumpstart/linvala-keeper-of-silence" TargetMode="External"/><Relationship Id="rId262" Type="http://schemas.openxmlformats.org/officeDocument/2006/relationships/hyperlink" Target="https://www.cardkingdom.com/mtg/kamigawa-neon-dynasty/kaito-shizuki" TargetMode="External"/><Relationship Id="rId318" Type="http://schemas.openxmlformats.org/officeDocument/2006/relationships/hyperlink" Target="https://www.cardkingdom.com/mtg/core-set-2020/shared-summons-foil" TargetMode="External"/><Relationship Id="rId525" Type="http://schemas.openxmlformats.org/officeDocument/2006/relationships/hyperlink" Target="https://www.cardkingdom.com/mtg/promotional/ethereal-absolution-prerelease-foil" TargetMode="External"/><Relationship Id="rId567" Type="http://schemas.openxmlformats.org/officeDocument/2006/relationships/hyperlink" Target="https://www.cardkingdom.com/mtg/innistrad-midnight-hunt/infernal-grasp" TargetMode="External"/><Relationship Id="rId99" Type="http://schemas.openxmlformats.org/officeDocument/2006/relationships/hyperlink" Target="https://www.cardkingdom.com/mtg/adventures-in-the-forgotten-realms-commander-decks/sword-of-the-animist" TargetMode="External"/><Relationship Id="rId122" Type="http://schemas.openxmlformats.org/officeDocument/2006/relationships/hyperlink" Target="https://www.cardkingdom.com/mtg/mystery-booster-the-list/collective-restraint-invasion" TargetMode="External"/><Relationship Id="rId164" Type="http://schemas.openxmlformats.org/officeDocument/2006/relationships/hyperlink" Target="https://www.cardkingdom.com/mtg/streets-of-new-capenna/ob-nixilis-the-adversary" TargetMode="External"/><Relationship Id="rId371" Type="http://schemas.openxmlformats.org/officeDocument/2006/relationships/hyperlink" Target="https://www.cardkingdom.com/mtg/guilds-of-ravnica-guild-kits/privileged-position" TargetMode="External"/><Relationship Id="rId427" Type="http://schemas.openxmlformats.org/officeDocument/2006/relationships/hyperlink" Target="https://www.cardkingdom.com/mtg/commander-2016/sidar-kondo-of-jamuraa-foil" TargetMode="External"/><Relationship Id="rId469" Type="http://schemas.openxmlformats.org/officeDocument/2006/relationships/hyperlink" Target="https://www.cardkingdom.com/mtg/odyssey/druids-call" TargetMode="External"/><Relationship Id="rId26" Type="http://schemas.openxmlformats.org/officeDocument/2006/relationships/hyperlink" Target="https://www.cardkingdom.com/mtg/theros-beyond-death/heliod-sun-crowned" TargetMode="External"/><Relationship Id="rId231" Type="http://schemas.openxmlformats.org/officeDocument/2006/relationships/hyperlink" Target="https://www.cardkingdom.com/mtg/innistrad-midnight-hunt/unnatural-growth" TargetMode="External"/><Relationship Id="rId273" Type="http://schemas.openxmlformats.org/officeDocument/2006/relationships/hyperlink" Target="https://www.cardkingdom.com/mtg/zendikar-rising/clearwater-pathway" TargetMode="External"/><Relationship Id="rId329" Type="http://schemas.openxmlformats.org/officeDocument/2006/relationships/hyperlink" Target="https://www.cardkingdom.com/mtg/guilds-of-ravnica-guild-kits/privileged-position" TargetMode="External"/><Relationship Id="rId480" Type="http://schemas.openxmlformats.org/officeDocument/2006/relationships/hyperlink" Target="https://www.cardkingdom.com/mtg/kamigawa-neon-dynasty/mechtitan-token" TargetMode="External"/><Relationship Id="rId536" Type="http://schemas.openxmlformats.org/officeDocument/2006/relationships/hyperlink" Target="https://www.cardkingdom.com/mtg/gatecrash/aurelias-fury" TargetMode="External"/><Relationship Id="rId68" Type="http://schemas.openxmlformats.org/officeDocument/2006/relationships/hyperlink" Target="https://www.cardkingdom.com/mtg/commander-legends/opposition-agent" TargetMode="External"/><Relationship Id="rId133" Type="http://schemas.openxmlformats.org/officeDocument/2006/relationships/hyperlink" Target="https://www.cardkingdom.com/mtg/streets-of-new-capenna/jetmirs-garden" TargetMode="External"/><Relationship Id="rId175" Type="http://schemas.openxmlformats.org/officeDocument/2006/relationships/hyperlink" Target="https://www.cardkingdom.com/mtg/hour-of-devastation/fraying-sanity" TargetMode="External"/><Relationship Id="rId340" Type="http://schemas.openxmlformats.org/officeDocument/2006/relationships/hyperlink" Target="https://www.cardkingdom.com/mtg/adventures-in-the-forgotten-realms-variants/lair-of-the-hydra-showcase" TargetMode="External"/><Relationship Id="rId578" Type="http://schemas.openxmlformats.org/officeDocument/2006/relationships/hyperlink" Target="https://www.cardkingdom.com/mtg/promo-pack/jukai-naturalist-promo-pack" TargetMode="External"/><Relationship Id="rId200" Type="http://schemas.openxmlformats.org/officeDocument/2006/relationships/hyperlink" Target="https://www.cardkingdom.com/mtg/adventures-in-the-forgotten-realms/the-book-of-exalted-deeds" TargetMode="External"/><Relationship Id="rId382" Type="http://schemas.openxmlformats.org/officeDocument/2006/relationships/hyperlink" Target="https://www.cardkingdom.com/mtg/hour-of-devastation/solemnity" TargetMode="External"/><Relationship Id="rId438" Type="http://schemas.openxmlformats.org/officeDocument/2006/relationships/hyperlink" Target="https://www.cardkingdom.com/mtg/unstable/forest" TargetMode="External"/><Relationship Id="rId603" Type="http://schemas.openxmlformats.org/officeDocument/2006/relationships/hyperlink" Target="https://www.cardkingdom.com/mtg/jumpstart/lightning-bolt" TargetMode="External"/><Relationship Id="rId242" Type="http://schemas.openxmlformats.org/officeDocument/2006/relationships/hyperlink" Target="https://www.cardkingdom.com/mtg/mystery-booster-the-list/aura-of-silence" TargetMode="External"/><Relationship Id="rId284" Type="http://schemas.openxmlformats.org/officeDocument/2006/relationships/hyperlink" Target="https://www.cardkingdom.com/mtg/strixhaven-school-of-mages/storm-kiln-artist" TargetMode="External"/><Relationship Id="rId491" Type="http://schemas.openxmlformats.org/officeDocument/2006/relationships/hyperlink" Target="https://www.cardkingdom.com/mtg/kaldheim-variants/doomskar-extended-art" TargetMode="External"/><Relationship Id="rId505" Type="http://schemas.openxmlformats.org/officeDocument/2006/relationships/hyperlink" Target="https://www.cardkingdom.com/mtg/promo-pack/scourge-of-the-skyclaves-promo-pack-foil" TargetMode="External"/><Relationship Id="rId37" Type="http://schemas.openxmlformats.org/officeDocument/2006/relationships/hyperlink" Target="https://www.cardkingdom.com/mtg/hour-of-devastation/torment-of-hailfire" TargetMode="External"/><Relationship Id="rId79" Type="http://schemas.openxmlformats.org/officeDocument/2006/relationships/hyperlink" Target="https://www.cardkingdom.com/mtg/gatecrash/stomping-ground" TargetMode="External"/><Relationship Id="rId102" Type="http://schemas.openxmlformats.org/officeDocument/2006/relationships/hyperlink" Target="https://www.cardkingdom.com/mtg/mystery-booster-the-list/eiganjo-castle" TargetMode="External"/><Relationship Id="rId144" Type="http://schemas.openxmlformats.org/officeDocument/2006/relationships/hyperlink" Target="https://www.cardkingdom.com/mtg/core-set-2020/agent-of-treachery" TargetMode="External"/><Relationship Id="rId547" Type="http://schemas.openxmlformats.org/officeDocument/2006/relationships/hyperlink" Target="https://www.cardkingdom.com/mtg/amonkhet/canyon-slough" TargetMode="External"/><Relationship Id="rId589" Type="http://schemas.openxmlformats.org/officeDocument/2006/relationships/hyperlink" Target="https://www.cardkingdom.com/mtg/kamigawa-neon-dynasty/plains-294-foil" TargetMode="External"/><Relationship Id="rId90" Type="http://schemas.openxmlformats.org/officeDocument/2006/relationships/hyperlink" Target="https://www.cardkingdom.com/mtg/ikoria-lair-of-behemoths/shark-typhoon" TargetMode="External"/><Relationship Id="rId186" Type="http://schemas.openxmlformats.org/officeDocument/2006/relationships/hyperlink" Target="https://www.cardkingdom.com/mtg/eldritch-moon/tamiyo-field-researcher" TargetMode="External"/><Relationship Id="rId351" Type="http://schemas.openxmlformats.org/officeDocument/2006/relationships/hyperlink" Target="https://www.cardkingdom.com/mtg/promotional/spell-swindle-prerelease-foil" TargetMode="External"/><Relationship Id="rId393" Type="http://schemas.openxmlformats.org/officeDocument/2006/relationships/hyperlink" Target="https://www.cardkingdom.com/mtg/2014-core-set/traumatize" TargetMode="External"/><Relationship Id="rId407" Type="http://schemas.openxmlformats.org/officeDocument/2006/relationships/hyperlink" Target="https://www.cardkingdom.com/mtg/rivals-of-ixalan/ravenous-chupacabra-foil" TargetMode="External"/><Relationship Id="rId449" Type="http://schemas.openxmlformats.org/officeDocument/2006/relationships/hyperlink" Target="https://www.cardkingdom.com/mtg/war-of-the-spark/god-eternal-kef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citygames.com/reshape-the-earth-sgl-mtg-cmr-249-enf/?sku=SGL-MTG-CMR-249-ENF1" TargetMode="External"/><Relationship Id="rId299" Type="http://schemas.openxmlformats.org/officeDocument/2006/relationships/hyperlink" Target="https://starcitygames.com/thousand-year-storm-sgl-mtg-grn-207-enn/?sku=SGL-MTG-GRN-207-ENN1" TargetMode="External"/><Relationship Id="rId21" Type="http://schemas.openxmlformats.org/officeDocument/2006/relationships/hyperlink" Target="https://starcitygames.com/farewell-sgl-mtg-neo-013-enn/?sku=SGL-MTG-NEO-013-ENN1" TargetMode="External"/><Relationship Id="rId63" Type="http://schemas.openxmlformats.org/officeDocument/2006/relationships/hyperlink" Target="https://starcitygames.com/yavimaya-cradle-of-growth-sgl-mtg-mh22-480-enn/?sku=SGL-MTG-MH22-480-ENN1" TargetMode="External"/><Relationship Id="rId159" Type="http://schemas.openxmlformats.org/officeDocument/2006/relationships/hyperlink" Target="https://starcitygames.com/heat-shimmer-sgl-mtg-2xm-130-enn/?sku=SGL-MTG-2XM-130-ENN1" TargetMode="External"/><Relationship Id="rId324" Type="http://schemas.openxmlformats.org/officeDocument/2006/relationships/hyperlink" Target="https://starcitygames.com/tendershoot-dryad-sgl-mtg-rix-147-enn/?sku=SGL-MTG-RIX-147-ENN1" TargetMode="External"/><Relationship Id="rId366" Type="http://schemas.openxmlformats.org/officeDocument/2006/relationships/hyperlink" Target="https://starcitygames.com/raffine-scheming-seer-sgl-mtg-snc-213-enf/?sku=SGL-MTG-SNC-213-ENF1" TargetMode="External"/><Relationship Id="rId170" Type="http://schemas.openxmlformats.org/officeDocument/2006/relationships/hyperlink" Target="https://starcitygames.com/valakut-awakening-valakut-stoneforge-sgl-mtg-znr-174-enn/?sku=SGL-MTG-ZNR-174-ENN1" TargetMode="External"/><Relationship Id="rId226" Type="http://schemas.openxmlformats.org/officeDocument/2006/relationships/hyperlink" Target="https://starcitygames.com/nylea-keen-eyed-sgl-mtg-thb-185-enn/?sku=SGL-MTG-THB-185-ENN1" TargetMode="External"/><Relationship Id="rId433" Type="http://schemas.openxmlformats.org/officeDocument/2006/relationships/hyperlink" Target="https://starcitygames.com/sparas-headquarters-sgl-mtg-snc-257-enn/?sku=SGL-MTG-SNC-257-ENN1" TargetMode="External"/><Relationship Id="rId268" Type="http://schemas.openxmlformats.org/officeDocument/2006/relationships/hyperlink" Target="https://starcitygames.com/elvish-reclaimer-sgl-mtg-m20-169-enn/?sku=SGL-MTG-M20-169-ENN1" TargetMode="External"/><Relationship Id="rId475" Type="http://schemas.openxmlformats.org/officeDocument/2006/relationships/hyperlink" Target="https://starcitygames.com/archon-of-emeria-sgl-mtg-znr-004-enn/?sku=SGL-MTG-ZNR-004-ENN1" TargetMode="External"/><Relationship Id="rId32" Type="http://schemas.openxmlformats.org/officeDocument/2006/relationships/hyperlink" Target="https://starcitygames.com/runo-stromkirk-krothuss-lord-of-the-deep-sgl-mtg-vow2-327-enf/?sku=SGL-MTG-VOW2-327-ENF1" TargetMode="External"/><Relationship Id="rId74" Type="http://schemas.openxmlformats.org/officeDocument/2006/relationships/hyperlink" Target="https://starcitygames.com/svyelun-of-sea-and-sky-sgl-mtg-mh22-393-enn/?sku=SGL-MTG-MH22-393-ENN1" TargetMode="External"/><Relationship Id="rId128" Type="http://schemas.openxmlformats.org/officeDocument/2006/relationships/hyperlink" Target="https://starcitygames.com/plague-wind-sgl-mtg-a25-102-enn/?sku=SGL-MTG-A25-102-ENN1" TargetMode="External"/><Relationship Id="rId335" Type="http://schemas.openxmlformats.org/officeDocument/2006/relationships/hyperlink" Target="https://starcitygames.com/pride-sovereign-sgl-mtg-hou-126-enn/?sku=SGL-MTG-HOU-126-ENN1" TargetMode="External"/><Relationship Id="rId377" Type="http://schemas.openxmlformats.org/officeDocument/2006/relationships/hyperlink" Target="https://starcitygames.com/titan-of-industry-sgl-mtg-snc-159-enn/?sku=SGL-MTG-SNC-159-ENN1" TargetMode="External"/><Relationship Id="rId500" Type="http://schemas.openxmlformats.org/officeDocument/2006/relationships/hyperlink" Target="https://starcitygames.com/arcane-denial-sgl-mtg-pwsb-cma_030-enn/?sku=SGL-MTG-PWSB-CMA_030-ENN1" TargetMode="External"/><Relationship Id="rId5" Type="http://schemas.openxmlformats.org/officeDocument/2006/relationships/hyperlink" Target="https://starcitygames.com/jetmirs-garden-sgl-mtg-snc-250-enn/?sku=SGL-MTG-SNC-250-ENN1" TargetMode="External"/><Relationship Id="rId181" Type="http://schemas.openxmlformats.org/officeDocument/2006/relationships/hyperlink" Target="https://starcitygames.com/speaker-of-the-heavens-sgl-mtg-prm-pre_m21_038-enf/?sku=SGL-MTG-PRM-PRE_M21_038-ENF1" TargetMode="External"/><Relationship Id="rId237" Type="http://schemas.openxmlformats.org/officeDocument/2006/relationships/hyperlink" Target="https://starcitygames.com/hushbringer-SGL-MTG-ELD2-339-enf/?sku=SGL-MTG-ELD2-339-ENF1" TargetMode="External"/><Relationship Id="rId402" Type="http://schemas.openxmlformats.org/officeDocument/2006/relationships/hyperlink" Target="https://starcitygames.com/angel-of-destiny-sgl-mtg-znr-002-enn/?sku=SGL-MTG-ZNR-002-ENN1" TargetMode="External"/><Relationship Id="rId279" Type="http://schemas.openxmlformats.org/officeDocument/2006/relationships/hyperlink" Target="https://starcitygames.com/narsets-reversal-sgl-mtg-war-62-enn/?sku=SGL-MTG-WAR-62-ENN1" TargetMode="External"/><Relationship Id="rId444" Type="http://schemas.openxmlformats.org/officeDocument/2006/relationships/hyperlink" Target="https://starcitygames.com/lotus-cobra-sgl-mtg-znr2-307-enn/?sku=SGL-MTG-ZNR2-307-ENN1" TargetMode="External"/><Relationship Id="rId486" Type="http://schemas.openxmlformats.org/officeDocument/2006/relationships/hyperlink" Target="https://starcitygames.com/utopia-sprawl-sgl-mtg-a25-192-enn/?sku=SGL-MTG-A25-192-ENN1" TargetMode="External"/><Relationship Id="rId43" Type="http://schemas.openxmlformats.org/officeDocument/2006/relationships/hyperlink" Target="https://starcitygames.com/vanquish-the-horde-sgl-mtg-dbl-041-enn/?sku=SGL-MTG-DBL-041-ENN1" TargetMode="External"/><Relationship Id="rId139" Type="http://schemas.openxmlformats.org/officeDocument/2006/relationships/hyperlink" Target="https://starcitygames.com/kiora-the-crashing-wave-sgl-mtg-bng-149-enn/?sku=SGL-MTG-BNG-149-ENN1" TargetMode="External"/><Relationship Id="rId290" Type="http://schemas.openxmlformats.org/officeDocument/2006/relationships/hyperlink" Target="https://starcitygames.com/biogenic-ooze-sgl-mtg-rna-122-enn/?sku=SGL-MTG-RNA-122-ENN1" TargetMode="External"/><Relationship Id="rId304" Type="http://schemas.openxmlformats.org/officeDocument/2006/relationships/hyperlink" Target="https://starcitygames.com/goblin-trashmaster-sgl-mtg-m19-144-enn/?sku=SGL-MTG-M19-144-ENN1" TargetMode="External"/><Relationship Id="rId346" Type="http://schemas.openxmlformats.org/officeDocument/2006/relationships/hyperlink" Target="https://starcitygames.com/hanweir-battlements-sgl-mtg-emn-204b-enn/?sku=SGL-MTG-EMN-204b-ENN1" TargetMode="External"/><Relationship Id="rId388" Type="http://schemas.openxmlformats.org/officeDocument/2006/relationships/hyperlink" Target="https://starcitygames.com/manaform-hellkite-sgl-mtg-vow-170-enn/?sku=SGL-MTG-VOW-170-ENN1" TargetMode="External"/><Relationship Id="rId85" Type="http://schemas.openxmlformats.org/officeDocument/2006/relationships/hyperlink" Target="https://starcitygames.com/wandering-archaic-explore-the-vastlands-sgl-mtg-stx-006-enn/?sku=SGL-MTG-STX-006-ENN1" TargetMode="External"/><Relationship Id="rId150" Type="http://schemas.openxmlformats.org/officeDocument/2006/relationships/hyperlink" Target="https://starcitygames.com/esika-god-of-the-tree-the-prismatic-bridge-sgl-mtg-khm-168-enf/?sku=SGL-MTG-KHM-168-ENF1" TargetMode="External"/><Relationship Id="rId192" Type="http://schemas.openxmlformats.org/officeDocument/2006/relationships/hyperlink" Target="https://starcitygames.com/fatespinner-sgl-mtg-pwsb-mrd_036-enf/?sku=SGL-MTG-PWSB-MRD_036-ENF1" TargetMode="External"/><Relationship Id="rId206" Type="http://schemas.openxmlformats.org/officeDocument/2006/relationships/hyperlink" Target="https://starcitygames.com/whir-of-invention-sgl-mtg-pwsb-aer_049-enn/?sku=SGL-MTG-PWSB-AER_049-ENN1" TargetMode="External"/><Relationship Id="rId413" Type="http://schemas.openxmlformats.org/officeDocument/2006/relationships/hyperlink" Target="https://starcitygames.com/eiganjo-seat-of-the-empire-sgl-mtg-neo-268-enn/?sku=SGL-MTG-NEO-268-ENN1" TargetMode="External"/><Relationship Id="rId248" Type="http://schemas.openxmlformats.org/officeDocument/2006/relationships/hyperlink" Target="https://starcitygames.com/syr-gwyn-hero-of-ashvale-sgl-mtg-eld-330-enn/?sku=SGL-MTG-ELD-330-ENN1" TargetMode="External"/><Relationship Id="rId455" Type="http://schemas.openxmlformats.org/officeDocument/2006/relationships/hyperlink" Target="https://starcitygames.com/leyline-of-anticipation-sgl-mtg-m20-64-enn/?sku=SGL-MTG-M20-64-ENN1" TargetMode="External"/><Relationship Id="rId497" Type="http://schemas.openxmlformats.org/officeDocument/2006/relationships/hyperlink" Target="https://starcitygames.com/deadly-dispute-sgl-mtg-clb-124-enn/?sku=SGL-MTG-CLB-124-ENN1" TargetMode="External"/><Relationship Id="rId12" Type="http://schemas.openxmlformats.org/officeDocument/2006/relationships/hyperlink" Target="https://starcitygames.com/swift-reconfiguration-sgl-mtg-nec2-045-enn/?sku=SGL-MTG-NEC2-045-ENN1" TargetMode="External"/><Relationship Id="rId108" Type="http://schemas.openxmlformats.org/officeDocument/2006/relationships/hyperlink" Target="https://starcitygames.com/prized-amalgam-sgl-mtg-tsr2-382-enn/?sku=SGL-MTG-TSR2-382-ENN1" TargetMode="External"/><Relationship Id="rId315" Type="http://schemas.openxmlformats.org/officeDocument/2006/relationships/hyperlink" Target="https://starcitygames.com/restoration-angel-sgl-mtg-ima-28-enf/?sku=SGL-MTG-IMA-28-ENF1" TargetMode="External"/><Relationship Id="rId357" Type="http://schemas.openxmlformats.org/officeDocument/2006/relationships/hyperlink" Target="https://starcitygames.com/lightning-rift-sgl-mtg-prm-fnm-2004-005-enf/?sku=SGL-MTG-PRM-FNM_2004_005-ENF1" TargetMode="External"/><Relationship Id="rId54" Type="http://schemas.openxmlformats.org/officeDocument/2006/relationships/hyperlink" Target="https://starcitygames.com/the-tarrasque-sgl-mtg-afr-207-enn/?sku=SGL-MTG-AFR-207-ENN1" TargetMode="External"/><Relationship Id="rId96" Type="http://schemas.openxmlformats.org/officeDocument/2006/relationships/hyperlink" Target="https://www.cardkingdom.com/mtg/strixhaven-mystical-archive-jpn/ephemerate-068-jpn-alternate-art-foil" TargetMode="External"/><Relationship Id="rId161" Type="http://schemas.openxmlformats.org/officeDocument/2006/relationships/hyperlink" Target="https://starcitygames.com/brudiclad-telchor-engineer-sgl-mtg-2xm-193-enn/?sku=SGL-MTG-2XM-193-ENN1" TargetMode="External"/><Relationship Id="rId217" Type="http://schemas.openxmlformats.org/officeDocument/2006/relationships/hyperlink" Target="https://starcitygames.com/thassa-deep-dwelling-sgl-mtg-thb2-261-enn/?sku=SGL-MTG-THB2-261-ENN1" TargetMode="External"/><Relationship Id="rId399" Type="http://schemas.openxmlformats.org/officeDocument/2006/relationships/hyperlink" Target="https://starcitygames.com/intrepid-adversary-sgl-mtg-mid-025-enn/?sku=SGL-MTG-MID-025-ENN1" TargetMode="External"/><Relationship Id="rId259" Type="http://schemas.openxmlformats.org/officeDocument/2006/relationships/hyperlink" Target="https://starcitygames.com/cavalier-of-dawn-sgl-mtg-m20-10-enn/?sku=SGL-MTG-M20-10-ENN1" TargetMode="External"/><Relationship Id="rId424" Type="http://schemas.openxmlformats.org/officeDocument/2006/relationships/hyperlink" Target="https://starcitygames.com/sundown-pass-sgl-mtg-dbl-533-enn/?sku=SGL-MTG-DBL-533-ENN1" TargetMode="External"/><Relationship Id="rId466" Type="http://schemas.openxmlformats.org/officeDocument/2006/relationships/hyperlink" Target="https://starcitygames.com/farewell-sgl-mtg-neo-013-enn/?sku=SGL-MTG-NEO-013-ENN1" TargetMode="External"/><Relationship Id="rId23" Type="http://schemas.openxmlformats.org/officeDocument/2006/relationships/hyperlink" Target="https://starcitygames.com/tamiyo-compleated-sage-sgl-mtg-neo-238-enn/?sku=SGL-MTG-NEO-238-ENN1" TargetMode="External"/><Relationship Id="rId119" Type="http://schemas.openxmlformats.org/officeDocument/2006/relationships/hyperlink" Target="https://starcitygames.com/staff-of-domination-sgl-mtg-cmr-343-enn/?sku=SGL-MTG-CMR-343-ENN1" TargetMode="External"/><Relationship Id="rId270" Type="http://schemas.openxmlformats.org/officeDocument/2006/relationships/hyperlink" Target="https://starcitygames.com/shared-summons-sgl-mtg-m20-193-enn/?sku=SGL-MTG-M20-193-ENN1" TargetMode="External"/><Relationship Id="rId326" Type="http://schemas.openxmlformats.org/officeDocument/2006/relationships/hyperlink" Target="https://starcitygames.com/arcane-adaptation-sgl-mtg-xln-46-enn/?sku=SGL-MTG-XLN-46-ENN1" TargetMode="External"/><Relationship Id="rId65" Type="http://schemas.openxmlformats.org/officeDocument/2006/relationships/hyperlink" Target="https://starcitygames.com/sword-of-hearth-and-home-sgl-mtg-mh22-324-enn/?sku=SGL-MTG-MH22-324-ENN1" TargetMode="External"/><Relationship Id="rId130" Type="http://schemas.openxmlformats.org/officeDocument/2006/relationships/hyperlink" Target="https://starcitygames.com/hellkite-charger-sgl-mtg-c17-138-enn/?sku=SGL-MTG-C17-138-ENN1" TargetMode="External"/><Relationship Id="rId368" Type="http://schemas.openxmlformats.org/officeDocument/2006/relationships/hyperlink" Target="https://starcitygames.com/korvold-fae-cursed-king-sgl-mtg-pwsb-eld_329-enn/?sku=SGL-MTG-PWSB-ELD_329-ENN1" TargetMode="External"/><Relationship Id="rId172" Type="http://schemas.openxmlformats.org/officeDocument/2006/relationships/hyperlink" Target="https://starcitygames.com/branchloft-pathway-boulderloft-pathway-sgl-mtg-znr-258-enn/?sku=SGL-MTG-ZNR-258-ENN1" TargetMode="External"/><Relationship Id="rId228" Type="http://schemas.openxmlformats.org/officeDocument/2006/relationships/hyperlink" Target="https://starcitygames.com/nylea-keen-eyed-sgl-mtg-thb2-266-enf/?sku=SGL-MTG-THB2-266-ENF1" TargetMode="External"/><Relationship Id="rId435" Type="http://schemas.openxmlformats.org/officeDocument/2006/relationships/hyperlink" Target="https://starcitygames.com/barkchannel-pathway-tidechannel-pathway-sgl-mtg-khm-251-enn/?sku=SGL-MTG-KHM-251-ENN1" TargetMode="External"/><Relationship Id="rId477" Type="http://schemas.openxmlformats.org/officeDocument/2006/relationships/hyperlink" Target="https://starcitygames.com/secluded-courtyard-sgl-mtg-neo-275-enn/?sku=SGL-MTG-NEO-275-ENN1" TargetMode="External"/><Relationship Id="rId281" Type="http://schemas.openxmlformats.org/officeDocument/2006/relationships/hyperlink" Target="https://starcitygames.com/feather-the-redeemed-sgl-mtg-war-197-enn/?sku=SGL-MTG-WAR-197-ENN1" TargetMode="External"/><Relationship Id="rId337" Type="http://schemas.openxmlformats.org/officeDocument/2006/relationships/hyperlink" Target="https://starcitygames.com/ramunap-excavator-sgl-mtg-hou-129-enn/?sku=SGL-MTG-HOU-129-ENN1" TargetMode="External"/><Relationship Id="rId502" Type="http://schemas.openxmlformats.org/officeDocument/2006/relationships/printerSettings" Target="../printerSettings/printerSettings4.bin"/><Relationship Id="rId34" Type="http://schemas.openxmlformats.org/officeDocument/2006/relationships/hyperlink" Target="https://starcitygames.com/hullbreaker-horror-sgl-mtg-prm-pre_vow_063-enf/?sku=SGL-MTG-PRM-PRE_VOW_063-ENF1" TargetMode="External"/><Relationship Id="rId76" Type="http://schemas.openxmlformats.org/officeDocument/2006/relationships/hyperlink" Target="https://starcitygames.com/serras-emissary-sgl-mtg-mh22-333-enf/?sku=SGL-MTG-MH22-333-ENF1" TargetMode="External"/><Relationship Id="rId141" Type="http://schemas.openxmlformats.org/officeDocument/2006/relationships/hyperlink" Target="https://starcitygames.com/righteous-valkyrie-sgl-mtg-prm-pp_khm_024-enf/?sku=SGL-MTG-PRM-PP_KHM_024-ENF1" TargetMode="External"/><Relationship Id="rId379" Type="http://schemas.openxmlformats.org/officeDocument/2006/relationships/hyperlink" Target="https://starcitygames.com/goldspan-dragon-sgl-mtg-khm-139-enn/?sku=SGL-MTG-KHM-139-ENN1" TargetMode="External"/><Relationship Id="rId7" Type="http://schemas.openxmlformats.org/officeDocument/2006/relationships/hyperlink" Target="https://starcitygames.com/sparas-headquarters-sgl-mtg-snc-257-enn/?sku=SGL-MTG-SNC-257-ENN1" TargetMode="External"/><Relationship Id="rId183" Type="http://schemas.openxmlformats.org/officeDocument/2006/relationships/hyperlink" Target="https://starcitygames.com/teferi-master-of-time-sgl-mtg-m21-275-enn/?sku=SGL-MTG-M21-275-ENN1" TargetMode="External"/><Relationship Id="rId239" Type="http://schemas.openxmlformats.org/officeDocument/2006/relationships/hyperlink" Target="https://starcitygames.com/emry-lurker-of-the-loch-sgl-mtg-eld-043-enn/?sku=SGL-MTG-ELD-043-ENN1" TargetMode="External"/><Relationship Id="rId390" Type="http://schemas.openxmlformats.org/officeDocument/2006/relationships/hyperlink" Target="https://starcitygames.com/lolth-spider-queen-sgl-mtg-afr-112-enn/?sku=SGL-MTG-AFR-112-ENN1" TargetMode="External"/><Relationship Id="rId404" Type="http://schemas.openxmlformats.org/officeDocument/2006/relationships/hyperlink" Target="https://starcitygames.com/emerias-call-emeria-shattered-skyclave-sgl-mtg-znr-012-enn/?sku=SGL-MTG-ZNR-012-ENN1" TargetMode="External"/><Relationship Id="rId446" Type="http://schemas.openxmlformats.org/officeDocument/2006/relationships/hyperlink" Target="https://starcitygames.com/augur-of-autumn-sgl-mtg-mid-168-enn/?sku=SGL-MTG-MID-168-ENN1" TargetMode="External"/><Relationship Id="rId250" Type="http://schemas.openxmlformats.org/officeDocument/2006/relationships/hyperlink" Target="https://starcitygames.com/oko-the-trickster-sgl-mtg-eld-309-enf/?sku=SGL-MTG-ELD-309-ENF1" TargetMode="External"/><Relationship Id="rId292" Type="http://schemas.openxmlformats.org/officeDocument/2006/relationships/hyperlink" Target="https://starcitygames.com/priest-of-forgotten-gods-sgl-mtg-rna-83-enn/?sku=SGL-MTG-RNA-83-ENN1" TargetMode="External"/><Relationship Id="rId306" Type="http://schemas.openxmlformats.org/officeDocument/2006/relationships/hyperlink" Target="https://starcitygames.com/goreclaw-terror-of-qal-sisma-sgl-mtg-m19-186-enn/?sku=SGL-MTG-M19-186-ENN1" TargetMode="External"/><Relationship Id="rId488" Type="http://schemas.openxmlformats.org/officeDocument/2006/relationships/hyperlink" Target="https://starcitygames.com/street-wraith-sgl-mtg-pwsb-a25_108-enn/?sku=SGL-MTG-PWSB-A25_108-ENN1" TargetMode="External"/><Relationship Id="rId24" Type="http://schemas.openxmlformats.org/officeDocument/2006/relationships/hyperlink" Target="https://starcitygames.com/lion-sash-sgl-mtg-neo-026-enf/?sku=SGL-MTG-NEO-026-ENF1" TargetMode="External"/><Relationship Id="rId45" Type="http://schemas.openxmlformats.org/officeDocument/2006/relationships/hyperlink" Target="https://starcitygames.com/malevolent-hermit-benevolent-geist-sgl-mtg-mid-061-enn/?sku=SGL-MTG-MID-061-ENN1" TargetMode="External"/><Relationship Id="rId66" Type="http://schemas.openxmlformats.org/officeDocument/2006/relationships/hyperlink" Target="https://starcitygames.com/shardless-agent-sgl-mtg-mh22-423-enf/?sku=SGL-MTG-MH22-423-ENF1" TargetMode="External"/><Relationship Id="rId87" Type="http://schemas.openxmlformats.org/officeDocument/2006/relationships/hyperlink" Target="https://starcitygames.com/culling-ritual-sgl-mtg-stx-172-enn/?sku=SGL-MTG-STX-172-ENN1" TargetMode="External"/><Relationship Id="rId110" Type="http://schemas.openxmlformats.org/officeDocument/2006/relationships/hyperlink" Target="https://starcitygames.com/solemn-simulacrum-sgl-mtg-tsr2-400-enn/?sku=SGL-MTG-TSR2-400-ENN1" TargetMode="External"/><Relationship Id="rId131" Type="http://schemas.openxmlformats.org/officeDocument/2006/relationships/hyperlink" Target="https://starcitygames.com/fury-of-the-horde-sgl-mtg-ddn-30-enn/?sku=SGL-MTG-DDN-30-ENN1" TargetMode="External"/><Relationship Id="rId327" Type="http://schemas.openxmlformats.org/officeDocument/2006/relationships/hyperlink" Target="https://starcitygames.com/revel-in-riches-sgl-mtg-xln-117-enn/?sku=SGL-MTG-XLN-117-ENN1" TargetMode="External"/><Relationship Id="rId348" Type="http://schemas.openxmlformats.org/officeDocument/2006/relationships/hyperlink" Target="https://starcitygames.com/anguished-unmaking-sgl-mtg-soi-242-enn/?sku=SGL-MTG-SOI-242-ENN1" TargetMode="External"/><Relationship Id="rId369" Type="http://schemas.openxmlformats.org/officeDocument/2006/relationships/hyperlink" Target="https://starcitygames.com/ziatora-the-incinerator-sgl-mtg-snc2-339-enn/?sku=SGL-MTG-SNC2-339-ENN1" TargetMode="External"/><Relationship Id="rId152" Type="http://schemas.openxmlformats.org/officeDocument/2006/relationships/hyperlink" Target="https://starcitygames.com/the-world-tree-sgl-mtg-khm-275-enn/?sku=SGL-MTG-KHM-275-ENN1" TargetMode="External"/><Relationship Id="rId173" Type="http://schemas.openxmlformats.org/officeDocument/2006/relationships/hyperlink" Target="https://starcitygames.com/vivien-monsters-advocate-sgl-mtg-iko-175-enn/?sku=SGL-MTG-IKO-175-ENN1" TargetMode="External"/><Relationship Id="rId194" Type="http://schemas.openxmlformats.org/officeDocument/2006/relationships/hyperlink" Target="https://starcitygames.com/boundless-realms-sgl-mtg-pwsb-m13_162-enf/?sku=SGL-MTG-PWSB-M13_162-ENF1" TargetMode="External"/><Relationship Id="rId208" Type="http://schemas.openxmlformats.org/officeDocument/2006/relationships/hyperlink" Target="https://starcitygames.com/stunt-double-sgl-mtg-pwsb-cn2_038-enn/?sku=SGL-MTG-PWSB-CN2_038-ENN1" TargetMode="External"/><Relationship Id="rId229" Type="http://schemas.openxmlformats.org/officeDocument/2006/relationships/hyperlink" Target="https://starcitygames.com/athreos-shroud-veiled-sgl-mtg-prm-bab_thb_269-enn/?sku=SGL-MTG-PRM-BAB_THB_269-ENN1" TargetMode="External"/><Relationship Id="rId380" Type="http://schemas.openxmlformats.org/officeDocument/2006/relationships/hyperlink" Target="https://starcitygames.com/chandra-dressed-to-kill-sgl-mtg-vow-149-enn/?sku=SGL-MTG-VOW-149-ENN1" TargetMode="External"/><Relationship Id="rId415" Type="http://schemas.openxmlformats.org/officeDocument/2006/relationships/hyperlink" Target="https://starcitygames.com/hive-of-the-eye-tyrant-sgl-mtg-afr2-355-enn/?sku=SGL-MTG-AFR2-355-ENN1" TargetMode="External"/><Relationship Id="rId436" Type="http://schemas.openxmlformats.org/officeDocument/2006/relationships/hyperlink" Target="https://starcitygames.com/brightclimb-pathway-grimclimb-pathway-sgl-mtg-prm-pre_znr_259-enf/?sku=SGL-MTG-PRM-PRE_ZNR_259-ENF1" TargetMode="External"/><Relationship Id="rId457" Type="http://schemas.openxmlformats.org/officeDocument/2006/relationships/hyperlink" Target="https://starcitygames.com/recruiter-of-the-guard-sgl-mtg-pwsb-cn2_022-enn/?sku=SGL-MTG-PWSB-CN2_022-ENN1" TargetMode="External"/><Relationship Id="rId240" Type="http://schemas.openxmlformats.org/officeDocument/2006/relationships/hyperlink" Target="https://starcitygames.com/the-magic-mirror-sgl-mtg-eld-051-enn/?sku=SGL-MTG-ELD-051-ENN1" TargetMode="External"/><Relationship Id="rId261" Type="http://schemas.openxmlformats.org/officeDocument/2006/relationships/hyperlink" Target="https://starcitygames.com/knight-of-the-ebon-legion-sgl-mtg-m20-105-enn/?sku=SGL-MTG-M20-105-ENN1" TargetMode="External"/><Relationship Id="rId478" Type="http://schemas.openxmlformats.org/officeDocument/2006/relationships/hyperlink" Target="https://starcitygames.com/secluded-courtyard-sgl-mtg-neo-275-enf/?sku=SGL-MTG-NEO-275-ENF1" TargetMode="External"/><Relationship Id="rId499" Type="http://schemas.openxmlformats.org/officeDocument/2006/relationships/hyperlink" Target="https://starcitygames.com/snap-sgl-mtg-pwsb-dds_010-enn/?sku=SGL-MTG-PWSB-DDS_010-ENN1" TargetMode="External"/><Relationship Id="rId14" Type="http://schemas.openxmlformats.org/officeDocument/2006/relationships/hyperlink" Target="https://starcitygames.com/cyberdrive-awakener-sgl-mtg-nec2-048-enn/?sku=SGL-MTG-NEC2-048-ENN1" TargetMode="External"/><Relationship Id="rId35" Type="http://schemas.openxmlformats.org/officeDocument/2006/relationships/hyperlink" Target="https://starcitygames.com/toxrill-the-corrosive-sgl-mtg-vow-132-enn/?sku=SGL-MTG-VOW-132-ENN1" TargetMode="External"/><Relationship Id="rId56" Type="http://schemas.openxmlformats.org/officeDocument/2006/relationships/hyperlink" Target="https://starcitygames.com/oswald-fiddlebender-sgl-mtg-afr-028-enn/?sku=SGL-MTG-AFR-028-ENN1" TargetMode="External"/><Relationship Id="rId77" Type="http://schemas.openxmlformats.org/officeDocument/2006/relationships/hyperlink" Target="https://starcitygames.com/serras-emissary-sgl-mtg-mh22-333-enn/?sku=SGL-MTG-MH22-333-ENN1" TargetMode="External"/><Relationship Id="rId100" Type="http://schemas.openxmlformats.org/officeDocument/2006/relationships/hyperlink" Target="https://starcitygames.com/remand-sgl-mtg-tsr2-316-enn/?sku=SGL-MTG-TSR2-316-ENN1" TargetMode="External"/><Relationship Id="rId282" Type="http://schemas.openxmlformats.org/officeDocument/2006/relationships/hyperlink" Target="https://starcitygames.com/feather-the-redeemed-sgl-mtg-war-197-enn/?sku=SGL-MTG-WAR-197-ENN1" TargetMode="External"/><Relationship Id="rId317" Type="http://schemas.openxmlformats.org/officeDocument/2006/relationships/hyperlink" Target="https://starcitygames.com/primeval-titan-sgl-mtg-ima-183-enn/?sku=SGL-MTG-IMA-183-ENN1" TargetMode="External"/><Relationship Id="rId338" Type="http://schemas.openxmlformats.org/officeDocument/2006/relationships/hyperlink" Target="https://starcitygames.com/combat-celebrant-sgl-mtg-akh-125-enn/?sku=SGL-MTG-AKH-125-ENN1" TargetMode="External"/><Relationship Id="rId359" Type="http://schemas.openxmlformats.org/officeDocument/2006/relationships/hyperlink" Target="https://starcitygames.com/cascading-cataracts-sgl-mtg-akh-240-enn/?sku=SGL-MTG-AKH-240-ENN1" TargetMode="External"/><Relationship Id="rId8" Type="http://schemas.openxmlformats.org/officeDocument/2006/relationships/hyperlink" Target="https://starcitygames.com/falco-spara-pactweaver-sgl-mtg-snc2-307-enf/?sku=SGL-MTG-SNC2-307-ENF1" TargetMode="External"/><Relationship Id="rId98" Type="http://schemas.openxmlformats.org/officeDocument/2006/relationships/hyperlink" Target="https://starcitygames.com/silence-sgl-mtg-tsr2-302-enn/?sku=SGL-MTG-TSR2-302-ENN1" TargetMode="External"/><Relationship Id="rId121" Type="http://schemas.openxmlformats.org/officeDocument/2006/relationships/hyperlink" Target="https://starcitygames.com/kodama-of-the-east-tree-sgl-mtg-cmr-239-enf/?sku=SGL-MTG-CMR-239-ENF1" TargetMode="External"/><Relationship Id="rId142" Type="http://schemas.openxmlformats.org/officeDocument/2006/relationships/hyperlink" Target="https://starcitygames.com/burning-rune-demon-sgl-mtg-khm-081-enn/?sku=SGL-MTG-KHM-081-ENN1" TargetMode="External"/><Relationship Id="rId163" Type="http://schemas.openxmlformats.org/officeDocument/2006/relationships/hyperlink" Target="https://starcitygames.com/expedition-map-sgl-mtg-2xm2-359-enn/?sku=SGL-MTG-2XM2-359-ENN1" TargetMode="External"/><Relationship Id="rId184" Type="http://schemas.openxmlformats.org/officeDocument/2006/relationships/hyperlink" Target="https://starcitygames.com/teferis-ageless-insight-sgl-mtg-m21-076-enn/?sku=SGL-MTG-M21-076-ENN1" TargetMode="External"/><Relationship Id="rId219" Type="http://schemas.openxmlformats.org/officeDocument/2006/relationships/hyperlink" Target="https://starcitygames.com/underworld-breach-sgl-mtg-thb-161-enn/?sku=SGL-MTG-THB-161-ENN1" TargetMode="External"/><Relationship Id="rId370" Type="http://schemas.openxmlformats.org/officeDocument/2006/relationships/hyperlink" Target="https://starcitygames.com/ziatora-the-incinerator-sgl-mtg-snc-231-enn/?sku=SGL-MTG-SNC-231-ENN1" TargetMode="External"/><Relationship Id="rId391" Type="http://schemas.openxmlformats.org/officeDocument/2006/relationships/hyperlink" Target="https://starcitygames.com/body-launderer-sgl-mtg-snc-068-enn/?sku=SGL-MTG-SNC-068-ENN1" TargetMode="External"/><Relationship Id="rId405" Type="http://schemas.openxmlformats.org/officeDocument/2006/relationships/hyperlink" Target="https://starcitygames.com/undead-warchief-sgl-mtg-pwsb-tsb_052-enf/?sku=SGL-MTG-PWSB-TSB_052-ENF1" TargetMode="External"/><Relationship Id="rId426" Type="http://schemas.openxmlformats.org/officeDocument/2006/relationships/hyperlink" Target="https://starcitygames.com/hengegate-pathway-sgl-mtg-khm-260-enf/?sku=SGL-MTG-KHM-260-ENF1" TargetMode="External"/><Relationship Id="rId447" Type="http://schemas.openxmlformats.org/officeDocument/2006/relationships/hyperlink" Target="https://starcitygames.com/unnatural-growth-sgl-mtg-mid-206-enn/?sku=SGL-MTG-MID-206-ENN1" TargetMode="External"/><Relationship Id="rId230" Type="http://schemas.openxmlformats.org/officeDocument/2006/relationships/hyperlink" Target="https://starcitygames.com/athreos-shroud-veiled-sgl-mtg-prm-bab_thb_269-enf/?sku=SGL-MTG-PRM-BAB_THB_269-ENF1" TargetMode="External"/><Relationship Id="rId251" Type="http://schemas.openxmlformats.org/officeDocument/2006/relationships/hyperlink" Target="https://starcitygames.com/stonecoil-serpent-sgl-mtg-eld-235-enf/?sku=SGL-MTG-ELD-235-ENF1" TargetMode="External"/><Relationship Id="rId468" Type="http://schemas.openxmlformats.org/officeDocument/2006/relationships/hyperlink" Target="https://starcitygames.com/adeline-resplendent-cathar-sgl-mtg-mid-001-enf/?sku=SGL-MTG-MID-001-ENF1" TargetMode="External"/><Relationship Id="rId489" Type="http://schemas.openxmlformats.org/officeDocument/2006/relationships/hyperlink" Target="https://starcitygames.com/chain-of-smog-sgl-mtg-ons-132-enn/?sku=SGL-MTG-ONS-132-ENN1" TargetMode="External"/><Relationship Id="rId25" Type="http://schemas.openxmlformats.org/officeDocument/2006/relationships/hyperlink" Target="https://starcitygames.com/the-reality-chip-sgl-mtg-neo2-449-enn/?sku=SGL-MTG-NEO2-449-ENN1" TargetMode="External"/><Relationship Id="rId46" Type="http://schemas.openxmlformats.org/officeDocument/2006/relationships/hyperlink" Target="https://starcitygames.com/lier-disciple-of-the-drowned-sgl-mtg-mid-059-enn/?sku=SGL-MTG-MID-059-ENN1" TargetMode="External"/><Relationship Id="rId67" Type="http://schemas.openxmlformats.org/officeDocument/2006/relationships/hyperlink" Target="https://starcitygames.com/miraris-wake-sgl-mtg-mh2-291-enn/?sku=SGL-MTG-MH2-291-ENN1" TargetMode="External"/><Relationship Id="rId272" Type="http://schemas.openxmlformats.org/officeDocument/2006/relationships/hyperlink" Target="https://starcitygames.com/kethis-the-hidden-hand-sgl-mtg-m20-211-enn/?sku=SGL-MTG-M20-211-ENN1" TargetMode="External"/><Relationship Id="rId293" Type="http://schemas.openxmlformats.org/officeDocument/2006/relationships/hyperlink" Target="https://starcitygames.com/smothering-tithe-sgl-mtg-rna-22-enn/?sku=SGL-MTG-RNA-22-ENN1" TargetMode="External"/><Relationship Id="rId307" Type="http://schemas.openxmlformats.org/officeDocument/2006/relationships/hyperlink" Target="https://starcitygames.com/gigantosaurus-sgl-mtg-m19-185-enn/?sku=SGL-MTG-M19-185-ENN1" TargetMode="External"/><Relationship Id="rId328" Type="http://schemas.openxmlformats.org/officeDocument/2006/relationships/hyperlink" Target="https://starcitygames.com/captain-lannery-storm-sgl-mtg-xln-136-enn/?sku=SGL-MTG-XLN-136-ENN1" TargetMode="External"/><Relationship Id="rId349" Type="http://schemas.openxmlformats.org/officeDocument/2006/relationships/hyperlink" Target="https://starcitygames.com/drana-liberator-of-malakir-sgl-mtg-bfz-109-enn/?sku=SGL-MTG-BFZ-109-ENN1" TargetMode="External"/><Relationship Id="rId88" Type="http://schemas.openxmlformats.org/officeDocument/2006/relationships/hyperlink" Target="https://starcitygames.com/magma-opus-sgl-mtg-stx2-346-enn/?sku=SGL-MTG-STX2-346-ENN1" TargetMode="External"/><Relationship Id="rId111" Type="http://schemas.openxmlformats.org/officeDocument/2006/relationships/hyperlink" Target="https://starcitygames.com/manifold-key-sgl-mtg-tsr2-398-enn/?sku=SGL-MTG-TSR2-398-ENN1" TargetMode="External"/><Relationship Id="rId132" Type="http://schemas.openxmlformats.org/officeDocument/2006/relationships/hyperlink" Target="https://starcitygames.com/omnath-locus-of-mana-sgl-mtg-cc1-002-enn/?sku=SGL-MTG-CC1-002-ENN1" TargetMode="External"/><Relationship Id="rId153" Type="http://schemas.openxmlformats.org/officeDocument/2006/relationships/hyperlink" Target="https://starcitygames.com/orvar-the-all-form-sgl-mtg-khm2-305-enf/?sku=SGL-MTG-KHM2-305-ENF1" TargetMode="External"/><Relationship Id="rId174" Type="http://schemas.openxmlformats.org/officeDocument/2006/relationships/hyperlink" Target="https://starcitygames.com/yorion-sky-nomad-sgl-mtg-iko-232-enf/?sku=SGL-MTG-IKO-232-ENF1" TargetMode="External"/><Relationship Id="rId195" Type="http://schemas.openxmlformats.org/officeDocument/2006/relationships/hyperlink" Target="https://starcitygames.com/pirs-whim-sgl-mtg-pwsb-bbd_073-enn/?sku=SGL-MTG-PWSB-BBD_073-ENN1" TargetMode="External"/><Relationship Id="rId209" Type="http://schemas.openxmlformats.org/officeDocument/2006/relationships/hyperlink" Target="https://starcitygames.com/recruiter-of-the-guard-sgl-mtg-pwsb-cn2_022-enn/?sku=SGL-MTG-PWSB-CN2_022-ENN1" TargetMode="External"/><Relationship Id="rId360" Type="http://schemas.openxmlformats.org/officeDocument/2006/relationships/hyperlink" Target="https://starcitygames.com/kaalia-zenith-seeker-sgl-mtg-m20-210-enn/?sku=SGL-MTG-M20-210-ENN1" TargetMode="External"/><Relationship Id="rId381" Type="http://schemas.openxmlformats.org/officeDocument/2006/relationships/hyperlink" Target="https://starcitygames.com/chandra-dressed-to-kill-sgl-mtg-vow2-279-enn/?sku=SGL-MTG-VOW2-279-ENN1" TargetMode="External"/><Relationship Id="rId416" Type="http://schemas.openxmlformats.org/officeDocument/2006/relationships/hyperlink" Target="https://starcitygames.com/reflecting-pool-sgl-mtg-clb-358-enn/?sku=SGL-MTG-CLB-358-ENN1" TargetMode="External"/><Relationship Id="rId220" Type="http://schemas.openxmlformats.org/officeDocument/2006/relationships/hyperlink" Target="https://starcitygames.com/underworld-breach-sgl-mtg-thb-161-enf/?sku=SGL-MTG-THB-161-ENF1" TargetMode="External"/><Relationship Id="rId241" Type="http://schemas.openxmlformats.org/officeDocument/2006/relationships/hyperlink" Target="https://starcitygames.com/mirrormade-sgl-mtg-eld-055-enn/?sku=SGL-MTG-ELD-055-ENN1" TargetMode="External"/><Relationship Id="rId437" Type="http://schemas.openxmlformats.org/officeDocument/2006/relationships/hyperlink" Target="https://starcitygames.com/dreadbore-sgl-mtg-rtr-157-enn/?sku=SGL-MTG-RTR-157-ENN1" TargetMode="External"/><Relationship Id="rId458" Type="http://schemas.openxmlformats.org/officeDocument/2006/relationships/hyperlink" Target="https://starcitygames.com/doomskar-sgl-mtg-khm-009-enf/?sku=SGL-MTG-KHM-009-ENF1" TargetMode="External"/><Relationship Id="rId479" Type="http://schemas.openxmlformats.org/officeDocument/2006/relationships/hyperlink" Target="https://starcitygames.com/swiftfoot-boots-sgl-mtg-c18-225-enn/?sku=SGL-MTG-C18-225-ENN1" TargetMode="External"/><Relationship Id="rId15" Type="http://schemas.openxmlformats.org/officeDocument/2006/relationships/hyperlink" Target="https://starcitygames.com/ruthless-technomancer-sgl-mtg-nec-035-enn/?sku=SGL-MTG-NEC-035-ENN1" TargetMode="External"/><Relationship Id="rId36" Type="http://schemas.openxmlformats.org/officeDocument/2006/relationships/hyperlink" Target="https://starcitygames.com/hullbreaker-horror-sgl-mtg-vow-063-enn/?sku=SGL-MTG-VOW-063-ENN1" TargetMode="External"/><Relationship Id="rId57" Type="http://schemas.openxmlformats.org/officeDocument/2006/relationships/hyperlink" Target="https://starcitygames.com/fighter-class-sgl-mtg-afr-222-enn/?sku=SGL-MTG-AFR-222-ENN1" TargetMode="External"/><Relationship Id="rId262" Type="http://schemas.openxmlformats.org/officeDocument/2006/relationships/hyperlink" Target="https://starcitygames.com/rotting-regisaur-sgl-mtg-m20-111-enn/?sku=SGL-MTG-M20-111-ENN1" TargetMode="External"/><Relationship Id="rId283" Type="http://schemas.openxmlformats.org/officeDocument/2006/relationships/hyperlink" Target="https://starcitygames.com/ugin-the-ineffable-sgl-mtg-war-2-enn/?sku=SGL-MTG-WAR-2-ENN1" TargetMode="External"/><Relationship Id="rId318" Type="http://schemas.openxmlformats.org/officeDocument/2006/relationships/hyperlink" Target="https://starcitygames.com/vorinclex-voice-of-hunger-sgl-mtg-ima-189-enn/?sku=SGL-MTG-IMA-189-ENN1" TargetMode="External"/><Relationship Id="rId339" Type="http://schemas.openxmlformats.org/officeDocument/2006/relationships/hyperlink" Target="https://starcitygames.com/plague-belcher-sgl-mtg-akh-104-enn/?sku=SGL-MTG-AKH-104-ENN1" TargetMode="External"/><Relationship Id="rId490" Type="http://schemas.openxmlformats.org/officeDocument/2006/relationships/hyperlink" Target="https://starcitygames.com/soothsaying-sgl-mtg-pwsb-mmq_104-enn/?sku=SGL-MTG-PWSB-MMQ_104-ENN1" TargetMode="External"/><Relationship Id="rId78" Type="http://schemas.openxmlformats.org/officeDocument/2006/relationships/hyperlink" Target="https://starcitygames.com/sanctum-prelate-sgl-mtg-prm-bab_mh2_491-enf/?sku=SGL-MTG-PRM-BAB_MH2_491-ENF1" TargetMode="External"/><Relationship Id="rId99" Type="http://schemas.openxmlformats.org/officeDocument/2006/relationships/hyperlink" Target="https://starcitygames.com/sigil-of-the-empty-throne-sgl-mtg-tsr2-301-enn/?sku=SGL-MTG-TSR2-301-ENN1" TargetMode="External"/><Relationship Id="rId101" Type="http://schemas.openxmlformats.org/officeDocument/2006/relationships/hyperlink" Target="https://starcitygames.com/ninja-of-the-deep-hours-sgl-mtg-tsr2-313-enn/?sku=SGL-MTG-TSR2-313-ENN1" TargetMode="External"/><Relationship Id="rId122" Type="http://schemas.openxmlformats.org/officeDocument/2006/relationships/hyperlink" Target="https://starcitygames.com/keeper-of-the-accord-sgl-mtg-cmr-027-enn/?sku=SGL-MTG-CMR-027-ENN1" TargetMode="External"/><Relationship Id="rId143" Type="http://schemas.openxmlformats.org/officeDocument/2006/relationships/hyperlink" Target="https://starcitygames.com/varragoth-bloodsky-sire-sgl-mtg-khm-115-enn/?sku=SGL-MTG-KHM-115-ENN1" TargetMode="External"/><Relationship Id="rId164" Type="http://schemas.openxmlformats.org/officeDocument/2006/relationships/hyperlink" Target="https://starcitygames.com/cascade-bluffs-sgl-mtg-2xm-313-enn/?sku=SGL-MTG-2XM-313-ENN1" TargetMode="External"/><Relationship Id="rId185" Type="http://schemas.openxmlformats.org/officeDocument/2006/relationships/hyperlink" Target="https://starcitygames.com/teferis-ageless-insight-sgl-mtg-m21-076-enn/?sku=SGL-MTG-M21-076-ENN1" TargetMode="External"/><Relationship Id="rId350" Type="http://schemas.openxmlformats.org/officeDocument/2006/relationships/hyperlink" Target="https://starcitygames.com/goblin-piledriver-sgl-mtg-ori-151-enn/?sku=SGL-MTG-ORI-151-ENN1" TargetMode="External"/><Relationship Id="rId371" Type="http://schemas.openxmlformats.org/officeDocument/2006/relationships/hyperlink" Target="https://starcitygames.com/minsc-boo-timeless-heroes-sgl-mtg-clb-285-enn/?sku=SGL-MTG-CLB-285-ENN1" TargetMode="External"/><Relationship Id="rId406" Type="http://schemas.openxmlformats.org/officeDocument/2006/relationships/hyperlink" Target="https://starcitygames.com/baral-chief-of-compliance-sgl-mtg-pwsb-tsr2_306-enn/?sku=SGL-MTG-PWSB-TSR2_306-ENN1" TargetMode="External"/><Relationship Id="rId9" Type="http://schemas.openxmlformats.org/officeDocument/2006/relationships/hyperlink" Target="https://starcitygames.com/scheming-fence-sgl-mtg-snc3-449-enf/?sku=SGL-MTG-SNC3-449-ENF1" TargetMode="External"/><Relationship Id="rId210" Type="http://schemas.openxmlformats.org/officeDocument/2006/relationships/hyperlink" Target="https://starcitygames.com/champion-of-the-parish-sgl-mtg-pwsb-ddq_004-enn/?sku=SGL-MTG-PWSB-DDQ_004-ENN1" TargetMode="External"/><Relationship Id="rId392" Type="http://schemas.openxmlformats.org/officeDocument/2006/relationships/hyperlink" Target="https://starcitygames.com/tainted-adversary-sgl-mtg-mid-124-enn/?sku=SGL-MTG-MID-124-ENN1" TargetMode="External"/><Relationship Id="rId427" Type="http://schemas.openxmlformats.org/officeDocument/2006/relationships/hyperlink" Target="https://starcitygames.com/hengegate-pathway-mistgate-pathway-sgl-mtg-khm2-293-enn/?sku=SGL-MTG-KHM2-293-ENN1" TargetMode="External"/><Relationship Id="rId448" Type="http://schemas.openxmlformats.org/officeDocument/2006/relationships/hyperlink" Target="https://starcitygames.com/jeskas-will-sgl-mtg-cmr-187-enn/?sku=SGL-MTG-CMR-187-ENN1" TargetMode="External"/><Relationship Id="rId469" Type="http://schemas.openxmlformats.org/officeDocument/2006/relationships/hyperlink" Target="https://starcitygames.com/adeline-resplendent-cathar-sgl-mtg-mid2-312-enn/?sku=SGL-MTG-MID2-312-ENN1" TargetMode="External"/><Relationship Id="rId26" Type="http://schemas.openxmlformats.org/officeDocument/2006/relationships/hyperlink" Target="https://starcitygames.com/voice-of-the-blessed-sgl-mtg-dbl-311-enn/?sku=SGL-MTG-DBL-311-ENN1" TargetMode="External"/><Relationship Id="rId231" Type="http://schemas.openxmlformats.org/officeDocument/2006/relationships/hyperlink" Target="https://starcitygames.com/calix-destinys-hand-sgl-mtg-thb-211-enn/?sku=SGL-MTG-THB-211-ENN1" TargetMode="External"/><Relationship Id="rId252" Type="http://schemas.openxmlformats.org/officeDocument/2006/relationships/hyperlink" Target="https://starcitygames.com/fabled-passage-sgl-mtg-prm-lylgs_2021_001-enf/?sku=SGL-MTG-PRM-LYLGS_2021_001-ENF1" TargetMode="External"/><Relationship Id="rId273" Type="http://schemas.openxmlformats.org/officeDocument/2006/relationships/hyperlink" Target="https://starcitygames.com/kykar-winds-fury-sgl-mtg-m20-212-enn/?sku=SGL-MTG-M20-212-ENN1" TargetMode="External"/><Relationship Id="rId294" Type="http://schemas.openxmlformats.org/officeDocument/2006/relationships/hyperlink" Target="https://starcitygames.com/dawn-of-hope-sgl-mtg-grn-8-enn/?sku=SGL-MTG-GRN-8-ENN1" TargetMode="External"/><Relationship Id="rId308" Type="http://schemas.openxmlformats.org/officeDocument/2006/relationships/hyperlink" Target="https://starcitygames.com/vivien-reid-sgl-mtg-m19-208-enn/?sku=SGL-MTG-M19-208-ENN1" TargetMode="External"/><Relationship Id="rId329" Type="http://schemas.openxmlformats.org/officeDocument/2006/relationships/hyperlink" Target="https://starcitygames.com/vraska-relic-seeker-sgl-mtg-xln-232-enn/?sku=SGL-MTG-XLN-232-ENN1" TargetMode="External"/><Relationship Id="rId480" Type="http://schemas.openxmlformats.org/officeDocument/2006/relationships/hyperlink" Target="https://starcitygames.com/memnite-sgl-mtg-pwsb-som_174-enf/?sku=SGL-MTG-PWSB-SOM_174-ENF1" TargetMode="External"/><Relationship Id="rId47" Type="http://schemas.openxmlformats.org/officeDocument/2006/relationships/hyperlink" Target="https://starcitygames.com/adeline-resplendent-cathar-sgl-mtg-mid-001-enn/?sku=SGL-MTG-MID-001-ENN1" TargetMode="External"/><Relationship Id="rId68" Type="http://schemas.openxmlformats.org/officeDocument/2006/relationships/hyperlink" Target="https://starcitygames.com/sterling-grove-sgl-mtg-mh2-293-enn/?sku=SGL-MTG-MH2-293-ENN1" TargetMode="External"/><Relationship Id="rId89" Type="http://schemas.openxmlformats.org/officeDocument/2006/relationships/hyperlink" Target="https://starcitygames.com/galazeth-prismari-sgl-mtg-stx-189-enf/?sku=SGL-MTG-STX-189-ENF1" TargetMode="External"/><Relationship Id="rId112" Type="http://schemas.openxmlformats.org/officeDocument/2006/relationships/hyperlink" Target="https://starcitygames.com/cloud-key-sgl-mtg-tsr-265-enn/?sku=SGL-MTG-TSR-265-ENN1" TargetMode="External"/><Relationship Id="rId133" Type="http://schemas.openxmlformats.org/officeDocument/2006/relationships/hyperlink" Target="https://starcitygames.com/freyalise-llanowars-fury-sgl-mtg-cc1-001-enn/?sku=SGL-MTG-CC1-001-ENN1" TargetMode="External"/><Relationship Id="rId154" Type="http://schemas.openxmlformats.org/officeDocument/2006/relationships/hyperlink" Target="https://starcitygames.com/orvar-the-all-form-sgl-mtg-khm-070-enn/?sku=SGL-MTG-KHM-070-ENN1" TargetMode="External"/><Relationship Id="rId175" Type="http://schemas.openxmlformats.org/officeDocument/2006/relationships/hyperlink" Target="https://starcitygames.com/yorion-sky-nomad-sgl-mtg-iko-232-enf/?sku=SGL-MTG-IKO-232-ENF1" TargetMode="External"/><Relationship Id="rId340" Type="http://schemas.openxmlformats.org/officeDocument/2006/relationships/hyperlink" Target="https://starcitygames.com/oketra-the-true-sgl-mtg-akh-21-enn/?sku=SGL-MTG-AKH-21-ENN1" TargetMode="External"/><Relationship Id="rId361" Type="http://schemas.openxmlformats.org/officeDocument/2006/relationships/hyperlink" Target="https://starcitygames.com/lithoform-engine-sgl-mtg-znr-245-enn/?sku=SGL-MTG-ZNR-245-ENN1" TargetMode="External"/><Relationship Id="rId196" Type="http://schemas.openxmlformats.org/officeDocument/2006/relationships/hyperlink" Target="https://starcitygames.com/fatespinner-sgl-mtg-pwsb-mrd_036-enf/?sku=SGL-MTG-PWSB-MRD_036-ENF1" TargetMode="External"/><Relationship Id="rId200" Type="http://schemas.openxmlformats.org/officeDocument/2006/relationships/hyperlink" Target="https://starcitygames.com/mycoloth-sgl-mtg-pwsb-cma_129-enn/?sku=SGL-MTG-PWSB-CMA_129-ENN1" TargetMode="External"/><Relationship Id="rId382" Type="http://schemas.openxmlformats.org/officeDocument/2006/relationships/hyperlink" Target="https://starcitygames.com/urabrask-heretic-praetor-sgl-mtg-snc-129-enn/?sku=SGL-MTG-SNC-129-ENN1" TargetMode="External"/><Relationship Id="rId417" Type="http://schemas.openxmlformats.org/officeDocument/2006/relationships/hyperlink" Target="https://starcitygames.com/spire-garden-sgl-mtg-clb-361-enn/?sku=SGL-MTG-CLB-361-ENN1" TargetMode="External"/><Relationship Id="rId438" Type="http://schemas.openxmlformats.org/officeDocument/2006/relationships/hyperlink" Target="https://starcitygames.com/vanishing-verse-sgl-mtg-stx-244-enf/?sku=SGL-MTG-STX-244-ENF1" TargetMode="External"/><Relationship Id="rId459" Type="http://schemas.openxmlformats.org/officeDocument/2006/relationships/hyperlink" Target="https://starcitygames.com/thalia-guardian-of-thraben-sgl-mtg-dbl-305-enn/?sku=SGL-MTG-DBL-305-ENN1" TargetMode="External"/><Relationship Id="rId16" Type="http://schemas.openxmlformats.org/officeDocument/2006/relationships/hyperlink" Target="https://starcitygames.com/mirror-box-sgl-mtg-neo-250-enn/?sku=SGL-MTG-NEO-250-ENN1" TargetMode="External"/><Relationship Id="rId221" Type="http://schemas.openxmlformats.org/officeDocument/2006/relationships/hyperlink" Target="https://starcitygames.com/underworld-breach-sgl-mtg-prm-pre-thb-161-enf/?sku=SGL-MTG-PRM-PRE_THB_161-ENF1" TargetMode="External"/><Relationship Id="rId242" Type="http://schemas.openxmlformats.org/officeDocument/2006/relationships/hyperlink" Target="https://starcitygames.com/brazen-borrower-sgl-mtg-eld-039-enn/?sku=SGL-MTG-ELD-039-ENN1" TargetMode="External"/><Relationship Id="rId263" Type="http://schemas.openxmlformats.org/officeDocument/2006/relationships/hyperlink" Target="https://starcitygames.com/dread-presence-sgl-mtg-m20-96-enn/?sku=SGL-MTG-M20-96-ENN1" TargetMode="External"/><Relationship Id="rId284" Type="http://schemas.openxmlformats.org/officeDocument/2006/relationships/hyperlink" Target="https://starcitygames.com/hydroid-krasis-sgl-mtg-prm-pre-rna-183-enf/?sku=SGL-MTG-PRM-PRE_RNA_183-ENF1" TargetMode="External"/><Relationship Id="rId319" Type="http://schemas.openxmlformats.org/officeDocument/2006/relationships/hyperlink" Target="https://starcitygames.com/thran-dynamo-sgl-mtg-ima-230-enn/?sku=SGL-MTG-IMA-230-ENN1" TargetMode="External"/><Relationship Id="rId470" Type="http://schemas.openxmlformats.org/officeDocument/2006/relationships/hyperlink" Target="https://starcitygames.com/adeline-resplendent-cathar-sgl-mtg-dbl-001-enn/?sku=SGL-MTG-DBL-001-ENN1" TargetMode="External"/><Relationship Id="rId491" Type="http://schemas.openxmlformats.org/officeDocument/2006/relationships/hyperlink" Target="https://starcitygames.com/curious-obsession-sgl-mtg-jmp-148-enn/?sku=SGL-MTG-JMP-148-ENN1" TargetMode="External"/><Relationship Id="rId37" Type="http://schemas.openxmlformats.org/officeDocument/2006/relationships/hyperlink" Target="https://starcitygames.com/hallowed-haunting-sgl-mtg-vow-017-enn/?sku=SGL-MTG-VOW-017-ENN1" TargetMode="External"/><Relationship Id="rId58" Type="http://schemas.openxmlformats.org/officeDocument/2006/relationships/hyperlink" Target="https://starcitygames.com/mordenkainen-sgl-mtg-afr2-283-enn/?sku=SGL-MTG-AFR2-283-ENN1" TargetMode="External"/><Relationship Id="rId79" Type="http://schemas.openxmlformats.org/officeDocument/2006/relationships/hyperlink" Target="https://starcitygames.com/swords-to-plowshares-sgl-mtg-sta-010-enn/?sku=SGL-MTG-STA-010-ENN1" TargetMode="External"/><Relationship Id="rId102" Type="http://schemas.openxmlformats.org/officeDocument/2006/relationships/hyperlink" Target="https://starcitygames.com/mulldrifter-sgl-mtg-tsr2-311-enn/?sku=SGL-MTG-TSR2-311-ENN1" TargetMode="External"/><Relationship Id="rId123" Type="http://schemas.openxmlformats.org/officeDocument/2006/relationships/hyperlink" Target="https://starcitygames.com/court-of-grace-sgl-mtg-cmr-016-enn/?sku=SGL-MTG-CMR-016-ENN1" TargetMode="External"/><Relationship Id="rId144" Type="http://schemas.openxmlformats.org/officeDocument/2006/relationships/hyperlink" Target="https://starcitygames.com/tibalts-trickery-sgl-mtg-khm-153-enn/?sku=SGL-MTG-KHM-153-ENN1" TargetMode="External"/><Relationship Id="rId330" Type="http://schemas.openxmlformats.org/officeDocument/2006/relationships/hyperlink" Target="https://starcitygames.com/dragonskull-summit-sgl-mtg-xln-252-enn/?sku=SGL-MTG-XLN-252-ENN1" TargetMode="External"/><Relationship Id="rId90" Type="http://schemas.openxmlformats.org/officeDocument/2006/relationships/hyperlink" Target="https://starcitygames.com/prismari-command-sgl-mtg-stx-214-enn/?sku=SGL-MTG-STX-214-ENN1" TargetMode="External"/><Relationship Id="rId165" Type="http://schemas.openxmlformats.org/officeDocument/2006/relationships/hyperlink" Target="https://starcitygames.com/urzas-power-plant-sgl-mtg-2xm2-371-enn/?sku=SGL-MTG-2XM2-371-ENN1" TargetMode="External"/><Relationship Id="rId186" Type="http://schemas.openxmlformats.org/officeDocument/2006/relationships/hyperlink" Target="https://starcitygames.com/vito-thorn-of-the-dusk-rose-sgl-mtg-m21-127-enn/?sku=SGL-MTG-M21-127-ENN1" TargetMode="External"/><Relationship Id="rId351" Type="http://schemas.openxmlformats.org/officeDocument/2006/relationships/hyperlink" Target="https://starcitygames.com/angel-of-invention-sgl-mtg-kld-4-enn/?sku=SGL-MTG-KLD-4-ENN1" TargetMode="External"/><Relationship Id="rId372" Type="http://schemas.openxmlformats.org/officeDocument/2006/relationships/hyperlink" Target="https://starcitygames.com/fracturing-gust-sgl-mtg-v14-7-enf/?sku=SGL-MTG-V14-7-ENF1" TargetMode="External"/><Relationship Id="rId393" Type="http://schemas.openxmlformats.org/officeDocument/2006/relationships/hyperlink" Target="https://starcitygames.com/tainted-pact-sgl-mtg-sta-033-enn/?sku=SGL-MTG-STA-033-ENN1" TargetMode="External"/><Relationship Id="rId407" Type="http://schemas.openxmlformats.org/officeDocument/2006/relationships/hyperlink" Target="https://starcitygames.com/brightclimb-pathway-grimclimb-pathway-sgl-mtg-znr2-285-enn/?sku=SGL-MTG-ZNR2-285-ENN1" TargetMode="External"/><Relationship Id="rId428" Type="http://schemas.openxmlformats.org/officeDocument/2006/relationships/hyperlink" Target="https://starcitygames.com/hengegate-pathway-mistgate-pathway-sgl-mtg-khm-260-enn/?sku=SGL-MTG-KHM-260-ENN1" TargetMode="External"/><Relationship Id="rId449" Type="http://schemas.openxmlformats.org/officeDocument/2006/relationships/hyperlink" Target="https://starcitygames.com/magda-brazen-outlaw-sgl-mtg-khm2-312-enf/?sku=SGL-MTG-KHM2-312-ENF1" TargetMode="External"/><Relationship Id="rId211" Type="http://schemas.openxmlformats.org/officeDocument/2006/relationships/hyperlink" Target="https://starcitygames.com/elesh-norn-grand-cenobite-sgl-mtg-pwsb-ima_018-enn/?sku=SGL-MTG-PWSB-IMA_018-ENN1" TargetMode="External"/><Relationship Id="rId232" Type="http://schemas.openxmlformats.org/officeDocument/2006/relationships/hyperlink" Target="https://starcitygames.com/shadowspear-sgl-mtg-thb-236-enn/?sku=SGL-MTG-THB-236-ENN1" TargetMode="External"/><Relationship Id="rId253" Type="http://schemas.openxmlformats.org/officeDocument/2006/relationships/hyperlink" Target="https://starcitygames.com/castle-ardenvale-sgl-mtg-prm-pre-eld-238-enf/?sku=SGL-MTG-PRM-PRE_ELD_238-ENF1" TargetMode="External"/><Relationship Id="rId274" Type="http://schemas.openxmlformats.org/officeDocument/2006/relationships/hyperlink" Target="https://starcitygames.com/omnath-locus-of-the-roil-sgl-mtg-m20-216-enn/?sku=SGL-MTG-M20-216-ENN1" TargetMode="External"/><Relationship Id="rId295" Type="http://schemas.openxmlformats.org/officeDocument/2006/relationships/hyperlink" Target="https://starcitygames.com/divine-visitation-sgl-mtg-grn-10-enn/?sku=SGL-MTG-GRN-10-ENN1" TargetMode="External"/><Relationship Id="rId309" Type="http://schemas.openxmlformats.org/officeDocument/2006/relationships/hyperlink" Target="https://starcitygames.com/shalai-voice-of-plenty-sgl-mtg-dom-35-enn/?sku=SGL-MTG-DOM-35-ENN1" TargetMode="External"/><Relationship Id="rId460" Type="http://schemas.openxmlformats.org/officeDocument/2006/relationships/hyperlink" Target="https://starcitygames.com/thalia-guardian-of-thraben-sgl-mtg-vow-038-enf/?sku=SGL-MTG-VOW-038-ENF1" TargetMode="External"/><Relationship Id="rId481" Type="http://schemas.openxmlformats.org/officeDocument/2006/relationships/hyperlink" Target="https://starcitygames.com/tatyova-benthic-druid-sgl-mtg-pwsb-dom_206-enn/?sku=SGL-MTG-PWSB-DOM_206-ENN1" TargetMode="External"/><Relationship Id="rId27" Type="http://schemas.openxmlformats.org/officeDocument/2006/relationships/hyperlink" Target="https://starcitygames.com/kaya-geist-hunter-sgl-mtg-vow2-280-enn/?sku=SGL-MTG-VOW2-280-ENN1" TargetMode="External"/><Relationship Id="rId48" Type="http://schemas.openxmlformats.org/officeDocument/2006/relationships/hyperlink" Target="https://starcitygames.com/augur-of-autumn-sgl-mtg-mid-168-enn/?sku=SGL-MTG-MID-168-ENN1" TargetMode="External"/><Relationship Id="rId69" Type="http://schemas.openxmlformats.org/officeDocument/2006/relationships/hyperlink" Target="https://starcitygames.com/dakkon-shadow-slayer-sgl-mtg-mh22-363-enf/?sku=SGL-MTG-MH22-363-ENF1" TargetMode="External"/><Relationship Id="rId113" Type="http://schemas.openxmlformats.org/officeDocument/2006/relationships/hyperlink" Target="https://starcitygames.com/lotus-bloom-sgl-mtg-tsr-270-enn/?sku=SGL-MTG-TSR-270-ENN1" TargetMode="External"/><Relationship Id="rId134" Type="http://schemas.openxmlformats.org/officeDocument/2006/relationships/hyperlink" Target="https://starcitygames.com/hydra-omnivore-sgl-mtg-c18-153-enn/?sku=SGL-MTG-C18-153-ENN1" TargetMode="External"/><Relationship Id="rId320" Type="http://schemas.openxmlformats.org/officeDocument/2006/relationships/hyperlink" Target="https://starcitygames.com/angrath-the-flame-chained-sgl-mtg-rix-152-enf/?sku=SGL-MTG-RIX-152-ENF1" TargetMode="External"/><Relationship Id="rId80" Type="http://schemas.openxmlformats.org/officeDocument/2006/relationships/hyperlink" Target="https://starcitygames.com/mizzixs-mastery-sgl-mtg-sta-043-enn/?sku=SGL-MTG-STA-043-ENN1" TargetMode="External"/><Relationship Id="rId155" Type="http://schemas.openxmlformats.org/officeDocument/2006/relationships/hyperlink" Target="https://starcitygames.com/councils-judgment-sgl-mtg-2xm-011-enn/?sku=SGL-MTG-2XM-011-ENN1" TargetMode="External"/><Relationship Id="rId176" Type="http://schemas.openxmlformats.org/officeDocument/2006/relationships/hyperlink" Target="https://starcitygames.com/eerie-ultimatum-sgl-mtg-iko-184-enn/?sku=SGL-MTG-IKO-184-ENN1" TargetMode="External"/><Relationship Id="rId197" Type="http://schemas.openxmlformats.org/officeDocument/2006/relationships/hyperlink" Target="https://starcitygames.com/boundless-realms-sgl-mtg-pwsb-m13_162-enf/?sku=SGL-MTG-PWSB-M13_162-ENF1" TargetMode="External"/><Relationship Id="rId341" Type="http://schemas.openxmlformats.org/officeDocument/2006/relationships/hyperlink" Target="https://starcitygames.com/cruel-reality-sgl-mtg-akh-84-enn/?sku=SGL-MTG-AKH-84-ENN1" TargetMode="External"/><Relationship Id="rId362" Type="http://schemas.openxmlformats.org/officeDocument/2006/relationships/hyperlink" Target="https://starcitygames.com/galazeth-prismari-sgl-mtg-stx2-281-enn/?sku=SGL-MTG-STX2-281-ENN1" TargetMode="External"/><Relationship Id="rId383" Type="http://schemas.openxmlformats.org/officeDocument/2006/relationships/hyperlink" Target="https://starcitygames.com/moonveil-regent-sgl-mtg-mid-149-enn/?sku=SGL-MTG-MID-149-ENN1" TargetMode="External"/><Relationship Id="rId418" Type="http://schemas.openxmlformats.org/officeDocument/2006/relationships/hyperlink" Target="https://starcitygames.com/cave-of-the-frost-dragon-sgl-mtg-prm-pre_afr_253-enf/?sku=SGL-MTG-PRM-PRE_AFR_253-ENF1" TargetMode="External"/><Relationship Id="rId439" Type="http://schemas.openxmlformats.org/officeDocument/2006/relationships/hyperlink" Target="https://starcitygames.com/vanishing-verse-sgl-mtg-stx-244-enn/?sku=SGL-MTG-STX-244-ENN1" TargetMode="External"/><Relationship Id="rId201" Type="http://schemas.openxmlformats.org/officeDocument/2006/relationships/hyperlink" Target="https://starcitygames.com/bloom-tender-sgl-mtg-pwsb-eve_066-enn/?sku=SGL-MTG-PWSB-EVE_066-ENN1" TargetMode="External"/><Relationship Id="rId222" Type="http://schemas.openxmlformats.org/officeDocument/2006/relationships/hyperlink" Target="https://starcitygames.com/purphoros-bronze-blooded-sgl-mtg-thb2-265-enn/?sku=SGL-MTG-THB2-265-ENN1" TargetMode="External"/><Relationship Id="rId243" Type="http://schemas.openxmlformats.org/officeDocument/2006/relationships/hyperlink" Target="https://starcitygames.com/wishclaw-talisman-sgl-mtg-eld-110-enn/?sku=SGL-MTG-ELD-110-ENN1" TargetMode="External"/><Relationship Id="rId264" Type="http://schemas.openxmlformats.org/officeDocument/2006/relationships/hyperlink" Target="https://starcitygames.com/vilis-broker-of-blood-sgl-mtg-m20-122-enn/?sku=SGL-MTG-M20-122-ENN1" TargetMode="External"/><Relationship Id="rId285" Type="http://schemas.openxmlformats.org/officeDocument/2006/relationships/hyperlink" Target="https://starcitygames.com/simic-ascendancy-sgl-mtg-rna-207-enf/?sku=SGL-MTG-RNA-207-ENF1" TargetMode="External"/><Relationship Id="rId450" Type="http://schemas.openxmlformats.org/officeDocument/2006/relationships/hyperlink" Target="https://starcitygames.com/tibalts-trickery-sgl-mtg-khm-153-enn/?sku=SGL-MTG-KHM-153-ENN1" TargetMode="External"/><Relationship Id="rId471" Type="http://schemas.openxmlformats.org/officeDocument/2006/relationships/hyperlink" Target="https://starcitygames.com/lion-sash-sgl-mtg-neo-026-enn/?sku=SGL-MTG-NEO-026-ENN1" TargetMode="External"/><Relationship Id="rId17" Type="http://schemas.openxmlformats.org/officeDocument/2006/relationships/hyperlink" Target="https://starcitygames.com/jin-gitaxias-progress-tyrant-sgl-mtg-neo-059-enn/?sku=SGL-MTG-NEO-059-ENN1" TargetMode="External"/><Relationship Id="rId38" Type="http://schemas.openxmlformats.org/officeDocument/2006/relationships/hyperlink" Target="https://starcitygames.com/voice-of-the-blessed-sgl-mtg-vow-044-enn/?sku=SGL-MTG-VOW-044-ENN1" TargetMode="External"/><Relationship Id="rId59" Type="http://schemas.openxmlformats.org/officeDocument/2006/relationships/hyperlink" Target="https://starcitygames.com/circle-of-dreams-druid-sgl-mtg-afr-176-enn/?sku=SGL-MTG-AFR-176-ENN1" TargetMode="External"/><Relationship Id="rId103" Type="http://schemas.openxmlformats.org/officeDocument/2006/relationships/hyperlink" Target="https://starcitygames.com/dismember-sgl-mtg-tsr2-322-enn/?sku=SGL-MTG-TSR2-322-ENN1" TargetMode="External"/><Relationship Id="rId124" Type="http://schemas.openxmlformats.org/officeDocument/2006/relationships/hyperlink" Target="https://starcitygames.com/sevinnes-reclamation-sgl-mtg-c19-5-enn/?sku=SGL-MTG-C19-5-ENN1" TargetMode="External"/><Relationship Id="rId310" Type="http://schemas.openxmlformats.org/officeDocument/2006/relationships/hyperlink" Target="https://starcitygames.com/jhoira-weatherlight-captain-sgl-mtg-dom-197-enf/?sku=SGL-MTG-DOM-197-ENF1" TargetMode="External"/><Relationship Id="rId492" Type="http://schemas.openxmlformats.org/officeDocument/2006/relationships/hyperlink" Target="https://starcitygames.com/an-offer-you-cant-refuse-sgl-mtg-snc-051-enn/?sku=SGL-MTG-SNC-051-ENN1" TargetMode="External"/><Relationship Id="rId70" Type="http://schemas.openxmlformats.org/officeDocument/2006/relationships/hyperlink" Target="https://starcitygames.com/geyadrone-dihada-sgl-mtg-mh22-305-enn/?sku=SGL-MTG-MH22-305-ENN1&#241;" TargetMode="External"/><Relationship Id="rId91" Type="http://schemas.openxmlformats.org/officeDocument/2006/relationships/hyperlink" Target="https://starcitygames.com/prismari-command-sgl-mtg-stx-214-enf/?sku=SGL-MTG-STX-214-ENF1" TargetMode="External"/><Relationship Id="rId145" Type="http://schemas.openxmlformats.org/officeDocument/2006/relationships/hyperlink" Target="https://starcitygames.com/elvish-warmaster-sgl-mtg-khm-167-enn/?sku=SGL-MTG-KHM-167-ENN1" TargetMode="External"/><Relationship Id="rId166" Type="http://schemas.openxmlformats.org/officeDocument/2006/relationships/hyperlink" Target="https://starcitygames.com/land-tax-sgl-mtg-2xm-020-enn/?sku=SGL-MTG-2XM-020-ENN1" TargetMode="External"/><Relationship Id="rId187" Type="http://schemas.openxmlformats.org/officeDocument/2006/relationships/hyperlink" Target="https://starcitygames.com/massacre-wurm-sgl-mtg-m21-114-enn/?sku=SGL-MTG-M21-114-ENN1" TargetMode="External"/><Relationship Id="rId331" Type="http://schemas.openxmlformats.org/officeDocument/2006/relationships/hyperlink" Target="https://starcitygames.com/hour-of-promise-sgl-mtg-hou-120-enf/?sku=SGL-MTG-HOU-120-ENF1" TargetMode="External"/><Relationship Id="rId352" Type="http://schemas.openxmlformats.org/officeDocument/2006/relationships/hyperlink" Target="https://starcitygames.com/concealed-courtyard-sgl-mtg-kld-245-enn/?sku=SGL-MTG-KLD-245-ENN1" TargetMode="External"/><Relationship Id="rId373" Type="http://schemas.openxmlformats.org/officeDocument/2006/relationships/hyperlink" Target="https://starcitygames.com/avabruck-caretaker-hollowhenge-huntmaster-sgl-mtg-vow-187-enn/?sku=SGL-MTG-VOW-187-ENN1" TargetMode="External"/><Relationship Id="rId394" Type="http://schemas.openxmlformats.org/officeDocument/2006/relationships/hyperlink" Target="https://starcitygames.com/ebondeath-dracolich-sgl-mtg-afr-100-enn/?sku=SGL-MTG-AFR-100-ENN1" TargetMode="External"/><Relationship Id="rId408" Type="http://schemas.openxmlformats.org/officeDocument/2006/relationships/hyperlink" Target="https://starcitygames.com/shattered-sanctum-sgl-mtg-prm-pre_vow_264-enf/?sku=SGL-MTG-PRM-PRE_VOW_264-ENF1" TargetMode="External"/><Relationship Id="rId429" Type="http://schemas.openxmlformats.org/officeDocument/2006/relationships/hyperlink" Target="https://starcitygames.com/raffines-tower-sgl-mtg-snc-254-enn/?sku=SGL-MTG-SNC-254-ENN1" TargetMode="External"/><Relationship Id="rId1" Type="http://schemas.openxmlformats.org/officeDocument/2006/relationships/hyperlink" Target="https://starcitygames.com/giada-font-of-hope-sgl-mtg-snc-014-enn/?sku=SGL-MTG-SNC-014-ENN1" TargetMode="External"/><Relationship Id="rId212" Type="http://schemas.openxmlformats.org/officeDocument/2006/relationships/hyperlink" Target="https://starcitygames.com/queen-marchesa-sgl-mtg-pwsb-cn2_078-enn/?sku=SGL-MTG-PWSB-CN2_078-ENN1" TargetMode="External"/><Relationship Id="rId233" Type="http://schemas.openxmlformats.org/officeDocument/2006/relationships/hyperlink" Target="https://starcitygames.com/nyx-lotus-sgl-mtg-thb-235-enn/?sku=SGL-MTG-THB-235-ENN1" TargetMode="External"/><Relationship Id="rId254" Type="http://schemas.openxmlformats.org/officeDocument/2006/relationships/hyperlink" Target="https://starcitygames.com/castle-vantress-sgl-mtg-eld-242-enn/?sku=SGL-MTG-ELD-242-ENN1" TargetMode="External"/><Relationship Id="rId440" Type="http://schemas.openxmlformats.org/officeDocument/2006/relationships/hyperlink" Target="https://starcitygames.com/bane-of-progress-sgl-mtg-cc1-003-enn/?sku=SGL-MTG-CC1-003-ENN1" TargetMode="External"/><Relationship Id="rId28" Type="http://schemas.openxmlformats.org/officeDocument/2006/relationships/hyperlink" Target="https://starcitygames.com/cultivator-colossus-sgl-mtg-dbl-462-enn/?sku=SGL-MTG-DBL-462-ENN1" TargetMode="External"/><Relationship Id="rId49" Type="http://schemas.openxmlformats.org/officeDocument/2006/relationships/hyperlink" Target="https://starcitygames.com/unnatural-growth-sgl-mtg-mid-206-enn/?sku=SGL-MTG-MID-206-ENN1" TargetMode="External"/><Relationship Id="rId114" Type="http://schemas.openxmlformats.org/officeDocument/2006/relationships/hyperlink" Target="https://starcitygames.com/summoners-pact-sgl-mtg-tsr-234-enn/?sku=SGL-MTG-TSR-234-ENN1" TargetMode="External"/><Relationship Id="rId275" Type="http://schemas.openxmlformats.org/officeDocument/2006/relationships/hyperlink" Target="https://starcitygames.com/mystic-forge-sgl-mtg-m20-233-enn/?sku=SGL-MTG-M20-233-ENN1" TargetMode="External"/><Relationship Id="rId296" Type="http://schemas.openxmlformats.org/officeDocument/2006/relationships/hyperlink" Target="https://starcitygames.com/risk-factor-sgl-mtg-grn-113-enf/?sku=SGL-MTG-GRN-113-ENF1" TargetMode="External"/><Relationship Id="rId300" Type="http://schemas.openxmlformats.org/officeDocument/2006/relationships/hyperlink" Target="https://starcitygames.com/aurelia-exemplar-of-justice-sgl-mtg-grn-153-enn/?sku=SGL-MTG-GRN-153-ENN1" TargetMode="External"/><Relationship Id="rId461" Type="http://schemas.openxmlformats.org/officeDocument/2006/relationships/hyperlink" Target="https://starcitygames.com/thalia-guardian-of-thraben-sgl-mtg-prm-pre_vow_038-enf/?sku=SGL-MTG-PRM-PRE_VOW_038-ENF1" TargetMode="External"/><Relationship Id="rId482" Type="http://schemas.openxmlformats.org/officeDocument/2006/relationships/hyperlink" Target="https://starcitygames.com/manaweft-sliver-sgl-mtg-pwsb-m14_184-enf/?sku=SGL-MTG-PWSB-M14_184-ENF1" TargetMode="External"/><Relationship Id="rId60" Type="http://schemas.openxmlformats.org/officeDocument/2006/relationships/hyperlink" Target="https://starcitygames.com/sword-of-sinew-and-steel-sgl-mtg-mh13-031-enf/?sku=SGL-MTG-MH13-031-ENF1" TargetMode="External"/><Relationship Id="rId81" Type="http://schemas.openxmlformats.org/officeDocument/2006/relationships/hyperlink" Target="https://starcitygames.com/increasing-vengeance-sgl-mtg-sta-040-enn/?sku=SGL-MTG-STA-040-ENN1" TargetMode="External"/><Relationship Id="rId135" Type="http://schemas.openxmlformats.org/officeDocument/2006/relationships/hyperlink" Target="https://starcitygames.com/smokestack-sgl-mtg-v14-11-enf/?sku=SGL-MTG-V14-11-ENF1" TargetMode="External"/><Relationship Id="rId156" Type="http://schemas.openxmlformats.org/officeDocument/2006/relationships/hyperlink" Target="https://starcitygames.com/phyrexian-metamorph-sgl-mtg-2xm-061-enn/?sku=SGL-MTG-2XM-061-ENN1" TargetMode="External"/><Relationship Id="rId177" Type="http://schemas.openxmlformats.org/officeDocument/2006/relationships/hyperlink" Target="https://starcitygames.com/ruinous-ultimatum-sgl-mtg-iko-204-enn/?sku=SGL-MTG-IKO-204-ENN1" TargetMode="External"/><Relationship Id="rId198" Type="http://schemas.openxmlformats.org/officeDocument/2006/relationships/hyperlink" Target="https://starcitygames.com/time-sieve-sgl-mtg-pwsb-arb_031-enn/?sku=SGL-MTG-PWSB-ARB_031-ENN1" TargetMode="External"/><Relationship Id="rId321" Type="http://schemas.openxmlformats.org/officeDocument/2006/relationships/hyperlink" Target="https://starcitygames.com/angrath-the-flame-chained-sgl-mtg-rix-152-enn/?sku=SGL-MTG-RIX-152-ENN1" TargetMode="External"/><Relationship Id="rId342" Type="http://schemas.openxmlformats.org/officeDocument/2006/relationships/hyperlink" Target="https://starcitygames.com/sheltered-thicket-sgl-mtg-akh-248-enn/?sku=SGL-MTG-AKH-248-ENN1" TargetMode="External"/><Relationship Id="rId363" Type="http://schemas.openxmlformats.org/officeDocument/2006/relationships/hyperlink" Target="https://starcitygames.com/ob-nixilis-the-adversary-sgl-mtg-snc-206-enn/?sku=SGL-MTG-SNC-206-ENN1" TargetMode="External"/><Relationship Id="rId384" Type="http://schemas.openxmlformats.org/officeDocument/2006/relationships/hyperlink" Target="https://starcitygames.com/shatterskull-smashing-shatterskull-the-hammer-pass-sgl-mtg-znr-161-enf/?sku=SGL-MTG-ZNR-161-ENF1" TargetMode="External"/><Relationship Id="rId419" Type="http://schemas.openxmlformats.org/officeDocument/2006/relationships/hyperlink" Target="https://starcitygames.com/cave-of-the-frost-dragon-sgl-mtg-afr-253-enf/?sku=SGL-MTG-AFR-253-ENF1" TargetMode="External"/><Relationship Id="rId202" Type="http://schemas.openxmlformats.org/officeDocument/2006/relationships/hyperlink" Target="https://starcitygames.com/vigor-sgl-mtg-pwsb-bbd_215-enn/?sku=SGL-MTG-PWSB-BBD_215-ENN1" TargetMode="External"/><Relationship Id="rId223" Type="http://schemas.openxmlformats.org/officeDocument/2006/relationships/hyperlink" Target="https://starcitygames.com/dryad-of-the-ilysian-grove-sgl-mtg-thb-169-enn/?sku=SGL-MTG-THB-169-ENN1" TargetMode="External"/><Relationship Id="rId244" Type="http://schemas.openxmlformats.org/officeDocument/2006/relationships/hyperlink" Target="https://starcitygames.com/wishclaw-talisman-SGL-MTG-ELD2-357-enn/?sku=SGL-MTG-ELD2-357-ENN1" TargetMode="External"/><Relationship Id="rId430" Type="http://schemas.openxmlformats.org/officeDocument/2006/relationships/hyperlink" Target="https://starcitygames.com/raffines-tower-sgl-mtg-snc-254-enf/?sku=SGL-MTG-SNC-254-ENF1" TargetMode="External"/><Relationship Id="rId18" Type="http://schemas.openxmlformats.org/officeDocument/2006/relationships/hyperlink" Target="https://starcitygames.com/kodama-of-the-west-tree-sgl-mtg-neo-199-enn/?sku=SGL-MTG-NEO-199-ENN1" TargetMode="External"/><Relationship Id="rId39" Type="http://schemas.openxmlformats.org/officeDocument/2006/relationships/hyperlink" Target="https://starcitygames.com/tamiyo-compleated-sage-sgl-mtg-neo2-306-enf/?sku=SGL-MTG-NEO2-306-ENF1" TargetMode="External"/><Relationship Id="rId265" Type="http://schemas.openxmlformats.org/officeDocument/2006/relationships/hyperlink" Target="https://starcitygames.com/vilis-broker-of-blood-sgl-mtg-m20-122-enf/?sku=SGL-MTG-M20-122-ENF1" TargetMode="External"/><Relationship Id="rId286" Type="http://schemas.openxmlformats.org/officeDocument/2006/relationships/hyperlink" Target="https://starcitygames.com/captive-audience-sgl-mtg-rna-160-enn/?sku=SGL-MTG-RNA-160-ENN1" TargetMode="External"/><Relationship Id="rId451" Type="http://schemas.openxmlformats.org/officeDocument/2006/relationships/hyperlink" Target="https://starcitygames.com/graveyard-trespasser-graveyard-glutton-sgl-mtg-mid2-290-enn/?sku=SGL-MTG-MID2-290-ENN1" TargetMode="External"/><Relationship Id="rId472" Type="http://schemas.openxmlformats.org/officeDocument/2006/relationships/hyperlink" Target="https://starcitygames.com/skyclave-apparition-sgl-mtg-znr-039-enn/?sku=SGL-MTG-ZNR-039-ENN1" TargetMode="External"/><Relationship Id="rId493" Type="http://schemas.openxmlformats.org/officeDocument/2006/relationships/hyperlink" Target="https://starcitygames.com/solve-the-equation-sgl-mtg-stx-054-enn/?sku=SGL-MTG-STX-054-ENN1" TargetMode="External"/><Relationship Id="rId50" Type="http://schemas.openxmlformats.org/officeDocument/2006/relationships/hyperlink" Target="https://starcitygames.com/vanquish-the-horde-sgl-mtg-mid-041-enn/?sku=SGL-MTG-MID-041-ENN1" TargetMode="External"/><Relationship Id="rId104" Type="http://schemas.openxmlformats.org/officeDocument/2006/relationships/hyperlink" Target="https://starcitygames.com/leyline-of-the-void-sgl-mtg-tsr2-326-enn/?sku=SGL-MTG-TSR2-326-ENN1" TargetMode="External"/><Relationship Id="rId125" Type="http://schemas.openxmlformats.org/officeDocument/2006/relationships/hyperlink" Target="https://starcitygames.com/jazal-goldmane-sgl-mtg-c14-9-enn/?sku=SGL-MTG-C14-9-ENN1" TargetMode="External"/><Relationship Id="rId146" Type="http://schemas.openxmlformats.org/officeDocument/2006/relationships/hyperlink" Target="https://starcitygames.com/elvish-warmaster-sgl-mtg-khm-167-enf/?sku=SGL-MTG-KHM-167-ENF1" TargetMode="External"/><Relationship Id="rId167" Type="http://schemas.openxmlformats.org/officeDocument/2006/relationships/hyperlink" Target="https://starcitygames.com/sepulchral-primordial-sgl-mtg-znc-054-enn/?sku=SGL-MTG-ZNC-054-ENN1" TargetMode="External"/><Relationship Id="rId188" Type="http://schemas.openxmlformats.org/officeDocument/2006/relationships/hyperlink" Target="https://starcitygames.com/terror-of-the-peaks-sgl-mtg-m21-164-enn/?sku=SGL-MTG-M21-164-ENN1" TargetMode="External"/><Relationship Id="rId311" Type="http://schemas.openxmlformats.org/officeDocument/2006/relationships/hyperlink" Target="https://starcitygames.com/clifftop-retreat-sgl-mtg-dom-239-enn/?sku=SGL-MTG-DOM-239-ENN1" TargetMode="External"/><Relationship Id="rId332" Type="http://schemas.openxmlformats.org/officeDocument/2006/relationships/hyperlink" Target="https://starcitygames.com/the-scarab-god-sgl-mtg-hou-145-enn/?sku=SGL-MTG-HOU-145-ENN1" TargetMode="External"/><Relationship Id="rId353" Type="http://schemas.openxmlformats.org/officeDocument/2006/relationships/hyperlink" Target="https://starcitygames.com/solemn-simulacrum-sgl-mtg-mps2-25-enf/?sku=SGL-MTG-MPS2-25-ENF1" TargetMode="External"/><Relationship Id="rId374" Type="http://schemas.openxmlformats.org/officeDocument/2006/relationships/hyperlink" Target="https://starcitygames.com/hexdrinker-sgl-mtg-mh1-168-enn/?sku=SGL-MTG-MH1-168-ENN1" TargetMode="External"/><Relationship Id="rId395" Type="http://schemas.openxmlformats.org/officeDocument/2006/relationships/hyperlink" Target="https://starcitygames.com/orvar-the-all-form-sgl-mtg-khm2-305-enn/?sku=SGL-MTG-KHM2-305-ENN1" TargetMode="External"/><Relationship Id="rId409" Type="http://schemas.openxmlformats.org/officeDocument/2006/relationships/hyperlink" Target="https://starcitygames.com/shattered-sanctum-sgl-mtg-vow-264-enn/?sku=SGL-MTG-VOW-264-ENN1" TargetMode="External"/><Relationship Id="rId71" Type="http://schemas.openxmlformats.org/officeDocument/2006/relationships/hyperlink" Target="https://starcitygames.com/sanctum-weaver-sgl-mtg-mh2-171-enn/?sku=SGL-MTG-MH2-171-ENN1" TargetMode="External"/><Relationship Id="rId92" Type="http://schemas.openxmlformats.org/officeDocument/2006/relationships/hyperlink" Target="https://www.cardkingdom.com/mtg/strixhaven-mystical-archive-jpn/lightning-helix-125-jpn-alternate-art-foil" TargetMode="External"/><Relationship Id="rId213" Type="http://schemas.openxmlformats.org/officeDocument/2006/relationships/hyperlink" Target="https://starcitygames.com/heliods-intervention-sgl-mtg-thb-019-enn/?sku=SGL-MTG-THB-019-ENN1" TargetMode="External"/><Relationship Id="rId234" Type="http://schemas.openxmlformats.org/officeDocument/2006/relationships/hyperlink" Target="https://starcitygames.com/temple-of-enlightenment-sgl-mtg-thb2-349-enn/?sku=SGL-MTG-THB2-349-ENN1" TargetMode="External"/><Relationship Id="rId420" Type="http://schemas.openxmlformats.org/officeDocument/2006/relationships/hyperlink" Target="https://starcitygames.com/cave-of-the-frost-dragon-sgl-mtg-afr-253-enn/?sku=SGL-MTG-AFR-253-ENN1" TargetMode="External"/><Relationship Id="rId2" Type="http://schemas.openxmlformats.org/officeDocument/2006/relationships/hyperlink" Target="https://starcitygames.com/urabrask-heretic-praetor-sgl-mtg-snc-129-enn/?sku=SGL-MTG-SNC-129-ENN1" TargetMode="External"/><Relationship Id="rId29" Type="http://schemas.openxmlformats.org/officeDocument/2006/relationships/hyperlink" Target="https://starcitygames.com/stormcarved-coast-sgl-mtg-dbl-532-enn/?sku=SGL-MTG-DBL-532-ENN1" TargetMode="External"/><Relationship Id="rId255" Type="http://schemas.openxmlformats.org/officeDocument/2006/relationships/hyperlink" Target="https://starcitygames.com/brought-back-sgl-mtg-m20-9-enn/?sku=SGL-MTG-M20-9-ENN1" TargetMode="External"/><Relationship Id="rId276" Type="http://schemas.openxmlformats.org/officeDocument/2006/relationships/hyperlink" Target="https://starcitygames.com/lotus-field-sgl-mtg-m20-249-enn/?sku=SGL-MTG-M20-249-ENN1" TargetMode="External"/><Relationship Id="rId297" Type="http://schemas.openxmlformats.org/officeDocument/2006/relationships/hyperlink" Target="https://starcitygames.com/mnemonic-betrayal-sgl-mtg-grn-189-enn/?sku=SGL-MTG-GRN-189-ENN1" TargetMode="External"/><Relationship Id="rId441" Type="http://schemas.openxmlformats.org/officeDocument/2006/relationships/hyperlink" Target="https://starcitygames.com/elvish-warmaster-sgl-mtg-khm-167-enn/?sku=SGL-MTG-KHM-167-ENN1" TargetMode="External"/><Relationship Id="rId462" Type="http://schemas.openxmlformats.org/officeDocument/2006/relationships/hyperlink" Target="https://starcitygames.com/guardian-of-faith-sgl-mtg-afr2-362-enn/?sku=SGL-MTG-AFR2-362-ENN1" TargetMode="External"/><Relationship Id="rId483" Type="http://schemas.openxmlformats.org/officeDocument/2006/relationships/hyperlink" Target="https://starcitygames.com/bala-ged-recovery-bala-ged-sanctuary-sgl-mtg-znr-180-enn/?sku=SGL-MTG-ZNR-180-ENN1" TargetMode="External"/><Relationship Id="rId40" Type="http://schemas.openxmlformats.org/officeDocument/2006/relationships/hyperlink" Target="https://starcitygames.com/volatile-arsonist-dire-strain-anarchist-sgl-mtg-vow-181-enn/?sku=SGL-MTG-VOW-181-ENN1" TargetMode="External"/><Relationship Id="rId115" Type="http://schemas.openxmlformats.org/officeDocument/2006/relationships/hyperlink" Target="https://starcitygames.com/nether-traitor-sgl-mtg-tsr-127-enn/?sku=SGL-MTG-TSR-127-ENN1" TargetMode="External"/><Relationship Id="rId136" Type="http://schemas.openxmlformats.org/officeDocument/2006/relationships/hyperlink" Target="https://starcitygames.com/priest-of-titania-sgl-mtg-usg-270-enn/?sku=SGL-MTG-USG-270-ENN1" TargetMode="External"/><Relationship Id="rId157" Type="http://schemas.openxmlformats.org/officeDocument/2006/relationships/hyperlink" Target="https://starcitygames.com/deepglow-skate-sgl-mtg-2xm-048-enn/?sku=SGL-MTG-2XM-048-ENN1" TargetMode="External"/><Relationship Id="rId178" Type="http://schemas.openxmlformats.org/officeDocument/2006/relationships/hyperlink" Target="https://starcitygames.com/indatha-triome-sgl-mtg-prm-pp_iko_248-enn/?sku=SGL-MTG-PRM-PP_IKO_248-ENN1" TargetMode="External"/><Relationship Id="rId301" Type="http://schemas.openxmlformats.org/officeDocument/2006/relationships/hyperlink" Target="https://starcitygames.com/chromatic-lantern-sgl-mtg-grn-233-enn/?sku=SGL-MTG-GRN-233-ENN1" TargetMode="External"/><Relationship Id="rId322" Type="http://schemas.openxmlformats.org/officeDocument/2006/relationships/hyperlink" Target="https://starcitygames.com/wayward-swordtooth-sgl-mtg-rix-150-enn/?sku=SGL-MTG-RIX-150-ENN1" TargetMode="External"/><Relationship Id="rId343" Type="http://schemas.openxmlformats.org/officeDocument/2006/relationships/hyperlink" Target="https://starcitygames.com/prowling-serpopard-sgl-mtg-akh-180-enn/?sku=SGL-MTG-AKH-180-ENN1" TargetMode="External"/><Relationship Id="rId364" Type="http://schemas.openxmlformats.org/officeDocument/2006/relationships/hyperlink" Target="https://starcitygames.com/valki-god-of-lies-tibalt-cosmic-impostor-sgl-mtg-khm-114-enn/?sku=SGL-MTG-KHM-114-ENN1" TargetMode="External"/><Relationship Id="rId61" Type="http://schemas.openxmlformats.org/officeDocument/2006/relationships/hyperlink" Target="https://starcitygames.com/sword-of-truth-and-justice-sgl-mtg-mh12-032-enf/?sku=SGL-MTG-MH12-032-ENF1" TargetMode="External"/><Relationship Id="rId82" Type="http://schemas.openxmlformats.org/officeDocument/2006/relationships/hyperlink" Target="https://starcitygames.com/frostboil-snarl-sgl-mtg-stx-265-enn/?sku=SGL-MTG-STX-265-ENN1" TargetMode="External"/><Relationship Id="rId199" Type="http://schemas.openxmlformats.org/officeDocument/2006/relationships/hyperlink" Target="https://starcitygames.com/selvala-heart-of-the-wilds-sgl-mtg-pwsb-cn2_070-enn/?sku=SGL-MTG-PWSB-CN2_070-ENN1" TargetMode="External"/><Relationship Id="rId203" Type="http://schemas.openxmlformats.org/officeDocument/2006/relationships/hyperlink" Target="https://starcitygames.com/rune-scarred-demon-sgl-mtg-pwsb-ima_106-enn/?sku=SGL-MTG-PWSB-IMA_106-ENN1" TargetMode="External"/><Relationship Id="rId385" Type="http://schemas.openxmlformats.org/officeDocument/2006/relationships/hyperlink" Target="https://starcitygames.com/shatterskull-smashing-shatterskull-the-hammer-pass-sgl-mtg-znr-161-enn/?sku=SGL-MTG-ZNR-161-ENN1" TargetMode="External"/><Relationship Id="rId19" Type="http://schemas.openxmlformats.org/officeDocument/2006/relationships/hyperlink" Target="https://starcitygames.com/kura-the-boundless-sky-sgl-mtg-neo-200-enn/?sku=SGL-MTG-NEO-200-ENN1" TargetMode="External"/><Relationship Id="rId224" Type="http://schemas.openxmlformats.org/officeDocument/2006/relationships/hyperlink" Target="https://starcitygames.com/setessan-champion-sgl-mtg-thb-198-enn/?sku=SGL-MTG-THB-198-ENN1" TargetMode="External"/><Relationship Id="rId245" Type="http://schemas.openxmlformats.org/officeDocument/2006/relationships/hyperlink" Target="https://starcitygames.com/ayara-first-of-locthwain-sgl-mtg-eld-075-enn/?sku=SGL-MTG-ELD-075-ENN1" TargetMode="External"/><Relationship Id="rId266" Type="http://schemas.openxmlformats.org/officeDocument/2006/relationships/hyperlink" Target="https://starcitygames.com/cavalier-of-flame-sgl-mtg-m20-125-enn/?sku=SGL-MTG-M20-125-ENN1" TargetMode="External"/><Relationship Id="rId287" Type="http://schemas.openxmlformats.org/officeDocument/2006/relationships/hyperlink" Target="https://starcitygames.com/rakdos-the-showstopper-sgl-mtg-prm-pre-rna-199-enf/?sku=SGL-MTG-PRM-PRE_RNA_199-ENF1" TargetMode="External"/><Relationship Id="rId410" Type="http://schemas.openxmlformats.org/officeDocument/2006/relationships/hyperlink" Target="https://starcitygames.com/shattered-sanctum-sgl-mtg-vow2-283-enn/?sku=SGL-MTG-VOW2-283-ENN1" TargetMode="External"/><Relationship Id="rId431" Type="http://schemas.openxmlformats.org/officeDocument/2006/relationships/hyperlink" Target="https://starcitygames.com/raffines-tower-sgl-mtg-prm-pre_snc_254-enf/?sku=SGL-MTG-PRM-PRE_SNC_254-ENF1" TargetMode="External"/><Relationship Id="rId452" Type="http://schemas.openxmlformats.org/officeDocument/2006/relationships/hyperlink" Target="https://starcitygames.com/graveyard-trespasser-graveyard-glutton-sgl-mtg-mid-104-enn/?sku=SGL-MTG-MID-104-ENN1" TargetMode="External"/><Relationship Id="rId473" Type="http://schemas.openxmlformats.org/officeDocument/2006/relationships/hyperlink" Target="https://starcitygames.com/skyclave-apparition-sgl-mtg-prm-pre_znr_039-enf/?sku=SGL-MTG-PRM-PRE_ZNR_039-ENF1" TargetMode="External"/><Relationship Id="rId494" Type="http://schemas.openxmlformats.org/officeDocument/2006/relationships/hyperlink" Target="https://starcitygames.com/aura-of-silence-sgl-mtg-pwsb-c15_060-enn/?sku=SGL-MTG-PWSB-C15_060-ENN1" TargetMode="External"/><Relationship Id="rId30" Type="http://schemas.openxmlformats.org/officeDocument/2006/relationships/hyperlink" Target="https://starcitygames.com/manaform-hellkite-sgl-mtg-dbl-437-enn/?sku=SGL-MTG-DBL-437-ENN1" TargetMode="External"/><Relationship Id="rId105" Type="http://schemas.openxmlformats.org/officeDocument/2006/relationships/hyperlink" Target="https://starcitygames.com/lava-spike-sgl-mtg-tsr2-347-enn/?sku=SGL-MTG-TSR2-347-ENN1" TargetMode="External"/><Relationship Id="rId126" Type="http://schemas.openxmlformats.org/officeDocument/2006/relationships/hyperlink" Target="https://starcitygames.com/clever-impersonator-sgl-mtg-c19-82-enn/?sku=SGL-MTG-C19-82-ENN1" TargetMode="External"/><Relationship Id="rId147" Type="http://schemas.openxmlformats.org/officeDocument/2006/relationships/hyperlink" Target="https://starcitygames.com/kaya-the-inexorable-sgl-mtg-khm-218-enf/?sku=SGL-MTG-KHM-218-ENF1" TargetMode="External"/><Relationship Id="rId168" Type="http://schemas.openxmlformats.org/officeDocument/2006/relationships/hyperlink" Target="https://starcitygames.com/obelisk-of-urd-sgl-mtg-znc-115-enn/?sku=SGL-MTG-ZNC-115-ENN1" TargetMode="External"/><Relationship Id="rId312" Type="http://schemas.openxmlformats.org/officeDocument/2006/relationships/hyperlink" Target="https://starcitygames.com/stunning-reversal-sgl-mtg-bbd-51-enn/?sku=SGL-MTG-BBD-51-ENN1" TargetMode="External"/><Relationship Id="rId333" Type="http://schemas.openxmlformats.org/officeDocument/2006/relationships/hyperlink" Target="https://starcitygames.com/torment-of-hailfire-sgl-mtg-hou-77-enn/?sku=SGL-MTG-HOU-77-ENN1" TargetMode="External"/><Relationship Id="rId354" Type="http://schemas.openxmlformats.org/officeDocument/2006/relationships/hyperlink" Target="https://starcitygames.com/all-is-dust-sgl-mtg-prm-gpx-2013-002-enf/?sku=SGL-MTG-PRM-GPX_2013_002-ENF1" TargetMode="External"/><Relationship Id="rId51" Type="http://schemas.openxmlformats.org/officeDocument/2006/relationships/hyperlink" Target="https://starcitygames.com/the-tarrasque-sgl-mtg-afr2-333-enn/?sku=SGL-MTG-AFR2-333-ENN1" TargetMode="External"/><Relationship Id="rId72" Type="http://schemas.openxmlformats.org/officeDocument/2006/relationships/hyperlink" Target="https://starcitygames.com/imperial-recruiter-sgl-mtg-mh2-281-enn/?sku=SGL-MTG-MH2-281-ENN1" TargetMode="External"/><Relationship Id="rId93" Type="http://schemas.openxmlformats.org/officeDocument/2006/relationships/hyperlink" Target="https://www.cardkingdom.com/mtg/strixhaven-mystical-archive-jpn/tainted-pact-foil-etched-096-jpn-alternate-art" TargetMode="External"/><Relationship Id="rId189" Type="http://schemas.openxmlformats.org/officeDocument/2006/relationships/hyperlink" Target="https://starcitygames.com/emiel-the-blessed-sgl-mtg-jmp-003-enn/?sku=SGL-MTG-JMP-003-ENN1" TargetMode="External"/><Relationship Id="rId375" Type="http://schemas.openxmlformats.org/officeDocument/2006/relationships/hyperlink" Target="https://starcitygames.com/vorinclex-monstrous-raider-sgl-mtg-khm2-320-enn/?sku=SGL-MTG-KHM2-320-ENN1" TargetMode="External"/><Relationship Id="rId396" Type="http://schemas.openxmlformats.org/officeDocument/2006/relationships/hyperlink" Target="https://starcitygames.com/alrunds-epiphany-sgl-mtg-khm2-295-enf/?sku=SGL-MTG-KHM2-295-ENF1" TargetMode="External"/><Relationship Id="rId3" Type="http://schemas.openxmlformats.org/officeDocument/2006/relationships/hyperlink" Target="https://starcitygames.com/professional-face-breaker-sgl-mtg-snc-116-enn/?sku=SGL-MTG-SNC-116-ENN1" TargetMode="External"/><Relationship Id="rId214" Type="http://schemas.openxmlformats.org/officeDocument/2006/relationships/hyperlink" Target="https://starcitygames.com/thassas-oracle-sgl-mtg-thb-073-enn/?sku=SGL-MTG-THB-073-ENN1" TargetMode="External"/><Relationship Id="rId235" Type="http://schemas.openxmlformats.org/officeDocument/2006/relationships/hyperlink" Target="https://starcitygames.com/temple-of-malice-sgl-mtg-thb-247-enf/?sku=SGL-MTG-THB-247-ENF1" TargetMode="External"/><Relationship Id="rId256" Type="http://schemas.openxmlformats.org/officeDocument/2006/relationships/hyperlink" Target="https://starcitygames.com/bishop-of-wings-sgl-mtg-m20-8-enn/?sku=SGL-MTG-M20-8-ENN1" TargetMode="External"/><Relationship Id="rId277" Type="http://schemas.openxmlformats.org/officeDocument/2006/relationships/hyperlink" Target="https://starcitygames.com/god-eternal-oketra-sgl-mtg-war-16-enn/?sku=SGL-MTG-WAR-16-ENN1" TargetMode="External"/><Relationship Id="rId298" Type="http://schemas.openxmlformats.org/officeDocument/2006/relationships/hyperlink" Target="https://starcitygames.com/ral-caller-of-storms-sgl-mtg-grn-265-enf/?sku=SGL-MTG-GRN-265-ENF1" TargetMode="External"/><Relationship Id="rId400" Type="http://schemas.openxmlformats.org/officeDocument/2006/relationships/hyperlink" Target="https://starcitygames.com/intrepid-adversary-sgl-mtg-mid-025-enf/?sku=SGL-MTG-MID-025-ENF1" TargetMode="External"/><Relationship Id="rId421" Type="http://schemas.openxmlformats.org/officeDocument/2006/relationships/hyperlink" Target="https://starcitygames.com/sundown-pass-sgl-mtg-vow2-285-enf/?sku=SGL-MTG-VOW2-285-ENF1" TargetMode="External"/><Relationship Id="rId442" Type="http://schemas.openxmlformats.org/officeDocument/2006/relationships/hyperlink" Target="https://starcitygames.com/sakura-tribe-elder-sgl-mtg-prm-secret_sld_192-enn/?sku=SGL-MTG-PRM-SECRET_SLD_192-ENN1" TargetMode="External"/><Relationship Id="rId463" Type="http://schemas.openxmlformats.org/officeDocument/2006/relationships/hyperlink" Target="https://starcitygames.com/guardian-of-faith-sgl-mtg-afr-018-enn/?sku=SGL-MTG-AFR-018-ENN1" TargetMode="External"/><Relationship Id="rId484" Type="http://schemas.openxmlformats.org/officeDocument/2006/relationships/hyperlink" Target="https://starcitygames.com/wilderness-reclamation-sgl-mtg-rna-149-enn/?sku=SGL-MTG-RNA-149-ENN1" TargetMode="External"/><Relationship Id="rId116" Type="http://schemas.openxmlformats.org/officeDocument/2006/relationships/hyperlink" Target="https://starcitygames.com/venser-shaper-savant-sgl-mtg-tsr-096-enn/?sku=SGL-MTG-TSR-096-ENN1" TargetMode="External"/><Relationship Id="rId137" Type="http://schemas.openxmlformats.org/officeDocument/2006/relationships/hyperlink" Target="https://starcitygames.com/bow-of-nylea-sgl-mtg-ths-153-enn/?sku=SGL-MTG-THS-153-ENN1" TargetMode="External"/><Relationship Id="rId158" Type="http://schemas.openxmlformats.org/officeDocument/2006/relationships/hyperlink" Target="https://starcitygames.com/reshape-sgl-mtg-2xm-064-enn/?sku=SGL-MTG-2XM-064-ENN1" TargetMode="External"/><Relationship Id="rId302" Type="http://schemas.openxmlformats.org/officeDocument/2006/relationships/hyperlink" Target="https://starcitygames.com/watery-grave-sgl-mtg-grn-259-enn/?sku=SGL-MTG-GRN-259-ENN1" TargetMode="External"/><Relationship Id="rId323" Type="http://schemas.openxmlformats.org/officeDocument/2006/relationships/hyperlink" Target="https://starcitygames.com/path-of-discovery-sgl-mtg-rix-142-enf/?sku=SGL-MTG-RIX-142-ENF1" TargetMode="External"/><Relationship Id="rId344" Type="http://schemas.openxmlformats.org/officeDocument/2006/relationships/hyperlink" Target="https://starcitygames.com/archfiend-of-ifnir-sgl-mtg-akh-78-enn/?sku=SGL-MTG-AKH-78-ENN1" TargetMode="External"/><Relationship Id="rId20" Type="http://schemas.openxmlformats.org/officeDocument/2006/relationships/hyperlink" Target="https://starcitygames.com/the-reality-chip-sgl-mtg-neo-074-enn/?sku=SGL-MTG-NEO-074-ENN1" TargetMode="External"/><Relationship Id="rId41" Type="http://schemas.openxmlformats.org/officeDocument/2006/relationships/hyperlink" Target="https://starcitygames.com/wedding-ring-sgl-mtg-voc-032-enn/?sku=SGL-MTG-VOC-032-ENN1" TargetMode="External"/><Relationship Id="rId62" Type="http://schemas.openxmlformats.org/officeDocument/2006/relationships/hyperlink" Target="https://starcitygames.com/arid-mesa-sgl-mtg-mh2-244-enn/?sku=SGL-MTG-MH2-244-ENN1" TargetMode="External"/><Relationship Id="rId83" Type="http://schemas.openxmlformats.org/officeDocument/2006/relationships/hyperlink" Target="https://starcitygames.com/frostboil-snarl-sgl-mtg-stx-265-enf/?sku=SGL-MTG-STX-265-ENF1" TargetMode="External"/><Relationship Id="rId179" Type="http://schemas.openxmlformats.org/officeDocument/2006/relationships/hyperlink" Target="https://starcitygames.com/savai-triome-sgl-mtg-iko2-312-enn/?sku=SGL-MTG-IKO2-312-ENN1" TargetMode="External"/><Relationship Id="rId365" Type="http://schemas.openxmlformats.org/officeDocument/2006/relationships/hyperlink" Target="https://starcitygames.com/arlinn-the-packs-hope-arlinn-the-moons-fury-sgl-mtg-mid-211-enn/?sku=SGL-MTG-MID-211-ENN1" TargetMode="External"/><Relationship Id="rId386" Type="http://schemas.openxmlformats.org/officeDocument/2006/relationships/hyperlink" Target="https://starcitygames.com/leyline-tyrant-sgl-mtg-znr-147-enn/?sku=SGL-MTG-ZNR-147-ENN1" TargetMode="External"/><Relationship Id="rId190" Type="http://schemas.openxmlformats.org/officeDocument/2006/relationships/hyperlink" Target="https://starcitygames.com/neyith-of-the-dire-hunt-sgl-mtg-jmp-030-enn/?sku=SGL-MTG-JMP-030-ENN1" TargetMode="External"/><Relationship Id="rId204" Type="http://schemas.openxmlformats.org/officeDocument/2006/relationships/hyperlink" Target="https://starcitygames.com/rune-scarred-demon-sgl-mtg-pwsb-ima_106-enn/?sku=SGL-MTG-PWSB-IMA_106-ENN1" TargetMode="External"/><Relationship Id="rId225" Type="http://schemas.openxmlformats.org/officeDocument/2006/relationships/hyperlink" Target="https://starcitygames.com/setessan-champion-sgl-mtg-thb2-331-enn/?sku=SGL-MTG-THB2-331-ENN1" TargetMode="External"/><Relationship Id="rId246" Type="http://schemas.openxmlformats.org/officeDocument/2006/relationships/hyperlink" Target="https://starcitygames.com/gilded-goose-sgl-mtg-eld-160-enn/?sku=SGL-MTG-ELD-160-ENN1" TargetMode="External"/><Relationship Id="rId267" Type="http://schemas.openxmlformats.org/officeDocument/2006/relationships/hyperlink" Target="https://starcitygames.com/drakuseth-maw-of-flames-sgl-mtg-m20-136-enn/?sku=SGL-MTG-M20-136-ENN1" TargetMode="External"/><Relationship Id="rId288" Type="http://schemas.openxmlformats.org/officeDocument/2006/relationships/hyperlink" Target="https://starcitygames.com/teysa-karlov-sgl-mtg-rna-212-enn/?sku=SGL-MTG-RNA-212-ENN1" TargetMode="External"/><Relationship Id="rId411" Type="http://schemas.openxmlformats.org/officeDocument/2006/relationships/hyperlink" Target="https://starcitygames.com/takemuna-abandoned-mire-sgl-mtg-neo-278-enn/?sku=SGL-MTG-NEO-278-ENN1" TargetMode="External"/><Relationship Id="rId432" Type="http://schemas.openxmlformats.org/officeDocument/2006/relationships/hyperlink" Target="https://starcitygames.com/jetmirs-garden-sgl-mtg-snc-250-enn/?sku=SGL-MTG-SNC-250-ENN1" TargetMode="External"/><Relationship Id="rId453" Type="http://schemas.openxmlformats.org/officeDocument/2006/relationships/hyperlink" Target="https://starcitygames.com/capital-punishment-sgl-mtg-cn2-40-enn/?sku=SGL-MTG-CN2-40-ENN1" TargetMode="External"/><Relationship Id="rId474" Type="http://schemas.openxmlformats.org/officeDocument/2006/relationships/hyperlink" Target="https://starcitygames.com/teleportation-circle-sgl-mtg-afr-039-enn/?sku=SGL-MTG-AFR-039-ENN1" TargetMode="External"/><Relationship Id="rId106" Type="http://schemas.openxmlformats.org/officeDocument/2006/relationships/hyperlink" Target="https://starcitygames.com/lavinia-azorius-renegade-sgl-mtg-tsr2-380-enn/?sku=SGL-MTG-TSR2-380-ENN1" TargetMode="External"/><Relationship Id="rId127" Type="http://schemas.openxmlformats.org/officeDocument/2006/relationships/hyperlink" Target="https://starcitygames.com/ob-nixilis-unshackled-sgl-mtg-m15-110-enn/?sku=SGL-MTG-M15-110-ENN1" TargetMode="External"/><Relationship Id="rId313" Type="http://schemas.openxmlformats.org/officeDocument/2006/relationships/hyperlink" Target="https://starcitygames.com/stunning-reversal-sgl-mtg-bbd-51-enn/?sku=SGL-MTG-BBD-51-ENN1" TargetMode="External"/><Relationship Id="rId495" Type="http://schemas.openxmlformats.org/officeDocument/2006/relationships/hyperlink" Target="https://starcitygames.com/portable-hole-sgl-mtg-afr-033-enn/?sku=SGL-MTG-AFR-033-ENN1" TargetMode="External"/><Relationship Id="rId10" Type="http://schemas.openxmlformats.org/officeDocument/2006/relationships/hyperlink" Target="https://starcitygames.com/bennie-bracks-zoologist-sgl-mtg-ncc-086-enn/?sku=SGL-MTG-NCC-086-ENN1" TargetMode="External"/><Relationship Id="rId31" Type="http://schemas.openxmlformats.org/officeDocument/2006/relationships/hyperlink" Target="https://starcitygames.com/welcoming-vampire-sgl-mtg-dbl-313-enn/?sku=SGL-MTG-DBL-313-ENN1" TargetMode="External"/><Relationship Id="rId52" Type="http://schemas.openxmlformats.org/officeDocument/2006/relationships/hyperlink" Target="https://starcitygames.com/zariel-archduke-of-avernus-sgl-mtg-afr-172-enn/?sku=SGL-MTG-AFR-172-ENN1" TargetMode="External"/><Relationship Id="rId73" Type="http://schemas.openxmlformats.org/officeDocument/2006/relationships/hyperlink" Target="https://starcitygames.com/thought-monitor-sgl-mtg-mh2-071-enn/?sku=SGL-MTG-MH2-071-ENN1" TargetMode="External"/><Relationship Id="rId94" Type="http://schemas.openxmlformats.org/officeDocument/2006/relationships/hyperlink" Target="https://www.cardkingdom.com/mtg/strixhaven-mystical-archive-jpn/grapeshot-foil-etched-102-jpn-alternate-art" TargetMode="External"/><Relationship Id="rId148" Type="http://schemas.openxmlformats.org/officeDocument/2006/relationships/hyperlink" Target="https://starcitygames.com/koma-cosmos-serpent-sgl-mtg-khm2-326-enn/?sku=SGL-MTG-KHM2-326-ENN1" TargetMode="External"/><Relationship Id="rId169" Type="http://schemas.openxmlformats.org/officeDocument/2006/relationships/hyperlink" Target="https://starcitygames.com/scourge-of-the-skyclaves-sgl-mtg-znr-122-enn/?sku=SGL-MTG-ZNR-122-ENN1" TargetMode="External"/><Relationship Id="rId334" Type="http://schemas.openxmlformats.org/officeDocument/2006/relationships/hyperlink" Target="https://starcitygames.com/the-locust-god-sgl-mtg-hou-139-enn/?sku=SGL-MTG-HOU-139-ENN1" TargetMode="External"/><Relationship Id="rId355" Type="http://schemas.openxmlformats.org/officeDocument/2006/relationships/hyperlink" Target="https://starcitygames.com/squadron-hawk-sgl-mtg-prm-fnm-2011-005-enf/?sku=SGL-MTG-PRM-FNM_2011_005-ENF1" TargetMode="External"/><Relationship Id="rId376" Type="http://schemas.openxmlformats.org/officeDocument/2006/relationships/hyperlink" Target="https://starcitygames.com/ancient-bronze-dragon-sgl-mtg-prm-pre_clb_214-enf/?sku=SGL-MTG-PRM-PRE_CLB_214-ENF1" TargetMode="External"/><Relationship Id="rId397" Type="http://schemas.openxmlformats.org/officeDocument/2006/relationships/hyperlink" Target="https://starcitygames.com/tezzeret-betrayer-of-flesh-sgl-mtg-neo-084-enn/?sku=SGL-MTG-NEO-084-ENN1" TargetMode="External"/><Relationship Id="rId4" Type="http://schemas.openxmlformats.org/officeDocument/2006/relationships/hyperlink" Target="https://starcitygames.com/halo-fountain-sgl-mtg-snc-015-enn/?sku=SGL-MTG-SNC-015-ENN1" TargetMode="External"/><Relationship Id="rId180" Type="http://schemas.openxmlformats.org/officeDocument/2006/relationships/hyperlink" Target="https://starcitygames.com/bonders-enclave-sgl-mtg-prm-pre_iko_245-enf/?sku=SGL-MTG-PRM-PRE_IKO_245-ENF1" TargetMode="External"/><Relationship Id="rId215" Type="http://schemas.openxmlformats.org/officeDocument/2006/relationships/hyperlink" Target="https://starcitygames.com/thassas-oracle-sgl-mtg-thb2-308-enn/?sku=SGL-MTG-THB2-308-ENN1" TargetMode="External"/><Relationship Id="rId236" Type="http://schemas.openxmlformats.org/officeDocument/2006/relationships/hyperlink" Target="https://starcitygames.com/temple-of-plenty-sgl-mtg-thb-248-enf/?sku=SGL-MTG-THB-248-ENF1" TargetMode="External"/><Relationship Id="rId257" Type="http://schemas.openxmlformats.org/officeDocument/2006/relationships/hyperlink" Target="https://starcitygames.com/leyline-of-sanctity-sgl-mtg-m20-26-enn/?sku=SGL-MTG-M20-26-ENN1" TargetMode="External"/><Relationship Id="rId278" Type="http://schemas.openxmlformats.org/officeDocument/2006/relationships/hyperlink" Target="https://starcitygames.com/parhelion-ii-sgl-mtg-war-24-enn/?sku=SGL-MTG-WAR-24-ENN1" TargetMode="External"/><Relationship Id="rId401" Type="http://schemas.openxmlformats.org/officeDocument/2006/relationships/hyperlink" Target="https://starcitygames.com/day-of-judgment-sgl-mtg-sta-002-enn/?sku=SGL-MTG-STA-002-ENN1" TargetMode="External"/><Relationship Id="rId422" Type="http://schemas.openxmlformats.org/officeDocument/2006/relationships/hyperlink" Target="https://starcitygames.com/sundown-pass-sgl-mtg-vow2-285-enn/?sku=SGL-MTG-VOW2-285-ENN1" TargetMode="External"/><Relationship Id="rId443" Type="http://schemas.openxmlformats.org/officeDocument/2006/relationships/hyperlink" Target="https://starcitygames.com/seedborn-muse-sgl-mtg-cc1-004-enn/?sku=SGL-MTG-CC1-004-ENN1" TargetMode="External"/><Relationship Id="rId464" Type="http://schemas.openxmlformats.org/officeDocument/2006/relationships/hyperlink" Target="https://starcitygames.com/voice-of-the-blessed-sgl-mtg-vow2-354-enf/?sku=SGL-MTG-VOW2-354-ENF1" TargetMode="External"/><Relationship Id="rId303" Type="http://schemas.openxmlformats.org/officeDocument/2006/relationships/hyperlink" Target="https://starcitygames.com/resplendent-angel-sgl-mtg-m19-34-enn/?sku=SGL-MTG-M19-34-ENN1" TargetMode="External"/><Relationship Id="rId485" Type="http://schemas.openxmlformats.org/officeDocument/2006/relationships/hyperlink" Target="https://starcitygames.com/destiny-spinner-sgl-mtg-thb-168-enn/?sku=SGL-MTG-THB-168-ENN1" TargetMode="External"/><Relationship Id="rId42" Type="http://schemas.openxmlformats.org/officeDocument/2006/relationships/hyperlink" Target="https://starcitygames.com/avacyns-memorial-sgl-mtg-mic-031-enn/?sku=SGL-MTG-MIC-031-ENN1" TargetMode="External"/><Relationship Id="rId84" Type="http://schemas.openxmlformats.org/officeDocument/2006/relationships/hyperlink" Target="https://starcitygames.com/necroblossom-snarl-sgl-mtg-stx-269-enn/?sku=SGL-MTG-STX-269-ENN1" TargetMode="External"/><Relationship Id="rId138" Type="http://schemas.openxmlformats.org/officeDocument/2006/relationships/hyperlink" Target="https://starcitygames.com/nylea-god-of-the-hunt-sgl-mtg-ths-166-enn/?sku=SGL-MTG-THS-166-ENN1" TargetMode="External"/><Relationship Id="rId345" Type="http://schemas.openxmlformats.org/officeDocument/2006/relationships/hyperlink" Target="https://starcitygames.com/thalia-heretic-cathar-sgl-mtg-emn-46-enn/?sku=SGL-MTG-EMN-46-ENN1" TargetMode="External"/><Relationship Id="rId387" Type="http://schemas.openxmlformats.org/officeDocument/2006/relationships/hyperlink" Target="https://starcitygames.com/leyline-tyrant-sgl-mtg-znr-147-enn/?sku=SGL-MTG-ZNR-147-ENN1" TargetMode="External"/><Relationship Id="rId191" Type="http://schemas.openxmlformats.org/officeDocument/2006/relationships/hyperlink" Target="https://starcitygames.com/rhox-faithmender-sgl-mtg-jmp-130-enn/?sku=SGL-MTG-JMP-130-ENN1" TargetMode="External"/><Relationship Id="rId205" Type="http://schemas.openxmlformats.org/officeDocument/2006/relationships/hyperlink" Target="https://starcitygames.com/expropriate-sgl-mtg-pwsb-cn2_030-enn/?sku=SGL-MTG-PWSB-CN2_030-ENN1" TargetMode="External"/><Relationship Id="rId247" Type="http://schemas.openxmlformats.org/officeDocument/2006/relationships/hyperlink" Target="https://starcitygames.com/questing-beast-sgl-mtg-eld-171-enn/?sku=SGL-MTG-ELD-171-ENN1" TargetMode="External"/><Relationship Id="rId412" Type="http://schemas.openxmlformats.org/officeDocument/2006/relationships/hyperlink" Target="https://starcitygames.com/eiganjo-seat-of-the-empire-sgl-mtg-neo2-413-enn/?sku=SGL-MTG-NEO2-413-ENN1" TargetMode="External"/><Relationship Id="rId107" Type="http://schemas.openxmlformats.org/officeDocument/2006/relationships/hyperlink" Target="https://starcitygames.com/dovins-veto-sgl-mtg-tsr2-375-enn/?sku=SGL-MTG-TSR2-375-ENN1" TargetMode="External"/><Relationship Id="rId289" Type="http://schemas.openxmlformats.org/officeDocument/2006/relationships/hyperlink" Target="https://starcitygames.com/lavinia-azorius-renegade-sgl-mtg-prm-schp-rna-189-enf/?sku=SGL-MTG-PRM-SCHP_RNA_189-ENF1" TargetMode="External"/><Relationship Id="rId454" Type="http://schemas.openxmlformats.org/officeDocument/2006/relationships/hyperlink" Target="https://starcitygames.com/glasspool-mimic-glasspool-shore-sgl-mtg-znr-060-enn/?sku=SGL-MTG-ZNR-060-ENN1" TargetMode="External"/><Relationship Id="rId496" Type="http://schemas.openxmlformats.org/officeDocument/2006/relationships/hyperlink" Target="https://starcitygames.com/natures-lore-sgl-mtg-clb-244-enn/?sku=SGL-MTG-CLB-244-ENN1" TargetMode="External"/><Relationship Id="rId11" Type="http://schemas.openxmlformats.org/officeDocument/2006/relationships/hyperlink" Target="https://starcitygames.com/nashi-moon-sages-scion-sgl-mtg-neo2-343-enn/?sku=SGL-MTG-NEO2-343-ENN1" TargetMode="External"/><Relationship Id="rId53" Type="http://schemas.openxmlformats.org/officeDocument/2006/relationships/hyperlink" Target="https://starcitygames.com/teleportation-circle-sgl-mtg-afr-039-enn/?sku=SGL-MTG-AFR-039-ENN1" TargetMode="External"/><Relationship Id="rId149" Type="http://schemas.openxmlformats.org/officeDocument/2006/relationships/hyperlink" Target="https://starcitygames.com/esika-god-of-the-tree-the-prismatic-bridge-sgl-mtg-khm-168-enn/?sku=SGL-MTG-KHM-168-ENN1" TargetMode="External"/><Relationship Id="rId314" Type="http://schemas.openxmlformats.org/officeDocument/2006/relationships/hyperlink" Target="https://starcitygames.com/grothama-all-devouring-sgl-mtg-bbd-71-enn/?sku=SGL-MTG-BBD-71-ENN1" TargetMode="External"/><Relationship Id="rId356" Type="http://schemas.openxmlformats.org/officeDocument/2006/relationships/hyperlink" Target="https://starcitygames.com/thirst-for-knowledge-sgl-mtg-prm-fnm-2008-009-enf/?sku=SGL-MTG-PRM-FNM_2008_009-ENF1" TargetMode="External"/><Relationship Id="rId398" Type="http://schemas.openxmlformats.org/officeDocument/2006/relationships/hyperlink" Target="https://starcitygames.com/ancient-gold-dragon-sgl-mtg-clb-003-enn/?sku=SGL-MTG-CLB-003-ENN1" TargetMode="External"/><Relationship Id="rId95" Type="http://schemas.openxmlformats.org/officeDocument/2006/relationships/hyperlink" Target="https://www.cardkingdom.com/mtg/strixhaven-mystical-archive-jpn/chaos-warp-099-jpn-alternate-art-foil" TargetMode="External"/><Relationship Id="rId160" Type="http://schemas.openxmlformats.org/officeDocument/2006/relationships/hyperlink" Target="https://starcitygames.com/greater-good-sgl-mtg-2xm-170-enn/?sku=SGL-MTG-2XM-170-ENN1" TargetMode="External"/><Relationship Id="rId216" Type="http://schemas.openxmlformats.org/officeDocument/2006/relationships/hyperlink" Target="https://starcitygames.com/thassas-oracle-sgl-mtg-thb-073-enf/?sku=SGL-MTG-THB-073-ENF1https://starcitygames.com/thassas-oracle-sgl-mtg-thb-073-enf/?sku=SGL-MTG-THB-073-ENF1" TargetMode="External"/><Relationship Id="rId423" Type="http://schemas.openxmlformats.org/officeDocument/2006/relationships/hyperlink" Target="https://starcitygames.com/sundown-pass-sgl-mtg-vow-266-enn/?sku=SGL-MTG-VOW-266-ENN1" TargetMode="External"/><Relationship Id="rId258" Type="http://schemas.openxmlformats.org/officeDocument/2006/relationships/hyperlink" Target="https://starcitygames.com/leyline-of-sanctity-sgl-mtg-m20-26-enf/?sku=SGL-MTG-M20-26-ENF1" TargetMode="External"/><Relationship Id="rId465" Type="http://schemas.openxmlformats.org/officeDocument/2006/relationships/hyperlink" Target="https://starcitygames.com/righteous-valkyrie-sgl-mtg-khm-024-enn/?sku=SGL-MTG-KHM-024-ENN1" TargetMode="External"/><Relationship Id="rId22" Type="http://schemas.openxmlformats.org/officeDocument/2006/relationships/hyperlink" Target="https://starcitygames.com/kura-the-boundless-sky-sgl-mtg-neo-200-enf/?sku=SGL-MTG-NEO-200-ENF1" TargetMode="External"/><Relationship Id="rId64" Type="http://schemas.openxmlformats.org/officeDocument/2006/relationships/hyperlink" Target="https://starcitygames.com/academy-manufactor-sgl-mtg-mh22-469-enn/?sku=SGL-MTG-MH22-469-ENN1" TargetMode="External"/><Relationship Id="rId118" Type="http://schemas.openxmlformats.org/officeDocument/2006/relationships/hyperlink" Target="https://starcitygames.com/wheel-of-misfortune-sgl-mtg-cmr-211-enn/?sku=SGL-MTG-CMR-211-ENN1" TargetMode="External"/><Relationship Id="rId325" Type="http://schemas.openxmlformats.org/officeDocument/2006/relationships/hyperlink" Target="https://starcitygames.com/legions-landing-sgl-mtg-xln-22a-enn/?sku=SGL-MTG-XLN-22a-ENN1" TargetMode="External"/><Relationship Id="rId367" Type="http://schemas.openxmlformats.org/officeDocument/2006/relationships/hyperlink" Target="https://starcitygames.com/raffine-scheming-seer-sgl-mtg-snc-213-enn/?sku=SGL-MTG-SNC-213-ENN1" TargetMode="External"/><Relationship Id="rId171" Type="http://schemas.openxmlformats.org/officeDocument/2006/relationships/hyperlink" Target="https://starcitygames.com/lotus-cobra-sgl-mtg-znr-193-enn/?sku=SGL-MTG-ZNR-193-ENN1" TargetMode="External"/><Relationship Id="rId227" Type="http://schemas.openxmlformats.org/officeDocument/2006/relationships/hyperlink" Target="https://starcitygames.com/nylea-keen-eyed-sgl-mtg-thb2-266-enn/?sku=SGL-MTG-THB2-266-ENN1" TargetMode="External"/><Relationship Id="rId269" Type="http://schemas.openxmlformats.org/officeDocument/2006/relationships/hyperlink" Target="https://starcitygames.com/vivien-arkbow-ranger-sgl-mtg-m20-199-enn/?sku=SGL-MTG-M20-199-ENN1" TargetMode="External"/><Relationship Id="rId434" Type="http://schemas.openxmlformats.org/officeDocument/2006/relationships/hyperlink" Target="https://starcitygames.com/dreamroot-cascade-sgl-mtg-vow2-282-enn/?sku=SGL-MTG-VOW2-282-ENN1" TargetMode="External"/><Relationship Id="rId476" Type="http://schemas.openxmlformats.org/officeDocument/2006/relationships/hyperlink" Target="https://starcitygames.com/ancient-ziggurat-sgl-mtg-pwsb-con_141-enn/?sku=SGL-MTG-PWSB-CON_141-ENN1" TargetMode="External"/><Relationship Id="rId33" Type="http://schemas.openxmlformats.org/officeDocument/2006/relationships/hyperlink" Target="https://starcitygames.com/inspired-idea-sgl-mtg-dbl-331-enf/?sku=SGL-MTG-DBL-331-ENF1" TargetMode="External"/><Relationship Id="rId129" Type="http://schemas.openxmlformats.org/officeDocument/2006/relationships/hyperlink" Target="https://starcitygames.com/past-in-flames-sgl-mtg-mm3-105-enn/?sku=SGL-MTG-MM3-105-ENN1" TargetMode="External"/><Relationship Id="rId280" Type="http://schemas.openxmlformats.org/officeDocument/2006/relationships/hyperlink" Target="https://starcitygames.com/spark-double-sgl-mtg-war-68-enn/?sku=SGL-MTG-WAR-68-ENN1" TargetMode="External"/><Relationship Id="rId336" Type="http://schemas.openxmlformats.org/officeDocument/2006/relationships/hyperlink" Target="https://starcitygames.com/the-scorpion-god-sgl-mtg-hou-146-enn/?sku=SGL-MTG-HOU-146-ENN1" TargetMode="External"/><Relationship Id="rId501" Type="http://schemas.openxmlformats.org/officeDocument/2006/relationships/hyperlink" Target="https://starcitygames.com/arcane-denial-sgl-mtg-a25-41-enn/?sku=SGL-MTG-A25-41-ENN1" TargetMode="External"/><Relationship Id="rId75" Type="http://schemas.openxmlformats.org/officeDocument/2006/relationships/hyperlink" Target="https://starcitygames.com/dress-down-sgl-mtg-mh22-334-enn/?sku=SGL-MTG-MH22-334-ENN1" TargetMode="External"/><Relationship Id="rId140" Type="http://schemas.openxmlformats.org/officeDocument/2006/relationships/hyperlink" Target="https://starcitygames.com/wirewood-lodge-sgl-mtg-ons-329-enn/?sku=SGL-MTG-ONS-329-ENN1" TargetMode="External"/><Relationship Id="rId182" Type="http://schemas.openxmlformats.org/officeDocument/2006/relationships/hyperlink" Target="https://starcitygames.com/mangara-the-diplomat-sgl-mtg-m21-027-enn/?sku=SGL-MTG-M21-027-ENN1" TargetMode="External"/><Relationship Id="rId378" Type="http://schemas.openxmlformats.org/officeDocument/2006/relationships/hyperlink" Target="https://starcitygames.com/natural-order-sgl-mtg-sta-054-enn/?sku=SGL-MTG-STA-054-ENN1" TargetMode="External"/><Relationship Id="rId403" Type="http://schemas.openxmlformats.org/officeDocument/2006/relationships/hyperlink" Target="https://starcitygames.com/elspeth-resplendent-sgl-mtg-snc-011-enn/?sku=SGL-MTG-SNC-011-ENN1" TargetMode="External"/><Relationship Id="rId6" Type="http://schemas.openxmlformats.org/officeDocument/2006/relationships/hyperlink" Target="https://starcitygames.com/raffine-scheming-seer-sgl-mtg-snc-213-enn/?sku=SGL-MTG-SNC-213-ENN1" TargetMode="External"/><Relationship Id="rId238" Type="http://schemas.openxmlformats.org/officeDocument/2006/relationships/hyperlink" Target="https://starcitygames.com/realm-cloaked-giant-SGL-MTG-ELD2-277-enf/?sku=SGL-MTG-ELD2-277-ENF1" TargetMode="External"/><Relationship Id="rId445" Type="http://schemas.openxmlformats.org/officeDocument/2006/relationships/hyperlink" Target="https://starcitygames.com/old-growth-troll-sgl-mtg-khm-185-enn/?sku=SGL-MTG-KHM-185-ENN1" TargetMode="External"/><Relationship Id="rId487" Type="http://schemas.openxmlformats.org/officeDocument/2006/relationships/hyperlink" Target="https://starcitygames.com/storm-kiln-artist-sgl-mtg-stx-115-enn/?sku=SGL-MTG-STX-115-ENN1" TargetMode="External"/><Relationship Id="rId291" Type="http://schemas.openxmlformats.org/officeDocument/2006/relationships/hyperlink" Target="https://starcitygames.com/guardian-project-sgl-mtg-rna-130-enn/?sku=SGL-MTG-RNA-130-ENN1" TargetMode="External"/><Relationship Id="rId305" Type="http://schemas.openxmlformats.org/officeDocument/2006/relationships/hyperlink" Target="https://starcitygames.com/lathliss-dragon-queen-sgl-mtg-m19-149-enn/?sku=SGL-MTG-M19-149-ENN1" TargetMode="External"/><Relationship Id="rId347" Type="http://schemas.openxmlformats.org/officeDocument/2006/relationships/hyperlink" Target="https://starcitygames.com/stunt-double-sgl-mtg-cn2-38-enn/?sku=SGL-MTG-CN2-38-ENN1" TargetMode="External"/><Relationship Id="rId44" Type="http://schemas.openxmlformats.org/officeDocument/2006/relationships/hyperlink" Target="https://starcitygames.com/vanquish-the-horde-sgl-mtg-dbl-041-enn/?sku=SGL-MTG-DBL-041-ENN1" TargetMode="External"/><Relationship Id="rId86" Type="http://schemas.openxmlformats.org/officeDocument/2006/relationships/hyperlink" Target="https://starcitygames.com/velomachus-lorehold-sgl-mtg-stx2-283-enn/?sku=SGL-MTG-STX2-283-ENN1" TargetMode="External"/><Relationship Id="rId151" Type="http://schemas.openxmlformats.org/officeDocument/2006/relationships/hyperlink" Target="https://starcitygames.com/maskwood-nexus-sgl-mtg-khm-240-enn/?sku=SGL-MTG-KHM-240-ENN1" TargetMode="External"/><Relationship Id="rId389" Type="http://schemas.openxmlformats.org/officeDocument/2006/relationships/hyperlink" Target="https://starcitygames.com/cemetery-gatekeeper-sgl-mtg-dbl-415-enn/?sku=SGL-MTG-DBL-415-ENN1" TargetMode="External"/><Relationship Id="rId193" Type="http://schemas.openxmlformats.org/officeDocument/2006/relationships/hyperlink" Target="https://starcitygames.com/rune-tail-kitsune-ascendant-sgl-mtg-pwsb-sok_027-enf/?sku=SGL-MTG-PWSB-SOK_027-ENF1" TargetMode="External"/><Relationship Id="rId207" Type="http://schemas.openxmlformats.org/officeDocument/2006/relationships/hyperlink" Target="https://starcitygames.com/phyrexian-metamorph-sgl-mtg-pwsb-nph_042-enn/?sku=SGL-MTG-PWSB-NPH_042-ENN1" TargetMode="External"/><Relationship Id="rId249" Type="http://schemas.openxmlformats.org/officeDocument/2006/relationships/hyperlink" Target="https://starcitygames.com/faeburrow-elder-sgl-mtg-eld-190-enn/?sku=SGL-MTG-ELD-190-ENN1" TargetMode="External"/><Relationship Id="rId414" Type="http://schemas.openxmlformats.org/officeDocument/2006/relationships/hyperlink" Target="https://starcitygames.com/hive-of-the-eye-tyrant-sgl-mtg-afr-258-enn/?sku=SGL-MTG-AFR-258-ENN1" TargetMode="External"/><Relationship Id="rId456" Type="http://schemas.openxmlformats.org/officeDocument/2006/relationships/hyperlink" Target="https://starcitygames.com/karns-temporal-sundering-sgl-mtg-dom-55-enn/?sku=SGL-MTG-DOM-55-ENN1" TargetMode="External"/><Relationship Id="rId498" Type="http://schemas.openxmlformats.org/officeDocument/2006/relationships/hyperlink" Target="https://starcitygames.com/deadly-dispute-sgl-mtg-afr-094-enn/?sku=SGL-MTG-AFR-094-ENN1" TargetMode="External"/><Relationship Id="rId13" Type="http://schemas.openxmlformats.org/officeDocument/2006/relationships/hyperlink" Target="https://starcitygames.com/drumbellower-sgl-mtg-nec2-040-enn/?sku=SGL-MTG-NEC2-040-ENN1" TargetMode="External"/><Relationship Id="rId109" Type="http://schemas.openxmlformats.org/officeDocument/2006/relationships/hyperlink" Target="https://starcitygames.com/abrupt-decay-sgl-mtg-tsr2-370-enn/?sku=SGL-MTG-TSR2-370-ENN1" TargetMode="External"/><Relationship Id="rId260" Type="http://schemas.openxmlformats.org/officeDocument/2006/relationships/hyperlink" Target="https://starcitygames.com/sephara-skys-blade-sgl-mtg-m20-036-enn/?sku=SGL-MTG-M20-036-ENN1" TargetMode="External"/><Relationship Id="rId316" Type="http://schemas.openxmlformats.org/officeDocument/2006/relationships/hyperlink" Target="https://starcitygames.com/kiki-jiki-mirror-breaker-sgl-mtg-ima-136-enn/?sku=SGL-MTG-IMA-136-ENN1" TargetMode="External"/><Relationship Id="rId55" Type="http://schemas.openxmlformats.org/officeDocument/2006/relationships/hyperlink" Target="https://starcitygames.com/the-tarrasque-sgl-mtg-afr-207-enn/?sku=SGL-MTG-AFR-207-ENN1" TargetMode="External"/><Relationship Id="rId97" Type="http://schemas.openxmlformats.org/officeDocument/2006/relationships/hyperlink" Target="https://starcitygames.com/angel-of-the-ruins-sgl-mtg-c212-338-enn/?sku=SGL-MTG-C212-338-ENN1" TargetMode="External"/><Relationship Id="rId120" Type="http://schemas.openxmlformats.org/officeDocument/2006/relationships/hyperlink" Target="https://starcitygames.com/vault-of-champions-sgl-mtg-cmr-360-enn/?sku=SGL-MTG-CMR-360-ENN1" TargetMode="External"/><Relationship Id="rId358" Type="http://schemas.openxmlformats.org/officeDocument/2006/relationships/hyperlink" Target="https://starcitygames.com/progenitus-sgl-mtg-prm-gpx-2017-001-enf/?sku=SGL-MTG-PRM-GPX_2017_001-ENF1" TargetMode="External"/><Relationship Id="rId162" Type="http://schemas.openxmlformats.org/officeDocument/2006/relationships/hyperlink" Target="https://starcitygames.com/oblivion-stone-sgl-mtg-2xm-279-enn/?sku=SGL-MTG-2XM-279-ENN1" TargetMode="External"/><Relationship Id="rId218" Type="http://schemas.openxmlformats.org/officeDocument/2006/relationships/hyperlink" Target="https://starcitygames.com/erebos-bleak-hearted-sgl-mtg-thb2-262-enf/?sku=SGL-MTG-THB2-262-ENF1" TargetMode="External"/><Relationship Id="rId425" Type="http://schemas.openxmlformats.org/officeDocument/2006/relationships/hyperlink" Target="https://starcitygames.com/deserted-beach-sgl-mtg-mid-260-enn/?sku=SGL-MTG-MID-260-ENN1" TargetMode="External"/><Relationship Id="rId467" Type="http://schemas.openxmlformats.org/officeDocument/2006/relationships/hyperlink" Target="https://starcitygames.com/adeline-resplendent-cathar-sgl-mtg-mid-001-enn/?sku=SGL-MTG-MID-001-ENN1" TargetMode="External"/><Relationship Id="rId271" Type="http://schemas.openxmlformats.org/officeDocument/2006/relationships/hyperlink" Target="https://starcitygames.com/voracious-hydra-sgl-mtg-m20-200-enn/?sku=SGL-MTG-M20-200-ENN1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starcitygames.com/corpse-explosion-sgl-mtg-snc2-435-enn/?sku=SGL-MTG-SNC2-435-ENN1" TargetMode="External"/><Relationship Id="rId1827" Type="http://schemas.openxmlformats.org/officeDocument/2006/relationships/hyperlink" Target="https://starcitygames.com/biomass-mutation-sgl-mtg-gtc-213-enn/?sku=SGL-MTG-GTC-213-ENN1" TargetMode="External"/><Relationship Id="rId21" Type="http://schemas.openxmlformats.org/officeDocument/2006/relationships/hyperlink" Target="https://starcitygames.com/ashes-of-the-abhorrent-sgl-mtg-xln-2-enn/?sku=SGL-MTG-XLN-2-ENN1" TargetMode="External"/><Relationship Id="rId2089" Type="http://schemas.openxmlformats.org/officeDocument/2006/relationships/hyperlink" Target="https://starcitygames.com/exotic-orchard-sgl-mtg-moc-398-enn/?sku=SGL-MTG-MOC-398-ENN" TargetMode="External"/><Relationship Id="rId170" Type="http://schemas.openxmlformats.org/officeDocument/2006/relationships/hyperlink" Target="https://starcitygames.com/day-of-destiny-sgl-mtg-dmc-099-enn/?sku=SGL-MTG-DMC-099-ENN" TargetMode="External"/><Relationship Id="rId268" Type="http://schemas.openxmlformats.org/officeDocument/2006/relationships/hyperlink" Target="https://starcitygames.com/quicken-sgl-mtg-m14-68-enn/?sku=SGL-MTG-M14-68-ENN1" TargetMode="External"/><Relationship Id="rId475" Type="http://schemas.openxmlformats.org/officeDocument/2006/relationships/hyperlink" Target="https://starcitygames.com/rooftop-storm-sgl-mtg-mic-103-enn/?sku=SGL-MTG-MIC-103-ENN1" TargetMode="External"/><Relationship Id="rId682" Type="http://schemas.openxmlformats.org/officeDocument/2006/relationships/hyperlink" Target="https://starcitygames.com/braids-cabal-minion-sgl-mtg-mh2-273-enn/?sku=SGL-MTG-MH2-273-ENN1" TargetMode="External"/><Relationship Id="rId128" Type="http://schemas.openxmlformats.org/officeDocument/2006/relationships/hyperlink" Target="https://starcitygames.com/woolly-razorback-sgl-mtg-csp-25-enn/?sku=SGL-MTG-CSP-25-ENN1" TargetMode="External"/><Relationship Id="rId335" Type="http://schemas.openxmlformats.org/officeDocument/2006/relationships/hyperlink" Target="https://starcitygames.com/corsair-captain-sgl-mtg-jmp-011-enn/?sku=SGL-MTG-JMP-011-ENN" TargetMode="External"/><Relationship Id="rId542" Type="http://schemas.openxmlformats.org/officeDocument/2006/relationships/hyperlink" Target="https://starcitygames.com/ashnod-flesh-mechanist-sgl-mtg-bro-084-enn/?sku=SGL-MTG-BRO-084-ENN" TargetMode="External"/><Relationship Id="rId987" Type="http://schemas.openxmlformats.org/officeDocument/2006/relationships/hyperlink" Target="https://starcitygames.com/kami-of-celebration-sgl-mtg-nec2-059-enn/?sku=SGL-MTG-NEC2-059-ENN1" TargetMode="External"/><Relationship Id="rId1172" Type="http://schemas.openxmlformats.org/officeDocument/2006/relationships/hyperlink" Target="https://starcitygames.com/gnarled-professor-sgl-mtg-stx-133-enn/?sku=SGL-MTG-STX-133-ENN1" TargetMode="External"/><Relationship Id="rId2016" Type="http://schemas.openxmlformats.org/officeDocument/2006/relationships/hyperlink" Target="https://starcitygames.com/temple-of-silence-sgl-mtg-ncc-435-enn/?sku=SGL-MTG-NCC-435-ENN1" TargetMode="External"/><Relationship Id="rId402" Type="http://schemas.openxmlformats.org/officeDocument/2006/relationships/hyperlink" Target="https://starcitygames.com/netherese-puzzle-ward-sgl-mtg-afc-017-enn/?sku=SGL-MTG-AFC-017-ENN1" TargetMode="External"/><Relationship Id="rId847" Type="http://schemas.openxmlformats.org/officeDocument/2006/relationships/hyperlink" Target="https://starcitygames.com/five-alarm-fire-sgl-mtg-gtc-91-enn/?sku=SGL-MTG-GTC-91-ENN" TargetMode="External"/><Relationship Id="rId1032" Type="http://schemas.openxmlformats.org/officeDocument/2006/relationships/hyperlink" Target="https://starcitygames.com/demonfire-sgl-mtg-gk2-56-enn/?sku=SGL-MTG-GK2-56-ENN1" TargetMode="External"/><Relationship Id="rId1477" Type="http://schemas.openxmlformats.org/officeDocument/2006/relationships/hyperlink" Target="https://starcitygames.com/tibor-and-lumia-sgl-mtg-gk1-44-enn/?sku=SGL-MTG-GK1-44-ENN1" TargetMode="External"/><Relationship Id="rId1684" Type="http://schemas.openxmlformats.org/officeDocument/2006/relationships/hyperlink" Target="https://starcitygames.com/elmar-ulvenwald-informant-sgl-mtg-prm-secret_slx_004-enn/?sku=SGL-MTG-PRM-SECRET_SLX_004-ENN1" TargetMode="External"/><Relationship Id="rId1891" Type="http://schemas.openxmlformats.org/officeDocument/2006/relationships/hyperlink" Target="https://starcitygames.com/serum-powder-sgl-mtg-ima-228-enn/?sku=SGL-MTG-IMA-228-ENN1" TargetMode="External"/><Relationship Id="rId707" Type="http://schemas.openxmlformats.org/officeDocument/2006/relationships/hyperlink" Target="https://starcitygames.com/shadowborn-demon-sgl-mtg-m14-115-enn/?sku=SGL-MTG-M14-115-ENN1" TargetMode="External"/><Relationship Id="rId914" Type="http://schemas.openxmlformats.org/officeDocument/2006/relationships/hyperlink" Target="https://starcitygames.com/goblin-razerunners-sgl-mtg-bbd-179-enn/?sku=SGL-MTG-BBD-179-ENN1" TargetMode="External"/><Relationship Id="rId1337" Type="http://schemas.openxmlformats.org/officeDocument/2006/relationships/hyperlink" Target="https://starcitygames.com/silverquill-silencer-sgl-mtg-stx-234-enn/?sku=SGL-MTG-STX-234-ENN1" TargetMode="External"/><Relationship Id="rId1544" Type="http://schemas.openxmlformats.org/officeDocument/2006/relationships/hyperlink" Target="https://starcitygames.com/bladewing-deathless-tyrant-sgl-mtg-dmc-009-enn/?sku=SGL-MTG-DMC-009-ENN" TargetMode="External"/><Relationship Id="rId1751" Type="http://schemas.openxmlformats.org/officeDocument/2006/relationships/hyperlink" Target="https://starcitygames.com/frondland-felidar-sgl-mtg-iko-186-enn/?sku=SGL-MTG-IKO-186-ENN1" TargetMode="External"/><Relationship Id="rId1989" Type="http://schemas.openxmlformats.org/officeDocument/2006/relationships/hyperlink" Target="https://starcitygames.com/elder-deep-fiend-sgl-mtg-cmr-368-enn/?sku=SGL-MTG-CMR-368-ENN1" TargetMode="External"/><Relationship Id="rId43" Type="http://schemas.openxmlformats.org/officeDocument/2006/relationships/hyperlink" Target="https://starcitygames.com/ajanis-pridemate-sgl-mtg-tsr2-290-enn/?sku=SGL-MTG-TSR2-290-ENN1" TargetMode="External"/><Relationship Id="rId1404" Type="http://schemas.openxmlformats.org/officeDocument/2006/relationships/hyperlink" Target="https://starcitygames.com/siphon-insight-sgl-mtg-mid-241-enn/?sku=SGL-MTG-MID-241-ENN1" TargetMode="External"/><Relationship Id="rId1611" Type="http://schemas.openxmlformats.org/officeDocument/2006/relationships/hyperlink" Target="https://starcitygames.com/plargg-dean-of-chaos-augusta-dean-of-order-sgl-mtg-stx-155-enn/?sku=SGL-MTG-STX-155-ENN1" TargetMode="External"/><Relationship Id="rId1849" Type="http://schemas.openxmlformats.org/officeDocument/2006/relationships/hyperlink" Target="https://starcitygames.com/masterwork-of-ingenuity-sgl-mtg-afc-209-enn/?sku=SGL-MTG-AFC-209-ENN1" TargetMode="External"/><Relationship Id="rId192" Type="http://schemas.openxmlformats.org/officeDocument/2006/relationships/hyperlink" Target="https://starcitygames.com/blessed-sanctuary-sgl-mtg-jmp-001-enn/?sku=SGL-MTG-JMP-001-ENN1" TargetMode="External"/><Relationship Id="rId1709" Type="http://schemas.openxmlformats.org/officeDocument/2006/relationships/hyperlink" Target="https://starcitygames.com/borborygmos-sgl-mtg-gk2-87-enn/?sku=SGL-MTG-GK2-87-ENN1" TargetMode="External"/><Relationship Id="rId1916" Type="http://schemas.openxmlformats.org/officeDocument/2006/relationships/hyperlink" Target="https://starcitygames.com/the-stasis-coffin-sgl-mtg-bro-245-enn/?sku=SGL-MTG-BRO-245-ENN" TargetMode="External"/><Relationship Id="rId497" Type="http://schemas.openxmlformats.org/officeDocument/2006/relationships/hyperlink" Target="https://starcitygames.com/trench-behemoth-sgl-mtg-cmr-366-enn/?sku=SGL-MTG-CMR-366-ENN1" TargetMode="External"/><Relationship Id="rId2080" Type="http://schemas.openxmlformats.org/officeDocument/2006/relationships/hyperlink" Target="https://starcitygames.com/hostile-hostel-creeping-inn-sgl-mtg-mid-264-enn/?sku=SGL-MTG-MID-264-ENN1" TargetMode="External"/><Relationship Id="rId357" Type="http://schemas.openxmlformats.org/officeDocument/2006/relationships/hyperlink" Target="https://starcitygames.com/swindlers-scheme-sgl-mtg-ncc-088-enn/?sku=SGL-MTG-NCC-088-ENN1" TargetMode="External"/><Relationship Id="rId1194" Type="http://schemas.openxmlformats.org/officeDocument/2006/relationships/hyperlink" Target="https://starcitygames.com/meandering-towershell-sgl-mtg-pwsb-ktk_141-enn/?sku=SGL-MTG-PWSB-KTK_141-ENN1" TargetMode="External"/><Relationship Id="rId2038" Type="http://schemas.openxmlformats.org/officeDocument/2006/relationships/hyperlink" Target="https://starcitygames.com/smoldering-marsh-sgl-mtg-dmc-234-enn/?sku=SGL-MTG-DMC-234-ENN1" TargetMode="External"/><Relationship Id="rId217" Type="http://schemas.openxmlformats.org/officeDocument/2006/relationships/hyperlink" Target="https://starcitygames.com/sigil-of-the-empty-throne-sgl-mtg-j22-244-enn/?sku=SGL-MTG-J22-244-ENN" TargetMode="External"/><Relationship Id="rId564" Type="http://schemas.openxmlformats.org/officeDocument/2006/relationships/hyperlink" Target="https://starcitygames.com/unmarked-grave-sgl-mtg-mh2-106-enn/?sku=SGL-MTG-MH2-106-ENN1" TargetMode="External"/><Relationship Id="rId771" Type="http://schemas.openxmlformats.org/officeDocument/2006/relationships/hyperlink" Target="https://starcitygames.com/breach-the-multiverse-sgl-mtg-mom-094-enn/?sku=SGL-MTG-MOM-094-ENN" TargetMode="External"/><Relationship Id="rId869" Type="http://schemas.openxmlformats.org/officeDocument/2006/relationships/hyperlink" Target="https://starcitygames.com/shatterskull-charger-sgl-mtg-znr-159-enn/?sku=SGL-MTG-ZNR-159-ENN1" TargetMode="External"/><Relationship Id="rId1499" Type="http://schemas.openxmlformats.org/officeDocument/2006/relationships/hyperlink" Target="https://starcitygames.com/invoke-the-firemind-sgl-mtg-gk1-40-enn/?sku=SGL-MTG-GK1-40-ENN1" TargetMode="External"/><Relationship Id="rId424" Type="http://schemas.openxmlformats.org/officeDocument/2006/relationships/hyperlink" Target="https://starcitygames.com/zephyr-singer-sgl-mtg-mom-086-enn/?sku=SGL-MTG-MOM-086-ENN" TargetMode="External"/><Relationship Id="rId631" Type="http://schemas.openxmlformats.org/officeDocument/2006/relationships/hyperlink" Target="https://starcitygames.com/cemetery-tampering-sgl-mtg-snc-069-enn/?sku=SGL-MTG-SNC-069-ENN1" TargetMode="External"/><Relationship Id="rId729" Type="http://schemas.openxmlformats.org/officeDocument/2006/relationships/hyperlink" Target="https://starcitygames.com/liliana-deaths-majesty-sgl-mtg-mic-121-enn/?sku=SGL-MTG-MIC-121-ENN1" TargetMode="External"/><Relationship Id="rId1054" Type="http://schemas.openxmlformats.org/officeDocument/2006/relationships/hyperlink" Target="https://starcitygames.com/instrument-of-the-bards-sgl-mtg-afr-190-enn/?sku=SGL-MTG-AFR-190-ENN1" TargetMode="External"/><Relationship Id="rId1261" Type="http://schemas.openxmlformats.org/officeDocument/2006/relationships/hyperlink" Target="https://starcitygames.com/thrasta-tempests-roar-sgl-mtg-mh2-178-enn/?sku=SGL-MTG-MH2-178-ENN1" TargetMode="External"/><Relationship Id="rId1359" Type="http://schemas.openxmlformats.org/officeDocument/2006/relationships/hyperlink" Target="https://starcitygames.com/kayas-wrath-sgl-mtg-rna-187-enn/?sku=SGL-MTG-RNA-187-ENN1" TargetMode="External"/><Relationship Id="rId936" Type="http://schemas.openxmlformats.org/officeDocument/2006/relationships/hyperlink" Target="https://starcitygames.com/sarkhans-unsealing-sgl-mtg-jmp-361-enn/?sku=SGL-MTG-JMP-361-ENN1" TargetMode="External"/><Relationship Id="rId1121" Type="http://schemas.openxmlformats.org/officeDocument/2006/relationships/hyperlink" Target="https://starcitygames.com/old-growth-troll-sgl-mtg-khm-185-enn/?sku=SGL-MTG-KHM-185-ENN" TargetMode="External"/><Relationship Id="rId1219" Type="http://schemas.openxmlformats.org/officeDocument/2006/relationships/hyperlink" Target="https://starcitygames.com/earl-of-squirrel-sgl-mtg-ust-108-enn/?sku=SGL-MTG-UST-108-ENN1" TargetMode="External"/><Relationship Id="rId1566" Type="http://schemas.openxmlformats.org/officeDocument/2006/relationships/hyperlink" Target="https://starcitygames.com/chevill-bane-of-monsters-sgl-mtg-iko-181-enn/?sku=SGL-MTG-IKO-181-ENN1" TargetMode="External"/><Relationship Id="rId1773" Type="http://schemas.openxmlformats.org/officeDocument/2006/relationships/hyperlink" Target="https://starcitygames.com/shanna-purifying-blade-sgl-mtg-dmu2-317-enn/?sku=SGL-MTG-DMU2-317-ENN1" TargetMode="External"/><Relationship Id="rId1980" Type="http://schemas.openxmlformats.org/officeDocument/2006/relationships/hyperlink" Target="https://starcitygames.com/sundering-titan-sgl-mtg-a25-233-enn/?sku=SGL-MTG-A25-233-ENN1" TargetMode="External"/><Relationship Id="rId65" Type="http://schemas.openxmlformats.org/officeDocument/2006/relationships/hyperlink" Target="https://starcitygames.com/norns-wellspring-sgl-mtg-one-024-enn/?sku=SGL-MTG-ONE-024-ENN" TargetMode="External"/><Relationship Id="rId1426" Type="http://schemas.openxmlformats.org/officeDocument/2006/relationships/hyperlink" Target="https://starcitygames.com/ertai-resurrected-sgl-mtg-dmu-199-enn/?sku=SGL-MTG-DMU-199-ENN" TargetMode="External"/><Relationship Id="rId1633" Type="http://schemas.openxmlformats.org/officeDocument/2006/relationships/hyperlink" Target="https://starcitygames.com/haktos-the-unscarred-sgl-mtg-thb-218-enn/?sku=SGL-MTG-THB-218-ENN1" TargetMode="External"/><Relationship Id="rId1840" Type="http://schemas.openxmlformats.org/officeDocument/2006/relationships/hyperlink" Target="https://starcitygames.com/hypnotic-swirly-disc-sgl-mtg-ust-189-enn/?sku=SGL-MTG-UST-189-ENN1" TargetMode="External"/><Relationship Id="rId1700" Type="http://schemas.openxmlformats.org/officeDocument/2006/relationships/hyperlink" Target="https://starcitygames.com/jegantha-the-wellspring-sgl-mtg-mul-44-enn/?sku=SGL-MTG-MUL-44-ENN" TargetMode="External"/><Relationship Id="rId1938" Type="http://schemas.openxmlformats.org/officeDocument/2006/relationships/hyperlink" Target="https://starcitygames.com/myriad-construct-sgl-mtg-znr-246-enn/?sku=SGL-MTG-ZNR-246-ENN1" TargetMode="External"/><Relationship Id="rId281" Type="http://schemas.openxmlformats.org/officeDocument/2006/relationships/hyperlink" Target="https://starcitygames.com/ludevics-test-subject-sgl-mtg-isd-64a-enn/?sku=SGL-MTG-ISD-64a-ENN1" TargetMode="External"/><Relationship Id="rId141" Type="http://schemas.openxmlformats.org/officeDocument/2006/relationships/hyperlink" Target="https://starcitygames.com/elspeth-suns-nemesis-sgl-mtg-thb-014-enn/?sku=SGL-MTG-THB-014-ENN1" TargetMode="External"/><Relationship Id="rId379" Type="http://schemas.openxmlformats.org/officeDocument/2006/relationships/hyperlink" Target="https://starcitygames.com/sphinx-of-foresight-sgl-mtg-rna-55-enn/?sku=SGL-MTG-RNA-55-ENN1" TargetMode="External"/><Relationship Id="rId586" Type="http://schemas.openxmlformats.org/officeDocument/2006/relationships/hyperlink" Target="https://starcitygames.com/sword-point-diplomacy-sgl-mtg-xln-126-enn/?sku=SGL-MTG-XLN-126-ENN1" TargetMode="External"/><Relationship Id="rId793" Type="http://schemas.openxmlformats.org/officeDocument/2006/relationships/hyperlink" Target="https://starcitygames.com/rite-of-flame-sgl-mtg-ss3-007-enn/?sku=SGL-MTG-SS3-007-ENN1" TargetMode="External"/><Relationship Id="rId7" Type="http://schemas.openxmlformats.org/officeDocument/2006/relationships/hyperlink" Target="https://starcitygames.com/champion-of-the-parish-sgl-mtg-pwsb-ddq_004-enn/?sku=SGL-MTG-PWSB-DDQ_004-ENN1" TargetMode="External"/><Relationship Id="rId239" Type="http://schemas.openxmlformats.org/officeDocument/2006/relationships/hyperlink" Target="https://starcitygames.com/sun-titan-sgl-mtg-ncc-210-enn/?sku=SGL-MTG-NCC-210-ENN1" TargetMode="External"/><Relationship Id="rId446" Type="http://schemas.openxmlformats.org/officeDocument/2006/relationships/hyperlink" Target="https://starcitygames.com/hordewing-skaab-sgl-mtg-mic-015-enn/?sku=SGL-MTG-MIC-015-ENN1" TargetMode="External"/><Relationship Id="rId653" Type="http://schemas.openxmlformats.org/officeDocument/2006/relationships/hyperlink" Target="https://starcitygames.com/yahennis-expertise-sgl-mtg-aer-75-enn/?sku=SGL-MTG-AER-75-ENN1" TargetMode="External"/><Relationship Id="rId1076" Type="http://schemas.openxmlformats.org/officeDocument/2006/relationships/hyperlink" Target="https://starcitygames.com/scavenging-ooze-sgl-mtg-m212-318-enn/?sku=SGL-MTG-M212-318-ENN1" TargetMode="External"/><Relationship Id="rId1283" Type="http://schemas.openxmlformats.org/officeDocument/2006/relationships/hyperlink" Target="https://starcitygames.com/scheming-fence-sgl-mtg-snc-219-enn/?sku=SGL-MTG-SNC-219-ENN1" TargetMode="External"/><Relationship Id="rId1490" Type="http://schemas.openxmlformats.org/officeDocument/2006/relationships/hyperlink" Target="https://starcitygames.com/niv-mizzet-parun-sgl-mtg-grn-192-enn/?sku=SGL-MTG-GRN-192-ENN1" TargetMode="External"/><Relationship Id="rId306" Type="http://schemas.openxmlformats.org/officeDocument/2006/relationships/hyperlink" Target="https://starcitygames.com/yuan-ti-malison-sgl-mtg-afr-086-enn/?sku=SGL-MTG-AFR-086-ENN1" TargetMode="External"/><Relationship Id="rId860" Type="http://schemas.openxmlformats.org/officeDocument/2006/relationships/hyperlink" Target="https://starcitygames.com/phoenix-of-ash-sgl-mtg-thb-148-enn/?sku=SGL-MTG-THB-148-ENN1" TargetMode="External"/><Relationship Id="rId958" Type="http://schemas.openxmlformats.org/officeDocument/2006/relationships/hyperlink" Target="https://starcitygames.com/visions-of-phyrexia-sgl-mtg-bro-156-enn/?sku=SGL-MTG-BRO-156-ENN" TargetMode="External"/><Relationship Id="rId1143" Type="http://schemas.openxmlformats.org/officeDocument/2006/relationships/hyperlink" Target="https://starcitygames.com/polukranos-world-eater-sgl-mtg-ths-172-enn/?sku=SGL-MTG-THS-172-ENN1" TargetMode="External"/><Relationship Id="rId1588" Type="http://schemas.openxmlformats.org/officeDocument/2006/relationships/hyperlink" Target="https://starcitygames.com/carth-the-lion-sgl-mtg-mh2-189-enn/?sku=SGL-MTG-MH2-189-ENN1" TargetMode="External"/><Relationship Id="rId1795" Type="http://schemas.openxmlformats.org/officeDocument/2006/relationships/hyperlink" Target="https://starcitygames.com/shardless-agent-sgl-mtg-mh2-292-enn/?sku=SGL-MTG-MH2-292-ENN1" TargetMode="External"/><Relationship Id="rId87" Type="http://schemas.openxmlformats.org/officeDocument/2006/relationships/hyperlink" Target="https://starcitygames.com/glorious-anthem-sgl-mtg-m21-021-enn/?sku=SGL-MTG-M21-021-ENN" TargetMode="External"/><Relationship Id="rId513" Type="http://schemas.openxmlformats.org/officeDocument/2006/relationships/hyperlink" Target="https://starcitygames.com/icebreaker-kraken-sgl-mtg-khm-063-enn/?sku=SGL-MTG-KHM-063-ENN1" TargetMode="External"/><Relationship Id="rId720" Type="http://schemas.openxmlformats.org/officeDocument/2006/relationships/hyperlink" Target="https://starcitygames.com/remorseless-punishment-sgl-mtg-pwsb-ogw_089-enn/?sku=SGL-MTG-PWSB-OGW_089-ENN1" TargetMode="External"/><Relationship Id="rId818" Type="http://schemas.openxmlformats.org/officeDocument/2006/relationships/hyperlink" Target="https://starcitygames.com/cathartic-reunion-sgl-mtg-ss3-002-enn/?sku=SGL-MTG-SS3-002-ENN1" TargetMode="External"/><Relationship Id="rId1350" Type="http://schemas.openxmlformats.org/officeDocument/2006/relationships/hyperlink" Target="https://starcitygames.com/vindicate-sgl-mtg-mh2-294-enn/?sku=SGL-MTG-MH2-294-ENN1" TargetMode="External"/><Relationship Id="rId1448" Type="http://schemas.openxmlformats.org/officeDocument/2006/relationships/hyperlink" Target="https://starcitygames.com/obeka-brute-chronologist-sgl-mtg-cmr-289-enn/?sku=SGL-MTG-CMR-289-ENN1" TargetMode="External"/><Relationship Id="rId1655" Type="http://schemas.openxmlformats.org/officeDocument/2006/relationships/hyperlink" Target="https://starcitygames.com/foundry-champion-sgl-mtg-gtc-165-enn/?sku=SGL-MTG-GTC-165-ENN" TargetMode="External"/><Relationship Id="rId1003" Type="http://schemas.openxmlformats.org/officeDocument/2006/relationships/hyperlink" Target="https://starcitygames.com/khorvath-brightflame-sgl-mtg-bbd-009-enn/?sku=SGL-MTG-BBD-009-ENN1" TargetMode="External"/><Relationship Id="rId1210" Type="http://schemas.openxmlformats.org/officeDocument/2006/relationships/hyperlink" Target="https://starcitygames.com/workshop-warchief-sgl-mtg-snc-165-enn/?sku=SGL-MTG-SNC-165-ENN1" TargetMode="External"/><Relationship Id="rId1308" Type="http://schemas.openxmlformats.org/officeDocument/2006/relationships/hyperlink" Target="https://starcitygames.com/yorion-sky-nomad-sgl-mtg-iko-232-enn/?sku=SGL-MTG-IKO-232-ENN" TargetMode="External"/><Relationship Id="rId1862" Type="http://schemas.openxmlformats.org/officeDocument/2006/relationships/hyperlink" Target="https://starcitygames.com/ratchet-bomb-sgl-mtg-2xm-284-enn/?sku=SGL-MTG-2XM-284-ENN1" TargetMode="External"/><Relationship Id="rId1515" Type="http://schemas.openxmlformats.org/officeDocument/2006/relationships/hyperlink" Target="https://starcitygames.com/olivia-mobilized-for-war-sgl-mtg-soi-248-enn/?sku=SGL-MTG-SOI-248-ENN" TargetMode="External"/><Relationship Id="rId1722" Type="http://schemas.openxmlformats.org/officeDocument/2006/relationships/hyperlink" Target="https://starcitygames.com/rith-liberated-primeval-sgl-mtg-dmu-214-enn/?sku=SGL-MTG-DMU-214-ENN" TargetMode="External"/><Relationship Id="rId14" Type="http://schemas.openxmlformats.org/officeDocument/2006/relationships/hyperlink" Target="https://starcitygames.com/curse-of-silence-sgl-mtg-mid-015-enn/?sku=SGL-MTG-MID-015-ENN1" TargetMode="External"/><Relationship Id="rId163" Type="http://schemas.openxmlformats.org/officeDocument/2006/relationships/hyperlink" Target="https://starcitygames.com/fey-steed-sgl-mtg-afc-005-enn/?sku=SGL-MTG-AFC-005-ENN1" TargetMode="External"/><Relationship Id="rId370" Type="http://schemas.openxmlformats.org/officeDocument/2006/relationships/hyperlink" Target="https://starcitygames.com/dreamcaller-siren-sgl-mtg-xln-54-enn/?sku=SGL-MTG-XLN-54-ENN1" TargetMode="External"/><Relationship Id="rId2051" Type="http://schemas.openxmlformats.org/officeDocument/2006/relationships/hyperlink" Target="https://starcitygames.com/temple-of-triumph-sgl-mtg-dmc-238-enn/?sku=SGL-MTG-DMC-238-ENN1" TargetMode="External"/><Relationship Id="rId230" Type="http://schemas.openxmlformats.org/officeDocument/2006/relationships/hyperlink" Target="https://starcitygames.com/the-circle-of-loyalty-sgl-mtg-eld-009-enn/?sku=SGL-MTG-ELD-009-ENN1" TargetMode="External"/><Relationship Id="rId468" Type="http://schemas.openxmlformats.org/officeDocument/2006/relationships/hyperlink" Target="https://starcitygames.com/ormos-archive-keeper-sgl-mtg-jmp-013-enn/?sku=SGL-MTG-JMP-013-ENN1" TargetMode="External"/><Relationship Id="rId675" Type="http://schemas.openxmlformats.org/officeDocument/2006/relationships/hyperlink" Target="https://starcitygames.com/hagra-mauling-hagra-broodpit-sgl-mtg-znr-106-enn/?sku=SGL-MTG-ZNR-106-ENN1" TargetMode="External"/><Relationship Id="rId882" Type="http://schemas.openxmlformats.org/officeDocument/2006/relationships/hyperlink" Target="https://starcitygames.com/feldon-of-the-third-path-sgl-mtg-c21-169-enn/?sku=SGL-MTG-C21-169-ENN1" TargetMode="External"/><Relationship Id="rId1098" Type="http://schemas.openxmlformats.org/officeDocument/2006/relationships/hyperlink" Target="https://starcitygames.com/invasion-of-ixalan-belligerent-regisaur-sgl-mtg-mom-191-enn/?sku=SGL-MTG-MOM-191-ENN" TargetMode="External"/><Relationship Id="rId328" Type="http://schemas.openxmlformats.org/officeDocument/2006/relationships/hyperlink" Target="https://starcitygames.com/verity-circle-sgl-mtg-rna-58-enn/?sku=SGL-MTG-RNA-58-ENN1" TargetMode="External"/><Relationship Id="rId535" Type="http://schemas.openxmlformats.org/officeDocument/2006/relationships/hyperlink" Target="https://starcitygames.com/knight-of-the-ebon-legion-sgl-mtg-m20-105-enn/?sku=SGL-MTG-M20-105-ENN" TargetMode="External"/><Relationship Id="rId742" Type="http://schemas.openxmlformats.org/officeDocument/2006/relationships/hyperlink" Target="https://starcitygames.com/locthwain-lancer-sgl-mtg-moc-027-enn/?sku=SGL-MTG-MOC-027-ENN" TargetMode="External"/><Relationship Id="rId1165" Type="http://schemas.openxmlformats.org/officeDocument/2006/relationships/hyperlink" Target="https://starcitygames.com/immaculate-magistrate-sgl-mtg-cmr2-679-enn/?sku=SGL-MTG-CMR2-679-ENN1" TargetMode="External"/><Relationship Id="rId1372" Type="http://schemas.openxmlformats.org/officeDocument/2006/relationships/hyperlink" Target="https://starcitygames.com/ria-ivor-bane-of-bladehold-sgl-mtg-one2-323-enn/?sku=SGL-MTG-ONE2-323-ENN" TargetMode="External"/><Relationship Id="rId2009" Type="http://schemas.openxmlformats.org/officeDocument/2006/relationships/hyperlink" Target="https://starcitygames.com/prairie-stream-sgl-mtg-moc-420-enn/?sku=SGL-MTG-MOC-420-ENN" TargetMode="External"/><Relationship Id="rId602" Type="http://schemas.openxmlformats.org/officeDocument/2006/relationships/hyperlink" Target="https://starcitygames.com/hooded-blightfang-sgl-mtg-m21-104-enn/?sku=SGL-MTG-M21-104-ENN1" TargetMode="External"/><Relationship Id="rId1025" Type="http://schemas.openxmlformats.org/officeDocument/2006/relationships/hyperlink" Target="https://starcitygames.com/hamletback-goliath-sgl-mtg-jmp-332-enn/?sku=SGL-MTG-JMP-332-ENN" TargetMode="External"/><Relationship Id="rId1232" Type="http://schemas.openxmlformats.org/officeDocument/2006/relationships/hyperlink" Target="https://starcitygames.com/tovolars-huntmaster-tovolars-packleader-sgl-mtg-mid-204-enn/?sku=SGL-MTG-MID-204-ENN1" TargetMode="External"/><Relationship Id="rId1677" Type="http://schemas.openxmlformats.org/officeDocument/2006/relationships/hyperlink" Target="https://starcitygames.com/hajar-loyal-bodyguard-sgl-mtg-bro-211-enn/?sku=SGL-MTG-BRO-211-ENN" TargetMode="External"/><Relationship Id="rId1884" Type="http://schemas.openxmlformats.org/officeDocument/2006/relationships/hyperlink" Target="https://starcitygames.com/helm-of-awakening-sgl-mtg-dmr-224-enn/?sku=SGL-MTG-DMR-224-ENN" TargetMode="External"/><Relationship Id="rId907" Type="http://schemas.openxmlformats.org/officeDocument/2006/relationships/hyperlink" Target="https://starcitygames.com/voldaren-thrillseeker-sgl-mtg-mom-171-enn/?sku=SGL-MTG-MOM-171-ENN" TargetMode="External"/><Relationship Id="rId1537" Type="http://schemas.openxmlformats.org/officeDocument/2006/relationships/hyperlink" Target="https://starcitygames.com/obosh-the-preypiercer-sgl-mtg-iko-228-enn/?sku=SGL-MTG-IKO-228-ENN1" TargetMode="External"/><Relationship Id="rId1744" Type="http://schemas.openxmlformats.org/officeDocument/2006/relationships/hyperlink" Target="https://starcitygames.com/king-darien-xlviii-sgl-mtg-dmu2-303-enn/?sku=SGL-MTG-DMU2-303-ENN1" TargetMode="External"/><Relationship Id="rId1951" Type="http://schemas.openxmlformats.org/officeDocument/2006/relationships/hyperlink" Target="https://starcitygames.com/hollow-one-sgl-mtg-hou-163-enn/?sku=SGL-MTG-HOU-163-ENN1" TargetMode="External"/><Relationship Id="rId36" Type="http://schemas.openxmlformats.org/officeDocument/2006/relationships/hyperlink" Target="https://starcitygames.com/leonin-arbiter-sgl-mtg-pwsb-c17_064-enn/?sku=SGL-MTG-PWSB-C17_064-ENN" TargetMode="External"/><Relationship Id="rId1604" Type="http://schemas.openxmlformats.org/officeDocument/2006/relationships/hyperlink" Target="https://starcitygames.com/titans-nest-sgl-mtg-iko-212-enn/?sku=SGL-MTG-IKO-212-ENN1" TargetMode="External"/><Relationship Id="rId185" Type="http://schemas.openxmlformats.org/officeDocument/2006/relationships/hyperlink" Target="https://starcitygames.com/venerated-loxodon-sgl-mtg-grn-30-enn/?sku=SGL-MTG-GRN-30-ENN1" TargetMode="External"/><Relationship Id="rId1811" Type="http://schemas.openxmlformats.org/officeDocument/2006/relationships/hyperlink" Target="https://starcitygames.com/inga-and-esika-sgl-mtg-mom2-310-enn/?sku=SGL-MTG-MOM2-310-ENN" TargetMode="External"/><Relationship Id="rId1909" Type="http://schemas.openxmlformats.org/officeDocument/2006/relationships/hyperlink" Target="https://starcitygames.com/scrap-trawler-sgl-mtg-c21-260-enn/?sku=SGL-MTG-C21-260-ENN1" TargetMode="External"/><Relationship Id="rId392" Type="http://schemas.openxmlformats.org/officeDocument/2006/relationships/hyperlink" Target="https://starcitygames.com/amphin-mutineer-sgl-mtg-cmr-055-enn/?sku=SGL-MTG-CMR-055-ENN1" TargetMode="External"/><Relationship Id="rId697" Type="http://schemas.openxmlformats.org/officeDocument/2006/relationships/hyperlink" Target="https://starcitygames.com/ravenloft-adventurer-sgl-mtg-clb-142-enn/?sku=SGL-MTG-CLB-142-ENN1" TargetMode="External"/><Relationship Id="rId2073" Type="http://schemas.openxmlformats.org/officeDocument/2006/relationships/hyperlink" Target="https://starcitygames.com/crawling-barrens-sgl-mtg-znr-262-enn/?sku=SGL-MTG-ZNR-262-ENN1" TargetMode="External"/><Relationship Id="rId252" Type="http://schemas.openxmlformats.org/officeDocument/2006/relationships/hyperlink" Target="https://starcitygames.com/parhelion-ii-sgl-mtg-war-24-enn/?sku=SGL-MTG-WAR-24-ENN1" TargetMode="External"/><Relationship Id="rId1187" Type="http://schemas.openxmlformats.org/officeDocument/2006/relationships/hyperlink" Target="https://starcitygames.com/hour-of-promise-sgl-mtg-hou-120-enn/?sku=SGL-MTG-HOU-120-ENN1" TargetMode="External"/><Relationship Id="rId112" Type="http://schemas.openxmlformats.org/officeDocument/2006/relationships/hyperlink" Target="https://starcitygames.com/cloudsteel-kirin-sgl-mtg-neo-008-enn/?sku=SGL-MTG-NEO-008-ENN1" TargetMode="External"/><Relationship Id="rId557" Type="http://schemas.openxmlformats.org/officeDocument/2006/relationships/hyperlink" Target="https://starcitygames.com/skyclave-shade-sgl-mtg-znr2-298-enn/?sku=SGL-MTG-ZNR2-298-ENN1" TargetMode="External"/><Relationship Id="rId764" Type="http://schemas.openxmlformats.org/officeDocument/2006/relationships/hyperlink" Target="https://starcitygames.com/reaper-from-the-abyss-sgl-mtg-j22-458-enn/?sku=SGL-MTG-J22-458-ENN" TargetMode="External"/><Relationship Id="rId971" Type="http://schemas.openxmlformats.org/officeDocument/2006/relationships/hyperlink" Target="https://starcitygames.com/lukka-coppercoat-outcast-sgl-mtg-iko2-276-enn/?sku=SGL-MTG-IKO2-276-ENN1" TargetMode="External"/><Relationship Id="rId1394" Type="http://schemas.openxmlformats.org/officeDocument/2006/relationships/hyperlink" Target="https://starcitygames.com/immortal-servitude-sgl-mtg-gtc-220-enn/?sku=SGL-MTG-GTC-220-ENN" TargetMode="External"/><Relationship Id="rId1699" Type="http://schemas.openxmlformats.org/officeDocument/2006/relationships/hyperlink" Target="https://starcitygames.com/blaster-combat-dj-blaster-morale-booster-sgl-mtg-bot-008-enn/?sku=SGL-MTG-BOT-008-ENN" TargetMode="External"/><Relationship Id="rId2000" Type="http://schemas.openxmlformats.org/officeDocument/2006/relationships/hyperlink" Target="https://starcitygames.com/temple-of-enlightenment-sgl-mtg-prm-pp-thb-246-enn/?sku=SGL-MTG-PRM-PP_THB_246-ENN1" TargetMode="External"/><Relationship Id="rId417" Type="http://schemas.openxmlformats.org/officeDocument/2006/relationships/hyperlink" Target="https://starcitygames.com/talrand-sky-summoner-sgl-mtg-2x2-064-enn/?sku=SGL-MTG-2X2-064-ENN1" TargetMode="External"/><Relationship Id="rId624" Type="http://schemas.openxmlformats.org/officeDocument/2006/relationships/hyperlink" Target="https://starcitygames.com/midnight-reaper-sgl-mtg-mic-125-enn/?sku=SGL-MTG-MIC-125-ENN1" TargetMode="External"/><Relationship Id="rId831" Type="http://schemas.openxmlformats.org/officeDocument/2006/relationships/hyperlink" Target="https://starcitygames.com/harmonic-prodigy-sgl-mtg-mh2-132-enn/?sku=SGL-MTG-MH2-132-ENN1" TargetMode="External"/><Relationship Id="rId1047" Type="http://schemas.openxmlformats.org/officeDocument/2006/relationships/hyperlink" Target="https://starcitygames.com/gaeas-will-sgl-mtg-mh22-461-enn/?sku=SGL-MTG-MH22-461-ENN1" TargetMode="External"/><Relationship Id="rId1254" Type="http://schemas.openxmlformats.org/officeDocument/2006/relationships/hyperlink" Target="https://starcitygames.com/herd-migration-sgl-mtg-dmu-165-enn/?sku=SGL-MTG-DMU-165-ENN1" TargetMode="External"/><Relationship Id="rId1461" Type="http://schemas.openxmlformats.org/officeDocument/2006/relationships/hyperlink" Target="https://starcitygames.com/jhoira-ageless-innovator-sgl-mtg-dmu-202-enn/?sku=SGL-MTG-DMU-202-ENN1" TargetMode="External"/><Relationship Id="rId929" Type="http://schemas.openxmlformats.org/officeDocument/2006/relationships/hyperlink" Target="https://starcitygames.com/cragganwick-cremator-sgl-mtg-pwsb-shm_087-enn/?sku=SGL-MTG-PWSB-SHM_087-ENN1" TargetMode="External"/><Relationship Id="rId1114" Type="http://schemas.openxmlformats.org/officeDocument/2006/relationships/hyperlink" Target="https://starcitygames.com/sporeweb-weaver-sgl-mtg-m21-208-enn/?sku=SGL-MTG-M21-208-ENN1" TargetMode="External"/><Relationship Id="rId1321" Type="http://schemas.openxmlformats.org/officeDocument/2006/relationships/hyperlink" Target="https://starcitygames.com/obscura-ascendancy-sgl-mtg-snc-207-enn/?sku=SGL-MTG-SNC-207-ENN1" TargetMode="External"/><Relationship Id="rId1559" Type="http://schemas.openxmlformats.org/officeDocument/2006/relationships/hyperlink" Target="https://starcitygames.com/maarika-brutal-gladiator-sgl-mtg-prm-secret_slx_015-enn/?sku=SGL-MTG-PRM-SECRET_SLX_015-ENN" TargetMode="External"/><Relationship Id="rId1766" Type="http://schemas.openxmlformats.org/officeDocument/2006/relationships/hyperlink" Target="https://starcitygames.com/march-of-the-multitudes-sgl-mtg-grn-188-enn/?sku=SGL-MTG-GRN-188-ENN1" TargetMode="External"/><Relationship Id="rId1973" Type="http://schemas.openxmlformats.org/officeDocument/2006/relationships/hyperlink" Target="https://starcitygames.com/guardian-of-the-ages-sgl-mtg-m14-211-enn/?sku=SGL-MTG-M14-211-ENN1" TargetMode="External"/><Relationship Id="rId58" Type="http://schemas.openxmlformats.org/officeDocument/2006/relationships/hyperlink" Target="https://starcitygames.com/jailbreak-sgl-mtg-ncc-017-enn/?sku=SGL-MTG-NCC-017-ENN1" TargetMode="External"/><Relationship Id="rId1419" Type="http://schemas.openxmlformats.org/officeDocument/2006/relationships/hyperlink" Target="https://starcitygames.com/soul-ransom-sgl-mtg-gtc-198-enn/?sku=SGL-MTG-GTC-198-ENN1" TargetMode="External"/><Relationship Id="rId1626" Type="http://schemas.openxmlformats.org/officeDocument/2006/relationships/hyperlink" Target="https://starcitygames.com/firemane-avenger-sgl-mtg-gtc-163-enn/?sku=SGL-MTG-GTC-163-ENN1" TargetMode="External"/><Relationship Id="rId1833" Type="http://schemas.openxmlformats.org/officeDocument/2006/relationships/hyperlink" Target="https://starcitygames.com/averna-the-chaos-bloom-sgl-mtg-cmr-269-enn/?sku=SGL-MTG-CMR-269-ENN1" TargetMode="External"/><Relationship Id="rId1900" Type="http://schemas.openxmlformats.org/officeDocument/2006/relationships/hyperlink" Target="https://starcitygames.com/scarecrone-sgl-mtg-jmp-482-enn/?sku=SGL-MTG-JMP-482-ENN1" TargetMode="External"/><Relationship Id="rId274" Type="http://schemas.openxmlformats.org/officeDocument/2006/relationships/hyperlink" Target="https://starcitygames.com/rishadan-dockhand-sgl-mtg-mh2-059-enn/?sku=SGL-MTG-MH2-059-ENN1" TargetMode="External"/><Relationship Id="rId481" Type="http://schemas.openxmlformats.org/officeDocument/2006/relationships/hyperlink" Target="https://starcitygames.com/cosmic-epiphany-sgl-mtg-dmu-283-enn/?sku=SGL-MTG-DMU-283-ENN1" TargetMode="External"/><Relationship Id="rId134" Type="http://schemas.openxmlformats.org/officeDocument/2006/relationships/hyperlink" Target="https://starcitygames.com/daring-archaeologist-sgl-mtg-dom-13-enn/?sku=SGL-MTG-DOM-13-ENN1" TargetMode="External"/><Relationship Id="rId579" Type="http://schemas.openxmlformats.org/officeDocument/2006/relationships/hyperlink" Target="https://starcitygames.com/infinite-obliteration-sgl-mtg-ori-103-enn/?sku=SGL-MTG-ORI-103-ENN" TargetMode="External"/><Relationship Id="rId786" Type="http://schemas.openxmlformats.org/officeDocument/2006/relationships/hyperlink" Target="https://starcitygames.com/dread-summons-sgl-mtg-mic-113-enn/?sku=SGL-MTG-MIC-113-ENN1" TargetMode="External"/><Relationship Id="rId993" Type="http://schemas.openxmlformats.org/officeDocument/2006/relationships/hyperlink" Target="https://starcitygames.com/dragonwing-glider-sgl-mtg-one-128-enn/?sku=SGL-MTG-ONE-128-ENN" TargetMode="External"/><Relationship Id="rId341" Type="http://schemas.openxmlformats.org/officeDocument/2006/relationships/hyperlink" Target="https://starcitygames.com/teachings-of-the-archaics-sgl-mtg-stx-057-enn/?sku=SGL-MTG-STX-057-ENN1" TargetMode="External"/><Relationship Id="rId439" Type="http://schemas.openxmlformats.org/officeDocument/2006/relationships/hyperlink" Target="https://starcitygames.com/meloku-the-clouded-mirror-sgl-mtg-cmr-399-enn/?sku=SGL-MTG-CMR-399-ENN1" TargetMode="External"/><Relationship Id="rId646" Type="http://schemas.openxmlformats.org/officeDocument/2006/relationships/hyperlink" Target="https://starcitygames.com/lilianas-standard-bearer-sgl-mtg-moc-255-enn/?sku=SGL-MTG-MOC-255-ENN" TargetMode="External"/><Relationship Id="rId1069" Type="http://schemas.openxmlformats.org/officeDocument/2006/relationships/hyperlink" Target="https://starcitygames.com/thorn-lieutenant-sgl-mtg-m19-203-enn/?sku=SGL-MTG-M19-203-ENN1" TargetMode="External"/><Relationship Id="rId1276" Type="http://schemas.openxmlformats.org/officeDocument/2006/relationships/hyperlink" Target="https://starcitygames.com/skycat-sovereign-sgl-mtg-iko-207-enn/?sku=SGL-MTG-IKO-207-ENN1" TargetMode="External"/><Relationship Id="rId1483" Type="http://schemas.openxmlformats.org/officeDocument/2006/relationships/hyperlink" Target="https://starcitygames.com/mercurial-chemister-sgl-mtg-c17-180-enn/?sku=SGL-MTG-C17-180-ENN1" TargetMode="External"/><Relationship Id="rId2022" Type="http://schemas.openxmlformats.org/officeDocument/2006/relationships/hyperlink" Target="https://starcitygames.com/choked-estuary-sgl-mtg-mic-169-enn/?sku=SGL-MTG-MIC-169-ENN1" TargetMode="External"/><Relationship Id="rId201" Type="http://schemas.openxmlformats.org/officeDocument/2006/relationships/hyperlink" Target="https://starcitygames.com/karmic-guide-sgl-mtg-mh2-263-enn/?sku=SGL-MTG-MH2-263-ENN1" TargetMode="External"/><Relationship Id="rId506" Type="http://schemas.openxmlformats.org/officeDocument/2006/relationships/hyperlink" Target="https://starcitygames.com/ashes-of-the-abhorrent-sgl-mtg-xln-2-enn/?sku=SGL-MTG-XLN-2-ENN1" TargetMode="External"/><Relationship Id="rId853" Type="http://schemas.openxmlformats.org/officeDocument/2006/relationships/hyperlink" Target="https://starcitygames.com/char-sgl-mtg-gk1-28-enn/?sku=SGL-MTG-GK1-28-ENN1" TargetMode="External"/><Relationship Id="rId1136" Type="http://schemas.openxmlformats.org/officeDocument/2006/relationships/hyperlink" Target="https://starcitygames.com/topiary-stomper-sgl-mtg-snc-160-enn/?sku=SGL-MTG-SNC-160-ENN1" TargetMode="External"/><Relationship Id="rId1690" Type="http://schemas.openxmlformats.org/officeDocument/2006/relationships/hyperlink" Target="https://starcitygames.com/rumbling-slum-sgl-mtg-gk2-96-enn/?sku=SGL-MTG-GK2-96-ENN1" TargetMode="External"/><Relationship Id="rId1788" Type="http://schemas.openxmlformats.org/officeDocument/2006/relationships/hyperlink" Target="https://starcitygames.com/ivy-gleeful-spellthief-sgl-mtg-dmu2-300-enn/?sku=SGL-MTG-DMU2-300-ENN1" TargetMode="External"/><Relationship Id="rId1995" Type="http://schemas.openxmlformats.org/officeDocument/2006/relationships/hyperlink" Target="https://starcitygames.com/castle-embereth-sgl-mtg-eld-239-enn/?sku=SGL-MTG-ELD-239-ENN1" TargetMode="External"/><Relationship Id="rId713" Type="http://schemas.openxmlformats.org/officeDocument/2006/relationships/hyperlink" Target="https://starcitygames.com/open-the-graves-sgl-mtg-m19-112-enn/?sku=SGL-MTG-M19-112-ENN1" TargetMode="External"/><Relationship Id="rId920" Type="http://schemas.openxmlformats.org/officeDocument/2006/relationships/hyperlink" Target="https://starcitygames.com/leyline-of-combustion-sgl-mtg-m20-148-enn/?sku=SGL-MTG-M20-148-ENN1" TargetMode="External"/><Relationship Id="rId1343" Type="http://schemas.openxmlformats.org/officeDocument/2006/relationships/hyperlink" Target="https://starcitygames.com/kambal-consul-of-allocation-sgl-mtg-kld-183-enn/?sku=SGL-MTG-KLD-183-ENN" TargetMode="External"/><Relationship Id="rId1550" Type="http://schemas.openxmlformats.org/officeDocument/2006/relationships/hyperlink" Target="https://starcitygames.com/riveteers-ascendancy-sgl-mtg-snc2-330-enn/?sku=SGL-MTG-SNC2-330-ENN1" TargetMode="External"/><Relationship Id="rId1648" Type="http://schemas.openxmlformats.org/officeDocument/2006/relationships/hyperlink" Target="https://starcitygames.com/lorehold-command-sgl-mtg-stx-199-enn/?sku=SGL-MTG-STX-199-ENN1" TargetMode="External"/><Relationship Id="rId1203" Type="http://schemas.openxmlformats.org/officeDocument/2006/relationships/hyperlink" Target="https://starcitygames.com/froghemoth-sgl-mtg-afr-184-enn/?sku=SGL-MTG-AFR-184-ENN1" TargetMode="External"/><Relationship Id="rId1410" Type="http://schemas.openxmlformats.org/officeDocument/2006/relationships/hyperlink" Target="https://starcitygames.com/slitherwisp-sgl-mtg-iko-208-enn/?sku=SGL-MTG-IKO-208-ENN1" TargetMode="External"/><Relationship Id="rId1508" Type="http://schemas.openxmlformats.org/officeDocument/2006/relationships/hyperlink" Target="https://starcitygames.com/elsha-of-the-infinite-sgl-mtg-2x2-208-enn/?sku=SGL-MTG-2X2-208-ENN1" TargetMode="External"/><Relationship Id="rId1855" Type="http://schemas.openxmlformats.org/officeDocument/2006/relationships/hyperlink" Target="https://starcitygames.com/amulet-of-safekeeping-sgl-mtg-m19-226-enn/?sku=SGL-MTG-M19-226-ENN1" TargetMode="External"/><Relationship Id="rId1715" Type="http://schemas.openxmlformats.org/officeDocument/2006/relationships/hyperlink" Target="https://starcitygames.com/incandescent-aria-sgl-mtg-snc2-311-enn/?sku=SGL-MTG-SNC2-311-ENN1" TargetMode="External"/><Relationship Id="rId1922" Type="http://schemas.openxmlformats.org/officeDocument/2006/relationships/hyperlink" Target="https://starcitygames.com/sculpting-steel-sgl-mtg-brr-050-enn/?sku=SGL-MTG-BRR-050-ENN" TargetMode="External"/><Relationship Id="rId296" Type="http://schemas.openxmlformats.org/officeDocument/2006/relationships/hyperlink" Target="https://starcitygames.com/rattlechains-sgl-mtg-jmp-166-enn/?sku=SGL-MTG-JMP-166-ENN1" TargetMode="External"/><Relationship Id="rId156" Type="http://schemas.openxmlformats.org/officeDocument/2006/relationships/hyperlink" Target="https://starcitygames.com/glorious-protector-sgl-mtg-khm-012-enn/?sku=SGL-MTG-KHM-012-ENN1" TargetMode="External"/><Relationship Id="rId363" Type="http://schemas.openxmlformats.org/officeDocument/2006/relationships/hyperlink" Target="https://starcitygames.com/mystical-dispute-sgl-mtg-prm-prmr_2023a_001-enn/?sku=SGL-MTG-PRM-PRMR_2023a_001-ENN" TargetMode="External"/><Relationship Id="rId570" Type="http://schemas.openxmlformats.org/officeDocument/2006/relationships/hyperlink" Target="https://starcitygames.com/tenacious-underdog-sgl-mtg-snc2-345-enn/?sku=SGL-MTG-SNC2-345-ENN" TargetMode="External"/><Relationship Id="rId2044" Type="http://schemas.openxmlformats.org/officeDocument/2006/relationships/hyperlink" Target="https://starcitygames.com/temple-of-triumph-sgl-mtg-m20-257-enn/?sku=SGL-MTG-M20-257-ENN1" TargetMode="External"/><Relationship Id="rId223" Type="http://schemas.openxmlformats.org/officeDocument/2006/relationships/hyperlink" Target="https://starcitygames.com/hour-of-revelation-sgl-mtg-hou-15-enn/?sku=SGL-MTG-HOU-15-ENN1" TargetMode="External"/><Relationship Id="rId430" Type="http://schemas.openxmlformats.org/officeDocument/2006/relationships/hyperlink" Target="https://starcitygames.com/the-mirari-conjecture-sgl-mtg-dom-57-enn/?sku=SGL-MTG-DOM-57-ENN1" TargetMode="External"/><Relationship Id="rId668" Type="http://schemas.openxmlformats.org/officeDocument/2006/relationships/hyperlink" Target="https://starcitygames.com/gonti-lord-of-luxury-sgl-mtg-jmp-240-enn/?sku=SGL-MTG-JMP-240-ENN1" TargetMode="External"/><Relationship Id="rId875" Type="http://schemas.openxmlformats.org/officeDocument/2006/relationships/hyperlink" Target="https://starcitygames.com/exquisite-firecraft-sgl-mtg-tsr2-343-enn/?sku=SGL-MTG-TSR2-343-ENN1" TargetMode="External"/><Relationship Id="rId1060" Type="http://schemas.openxmlformats.org/officeDocument/2006/relationships/hyperlink" Target="https://starcitygames.com/teething-wurmlet-sgl-mtg-bro2-348-enn/?sku=SGL-MTG-BRO2-348-ENN" TargetMode="External"/><Relationship Id="rId1298" Type="http://schemas.openxmlformats.org/officeDocument/2006/relationships/hyperlink" Target="https://starcitygames.com/jedit-ojanen-mercenary-sgl-mtg-dmc-034-enn/?sku=SGL-MTG-DMC-034-ENN1" TargetMode="External"/><Relationship Id="rId528" Type="http://schemas.openxmlformats.org/officeDocument/2006/relationships/hyperlink" Target="https://starcitygames.com/hour-of-eternity-sgl-mtg-hou-36-enn/?sku=SGL-MTG-HOU-36-ENN1" TargetMode="External"/><Relationship Id="rId735" Type="http://schemas.openxmlformats.org/officeDocument/2006/relationships/hyperlink" Target="https://starcitygames.com/writ-of-return-sgl-mtg-ncc-042-enn/?sku=SGL-MTG-NCC-042-ENN1" TargetMode="External"/><Relationship Id="rId942" Type="http://schemas.openxmlformats.org/officeDocument/2006/relationships/hyperlink" Target="https://starcitygames.com/efreet-flamepainter-sgl-mtg-stx-098-enn/?sku=SGL-MTG-STX-098-ENN1" TargetMode="External"/><Relationship Id="rId1158" Type="http://schemas.openxmlformats.org/officeDocument/2006/relationships/hyperlink" Target="https://starcitygames.com/curious-herd-sgl-mtg-c20-059-enn/?sku=SGL-MTG-C20-059-ENN1" TargetMode="External"/><Relationship Id="rId1365" Type="http://schemas.openxmlformats.org/officeDocument/2006/relationships/hyperlink" Target="https://starcitygames.com/dramatic-finale-sgl-mtg-stx2-341-enn/?sku=SGL-MTG-STX2-341-ENN1" TargetMode="External"/><Relationship Id="rId1572" Type="http://schemas.openxmlformats.org/officeDocument/2006/relationships/hyperlink" Target="https://starcitygames.com/grakmaw-skyclave-ravager-sgl-mtg-znr-223-enn/?sku=SGL-MTG-ZNR-223-ENN1" TargetMode="External"/><Relationship Id="rId1018" Type="http://schemas.openxmlformats.org/officeDocument/2006/relationships/hyperlink" Target="https://starcitygames.com/tyrant-of-kher-ridges-sgl-mtg-bro-154-enn/?sku=SGL-MTG-BRO-154-ENN" TargetMode="External"/><Relationship Id="rId1225" Type="http://schemas.openxmlformats.org/officeDocument/2006/relationships/hyperlink" Target="https://starcitygames.com/kogla-the-titan-ape-sgl-mtg-iko-162-enn/?sku=SGL-MTG-IKO-162-ENN1" TargetMode="External"/><Relationship Id="rId1432" Type="http://schemas.openxmlformats.org/officeDocument/2006/relationships/hyperlink" Target="https://starcitygames.com/consuming-aberration-sgl-mtg-tsr2-374-enn/?sku=SGL-MTG-TSR2-374-ENN1" TargetMode="External"/><Relationship Id="rId1877" Type="http://schemas.openxmlformats.org/officeDocument/2006/relationships/hyperlink" Target="https://starcitygames.com/the-stone-brain-sgl-mtg-bro-247-enn/?sku=SGL-MTG-BRO-247-ENN" TargetMode="External"/><Relationship Id="rId71" Type="http://schemas.openxmlformats.org/officeDocument/2006/relationships/hyperlink" Target="https://starcitygames.com/silverblade-paladin-sgl-mtg-avr-36-enn/?sku=SGL-MTG-AVR-36-ENN1" TargetMode="External"/><Relationship Id="rId802" Type="http://schemas.openxmlformats.org/officeDocument/2006/relationships/hyperlink" Target="https://starcitygames.com/ash-zealot-sgl-mtg-rtr-86-enn/?sku=SGL-MTG-RTR-86-ENN1" TargetMode="External"/><Relationship Id="rId1737" Type="http://schemas.openxmlformats.org/officeDocument/2006/relationships/hyperlink" Target="https://starcitygames.com/jenson-carthalion-druid-exile-sgl-mtg-dmc-003-enn/?sku=SGL-MTG-DMC-003-ENN1" TargetMode="External"/><Relationship Id="rId1944" Type="http://schemas.openxmlformats.org/officeDocument/2006/relationships/hyperlink" Target="https://starcitygames.com/golden-argosy-sgl-mtg-dmu-230-enn/?sku=SGL-MTG-DMU-230-ENN1" TargetMode="External"/><Relationship Id="rId29" Type="http://schemas.openxmlformats.org/officeDocument/2006/relationships/hyperlink" Target="https://starcitygames.com/worthy-knight-sgl-mtg-eld-036-enn/?sku=SGL-MTG-ELD-036-ENN1" TargetMode="External"/><Relationship Id="rId178" Type="http://schemas.openxmlformats.org/officeDocument/2006/relationships/hyperlink" Target="https://starcitygames.com/skybind-sgl-mtg-jou-25-enn/?sku=SGL-MTG-JOU-25-ENN1" TargetMode="External"/><Relationship Id="rId1804" Type="http://schemas.openxmlformats.org/officeDocument/2006/relationships/hyperlink" Target="https://starcitygames.com/omnibian-sgl-mtg-gk2-121-enn/?sku=SGL-MTG-GK2-121-ENN1" TargetMode="External"/><Relationship Id="rId385" Type="http://schemas.openxmlformats.org/officeDocument/2006/relationships/hyperlink" Target="https://starcitygames.com/whelming-wave-sgl-mtg-pwsb-ddo_044-enn/?sku=SGL-MTG-PWSB-DDO_044-ENN1" TargetMode="External"/><Relationship Id="rId592" Type="http://schemas.openxmlformats.org/officeDocument/2006/relationships/hyperlink" Target="https://starcitygames.com/deliver-unto-evil-sgl-mtg-war-85-enn/?sku=SGL-MTG-WAR-85-ENN1" TargetMode="External"/><Relationship Id="rId2066" Type="http://schemas.openxmlformats.org/officeDocument/2006/relationships/hyperlink" Target="https://starcitygames.com/hostile-desert-sgl-mtg-hou-178-enn/?sku=SGL-MTG-HOU-178-ENN1" TargetMode="External"/><Relationship Id="rId245" Type="http://schemas.openxmlformats.org/officeDocument/2006/relationships/hyperlink" Target="https://starcitygames.com/hour-of-reckoning-sgl-mtg-gk1-104-enn/?sku=SGL-MTG-GK1-104-ENN1" TargetMode="External"/><Relationship Id="rId452" Type="http://schemas.openxmlformats.org/officeDocument/2006/relationships/hyperlink" Target="https://starcitygames.com/jetfire-ingenious-scientist-jetfire-air-guardian-sgl-mtg-bot-003-enn/?sku=SGL-MTG-BOT-003-ENN" TargetMode="External"/><Relationship Id="rId897" Type="http://schemas.openxmlformats.org/officeDocument/2006/relationships/hyperlink" Target="https://starcitygames.com/keldon-flamesage-sgl-mtg-dmu-135-enn/?sku=SGL-MTG-DMU-135-ENN1" TargetMode="External"/><Relationship Id="rId1082" Type="http://schemas.openxmlformats.org/officeDocument/2006/relationships/hyperlink" Target="https://starcitygames.com/verdant-command-sgl-mtg-mh2-182-enn/?sku=SGL-MTG-MH2-182-ENN1" TargetMode="External"/><Relationship Id="rId105" Type="http://schemas.openxmlformats.org/officeDocument/2006/relationships/hyperlink" Target="https://starcitygames.com/sparring-regimen-sgl-mtg-stx-029-enn/?sku=SGL-MTG-STX-029-ENN1" TargetMode="External"/><Relationship Id="rId312" Type="http://schemas.openxmlformats.org/officeDocument/2006/relationships/hyperlink" Target="https://starcitygames.com/in-too-deep-sgl-mtg-ncc-027-enn/?sku=SGL-MTG-NCC-027-ENN1" TargetMode="External"/><Relationship Id="rId757" Type="http://schemas.openxmlformats.org/officeDocument/2006/relationships/hyperlink" Target="https://starcitygames.com/tasigur-the-golden-fang-sgl-mtg-tsr2-333-enn/?sku=SGL-MTG-TSR2-333-ENN1" TargetMode="External"/><Relationship Id="rId964" Type="http://schemas.openxmlformats.org/officeDocument/2006/relationships/hyperlink" Target="https://starcitygames.com/thorncaster-sliver-sgl-mtg-m14-158-enn/?sku=SGL-MTG-M14-158-ENN1" TargetMode="External"/><Relationship Id="rId1387" Type="http://schemas.openxmlformats.org/officeDocument/2006/relationships/hyperlink" Target="https://starcitygames.com/treasury-thrull-sgl-mtg-gk2-46-enn/?sku=SGL-MTG-GK2-46-ENN1" TargetMode="External"/><Relationship Id="rId1594" Type="http://schemas.openxmlformats.org/officeDocument/2006/relationships/hyperlink" Target="https://starcitygames.com/grave-shell-scarab-sgl-mtg-gk1-63-enn/?sku=SGL-MTG-GK1-63-ENN1" TargetMode="External"/><Relationship Id="rId93" Type="http://schemas.openxmlformats.org/officeDocument/2006/relationships/hyperlink" Target="https://starcitygames.com/maul-of-the-skyclaves-sgl-mtg-znr-027-enn/?sku=SGL-MTG-ZNR-027-ENN1" TargetMode="External"/><Relationship Id="rId617" Type="http://schemas.openxmlformats.org/officeDocument/2006/relationships/hyperlink" Target="https://starcitygames.com/magus-of-the-bridge-sgl-mtg-mh2-092-enn/?sku=SGL-MTG-MH2-092-ENN1" TargetMode="External"/><Relationship Id="rId824" Type="http://schemas.openxmlformats.org/officeDocument/2006/relationships/hyperlink" Target="https://starcitygames.com/dragonkin-berserker-sgl-mtg-khm-131-enn/?sku=SGL-MTG-KHM-131-ENN1" TargetMode="External"/><Relationship Id="rId1247" Type="http://schemas.openxmlformats.org/officeDocument/2006/relationships/hyperlink" Target="https://starcitygames.com/end-raze-forerunners-sgl-mtg-rna-124-enn/?sku=SGL-MTG-RNA-124-ENN1" TargetMode="External"/><Relationship Id="rId1454" Type="http://schemas.openxmlformats.org/officeDocument/2006/relationships/hyperlink" Target="https://starcitygames.com/evelyn-the-covetous-sgl-mtg-snc2-306-enn/?sku=SGL-MTG-SNC2-306-ENN1" TargetMode="External"/><Relationship Id="rId1661" Type="http://schemas.openxmlformats.org/officeDocument/2006/relationships/hyperlink" Target="https://starcitygames.com/wake-the-past-sgl-mtg-c21-075-enn/?sku=SGL-MTG-C21-075-ENN1" TargetMode="External"/><Relationship Id="rId1899" Type="http://schemas.openxmlformats.org/officeDocument/2006/relationships/hyperlink" Target="https://starcitygames.com/sparkhunter-masticore-sgl-mtg-m21-240-enn/?sku=SGL-MTG-M21-240-ENN1" TargetMode="External"/><Relationship Id="rId1107" Type="http://schemas.openxmlformats.org/officeDocument/2006/relationships/hyperlink" Target="https://starcitygames.com/marwyn-the-nurturer-sgl-mtg-dom-172-enn/?sku=SGL-MTG-DOM-172-ENN1" TargetMode="External"/><Relationship Id="rId1314" Type="http://schemas.openxmlformats.org/officeDocument/2006/relationships/hyperlink" Target="https://starcitygames.com/dream-trawler-sgl-mtg-thb-214-enn/?sku=SGL-MTG-THB-214-ENN1" TargetMode="External"/><Relationship Id="rId1521" Type="http://schemas.openxmlformats.org/officeDocument/2006/relationships/hyperlink" Target="https://starcitygames.com/florian-voldaren-scion-sgl-mtg-mid-223-enn/?sku=SGL-MTG-MID-223-ENN1" TargetMode="External"/><Relationship Id="rId1759" Type="http://schemas.openxmlformats.org/officeDocument/2006/relationships/hyperlink" Target="https://starcitygames.com/drizzt-dourden-sgl-mtg-afr-220-enn/?sku=SGL-MTG-AFR-220-ENN1" TargetMode="External"/><Relationship Id="rId1966" Type="http://schemas.openxmlformats.org/officeDocument/2006/relationships/hyperlink" Target="https://starcitygames.com/argentum-masticore-sgl-mtg-one-222-enn/?sku=SGL-MTG-ONE-222-ENN" TargetMode="External"/><Relationship Id="rId1619" Type="http://schemas.openxmlformats.org/officeDocument/2006/relationships/hyperlink" Target="https://starcitygames.com/mila-crafty-companion-lukka-wayward-bonder-sgl-mtg-stx-153-enn/?sku=SGL-MTG-STX-153-ENN1" TargetMode="External"/><Relationship Id="rId1826" Type="http://schemas.openxmlformats.org/officeDocument/2006/relationships/hyperlink" Target="https://starcitygames.com/yavimayas-embrace-sgl-mtg-pwsb-apc_127-enn/?sku=SGL-MTG-PWSB-APC_127-ENN1" TargetMode="External"/><Relationship Id="rId20" Type="http://schemas.openxmlformats.org/officeDocument/2006/relationships/hyperlink" Target="https://starcitygames.com/sram-senior-edificer-sgl-mtg-aer-23-enn/?sku=SGL-MTG-AER-23-ENN1" TargetMode="External"/><Relationship Id="rId2088" Type="http://schemas.openxmlformats.org/officeDocument/2006/relationships/hyperlink" Target="https://starcitygames.com/mishras-foundry-sgl-mtg-bro-265-enn/?sku=SGL-MTG-BRO-265-ENN" TargetMode="External"/><Relationship Id="rId267" Type="http://schemas.openxmlformats.org/officeDocument/2006/relationships/hyperlink" Target="https://starcitygames.com/realmwright-sgl-mtg-gtc-45-enn/?sku=SGL-MTG-GTC-45-ENN1" TargetMode="External"/><Relationship Id="rId474" Type="http://schemas.openxmlformats.org/officeDocument/2006/relationships/hyperlink" Target="https://starcitygames.com/true-polymorph-sgl-mtg-afr2-369-enn/?sku=SGL-MTG-AFR2-369-ENN1" TargetMode="External"/><Relationship Id="rId127" Type="http://schemas.openxmlformats.org/officeDocument/2006/relationships/hyperlink" Target="https://starcitygames.com/unbreakable-formation-sgl-mtg-moc-213-enn/?sku=SGL-MTG-MOC-213-ENN" TargetMode="External"/><Relationship Id="rId681" Type="http://schemas.openxmlformats.org/officeDocument/2006/relationships/hyperlink" Target="https://starcitygames.com/oriq-loremage-sgl-mtg-stx2-304-enn/?sku=SGL-MTG-STX2-304-ENN1" TargetMode="External"/><Relationship Id="rId779" Type="http://schemas.openxmlformats.org/officeDocument/2006/relationships/hyperlink" Target="https://starcitygames.com/profane-transfusion-sgl-mtg-cmr-145-enn/?sku=SGL-MTG-CMR-145-ENN1" TargetMode="External"/><Relationship Id="rId986" Type="http://schemas.openxmlformats.org/officeDocument/2006/relationships/hyperlink" Target="https://starcitygames.com/invoke-calamity-sgl-mtg-neo-147-enn/?sku=SGL-MTG-NEO-147-ENN1" TargetMode="External"/><Relationship Id="rId334" Type="http://schemas.openxmlformats.org/officeDocument/2006/relationships/hyperlink" Target="https://starcitygames.com/barrin-tolarian-archmage-sgl-mtg-m21-045-enn/?sku=SGL-MTG-M21-045-ENN1" TargetMode="External"/><Relationship Id="rId541" Type="http://schemas.openxmlformats.org/officeDocument/2006/relationships/hyperlink" Target="https://starcitygames.com/evolved-sleeper-sgl-mtg-dmu-093-enn/?sku=SGL-MTG-DMU-093-ENN" TargetMode="External"/><Relationship Id="rId639" Type="http://schemas.openxmlformats.org/officeDocument/2006/relationships/hyperlink" Target="https://starcitygames.com/geth-thane-of-contracts-sgl-mtg-one-095-enn/?sku=SGL-MTG-ONE-095-ENN" TargetMode="External"/><Relationship Id="rId1171" Type="http://schemas.openxmlformats.org/officeDocument/2006/relationships/hyperlink" Target="https://starcitygames.com/accomplished-alchemist-sgl-mtg-stx-119-enn/?sku=SGL-MTG-STX-119-ENN1" TargetMode="External"/><Relationship Id="rId1269" Type="http://schemas.openxmlformats.org/officeDocument/2006/relationships/hyperlink" Target="https://starcitygames.com/primal-might-sgl-mtg-m21-197-enn/?sku=SGL-MTG-M21-197-ENN1" TargetMode="External"/><Relationship Id="rId1476" Type="http://schemas.openxmlformats.org/officeDocument/2006/relationships/hyperlink" Target="https://starcitygames.com/vadrik-astral-archmage-sgl-mtg-mid2-325-enn/?sku=SGL-MTG-MID2-325-ENN1" TargetMode="External"/><Relationship Id="rId2015" Type="http://schemas.openxmlformats.org/officeDocument/2006/relationships/hyperlink" Target="https://starcitygames.com/shineshadow-snarl-sgl-mtg-stx-272-enn/?sku=SGL-MTG-STX-272-ENN" TargetMode="External"/><Relationship Id="rId401" Type="http://schemas.openxmlformats.org/officeDocument/2006/relationships/hyperlink" Target="https://starcitygames.com/netherese-puzzle-ward-sgl-mtg-afc2-286-enn/?sku=SGL-MTG-AFC2-286-ENN1" TargetMode="External"/><Relationship Id="rId846" Type="http://schemas.openxmlformats.org/officeDocument/2006/relationships/hyperlink" Target="https://starcitygames.com/rage-nimbus-sgl-mtg-roe-160-enn/?sku=SGL-MTG-ROE-160-ENN1" TargetMode="External"/><Relationship Id="rId1031" Type="http://schemas.openxmlformats.org/officeDocument/2006/relationships/hyperlink" Target="https://starcitygames.com/banefire-sgl-mtg-m19-130-enn/?sku=SGL-MTG-M19-130-ENN1" TargetMode="External"/><Relationship Id="rId1129" Type="http://schemas.openxmlformats.org/officeDocument/2006/relationships/hyperlink" Target="https://starcitygames.com/briarbridge-tracker-sgl-mtg-mid-172-enn/?sku=SGL-MTG-MID-172-ENN1" TargetMode="External"/><Relationship Id="rId1683" Type="http://schemas.openxmlformats.org/officeDocument/2006/relationships/hyperlink" Target="https://starcitygames.com/meria-scholar-of-antiquity-sgl-mtg-dmu-206-enn/?sku=SGL-MTG-DMU-206-ENN1" TargetMode="External"/><Relationship Id="rId1890" Type="http://schemas.openxmlformats.org/officeDocument/2006/relationships/hyperlink" Target="https://starcitygames.com/fell-flagship-sgl-mtg-xln-238-enn/?sku=SGL-MTG-XLN-238-ENN1" TargetMode="External"/><Relationship Id="rId1988" Type="http://schemas.openxmlformats.org/officeDocument/2006/relationships/hyperlink" Target="https://starcitygames.com/astral-cornucopia-sgl-mtg-brr-005-enn/?sku=SGL-MTG-BRR-005-ENN" TargetMode="External"/><Relationship Id="rId706" Type="http://schemas.openxmlformats.org/officeDocument/2006/relationships/hyperlink" Target="https://starcitygames.com/ogre-slumlord-sgl-mtg-gtc-74-enn/?sku=SGL-MTG-GTC-74-ENN1" TargetMode="External"/><Relationship Id="rId913" Type="http://schemas.openxmlformats.org/officeDocument/2006/relationships/hyperlink" Target="https://starcitygames.com/two-headed-giant-sgl-mtg-dom-147-enn/?sku=SGL-MTG-DOM-147-ENN1" TargetMode="External"/><Relationship Id="rId1336" Type="http://schemas.openxmlformats.org/officeDocument/2006/relationships/hyperlink" Target="https://starcitygames.com/shaile-dean-of-radiance-embrose-dean-of-shadow-sgl-mtg-stx-158-enn/?sku=SGL-MTG-STX-158-ENN1" TargetMode="External"/><Relationship Id="rId1543" Type="http://schemas.openxmlformats.org/officeDocument/2006/relationships/hyperlink" Target="https://starcitygames.com/zagras-thief-of-heartbeats-sgl-mtg-znr-241-enn/?sku=SGL-MTG-ZNR-241-ENN1" TargetMode="External"/><Relationship Id="rId1750" Type="http://schemas.openxmlformats.org/officeDocument/2006/relationships/hyperlink" Target="https://starcitygames.com/loxodon-hierarch-sgl-mtg-gk1-114-enn/?sku=SGL-MTG-GK1-114-ENN1" TargetMode="External"/><Relationship Id="rId42" Type="http://schemas.openxmlformats.org/officeDocument/2006/relationships/hyperlink" Target="https://starcitygames.com/rally-the-ranks-sgl-mtg-khm-020-enn/?sku=SGL-MTG-KHM-020-ENN1" TargetMode="External"/><Relationship Id="rId1403" Type="http://schemas.openxmlformats.org/officeDocument/2006/relationships/hyperlink" Target="https://starcitygames.com/rogue-class-sgl-mtg-afr-230-enn/?sku=SGL-MTG-AFR-230-ENN1" TargetMode="External"/><Relationship Id="rId1610" Type="http://schemas.openxmlformats.org/officeDocument/2006/relationships/hyperlink" Target="https://starcitygames.com/deflecting-palm-sgl-mtg-cmr-444-enn/?sku=SGL-MTG-CMR-444-ENN1" TargetMode="External"/><Relationship Id="rId1848" Type="http://schemas.openxmlformats.org/officeDocument/2006/relationships/hyperlink" Target="https://starcitygames.com/zabaz-glimmerwasp-sgl-mtg-mh2-243-enn/?sku=SGL-MTG-MH2-243-ENN1" TargetMode="External"/><Relationship Id="rId191" Type="http://schemas.openxmlformats.org/officeDocument/2006/relationships/hyperlink" Target="https://starcitygames.com/victorys-envoy-sgl-mtg-thb-289-enn/?sku=SGL-MTG-THB-289-ENN1" TargetMode="External"/><Relationship Id="rId1708" Type="http://schemas.openxmlformats.org/officeDocument/2006/relationships/hyperlink" Target="https://starcitygames.com/gruul-ragebeast-sgl-mtg-gtc-170-enn/?sku=SGL-MTG-GTC-170-ENN1" TargetMode="External"/><Relationship Id="rId1915" Type="http://schemas.openxmlformats.org/officeDocument/2006/relationships/hyperlink" Target="https://starcitygames.com/simian-simulacrum-sgl-mtg-bro-205-enn/?sku=SGL-MTG-BRO-205-ENN" TargetMode="External"/><Relationship Id="rId289" Type="http://schemas.openxmlformats.org/officeDocument/2006/relationships/hyperlink" Target="https://starcitygames.com/tales-end-sgl-mtg-m20-077-enn/?sku=SGL-MTG-M20-077-ENN1" TargetMode="External"/><Relationship Id="rId496" Type="http://schemas.openxmlformats.org/officeDocument/2006/relationships/hyperlink" Target="https://starcitygames.com/sphinx-of-uthuun-sgl-mtg-cmr-406-enn/?sku=SGL-MTG-CMR-406-ENN1" TargetMode="External"/><Relationship Id="rId149" Type="http://schemas.openxmlformats.org/officeDocument/2006/relationships/hyperlink" Target="https://starcitygames.com/leonin-abunas-sgl-mtg-2xm-021-enn/?sku=SGL-MTG-2XM-021-ENN1" TargetMode="External"/><Relationship Id="rId356" Type="http://schemas.openxmlformats.org/officeDocument/2006/relationships/hyperlink" Target="https://starcitygames.com/nadir-kraken-sgl-mtg-ncc-228-enn/?sku=SGL-MTG-NCC-228-ENN1" TargetMode="External"/><Relationship Id="rId563" Type="http://schemas.openxmlformats.org/officeDocument/2006/relationships/hyperlink" Target="https://starcitygames.com/persist-sgl-mtg-mh22-345-enn/?sku=SGL-MTG-MH22-345-ENN" TargetMode="External"/><Relationship Id="rId770" Type="http://schemas.openxmlformats.org/officeDocument/2006/relationships/hyperlink" Target="https://starcitygames.com/eldritch-pact-sgl-mtg-clb-126-enn/?sku=SGL-MTG-CLB-126-ENN1" TargetMode="External"/><Relationship Id="rId1193" Type="http://schemas.openxmlformats.org/officeDocument/2006/relationships/hyperlink" Target="https://starcitygames.com/nessian-boar-sgl-mtg-thb-181-enn/?sku=SGL-MTG-THB-181-ENN" TargetMode="External"/><Relationship Id="rId2037" Type="http://schemas.openxmlformats.org/officeDocument/2006/relationships/hyperlink" Target="https://starcitygames.com/foreboding-ruins-sgl-mtg-dmc-211-enn/?sku=SGL-MTG-DMC-211-ENN1" TargetMode="External"/><Relationship Id="rId216" Type="http://schemas.openxmlformats.org/officeDocument/2006/relationships/hyperlink" Target="https://starcitygames.com/regal-caracal-sgl-mtg-j22-232-enn/?sku=SGL-MTG-J22-232-ENN" TargetMode="External"/><Relationship Id="rId423" Type="http://schemas.openxmlformats.org/officeDocument/2006/relationships/hyperlink" Target="https://starcitygames.com/mindsplice-apparatus-sgl-mtg-one-063-enn/?sku=SGL-MTG-ONE-063-ENN" TargetMode="External"/><Relationship Id="rId868" Type="http://schemas.openxmlformats.org/officeDocument/2006/relationships/hyperlink" Target="https://starcitygames.com/relic-robber-sgl-mtg-znr-153-enn/?sku=SGL-MTG-ZNR-153-ENN1" TargetMode="External"/><Relationship Id="rId1053" Type="http://schemas.openxmlformats.org/officeDocument/2006/relationships/hyperlink" Target="https://starcitygames.com/swarm-shambler-sgl-mtg-znr-207-enn/?sku=SGL-MTG-ZNR-207-ENN1" TargetMode="External"/><Relationship Id="rId1260" Type="http://schemas.openxmlformats.org/officeDocument/2006/relationships/hyperlink" Target="https://starcitygames.com/myojin-of-towering-might-sgl-mtg-nec-038-enn/?sku=SGL-MTG-NEC-038-ENN1" TargetMode="External"/><Relationship Id="rId1498" Type="http://schemas.openxmlformats.org/officeDocument/2006/relationships/hyperlink" Target="https://starcitygames.com/ovika-enigma-goliath-sgl-mtg-one-213-enn/?sku=SGL-MTG-ONE-213-ENN" TargetMode="External"/><Relationship Id="rId630" Type="http://schemas.openxmlformats.org/officeDocument/2006/relationships/hyperlink" Target="https://starcitygames.com/tatsunari-toad-rider-sgl-mtg-neo2-345-enn/?sku=SGL-MTG-NEO2-345-ENN1" TargetMode="External"/><Relationship Id="rId728" Type="http://schemas.openxmlformats.org/officeDocument/2006/relationships/hyperlink" Target="https://starcitygames.com/ghouls-night-out-sgl-mtg-mic-019-enn/?sku=SGL-MTG-MIC-019-ENN1" TargetMode="External"/><Relationship Id="rId935" Type="http://schemas.openxmlformats.org/officeDocument/2006/relationships/hyperlink" Target="https://starcitygames.com/goblin-goon-sgl-mtg-jmp-326-enn/?sku=SGL-MTG-JMP-326-ENN1" TargetMode="External"/><Relationship Id="rId1358" Type="http://schemas.openxmlformats.org/officeDocument/2006/relationships/hyperlink" Target="https://starcitygames.com/utter-end-sgl-mtg-ktk-210-enn/?sku=SGL-MTG-KTK-210-ENN1" TargetMode="External"/><Relationship Id="rId1565" Type="http://schemas.openxmlformats.org/officeDocument/2006/relationships/hyperlink" Target="https://starcitygames.com/lotleth-troll-sgl-mtg-gk1-67-enn/?sku=SGL-MTG-GK1-67-ENN1" TargetMode="External"/><Relationship Id="rId1772" Type="http://schemas.openxmlformats.org/officeDocument/2006/relationships/hyperlink" Target="https://starcitygames.com/gorion-wise-mentor-sgl-mtg-clb-276-enn/?sku=SGL-MTG-CLB-276-ENN1" TargetMode="External"/><Relationship Id="rId64" Type="http://schemas.openxmlformats.org/officeDocument/2006/relationships/hyperlink" Target="https://starcitygames.com/selfless-spirit-sgl-mtg-j22-239-enn/?sku=SGL-MTG-J22-239-ENN" TargetMode="External"/><Relationship Id="rId1120" Type="http://schemas.openxmlformats.org/officeDocument/2006/relationships/hyperlink" Target="https://starcitygames.com/rootweaver-druid-sgl-mtg-cmr-250-enn/?sku=SGL-MTG-CMR-250-ENN1" TargetMode="External"/><Relationship Id="rId1218" Type="http://schemas.openxmlformats.org/officeDocument/2006/relationships/hyperlink" Target="https://starcitygames.com/soul-of-the-harvest-sgl-mtg-e02-36-enn/?sku=SGL-MTG-E02-36-ENN1" TargetMode="External"/><Relationship Id="rId1425" Type="http://schemas.openxmlformats.org/officeDocument/2006/relationships/hyperlink" Target="https://starcitygames.com/hostage-taker-sgl-mtg-2x2-505-enn/?sku=SGL-MTG-2X2-505-ENN1" TargetMode="External"/><Relationship Id="rId1632" Type="http://schemas.openxmlformats.org/officeDocument/2006/relationships/hyperlink" Target="https://starcitygames.com/solar-blaze-sgl-mtg-war-216-enn/?sku=SGL-MTG-WAR-216-ENN1" TargetMode="External"/><Relationship Id="rId1937" Type="http://schemas.openxmlformats.org/officeDocument/2006/relationships/hyperlink" Target="https://starcitygames.com/myriad-construct-sgl-mtg-znr2-376-enn/?sku=SGL-MTG-ZNR2-376-ENN1" TargetMode="External"/><Relationship Id="rId280" Type="http://schemas.openxmlformats.org/officeDocument/2006/relationships/hyperlink" Target="https://starcitygames.com/spell-pierce-sgl-mtg-prm-schp_2021_004-enn/?sku=SGL-MTG-PRM-SCHP_2021_004-ENN" TargetMode="External"/><Relationship Id="rId140" Type="http://schemas.openxmlformats.org/officeDocument/2006/relationships/hyperlink" Target="https://starcitygames.com/archon-of-suns-grace-sgl-mtg-thb-003-enn/?sku=SGL-MTG-THB-003-ENN1" TargetMode="External"/><Relationship Id="rId378" Type="http://schemas.openxmlformats.org/officeDocument/2006/relationships/hyperlink" Target="https://starcitygames.com/one-with-the-machine-sgl-mtg-m19-66-enn/?sku=SGL-MTG-M19-66-ENN1" TargetMode="External"/><Relationship Id="rId585" Type="http://schemas.openxmlformats.org/officeDocument/2006/relationships/hyperlink" Target="https://starcitygames.com/ruin-raider-sgl-mtg-xln-118-enn/?sku=SGL-MTG-XLN-118-ENN1" TargetMode="External"/><Relationship Id="rId792" Type="http://schemas.openxmlformats.org/officeDocument/2006/relationships/hyperlink" Target="https://starcitygames.com/fervent-champion-sgl-mtg-eld-124-enn/?sku=SGL-MTG-ELD-124-ENN" TargetMode="External"/><Relationship Id="rId2059" Type="http://schemas.openxmlformats.org/officeDocument/2006/relationships/hyperlink" Target="https://starcitygames.com/sungrass-prairie-sgl-mtg-afc-264-enn/?sku=SGL-MTG-AFC-264-ENN1" TargetMode="External"/><Relationship Id="rId6" Type="http://schemas.openxmlformats.org/officeDocument/2006/relationships/hyperlink" Target="https://starcitygames.com/giant-killer-sgl-mtg-eld-014-enn/?sku=SGL-MTG-ELD-014-ENN1" TargetMode="External"/><Relationship Id="rId238" Type="http://schemas.openxmlformats.org/officeDocument/2006/relationships/hyperlink" Target="https://starcitygames.com/austere-command-sgl-mtg-ncc-193-enn/?sku=SGL-MTG-NCC-193-ENN1" TargetMode="External"/><Relationship Id="rId445" Type="http://schemas.openxmlformats.org/officeDocument/2006/relationships/hyperlink" Target="https://starcitygames.com/aetherspouts-sgl-mtg-mic-097-enn/?sku=SGL-MTG-MIC-097-ENN1" TargetMode="External"/><Relationship Id="rId652" Type="http://schemas.openxmlformats.org/officeDocument/2006/relationships/hyperlink" Target="https://starcitygames.com/cemetery-protector-sgl-mtg-vow-006-enn/?sku=SGL-MTG-VOW-006-ENN1" TargetMode="External"/><Relationship Id="rId1075" Type="http://schemas.openxmlformats.org/officeDocument/2006/relationships/hyperlink" Target="https://starcitygames.com/scavenging-ooze-sgl-mtg-m21-204-enn/?sku=SGL-MTG-M21-204-ENN1" TargetMode="External"/><Relationship Id="rId1282" Type="http://schemas.openxmlformats.org/officeDocument/2006/relationships/hyperlink" Target="https://starcitygames.com/dorothea-vengeful-victim-sgl-mtg-vow-235-enn/?sku=SGL-MTG-VOW-235-ENN1" TargetMode="External"/><Relationship Id="rId305" Type="http://schemas.openxmlformats.org/officeDocument/2006/relationships/hyperlink" Target="https://starcitygames.com/yuan-ti-malison-sgl-mtg-afr2-371-enn/?sku=SGL-MTG-AFR2-371-ENN1" TargetMode="External"/><Relationship Id="rId512" Type="http://schemas.openxmlformats.org/officeDocument/2006/relationships/hyperlink" Target="https://starcitygames.com/icebreaker-kraken-sgl-mtg-khm2-345-enn/?sku=SGL-MTG-KHM2-345-ENN1" TargetMode="External"/><Relationship Id="rId957" Type="http://schemas.openxmlformats.org/officeDocument/2006/relationships/hyperlink" Target="https://starcitygames.com/neheb-dreadhorde-champion-sgl-mtg-dmc-125-enn/?sku=SGL-MTG-DMC-125-ENN1" TargetMode="External"/><Relationship Id="rId1142" Type="http://schemas.openxmlformats.org/officeDocument/2006/relationships/hyperlink" Target="https://starcitygames.com/ooze-flux-sgl-mtg-gtc-128-enn/?sku=SGL-MTG-GTC-128-ENN" TargetMode="External"/><Relationship Id="rId1587" Type="http://schemas.openxmlformats.org/officeDocument/2006/relationships/hyperlink" Target="https://starcitygames.com/daemogoth-titan-sgl-mtg-stx-174-enn/?sku=SGL-MTG-STX-174-ENN1" TargetMode="External"/><Relationship Id="rId1794" Type="http://schemas.openxmlformats.org/officeDocument/2006/relationships/hyperlink" Target="https://starcitygames.com/quandrix-command-sgl-mtg-stx-217-enn/?sku=SGL-MTG-STX-217-ENN1" TargetMode="External"/><Relationship Id="rId86" Type="http://schemas.openxmlformats.org/officeDocument/2006/relationships/hyperlink" Target="https://starcitygames.com/glorious-anthem-sgl-mtg-m212-341-enn/?sku=SGL-MTG-M212-341-ENN1" TargetMode="External"/><Relationship Id="rId817" Type="http://schemas.openxmlformats.org/officeDocument/2006/relationships/hyperlink" Target="https://starcitygames.com/thunderkin-awakener-sgl-mtg-m20-162-enn/?sku=SGL-MTG-M20-162-ENN1" TargetMode="External"/><Relationship Id="rId1002" Type="http://schemas.openxmlformats.org/officeDocument/2006/relationships/hyperlink" Target="https://starcitygames.com/form-of-the-dinosaur-sgl-mtg-rix-103-enn/?sku=SGL-MTG-RIX-103-ENN1" TargetMode="External"/><Relationship Id="rId1447" Type="http://schemas.openxmlformats.org/officeDocument/2006/relationships/hyperlink" Target="https://starcitygames.com/admiral-beckett-brass-sgl-mtg-pwsb-xln_217-enn/?sku=SGL-MTG-PWSB-XLN_217-ENN1" TargetMode="External"/><Relationship Id="rId1654" Type="http://schemas.openxmlformats.org/officeDocument/2006/relationships/hyperlink" Target="https://starcitygames.com/quintorius-loremaster-sgl-mtg-mom-250-enn/?sku=SGL-MTG-MOM-250-ENN" TargetMode="External"/><Relationship Id="rId1861" Type="http://schemas.openxmlformats.org/officeDocument/2006/relationships/hyperlink" Target="https://starcitygames.com/mazemind-tome-sgl-mtg-m21-232-enn/?sku=SGL-MTG-M21-232-ENN1" TargetMode="External"/><Relationship Id="rId1307" Type="http://schemas.openxmlformats.org/officeDocument/2006/relationships/hyperlink" Target="https://starcitygames.com/time-wipe-sgl-mtg-war-223-enn/?sku=SGL-MTG-WAR-223-ENN1" TargetMode="External"/><Relationship Id="rId1514" Type="http://schemas.openxmlformats.org/officeDocument/2006/relationships/hyperlink" Target="https://starcitygames.com/labyrinth-raptor-sgl-mtg-iko-193-enn/?sku=SGL-MTG-IKO-193-ENN1" TargetMode="External"/><Relationship Id="rId1721" Type="http://schemas.openxmlformats.org/officeDocument/2006/relationships/hyperlink" Target="https://starcitygames.com/atla-palani-nest-tender-sgl-mtg-2x2-177-enn/?sku=SGL-MTG-2X2-177-ENN1" TargetMode="External"/><Relationship Id="rId1959" Type="http://schemas.openxmlformats.org/officeDocument/2006/relationships/hyperlink" Target="https://starcitygames.com/perennial-behemoth-sgl-mtg-bro-202-enn/?sku=SGL-MTG-BRO-202-ENN" TargetMode="External"/><Relationship Id="rId13" Type="http://schemas.openxmlformats.org/officeDocument/2006/relationships/hyperlink" Target="https://starcitygames.com/gods-willing-sgl-mtg-sta2-007-enf/?sku=SGL-MTG-STA2-007-ENF" TargetMode="External"/><Relationship Id="rId1819" Type="http://schemas.openxmlformats.org/officeDocument/2006/relationships/hyperlink" Target="https://starcitygames.com/tawnos-the-toymaker-sgl-mtg-bro-222-enn/?sku=SGL-MTG-BRO-222-ENN" TargetMode="External"/><Relationship Id="rId162" Type="http://schemas.openxmlformats.org/officeDocument/2006/relationships/hyperlink" Target="https://starcitygames.com/angel-of-finality-sgl-mtg-afc-063-enn/?sku=SGL-MTG-AFC-063-ENN1" TargetMode="External"/><Relationship Id="rId467" Type="http://schemas.openxmlformats.org/officeDocument/2006/relationships/hyperlink" Target="https://starcitygames.com/masterful-replication-sgl-mtg-m20-65-enn/?sku=SGL-MTG-M20-65-ENN1" TargetMode="External"/><Relationship Id="rId1097" Type="http://schemas.openxmlformats.org/officeDocument/2006/relationships/hyperlink" Target="https://starcitygames.com/deeproot-wayfinder-sgl-mtg-mom-184-enn/?sku=SGL-MTG-MOM-184-ENN" TargetMode="External"/><Relationship Id="rId2050" Type="http://schemas.openxmlformats.org/officeDocument/2006/relationships/hyperlink" Target="https://starcitygames.com/battlefield-forge-sgl-mtg-dmc-198-enn/?sku=SGL-MTG-DMC-198-ENN1" TargetMode="External"/><Relationship Id="rId674" Type="http://schemas.openxmlformats.org/officeDocument/2006/relationships/hyperlink" Target="https://starcitygames.com/hagra-mauling-hagra-broodpit-sgl-mtg-znr2-339-enn/?sku=SGL-MTG-ZNR2-339-ENN1" TargetMode="External"/><Relationship Id="rId881" Type="http://schemas.openxmlformats.org/officeDocument/2006/relationships/hyperlink" Target="https://starcitygames.com/audacious-reshapers-sgl-mtg-c21-047-enn/?sku=SGL-MTG-C21-047-ENN1" TargetMode="External"/><Relationship Id="rId979" Type="http://schemas.openxmlformats.org/officeDocument/2006/relationships/hyperlink" Target="https://starcitygames.com/voracious-dragon-sgl-mtg-pwsb-con_075-enn/?sku=SGL-MTG-PWSB-CON_075-ENN1" TargetMode="External"/><Relationship Id="rId327" Type="http://schemas.openxmlformats.org/officeDocument/2006/relationships/hyperlink" Target="https://starcitygames.com/quasiduplicate-sgl-mtg-grn-51-enn/?sku=SGL-MTG-GRN-51-ENN1" TargetMode="External"/><Relationship Id="rId534" Type="http://schemas.openxmlformats.org/officeDocument/2006/relationships/hyperlink" Target="https://starcitygames.com/cabal-therapist-sgl-mtg-mh1-80-enn/?sku=SGL-MTG-MH1-80-ENN1" TargetMode="External"/><Relationship Id="rId741" Type="http://schemas.openxmlformats.org/officeDocument/2006/relationships/hyperlink" Target="https://starcitygames.com/archpriest-of-shadows-sgl-mtg-mom-089-enn/?sku=SGL-MTG-MOM-089-ENN" TargetMode="External"/><Relationship Id="rId839" Type="http://schemas.openxmlformats.org/officeDocument/2006/relationships/hyperlink" Target="https://starcitygames.com/twinflame-sgl-mtg-2x2-129-enn/?sku=SGL-MTG-2X2-129-ENN1" TargetMode="External"/><Relationship Id="rId1164" Type="http://schemas.openxmlformats.org/officeDocument/2006/relationships/hyperlink" Target="https://starcitygames.com/court-of-bounty-sgl-mtg-cmr-220-enn/?sku=SGL-MTG-CMR-220-ENN1" TargetMode="External"/><Relationship Id="rId1371" Type="http://schemas.openxmlformats.org/officeDocument/2006/relationships/hyperlink" Target="https://starcitygames.com/kayas-wrath-sgl-mtg-dmc-155-enn/?sku=SGL-MTG-DMC-155-ENN1" TargetMode="External"/><Relationship Id="rId1469" Type="http://schemas.openxmlformats.org/officeDocument/2006/relationships/hyperlink" Target="https://starcitygames.com/rielle-the-everwise-sgl-mtg-iko-203-enn/?sku=SGL-MTG-IKO-203-ENN1" TargetMode="External"/><Relationship Id="rId2008" Type="http://schemas.openxmlformats.org/officeDocument/2006/relationships/hyperlink" Target="https://starcitygames.com/port-town-sgl-mtg-moc-419-enn/?sku=SGL-MTG-MOC-419-ENN" TargetMode="External"/><Relationship Id="rId601" Type="http://schemas.openxmlformats.org/officeDocument/2006/relationships/hyperlink" Target="https://starcitygames.com/hooded-blightfang-sgl-mtg-m212-357-enn/?sku=SGL-MTG-M212-357-ENN1" TargetMode="External"/><Relationship Id="rId1024" Type="http://schemas.openxmlformats.org/officeDocument/2006/relationships/hyperlink" Target="https://starcitygames.com/yidaro-wandering-monster-sgl-mtg-iko-141-enn/?sku=SGL-MTG-IKO-141-ENN1" TargetMode="External"/><Relationship Id="rId1231" Type="http://schemas.openxmlformats.org/officeDocument/2006/relationships/hyperlink" Target="https://starcitygames.com/verdant-mastery-sgl-mtg-stx-146-enn/?sku=SGL-MTG-STX-146-ENN1" TargetMode="External"/><Relationship Id="rId1676" Type="http://schemas.openxmlformats.org/officeDocument/2006/relationships/hyperlink" Target="https://starcitygames.com/black-market-tycoon-sgl-mtg-snc-167-enn/?sku=SGL-MTG-SNC-167-ENN1" TargetMode="External"/><Relationship Id="rId1883" Type="http://schemas.openxmlformats.org/officeDocument/2006/relationships/hyperlink" Target="https://starcitygames.com/thorn-of-amethyst-sgl-mtg-brr2-123-enn/?sku=SGL-MTG-BRR2-123-ENN" TargetMode="External"/><Relationship Id="rId906" Type="http://schemas.openxmlformats.org/officeDocument/2006/relationships/hyperlink" Target="https://starcitygames.com/nahiris-warcrafting-sgl-mtg-mom-155-enn/?sku=SGL-MTG-MOM-155-ENN" TargetMode="External"/><Relationship Id="rId1329" Type="http://schemas.openxmlformats.org/officeDocument/2006/relationships/hyperlink" Target="https://starcitygames.com/magister-sphinx-sgl-mtg-2x2-247-enn/?sku=SGL-MTG-2X2-247-ENN1" TargetMode="External"/><Relationship Id="rId1536" Type="http://schemas.openxmlformats.org/officeDocument/2006/relationships/hyperlink" Target="https://starcitygames.com/allure-of-the-unknown-sgl-mtg-thb-207-enn/?sku=SGL-MTG-THB-207-ENN1" TargetMode="External"/><Relationship Id="rId1743" Type="http://schemas.openxmlformats.org/officeDocument/2006/relationships/hyperlink" Target="https://starcitygames.com/king-darien-xlviii-sgl-mtg-dmu-204-enn/?sku=SGL-MTG-DMU-204-ENN1" TargetMode="External"/><Relationship Id="rId1950" Type="http://schemas.openxmlformats.org/officeDocument/2006/relationships/hyperlink" Target="https://starcitygames.com/ichor-elixir-sgl-mtg-moc-046-enn/?sku=SGL-MTG-MOC-046-ENN" TargetMode="External"/><Relationship Id="rId35" Type="http://schemas.openxmlformats.org/officeDocument/2006/relationships/hyperlink" Target="https://starcitygames.com/runed-halo-sgl-mtg-m21-032-enn/?sku=SGL-MTG-M21-032-ENN1" TargetMode="External"/><Relationship Id="rId1603" Type="http://schemas.openxmlformats.org/officeDocument/2006/relationships/hyperlink" Target="https://starcitygames.com/gaze-of-granite-sgl-mtg-gk1-61-enn/?sku=SGL-MTG-GK1-61-ENN1" TargetMode="External"/><Relationship Id="rId1810" Type="http://schemas.openxmlformats.org/officeDocument/2006/relationships/hyperlink" Target="https://starcitygames.com/inga-and-esika-sgl-mtg-mom-229-enn/?sku=SGL-MTG-MOM-229-ENN" TargetMode="External"/><Relationship Id="rId184" Type="http://schemas.openxmlformats.org/officeDocument/2006/relationships/hyperlink" Target="https://starcitygames.com/cleansing-nova-sgl-mtg-m19-9-enn/?sku=SGL-MTG-M19-9-ENN1" TargetMode="External"/><Relationship Id="rId391" Type="http://schemas.openxmlformats.org/officeDocument/2006/relationships/hyperlink" Target="https://starcitygames.com/master-of-winds-sgl-mtg-znr-068-enn/?sku=SGL-MTG-ZNR-068-ENN1" TargetMode="External"/><Relationship Id="rId1908" Type="http://schemas.openxmlformats.org/officeDocument/2006/relationships/hyperlink" Target="https://starcitygames.com/codie-vociferous-codex-sgl-mtg-stx-253-enn/?sku=SGL-MTG-STX-253-ENN1" TargetMode="External"/><Relationship Id="rId2072" Type="http://schemas.openxmlformats.org/officeDocument/2006/relationships/hyperlink" Target="https://starcitygames.com/thespians-stage-sgl-mtg-2xm-327-enn/?sku=SGL-MTG-2XM-327-ENN1" TargetMode="External"/><Relationship Id="rId251" Type="http://schemas.openxmlformats.org/officeDocument/2006/relationships/hyperlink" Target="https://starcitygames.com/brilliant-restoration-sgl-mtg-neo-007-enn/?sku=SGL-MTG-NEO-007-ENN1" TargetMode="External"/><Relationship Id="rId489" Type="http://schemas.openxmlformats.org/officeDocument/2006/relationships/hyperlink" Target="https://starcitygames.com/swarm-intelligence-sgl-mtg-hou-50-enn/?sku=SGL-MTG-HOU-50-ENN1" TargetMode="External"/><Relationship Id="rId696" Type="http://schemas.openxmlformats.org/officeDocument/2006/relationships/hyperlink" Target="https://starcitygames.com/pact-weapon-sgl-mtg-clb-139-enn/?sku=SGL-MTG-CLB-139-ENN" TargetMode="External"/><Relationship Id="rId349" Type="http://schemas.openxmlformats.org/officeDocument/2006/relationships/hyperlink" Target="https://starcitygames.com/dreamshackle-geist-sgl-mtg-vow-058-enn/?sku=SGL-MTG-VOW-058-ENN1" TargetMode="External"/><Relationship Id="rId556" Type="http://schemas.openxmlformats.org/officeDocument/2006/relationships/hyperlink" Target="https://starcitygames.com/skyclave-shade-sgl-mtg-znr-125-enn/?sku=SGL-MTG-ZNR-125-ENN1" TargetMode="External"/><Relationship Id="rId763" Type="http://schemas.openxmlformats.org/officeDocument/2006/relationships/hyperlink" Target="https://starcitygames.com/kothophed-soul-hoarder-sgl-mtg-j22-431-enn/?sku=SGL-MTG-J22-431-ENN" TargetMode="External"/><Relationship Id="rId1186" Type="http://schemas.openxmlformats.org/officeDocument/2006/relationships/hyperlink" Target="https://starcitygames.com/outland-colossus-sgl-mtg-ori-193-enn/?sku=SGL-MTG-ORI-193-ENN" TargetMode="External"/><Relationship Id="rId1393" Type="http://schemas.openxmlformats.org/officeDocument/2006/relationships/hyperlink" Target="https://starcitygames.com/revival-sgl-mtg-rna-228-enn/?sku=SGL-MTG-RNA-228-ENN1" TargetMode="External"/><Relationship Id="rId111" Type="http://schemas.openxmlformats.org/officeDocument/2006/relationships/hyperlink" Target="https://starcitygames.com/holy-avenger-sgl-mtg-afc-006-enn/?sku=SGL-MTG-AFC-006-ENN1" TargetMode="External"/><Relationship Id="rId209" Type="http://schemas.openxmlformats.org/officeDocument/2006/relationships/hyperlink" Target="https://starcitygames.com/danitha-benalias-hope-sgl-mtg-dmu-015-enn/?sku=SGL-MTG-DMU-015-ENN1" TargetMode="External"/><Relationship Id="rId416" Type="http://schemas.openxmlformats.org/officeDocument/2006/relationships/hyperlink" Target="https://starcitygames.com/gifts-ungiven-sgl-mtg-2x2-051-enn/?sku=SGL-MTG-2X2-051-ENN1" TargetMode="External"/><Relationship Id="rId970" Type="http://schemas.openxmlformats.org/officeDocument/2006/relationships/hyperlink" Target="https://starcitygames.com/ox-of-agonas-sgl-mtg-thb-147-enn/?sku=SGL-MTG-THB-147-ENN" TargetMode="External"/><Relationship Id="rId1046" Type="http://schemas.openxmlformats.org/officeDocument/2006/relationships/hyperlink" Target="https://starcitygames.com/hypergenesis-sgl-mtg-tsr-210-enn/?sku=SGL-MTG-TSR-210-ENN1" TargetMode="External"/><Relationship Id="rId1253" Type="http://schemas.openxmlformats.org/officeDocument/2006/relationships/hyperlink" Target="https://starcitygames.com/verdant-suns-avatar-sgl-mtg-cmr-439-enn/?sku=SGL-MTG-CMR-439-ENN1" TargetMode="External"/><Relationship Id="rId1698" Type="http://schemas.openxmlformats.org/officeDocument/2006/relationships/hyperlink" Target="https://starcitygames.com/quartzwood-crasher-sgl-mtg-iko-201-enn/?sku=SGL-MTG-IKO-201-ENN1" TargetMode="External"/><Relationship Id="rId623" Type="http://schemas.openxmlformats.org/officeDocument/2006/relationships/hyperlink" Target="https://starcitygames.com/diregraf-colossus-sgl-mtg-mic-112-enn/?sku=SGL-MTG-MIC-112-ENN1" TargetMode="External"/><Relationship Id="rId830" Type="http://schemas.openxmlformats.org/officeDocument/2006/relationships/hyperlink" Target="https://starcitygames.com/goblin-bombardment-sgl-mtg-mh2-279-enn/?sku=SGL-MTG-MH2-279-ENN" TargetMode="External"/><Relationship Id="rId928" Type="http://schemas.openxmlformats.org/officeDocument/2006/relationships/hyperlink" Target="https://starcitygames.com/the-akroan-war-sgl-mtg-thb-124-enn/?sku=SGL-MTG-THB-124-ENN" TargetMode="External"/><Relationship Id="rId1460" Type="http://schemas.openxmlformats.org/officeDocument/2006/relationships/hyperlink" Target="https://starcitygames.com/kaza-roil-chaser-sgl-mtg-znr-225-enn/?sku=SGL-MTG-ZNR-225-ENN1" TargetMode="External"/><Relationship Id="rId1558" Type="http://schemas.openxmlformats.org/officeDocument/2006/relationships/hyperlink" Target="https://starcitygames.com/wasitora-nekoru-queen-sgl-mtg-2x2-293-enn/?sku=SGL-MTG-2X2-293-ENN1" TargetMode="External"/><Relationship Id="rId1765" Type="http://schemas.openxmlformats.org/officeDocument/2006/relationships/hyperlink" Target="https://starcitygames.com/tolsimir-wolfblood-sgl-mtg-gk1-121-enn/?sku=SGL-MTG-GK1-121-ENN" TargetMode="External"/><Relationship Id="rId57" Type="http://schemas.openxmlformats.org/officeDocument/2006/relationships/hyperlink" Target="https://starcitygames.com/lion-sash-sgl-mtg-neo-026-enn/?sku=SGL-MTG-NEO-026-ENN1" TargetMode="External"/><Relationship Id="rId262" Type="http://schemas.openxmlformats.org/officeDocument/2006/relationships/hyperlink" Target="https://starcitygames.com/decree-of-justice-sgl-mtg-a25-11-enn/?sku=SGL-MTG-A25-11-ENN1" TargetMode="External"/><Relationship Id="rId567" Type="http://schemas.openxmlformats.org/officeDocument/2006/relationships/hyperlink" Target="https://starcitygames.com/voldaren-bloodcaster-bloodbat-summoner-sgl-mtg-vow2-298-enn/?sku=SGL-MTG-VOW2-298-ENN1" TargetMode="External"/><Relationship Id="rId1113" Type="http://schemas.openxmlformats.org/officeDocument/2006/relationships/hyperlink" Target="https://starcitygames.com/garruks-harbinger-sgl-mtg-m212-307-enn/?sku=SGL-MTG-M212-307-ENN1" TargetMode="External"/><Relationship Id="rId1197" Type="http://schemas.openxmlformats.org/officeDocument/2006/relationships/hyperlink" Target="https://starcitygames.com/thragtusk-sgl-mtg-2xm-183-enn/?sku=SGL-MTG-2XM-183-ENN1" TargetMode="External"/><Relationship Id="rId1320" Type="http://schemas.openxmlformats.org/officeDocument/2006/relationships/hyperlink" Target="https://starcitygames.com/sphinxs-revelation-sgl-mtg-rtr-200-enn/?sku=SGL-MTG-RTR-200-ENN" TargetMode="External"/><Relationship Id="rId1418" Type="http://schemas.openxmlformats.org/officeDocument/2006/relationships/hyperlink" Target="https://starcitygames.com/lazav-dimir-mastermind-sgl-mtg-gtc-174-enn/?sku=SGL-MTG-GTC-174-ENN1" TargetMode="External"/><Relationship Id="rId1972" Type="http://schemas.openxmlformats.org/officeDocument/2006/relationships/hyperlink" Target="https://starcitygames.com/keening-stone-sgl-mtg-brr-026-enn/?sku=SGL-MTG-BRR-026-ENN" TargetMode="External"/><Relationship Id="rId122" Type="http://schemas.openxmlformats.org/officeDocument/2006/relationships/hyperlink" Target="https://starcitygames.com/siege-veteran-sgl-mtg-bro-025-enn/?sku=SGL-MTG-BRO-025-ENN" TargetMode="External"/><Relationship Id="rId774" Type="http://schemas.openxmlformats.org/officeDocument/2006/relationships/hyperlink" Target="https://starcitygames.com/army-of-the-damned-sgl-mtg-mic-106-enn/?sku=SGL-MTG-MIC-106-ENN1" TargetMode="External"/><Relationship Id="rId981" Type="http://schemas.openxmlformats.org/officeDocument/2006/relationships/hyperlink" Target="https://starcitygames.com/surtland-flinger-sgl-mtg-khm-377-enn/?sku=SGL-MTG-KHM-377-ENN1" TargetMode="External"/><Relationship Id="rId1057" Type="http://schemas.openxmlformats.org/officeDocument/2006/relationships/hyperlink" Target="https://starcitygames.com/ascendant-packleader-sgl-mtg-vow-186-enn/?sku=SGL-MTG-VOW-186-ENN" TargetMode="External"/><Relationship Id="rId1625" Type="http://schemas.openxmlformats.org/officeDocument/2006/relationships/hyperlink" Target="https://starcitygames.com/glory-of-warfare-sgl-mtg-arb-98-enn/?sku=SGL-MTG-ARB-98-ENN1" TargetMode="External"/><Relationship Id="rId1832" Type="http://schemas.openxmlformats.org/officeDocument/2006/relationships/hyperlink" Target="https://starcitygames.com/savage-knuckleblade-sgl-mtg-pwsb-ktk_197-enn/?sku=SGL-MTG-PWSB-KTK_197-ENN1" TargetMode="External"/><Relationship Id="rId2010" Type="http://schemas.openxmlformats.org/officeDocument/2006/relationships/hyperlink" Target="https://starcitygames.com/temple-of-enlightenment-sgl-mtg-moc-432-enn/?sku=SGL-MTG-MOC-432-ENN" TargetMode="External"/><Relationship Id="rId427" Type="http://schemas.openxmlformats.org/officeDocument/2006/relationships/hyperlink" Target="https://starcitygames.com/glyph-keeper-sgl-mtg-akh-55-enn/?sku=SGL-MTG-AKH-55-ENN1" TargetMode="External"/><Relationship Id="rId634" Type="http://schemas.openxmlformats.org/officeDocument/2006/relationships/hyperlink" Target="https://starcitygames.com/drana-liberator-of-malakir-sgl-mtg-ncc-248-enn/?sku=SGL-MTG-NCC-248-ENN1" TargetMode="External"/><Relationship Id="rId841" Type="http://schemas.openxmlformats.org/officeDocument/2006/relationships/hyperlink" Target="https://starcitygames.com/ashling-the-pilgrim-sgl-mtg-dmc-119-enn/?sku=SGL-MTG-DMC-119-ENN1" TargetMode="External"/><Relationship Id="rId1264" Type="http://schemas.openxmlformats.org/officeDocument/2006/relationships/hyperlink" Target="https://starcitygames.com/vastwood-hydra-sgl-mtg-m14-198-enn/?sku=SGL-MTG-M14-198-ENN1" TargetMode="External"/><Relationship Id="rId1471" Type="http://schemas.openxmlformats.org/officeDocument/2006/relationships/hyperlink" Target="https://starcitygames.com/uvilda-dean-of-perfection-nassari-dean-of-expression-sgl-mtg-stx-160-enn/?sku=SGL-MTG-STX-160-ENN" TargetMode="External"/><Relationship Id="rId1569" Type="http://schemas.openxmlformats.org/officeDocument/2006/relationships/hyperlink" Target="https://starcitygames.com/ghoulcallers-harvest-sgl-mtg-mid-225-enn/?sku=SGL-MTG-MID-225-ENN1" TargetMode="External"/><Relationship Id="rId273" Type="http://schemas.openxmlformats.org/officeDocument/2006/relationships/hyperlink" Target="https://starcitygames.com/ascendant-spirit-sgl-mtg-khm-043-enn/?sku=SGL-MTG-KHM-043-ENN1" TargetMode="External"/><Relationship Id="rId480" Type="http://schemas.openxmlformats.org/officeDocument/2006/relationships/hyperlink" Target="https://starcitygames.com/elminsters-simulacrum-sgl-mtg-clb-068-enn/?sku=SGL-MTG-CLB-068-ENN1" TargetMode="External"/><Relationship Id="rId701" Type="http://schemas.openxmlformats.org/officeDocument/2006/relationships/hyperlink" Target="https://starcitygames.com/josu-vess-lich-knight-sgl-mtg-dmc-113-enn/?sku=SGL-MTG-DMC-113-ENN1" TargetMode="External"/><Relationship Id="rId939" Type="http://schemas.openxmlformats.org/officeDocument/2006/relationships/hyperlink" Target="https://starcitygames.com/calamity-bearer-sgl-mtg-khm-125-enn/?sku=SGL-MTG-KHM-125-ENN1" TargetMode="External"/><Relationship Id="rId1124" Type="http://schemas.openxmlformats.org/officeDocument/2006/relationships/hyperlink" Target="https://starcitygames.com/chitterspitter-sgl-mtg-mh2-153-enn/?sku=SGL-MTG-MH2-153-ENN1" TargetMode="External"/><Relationship Id="rId1331" Type="http://schemas.openxmlformats.org/officeDocument/2006/relationships/hyperlink" Target="https://starcitygames.com/maelstrom-archangel-sgl-mtg-jmp-454-enn/?sku=SGL-MTG-JMP-454-ENN1" TargetMode="External"/><Relationship Id="rId1776" Type="http://schemas.openxmlformats.org/officeDocument/2006/relationships/hyperlink" Target="https://starcitygames.com/falco-spara-pactweaver-sgl-mtg-snc2-307-enn/?sku=SGL-MTG-SNC2-307-ENN1" TargetMode="External"/><Relationship Id="rId1983" Type="http://schemas.openxmlformats.org/officeDocument/2006/relationships/hyperlink" Target="https://starcitygames.com/graaz-unstoppable-juggernaut-sgl-mtg-one-229-enn/?sku=SGL-MTG-ONE-229-ENN" TargetMode="External"/><Relationship Id="rId68" Type="http://schemas.openxmlformats.org/officeDocument/2006/relationships/hyperlink" Target="https://starcitygames.com/knight-of-the-white-orchid-sgl-mtg-moc-193-enn/?sku=SGL-MTG-MOC-193-ENN" TargetMode="External"/><Relationship Id="rId133" Type="http://schemas.openxmlformats.org/officeDocument/2006/relationships/hyperlink" Target="https://starcitygames.com/bishop-of-binding-sgl-mtg-rix-2-enn/?sku=SGL-MTG-RIX-2-ENN1" TargetMode="External"/><Relationship Id="rId340" Type="http://schemas.openxmlformats.org/officeDocument/2006/relationships/hyperlink" Target="https://starcitygames.com/dream-strix-sgl-mtg-stx-042-enn/?sku=SGL-MTG-STX-042-ENN1" TargetMode="External"/><Relationship Id="rId578" Type="http://schemas.openxmlformats.org/officeDocument/2006/relationships/hyperlink" Target="https://starcitygames.com/jailbreak-sgl-mtg-ncc-017-enn/?sku=SGL-MTG-NCC-017-ENN1" TargetMode="External"/><Relationship Id="rId785" Type="http://schemas.openxmlformats.org/officeDocument/2006/relationships/hyperlink" Target="https://starcitygames.com/sphere-of-annihilation-sgl-mtg-afr-121-enn/?sku=SGL-MTG-AFR-121-ENN1" TargetMode="External"/><Relationship Id="rId992" Type="http://schemas.openxmlformats.org/officeDocument/2006/relationships/hyperlink" Target="https://starcitygames.com/slicer-hired-muscle-slicer-high-speed-antagonist-sgl-mtg-bot-006-enn/?sku=SGL-MTG-BOT-006-ENN" TargetMode="External"/><Relationship Id="rId1429" Type="http://schemas.openxmlformats.org/officeDocument/2006/relationships/hyperlink" Target="https://starcitygames.com/consuming-aberration-sgl-mtg-gk1-10-enn/?sku=SGL-MTG-GK1-10-ENN1" TargetMode="External"/><Relationship Id="rId1636" Type="http://schemas.openxmlformats.org/officeDocument/2006/relationships/hyperlink" Target="https://starcitygames.com/master-warcraft-sgl-mtg-cmr-447-enn/?sku=SGL-MTG-CMR-447-ENN1" TargetMode="External"/><Relationship Id="rId1843" Type="http://schemas.openxmlformats.org/officeDocument/2006/relationships/hyperlink" Target="https://starcitygames.com/glaring-spotlight-sgl-mtg-gtc-229-enn/?sku=SGL-MTG-GTC-229-ENN" TargetMode="External"/><Relationship Id="rId2021" Type="http://schemas.openxmlformats.org/officeDocument/2006/relationships/hyperlink" Target="https://starcitygames.com/temple-of-deceit-sgl-mtg-thb-245-enn/?sku=SGL-MTG-THB-245-ENN1" TargetMode="External"/><Relationship Id="rId200" Type="http://schemas.openxmlformats.org/officeDocument/2006/relationships/hyperlink" Target="https://starcitygames.com/rout-sgl-mtg-c21-101-enn/?sku=SGL-MTG-C21-101-ENN1" TargetMode="External"/><Relationship Id="rId438" Type="http://schemas.openxmlformats.org/officeDocument/2006/relationships/hyperlink" Target="https://starcitygames.com/search-the-city-sgl-mtg-pwsb-rtr_049-enn/?sku=SGL-MTG-PWSB-RTR_049-ENN" TargetMode="External"/><Relationship Id="rId645" Type="http://schemas.openxmlformats.org/officeDocument/2006/relationships/hyperlink" Target="https://starcitygames.com/haakon-stromgald-scourge-sgl-mtg-moc-252-enn/?sku=SGL-MTG-MOC-252-ENN" TargetMode="External"/><Relationship Id="rId852" Type="http://schemas.openxmlformats.org/officeDocument/2006/relationships/hyperlink" Target="https://starcitygames.com/legion-warboss-sgl-mtg-grn-109-enn/?sku=SGL-MTG-GRN-109-ENN" TargetMode="External"/><Relationship Id="rId1068" Type="http://schemas.openxmlformats.org/officeDocument/2006/relationships/hyperlink" Target="https://starcitygames.com/living-wish-sgl-mtg-a25-179-enn/?sku=SGL-MTG-A25-179-ENN1" TargetMode="External"/><Relationship Id="rId1275" Type="http://schemas.openxmlformats.org/officeDocument/2006/relationships/hyperlink" Target="https://starcitygames.com/lavinia-azorius-renegade-sgl-mtg-rna-189-enn/?sku=SGL-MTG-RNA-189-ENN1" TargetMode="External"/><Relationship Id="rId1482" Type="http://schemas.openxmlformats.org/officeDocument/2006/relationships/hyperlink" Target="https://starcitygames.com/mercurial-chemister-sgl-mtg-rtr-180-enn/?sku=SGL-MTG-RTR-180-ENN1" TargetMode="External"/><Relationship Id="rId1703" Type="http://schemas.openxmlformats.org/officeDocument/2006/relationships/hyperlink" Target="https://starcitygames.com/rubblehulk-sgl-mtg-gk2-95-enn/?sku=SGL-MTG-GK2-95-ENN1" TargetMode="External"/><Relationship Id="rId1910" Type="http://schemas.openxmlformats.org/officeDocument/2006/relationships/hyperlink" Target="https://starcitygames.com/sculpting-steel-sgl-mtg-c21-261-enn/?sku=SGL-MTG-C21-261-ENN1" TargetMode="External"/><Relationship Id="rId284" Type="http://schemas.openxmlformats.org/officeDocument/2006/relationships/hyperlink" Target="https://starcitygames.com/naban-dean-of-iteration-sgl-mtg-dom-58-enn/?sku=SGL-MTG-DOM-58-ENN1" TargetMode="External"/><Relationship Id="rId491" Type="http://schemas.openxmlformats.org/officeDocument/2006/relationships/hyperlink" Target="https://starcitygames.com/day-of-the-dragons-sgl-mtg-ima-49-enn/?sku=SGL-MTG-IMA-49-ENN1" TargetMode="External"/><Relationship Id="rId505" Type="http://schemas.openxmlformats.org/officeDocument/2006/relationships/hyperlink" Target="https://starcitygames.com/stormtide-leviathan-sgl-mtg-cmr-407-enn/?sku=SGL-MTG-CMR-407-ENN1" TargetMode="External"/><Relationship Id="rId712" Type="http://schemas.openxmlformats.org/officeDocument/2006/relationships/hyperlink" Target="https://starcitygames.com/fraying-omnipotence-sgl-mtg-m19-97-enn/?sku=SGL-MTG-M19-97-ENN1" TargetMode="External"/><Relationship Id="rId1135" Type="http://schemas.openxmlformats.org/officeDocument/2006/relationships/hyperlink" Target="https://starcitygames.com/fight-rigging-sgl-mtg-snc-145-enn/?sku=SGL-MTG-SNC-145-ENN1" TargetMode="External"/><Relationship Id="rId1342" Type="http://schemas.openxmlformats.org/officeDocument/2006/relationships/hyperlink" Target="https://starcitygames.com/wernog-riders-chaplain-sgl-mtg-prm-secret_slx_008-enn/?sku=SGL-MTG-PRM-SECRET_SLX_008-ENN1" TargetMode="External"/><Relationship Id="rId1787" Type="http://schemas.openxmlformats.org/officeDocument/2006/relationships/hyperlink" Target="https://starcitygames.com/ivy-gleeful-spellthief-sgl-mtg-dmu-201-enn/?sku=SGL-MTG-DMU-201-ENN1" TargetMode="External"/><Relationship Id="rId1994" Type="http://schemas.openxmlformats.org/officeDocument/2006/relationships/hyperlink" Target="https://starcitygames.com/riptide-laboratory-sgl-mtg-mh2-303-enn/?sku=SGL-MTG-MH2-303-ENN1" TargetMode="External"/><Relationship Id="rId79" Type="http://schemas.openxmlformats.org/officeDocument/2006/relationships/hyperlink" Target="https://starcitygames.com/unbreakable-formation-sgl-mtg-rna-29-enn/?sku=SGL-MTG-RNA-29-ENN1" TargetMode="External"/><Relationship Id="rId144" Type="http://schemas.openxmlformats.org/officeDocument/2006/relationships/hyperlink" Target="https://starcitygames.com/cubwarden-sgl-mtg-iko-007-enn/?sku=SGL-MTG-IKO-007-ENN1" TargetMode="External"/><Relationship Id="rId589" Type="http://schemas.openxmlformats.org/officeDocument/2006/relationships/hyperlink" Target="https://starcitygames.com/isareth-the-awakener-sgl-mtg-m19-104-enn/?sku=SGL-MTG-M19-104-ENN1" TargetMode="External"/><Relationship Id="rId796" Type="http://schemas.openxmlformats.org/officeDocument/2006/relationships/hyperlink" Target="https://starcitygames.com/wayward-guide-beast-sgl-mtg-znr-176-enn/?sku=SGL-MTG-ZNR-176-ENN1" TargetMode="External"/><Relationship Id="rId1202" Type="http://schemas.openxmlformats.org/officeDocument/2006/relationships/hyperlink" Target="https://starcitygames.com/aeve-progenitor-ooze-sgl-mtg-mh2-148-enn/?sku=SGL-MTG-MH2-148-ENN1" TargetMode="External"/><Relationship Id="rId1647" Type="http://schemas.openxmlformats.org/officeDocument/2006/relationships/hyperlink" Target="https://starcitygames.com/hofri-ghostforge-sgl-mtg-stx-192-enn/?sku=SGL-MTG-STX-192-ENN1" TargetMode="External"/><Relationship Id="rId1854" Type="http://schemas.openxmlformats.org/officeDocument/2006/relationships/hyperlink" Target="https://starcitygames.com/sorcerous-spyglass-sgl-mtg-xln-248-enn/?sku=SGL-MTG-XLN-248-ENN1" TargetMode="External"/><Relationship Id="rId351" Type="http://schemas.openxmlformats.org/officeDocument/2006/relationships/hyperlink" Target="https://starcitygames.com/hanweir-militia-captain-sgl-mtg-soi-21a-enn/?sku=SGL-MTG-SOI-21a-ENN1" TargetMode="External"/><Relationship Id="rId449" Type="http://schemas.openxmlformats.org/officeDocument/2006/relationships/hyperlink" Target="https://starcitygames.com/gales-redirection-sgl-mtg-clb-073-enn/?sku=SGL-MTG-CLB-073-ENN" TargetMode="External"/><Relationship Id="rId656" Type="http://schemas.openxmlformats.org/officeDocument/2006/relationships/hyperlink" Target="https://starcitygames.com/masterminds-acquisition-sgl-mtg-rix-77-enn/?sku=SGL-MTG-RIX-77-ENN1" TargetMode="External"/><Relationship Id="rId863" Type="http://schemas.openxmlformats.org/officeDocument/2006/relationships/hyperlink" Target="https://starcitygames.com/subira-tulzidi-caravanner-sgl-mtg-m21-162-enn/?sku=SGL-MTG-M21-162-ENN1" TargetMode="External"/><Relationship Id="rId1079" Type="http://schemas.openxmlformats.org/officeDocument/2006/relationships/hyperlink" Target="https://starcitygames.com/tajuru-paragon-sgl-mtg-znr-209-enn/?sku=SGL-MTG-ZNR-209-ENN1" TargetMode="External"/><Relationship Id="rId1286" Type="http://schemas.openxmlformats.org/officeDocument/2006/relationships/hyperlink" Target="https://starcitygames.com/detention-sphere-sgl-mtg-rtr-155-enn/?sku=SGL-MTG-RTR-155-ENN1" TargetMode="External"/><Relationship Id="rId1493" Type="http://schemas.openxmlformats.org/officeDocument/2006/relationships/hyperlink" Target="https://starcitygames.com/brudiclad-telchor-engineer-sgl-mtg-mul-036-enn/?sku=SGL-MTG-MUL-036-ENN" TargetMode="External"/><Relationship Id="rId1507" Type="http://schemas.openxmlformats.org/officeDocument/2006/relationships/hyperlink" Target="https://starcitygames.com/immard-the-stormcleaver-sgl-mtg-prm-secret_slx_014-enn/?sku=SGL-MTG-PRM-SECRET_SLX_014-ENN" TargetMode="External"/><Relationship Id="rId1714" Type="http://schemas.openxmlformats.org/officeDocument/2006/relationships/hyperlink" Target="https://starcitygames.com/incandescent-aria-sgl-mtg-snc-192-enn/?sku=SGL-MTG-SNC-192-ENN1" TargetMode="External"/><Relationship Id="rId2032" Type="http://schemas.openxmlformats.org/officeDocument/2006/relationships/hyperlink" Target="https://starcitygames.com/temple-of-deceit-sgl-mtg-moc-431-enn/?sku=SGL-MTG-MOC-431-ENN" TargetMode="External"/><Relationship Id="rId211" Type="http://schemas.openxmlformats.org/officeDocument/2006/relationships/hyperlink" Target="https://starcitygames.com/defiler-of-faith-sgl-mtg-dmu-016-enn/?sku=SGL-MTG-DMU-016-ENN1" TargetMode="External"/><Relationship Id="rId295" Type="http://schemas.openxmlformats.org/officeDocument/2006/relationships/hyperlink" Target="https://starcitygames.com/shacklegeist-sgl-mtg-m21-070-enn/?sku=SGL-MTG-M21-070-ENN1" TargetMode="External"/><Relationship Id="rId309" Type="http://schemas.openxmlformats.org/officeDocument/2006/relationships/hyperlink" Target="https://starcitygames.com/suspicious-stowaway-seafaring-werewolf-sgl-mtg-mid-080-enn/?sku=SGL-MTG-MID-080-ENN" TargetMode="External"/><Relationship Id="rId516" Type="http://schemas.openxmlformats.org/officeDocument/2006/relationships/hyperlink" Target="https://starcitygames.com/disrupting-shoal-sgl-mtg-uma-51-enn/?sku=SGL-MTG-UMA-51-ENN1" TargetMode="External"/><Relationship Id="rId1146" Type="http://schemas.openxmlformats.org/officeDocument/2006/relationships/hyperlink" Target="https://starcitygames.com/ramunap-hydra-sgl-mtg-hou-130-enn/?sku=SGL-MTG-HOU-130-ENN1" TargetMode="External"/><Relationship Id="rId1798" Type="http://schemas.openxmlformats.org/officeDocument/2006/relationships/hyperlink" Target="https://starcitygames.com/slogurk-the-overslime-sgl-mtg-mid-242-enn/?sku=SGL-MTG-MID-242-ENN1" TargetMode="External"/><Relationship Id="rId1921" Type="http://schemas.openxmlformats.org/officeDocument/2006/relationships/hyperlink" Target="https://starcitygames.com/scrap-trawler-sgl-mtg-brr-049-enn/?sku=SGL-MTG-BRR-049-ENN" TargetMode="External"/><Relationship Id="rId723" Type="http://schemas.openxmlformats.org/officeDocument/2006/relationships/hyperlink" Target="https://starcitygames.com/szats-will-sgl-mtg-cmr-152-enn/?sku=SGL-MTG-CMR-152-ENN1" TargetMode="External"/><Relationship Id="rId930" Type="http://schemas.openxmlformats.org/officeDocument/2006/relationships/hyperlink" Target="https://starcitygames.com/everquill-phoenix-sgl-mtg-iko2-292-enn/?sku=SGL-MTG-IKO2-292-ENN1" TargetMode="External"/><Relationship Id="rId1006" Type="http://schemas.openxmlformats.org/officeDocument/2006/relationships/hyperlink" Target="https://starcitygames.com/rage-reflection-sgl-mtg-pwsb-shm_104-enn/?sku=SGL-MTG-PWSB-SHM_104-ENN1" TargetMode="External"/><Relationship Id="rId1353" Type="http://schemas.openxmlformats.org/officeDocument/2006/relationships/hyperlink" Target="https://starcitygames.com/verrak-warped-sengir-sgl-mtg-dmc-016-enn/?sku=SGL-MTG-DMC-016-ENN1" TargetMode="External"/><Relationship Id="rId1560" Type="http://schemas.openxmlformats.org/officeDocument/2006/relationships/hyperlink" Target="https://starcitygames.com/darigaaz-reincarnated-sgl-mtg-dom-193-enn/?sku=SGL-MTG-DOM-193-ENN1" TargetMode="External"/><Relationship Id="rId1658" Type="http://schemas.openxmlformats.org/officeDocument/2006/relationships/hyperlink" Target="https://starcitygames.com/firemane-angel-sgl-mtg-gk1-88-enn/?sku=SGL-MTG-GK1-88-ENN1" TargetMode="External"/><Relationship Id="rId1865" Type="http://schemas.openxmlformats.org/officeDocument/2006/relationships/hyperlink" Target="https://starcitygames.com/hivestone-sgl-mtg-tsr-268-enn/?sku=SGL-MTG-TSR-268-ENN1" TargetMode="External"/><Relationship Id="rId155" Type="http://schemas.openxmlformats.org/officeDocument/2006/relationships/hyperlink" Target="https://starcitygames.com/odric-lunarch-marshal-sgl-mtg-cmr-379-enn/?sku=SGL-MTG-CMR-379-ENN1" TargetMode="External"/><Relationship Id="rId362" Type="http://schemas.openxmlformats.org/officeDocument/2006/relationships/hyperlink" Target="https://starcitygames.com/emry-lurker-of-the-loch-sgl-mtg-mul-009-enn/?sku=SGL-MTG-MUL-009-ENN" TargetMode="External"/><Relationship Id="rId1213" Type="http://schemas.openxmlformats.org/officeDocument/2006/relationships/hyperlink" Target="https://starcitygames.com/thrun-breaker-of-silence-sgl-mtg-one-186-enn/?sku=SGL-MTG-ONE-186-ENN" TargetMode="External"/><Relationship Id="rId1297" Type="http://schemas.openxmlformats.org/officeDocument/2006/relationships/hyperlink" Target="https://starcitygames.com/daxos-of-meletis-sgl-mtg-ncc-335-enn/?sku=SGL-MTG-NCC-335-ENN1" TargetMode="External"/><Relationship Id="rId1420" Type="http://schemas.openxmlformats.org/officeDocument/2006/relationships/hyperlink" Target="https://starcitygames.com/circu-dimir-lobotomist-sgl-mtg-gk1-9-enn/?sku=SGL-MTG-GK1-9-ENN1" TargetMode="External"/><Relationship Id="rId1518" Type="http://schemas.openxmlformats.org/officeDocument/2006/relationships/hyperlink" Target="https://starcitygames.com/avatar-of-discord-sgl-mtg-gk2-61-enn/?sku=SGL-MTG-GK2-61-ENN1" TargetMode="External"/><Relationship Id="rId2043" Type="http://schemas.openxmlformats.org/officeDocument/2006/relationships/hyperlink" Target="https://starcitygames.com/needle-spires-sgl-mtg-ogw-175-enn/?sku=SGL-MTG-OGW-175-ENN1" TargetMode="External"/><Relationship Id="rId222" Type="http://schemas.openxmlformats.org/officeDocument/2006/relationships/hyperlink" Target="https://starcitygames.com/solar-tide-sgl-mtg-mrd-24-enn/?sku=SGL-MTG-MRD-24-ENN1" TargetMode="External"/><Relationship Id="rId667" Type="http://schemas.openxmlformats.org/officeDocument/2006/relationships/hyperlink" Target="https://starcitygames.com/bogbrew-witch-sgl-mtg-jmp-211-enn/?sku=SGL-MTG-JMP-211-ENN1" TargetMode="External"/><Relationship Id="rId874" Type="http://schemas.openxmlformats.org/officeDocument/2006/relationships/hyperlink" Target="https://starcitygames.com/alesha-who-smiles-at-death-sgl-mtg-tsr2-338-enn/?sku=SGL-MTG-TSR2-338-ENN1" TargetMode="External"/><Relationship Id="rId1725" Type="http://schemas.openxmlformats.org/officeDocument/2006/relationships/hyperlink" Target="https://starcitygames.com/ultra-magnus-tactician-ultra-magnus-armored-carrier-sgl-mtg-bot-015-enn/?sku=SGL-MTG-BOT-015-ENN" TargetMode="External"/><Relationship Id="rId1932" Type="http://schemas.openxmlformats.org/officeDocument/2006/relationships/hyperlink" Target="https://starcitygames.com/thran-temporal-gateway-sgl-mtg-dom-233-enn/?sku=SGL-MTG-DOM-233-ENN1" TargetMode="External"/><Relationship Id="rId17" Type="http://schemas.openxmlformats.org/officeDocument/2006/relationships/hyperlink" Target="https://starcitygames.com/stone-haven-outfitter-sgl-mtg-ogw-37-enn/?sku=SGL-MTG-OGW-37-ENN1" TargetMode="External"/><Relationship Id="rId527" Type="http://schemas.openxmlformats.org/officeDocument/2006/relationships/hyperlink" Target="https://starcitygames.com/pull-from-tomorrow-sgl-mtg-moc-230-enn/?sku=SGL-MTG-MOC-230-ENN" TargetMode="External"/><Relationship Id="rId734" Type="http://schemas.openxmlformats.org/officeDocument/2006/relationships/hyperlink" Target="https://starcitygames.com/nightmare-unmaking-sgl-mtg-ncc-253-enn/?sku=SGL-MTG-NCC-253-ENN1" TargetMode="External"/><Relationship Id="rId941" Type="http://schemas.openxmlformats.org/officeDocument/2006/relationships/hyperlink" Target="https://starcitygames.com/efreet-flamepainter-sgl-mtg-stx2-310-enn/?sku=SGL-MTG-STX2-310-ENN1" TargetMode="External"/><Relationship Id="rId1157" Type="http://schemas.openxmlformats.org/officeDocument/2006/relationships/hyperlink" Target="https://starcitygames.com/mantle-of-the-wolf-sgl-mtg-thb-178-enn/?sku=SGL-MTG-THB-178-ENN1" TargetMode="External"/><Relationship Id="rId1364" Type="http://schemas.openxmlformats.org/officeDocument/2006/relationships/hyperlink" Target="https://starcitygames.com/firjas-retribution-sgl-mtg-prm-pp_khm_210-enn/?sku=SGL-MTG-PRM-PP_KHM_210-ENN1" TargetMode="External"/><Relationship Id="rId1571" Type="http://schemas.openxmlformats.org/officeDocument/2006/relationships/hyperlink" Target="https://starcitygames.com/charnel-troll-sgl-mtg-grn-160-enn/?sku=SGL-MTG-GRN-160-ENN1" TargetMode="External"/><Relationship Id="rId70" Type="http://schemas.openxmlformats.org/officeDocument/2006/relationships/hyperlink" Target="https://starcitygames.com/harsh-mercy-sgl-mtg-ons-39-enn/?sku=SGL-MTG-ONS-39-ENN1" TargetMode="External"/><Relationship Id="rId166" Type="http://schemas.openxmlformats.org/officeDocument/2006/relationships/hyperlink" Target="https://starcitygames.com/sudden-salvation-sgl-mtg-voc2-048-enn/?sku=SGL-MTG-VOC2-048-ENN1" TargetMode="External"/><Relationship Id="rId373" Type="http://schemas.openxmlformats.org/officeDocument/2006/relationships/hyperlink" Target="https://starcitygames.com/seafloor-oracle-sgl-mtg-rix-51-enn/?sku=SGL-MTG-RIX-51-ENN1" TargetMode="External"/><Relationship Id="rId580" Type="http://schemas.openxmlformats.org/officeDocument/2006/relationships/hyperlink" Target="https://starcitygames.com/diregraf-colossus-sgl-mtg-soi-107-enn/?sku=SGL-MTG-SOI-107-ENN1" TargetMode="External"/><Relationship Id="rId801" Type="http://schemas.openxmlformats.org/officeDocument/2006/relationships/hyperlink" Target="https://starcitygames.com/vindictive-flamestoker-sgl-mtg-one-154-enn/?sku=SGL-MTG-ONE-154-ENN" TargetMode="External"/><Relationship Id="rId1017" Type="http://schemas.openxmlformats.org/officeDocument/2006/relationships/hyperlink" Target="https://starcitygames.com/etali-primal-storm-sgl-mtg-dmc-121-enn/?sku=SGL-MTG-DMC-121-ENN1" TargetMode="External"/><Relationship Id="rId1224" Type="http://schemas.openxmlformats.org/officeDocument/2006/relationships/hyperlink" Target="https://starcitygames.com/feasting-troll-king-sgl-mtg-eld-152-enn/?sku=SGL-MTG-ELD-152-ENN1" TargetMode="External"/><Relationship Id="rId1431" Type="http://schemas.openxmlformats.org/officeDocument/2006/relationships/hyperlink" Target="https://starcitygames.com/nymris-oonas-trickster-sgl-mtg-cmr-288-enn/?sku=SGL-MTG-CMR-288-ENN1" TargetMode="External"/><Relationship Id="rId1669" Type="http://schemas.openxmlformats.org/officeDocument/2006/relationships/hyperlink" Target="https://starcitygames.com/piru-the-volatile-sgl-mtg-mh2-207-enn/?sku=SGL-MTG-MH2-207-ENN1" TargetMode="External"/><Relationship Id="rId1876" Type="http://schemas.openxmlformats.org/officeDocument/2006/relationships/hyperlink" Target="https://starcitygames.com/sword-of-the-chosen-sgl-mtg-dmc-192-enn/?sku=SGL-MTG-DMC-192-ENN1" TargetMode="External"/><Relationship Id="rId2054" Type="http://schemas.openxmlformats.org/officeDocument/2006/relationships/hyperlink" Target="https://starcitygames.com/canopy-vista-sgl-mtg-bfz-234-enn/?sku=SGL-MTG-BFZ-234-ENN1" TargetMode="External"/><Relationship Id="rId1" Type="http://schemas.openxmlformats.org/officeDocument/2006/relationships/hyperlink" Target="https://starcitygames.com/resurgent-belief-sgl-mtg-mh22-385-enn/?sku=SGL-MTG-MH22-385-ENN1" TargetMode="External"/><Relationship Id="rId233" Type="http://schemas.openxmlformats.org/officeDocument/2006/relationships/hyperlink" Target="https://starcitygames.com/lena-selfless-champion-sgl-mtg-jmp-117-enn/?sku=SGL-MTG-JMP-117-ENN1" TargetMode="External"/><Relationship Id="rId440" Type="http://schemas.openxmlformats.org/officeDocument/2006/relationships/hyperlink" Target="https://starcitygames.com/magus-of-the-future-sgl-mtg-tsr-075-enn/?sku=SGL-MTG-TSR-075-ENN1" TargetMode="External"/><Relationship Id="rId678" Type="http://schemas.openxmlformats.org/officeDocument/2006/relationships/hyperlink" Target="https://starcitygames.com/draugr-necromancer-sgl-mtg-khm-086-enn/?sku=SGL-MTG-KHM-086-ENN1" TargetMode="External"/><Relationship Id="rId885" Type="http://schemas.openxmlformats.org/officeDocument/2006/relationships/hyperlink" Target="https://starcitygames.com/calibrated-blast-sgl-mtg-mh22-405-enn/?sku=SGL-MTG-MH22-405-ENN1" TargetMode="External"/><Relationship Id="rId1070" Type="http://schemas.openxmlformats.org/officeDocument/2006/relationships/hyperlink" Target="https://starcitygames.com/growth-chamber-guardian-sgl-mtg-rna-128-enn/?sku=SGL-MTG-RNA-128-ENN1" TargetMode="External"/><Relationship Id="rId1529" Type="http://schemas.openxmlformats.org/officeDocument/2006/relationships/hyperlink" Target="https://starcitygames.com/falkenrath-aristocrat-sgl-mtg-2xm-195-enn/?sku=SGL-MTG-2XM-195-ENN1" TargetMode="External"/><Relationship Id="rId1736" Type="http://schemas.openxmlformats.org/officeDocument/2006/relationships/hyperlink" Target="https://starcitygames.com/park-heights-pegasus-sgl-mtg-snc-211-enn/?sku=SGL-MTG-SNC-211-ENN1" TargetMode="External"/><Relationship Id="rId1943" Type="http://schemas.openxmlformats.org/officeDocument/2006/relationships/hyperlink" Target="https://starcitygames.com/mirror-of-life-trapping-sgl-mtg-clb2-599-enn/?sku=SGL-MTG-CLB2-599-ENN1" TargetMode="External"/><Relationship Id="rId28" Type="http://schemas.openxmlformats.org/officeDocument/2006/relationships/hyperlink" Target="https://starcitygames.com/hushbringer-sgl-mtg-eld-018-enn/?sku=SGL-MTG-ELD-018-ENN1" TargetMode="External"/><Relationship Id="rId300" Type="http://schemas.openxmlformats.org/officeDocument/2006/relationships/hyperlink" Target="https://starcitygames.com/mystic-reflection-sgl-mtg-khm2-346-enn/?sku=SGL-MTG-KHM2-346-ENN1" TargetMode="External"/><Relationship Id="rId538" Type="http://schemas.openxmlformats.org/officeDocument/2006/relationships/hyperlink" Target="https://starcitygames.com/forsworn-paladin-sgl-mtg-afr-104-enn/?sku=SGL-MTG-AFR-104-ENN1" TargetMode="External"/><Relationship Id="rId745" Type="http://schemas.openxmlformats.org/officeDocument/2006/relationships/hyperlink" Target="https://starcitygames.com/laquatuss-champion-sgl-mtg-a25-95-enn/?sku=SGL-MTG-A25-95-ENN1" TargetMode="External"/><Relationship Id="rId952" Type="http://schemas.openxmlformats.org/officeDocument/2006/relationships/hyperlink" Target="https://starcitygames.com/jaxis-the-troublemaker-sgl-mtg-snc-112-enn/?sku=SGL-MTG-SNC-112-ENN1" TargetMode="External"/><Relationship Id="rId1168" Type="http://schemas.openxmlformats.org/officeDocument/2006/relationships/hyperlink" Target="https://starcitygames.com/fungus-sliver-sgl-mtg-tsr-203-enn/?sku=SGL-MTG-TSR-203-ENN1" TargetMode="External"/><Relationship Id="rId1375" Type="http://schemas.openxmlformats.org/officeDocument/2006/relationships/hyperlink" Target="https://starcitygames.com/obzedat-ghost-council-sgl-mtg-gtc-182-enn/?sku=SGL-MTG-GTC-182-ENN1" TargetMode="External"/><Relationship Id="rId1582" Type="http://schemas.openxmlformats.org/officeDocument/2006/relationships/hyperlink" Target="https://starcitygames.com/umori-the-collector-sgl-mtg-iko-231-enn/?sku=SGL-MTG-IKO-231-ENN1" TargetMode="External"/><Relationship Id="rId1803" Type="http://schemas.openxmlformats.org/officeDocument/2006/relationships/hyperlink" Target="https://starcitygames.com/fathom-mage-sgl-mtg-gk2-118-enn/?sku=SGL-MTG-GK2-118-ENN1" TargetMode="External"/><Relationship Id="rId81" Type="http://schemas.openxmlformats.org/officeDocument/2006/relationships/hyperlink" Target="https://starcitygames.com/sevinnes-reclamation-sgl-mtg-c19-5-enn/?sku=SGL-MTG-C19-5-ENN" TargetMode="External"/><Relationship Id="rId177" Type="http://schemas.openxmlformats.org/officeDocument/2006/relationships/hyperlink" Target="https://starcitygames.com/valiant-knight-sgl-mtg-moc-214-enn/?sku=SGL-MTG-MOC-214-ENN" TargetMode="External"/><Relationship Id="rId384" Type="http://schemas.openxmlformats.org/officeDocument/2006/relationships/hyperlink" Target="https://starcitygames.com/enchantmentize-sgl-mtg-mb13-021-enn/?sku=SGL-MTG-MB13-021-ENN1" TargetMode="External"/><Relationship Id="rId591" Type="http://schemas.openxmlformats.org/officeDocument/2006/relationships/hyperlink" Target="https://starcitygames.com/pestilent-spirit-sgl-mtg-rna-81-enn/?sku=SGL-MTG-RNA-81-ENN1" TargetMode="External"/><Relationship Id="rId605" Type="http://schemas.openxmlformats.org/officeDocument/2006/relationships/hyperlink" Target="https://starcitygames.com/necromentia-sgl-mtg-m21-116-enn/?sku=SGL-MTG-M21-116-ENN1" TargetMode="External"/><Relationship Id="rId812" Type="http://schemas.openxmlformats.org/officeDocument/2006/relationships/hyperlink" Target="https://starcitygames.com/rix-maadi-reveler-sgl-mtg-rna-109-enn/?sku=SGL-MTG-RNA-109-ENN1" TargetMode="External"/><Relationship Id="rId1028" Type="http://schemas.openxmlformats.org/officeDocument/2006/relationships/hyperlink" Target="https://starcitygames.com/greater-gargadon-sgl-mtg-tsr-167-enn/?sku=SGL-MTG-TSR-167-ENN1" TargetMode="External"/><Relationship Id="rId1235" Type="http://schemas.openxmlformats.org/officeDocument/2006/relationships/hyperlink" Target="https://starcitygames.com/raised-by-giants-sgl-mtg-clb-250-enn/?sku=SGL-MTG-CLB-250-ENN1" TargetMode="External"/><Relationship Id="rId1442" Type="http://schemas.openxmlformats.org/officeDocument/2006/relationships/hyperlink" Target="https://starcitygames.com/rags-sgl-mtg-akh-222a-enn/?sku=SGL-MTG-AKH-222a-ENN1" TargetMode="External"/><Relationship Id="rId1887" Type="http://schemas.openxmlformats.org/officeDocument/2006/relationships/hyperlink" Target="https://starcitygames.com/peacewalker-colossus-sgl-mtg-aer-170-enn/?sku=SGL-MTG-AER-170-ENN1" TargetMode="External"/><Relationship Id="rId2065" Type="http://schemas.openxmlformats.org/officeDocument/2006/relationships/hyperlink" Target="https://starcitygames.com/endless-sands-sgl-mtg-hou-176-enn/?sku=SGL-MTG-HOU-176-ENN1" TargetMode="External"/><Relationship Id="rId244" Type="http://schemas.openxmlformats.org/officeDocument/2006/relationships/hyperlink" Target="https://starcitygames.com/goring-ceratops-sgl-mtg-xln-13-enn/?sku=SGL-MTG-XLN-13-ENN1" TargetMode="External"/><Relationship Id="rId689" Type="http://schemas.openxmlformats.org/officeDocument/2006/relationships/hyperlink" Target="https://starcitygames.com/hidetsugu-devouring-chaos-sgl-mtg-neo2-378-enn/?sku=SGL-MTG-NEO2-378-ENN1" TargetMode="External"/><Relationship Id="rId896" Type="http://schemas.openxmlformats.org/officeDocument/2006/relationships/hyperlink" Target="https://starcitygames.com/wylls-reversal-sgl-mtg-clb-209-enn/?sku=SGL-MTG-CLB-209-ENN1" TargetMode="External"/><Relationship Id="rId1081" Type="http://schemas.openxmlformats.org/officeDocument/2006/relationships/hyperlink" Target="https://starcitygames.com/sylvan-anthem-sgl-mtg-mh2-176-enn/?sku=SGL-MTG-MH2-176-ENN1" TargetMode="External"/><Relationship Id="rId1302" Type="http://schemas.openxmlformats.org/officeDocument/2006/relationships/hyperlink" Target="https://starcitygames.com/urza-prince-of-kroog-sgl-mtg-bro2-296-enn/?sku=SGL-MTG-BRO2-296-ENN" TargetMode="External"/><Relationship Id="rId1747" Type="http://schemas.openxmlformats.org/officeDocument/2006/relationships/hyperlink" Target="https://starcitygames.com/advent-of-the-wurm-sgl-mtg-gk1-107-enn/?sku=SGL-MTG-GK1-107-ENN1" TargetMode="External"/><Relationship Id="rId1954" Type="http://schemas.openxmlformats.org/officeDocument/2006/relationships/hyperlink" Target="https://starcitygames.com/horizon-stone-sgl-mtg-cmr-315-enn/?sku=SGL-MTG-CMR-315-ENN1" TargetMode="External"/><Relationship Id="rId39" Type="http://schemas.openxmlformats.org/officeDocument/2006/relationships/hyperlink" Target="https://starcitygames.com/relic-seeker-sgl-mtg-cmr-382-enn/?sku=SGL-MTG-CMR-382-ENN1" TargetMode="External"/><Relationship Id="rId451" Type="http://schemas.openxmlformats.org/officeDocument/2006/relationships/hyperlink" Target="https://starcitygames.com/geology-enthusiast-sgl-mtg-bro2-374-enn/?sku=SGL-MTG-BRO2-374-ENN" TargetMode="External"/><Relationship Id="rId549" Type="http://schemas.openxmlformats.org/officeDocument/2006/relationships/hyperlink" Target="https://starcitygames.com/mausoleum-secrets-sgl-mtg-grn-75-enn/?sku=SGL-MTG-GRN-75-ENN1" TargetMode="External"/><Relationship Id="rId756" Type="http://schemas.openxmlformats.org/officeDocument/2006/relationships/hyperlink" Target="https://starcitygames.com/harvester-of-souls-sgl-mtg-tsr2-325-enn/?sku=SGL-MTG-TSR2-325-ENN1" TargetMode="External"/><Relationship Id="rId1179" Type="http://schemas.openxmlformats.org/officeDocument/2006/relationships/hyperlink" Target="https://starcitygames.com/wicked-wolf-sgl-mtg-j22-134-enn/?sku=SGL-MTG-J22-134-ENN" TargetMode="External"/><Relationship Id="rId1386" Type="http://schemas.openxmlformats.org/officeDocument/2006/relationships/hyperlink" Target="https://starcitygames.com/deathpact-angel-sgl-mtg-gk2-38-enn/?sku=SGL-MTG-GK2-38-ENN1" TargetMode="External"/><Relationship Id="rId1593" Type="http://schemas.openxmlformats.org/officeDocument/2006/relationships/hyperlink" Target="https://starcitygames.com/vraska-the-unseen-sgl-mtg-rtr-208-enn/?sku=SGL-MTG-RTR-208-ENN1" TargetMode="External"/><Relationship Id="rId1607" Type="http://schemas.openxmlformats.org/officeDocument/2006/relationships/hyperlink" Target="https://starcitygames.com/figure-of-destiny-sgl-mtg-2x2-213-enn/?sku=SGL-MTG-2X2-213-ENN1" TargetMode="External"/><Relationship Id="rId1814" Type="http://schemas.openxmlformats.org/officeDocument/2006/relationships/hyperlink" Target="https://starcitygames.com/bioessence-hydra-sgl-mtg-war-186-enn/?sku=SGL-MTG-WAR-186-ENN1" TargetMode="External"/><Relationship Id="rId104" Type="http://schemas.openxmlformats.org/officeDocument/2006/relationships/hyperlink" Target="https://starcitygames.com/elite-spellbinder-sgl-mtg-stx-017-enn/?sku=SGL-MTG-STX-017-ENN1" TargetMode="External"/><Relationship Id="rId188" Type="http://schemas.openxmlformats.org/officeDocument/2006/relationships/hyperlink" Target="https://starcitygames.com/gideon-jura-sgl-mtg-ss2-001-enn/?sku=SGL-MTG-SS2-001-ENN1" TargetMode="External"/><Relationship Id="rId311" Type="http://schemas.openxmlformats.org/officeDocument/2006/relationships/hyperlink" Target="https://starcitygames.com/ghostly-pilferer-sgl-mtg-ncc-223-enn/?sku=SGL-MTG-NCC-223-ENN1" TargetMode="External"/><Relationship Id="rId395" Type="http://schemas.openxmlformats.org/officeDocument/2006/relationships/hyperlink" Target="https://starcitygames.com/cosmos-charger-sgl-mtg-khm-051-enn/?sku=SGL-MTG-KHM-051-ENN1" TargetMode="External"/><Relationship Id="rId409" Type="http://schemas.openxmlformats.org/officeDocument/2006/relationships/hyperlink" Target="https://starcitygames.com/spectral-arcanist-sgl-mtg-voc2-053-enn/?sku=SGL-MTG-VOC2-053-ENN1" TargetMode="External"/><Relationship Id="rId963" Type="http://schemas.openxmlformats.org/officeDocument/2006/relationships/hyperlink" Target="https://starcitygames.com/wrecking-ogre-sgl-mtg-gtc-112-enn/?sku=SGL-MTG-GTC-112-ENN" TargetMode="External"/><Relationship Id="rId1039" Type="http://schemas.openxmlformats.org/officeDocument/2006/relationships/hyperlink" Target="https://starcitygames.com/jayas-immolating-inferno-sgl-mtg-cmr-415-enn/?sku=SGL-MTG-CMR-415-ENN1" TargetMode="External"/><Relationship Id="rId1246" Type="http://schemas.openxmlformats.org/officeDocument/2006/relationships/hyperlink" Target="https://starcitygames.com/hatchery-spider-sgl-mtg-grn-132-enn/?sku=SGL-MTG-GRN-132-ENN1" TargetMode="External"/><Relationship Id="rId1898" Type="http://schemas.openxmlformats.org/officeDocument/2006/relationships/hyperlink" Target="https://starcitygames.com/crystalline-giant-sgl-mtg-iko-234-enn/?sku=SGL-MTG-IKO-234-ENN1" TargetMode="External"/><Relationship Id="rId2076" Type="http://schemas.openxmlformats.org/officeDocument/2006/relationships/hyperlink" Target="https://starcitygames.com/hall-of-oracles-sgl-mtg-stx-267-enn/?sku=SGL-MTG-STX-267-ENN1" TargetMode="External"/><Relationship Id="rId92" Type="http://schemas.openxmlformats.org/officeDocument/2006/relationships/hyperlink" Target="https://starcitygames.com/tempered-steel-sgl-mtg-2xm-034-enn/?sku=SGL-MTG-2XM-034-ENN1" TargetMode="External"/><Relationship Id="rId616" Type="http://schemas.openxmlformats.org/officeDocument/2006/relationships/hyperlink" Target="https://starcitygames.com/sedgemoor-witch-sgl-mtg-stx-086-enn/?sku=SGL-MTG-STX-086-ENN1" TargetMode="External"/><Relationship Id="rId823" Type="http://schemas.openxmlformats.org/officeDocument/2006/relationships/hyperlink" Target="https://starcitygames.com/krark-the-thumbless-sgl-mtg-cmr-189-enn/?sku=SGL-MTG-CMR-189-ENN1" TargetMode="External"/><Relationship Id="rId1453" Type="http://schemas.openxmlformats.org/officeDocument/2006/relationships/hyperlink" Target="https://starcitygames.com/evelyn-the-covetous-sgl-mtg-snc-184-enn/?sku=SGL-MTG-SNC-184-ENN1" TargetMode="External"/><Relationship Id="rId1660" Type="http://schemas.openxmlformats.org/officeDocument/2006/relationships/hyperlink" Target="https://starcitygames.com/response-resurgence-sgl-mtg-cmr-449-enn/?sku=SGL-MTG-CMR-449-ENN1" TargetMode="External"/><Relationship Id="rId1758" Type="http://schemas.openxmlformats.org/officeDocument/2006/relationships/hyperlink" Target="https://starcitygames.com/tolsimir-friend-to-wolves-sgl-mtg-war-224-enn/?sku=SGL-MTG-WAR-224-ENN1" TargetMode="External"/><Relationship Id="rId255" Type="http://schemas.openxmlformats.org/officeDocument/2006/relationships/hyperlink" Target="https://starcitygames.com/myojin-of-blooming-dawn-sgl-mtg-nec-031-enn/?sku=SGL-MTG-NEC-031-ENN1" TargetMode="External"/><Relationship Id="rId462" Type="http://schemas.openxmlformats.org/officeDocument/2006/relationships/hyperlink" Target="https://starcitygames.com/zahid-djinn-of-the-lamp-sgl-mtg-dom-76-enn/?sku=SGL-MTG-DOM-76-ENN1" TargetMode="External"/><Relationship Id="rId1092" Type="http://schemas.openxmlformats.org/officeDocument/2006/relationships/hyperlink" Target="https://starcitygames.com/llanowar-loamspeaker-sgl-mtg-dmu-170-enn/?sku=SGL-MTG-DMU-170-ENN1" TargetMode="External"/><Relationship Id="rId1106" Type="http://schemas.openxmlformats.org/officeDocument/2006/relationships/hyperlink" Target="https://starcitygames.com/jadelight-ranger-sgl-mtg-rix-136-enn/?sku=SGL-MTG-RIX-136-ENN1" TargetMode="External"/><Relationship Id="rId1313" Type="http://schemas.openxmlformats.org/officeDocument/2006/relationships/hyperlink" Target="https://starcitygames.com/dovescape-sgl-mtg-gk2-11-enn/?sku=SGL-MTG-GK2-11-ENN1" TargetMode="External"/><Relationship Id="rId1397" Type="http://schemas.openxmlformats.org/officeDocument/2006/relationships/hyperlink" Target="https://starcitygames.com/ixhel-scion-of-atraxa-sgl-mtg-onc-001-enn/?sku=SGL-MTG-ONC-001-ENN" TargetMode="External"/><Relationship Id="rId1520" Type="http://schemas.openxmlformats.org/officeDocument/2006/relationships/hyperlink" Target="https://starcitygames.com/the-bloodsky-massacre-sgl-mtg-khm-207-enn/?sku=SGL-MTG-KHM-207-ENN1" TargetMode="External"/><Relationship Id="rId1965" Type="http://schemas.openxmlformats.org/officeDocument/2006/relationships/hyperlink" Target="https://starcitygames.com/psychosis-crawler-sgl-mtg-brr-044-enn/?sku=SGL-MTG-BRR-044-ENN" TargetMode="External"/><Relationship Id="rId115" Type="http://schemas.openxmlformats.org/officeDocument/2006/relationships/hyperlink" Target="https://starcitygames.com/extraction-specialist-sgl-mtg-snc-012-enn/?sku=SGL-MTG-SNC-012-ENN" TargetMode="External"/><Relationship Id="rId322" Type="http://schemas.openxmlformats.org/officeDocument/2006/relationships/hyperlink" Target="https://starcitygames.com/kopala-warden-of-waves-sgl-mtg-xln-61-enn/?sku=SGL-MTG-XLN-61-ENN1" TargetMode="External"/><Relationship Id="rId767" Type="http://schemas.openxmlformats.org/officeDocument/2006/relationships/hyperlink" Target="https://starcitygames.com/butcher-of-malakir-sgl-mtg-mic-107-enn/?sku=SGL-MTG-MIC-107-ENN1" TargetMode="External"/><Relationship Id="rId974" Type="http://schemas.openxmlformats.org/officeDocument/2006/relationships/hyperlink" Target="https://starcitygames.com/chandra-heart-of-fire-sgl-mtg-m21-135-enn/?sku=SGL-MTG-M21-135-ENN1" TargetMode="External"/><Relationship Id="rId1618" Type="http://schemas.openxmlformats.org/officeDocument/2006/relationships/hyperlink" Target="https://starcitygames.com/akiri-fearless-voyager-sgl-mtg-znr-220-enn/?sku=SGL-MTG-ZNR-220-ENN1" TargetMode="External"/><Relationship Id="rId1825" Type="http://schemas.openxmlformats.org/officeDocument/2006/relationships/hyperlink" Target="https://starcitygames.com/simic-sky-swallower-sgl-mtg-cmr-452-enn/?sku=SGL-MTG-CMR-452-ENN1" TargetMode="External"/><Relationship Id="rId2003" Type="http://schemas.openxmlformats.org/officeDocument/2006/relationships/hyperlink" Target="https://starcitygames.com/skycloud-expanse-sgl-mtg-afc-261-enn/?sku=SGL-MTG-AFC-261-ENN1" TargetMode="External"/><Relationship Id="rId199" Type="http://schemas.openxmlformats.org/officeDocument/2006/relationships/hyperlink" Target="https://starcitygames.com/cleansing-nova-sgl-mtg-c21-086-enn/?sku=SGL-MTG-C21-086-ENN1" TargetMode="External"/><Relationship Id="rId627" Type="http://schemas.openxmlformats.org/officeDocument/2006/relationships/hyperlink" Target="https://starcitygames.com/falkenrath-forebear-sgl-mtg-vow-111-enn/?sku=SGL-MTG-VOW-111-ENN1" TargetMode="External"/><Relationship Id="rId834" Type="http://schemas.openxmlformats.org/officeDocument/2006/relationships/hyperlink" Target="https://starcitygames.com/fiendlash-sgl-mtg-afc-031-enn/?sku=SGL-MTG-AFC-031-ENN1" TargetMode="External"/><Relationship Id="rId1257" Type="http://schemas.openxmlformats.org/officeDocument/2006/relationships/hyperlink" Target="https://starcitygames.com/verdant-force-sgl-mtg-dom-187-enn/?sku=SGL-MTG-DOM-187-ENN1" TargetMode="External"/><Relationship Id="rId1464" Type="http://schemas.openxmlformats.org/officeDocument/2006/relationships/hyperlink" Target="https://starcitygames.com/jori-en-ruin-diver-sgl-mtg-dds-23-enn/?sku=SGL-MTG-DDS-23-ENN1" TargetMode="External"/><Relationship Id="rId1671" Type="http://schemas.openxmlformats.org/officeDocument/2006/relationships/hyperlink" Target="https://starcitygames.com/radha-heir-to-keld-sgl-mtg-dds-53-enn/?sku=SGL-MTG-DDS-53-ENN1" TargetMode="External"/><Relationship Id="rId2087" Type="http://schemas.openxmlformats.org/officeDocument/2006/relationships/hyperlink" Target="https://starcitygames.com/hall-of-tagsin-sgl-mtg-bro-263-enn/?sku=SGL-MTG-BRO-263-ENN" TargetMode="External"/><Relationship Id="rId266" Type="http://schemas.openxmlformats.org/officeDocument/2006/relationships/hyperlink" Target="https://starcitygames.com/inevitable-betrayal-sgl-mtg-mh2-047-enn/?sku=SGL-MTG-MH2-047-ENN1" TargetMode="External"/><Relationship Id="rId473" Type="http://schemas.openxmlformats.org/officeDocument/2006/relationships/hyperlink" Target="https://starcitygames.com/true-polymorph-sgl-mtg-afr-080-enn/?sku=SGL-MTG-AFR-080-ENN1" TargetMode="External"/><Relationship Id="rId680" Type="http://schemas.openxmlformats.org/officeDocument/2006/relationships/hyperlink" Target="https://starcitygames.com/oriq-loremage-sgl-mtg-stx-080-enn/?sku=SGL-MTG-STX-080-ENN1" TargetMode="External"/><Relationship Id="rId901" Type="http://schemas.openxmlformats.org/officeDocument/2006/relationships/hyperlink" Target="https://starcitygames.com/captain-lannery-storm-sgl-mtg-dmc-120-enn/?sku=SGL-MTG-DMC-120-ENN1" TargetMode="External"/><Relationship Id="rId1117" Type="http://schemas.openxmlformats.org/officeDocument/2006/relationships/hyperlink" Target="https://starcitygames.com/gaeas-anthem-sgl-mtg-pwsb-plc_147-enn/?sku=SGL-MTG-PWSB-PLC_147-ENN1" TargetMode="External"/><Relationship Id="rId1324" Type="http://schemas.openxmlformats.org/officeDocument/2006/relationships/hyperlink" Target="https://starcitygames.com/void-rend-sgl-mtg-snc-230-enn/?sku=SGL-MTG-SNC-230-ENN1" TargetMode="External"/><Relationship Id="rId1531" Type="http://schemas.openxmlformats.org/officeDocument/2006/relationships/hyperlink" Target="https://starcitygames.com/chainer-nightmare-adept-sgl-mtg-mh2-289-enn/?sku=SGL-MTG-MH2-289-ENN1" TargetMode="External"/><Relationship Id="rId1769" Type="http://schemas.openxmlformats.org/officeDocument/2006/relationships/hyperlink" Target="https://starcitygames.com/endless-detour-sgl-mtg-snc-183-enn/?sku=SGL-MTG-SNC-183-ENN1" TargetMode="External"/><Relationship Id="rId1976" Type="http://schemas.openxmlformats.org/officeDocument/2006/relationships/hyperlink" Target="https://starcitygames.com/myr-battlesphere-sgl-mtg-c21-253-enn/?sku=SGL-MTG-C21-253-ENN1" TargetMode="External"/><Relationship Id="rId30" Type="http://schemas.openxmlformats.org/officeDocument/2006/relationships/hyperlink" Target="https://starcitygames.com/adorned-pouncer-sgl-mtg-pwsb-hou_002-enn/?sku=SGL-MTG-PWSB-HOU_002-ENN1" TargetMode="External"/><Relationship Id="rId126" Type="http://schemas.openxmlformats.org/officeDocument/2006/relationships/hyperlink" Target="https://starcitygames.com/maul-of-the-skyclaves-sgl-mtg-moc-195-enn/?sku=SGL-MTG-MOC-195-ENN" TargetMode="External"/><Relationship Id="rId333" Type="http://schemas.openxmlformats.org/officeDocument/2006/relationships/hyperlink" Target="https://starcitygames.com/sea-dasher-octopus-sgl-mtg-iko-066-enn/?sku=SGL-MTG-IKO-066-ENN1" TargetMode="External"/><Relationship Id="rId540" Type="http://schemas.openxmlformats.org/officeDocument/2006/relationships/hyperlink" Target="https://starcitygames.com/cultist-of-the-absolute-sgl-mtg-clb-123-enn/?sku=SGL-MTG-CLB-123-ENN1" TargetMode="External"/><Relationship Id="rId778" Type="http://schemas.openxmlformats.org/officeDocument/2006/relationships/hyperlink" Target="https://starcitygames.com/in-garruks-wake-sgl-mtg-prm-pp-m15-100-enn/?sku=SGL-MTG-PRM-PP_M15_100-ENN1" TargetMode="External"/><Relationship Id="rId985" Type="http://schemas.openxmlformats.org/officeDocument/2006/relationships/hyperlink" Target="https://starcitygames.com/volatile-arsonist-dire-strain-anarchist-sgl-mtg-vow-181-enn/?sku=SGL-MTG-VOW-181-ENN1" TargetMode="External"/><Relationship Id="rId1170" Type="http://schemas.openxmlformats.org/officeDocument/2006/relationships/hyperlink" Target="https://starcitygames.com/muraganda-petroglyphs-sgl-mtg-tsr-220-enn/?sku=SGL-MTG-TSR-220-ENN1" TargetMode="External"/><Relationship Id="rId1629" Type="http://schemas.openxmlformats.org/officeDocument/2006/relationships/hyperlink" Target="https://starcitygames.com/firemane-avenger-sgl-mtg-gk1-89-enn/?sku=SGL-MTG-GK1-89-ENN1" TargetMode="External"/><Relationship Id="rId1836" Type="http://schemas.openxmlformats.org/officeDocument/2006/relationships/hyperlink" Target="https://starcitygames.com/xyris-the-writhing-storm-sgl-mtg-c20-018-enn/?sku=SGL-MTG-C20-018-ENN1" TargetMode="External"/><Relationship Id="rId2014" Type="http://schemas.openxmlformats.org/officeDocument/2006/relationships/hyperlink" Target="https://starcitygames.com/temple-of-silence-sgl-mtg-m21-255-enn/?sku=SGL-MTG-M21-255-ENN1" TargetMode="External"/><Relationship Id="rId638" Type="http://schemas.openxmlformats.org/officeDocument/2006/relationships/hyperlink" Target="https://starcitygames.com/moira-urborg-haunt-sgl-mtg-dmc-006-enn/?sku=SGL-MTG-DMC-006-ENN1" TargetMode="External"/><Relationship Id="rId845" Type="http://schemas.openxmlformats.org/officeDocument/2006/relationships/hyperlink" Target="https://starcitygames.com/bloodfeather-phoenix-sgl-mtg-mom-132-enn/?sku=SGL-MTG-MOM-132-ENN" TargetMode="External"/><Relationship Id="rId1030" Type="http://schemas.openxmlformats.org/officeDocument/2006/relationships/hyperlink" Target="https://starcitygames.com/jayas-immolating-inferno-sgl-mtg-dom-133-enn/?sku=SGL-MTG-DOM-133-ENN1" TargetMode="External"/><Relationship Id="rId1268" Type="http://schemas.openxmlformats.org/officeDocument/2006/relationships/hyperlink" Target="https://starcitygames.com/capricopian-sgl-mtg-c20-058-enn/?sku=SGL-MTG-C20-058-ENN1" TargetMode="External"/><Relationship Id="rId1475" Type="http://schemas.openxmlformats.org/officeDocument/2006/relationships/hyperlink" Target="https://starcitygames.com/vadrik-astral-archmage-sgl-mtg-mid-248-enn/?sku=SGL-MTG-MID-248-ENN1" TargetMode="External"/><Relationship Id="rId1682" Type="http://schemas.openxmlformats.org/officeDocument/2006/relationships/hyperlink" Target="https://starcitygames.com/tovolar-dire-overlord-tovolar-the-midnight-scourge-sgl-mtg-mid-246-enn/?sku=SGL-MTG-MID-246-ENN1" TargetMode="External"/><Relationship Id="rId1903" Type="http://schemas.openxmlformats.org/officeDocument/2006/relationships/hyperlink" Target="https://starcitygames.com/scarecrone-sgl-mtg-pwsb-eve_172-enn/?sku=SGL-MTG-PWSB-EVE_172-ENN1" TargetMode="External"/><Relationship Id="rId277" Type="http://schemas.openxmlformats.org/officeDocument/2006/relationships/hyperlink" Target="https://starcitygames.com/thousand-faced-shadow-sgl-mtg-neo-086-enn/?sku=SGL-MTG-NEO-086-ENN1" TargetMode="External"/><Relationship Id="rId400" Type="http://schemas.openxmlformats.org/officeDocument/2006/relationships/hyperlink" Target="https://starcitygames.com/demilich-sgl-mtg-afr-053-enn/?sku=SGL-MTG-AFR-053-ENN" TargetMode="External"/><Relationship Id="rId484" Type="http://schemas.openxmlformats.org/officeDocument/2006/relationships/hyperlink" Target="https://starcitygames.com/complete-the-circuit-sgl-mtg-mom-052-enn/?sku=SGL-MTG-MOM-052-ENN" TargetMode="External"/><Relationship Id="rId705" Type="http://schemas.openxmlformats.org/officeDocument/2006/relationships/hyperlink" Target="https://starcitygames.com/josu-vess-lich-knight-sgl-mtg-moc-253-enn/?sku=SGL-MTG-MOC-253-ENN" TargetMode="External"/><Relationship Id="rId1128" Type="http://schemas.openxmlformats.org/officeDocument/2006/relationships/hyperlink" Target="https://starcitygames.com/varis-silverymoon-ranger-sgl-mtg-afr-209-enn/?sku=SGL-MTG-AFR-209-ENN1" TargetMode="External"/><Relationship Id="rId1335" Type="http://schemas.openxmlformats.org/officeDocument/2006/relationships/hyperlink" Target="https://starcitygames.com/shaile-dean-of-radiance-embrose-dean-of-shadow-sgl-mtg-stx-158-enn/?sku=SGL-MTG-STX-158-ENN1" TargetMode="External"/><Relationship Id="rId1542" Type="http://schemas.openxmlformats.org/officeDocument/2006/relationships/hyperlink" Target="https://starcitygames.com/carnival-hellsteed-sgl-mtg-gk2-62-enn/?sku=SGL-MTG-GK2-62-ENN1" TargetMode="External"/><Relationship Id="rId1987" Type="http://schemas.openxmlformats.org/officeDocument/2006/relationships/hyperlink" Target="https://starcitygames.com/orochi-hatchery-sgl-mtg-chk-266-enn/?sku=SGL-MTG-CHK-266-ENN1" TargetMode="External"/><Relationship Id="rId137" Type="http://schemas.openxmlformats.org/officeDocument/2006/relationships/hyperlink" Target="https://starcitygames.com/ajanis-last-stand-sgl-mtg-m19-4-enn/?sku=SGL-MTG-M19-4-ENN1" TargetMode="External"/><Relationship Id="rId344" Type="http://schemas.openxmlformats.org/officeDocument/2006/relationships/hyperlink" Target="https://starcitygames.com/fractured-sanity-sgl-mtg-mh2-044-enn/?sku=SGL-MTG-MH2-044-ENN1" TargetMode="External"/><Relationship Id="rId691" Type="http://schemas.openxmlformats.org/officeDocument/2006/relationships/hyperlink" Target="https://starcitygames.com/ruthless-technomancer-sgl-mtg-nec2-056-enn/?sku=SGL-MTG-NEC2-056-ENN" TargetMode="External"/><Relationship Id="rId789" Type="http://schemas.openxmlformats.org/officeDocument/2006/relationships/hyperlink" Target="https://starcitygames.com/profane-command-sgl-mtg-ncc-256-enn/?sku=SGL-MTG-NCC-256-ENN1" TargetMode="External"/><Relationship Id="rId912" Type="http://schemas.openxmlformats.org/officeDocument/2006/relationships/hyperlink" Target="https://starcitygames.com/vances-blasting-cannons-sgl-mtg-xln-173a-enn/?sku=SGL-MTG-XLN-173a-ENN1" TargetMode="External"/><Relationship Id="rId996" Type="http://schemas.openxmlformats.org/officeDocument/2006/relationships/hyperlink" Target="https://starcitygames.com/freejam-regent-sgl-mtg-aer-81-enn/?sku=SGL-MTG-AER-81-ENN1" TargetMode="External"/><Relationship Id="rId1847" Type="http://schemas.openxmlformats.org/officeDocument/2006/relationships/hyperlink" Target="https://starcitygames.com/masterwork-of-ingenuity-sgl-mtg-2xm-271-enn/?sku=SGL-MTG-2XM-271-ENN1" TargetMode="External"/><Relationship Id="rId2025" Type="http://schemas.openxmlformats.org/officeDocument/2006/relationships/hyperlink" Target="https://starcitygames.com/temple-of-deceit-sgl-mtg-mic-184-enn/?sku=SGL-MTG-MIC-184-ENN1" TargetMode="External"/><Relationship Id="rId41" Type="http://schemas.openxmlformats.org/officeDocument/2006/relationships/hyperlink" Target="https://starcitygames.com/sram-senior-edificer-sgl-mtg-cmr-386-enn/?sku=SGL-MTG-CMR-386-ENN1" TargetMode="External"/><Relationship Id="rId551" Type="http://schemas.openxmlformats.org/officeDocument/2006/relationships/hyperlink" Target="https://starcitygames.com/the-elderspell-sgl-mtg-war-89-enn/?sku=SGL-MTG-WAR-89-ENN1" TargetMode="External"/><Relationship Id="rId649" Type="http://schemas.openxmlformats.org/officeDocument/2006/relationships/hyperlink" Target="https://starcitygames.com/painful-truths-sgl-mtg-moc-262-enn/?sku=SGL-MTG-MOC-262-ENN" TargetMode="External"/><Relationship Id="rId856" Type="http://schemas.openxmlformats.org/officeDocument/2006/relationships/hyperlink" Target="https://starcitygames.com/chandra-acolyte-of-flame-sgl-mtg-m20-126-enn/?sku=SGL-MTG-M20-126-ENN1" TargetMode="External"/><Relationship Id="rId1181" Type="http://schemas.openxmlformats.org/officeDocument/2006/relationships/hyperlink" Target="https://starcitygames.com/goreclaw-terror-of-qal-sisma-sgl-mtg-mul-027-enn/?sku=SGL-MTG-MUL-027-ENN" TargetMode="External"/><Relationship Id="rId1279" Type="http://schemas.openxmlformats.org/officeDocument/2006/relationships/hyperlink" Target="https://starcitygames.com/kwain-itinerant-meddler-sgl-mtg-cmr-284-enn/?sku=SGL-MTG-CMR-284-ENN1" TargetMode="External"/><Relationship Id="rId1402" Type="http://schemas.openxmlformats.org/officeDocument/2006/relationships/hyperlink" Target="https://starcitygames.com/soul-diviner-sgl-mtg-war-218-enn/?sku=SGL-MTG-WAR-218-ENN1" TargetMode="External"/><Relationship Id="rId1486" Type="http://schemas.openxmlformats.org/officeDocument/2006/relationships/hyperlink" Target="https://starcitygames.com/dominus-of-fealty-sgl-mtg-pwsb-cmd_194-enn/?sku=SGL-MTG-PWSB-CMD_194-ENN1" TargetMode="External"/><Relationship Id="rId1707" Type="http://schemas.openxmlformats.org/officeDocument/2006/relationships/hyperlink" Target="https://starcitygames.com/sarinth-greatwurm-sgl-mtg-bro-220-enn/?sku=SGL-MTG-BRO-220-ENN" TargetMode="External"/><Relationship Id="rId190" Type="http://schemas.openxmlformats.org/officeDocument/2006/relationships/hyperlink" Target="https://starcitygames.com/elspeth-conquers-death-sgl-mtg-thb-013-enn/?sku=SGL-MTG-THB-013-ENN1" TargetMode="External"/><Relationship Id="rId204" Type="http://schemas.openxmlformats.org/officeDocument/2006/relationships/hyperlink" Target="https://starcitygames.com/invoke-justice-sgl-mtg-neo-021-enn/?sku=SGL-MTG-NEO-021-ENN1" TargetMode="External"/><Relationship Id="rId288" Type="http://schemas.openxmlformats.org/officeDocument/2006/relationships/hyperlink" Target="https://starcitygames.com/fblthp-the-lost-sgl-mtg-war-50-enn/?sku=SGL-MTG-WAR-50-ENN1" TargetMode="External"/><Relationship Id="rId411" Type="http://schemas.openxmlformats.org/officeDocument/2006/relationships/hyperlink" Target="https://starcitygames.com/reservoir-kraken-sgl-mtg-snc-056-enn/?sku=SGL-MTG-SNC-056-ENN1" TargetMode="External"/><Relationship Id="rId509" Type="http://schemas.openxmlformats.org/officeDocument/2006/relationships/hyperlink" Target="https://starcitygames.com/deep-sea-kraken-sgl-mtg-dds-3-enn/?sku=SGL-MTG-DDS-3-ENN1" TargetMode="External"/><Relationship Id="rId1041" Type="http://schemas.openxmlformats.org/officeDocument/2006/relationships/hyperlink" Target="https://starcitygames.com/march-of-reckless-joy-sgl-mtg-neo2-469-enn/?sku=SGL-MTG-NEO2-469-ENN1" TargetMode="External"/><Relationship Id="rId1139" Type="http://schemas.openxmlformats.org/officeDocument/2006/relationships/hyperlink" Target="https://starcitygames.com/threats-undetected-sgl-mtg-dmu-185-enn/?sku=SGL-MTG-DMU-185-ENN1" TargetMode="External"/><Relationship Id="rId1346" Type="http://schemas.openxmlformats.org/officeDocument/2006/relationships/hyperlink" Target="https://starcitygames.com/oath-of-kaya-sgl-mtg-war-209-enn/?sku=SGL-MTG-WAR-209-ENN1" TargetMode="External"/><Relationship Id="rId1693" Type="http://schemas.openxmlformats.org/officeDocument/2006/relationships/hyperlink" Target="https://starcitygames.com/bloodbraid-elf-sgl-mtg-tsr2-372-enn/?sku=SGL-MTG-TSR2-372-ENN1" TargetMode="External"/><Relationship Id="rId1914" Type="http://schemas.openxmlformats.org/officeDocument/2006/relationships/hyperlink" Target="https://starcitygames.com/quietus-spike-sgl-mtg-ncc-377-enn/?sku=SGL-MTG-NCC-377-ENN1" TargetMode="External"/><Relationship Id="rId1998" Type="http://schemas.openxmlformats.org/officeDocument/2006/relationships/hyperlink" Target="https://starcitygames.com/port-town-sgl-mtg-soi-278-enn/?sku=SGL-MTG-SOI-278-ENN1" TargetMode="External"/><Relationship Id="rId495" Type="http://schemas.openxmlformats.org/officeDocument/2006/relationships/hyperlink" Target="https://starcitygames.com/scourge-of-fleets-sgl-mtg-cmr-403-enn/?sku=SGL-MTG-CMR-403-ENN1" TargetMode="External"/><Relationship Id="rId716" Type="http://schemas.openxmlformats.org/officeDocument/2006/relationships/hyperlink" Target="https://starcitygames.com/lilianas-mastery-sgl-mtg-gn2-31-enn/?sku=SGL-MTG-GN2-31-ENN1" TargetMode="External"/><Relationship Id="rId923" Type="http://schemas.openxmlformats.org/officeDocument/2006/relationships/hyperlink" Target="https://starcitygames.com/embereth-skyblazer-sgl-mtg-eld-321-enn/?sku=SGL-MTG-ELD-321-ENN1" TargetMode="External"/><Relationship Id="rId1553" Type="http://schemas.openxmlformats.org/officeDocument/2006/relationships/hyperlink" Target="https://starcitygames.com/unleash-the-inferno-sgl-mtg-snc-229-enn/?sku=SGL-MTG-SNC-229-ENN1" TargetMode="External"/><Relationship Id="rId1760" Type="http://schemas.openxmlformats.org/officeDocument/2006/relationships/hyperlink" Target="https://starcitygames.com/tolsimir-wolfblood-sgl-mtg-rav-236-enn/?sku=SGL-MTG-RAV-236-ENN" TargetMode="External"/><Relationship Id="rId1858" Type="http://schemas.openxmlformats.org/officeDocument/2006/relationships/hyperlink" Target="https://starcitygames.com/steel-overseer-sgl-mtg-m20-239-enn/?sku=SGL-MTG-M20-239-ENN1" TargetMode="External"/><Relationship Id="rId52" Type="http://schemas.openxmlformats.org/officeDocument/2006/relationships/hyperlink" Target="https://starcitygames.com/sram-senior-edificer-sgl-mtg-afc-072-enn/?sku=SGL-MTG-AFC-072-ENN1" TargetMode="External"/><Relationship Id="rId148" Type="http://schemas.openxmlformats.org/officeDocument/2006/relationships/hyperlink" Target="https://starcitygames.com/high-sentinels-of-arashin-sgl-mtg-jmp-108-enn/?sku=SGL-MTG-JMP-108-ENN1" TargetMode="External"/><Relationship Id="rId355" Type="http://schemas.openxmlformats.org/officeDocument/2006/relationships/hyperlink" Target="https://starcitygames.com/mask-of-the-schemer-sgl-mtg-ncc-028-enn/?sku=SGL-MTG-NCC-028-ENN1" TargetMode="External"/><Relationship Id="rId562" Type="http://schemas.openxmlformats.org/officeDocument/2006/relationships/hyperlink" Target="https://starcitygames.com/persist-sgl-mtg-mh2-096-enn/?sku=SGL-MTG-MH2-096-ENN" TargetMode="External"/><Relationship Id="rId1192" Type="http://schemas.openxmlformats.org/officeDocument/2006/relationships/hyperlink" Target="https://starcitygames.com/garruk-primal-hunter-sgl-mtg-c19-167-enn/?sku=SGL-MTG-C19-167-ENN1" TargetMode="External"/><Relationship Id="rId1206" Type="http://schemas.openxmlformats.org/officeDocument/2006/relationships/hyperlink" Target="https://starcitygames.com/glorious-sunrise-sgl-mtg-vow-200-enn/?sku=SGL-MTG-VOW-200-ENN" TargetMode="External"/><Relationship Id="rId1413" Type="http://schemas.openxmlformats.org/officeDocument/2006/relationships/hyperlink" Target="https://starcitygames.com/master-of-death-sgl-mtg-mh2-205-enn/?sku=SGL-MTG-MH2-205-ENN1" TargetMode="External"/><Relationship Id="rId1620" Type="http://schemas.openxmlformats.org/officeDocument/2006/relationships/hyperlink" Target="https://starcitygames.com/venerable-warsinger-sgl-mtg-stx-246-enn/?sku=SGL-MTG-STX-246-ENN1" TargetMode="External"/><Relationship Id="rId2036" Type="http://schemas.openxmlformats.org/officeDocument/2006/relationships/hyperlink" Target="https://starcitygames.com/foreboding-ruins-sgl-mtg-soi-272-enn/?sku=SGL-MTG-SOI-272-ENN1" TargetMode="External"/><Relationship Id="rId215" Type="http://schemas.openxmlformats.org/officeDocument/2006/relationships/hyperlink" Target="https://starcitygames.com/angel-of-flight-alabaster-sgl-mtg-j22-144-enn/?sku=SGL-MTG-J22-144-ENN" TargetMode="External"/><Relationship Id="rId422" Type="http://schemas.openxmlformats.org/officeDocument/2006/relationships/hyperlink" Target="https://starcitygames.com/encroaching-mycosynth-sgl-mtg-one-047-enn/?sku=SGL-MTG-ONE-047-ENN" TargetMode="External"/><Relationship Id="rId867" Type="http://schemas.openxmlformats.org/officeDocument/2006/relationships/hyperlink" Target="https://starcitygames.com/invasion-plans-sgl-mtg-pwsb-sth_089-enn/?sku=SGL-MTG-PWSB-STH_089-ENN" TargetMode="External"/><Relationship Id="rId1052" Type="http://schemas.openxmlformats.org/officeDocument/2006/relationships/hyperlink" Target="https://starcitygames.com/swarm-shambler-sgl-mtg-znr2-362-enn/?sku=SGL-MTG-ZNR2-362-ENN1" TargetMode="External"/><Relationship Id="rId1497" Type="http://schemas.openxmlformats.org/officeDocument/2006/relationships/hyperlink" Target="https://starcitygames.com/djinn-illuminatus-sgl-mtg-gk1-36-enn/?sku=SGL-MTG-GK1-36-ENN1" TargetMode="External"/><Relationship Id="rId1718" Type="http://schemas.openxmlformats.org/officeDocument/2006/relationships/hyperlink" Target="https://starcitygames.com/mayaels-aria-sgl-mtg-2x2-253-enn/?sku=SGL-MTG-2X2-253-ENN1" TargetMode="External"/><Relationship Id="rId1925" Type="http://schemas.openxmlformats.org/officeDocument/2006/relationships/hyperlink" Target="https://starcitygames.com/peacewalker-colossus-sgl-mtg-j22-096-enn/?sku=SGL-MTG-J22-096-ENN" TargetMode="External"/><Relationship Id="rId299" Type="http://schemas.openxmlformats.org/officeDocument/2006/relationships/hyperlink" Target="https://starcitygames.com/nimble-trapfinder-sgl-mtg-znr-072-enn/?sku=SGL-MTG-ZNR-072-ENN1" TargetMode="External"/><Relationship Id="rId727" Type="http://schemas.openxmlformats.org/officeDocument/2006/relationships/hyperlink" Target="https://starcitygames.com/danse-macabre-sgl-mtg-afc2-291-enn/?sku=SGL-MTG-AFC2-291-ENN1" TargetMode="External"/><Relationship Id="rId934" Type="http://schemas.openxmlformats.org/officeDocument/2006/relationships/hyperlink" Target="https://starcitygames.com/transmogrify-sgl-mtg-m21-167-enn/?sku=SGL-MTG-M21-167-ENN1" TargetMode="External"/><Relationship Id="rId1357" Type="http://schemas.openxmlformats.org/officeDocument/2006/relationships/hyperlink" Target="https://starcitygames.com/alms-beast-sgl-mtg-gtc-141-enn/?sku=SGL-MTG-GTC-141-ENN1" TargetMode="External"/><Relationship Id="rId1564" Type="http://schemas.openxmlformats.org/officeDocument/2006/relationships/hyperlink" Target="https://starcitygames.com/lotleth-troll-sgl-mtg-rtr-177-enn/?sku=SGL-MTG-RTR-177-ENN1" TargetMode="External"/><Relationship Id="rId1771" Type="http://schemas.openxmlformats.org/officeDocument/2006/relationships/hyperlink" Target="https://starcitygames.com/rigo-streetwise-mentor-sgl-mtg-snc2-329-enn/?sku=SGL-MTG-SNC2-329-ENN1" TargetMode="External"/><Relationship Id="rId63" Type="http://schemas.openxmlformats.org/officeDocument/2006/relationships/hyperlink" Target="https://starcitygames.com/anafenza-kin-tree-spirit-sgl-mtg-dmc-097-enn/?sku=SGL-MTG-DMC-097-ENN1" TargetMode="External"/><Relationship Id="rId159" Type="http://schemas.openxmlformats.org/officeDocument/2006/relationships/hyperlink" Target="https://starcitygames.com/semesters-end-sgl-mtg-prm-pp_stx_027-enn/?sku=SGL-MTG-PRM-PP_STX_027-ENN1" TargetMode="External"/><Relationship Id="rId366" Type="http://schemas.openxmlformats.org/officeDocument/2006/relationships/hyperlink" Target="https://starcitygames.com/insidious-will-sgl-mtg-kld-52-enn/?sku=SGL-MTG-KLD-52-ENN1" TargetMode="External"/><Relationship Id="rId573" Type="http://schemas.openxmlformats.org/officeDocument/2006/relationships/hyperlink" Target="https://starcitygames.com/stronghold-arena-sgl-mtg-dmu-110-enn/?sku=SGL-MTG-DMU-110-ENN1" TargetMode="External"/><Relationship Id="rId780" Type="http://schemas.openxmlformats.org/officeDocument/2006/relationships/hyperlink" Target="https://starcitygames.com/shadow-of-mortality-sgl-mtg-snc-094-enn/?sku=SGL-MTG-SNC-094-ENN1" TargetMode="External"/><Relationship Id="rId1217" Type="http://schemas.openxmlformats.org/officeDocument/2006/relationships/hyperlink" Target="https://starcitygames.com/jugan-the-rising-star-sgl-mtg-ima-172-enn/?sku=SGL-MTG-IMA-172-ENN1" TargetMode="External"/><Relationship Id="rId1424" Type="http://schemas.openxmlformats.org/officeDocument/2006/relationships/hyperlink" Target="https://starcitygames.com/jon-irenicus-shattered-one-sgl-mtg-clb-278-enn/?sku=SGL-MTG-CLB-278-ENN1" TargetMode="External"/><Relationship Id="rId1631" Type="http://schemas.openxmlformats.org/officeDocument/2006/relationships/hyperlink" Target="https://starcitygames.com/spark-trooper-sgl-mtg-gk1-94-enn/?sku=SGL-MTG-GK1-94-ENN1" TargetMode="External"/><Relationship Id="rId1869" Type="http://schemas.openxmlformats.org/officeDocument/2006/relationships/hyperlink" Target="https://starcitygames.com/dermotaxi-sgl-mtg-mh2-224-enn/?sku=SGL-MTG-MH2-224-ENN1" TargetMode="External"/><Relationship Id="rId2047" Type="http://schemas.openxmlformats.org/officeDocument/2006/relationships/hyperlink" Target="https://starcitygames.com/furycalm-snarl-sgl-mtg-stx-266-enn/?sku=SGL-MTG-STX-266-ENN1" TargetMode="External"/><Relationship Id="rId226" Type="http://schemas.openxmlformats.org/officeDocument/2006/relationships/hyperlink" Target="https://starcitygames.com/light-of-the-legion-sgl-mtg-grn-19-enn/?sku=SGL-MTG-GRN-19-ENN1" TargetMode="External"/><Relationship Id="rId433" Type="http://schemas.openxmlformats.org/officeDocument/2006/relationships/hyperlink" Target="https://starcitygames.com/negate-sgl-mtg-ss1-7-enn/?sku=SGL-MTG-SS1-7-ENN1" TargetMode="External"/><Relationship Id="rId878" Type="http://schemas.openxmlformats.org/officeDocument/2006/relationships/hyperlink" Target="https://starcitygames.com/sedge-sliver-sgl-mtg-tsr-187-enn/?sku=SGL-MTG-TSR-187-ENN1" TargetMode="External"/><Relationship Id="rId1063" Type="http://schemas.openxmlformats.org/officeDocument/2006/relationships/hyperlink" Target="https://starcitygames.com/talaras-battalion-sgl-mtg-dds-52-enn/?sku=SGL-MTG-DDS-52-ENN1" TargetMode="External"/><Relationship Id="rId1270" Type="http://schemas.openxmlformats.org/officeDocument/2006/relationships/hyperlink" Target="https://starcitygames.com/stumpsquall-hydra-sgl-mtg-cmr-367-enn/?sku=SGL-MTG-CMR-367-ENN1" TargetMode="External"/><Relationship Id="rId1729" Type="http://schemas.openxmlformats.org/officeDocument/2006/relationships/hyperlink" Target="https://starcitygames.com/saffi-eriksdotter-sgl-mtg-tsr-260-enn/?sku=SGL-MTG-TSR-260-ENN1" TargetMode="External"/><Relationship Id="rId1936" Type="http://schemas.openxmlformats.org/officeDocument/2006/relationships/hyperlink" Target="https://starcitygames.com/cold-storage-sgl-mtg-pwsb-tmp_280-enn/?sku=SGL-MTG-PWSB-TMP_280-ENN1" TargetMode="External"/><Relationship Id="rId640" Type="http://schemas.openxmlformats.org/officeDocument/2006/relationships/hyperlink" Target="https://starcitygames.com/karumonix-the-rat-king-sgl-mtg-one-098-enn/?sku=SGL-MTG-ONE-098-ENN" TargetMode="External"/><Relationship Id="rId738" Type="http://schemas.openxmlformats.org/officeDocument/2006/relationships/hyperlink" Target="https://starcitygames.com/gixs-command-sgl-mtg-bro-097-enn/?sku=SGL-MTG-BRO-097-ENN" TargetMode="External"/><Relationship Id="rId945" Type="http://schemas.openxmlformats.org/officeDocument/2006/relationships/hyperlink" Target="https://starcitygames.com/chance-encounter-sgl-mtg-mh2-277-enn/?sku=SGL-MTG-MH2-277-ENN1" TargetMode="External"/><Relationship Id="rId1368" Type="http://schemas.openxmlformats.org/officeDocument/2006/relationships/hyperlink" Target="https://starcitygames.com/silverquill-command-sgl-mtg-stx-232-enn/?sku=SGL-MTG-STX-232-ENN1" TargetMode="External"/><Relationship Id="rId1575" Type="http://schemas.openxmlformats.org/officeDocument/2006/relationships/hyperlink" Target="https://starcitygames.com/pestilent-cauldron-restorative-burst-sgl-mtg-stx-154-enn/?sku=SGL-MTG-STX-154-ENN1" TargetMode="External"/><Relationship Id="rId1782" Type="http://schemas.openxmlformats.org/officeDocument/2006/relationships/hyperlink" Target="https://starcitygames.com/double-major-sgl-mtg-stx-179-enn/?sku=SGL-MTG-STX-179-ENN1" TargetMode="External"/><Relationship Id="rId74" Type="http://schemas.openxmlformats.org/officeDocument/2006/relationships/hyperlink" Target="https://starcitygames.com/slaughter-the-strong-sgl-mtg-rix-22-enn/?sku=SGL-MTG-RIX-22-ENN1" TargetMode="External"/><Relationship Id="rId377" Type="http://schemas.openxmlformats.org/officeDocument/2006/relationships/hyperlink" Target="https://starcitygames.com/luminarch-aspirant-sgl-mtg-znr-024-enn/?sku=SGL-MTG-ZNR-024-ENN1" TargetMode="External"/><Relationship Id="rId500" Type="http://schemas.openxmlformats.org/officeDocument/2006/relationships/hyperlink" Target="https://starcitygames.com/surtland-elementalist-sgl-mtg-khm-375-enn/?sku=SGL-MTG-KHM-375-ENN1" TargetMode="External"/><Relationship Id="rId584" Type="http://schemas.openxmlformats.org/officeDocument/2006/relationships/hyperlink" Target="https://starcitygames.com/dreamstealer-sgl-mtg-hou-63-enn/?sku=SGL-MTG-HOU-63-ENN1" TargetMode="External"/><Relationship Id="rId805" Type="http://schemas.openxmlformats.org/officeDocument/2006/relationships/hyperlink" Target="https://starcitygames.com/earthshaker-khenra-sgl-mtg-hou-90-enn/?sku=SGL-MTG-HOU-90-ENN1" TargetMode="External"/><Relationship Id="rId1130" Type="http://schemas.openxmlformats.org/officeDocument/2006/relationships/hyperlink" Target="https://starcitygames.com/primal-adversary-sgl-mtg-mid-194-enn/?sku=SGL-MTG-MID-194-ENN1" TargetMode="External"/><Relationship Id="rId1228" Type="http://schemas.openxmlformats.org/officeDocument/2006/relationships/hyperlink" Target="https://starcitygames.com/soul-of-the-harvest-sgl-mtg-jmp-432-enn/?sku=SGL-MTG-JMP-432-ENN1" TargetMode="External"/><Relationship Id="rId1435" Type="http://schemas.openxmlformats.org/officeDocument/2006/relationships/hyperlink" Target="https://starcitygames.com/hidetsugu-and-kairi-sgl-mtg-mom2-309-enn/?sku=SGL-MTG-MOM2-309-ENN" TargetMode="External"/><Relationship Id="rId2058" Type="http://schemas.openxmlformats.org/officeDocument/2006/relationships/hyperlink" Target="https://starcitygames.com/fortified-village-sgl-mtg-afc-239-enn/?sku=SGL-MTG-AFC-239-ENN1" TargetMode="External"/><Relationship Id="rId5" Type="http://schemas.openxmlformats.org/officeDocument/2006/relationships/hyperlink" Target="https://starcitygames.com/isolate-sgl-mtg-m19-17-enn/?sku=SGL-MTG-M19-17-ENN1" TargetMode="External"/><Relationship Id="rId237" Type="http://schemas.openxmlformats.org/officeDocument/2006/relationships/hyperlink" Target="https://starcitygames.com/archon-of-coronation-sgl-mtg-ncc-192-enn/?sku=SGL-MTG-NCC-192-ENN1" TargetMode="External"/><Relationship Id="rId791" Type="http://schemas.openxmlformats.org/officeDocument/2006/relationships/hyperlink" Target="https://starcitygames.com/glimpse-of-tomorrow-sgl-mtg-mh2-129-enn/?sku=SGL-MTG-MH2-129-ENN1" TargetMode="External"/><Relationship Id="rId889" Type="http://schemas.openxmlformats.org/officeDocument/2006/relationships/hyperlink" Target="https://starcitygames.com/alchemists-gambit-sgl-mtg-vow-140-enn/?sku=SGL-MTG-VOW-140-ENN1" TargetMode="External"/><Relationship Id="rId1074" Type="http://schemas.openxmlformats.org/officeDocument/2006/relationships/hyperlink" Target="https://starcitygames.com/jolrael-mwonvuli-recluse-sgl-mtg-m21-191-enn/?sku=SGL-MTG-M21-191-ENN1" TargetMode="External"/><Relationship Id="rId1642" Type="http://schemas.openxmlformats.org/officeDocument/2006/relationships/hyperlink" Target="https://starcitygames.com/bell-borca-spectral-sergeant-sgl-mtg-dmc-145-enn/?sku=SGL-MTG-DMC-145-ENN1" TargetMode="External"/><Relationship Id="rId1947" Type="http://schemas.openxmlformats.org/officeDocument/2006/relationships/hyperlink" Target="https://starcitygames.com/lodestone-golem-sgl-mtg-brr-029-enn/?sku=SGL-MTG-BRR-029-ENN" TargetMode="External"/><Relationship Id="rId444" Type="http://schemas.openxmlformats.org/officeDocument/2006/relationships/hyperlink" Target="https://starcitygames.com/curse-of-silence-sgl-mtg-mid-015-enn/?sku=SGL-MTG-MID-015-ENN1" TargetMode="External"/><Relationship Id="rId651" Type="http://schemas.openxmlformats.org/officeDocument/2006/relationships/hyperlink" Target="https://starcitygames.com/lilianas-reaver-sgl-mtg-m14-103-enn/?sku=SGL-MTG-M14-103-ENN1" TargetMode="External"/><Relationship Id="rId749" Type="http://schemas.openxmlformats.org/officeDocument/2006/relationships/hyperlink" Target="https://starcitygames.com/skeletal-vampire-sgl-mtg-gk2-34-enn/?sku=SGL-MTG-GK2-34-ENN1" TargetMode="External"/><Relationship Id="rId1281" Type="http://schemas.openxmlformats.org/officeDocument/2006/relationships/hyperlink" Target="https://starcitygames.com/hallowed-respite-sgl-mtg-mid-227-enn/?sku=SGL-MTG-MID-227-ENN1" TargetMode="External"/><Relationship Id="rId1379" Type="http://schemas.openxmlformats.org/officeDocument/2006/relationships/hyperlink" Target="https://starcitygames.com/invasion-of-tolvada-the-broken-sky-sgl-mtg-mom-241-enn/?sku=SGL-MTG-MOM-241-ENN" TargetMode="External"/><Relationship Id="rId1502" Type="http://schemas.openxmlformats.org/officeDocument/2006/relationships/hyperlink" Target="https://starcitygames.com/narset-of-the-ancient-way-sgl-mtg-iko2-278-enn/?sku=SGL-MTG-IKO2-278-ENN1" TargetMode="External"/><Relationship Id="rId1586" Type="http://schemas.openxmlformats.org/officeDocument/2006/relationships/hyperlink" Target="https://starcitygames.com/daemogoth-titan-sgl-mtg-stx2-339-enn/?sku=SGL-MTG-STX2-339-ENN1" TargetMode="External"/><Relationship Id="rId1807" Type="http://schemas.openxmlformats.org/officeDocument/2006/relationships/hyperlink" Target="https://starcitygames.com/manifestation-sage-sgl-mtg-stx-205-enn/?sku=SGL-MTG-STX-205-ENN1" TargetMode="External"/><Relationship Id="rId290" Type="http://schemas.openxmlformats.org/officeDocument/2006/relationships/hyperlink" Target="https://starcitygames.com/fae-of-wishes-SGL-MTG-ELD2-282-enn/?sku=SGL-MTG-ELD2-282-ENN1" TargetMode="External"/><Relationship Id="rId304" Type="http://schemas.openxmlformats.org/officeDocument/2006/relationships/hyperlink" Target="https://starcitygames.com/rise-and-shine-sgl-mtg-mh22-340-enn/?sku=SGL-MTG-MH22-340-ENN1" TargetMode="External"/><Relationship Id="rId388" Type="http://schemas.openxmlformats.org/officeDocument/2006/relationships/hyperlink" Target="https://starcitygames.com/the-antiquities-war-sgl-mtg-dom-42-enn/?sku=SGL-MTG-DOM-42-ENN" TargetMode="External"/><Relationship Id="rId511" Type="http://schemas.openxmlformats.org/officeDocument/2006/relationships/hyperlink" Target="https://starcitygames.com/commit-memory-sgl-mtg-ncc-216-enn/?sku=SGL-MTG-NCC-216-ENN1" TargetMode="External"/><Relationship Id="rId609" Type="http://schemas.openxmlformats.org/officeDocument/2006/relationships/hyperlink" Target="https://starcitygames.com/soul-shatter-sgl-mtg-znr2-345-enn/?sku=SGL-MTG-ZNR2-345-ENN1" TargetMode="External"/><Relationship Id="rId956" Type="http://schemas.openxmlformats.org/officeDocument/2006/relationships/hyperlink" Target="https://starcitygames.com/the-elder-dragon-war-sgl-mtg-dmu-121-enn/?sku=SGL-MTG-DMU-121-ENN1" TargetMode="External"/><Relationship Id="rId1141" Type="http://schemas.openxmlformats.org/officeDocument/2006/relationships/hyperlink" Target="https://starcitygames.com/elven-warhounds-sgl-mtg-tmp-225-enn/?sku=SGL-MTG-TMP-225-ENN1" TargetMode="External"/><Relationship Id="rId1239" Type="http://schemas.openxmlformats.org/officeDocument/2006/relationships/hyperlink" Target="https://starcitygames.com/wolverine-riders-sgl-mtg-j22-743-enn/?sku=SGL-MTG-J22-743-ENN" TargetMode="External"/><Relationship Id="rId1793" Type="http://schemas.openxmlformats.org/officeDocument/2006/relationships/hyperlink" Target="https://starcitygames.com/kianne-dean-of-substance-imbraham-dean-of-theory-sgl-mtg-stx-152-enn/?sku=SGL-MTG-STX-152-ENN1" TargetMode="External"/><Relationship Id="rId2069" Type="http://schemas.openxmlformats.org/officeDocument/2006/relationships/hyperlink" Target="https://starcitygames.com/labyrinth-of-skophos-sgl-mtg-thb-243-enn/?sku=SGL-MTG-THB-243-ENN1" TargetMode="External"/><Relationship Id="rId85" Type="http://schemas.openxmlformats.org/officeDocument/2006/relationships/hyperlink" Target="https://starcitygames.com/lavabrink-venturer-sgl-mtg-iko-019-enn/?sku=SGL-MTG-IKO-019-ENN1" TargetMode="External"/><Relationship Id="rId150" Type="http://schemas.openxmlformats.org/officeDocument/2006/relationships/hyperlink" Target="https://starcitygames.com/felidar-retreat-sgl-mtg-znr2-292-enn/?sku=SGL-MTG-ZNR2-292-ENN1" TargetMode="External"/><Relationship Id="rId595" Type="http://schemas.openxmlformats.org/officeDocument/2006/relationships/hyperlink" Target="https://starcitygames.com/treacherous-blessing-sgl-mtg-thb-117-enn/?sku=SGL-MTG-THB-117-ENN1" TargetMode="External"/><Relationship Id="rId816" Type="http://schemas.openxmlformats.org/officeDocument/2006/relationships/hyperlink" Target="https://starcitygames.com/marauding-raptor-sgl-mtg-m20-150-enn/?sku=SGL-MTG-M20-150-ENN1" TargetMode="External"/><Relationship Id="rId1001" Type="http://schemas.openxmlformats.org/officeDocument/2006/relationships/hyperlink" Target="https://starcitygames.com/ryusei-the-falling-star-sgl-mtg-ima-144-enn/?sku=SGL-MTG-IMA-144-ENN1" TargetMode="External"/><Relationship Id="rId1446" Type="http://schemas.openxmlformats.org/officeDocument/2006/relationships/hyperlink" Target="https://starcitygames.com/admiral-beckett-brass-sgl-mtg-xln-217-enn/?sku=SGL-MTG-XLN-217-ENN1" TargetMode="External"/><Relationship Id="rId1653" Type="http://schemas.openxmlformats.org/officeDocument/2006/relationships/hyperlink" Target="https://starcitygames.com/quintorius-loremaster-sgl-mtg-mom-250-enn/?sku=SGL-MTG-MOM-250-ENN" TargetMode="External"/><Relationship Id="rId1860" Type="http://schemas.openxmlformats.org/officeDocument/2006/relationships/hyperlink" Target="https://starcitygames.com/darksteel-garrison-sgl-mtg-pwsb-fut_167-enn/?sku=SGL-MTG-PWSB-FUT_167-ENN1" TargetMode="External"/><Relationship Id="rId248" Type="http://schemas.openxmlformats.org/officeDocument/2006/relationships/hyperlink" Target="https://starcitygames.com/soul-of-eternity-sgl-mtg-cmr-050-enn/?sku=SGL-MTG-CMR-050-ENN1" TargetMode="External"/><Relationship Id="rId455" Type="http://schemas.openxmlformats.org/officeDocument/2006/relationships/hyperlink" Target="https://starcitygames.com/conjured-currency-sgl-mtg-rtr-33-enn/?sku=SGL-MTG-RTR-33-ENN1" TargetMode="External"/><Relationship Id="rId662" Type="http://schemas.openxmlformats.org/officeDocument/2006/relationships/hyperlink" Target="https://starcitygames.com/nightmare-shepherd-sgl-mtg-thb-108-enn/?sku=SGL-MTG-THB-108-ENN1" TargetMode="External"/><Relationship Id="rId1085" Type="http://schemas.openxmlformats.org/officeDocument/2006/relationships/hyperlink" Target="https://starcitygames.com/belt-of-giant-strength-sgl-mtg-afc2-307-enn/?sku=SGL-MTG-AFC2-307-ENN1" TargetMode="External"/><Relationship Id="rId1292" Type="http://schemas.openxmlformats.org/officeDocument/2006/relationships/hyperlink" Target="https://starcitygames.com/hanna-ships-navigator-sgl-mtg-2xm-200-enn/?sku=SGL-MTG-2XM-200-ENN1" TargetMode="External"/><Relationship Id="rId1306" Type="http://schemas.openxmlformats.org/officeDocument/2006/relationships/hyperlink" Target="https://starcitygames.com/windreaver-sgl-mtg-gk2-22-enn/?sku=SGL-MTG-GK2-22-ENN1" TargetMode="External"/><Relationship Id="rId1513" Type="http://schemas.openxmlformats.org/officeDocument/2006/relationships/hyperlink" Target="https://starcitygames.com/asmoranomardicadaistinaculdacar-sgl-mtg-mh22-417-enn/?sku=SGL-MTG-MH22-417-ENN1" TargetMode="External"/><Relationship Id="rId1720" Type="http://schemas.openxmlformats.org/officeDocument/2006/relationships/hyperlink" Target="https://starcitygames.com/mazzy-truesword-paladin-sgl-mtg-clb-283-enn/?sku=SGL-MTG-CLB-283-ENN1" TargetMode="External"/><Relationship Id="rId1958" Type="http://schemas.openxmlformats.org/officeDocument/2006/relationships/hyperlink" Target="https://starcitygames.com/autonomous-assembler-sgl-mtg-bro-034-enn/?sku=SGL-MTG-BRO-034-ENN" TargetMode="External"/><Relationship Id="rId12" Type="http://schemas.openxmlformats.org/officeDocument/2006/relationships/hyperlink" Target="https://starcitygames.com/porphyry-nodes-sgl-mtg-tsr-032-enn/?sku=SGL-MTG-TSR-032-ENN1" TargetMode="External"/><Relationship Id="rId108" Type="http://schemas.openxmlformats.org/officeDocument/2006/relationships/hyperlink" Target="https://starcitygames.com/out-of-time-sgl-mtg-mh2-023-enn/?sku=SGL-MTG-MH2-023-ENN1" TargetMode="External"/><Relationship Id="rId315" Type="http://schemas.openxmlformats.org/officeDocument/2006/relationships/hyperlink" Target="https://starcitygames.com/baral-chief-of-compliance-sgl-mtg-mul-008-enn/?sku=SGL-MTG-MUL-008-ENN" TargetMode="External"/><Relationship Id="rId522" Type="http://schemas.openxmlformats.org/officeDocument/2006/relationships/hyperlink" Target="https://starcitygames.com/empty-the-laboratory-sgl-mtg-mic-014-enn/?sku=SGL-MTG-MIC-014-ENN1" TargetMode="External"/><Relationship Id="rId967" Type="http://schemas.openxmlformats.org/officeDocument/2006/relationships/hyperlink" Target="https://starcitygames.com/hour-of-devastation-sgl-mtg-hou-97-enn/?sku=SGL-MTG-HOU-97-ENN1" TargetMode="External"/><Relationship Id="rId1152" Type="http://schemas.openxmlformats.org/officeDocument/2006/relationships/hyperlink" Target="https://starcitygames.com/rampage-of-the-clans-sgl-mtg-rna-134-enn/?sku=SGL-MTG-RNA-134-ENN1" TargetMode="External"/><Relationship Id="rId1597" Type="http://schemas.openxmlformats.org/officeDocument/2006/relationships/hyperlink" Target="https://starcitygames.com/deadbridge-chant-sgl-mtg-gk1-58-enn/?sku=SGL-MTG-GK1-58-ENN1" TargetMode="External"/><Relationship Id="rId1818" Type="http://schemas.openxmlformats.org/officeDocument/2006/relationships/hyperlink" Target="https://starcitygames.com/murkfiend-liege-sgl-mtg-2x2-259-enn/?sku=SGL-MTG-2X2-259-ENN1" TargetMode="External"/><Relationship Id="rId96" Type="http://schemas.openxmlformats.org/officeDocument/2006/relationships/hyperlink" Target="https://starcitygames.com/unbreakable-formation-sgl-mtg-cmr-388-enn/?sku=SGL-MTG-CMR-388-ENN1" TargetMode="External"/><Relationship Id="rId161" Type="http://schemas.openxmlformats.org/officeDocument/2006/relationships/hyperlink" Target="https://starcitygames.com/search-the-premises-sgl-mtg-mh2-029-enn/?sku=SGL-MTG-MH2-029-ENN1" TargetMode="External"/><Relationship Id="rId399" Type="http://schemas.openxmlformats.org/officeDocument/2006/relationships/hyperlink" Target="https://starcitygames.com/wonder-sgl-mtg-mh2-271-enn/?sku=SGL-MTG-MH2-271-ENN1" TargetMode="External"/><Relationship Id="rId827" Type="http://schemas.openxmlformats.org/officeDocument/2006/relationships/hyperlink" Target="https://starcitygames.com/conspiracy-theorist-sgl-mtg-stx-094-enn/?sku=SGL-MTG-STX-094-ENN1" TargetMode="External"/><Relationship Id="rId1012" Type="http://schemas.openxmlformats.org/officeDocument/2006/relationships/hyperlink" Target="https://starcitygames.com/ruin-grinder-sgl-mtg-c21-057-enn/?sku=SGL-MTG-C21-057-ENN1" TargetMode="External"/><Relationship Id="rId1457" Type="http://schemas.openxmlformats.org/officeDocument/2006/relationships/hyperlink" Target="https://starcitygames.com/lord-xander-the-collector-sgl-mtg-snc-197-enn/?sku=SGL-MTG-SNC-197-ENN" TargetMode="External"/><Relationship Id="rId1664" Type="http://schemas.openxmlformats.org/officeDocument/2006/relationships/hyperlink" Target="https://starcitygames.com/eiganjo-uprising-sgl-mtg-neo-217-enn/?sku=SGL-MTG-NEO-217-ENN1" TargetMode="External"/><Relationship Id="rId1871" Type="http://schemas.openxmlformats.org/officeDocument/2006/relationships/hyperlink" Target="https://starcitygames.com/void-mirror-sgl-mtg-mh2-242-enn/?sku=SGL-MTG-MH2-242-ENN1" TargetMode="External"/><Relationship Id="rId259" Type="http://schemas.openxmlformats.org/officeDocument/2006/relationships/hyperlink" Target="https://starcitygames.com/martial-coup-sgl-mtg-cmr-378-enn/?sku=SGL-MTG-CMR-378-ENN1" TargetMode="External"/><Relationship Id="rId466" Type="http://schemas.openxmlformats.org/officeDocument/2006/relationships/hyperlink" Target="https://starcitygames.com/flood-of-tears-sgl-mtg-m20-59-enn/?sku=SGL-MTG-M20-59-ENN1" TargetMode="External"/><Relationship Id="rId673" Type="http://schemas.openxmlformats.org/officeDocument/2006/relationships/hyperlink" Target="https://starcitygames.com/volraths-dungeon-sgl-mtg-pwsb-exo_078-enn/?sku=SGL-MTG-PWSB-EXO_078-ENN" TargetMode="External"/><Relationship Id="rId880" Type="http://schemas.openxmlformats.org/officeDocument/2006/relationships/hyperlink" Target="https://starcitygames.com/urzas-rage-sgl-mtg-sta-047-enn/?sku=SGL-MTG-STA-047-ENN1" TargetMode="External"/><Relationship Id="rId1096" Type="http://schemas.openxmlformats.org/officeDocument/2006/relationships/hyperlink" Target="https://starcitygames.com/deeproot-wayfinder-sgl-mtg-mom-184-enn/?sku=SGL-MTG-MOM-184-ENN" TargetMode="External"/><Relationship Id="rId1317" Type="http://schemas.openxmlformats.org/officeDocument/2006/relationships/hyperlink" Target="https://starcitygames.com/emergency-powers-sgl-mtg-rna-169-enn/?sku=SGL-MTG-RNA-169-ENN1" TargetMode="External"/><Relationship Id="rId1524" Type="http://schemas.openxmlformats.org/officeDocument/2006/relationships/hyperlink" Target="https://starcitygames.com/rivaz-of-the-claw-sgl-mtg-dmu2-314-enn/?sku=SGL-MTG-DMU2-314-ENN1" TargetMode="External"/><Relationship Id="rId1731" Type="http://schemas.openxmlformats.org/officeDocument/2006/relationships/hyperlink" Target="https://starcitygames.com/sythis-harvests-hand-sgl-mtg-mh22-377-enn/?sku=SGL-MTG-MH22-377-ENN1" TargetMode="External"/><Relationship Id="rId1969" Type="http://schemas.openxmlformats.org/officeDocument/2006/relationships/hyperlink" Target="https://starcitygames.com/steel-hellkite-sgl-mtg-c21-266-enn/?sku=SGL-MTG-C21-266-ENN1" TargetMode="External"/><Relationship Id="rId23" Type="http://schemas.openxmlformats.org/officeDocument/2006/relationships/hyperlink" Target="https://starcitygames.com/paladin-of-atonement-sgl-mtg-rix-16-enn/?sku=SGL-MTG-RIX-16-ENN1" TargetMode="External"/><Relationship Id="rId119" Type="http://schemas.openxmlformats.org/officeDocument/2006/relationships/hyperlink" Target="https://starcitygames.com/unbreakable-formation-sgl-mtg-dmc-106-enn/?sku=SGL-MTG-DMC-106-ENN1" TargetMode="External"/><Relationship Id="rId326" Type="http://schemas.openxmlformats.org/officeDocument/2006/relationships/hyperlink" Target="https://starcitygames.com/threads-of-disloyalty-sgl-mtg-ss1-8-enn/?sku=SGL-MTG-SS1-8-ENN1" TargetMode="External"/><Relationship Id="rId533" Type="http://schemas.openxmlformats.org/officeDocument/2006/relationships/hyperlink" Target="https://starcitygames.com/gutterbones-sgl-mtg-rna-76-enn/?sku=SGL-MTG-RNA-76-ENN1" TargetMode="External"/><Relationship Id="rId978" Type="http://schemas.openxmlformats.org/officeDocument/2006/relationships/hyperlink" Target="https://starcitygames.com/urabrask-the-hidden-sgl-mtg-pwsb-ima_152-enn/?sku=SGL-MTG-PWSB-IMA_152-ENN" TargetMode="External"/><Relationship Id="rId1163" Type="http://schemas.openxmlformats.org/officeDocument/2006/relationships/hyperlink" Target="https://starcitygames.com/gorm-the-great-sgl-mtg-pwsb-bbd_008-enn/?sku=SGL-MTG-PWSB-BBD_008-ENN1" TargetMode="External"/><Relationship Id="rId1370" Type="http://schemas.openxmlformats.org/officeDocument/2006/relationships/hyperlink" Target="https://starcitygames.com/ratadrabik-of-urborg-sgl-mtg-dmu-213-enn/?sku=SGL-MTG-DMU-213-ENN1" TargetMode="External"/><Relationship Id="rId1829" Type="http://schemas.openxmlformats.org/officeDocument/2006/relationships/hyperlink" Target="https://starcitygames.com/verazol-the-split-current-sgl-mtg-znr-239-enn/?sku=SGL-MTG-ZNR-239-ENN1" TargetMode="External"/><Relationship Id="rId2007" Type="http://schemas.openxmlformats.org/officeDocument/2006/relationships/hyperlink" Target="https://starcitygames.com/fortified-beachhead-sgl-mtg-bro-262-enn/?sku=SGL-MTG-BRO-262-ENN" TargetMode="External"/><Relationship Id="rId740" Type="http://schemas.openxmlformats.org/officeDocument/2006/relationships/hyperlink" Target="https://starcitygames.com/priest-of-the-blood-rite-sgl-mtg-j22-457-enn/?sku=SGL-MTG-J22-457-ENN" TargetMode="External"/><Relationship Id="rId838" Type="http://schemas.openxmlformats.org/officeDocument/2006/relationships/hyperlink" Target="https://starcitygames.com/abbot-of-keral-keep-sgl-mtg-2x2-100-enn/?sku=SGL-MTG-2X2-100-ENN1" TargetMode="External"/><Relationship Id="rId1023" Type="http://schemas.openxmlformats.org/officeDocument/2006/relationships/hyperlink" Target="https://starcitygames.com/drakuseth-maw-of-flames-sgl-mtg-m20-136-enn/?sku=SGL-MTG-M20-136-ENN1" TargetMode="External"/><Relationship Id="rId1468" Type="http://schemas.openxmlformats.org/officeDocument/2006/relationships/hyperlink" Target="https://starcitygames.com/lutri-the-spellchaser-sgl-mtg-iko-227-enn/?sku=SGL-MTG-IKO-227-ENN1" TargetMode="External"/><Relationship Id="rId1675" Type="http://schemas.openxmlformats.org/officeDocument/2006/relationships/hyperlink" Target="https://starcitygames.com/territorial-kavu-sgl-mtg-mh22-467-enn/?sku=SGL-MTG-MH22-467-ENN1" TargetMode="External"/><Relationship Id="rId1882" Type="http://schemas.openxmlformats.org/officeDocument/2006/relationships/hyperlink" Target="https://starcitygames.com/phyrexian-revoker-sgl-mtg-brr-040-enn/?sku=SGL-MTG-BRR-040-ENN" TargetMode="External"/><Relationship Id="rId172" Type="http://schemas.openxmlformats.org/officeDocument/2006/relationships/hyperlink" Target="https://starcitygames.com/jazal-goldmane-sgl-mtg-dmc-102-enn/?sku=SGL-MTG-DMC-102-ENN1" TargetMode="External"/><Relationship Id="rId477" Type="http://schemas.openxmlformats.org/officeDocument/2006/relationships/hyperlink" Target="https://starcitygames.com/all-seeing-arbiter-sgl-mtg-snc-034-enn/?sku=SGL-MTG-SNC-034-ENN1" TargetMode="External"/><Relationship Id="rId600" Type="http://schemas.openxmlformats.org/officeDocument/2006/relationships/hyperlink" Target="https://starcitygames.com/demonic-embrace-sgl-mtg-m21-095-enn/?sku=SGL-MTG-M21-095-ENN1" TargetMode="External"/><Relationship Id="rId684" Type="http://schemas.openxmlformats.org/officeDocument/2006/relationships/hyperlink" Target="https://starcitygames.com/gelatinous-cube-sgl-mtg-afr-105-enn/?sku=SGL-MTG-AFR-105-ENN1" TargetMode="External"/><Relationship Id="rId1230" Type="http://schemas.openxmlformats.org/officeDocument/2006/relationships/hyperlink" Target="https://starcitygames.com/sweet-gum-recluse-sgl-mtg-cmr-260-enn/?sku=SGL-MTG-CMR-260-ENN1" TargetMode="External"/><Relationship Id="rId1328" Type="http://schemas.openxmlformats.org/officeDocument/2006/relationships/hyperlink" Target="https://starcitygames.com/bane-lord-of-darkness-sgl-mtg-clb-267-enn/?sku=SGL-MTG-CLB-267-ENN1" TargetMode="External"/><Relationship Id="rId1535" Type="http://schemas.openxmlformats.org/officeDocument/2006/relationships/hyperlink" Target="https://starcitygames.com/kethek-crucible-goliath-sgl-mtg-one2-319-enn/?sku=SGL-MTG-ONE2-319-ENN" TargetMode="External"/><Relationship Id="rId2060" Type="http://schemas.openxmlformats.org/officeDocument/2006/relationships/hyperlink" Target="https://starcitygames.com/yavimaya-coast-sgl-mtg-ori-252-enn/?sku=SGL-MTG-ORI-252-ENN1" TargetMode="External"/><Relationship Id="rId337" Type="http://schemas.openxmlformats.org/officeDocument/2006/relationships/hyperlink" Target="https://starcitygames.com/master-of-etherium-sgl-mtg-2xm-057-enn/?sku=SGL-MTG-2XM-057-ENN1" TargetMode="External"/><Relationship Id="rId891" Type="http://schemas.openxmlformats.org/officeDocument/2006/relationships/hyperlink" Target="https://starcitygames.com/scrap-welder-sgl-mtg-neo-159-enn/?sku=SGL-MTG-NEO-159-ENN1" TargetMode="External"/><Relationship Id="rId905" Type="http://schemas.openxmlformats.org/officeDocument/2006/relationships/hyperlink" Target="https://starcitygames.com/urabrasks-forge-sgl-mtg-one-153-enn/?sku=SGL-MTG-ONE-153-ENN" TargetMode="External"/><Relationship Id="rId989" Type="http://schemas.openxmlformats.org/officeDocument/2006/relationships/hyperlink" Target="https://starcitygames.com/structural-assault-sgl-mtg-snc2-427-enn/?sku=SGL-MTG-SNC2-427-ENN1" TargetMode="External"/><Relationship Id="rId1742" Type="http://schemas.openxmlformats.org/officeDocument/2006/relationships/hyperlink" Target="https://starcitygames.com/torens-fist-of-the-angels-sgl-mtg-vow-249-enn/?sku=SGL-MTG-VOW-249-ENN1" TargetMode="External"/><Relationship Id="rId2018" Type="http://schemas.openxmlformats.org/officeDocument/2006/relationships/hyperlink" Target="https://starcitygames.com/temple-of-silence-sgl-mtg-dmc-237-enn/?sku=SGL-MTG-DMC-237-ENN1" TargetMode="External"/><Relationship Id="rId34" Type="http://schemas.openxmlformats.org/officeDocument/2006/relationships/hyperlink" Target="https://starcitygames.com/pack-leader-sgl-mtg-m21-029-enn/?sku=SGL-MTG-M21-029-ENN1" TargetMode="External"/><Relationship Id="rId544" Type="http://schemas.openxmlformats.org/officeDocument/2006/relationships/hyperlink" Target="https://starcitygames.com/bloodcrazed-paladin-sgl-mtg-xln-93-enn/?sku=SGL-MTG-XLN-93-ENN1" TargetMode="External"/><Relationship Id="rId751" Type="http://schemas.openxmlformats.org/officeDocument/2006/relationships/hyperlink" Target="https://starcitygames.com/gravewaker-sgl-mtg-jmp-241-enn/?sku=SGL-MTG-JMP-241-ENN1" TargetMode="External"/><Relationship Id="rId849" Type="http://schemas.openxmlformats.org/officeDocument/2006/relationships/hyperlink" Target="https://starcitygames.com/tilonallis-skinshifter-sgl-mtg-xln-170-enn/?sku=SGL-MTG-XLN-170-ENN1" TargetMode="External"/><Relationship Id="rId1174" Type="http://schemas.openxmlformats.org/officeDocument/2006/relationships/hyperlink" Target="https://starcitygames.com/ulvenwald-oddity-ulvenwald-behemoth-sgl-mtg-vow-225-enn/?sku=SGL-MTG-VOW-225-ENN1" TargetMode="External"/><Relationship Id="rId1381" Type="http://schemas.openxmlformats.org/officeDocument/2006/relationships/hyperlink" Target="https://starcitygames.com/deathpact-angel-sgl-mtg-gtc-153-enn/?sku=SGL-MTG-GTC-153-ENN1" TargetMode="External"/><Relationship Id="rId1479" Type="http://schemas.openxmlformats.org/officeDocument/2006/relationships/hyperlink" Target="https://starcitygames.com/torrent-sculptor-flamethrower-sonata-sgl-mtg-stx-159-enn/?sku=SGL-MTG-STX-159-ENN1" TargetMode="External"/><Relationship Id="rId1602" Type="http://schemas.openxmlformats.org/officeDocument/2006/relationships/hyperlink" Target="https://starcitygames.com/sisters-of-stone-death-sgl-mtg-gk1-71-enn/?sku=SGL-MTG-GK1-71-ENN1" TargetMode="External"/><Relationship Id="rId1686" Type="http://schemas.openxmlformats.org/officeDocument/2006/relationships/hyperlink" Target="https://starcitygames.com/grand-warlord-radha-sgl-mtg-dom-195-enn/?sku=SGL-MTG-DOM-195-ENN1" TargetMode="External"/><Relationship Id="rId183" Type="http://schemas.openxmlformats.org/officeDocument/2006/relationships/hyperlink" Target="https://starcitygames.com/temple-altisaur-sgl-mtg-rix-28-enn/?sku=SGL-MTG-RIX-28-ENN1" TargetMode="External"/><Relationship Id="rId390" Type="http://schemas.openxmlformats.org/officeDocument/2006/relationships/hyperlink" Target="https://starcitygames.com/inscription-of-insight-sgl-mtg-znr-061-enn/?sku=SGL-MTG-ZNR-061-ENN1" TargetMode="External"/><Relationship Id="rId404" Type="http://schemas.openxmlformats.org/officeDocument/2006/relationships/hyperlink" Target="https://starcitygames.com/memory-deluge-sgl-mtg-mid-062-enn/?sku=SGL-MTG-MID-062-ENN1" TargetMode="External"/><Relationship Id="rId611" Type="http://schemas.openxmlformats.org/officeDocument/2006/relationships/hyperlink" Target="https://starcitygames.com/taborax-hopes-demise-sgl-mtg-znr-129-enn/?sku=SGL-MTG-ZNR-129-ENN1" TargetMode="External"/><Relationship Id="rId1034" Type="http://schemas.openxmlformats.org/officeDocument/2006/relationships/hyperlink" Target="https://starcitygames.com/purphoross-intervention-sgl-mtg-thb-151-enn/?sku=SGL-MTG-THB-151-ENN1" TargetMode="External"/><Relationship Id="rId1241" Type="http://schemas.openxmlformats.org/officeDocument/2006/relationships/hyperlink" Target="https://starcitygames.com/giant-adephage-sgl-mtg-gtc-121-enn/?sku=SGL-MTG-GTC-121-ENN" TargetMode="External"/><Relationship Id="rId1339" Type="http://schemas.openxmlformats.org/officeDocument/2006/relationships/hyperlink" Target="https://starcitygames.com/priest-of-fell-rites-sgl-mtg-mh2-208-enn/?sku=SGL-MTG-MH2-208-ENN1" TargetMode="External"/><Relationship Id="rId1893" Type="http://schemas.openxmlformats.org/officeDocument/2006/relationships/hyperlink" Target="https://starcitygames.com/forebears-blade-sgl-mtg-dom-214-enn/?sku=SGL-MTG-DOM-214-ENN1" TargetMode="External"/><Relationship Id="rId1907" Type="http://schemas.openxmlformats.org/officeDocument/2006/relationships/hyperlink" Target="https://starcitygames.com/coalition-relic-sgl-mtg-tsr-266-enn/?sku=SGL-MTG-TSR-266-ENN1" TargetMode="External"/><Relationship Id="rId2071" Type="http://schemas.openxmlformats.org/officeDocument/2006/relationships/hyperlink" Target="https://starcitygames.com/animal-sanctuary-sgl-mtg-m21-242-enn/?sku=SGL-MTG-M21-242-ENN1" TargetMode="External"/><Relationship Id="rId250" Type="http://schemas.openxmlformats.org/officeDocument/2006/relationships/hyperlink" Target="https://starcitygames.com/realm-cloaked-giant-sgl-mtg-afc-070-enn/?sku=SGL-MTG-AFC-070-ENN1" TargetMode="External"/><Relationship Id="rId488" Type="http://schemas.openxmlformats.org/officeDocument/2006/relationships/hyperlink" Target="https://starcitygames.com/alhammarret-high-arbiter-sgl-mtg-ori-43-enn/?sku=SGL-MTG-ORI-43-ENN" TargetMode="External"/><Relationship Id="rId695" Type="http://schemas.openxmlformats.org/officeDocument/2006/relationships/hyperlink" Target="https://starcitygames.com/pact-weapon-sgl-mtg-clb-139-enn/?sku=SGL-MTG-CLB-139-ENN1" TargetMode="External"/><Relationship Id="rId709" Type="http://schemas.openxmlformats.org/officeDocument/2006/relationships/hyperlink" Target="https://starcitygames.com/dire-fleet-ravager-sgl-mtg-xln-104-enn/?sku=SGL-MTG-XLN-104-ENN1" TargetMode="External"/><Relationship Id="rId916" Type="http://schemas.openxmlformats.org/officeDocument/2006/relationships/hyperlink" Target="https://starcitygames.com/erratic-cyclops-sgl-mtg-grn-98-enn/?sku=SGL-MTG-GRN-98-ENN1" TargetMode="External"/><Relationship Id="rId1101" Type="http://schemas.openxmlformats.org/officeDocument/2006/relationships/hyperlink" Target="https://starcitygames.com/managorger-hydra-sgl-mtg-ori-186-enn/?sku=SGL-MTG-ORI-186-ENN1" TargetMode="External"/><Relationship Id="rId1546" Type="http://schemas.openxmlformats.org/officeDocument/2006/relationships/hyperlink" Target="https://starcitygames.com/rakdoss-return-sgl-mtg-rtr-188-enn/?sku=SGL-MTG-RTR-188-ENN1" TargetMode="External"/><Relationship Id="rId1753" Type="http://schemas.openxmlformats.org/officeDocument/2006/relationships/hyperlink" Target="https://starcitygames.com/lathiel-the-bounteous-dawn-sgl-mtg-cmr-285-enn/?sku=SGL-MTG-CMR-285-ENN1" TargetMode="External"/><Relationship Id="rId1960" Type="http://schemas.openxmlformats.org/officeDocument/2006/relationships/hyperlink" Target="https://starcitygames.com/platoon-dispenser-sgl-mtg-bro-036-enn/?sku=SGL-MTG-BRO-036-ENN" TargetMode="External"/><Relationship Id="rId45" Type="http://schemas.openxmlformats.org/officeDocument/2006/relationships/hyperlink" Target="https://starcitygames.com/sram-senior-edificer-sgl-mtg-tsr2-303-enn/?sku=SGL-MTG-TSR2-303-ENN" TargetMode="External"/><Relationship Id="rId110" Type="http://schemas.openxmlformats.org/officeDocument/2006/relationships/hyperlink" Target="https://starcitygames.com/nadaar-selfless-paladin-sgl-mtg-afr-027-enn/?sku=SGL-MTG-AFR-027-ENN1" TargetMode="External"/><Relationship Id="rId348" Type="http://schemas.openxmlformats.org/officeDocument/2006/relationships/hyperlink" Target="https://starcitygames.com/patrician-geist-sgl-mtg-mid-069-enn/?sku=SGL-MTG-MID-069-ENN1" TargetMode="External"/><Relationship Id="rId555" Type="http://schemas.openxmlformats.org/officeDocument/2006/relationships/hyperlink" Target="https://starcitygames.com/nullpriest-of-oblivion-sgl-mtg-znr-118-enn/?sku=SGL-MTG-ZNR-118-ENN1" TargetMode="External"/><Relationship Id="rId762" Type="http://schemas.openxmlformats.org/officeDocument/2006/relationships/hyperlink" Target="https://starcitygames.com/kothophed-soul-hoarder-sgl-mtg-dmc-114-enn/?sku=SGL-MTG-DMC-114-ENN1" TargetMode="External"/><Relationship Id="rId1185" Type="http://schemas.openxmlformats.org/officeDocument/2006/relationships/hyperlink" Target="https://starcitygames.com/thragtusk-sgl-mtg-m13-193-enn/?sku=SGL-MTG-M13-193-ENN1" TargetMode="External"/><Relationship Id="rId1392" Type="http://schemas.openxmlformats.org/officeDocument/2006/relationships/hyperlink" Target="https://starcitygames.com/kaya-intangible-slayer-sgl-mtg-one-205-enn/?sku=SGL-MTG-ONE-205-ENN" TargetMode="External"/><Relationship Id="rId1406" Type="http://schemas.openxmlformats.org/officeDocument/2006/relationships/hyperlink" Target="https://starcitygames.com/venser-corpse-puppet-sgl-mtg-one2-324-enn/?sku=SGL-MTG-ONE2-324-ENN" TargetMode="External"/><Relationship Id="rId1613" Type="http://schemas.openxmlformats.org/officeDocument/2006/relationships/hyperlink" Target="https://starcitygames.com/deafening-clarion-sgl-mtg-grn-165-enn/?sku=SGL-MTG-GRN-165-ENN1" TargetMode="External"/><Relationship Id="rId1820" Type="http://schemas.openxmlformats.org/officeDocument/2006/relationships/hyperlink" Target="https://starcitygames.com/keruga-the-macrosage-sgl-mtg-mul-048-enn/?sku=SGL-MTG-MUL-048-ENN" TargetMode="External"/><Relationship Id="rId2029" Type="http://schemas.openxmlformats.org/officeDocument/2006/relationships/hyperlink" Target="https://starcitygames.com/sunken-hollow-sgl-mtg-ncc-431-enn/?sku=SGL-MTG-NCC-431-ENN1" TargetMode="External"/><Relationship Id="rId194" Type="http://schemas.openxmlformats.org/officeDocument/2006/relationships/hyperlink" Target="https://starcitygames.com/celestial-ancient-sgl-mtg-pwsb-dis_007-enn/?sku=SGL-MTG-PWSB-DIS_007-ENN1" TargetMode="External"/><Relationship Id="rId208" Type="http://schemas.openxmlformats.org/officeDocument/2006/relationships/hyperlink" Target="https://starcitygames.com/reveillark-sgl-mtg-2x2-026-enn/?sku=SGL-MTG-2X2-026-ENN1" TargetMode="External"/><Relationship Id="rId415" Type="http://schemas.openxmlformats.org/officeDocument/2006/relationships/hyperlink" Target="https://starcitygames.com/wizards-of-thay-sgl-mtg-clb-105-enn/?sku=SGL-MTG-CLB-105-ENN1" TargetMode="External"/><Relationship Id="rId622" Type="http://schemas.openxmlformats.org/officeDocument/2006/relationships/hyperlink" Target="https://starcitygames.com/curse-of-the-restless-dead-sgl-mtg-mic-018-enn/?sku=SGL-MTG-MIC-018-ENN1" TargetMode="External"/><Relationship Id="rId1045" Type="http://schemas.openxmlformats.org/officeDocument/2006/relationships/hyperlink" Target="https://starcitygames.com/release-the-gremlins-sgl-mtg-pwsb-aer_096-enn/?sku=SGL-MTG-PWSB-AER_096-ENN1" TargetMode="External"/><Relationship Id="rId1252" Type="http://schemas.openxmlformats.org/officeDocument/2006/relationships/hyperlink" Target="https://starcitygames.com/molimo-maro-sorcerer-sgl-mtg-cmr-430-enn/?sku=SGL-MTG-CMR-430-ENN1" TargetMode="External"/><Relationship Id="rId1697" Type="http://schemas.openxmlformats.org/officeDocument/2006/relationships/hyperlink" Target="https://starcitygames.com/nikya-of-the-old-ways-sgl-mtg-rna-193-enn/?sku=SGL-MTG-RNA-193-ENN1" TargetMode="External"/><Relationship Id="rId1918" Type="http://schemas.openxmlformats.org/officeDocument/2006/relationships/hyperlink" Target="https://starcitygames.com/urzas-sylex-sgl-mtg-bro-040-enn/?sku=SGL-MTG-BRO-040-ENN" TargetMode="External"/><Relationship Id="rId2082" Type="http://schemas.openxmlformats.org/officeDocument/2006/relationships/hyperlink" Target="https://starcitygames.com/exotic-orchard-sgl-mtg-ncc-400-enn/?sku=SGL-MTG-NCC-400-ENN1" TargetMode="External"/><Relationship Id="rId261" Type="http://schemas.openxmlformats.org/officeDocument/2006/relationships/hyperlink" Target="https://starcitygames.com/ascend-from-avernus-sgl-mtg-clb-005-enn/?sku=SGL-MTG-CLB-005-ENN1" TargetMode="External"/><Relationship Id="rId499" Type="http://schemas.openxmlformats.org/officeDocument/2006/relationships/hyperlink" Target="https://starcitygames.com/cyclone-summoner-sgl-mtg-khm-052-enn/?sku=SGL-MTG-KHM-052-ENN1" TargetMode="External"/><Relationship Id="rId927" Type="http://schemas.openxmlformats.org/officeDocument/2006/relationships/hyperlink" Target="https://starcitygames.com/tectonic-giant-sgl-mtg-thb-158-enn/?sku=SGL-MTG-THB-158-ENN1" TargetMode="External"/><Relationship Id="rId1112" Type="http://schemas.openxmlformats.org/officeDocument/2006/relationships/hyperlink" Target="https://starcitygames.com/garruks-harbinger-sgl-mtg-m21-185-enn/?sku=SGL-MTG-M21-185-ENN1" TargetMode="External"/><Relationship Id="rId1557" Type="http://schemas.openxmlformats.org/officeDocument/2006/relationships/hyperlink" Target="https://starcitygames.com/soul-of-windgrace-sgl-mtg-dmu2-319-enn/?sku=SGL-MTG-DMU2-319-ENN" TargetMode="External"/><Relationship Id="rId1764" Type="http://schemas.openxmlformats.org/officeDocument/2006/relationships/hyperlink" Target="https://starcitygames.com/armada-wurm-sgl-mtg-gk1-108-enn/?sku=SGL-MTG-GK1-108-ENN1" TargetMode="External"/><Relationship Id="rId1971" Type="http://schemas.openxmlformats.org/officeDocument/2006/relationships/hyperlink" Target="https://starcitygames.com/planar-bridge-sgl-mtg-2x2-313-enn/?sku=SGL-MTG-2X2-313-ENN1" TargetMode="External"/><Relationship Id="rId56" Type="http://schemas.openxmlformats.org/officeDocument/2006/relationships/hyperlink" Target="https://starcitygames.com/light-paws-emperors-voice-sgl-mtg-neo-025-enn/?sku=SGL-MTG-NEO-025-ENN1" TargetMode="External"/><Relationship Id="rId359" Type="http://schemas.openxmlformats.org/officeDocument/2006/relationships/hyperlink" Target="https://starcitygames.com/aether-channeler-sgl-mtg-dmu-042-enn/?sku=SGL-MTG-DMU-042-ENN" TargetMode="External"/><Relationship Id="rId566" Type="http://schemas.openxmlformats.org/officeDocument/2006/relationships/hyperlink" Target="https://starcitygames.com/graf-reaver-sgl-mtg-vow2-371-enn/?sku=SGL-MTG-VOW2-371-ENN1" TargetMode="External"/><Relationship Id="rId773" Type="http://schemas.openxmlformats.org/officeDocument/2006/relationships/hyperlink" Target="https://starcitygames.com/torgaar-famine-incarnate-sgl-mtg-gn2-35-enn/?sku=SGL-MTG-GN2-35-ENN1" TargetMode="External"/><Relationship Id="rId1196" Type="http://schemas.openxmlformats.org/officeDocument/2006/relationships/hyperlink" Target="https://starcitygames.com/verdant-embrace-sgl-mtg-jmp-441-enn/?sku=SGL-MTG-JMP-441-ENN1" TargetMode="External"/><Relationship Id="rId1417" Type="http://schemas.openxmlformats.org/officeDocument/2006/relationships/hyperlink" Target="https://starcitygames.com/duskmantle-seer-sgl-mtg-gtc-159-enn/?sku=SGL-MTG-GTC-159-ENN" TargetMode="External"/><Relationship Id="rId1624" Type="http://schemas.openxmlformats.org/officeDocument/2006/relationships/hyperlink" Target="https://starcitygames.com/queen-kayla-bin-kroog-sgl-mtg-bro-218-enn/?sku=SGL-MTG-BRO-218-ENN" TargetMode="External"/><Relationship Id="rId1831" Type="http://schemas.openxmlformats.org/officeDocument/2006/relationships/hyperlink" Target="https://starcitygames.com/guided-passage-sgl-mtg-pwsb-apc_105-enn/?sku=SGL-MTG-PWSB-APC_105-ENN1" TargetMode="External"/><Relationship Id="rId121" Type="http://schemas.openxmlformats.org/officeDocument/2006/relationships/hyperlink" Target="https://starcitygames.com/kaylas-command-sgl-mtg-bro-009-enn/?sku=SGL-MTG-BRO-009-ENN" TargetMode="External"/><Relationship Id="rId219" Type="http://schemas.openxmlformats.org/officeDocument/2006/relationships/hyperlink" Target="https://starcitygames.com/fell-the-mighty-sgl-mtg-moc-185-enn/?sku=SGL-MTG-MOC-185-ENN" TargetMode="External"/><Relationship Id="rId426" Type="http://schemas.openxmlformats.org/officeDocument/2006/relationships/hyperlink" Target="https://starcitygames.com/search-the-city-sgl-mtg-rtr-49-enn/?sku=SGL-MTG-RTR-49-ENN1" TargetMode="External"/><Relationship Id="rId633" Type="http://schemas.openxmlformats.org/officeDocument/2006/relationships/hyperlink" Target="https://starcitygames.com/shakedown-heavy-sgl-mtg-snc-095-enn/?sku=SGL-MTG-SNC-095-ENN1" TargetMode="External"/><Relationship Id="rId980" Type="http://schemas.openxmlformats.org/officeDocument/2006/relationships/hyperlink" Target="https://starcitygames.com/word-of-seizing-sgl-mtg-cmr-420-enn/?sku=SGL-MTG-CMR-420-ENN1" TargetMode="External"/><Relationship Id="rId1056" Type="http://schemas.openxmlformats.org/officeDocument/2006/relationships/hyperlink" Target="https://starcitygames.com/willow-geist-sgl-mtg-mid-207-enn/?sku=SGL-MTG-MID-207-ENN1" TargetMode="External"/><Relationship Id="rId1263" Type="http://schemas.openxmlformats.org/officeDocument/2006/relationships/hyperlink" Target="https://starcitygames.com/mana-bloom-sgl-mtg-rtr-130-enn/?sku=SGL-MTG-RTR-130-ENN1" TargetMode="External"/><Relationship Id="rId1929" Type="http://schemas.openxmlformats.org/officeDocument/2006/relationships/hyperlink" Target="https://starcitygames.com/volatile-rig-sgl-mtg-rtr-236-enn/?sku=SGL-MTG-RTR-236-ENN" TargetMode="External"/><Relationship Id="rId840" Type="http://schemas.openxmlformats.org/officeDocument/2006/relationships/hyperlink" Target="https://starcitygames.com/radhas-firebrand-sgl-mtg-dmu-141-enn/?sku=SGL-MTG-DMU-141-ENN" TargetMode="External"/><Relationship Id="rId938" Type="http://schemas.openxmlformats.org/officeDocument/2006/relationships/hyperlink" Target="https://starcitygames.com/wild-ricochet-sgl-mtg-cmr-419-enn/?sku=SGL-MTG-CMR-419-ENN1" TargetMode="External"/><Relationship Id="rId1470" Type="http://schemas.openxmlformats.org/officeDocument/2006/relationships/hyperlink" Target="https://starcitygames.com/jhoira-of-the-ghitu-sgl-mtg-pwsb-fut_157-enn/?sku=SGL-MTG-PWSB-FUT_157-ENN1" TargetMode="External"/><Relationship Id="rId1568" Type="http://schemas.openxmlformats.org/officeDocument/2006/relationships/hyperlink" Target="https://starcitygames.com/rushed-rebirth-sgl-mtg-stx-228-enn/?sku=SGL-MTG-STX-228-ENN1" TargetMode="External"/><Relationship Id="rId1775" Type="http://schemas.openxmlformats.org/officeDocument/2006/relationships/hyperlink" Target="https://starcitygames.com/falco-spara-pactweaver-sgl-mtg-snc-186-enn/?sku=SGL-MTG-SNC-186-ENN1" TargetMode="External"/><Relationship Id="rId67" Type="http://schemas.openxmlformats.org/officeDocument/2006/relationships/hyperlink" Target="https://starcitygames.com/sram-senior-edificer-sgl-mtg-mul-006-enn/?sku=SGL-MTG-MUL-006-ENN" TargetMode="External"/><Relationship Id="rId272" Type="http://schemas.openxmlformats.org/officeDocument/2006/relationships/hyperlink" Target="https://starcitygames.com/benthic-biomancer-sgl-mtg-rna-32-enn/?sku=SGL-MTG-RNA-32-ENN1" TargetMode="External"/><Relationship Id="rId577" Type="http://schemas.openxmlformats.org/officeDocument/2006/relationships/hyperlink" Target="https://starcitygames.com/grafted-butcher-sgl-mtg-mom-109-enn/?sku=SGL-MTG-MOM-109-ENN" TargetMode="External"/><Relationship Id="rId700" Type="http://schemas.openxmlformats.org/officeDocument/2006/relationships/hyperlink" Target="https://starcitygames.com/drag-to-the-bottom-sgl-mtg-dmu-091-enn/?sku=SGL-MTG-DMU-091-ENN1" TargetMode="External"/><Relationship Id="rId1123" Type="http://schemas.openxmlformats.org/officeDocument/2006/relationships/hyperlink" Target="https://starcitygames.com/krosan-grip-sgl-mtg-sta-053-enn/?sku=SGL-MTG-STA-053-ENN1" TargetMode="External"/><Relationship Id="rId1330" Type="http://schemas.openxmlformats.org/officeDocument/2006/relationships/hyperlink" Target="https://starcitygames.com/sanctum-of-all-sgl-mtg-m21-225-enn/?sku=SGL-MTG-M21-225-ENN" TargetMode="External"/><Relationship Id="rId1428" Type="http://schemas.openxmlformats.org/officeDocument/2006/relationships/hyperlink" Target="https://starcitygames.com/atris-oracle-of-half-truths-sgl-mtg-mul-034-enn/?sku=SGL-MTG-MUL-034-ENN" TargetMode="External"/><Relationship Id="rId1635" Type="http://schemas.openxmlformats.org/officeDocument/2006/relationships/hyperlink" Target="https://starcitygames.com/bell-borca-spectral-sergeant-sgl-mtg-cmr-271-enn/?sku=SGL-MTG-CMR-271-ENN1" TargetMode="External"/><Relationship Id="rId1982" Type="http://schemas.openxmlformats.org/officeDocument/2006/relationships/hyperlink" Target="https://starcitygames.com/bosh-iron-golem-sgl-mtg-c21-237-enn/?sku=SGL-MTG-C21-237-ENN1" TargetMode="External"/><Relationship Id="rId132" Type="http://schemas.openxmlformats.org/officeDocument/2006/relationships/hyperlink" Target="https://starcitygames.com/emeria-angel-sgl-mtg-ima-20-enn/?sku=SGL-MTG-IMA-20-ENN1" TargetMode="External"/><Relationship Id="rId784" Type="http://schemas.openxmlformats.org/officeDocument/2006/relationships/hyperlink" Target="https://starcitygames.com/confront-the-past-sgl-mtg-stx-067-enn/?sku=SGL-MTG-STX-067-ENN1" TargetMode="External"/><Relationship Id="rId991" Type="http://schemas.openxmlformats.org/officeDocument/2006/relationships/hyperlink" Target="https://starcitygames.com/temporal-firestorm-sgl-mtg-dmu-147-enn/?sku=SGL-MTG-DMU-147-ENN1" TargetMode="External"/><Relationship Id="rId1067" Type="http://schemas.openxmlformats.org/officeDocument/2006/relationships/hyperlink" Target="https://starcitygames.com/deeproot-elite-sgl-mtg-rix-127-enn/?sku=SGL-MTG-RIX-127-ENN1" TargetMode="External"/><Relationship Id="rId1842" Type="http://schemas.openxmlformats.org/officeDocument/2006/relationships/hyperlink" Target="https://starcitygames.com/sol-talisman-sgl-mtg-mh2-236-enn/?sku=SGL-MTG-MH2-236-ENN1" TargetMode="External"/><Relationship Id="rId2020" Type="http://schemas.openxmlformats.org/officeDocument/2006/relationships/hyperlink" Target="https://starcitygames.com/temple-of-silence-sgl-mtg-moc-436-enn/?sku=SGL-MTG-MOC-436-ENN" TargetMode="External"/><Relationship Id="rId437" Type="http://schemas.openxmlformats.org/officeDocument/2006/relationships/hyperlink" Target="https://starcitygames.com/mischievous-quanar-sgl-mtg-pwsb-scg_042-enn/?sku=SGL-MTG-PWSB-SCG_042-ENN1" TargetMode="External"/><Relationship Id="rId644" Type="http://schemas.openxmlformats.org/officeDocument/2006/relationships/hyperlink" Target="https://starcitygames.com/exsanguinator-cavalry-sgl-mtg-moc-026-enn/?sku=SGL-MTG-MOC-026-ENN" TargetMode="External"/><Relationship Id="rId851" Type="http://schemas.openxmlformats.org/officeDocument/2006/relationships/hyperlink" Target="https://starcitygames.com/spit-flame-sgl-mtg-m19-160-enn/?sku=SGL-MTG-M19-160-ENN1" TargetMode="External"/><Relationship Id="rId1274" Type="http://schemas.openxmlformats.org/officeDocument/2006/relationships/hyperlink" Target="https://starcitygames.com/temmet-vizier-of-naktamun-sgl-mtg-akh-207-enn/?sku=SGL-MTG-AKH-207-ENN1" TargetMode="External"/><Relationship Id="rId1481" Type="http://schemas.openxmlformats.org/officeDocument/2006/relationships/hyperlink" Target="https://starcitygames.com/hypersonic-dragon-sgl-mtg-rtr-170-enn/?sku=SGL-MTG-RTR-170-ENN1" TargetMode="External"/><Relationship Id="rId1579" Type="http://schemas.openxmlformats.org/officeDocument/2006/relationships/hyperlink" Target="https://starcitygames.com/jarads-orders-sgl-mtg-rtr-175-enn/?sku=SGL-MTG-RTR-175-ENN1" TargetMode="External"/><Relationship Id="rId1702" Type="http://schemas.openxmlformats.org/officeDocument/2006/relationships/hyperlink" Target="https://starcitygames.com/thrash-sgl-mtg-rna-229-enn/?sku=SGL-MTG-RNA-229-ENN1" TargetMode="External"/><Relationship Id="rId283" Type="http://schemas.openxmlformats.org/officeDocument/2006/relationships/hyperlink" Target="https://starcitygames.com/flash-sgl-mtg-a25-57-enn/?sku=SGL-MTG-A25-57-ENN1" TargetMode="External"/><Relationship Id="rId490" Type="http://schemas.openxmlformats.org/officeDocument/2006/relationships/hyperlink" Target="https://starcitygames.com/overflowing-insight-sgl-mtg-xln-66-enn/?sku=SGL-MTG-XLN-66-ENN1" TargetMode="External"/><Relationship Id="rId504" Type="http://schemas.openxmlformats.org/officeDocument/2006/relationships/hyperlink" Target="https://starcitygames.com/dig-through-time-sgl-mtg-ktk-36-enn/?sku=SGL-MTG-KTK-36-ENN1" TargetMode="External"/><Relationship Id="rId711" Type="http://schemas.openxmlformats.org/officeDocument/2006/relationships/hyperlink" Target="https://starcitygames.com/bone-dragon-sgl-mtg-m19-88-enn/?sku=SGL-MTG-M19-88-ENN1" TargetMode="External"/><Relationship Id="rId949" Type="http://schemas.openxmlformats.org/officeDocument/2006/relationships/hyperlink" Target="https://starcitygames.com/ill-tempered-loner-howlpack-avenger-sgl-mtg-vow-162-enn/?sku=SGL-MTG-VOW-162-ENN1" TargetMode="External"/><Relationship Id="rId1134" Type="http://schemas.openxmlformats.org/officeDocument/2006/relationships/hyperlink" Target="https://starcitygames.com/evolving-door-sgl-mtg-snc-144-enn/?sku=SGL-MTG-SNC-144-ENN1" TargetMode="External"/><Relationship Id="rId1341" Type="http://schemas.openxmlformats.org/officeDocument/2006/relationships/hyperlink" Target="https://starcitygames.com/triumphant-adventurer-sgl-mtg-afr-237-enn/?sku=SGL-MTG-AFR-237-ENN1" TargetMode="External"/><Relationship Id="rId1786" Type="http://schemas.openxmlformats.org/officeDocument/2006/relationships/hyperlink" Target="https://starcitygames.com/suspicious-stowaway-seafaring-werewolf-sgl-mtg-mid-080-enn/?sku=SGL-MTG-MID-080-ENN1" TargetMode="External"/><Relationship Id="rId1993" Type="http://schemas.openxmlformats.org/officeDocument/2006/relationships/hyperlink" Target="https://starcitygames.com/tolaria-west-sgl-mtg-tsr-286-enn/?sku=SGL-MTG-TSR-286-ENN1" TargetMode="External"/><Relationship Id="rId78" Type="http://schemas.openxmlformats.org/officeDocument/2006/relationships/hyperlink" Target="https://starcitygames.com/mentor-of-the-meek-sgl-mtg-m19-27-enn/?sku=SGL-MTG-M19-27-ENN1" TargetMode="External"/><Relationship Id="rId143" Type="http://schemas.openxmlformats.org/officeDocument/2006/relationships/hyperlink" Target="https://starcitygames.com/cubwarden-sgl-mtg-iko2-279-enn/?sku=SGL-MTG-IKO2-279-ENN1" TargetMode="External"/><Relationship Id="rId350" Type="http://schemas.openxmlformats.org/officeDocument/2006/relationships/hyperlink" Target="https://starcitygames.com/imperious-mindbreaker-sgl-mtg-voc-033-enn/?sku=SGL-MTG-VOC-033-ENN1" TargetMode="External"/><Relationship Id="rId588" Type="http://schemas.openxmlformats.org/officeDocument/2006/relationships/hyperlink" Target="https://starcitygames.com/vonas-hunger-sgl-mtg-rix-90-enn/?sku=SGL-MTG-RIX-90-ENN1" TargetMode="External"/><Relationship Id="rId795" Type="http://schemas.openxmlformats.org/officeDocument/2006/relationships/hyperlink" Target="https://starcitygames.com/grim-lavamancer-sgl-mtg-2xm-129-enn/?sku=SGL-MTG-2XM-129-ENN1" TargetMode="External"/><Relationship Id="rId809" Type="http://schemas.openxmlformats.org/officeDocument/2006/relationships/hyperlink" Target="https://starcitygames.com/dismissive-pyromancer-sgl-mtg-m19-136-enn/?sku=SGL-MTG-M19-136-ENN1" TargetMode="External"/><Relationship Id="rId1201" Type="http://schemas.openxmlformats.org/officeDocument/2006/relationships/hyperlink" Target="https://starcitygames.com/thragtusk-sgl-mtg-tsr2-368-enn/?sku=SGL-MTG-TSR2-368-ENN1" TargetMode="External"/><Relationship Id="rId1439" Type="http://schemas.openxmlformats.org/officeDocument/2006/relationships/hyperlink" Target="https://starcitygames.com/szadek-lord-of-secrets-sgl-mtg-gk1-20-enn/?sku=SGL-MTG-GK1-20-ENN1" TargetMode="External"/><Relationship Id="rId1646" Type="http://schemas.openxmlformats.org/officeDocument/2006/relationships/hyperlink" Target="https://starcitygames.com/agrus-kos-wojek-veteran-sgl-mtg-gk1-83-enn/?sku=SGL-MTG-GK1-83-ENN1" TargetMode="External"/><Relationship Id="rId1853" Type="http://schemas.openxmlformats.org/officeDocument/2006/relationships/hyperlink" Target="https://starcitygames.com/shadowed-caravel-sgl-mtg-xln-246-enn/?sku=SGL-MTG-XLN-246-ENN1" TargetMode="External"/><Relationship Id="rId2031" Type="http://schemas.openxmlformats.org/officeDocument/2006/relationships/hyperlink" Target="https://starcitygames.com/sunken-hollow-sgl-mtg-moc-428-enn/?sku=SGL-MTG-MOC-428-ENN" TargetMode="External"/><Relationship Id="rId9" Type="http://schemas.openxmlformats.org/officeDocument/2006/relationships/hyperlink" Target="https://starcitygames.com/isamaru-hound-of-konda-sgl-mtg-jmp-113-enn/?sku=SGL-MTG-JMP-113-ENN1" TargetMode="External"/><Relationship Id="rId210" Type="http://schemas.openxmlformats.org/officeDocument/2006/relationships/hyperlink" Target="https://starcitygames.com/danitha-benalias-hope-sgl-mtg-dmu2-287-enn/?sku=SGL-MTG-DMU2-287-ENN1" TargetMode="External"/><Relationship Id="rId448" Type="http://schemas.openxmlformats.org/officeDocument/2006/relationships/hyperlink" Target="https://starcitygames.com/wiretapping-sgl-mtg-snc-065-enn/?sku=SGL-MTG-SNC-065-ENN1" TargetMode="External"/><Relationship Id="rId655" Type="http://schemas.openxmlformats.org/officeDocument/2006/relationships/hyperlink" Target="https://starcitygames.com/vraskas-contempt-sgl-mtg-xln-129-enn/?sku=SGL-MTG-XLN-129-ENN1" TargetMode="External"/><Relationship Id="rId862" Type="http://schemas.openxmlformats.org/officeDocument/2006/relationships/hyperlink" Target="https://starcitygames.com/gadrak-the-crown-scourge-sgl-mtg-m21-146-enn/?sku=SGL-MTG-M21-146-ENN1" TargetMode="External"/><Relationship Id="rId1078" Type="http://schemas.openxmlformats.org/officeDocument/2006/relationships/hyperlink" Target="https://starcitygames.com/tajuru-paragon-sgl-mtg-znr2-363-enn/?sku=SGL-MTG-ZNR2-363-ENN1" TargetMode="External"/><Relationship Id="rId1285" Type="http://schemas.openxmlformats.org/officeDocument/2006/relationships/hyperlink" Target="https://starcitygames.com/harbin-vanguard-aviator-sgl-mtg-bro-212-enn/?sku=SGL-MTG-BRO-212-ENN" TargetMode="External"/><Relationship Id="rId1492" Type="http://schemas.openxmlformats.org/officeDocument/2006/relationships/hyperlink" Target="https://starcitygames.com/neera-wild-mage-sgl-mtg-clb2-434-enn/?sku=SGL-MTG-CLB2-434-ENN1" TargetMode="External"/><Relationship Id="rId1506" Type="http://schemas.openxmlformats.org/officeDocument/2006/relationships/hyperlink" Target="https://starcitygames.com/jodah-archmage-eternal-sgl-mtg-2x2-233-enn/?sku=SGL-MTG-2X2-233-ENN1" TargetMode="External"/><Relationship Id="rId1713" Type="http://schemas.openxmlformats.org/officeDocument/2006/relationships/hyperlink" Target="https://starcitygames.com/cabaretti-ascendancy-sgl-mtg-snc-172-enn/?sku=SGL-MTG-SNC-172-ENN1" TargetMode="External"/><Relationship Id="rId1920" Type="http://schemas.openxmlformats.org/officeDocument/2006/relationships/hyperlink" Target="https://starcitygames.com/quietus-spike-sgl-mtg-brr-046-enn/?sku=SGL-MTG-BRR-046-ENN" TargetMode="External"/><Relationship Id="rId294" Type="http://schemas.openxmlformats.org/officeDocument/2006/relationships/hyperlink" Target="https://starcitygames.com/see-the-truth-sgl-mtg-m21-069-enn/?sku=SGL-MTG-M21-069-ENN1" TargetMode="External"/><Relationship Id="rId308" Type="http://schemas.openxmlformats.org/officeDocument/2006/relationships/hyperlink" Target="https://starcitygames.com/malevolent-hermit-benevolent-geist-sgl-mtg-mid-061-enn/?sku=SGL-MTG-MID-061-ENN" TargetMode="External"/><Relationship Id="rId515" Type="http://schemas.openxmlformats.org/officeDocument/2006/relationships/hyperlink" Target="https://starcitygames.com/entrancing-melody-sgl-mtg-xln-55-enn/?sku=SGL-MTG-XLN-55-ENN1" TargetMode="External"/><Relationship Id="rId722" Type="http://schemas.openxmlformats.org/officeDocument/2006/relationships/hyperlink" Target="https://starcitygames.com/shadows-verdict-sgl-mtg-znr-124-enn/?sku=SGL-MTG-ZNR-124-ENN1" TargetMode="External"/><Relationship Id="rId1145" Type="http://schemas.openxmlformats.org/officeDocument/2006/relationships/hyperlink" Target="https://starcitygames.com/increasing-savagery-sgl-mtg-dds-47-enn/?sku=SGL-MTG-DDS-47-ENN1" TargetMode="External"/><Relationship Id="rId1352" Type="http://schemas.openxmlformats.org/officeDocument/2006/relationships/hyperlink" Target="https://starcitygames.com/greasefang-okiba-boss-sgl-mtg-neo2-397-enn/?sku=SGL-MTG-NEO2-397-ENN" TargetMode="External"/><Relationship Id="rId1797" Type="http://schemas.openxmlformats.org/officeDocument/2006/relationships/hyperlink" Target="https://starcitygames.com/croaking-counterpart-sgl-mtg-mid-215-enn/?sku=SGL-MTG-MID-215-ENN1" TargetMode="External"/><Relationship Id="rId89" Type="http://schemas.openxmlformats.org/officeDocument/2006/relationships/hyperlink" Target="https://starcitygames.com/nine-lives-sgl-mtg-m21-028-enn/?sku=SGL-MTG-M21-028-ENN" TargetMode="External"/><Relationship Id="rId154" Type="http://schemas.openxmlformats.org/officeDocument/2006/relationships/hyperlink" Target="https://starcitygames.com/court-of-grace-sgl-mtg-cmr-016-enn/?sku=SGL-MTG-CMR-016-ENN" TargetMode="External"/><Relationship Id="rId361" Type="http://schemas.openxmlformats.org/officeDocument/2006/relationships/hyperlink" Target="https://starcitygames.com/skystrike-officer-sgl-mtg-bro-062-enn/?sku=SGL-MTG-BRO-062-ENN" TargetMode="External"/><Relationship Id="rId599" Type="http://schemas.openxmlformats.org/officeDocument/2006/relationships/hyperlink" Target="https://starcitygames.com/hunted-nightmare-sgl-mtg-iko-092-enn/?sku=SGL-MTG-IKO-092-ENN1" TargetMode="External"/><Relationship Id="rId1005" Type="http://schemas.openxmlformats.org/officeDocument/2006/relationships/hyperlink" Target="https://starcitygames.com/akoum-hellkite-sgl-mtg-gn2-36-enn/?sku=SGL-MTG-GN2-36-ENN1" TargetMode="External"/><Relationship Id="rId1212" Type="http://schemas.openxmlformats.org/officeDocument/2006/relationships/hyperlink" Target="https://starcitygames.com/kessig-cagebreakers-sgl-mtg-j22-681-enn/?sku=SGL-MTG-J22-681-ENN" TargetMode="External"/><Relationship Id="rId1657" Type="http://schemas.openxmlformats.org/officeDocument/2006/relationships/hyperlink" Target="https://starcitygames.com/firemane-angel-sgl-mtg-ima-199-enn/?sku=SGL-MTG-IMA-199-ENN1" TargetMode="External"/><Relationship Id="rId1864" Type="http://schemas.openxmlformats.org/officeDocument/2006/relationships/hyperlink" Target="https://starcitygames.com/pyre-of-heroes-sgl-mtg-khm-241-enn/?sku=SGL-MTG-KHM-241-ENN1" TargetMode="External"/><Relationship Id="rId2042" Type="http://schemas.openxmlformats.org/officeDocument/2006/relationships/hyperlink" Target="https://starcitygames.com/slayers-stronghold-sgl-mtg-avr-229-enn/?sku=SGL-MTG-AVR-229-ENN1" TargetMode="External"/><Relationship Id="rId459" Type="http://schemas.openxmlformats.org/officeDocument/2006/relationships/hyperlink" Target="https://starcitygames.com/new-perspectives-sgl-mtg-akh-63-enn/?sku=SGL-MTG-AKH-63-ENN1" TargetMode="External"/><Relationship Id="rId666" Type="http://schemas.openxmlformats.org/officeDocument/2006/relationships/hyperlink" Target="https://starcitygames.com/kaervek-the-spiteful-sgl-mtg-m21-106-enn/?sku=SGL-MTG-M21-106-ENN1" TargetMode="External"/><Relationship Id="rId873" Type="http://schemas.openxmlformats.org/officeDocument/2006/relationships/hyperlink" Target="https://starcitygames.com/arni-brokenbrow-sgl-mtg-khm2-310-enn/?sku=SGL-MTG-KHM2-310-ENN1" TargetMode="External"/><Relationship Id="rId1089" Type="http://schemas.openxmlformats.org/officeDocument/2006/relationships/hyperlink" Target="https://starcitygames.com/weaver-of-harmony-sgl-mtg-neo-213-enn/?sku=SGL-MTG-NEO-213-ENN1" TargetMode="External"/><Relationship Id="rId1296" Type="http://schemas.openxmlformats.org/officeDocument/2006/relationships/hyperlink" Target="https://starcitygames.com/kotori-pilot-prodigy-sgl-mtg-nec-002-enn/?sku=SGL-MTG-NEC-002-ENN1" TargetMode="External"/><Relationship Id="rId1517" Type="http://schemas.openxmlformats.org/officeDocument/2006/relationships/hyperlink" Target="https://starcitygames.com/theater-of-horrors-sgl-mtg-rna-213-enn/?sku=SGL-MTG-RNA-213-ENN1" TargetMode="External"/><Relationship Id="rId1724" Type="http://schemas.openxmlformats.org/officeDocument/2006/relationships/hyperlink" Target="https://starcitygames.com/rith-the-awakener-sgl-mtg-pwsb-dde_048-enn/?sku=SGL-MTG-PWSB-DDE_048-ENN1" TargetMode="External"/><Relationship Id="rId16" Type="http://schemas.openxmlformats.org/officeDocument/2006/relationships/hyperlink" Target="https://starcitygames.com/precinct-captain-sgl-mtg-rtr-17-enn/?sku=SGL-MTG-RTR-17-ENN1" TargetMode="External"/><Relationship Id="rId221" Type="http://schemas.openxmlformats.org/officeDocument/2006/relationships/hyperlink" Target="https://starcitygames.com/exalted-angel-sgl-mtg-ons-28-enn/?sku=SGL-MTG-ONS-28-ENN1" TargetMode="External"/><Relationship Id="rId319" Type="http://schemas.openxmlformats.org/officeDocument/2006/relationships/hyperlink" Target="https://starcitygames.com/drake-haven-sgl-mtg-akh-51-enn/?sku=SGL-MTG-AKH-51-ENN1" TargetMode="External"/><Relationship Id="rId526" Type="http://schemas.openxmlformats.org/officeDocument/2006/relationships/hyperlink" Target="https://starcitygames.com/blue-suns-twilight-sgl-mtg-one-043-enn/?sku=SGL-MTG-ONE-043-ENN" TargetMode="External"/><Relationship Id="rId1156" Type="http://schemas.openxmlformats.org/officeDocument/2006/relationships/hyperlink" Target="https://starcitygames.com/arasta-of-the-endless-web-sgl-mtg-thb-165-enn/?sku=SGL-MTG-THB-165-ENN1" TargetMode="External"/><Relationship Id="rId1363" Type="http://schemas.openxmlformats.org/officeDocument/2006/relationships/hyperlink" Target="https://starcitygames.com/orah-skyclave-hierophant-sgl-mtg-znr-233-enn/?sku=SGL-MTG-ZNR-233-ENN1" TargetMode="External"/><Relationship Id="rId1931" Type="http://schemas.openxmlformats.org/officeDocument/2006/relationships/hyperlink" Target="https://starcitygames.com/golden-guardian-sgl-mtg-rix-179a-enn/?sku=SGL-MTG-RIX-179a-ENN1" TargetMode="External"/><Relationship Id="rId733" Type="http://schemas.openxmlformats.org/officeDocument/2006/relationships/hyperlink" Target="https://starcitygames.com/custodi-lich-sgl-mtg-ncc-244-enn/?sku=SGL-MTG-NCC-244-ENN1" TargetMode="External"/><Relationship Id="rId940" Type="http://schemas.openxmlformats.org/officeDocument/2006/relationships/hyperlink" Target="https://starcitygames.com/reckless-crew-sgl-mtg-khm2-359-enn/?sku=SGL-MTG-KHM2-359-ENN1" TargetMode="External"/><Relationship Id="rId1016" Type="http://schemas.openxmlformats.org/officeDocument/2006/relationships/hyperlink" Target="https://starcitygames.com/ragefire-hellkite-sgl-mtg-dmu-285-enn/?sku=SGL-MTG-DMU-285-ENN1" TargetMode="External"/><Relationship Id="rId1570" Type="http://schemas.openxmlformats.org/officeDocument/2006/relationships/hyperlink" Target="https://starcitygames.com/skullbriar-the-walking-grave-sgl-mtg-2x2-277-enn/?sku=SGL-MTG-2X2-277-ENN1" TargetMode="External"/><Relationship Id="rId1668" Type="http://schemas.openxmlformats.org/officeDocument/2006/relationships/hyperlink" Target="https://starcitygames.com/offsprings-revenge-sgl-mtg-iko-198-enn/?sku=SGL-MTG-IKO-198-ENN1" TargetMode="External"/><Relationship Id="rId1875" Type="http://schemas.openxmlformats.org/officeDocument/2006/relationships/hyperlink" Target="https://starcitygames.com/blackblade-reforged-sgl-mtg-dmc-178-enn/?sku=SGL-MTG-DMC-178-ENN1" TargetMode="External"/><Relationship Id="rId165" Type="http://schemas.openxmlformats.org/officeDocument/2006/relationships/hyperlink" Target="https://starcitygames.com/cemetery-protector-sgl-mtg-vow-006-enn/?sku=SGL-MTG-VOW-006-ENN1" TargetMode="External"/><Relationship Id="rId372" Type="http://schemas.openxmlformats.org/officeDocument/2006/relationships/hyperlink" Target="https://starcitygames.com/kumenas-awakening-sgl-mtg-rix-42-enn/?sku=SGL-MTG-RIX-42-ENN1" TargetMode="External"/><Relationship Id="rId677" Type="http://schemas.openxmlformats.org/officeDocument/2006/relationships/hyperlink" Target="https://starcitygames.com/crippling-fear-sgl-mtg-khm2-350-enn/?sku=SGL-MTG-KHM2-350-ENN1" TargetMode="External"/><Relationship Id="rId800" Type="http://schemas.openxmlformats.org/officeDocument/2006/relationships/hyperlink" Target="https://starcitygames.com/kessig-wolfrider-sgl-mtg-vow-165-enn/?sku=SGL-MTG-VOW-165-ENN1" TargetMode="External"/><Relationship Id="rId1223" Type="http://schemas.openxmlformats.org/officeDocument/2006/relationships/hyperlink" Target="https://starcitygames.com/wakeroot-elemental-sgl-mtg-m20-202-enn/?sku=SGL-MTG-M20-202-ENN1" TargetMode="External"/><Relationship Id="rId1430" Type="http://schemas.openxmlformats.org/officeDocument/2006/relationships/hyperlink" Target="https://starcitygames.com/zareth-san-the-trickster-sgl-mtg-znr-242-enn/?sku=SGL-MTG-ZNR-242-ENN1" TargetMode="External"/><Relationship Id="rId1528" Type="http://schemas.openxmlformats.org/officeDocument/2006/relationships/hyperlink" Target="https://starcitygames.com/widespread-brutality-sgl-mtg-war-226-enn/?sku=SGL-MTG-WAR-226-ENN1" TargetMode="External"/><Relationship Id="rId2053" Type="http://schemas.openxmlformats.org/officeDocument/2006/relationships/hyperlink" Target="https://starcitygames.com/rockfall-vale-sgl-mtg-mid-266-enn/?sku=SGL-MTG-MID-266-ENN1" TargetMode="External"/><Relationship Id="rId232" Type="http://schemas.openxmlformats.org/officeDocument/2006/relationships/hyperlink" Target="https://starcitygames.com/celestial-mantle-sgl-mtg-jmp-096-enn/?sku=SGL-MTG-JMP-096-ENN1" TargetMode="External"/><Relationship Id="rId884" Type="http://schemas.openxmlformats.org/officeDocument/2006/relationships/hyperlink" Target="https://starcitygames.com/breyas-apprentice-sgl-mtg-mh2-117-enn/?sku=SGL-MTG-MH2-117-ENN1" TargetMode="External"/><Relationship Id="rId1735" Type="http://schemas.openxmlformats.org/officeDocument/2006/relationships/hyperlink" Target="https://starcitygames.com/rite-of-harmony-sgl-mtg-mid-236-enn/?sku=SGL-MTG-MID-236-ENN1" TargetMode="External"/><Relationship Id="rId1942" Type="http://schemas.openxmlformats.org/officeDocument/2006/relationships/hyperlink" Target="https://starcitygames.com/fraying-line-sgl-mtg-clb-314-enn/?sku=SGL-MTG-CLB-314-ENN1" TargetMode="External"/><Relationship Id="rId27" Type="http://schemas.openxmlformats.org/officeDocument/2006/relationships/hyperlink" Target="https://starcitygames.com/hero-of-precinct-one-sgl-mtg-prm-pp-rna-011-enn/?sku=SGL-MTG-PRM-PP_RNA_011-ENN" TargetMode="External"/><Relationship Id="rId537" Type="http://schemas.openxmlformats.org/officeDocument/2006/relationships/hyperlink" Target="https://starcitygames.com/sleeper-agent-sgl-mtg-pwsb-10e_178-enn/?sku=SGL-MTG-PWSB-10E_178-ENN1" TargetMode="External"/><Relationship Id="rId744" Type="http://schemas.openxmlformats.org/officeDocument/2006/relationships/hyperlink" Target="https://starcitygames.com/demon-of-dark-schemes-sgl-mtg-kld-73-enn/?sku=SGL-MTG-KLD-73-ENN1" TargetMode="External"/><Relationship Id="rId951" Type="http://schemas.openxmlformats.org/officeDocument/2006/relationships/hyperlink" Target="https://starcitygames.com/thundering-raiju-sgl-mtg-neo-166-enn/?sku=SGL-MTG-NEO-166-ENN1" TargetMode="External"/><Relationship Id="rId1167" Type="http://schemas.openxmlformats.org/officeDocument/2006/relationships/hyperlink" Target="https://starcitygames.com/kolvori-god-of-kinship-the-ringhart-crest-sgl-mtg-khm-181-enn/?sku=SGL-MTG-KHM-181-ENN1" TargetMode="External"/><Relationship Id="rId1374" Type="http://schemas.openxmlformats.org/officeDocument/2006/relationships/hyperlink" Target="https://starcitygames.com/aryel-knight-of-windgrace-sgl-mtg-moc-318-enn/?sku=SGL-MTG-MOC-318-ENN" TargetMode="External"/><Relationship Id="rId1581" Type="http://schemas.openxmlformats.org/officeDocument/2006/relationships/hyperlink" Target="https://starcitygames.com/storrev-devkarin-lich-sgl-mtg-war-219-enn/?sku=SGL-MTG-WAR-219-ENN1" TargetMode="External"/><Relationship Id="rId1679" Type="http://schemas.openxmlformats.org/officeDocument/2006/relationships/hyperlink" Target="https://starcitygames.com/burning-tree-shaman-sgl-mtg-gk2-89-enn/?sku=SGL-MTG-GK2-89-ENN1" TargetMode="External"/><Relationship Id="rId1802" Type="http://schemas.openxmlformats.org/officeDocument/2006/relationships/hyperlink" Target="https://starcitygames.com/mystic-snake-sgl-mtg-a25-208-enn/?sku=SGL-MTG-A25-208-ENN1" TargetMode="External"/><Relationship Id="rId80" Type="http://schemas.openxmlformats.org/officeDocument/2006/relationships/hyperlink" Target="https://starcitygames.com/hanged-executioner-sgl-mtg-m20-22-enn/?sku=SGL-MTG-M20-22-ENN1" TargetMode="External"/><Relationship Id="rId176" Type="http://schemas.openxmlformats.org/officeDocument/2006/relationships/hyperlink" Target="https://starcitygames.com/heliod-the-radiant-dawn-heliod-the-warped-eclipse-sgl-mtg-mom-017-enn/?sku=SGL-MTG-MOM-017-ENN" TargetMode="External"/><Relationship Id="rId383" Type="http://schemas.openxmlformats.org/officeDocument/2006/relationships/hyperlink" Target="https://starcitygames.com/ashioks-erasure-sgl-mtg-thb-043-enn/?sku=SGL-MTG-THB-043-ENN1" TargetMode="External"/><Relationship Id="rId590" Type="http://schemas.openxmlformats.org/officeDocument/2006/relationships/hyperlink" Target="https://starcitygames.com/blood-operative-sgl-mtg-grn-63-enn/?sku=SGL-MTG-GRN-63-ENN1" TargetMode="External"/><Relationship Id="rId604" Type="http://schemas.openxmlformats.org/officeDocument/2006/relationships/hyperlink" Target="https://starcitygames.com/lilianas-standard-bearer-sgl-mtg-m212-299-enn/?sku=SGL-MTG-M212-299-ENN1" TargetMode="External"/><Relationship Id="rId811" Type="http://schemas.openxmlformats.org/officeDocument/2006/relationships/hyperlink" Target="https://starcitygames.com/immolation-shaman-sgl-mtg-rna-106-enn/?sku=SGL-MTG-RNA-106-ENN1" TargetMode="External"/><Relationship Id="rId1027" Type="http://schemas.openxmlformats.org/officeDocument/2006/relationships/hyperlink" Target="https://starcitygames.com/over-the-top-sgl-mtg-bro-146-enn/?sku=SGL-MTG-BRO-146-ENN" TargetMode="External"/><Relationship Id="rId1234" Type="http://schemas.openxmlformats.org/officeDocument/2006/relationships/hyperlink" Target="https://starcitygames.com/vivien-on-the-hunt-sgl-mtg-snc-162-enn/?sku=SGL-MTG-SNC-162-ENN" TargetMode="External"/><Relationship Id="rId1441" Type="http://schemas.openxmlformats.org/officeDocument/2006/relationships/hyperlink" Target="https://starcitygames.com/connive-sgl-mtg-grn-222-enn/?sku=SGL-MTG-GRN-222-ENN1" TargetMode="External"/><Relationship Id="rId1886" Type="http://schemas.openxmlformats.org/officeDocument/2006/relationships/hyperlink" Target="https://starcitygames.com/tablet-of-compleation-sgl-mtg-one-245-enn/?sku=SGL-MTG-ONE-245-ENN" TargetMode="External"/><Relationship Id="rId2064" Type="http://schemas.openxmlformats.org/officeDocument/2006/relationships/hyperlink" Target="https://starcitygames.com/yavimaya-coast-sgl-mtg-dmu-261-enn/?sku=SGL-MTG-DMU-261-ENN1" TargetMode="External"/><Relationship Id="rId243" Type="http://schemas.openxmlformats.org/officeDocument/2006/relationships/hyperlink" Target="https://starcitygames.com/luminate-primordial-sgl-mtg-gtc-20-enn/?sku=SGL-MTG-GTC-20-ENN" TargetMode="External"/><Relationship Id="rId450" Type="http://schemas.openxmlformats.org/officeDocument/2006/relationships/hyperlink" Target="https://starcitygames.com/sphinx-of-clear-skies-sgl-mtg-dmu-067-enn/?sku=SGL-MTG-DMU-067-ENN1" TargetMode="External"/><Relationship Id="rId688" Type="http://schemas.openxmlformats.org/officeDocument/2006/relationships/hyperlink" Target="https://starcitygames.com/bloodvial-purveyor-sgl-mtg-vow-098-enn/?sku=SGL-MTG-VOW-098-ENN1" TargetMode="External"/><Relationship Id="rId895" Type="http://schemas.openxmlformats.org/officeDocument/2006/relationships/hyperlink" Target="https://starcitygames.com/descent-into-avernus-sgl-mtg-clb-169-enn/?sku=SGL-MTG-CLB-169-ENN1" TargetMode="External"/><Relationship Id="rId909" Type="http://schemas.openxmlformats.org/officeDocument/2006/relationships/hyperlink" Target="https://starcitygames.com/heart-piercer-manticore-sgl-mtg-akh-138-enn/?sku=SGL-MTG-AKH-138-ENN1" TargetMode="External"/><Relationship Id="rId1080" Type="http://schemas.openxmlformats.org/officeDocument/2006/relationships/hyperlink" Target="https://starcitygames.com/regrowth-sgl-mtg-sta2-119-jaf/?sku=SGL-MTG-STA2-119-JAF1" TargetMode="External"/><Relationship Id="rId1301" Type="http://schemas.openxmlformats.org/officeDocument/2006/relationships/hyperlink" Target="https://starcitygames.com/urza-prince-of-kroog-sgl-mtg-bro-226-enn/?sku=SGL-MTG-BRO-226-ENN" TargetMode="External"/><Relationship Id="rId1539" Type="http://schemas.openxmlformats.org/officeDocument/2006/relationships/hyperlink" Target="https://starcitygames.com/mishra-tamer-of-mak-fawa-sgl-mtg-bro2-295-enn/?sku=SGL-MTG-BRO2-295-ENN" TargetMode="External"/><Relationship Id="rId1746" Type="http://schemas.openxmlformats.org/officeDocument/2006/relationships/hyperlink" Target="https://starcitygames.com/othelm-sigardian-outcast-sgl-mtg-prm-secret_slx_006-enn/?sku=SGL-MTG-PRM-SECRET_SLX_006-ENN1" TargetMode="External"/><Relationship Id="rId1953" Type="http://schemas.openxmlformats.org/officeDocument/2006/relationships/hyperlink" Target="https://starcitygames.com/tome-of-the-guildpact-sgl-mtg-rna-242-enn/?sku=SGL-MTG-RNA-242-ENN1" TargetMode="External"/><Relationship Id="rId38" Type="http://schemas.openxmlformats.org/officeDocument/2006/relationships/hyperlink" Target="https://starcitygames.com/livio-oathsworn-sentinel-sgl-mtg-cmr-031-enn/?sku=SGL-MTG-CMR-031-ENN1" TargetMode="External"/><Relationship Id="rId103" Type="http://schemas.openxmlformats.org/officeDocument/2006/relationships/hyperlink" Target="https://starcitygames.com/mangara-of-corondor-sgl-mtg-tsr-027-enn/?sku=SGL-MTG-TSR-027-ENN1" TargetMode="External"/><Relationship Id="rId310" Type="http://schemas.openxmlformats.org/officeDocument/2006/relationships/hyperlink" Target="https://starcitygames.com/triskaidekaphile-sgl-mtg-mid-081-enn/?sku=SGL-MTG-MID-081-ENN1" TargetMode="External"/><Relationship Id="rId548" Type="http://schemas.openxmlformats.org/officeDocument/2006/relationships/hyperlink" Target="https://starcitygames.com/graveyard-marshal-sgl-mtg-m19-99-enn/?sku=SGL-MTG-M19-99-ENN1" TargetMode="External"/><Relationship Id="rId755" Type="http://schemas.openxmlformats.org/officeDocument/2006/relationships/hyperlink" Target="https://starcitygames.com/sengir-the-dark-baron-sgl-mtg-cmr-149-enn/?sku=SGL-MTG-CMR-149-ENN1" TargetMode="External"/><Relationship Id="rId962" Type="http://schemas.openxmlformats.org/officeDocument/2006/relationships/hyperlink" Target="https://starcitygames.com/rampaging-raptor-sgl-mtg-mom-160-enn/?sku=SGL-MTG-MOM-160-ENN" TargetMode="External"/><Relationship Id="rId1178" Type="http://schemas.openxmlformats.org/officeDocument/2006/relationships/hyperlink" Target="https://starcitygames.com/master-of-the-wild-hunt-sgl-mtg-j22-688-enn/?sku=SGL-MTG-J22-688-ENN" TargetMode="External"/><Relationship Id="rId1385" Type="http://schemas.openxmlformats.org/officeDocument/2006/relationships/hyperlink" Target="https://starcitygames.com/ethereal-absolution-sgl-mtg-rna-170-enn/?sku=SGL-MTG-RNA-170-ENN1" TargetMode="External"/><Relationship Id="rId1592" Type="http://schemas.openxmlformats.org/officeDocument/2006/relationships/hyperlink" Target="https://starcitygames.com/umori-the-collector-sgl-mtg-mul-062-enn/?sku=SGL-MTG-MUL-062-ENN" TargetMode="External"/><Relationship Id="rId1606" Type="http://schemas.openxmlformats.org/officeDocument/2006/relationships/hyperlink" Target="https://starcitygames.com/nine-fingers-keene-sgl-mtg-clb-289-enn/?sku=SGL-MTG-CLB-289-ENN1" TargetMode="External"/><Relationship Id="rId1813" Type="http://schemas.openxmlformats.org/officeDocument/2006/relationships/hyperlink" Target="https://starcitygames.com/repudiate-sgl-mtg-rna-227-enn/?sku=SGL-MTG-RNA-227-ENN1" TargetMode="External"/><Relationship Id="rId91" Type="http://schemas.openxmlformats.org/officeDocument/2006/relationships/hyperlink" Target="https://starcitygames.com/mentor-of-the-meek-sgl-mtg-jmp-121-enn/?sku=SGL-MTG-JMP-121-ENN1https://starcitygames.com/mentor-of-the-meek-sgl-mtg-jmp-121-enn/?sku=SGL-MTG-JMP-121-ENN1" TargetMode="External"/><Relationship Id="rId187" Type="http://schemas.openxmlformats.org/officeDocument/2006/relationships/hyperlink" Target="https://starcitygames.com/ignite-the-beacon-sgl-mtg-war-18-enn/?sku=SGL-MTG-WAR-18-ENN1" TargetMode="External"/><Relationship Id="rId394" Type="http://schemas.openxmlformats.org/officeDocument/2006/relationships/hyperlink" Target="https://starcitygames.com/whelming-wave-sgl-mtg-cmr-409-enn/?sku=SGL-MTG-CMR-409-ENN1" TargetMode="External"/><Relationship Id="rId408" Type="http://schemas.openxmlformats.org/officeDocument/2006/relationships/hyperlink" Target="https://starcitygames.com/consuming-tide-sgl-mtg-vow-053-enn/?sku=SGL-MTG-VOW-053-ENN" TargetMode="External"/><Relationship Id="rId615" Type="http://schemas.openxmlformats.org/officeDocument/2006/relationships/hyperlink" Target="https://starcitygames.com/extraction-specialist-sgl-mtg-snc-012-enn/?sku=SGL-MTG-SNC-012-ENN1" TargetMode="External"/><Relationship Id="rId822" Type="http://schemas.openxmlformats.org/officeDocument/2006/relationships/hyperlink" Target="https://starcitygames.com/blazing-sunsteel-sgl-mtg-cmr-364-enn/?sku=SGL-MTG-CMR-364-ENN1" TargetMode="External"/><Relationship Id="rId1038" Type="http://schemas.openxmlformats.org/officeDocument/2006/relationships/hyperlink" Target="https://starcitygames.com/comet-storm-sgl-mtg-cmr-411-enn/?sku=SGL-MTG-CMR-411-ENN1" TargetMode="External"/><Relationship Id="rId1245" Type="http://schemas.openxmlformats.org/officeDocument/2006/relationships/hyperlink" Target="https://starcitygames.com/pelakka-wurm-sgl-mtg-m19-192-enn/?sku=SGL-MTG-M19-192-ENN1" TargetMode="External"/><Relationship Id="rId1452" Type="http://schemas.openxmlformats.org/officeDocument/2006/relationships/hyperlink" Target="https://starcitygames.com/zevlor-elturel-exile-sgl-mtg-clb-296-enn/?sku=SGL-MTG-CLB-296-ENN1" TargetMode="External"/><Relationship Id="rId1897" Type="http://schemas.openxmlformats.org/officeDocument/2006/relationships/hyperlink" Target="https://starcitygames.com/sigiled-sword-of-valeron-sgl-mtg-m19-244-enn/?sku=SGL-MTG-M19-244-ENN" TargetMode="External"/><Relationship Id="rId2075" Type="http://schemas.openxmlformats.org/officeDocument/2006/relationships/hyperlink" Target="https://starcitygames.com/kher-keep-sgl-mtg-tsr-281-enn/?sku=SGL-MTG-TSR-281-ENN1" TargetMode="External"/><Relationship Id="rId254" Type="http://schemas.openxmlformats.org/officeDocument/2006/relationships/hyperlink" Target="https://starcitygames.com/ondu-inversion-ondu-skyruins-sgl-mtg-znr-030-enn/?sku=SGL-MTG-ZNR-030-ENN1" TargetMode="External"/><Relationship Id="rId699" Type="http://schemas.openxmlformats.org/officeDocument/2006/relationships/hyperlink" Target="https://starcitygames.com/defiler-of-flesh-sgl-mtg-dmu-090-enn/?sku=SGL-MTG-DMU-090-ENN1" TargetMode="External"/><Relationship Id="rId1091" Type="http://schemas.openxmlformats.org/officeDocument/2006/relationships/hyperlink" Target="https://starcitygames.com/boxing-ring-sgl-mtg-ncc-091-enn/?sku=SGL-MTG-NCC-091-ENN1" TargetMode="External"/><Relationship Id="rId1105" Type="http://schemas.openxmlformats.org/officeDocument/2006/relationships/hyperlink" Target="https://starcitygames.com/curse-of-predation-sgl-mtg-ima-159-enn/?sku=SGL-MTG-IMA-159-ENN1" TargetMode="External"/><Relationship Id="rId1312" Type="http://schemas.openxmlformats.org/officeDocument/2006/relationships/hyperlink" Target="https://starcitygames.com/time-wipe-sgl-mtg-moc-340-enn/?sku=SGL-MTG-MOC-340-ENN" TargetMode="External"/><Relationship Id="rId1757" Type="http://schemas.openxmlformats.org/officeDocument/2006/relationships/hyperlink" Target="https://starcitygames.com/trostani-discordant-sgl-mtg-grn-208-enn/?sku=SGL-MTG-GRN-208-ENN1" TargetMode="External"/><Relationship Id="rId1964" Type="http://schemas.openxmlformats.org/officeDocument/2006/relationships/hyperlink" Target="https://starcitygames.com/precursor-golem-sgl-mtg-brr-042-enn/?sku=SGL-MTG-BRR-042-ENN" TargetMode="External"/><Relationship Id="rId49" Type="http://schemas.openxmlformats.org/officeDocument/2006/relationships/hyperlink" Target="https://starcitygames.com/dancing-sword-sgl-mtg-afr-008-enn/?sku=SGL-MTG-AFR-008-ENN1" TargetMode="External"/><Relationship Id="rId114" Type="http://schemas.openxmlformats.org/officeDocument/2006/relationships/hyperlink" Target="https://starcitygames.com/extraction-specialist-sgl-mtg-snc-012-enn/?sku=SGL-MTG-SNC-012-ENN1" TargetMode="External"/><Relationship Id="rId461" Type="http://schemas.openxmlformats.org/officeDocument/2006/relationships/hyperlink" Target="https://starcitygames.com/graveyard-busybody-sgl-mtg-ust-34-enn/?sku=SGL-MTG-UST-34-ENN1" TargetMode="External"/><Relationship Id="rId559" Type="http://schemas.openxmlformats.org/officeDocument/2006/relationships/hyperlink" Target="https://starcitygames.com/skemfar-avenger-sgl-mtg-khm-109-enn/?sku=SGL-MTG-KHM-109-ENN1" TargetMode="External"/><Relationship Id="rId766" Type="http://schemas.openxmlformats.org/officeDocument/2006/relationships/hyperlink" Target="https://starcitygames.com/scourge-of-nel-toth-sgl-mtg-jmp-274-enn/?sku=SGL-MTG-JMP-274-ENN1" TargetMode="External"/><Relationship Id="rId1189" Type="http://schemas.openxmlformats.org/officeDocument/2006/relationships/hyperlink" Target="https://starcitygames.com/hunters-prowess-sgl-mtg-e02-33-enn/?sku=SGL-MTG-E02-33-ENN1" TargetMode="External"/><Relationship Id="rId1396" Type="http://schemas.openxmlformats.org/officeDocument/2006/relationships/hyperlink" Target="https://starcitygames.com/abzan-ascendancy-sgl-mtg-2x2-165-enn/?sku=SGL-MTG-2X2-165-ENN1" TargetMode="External"/><Relationship Id="rId1617" Type="http://schemas.openxmlformats.org/officeDocument/2006/relationships/hyperlink" Target="https://starcitygames.com/zirda-the-dawnwaker-sgl-mtg-iko-233-enn/?sku=SGL-MTG-IKO-233-ENN1" TargetMode="External"/><Relationship Id="rId1824" Type="http://schemas.openxmlformats.org/officeDocument/2006/relationships/hyperlink" Target="https://starcitygames.com/simic-sky-swallower-sgl-mtg-gk2-124-enn/?sku=SGL-MTG-GK2-124-ENN1" TargetMode="External"/><Relationship Id="rId198" Type="http://schemas.openxmlformats.org/officeDocument/2006/relationships/hyperlink" Target="https://starcitygames.com/pulmonic-sliver-sgl-mtg-tsr-034-enn/?sku=SGL-MTG-TSR-034-ENN1" TargetMode="External"/><Relationship Id="rId321" Type="http://schemas.openxmlformats.org/officeDocument/2006/relationships/hyperlink" Target="https://starcitygames.com/nimble-obstructionist-sgl-mtg-hou-40-enn/?sku=SGL-MTG-HOU-40-ENN1" TargetMode="External"/><Relationship Id="rId419" Type="http://schemas.openxmlformats.org/officeDocument/2006/relationships/hyperlink" Target="https://starcitygames.com/the-phasing-of-zhalfir-sgl-mtg-dmu-059-enn/?sku=SGL-MTG-DMU-059-ENN1" TargetMode="External"/><Relationship Id="rId626" Type="http://schemas.openxmlformats.org/officeDocument/2006/relationships/hyperlink" Target="https://starcitygames.com/falkenrath-forebear-sgl-mtg-vow2-334-enn/?sku=SGL-MTG-VOW2-334-ENN1" TargetMode="External"/><Relationship Id="rId973" Type="http://schemas.openxmlformats.org/officeDocument/2006/relationships/hyperlink" Target="https://starcitygames.com/brash-taunter-sgl-mtg-m21-133-enn/?sku=SGL-MTG-M21-133-ENN1" TargetMode="External"/><Relationship Id="rId1049" Type="http://schemas.openxmlformats.org/officeDocument/2006/relationships/hyperlink" Target="https://starcitygames.com/oviya-pashiri-sage-lifecrafter-sgl-mtg-kld-165-enn/?sku=SGL-MTG-KLD-165-ENN1" TargetMode="External"/><Relationship Id="rId1256" Type="http://schemas.openxmlformats.org/officeDocument/2006/relationships/hyperlink" Target="https://starcitygames.com/sandwurm-convergence-sgl-mtg-akh-183-enn/?sku=SGL-MTG-AKH-183-ENN1" TargetMode="External"/><Relationship Id="rId2002" Type="http://schemas.openxmlformats.org/officeDocument/2006/relationships/hyperlink" Target="https://starcitygames.com/prairie-stream-sgl-mtg-afc-256-enn/?sku=SGL-MTG-AFC-256-ENN1" TargetMode="External"/><Relationship Id="rId2086" Type="http://schemas.openxmlformats.org/officeDocument/2006/relationships/hyperlink" Target="https://starcitygames.com/tyrite-sanctum-sgl-mtg-dmc-240-enn/?sku=SGL-MTG-DMC-240-ENN1" TargetMode="External"/><Relationship Id="rId833" Type="http://schemas.openxmlformats.org/officeDocument/2006/relationships/hyperlink" Target="https://starcitygames.com/orb-of-dragonkind-sgl-mtg-afr2-381-enn/?sku=SGL-MTG-AFR2-381-ENN" TargetMode="External"/><Relationship Id="rId1116" Type="http://schemas.openxmlformats.org/officeDocument/2006/relationships/hyperlink" Target="https://starcitygames.com/champion-of-lambholt-sgl-mtg-2xm-156-enn/?sku=SGL-MTG-2XM-156-ENN1" TargetMode="External"/><Relationship Id="rId1463" Type="http://schemas.openxmlformats.org/officeDocument/2006/relationships/hyperlink" Target="https://starcitygames.com/bjorna-nightfall-alchemist-sgl-mtg-prm-secret_slx_002-enn/?sku=SGL-MTG-PRM-SECRET_SLX_002-ENN1" TargetMode="External"/><Relationship Id="rId1670" Type="http://schemas.openxmlformats.org/officeDocument/2006/relationships/hyperlink" Target="https://starcitygames.com/signal-the-clans-sgl-mtg-gtc-194-enn/?sku=SGL-MTG-GTC-194-ENN1" TargetMode="External"/><Relationship Id="rId1768" Type="http://schemas.openxmlformats.org/officeDocument/2006/relationships/hyperlink" Target="https://starcitygames.com/brokers-ascendancy-sgl-mtg-snc-170-enn/?sku=SGL-MTG-SNC-170-ENN1" TargetMode="External"/><Relationship Id="rId265" Type="http://schemas.openxmlformats.org/officeDocument/2006/relationships/hyperlink" Target="https://starcitygames.com/progenitor-exarch-sgl-mtg-mom-032-enn/?sku=SGL-MTG-MOM-032-ENN" TargetMode="External"/><Relationship Id="rId472" Type="http://schemas.openxmlformats.org/officeDocument/2006/relationships/hyperlink" Target="https://starcitygames.com/upheaval-sgl-mtg-mh2-270-enn/?sku=SGL-MTG-MH2-270-ENN1" TargetMode="External"/><Relationship Id="rId900" Type="http://schemas.openxmlformats.org/officeDocument/2006/relationships/hyperlink" Target="https://starcitygames.com/alesha-who-smiles-at-death-sgl-mtg-dmc-118-enn/?sku=SGL-MTG-DMC-118-ENN1" TargetMode="External"/><Relationship Id="rId1323" Type="http://schemas.openxmlformats.org/officeDocument/2006/relationships/hyperlink" Target="https://starcitygames.com/toluz-clever-conductor-sgl-mtg-snc2-336-enn/?sku=SGL-MTG-SNC2-336-ENN1" TargetMode="External"/><Relationship Id="rId1530" Type="http://schemas.openxmlformats.org/officeDocument/2006/relationships/hyperlink" Target="https://starcitygames.com/blim-comedic-genius-sgl-mtg-cmr-272-enn/?sku=SGL-MTG-CMR-272-ENN1" TargetMode="External"/><Relationship Id="rId1628" Type="http://schemas.openxmlformats.org/officeDocument/2006/relationships/hyperlink" Target="https://starcitygames.com/brion-stoutarm-sgl-mtg-a25-200-enn/?sku=SGL-MTG-A25-200-ENN1" TargetMode="External"/><Relationship Id="rId1975" Type="http://schemas.openxmlformats.org/officeDocument/2006/relationships/hyperlink" Target="https://starcitygames.com/god-pharaohs-gift-sgl-mtg-hou-161-enn/?sku=SGL-MTG-HOU-161-ENN1" TargetMode="External"/><Relationship Id="rId125" Type="http://schemas.openxmlformats.org/officeDocument/2006/relationships/hyperlink" Target="https://starcitygames.com/acclaimed-contender-sgl-mtg-moc-166-enn/?sku=SGL-MTG-MOC-166-ENN" TargetMode="External"/><Relationship Id="rId332" Type="http://schemas.openxmlformats.org/officeDocument/2006/relationships/hyperlink" Target="https://starcitygames.com/khod-etlan-shiis-envoy-sgl-mtg-mb13-024-enn/?sku=SGL-MTG-MB13-024-ENN1" TargetMode="External"/><Relationship Id="rId777" Type="http://schemas.openxmlformats.org/officeDocument/2006/relationships/hyperlink" Target="https://starcitygames.com/hoarding-broodlord-sgl-mtg-mom-110-enn/?sku=SGL-MTG-MOM-110-ENN" TargetMode="External"/><Relationship Id="rId984" Type="http://schemas.openxmlformats.org/officeDocument/2006/relationships/hyperlink" Target="https://starcitygames.com/curse-of-obsession-sgl-mtg-mic-035-enn/?sku=SGL-MTG-MIC-035-ENN1" TargetMode="External"/><Relationship Id="rId1835" Type="http://schemas.openxmlformats.org/officeDocument/2006/relationships/hyperlink" Target="https://starcitygames.com/song-of-creation-sgl-mtg-iko-210-enn/?sku=SGL-MTG-IKO-210-ENN1" TargetMode="External"/><Relationship Id="rId2013" Type="http://schemas.openxmlformats.org/officeDocument/2006/relationships/hyperlink" Target="https://starcitygames.com/temple-of-silence-sgl-mtg-m20-256-enn/?sku=SGL-MTG-M20-256-ENN1" TargetMode="External"/><Relationship Id="rId637" Type="http://schemas.openxmlformats.org/officeDocument/2006/relationships/hyperlink" Target="https://starcitygames.com/drana-liberator-of-malakir-sgl-mtg-dmc-111-enn/?sku=SGL-MTG-DMC-111-ENN1" TargetMode="External"/><Relationship Id="rId844" Type="http://schemas.openxmlformats.org/officeDocument/2006/relationships/hyperlink" Target="https://starcitygames.com/magmatic-channeler-sgl-mtg-j22-571-enn/?sku=SGL-MTG-J22-571-ENN" TargetMode="External"/><Relationship Id="rId1267" Type="http://schemas.openxmlformats.org/officeDocument/2006/relationships/hyperlink" Target="https://starcitygames.com/nyleas-intervention-sgl-mtg-thb-188-enn/?sku=SGL-MTG-THB-188-ENN1" TargetMode="External"/><Relationship Id="rId1474" Type="http://schemas.openxmlformats.org/officeDocument/2006/relationships/hyperlink" Target="https://starcitygames.com/yusri-fortunes-flame-sgl-mtg-mh2-218-enn/?sku=SGL-MTG-MH2-218-ENN1" TargetMode="External"/><Relationship Id="rId1681" Type="http://schemas.openxmlformats.org/officeDocument/2006/relationships/hyperlink" Target="https://starcitygames.com/dire-strain-rampage-sgl-mtg-mid-219-enn/?sku=SGL-MTG-MID-219-ENN1" TargetMode="External"/><Relationship Id="rId1902" Type="http://schemas.openxmlformats.org/officeDocument/2006/relationships/hyperlink" Target="https://starcitygames.com/coalition-relic-sgl-mtg-pwsb-fut_161-enn/?sku=SGL-MTG-PWSB-FUT_161-ENN" TargetMode="External"/><Relationship Id="rId276" Type="http://schemas.openxmlformats.org/officeDocument/2006/relationships/hyperlink" Target="https://starcitygames.com/the-blackstaff-of-waterdeep-sgl-mtg-afr-048-enn/?sku=SGL-MTG-AFR-048-ENN1" TargetMode="External"/><Relationship Id="rId483" Type="http://schemas.openxmlformats.org/officeDocument/2006/relationships/hyperlink" Target="https://starcitygames.com/complete-the-circuit-sgl-mtg-mom-052-enn/?sku=SGL-MTG-MOM-052-ENN" TargetMode="External"/><Relationship Id="rId690" Type="http://schemas.openxmlformats.org/officeDocument/2006/relationships/hyperlink" Target="https://starcitygames.com/hidetsugu-devouring-chaos-sgl-mtg-neo-099-enn/?sku=SGL-MTG-NEO-099-ENN1" TargetMode="External"/><Relationship Id="rId704" Type="http://schemas.openxmlformats.org/officeDocument/2006/relationships/hyperlink" Target="https://starcitygames.com/endless-ranks-of-the-dead-sgl-mtg-j22-410-enn/?sku=SGL-MTG-J22-410-ENN" TargetMode="External"/><Relationship Id="rId911" Type="http://schemas.openxmlformats.org/officeDocument/2006/relationships/hyperlink" Target="https://starcitygames.com/captivating-crew-sgl-mtg-xln-137-enn/?sku=SGL-MTG-XLN-137-ENN1" TargetMode="External"/><Relationship Id="rId1127" Type="http://schemas.openxmlformats.org/officeDocument/2006/relationships/hyperlink" Target="https://starcitygames.com/varis-silverymoon-ranger-sgl-mtg-afr2-335-enn/?sku=SGL-MTG-AFR2-335-ENN1" TargetMode="External"/><Relationship Id="rId1334" Type="http://schemas.openxmlformats.org/officeDocument/2006/relationships/hyperlink" Target="https://starcitygames.com/high-priest-of-penance-sgl-mtg-gtc-171-enn/?sku=SGL-MTG-GTC-171-ENN" TargetMode="External"/><Relationship Id="rId1541" Type="http://schemas.openxmlformats.org/officeDocument/2006/relationships/hyperlink" Target="https://starcitygames.com/malfegor-sgl-mtg-ima-205-enn/?sku=SGL-MTG-IMA-205-ENN1" TargetMode="External"/><Relationship Id="rId1779" Type="http://schemas.openxmlformats.org/officeDocument/2006/relationships/hyperlink" Target="https://starcitygames.com/amareth-the-lustrous-sgl-mtg-cmr-266-enn/?sku=SGL-MTG-CMR-266-ENN1" TargetMode="External"/><Relationship Id="rId1986" Type="http://schemas.openxmlformats.org/officeDocument/2006/relationships/hyperlink" Target="https://starcitygames.com/chamber-sentry-sgl-mtg-jmp-461-enn/?sku=SGL-MTG-JMP-461-ENN1" TargetMode="External"/><Relationship Id="rId40" Type="http://schemas.openxmlformats.org/officeDocument/2006/relationships/hyperlink" Target="https://starcitygames.com/seraphic-greatsword-sgl-mtg-cmr-045-enn/?sku=SGL-MTG-CMR-045-ENN1" TargetMode="External"/><Relationship Id="rId136" Type="http://schemas.openxmlformats.org/officeDocument/2006/relationships/hyperlink" Target="https://starcitygames.com/regnas-sanction-sgl-mtg-bbd-30-enn/?sku=SGL-MTG-BBD-30-ENN1" TargetMode="External"/><Relationship Id="rId343" Type="http://schemas.openxmlformats.org/officeDocument/2006/relationships/hyperlink" Target="https://starcitygames.com/theoretical-duplication-sgl-mtg-c212-361-enn/?sku=SGL-MTG-C212-361-ENN1" TargetMode="External"/><Relationship Id="rId550" Type="http://schemas.openxmlformats.org/officeDocument/2006/relationships/hyperlink" Target="https://starcitygames.com/dreadhorde-invasion-sgl-mtg-war-86-enn/?sku=SGL-MTG-WAR-86-ENN1" TargetMode="External"/><Relationship Id="rId788" Type="http://schemas.openxmlformats.org/officeDocument/2006/relationships/hyperlink" Target="https://starcitygames.com/cut-of-the-profits-sgl-mtg-snc-072-enn/?sku=SGL-MTG-SNC-072-ENN1" TargetMode="External"/><Relationship Id="rId995" Type="http://schemas.openxmlformats.org/officeDocument/2006/relationships/hyperlink" Target="https://starcitygames.com/flameblade-angel-sgl-mtg-soi-157-enn/?sku=SGL-MTG-SOI-157-ENN1" TargetMode="External"/><Relationship Id="rId1180" Type="http://schemas.openxmlformats.org/officeDocument/2006/relationships/hyperlink" Target="https://starcitygames.com/doomskar-warrior-sgl-mtg-mom-185-enn/?sku=SGL-MTG-MOM-185-ENN" TargetMode="External"/><Relationship Id="rId1401" Type="http://schemas.openxmlformats.org/officeDocument/2006/relationships/hyperlink" Target="https://starcitygames.com/myrkul-lord-of-bones-sgl-mtg-clb2-433-enn/?sku=SGL-MTG-CLB2-433-ENN" TargetMode="External"/><Relationship Id="rId1639" Type="http://schemas.openxmlformats.org/officeDocument/2006/relationships/hyperlink" Target="https://starcitygames.com/radiant-scrollwielder-sgl-mtg-stx-221-enn/?sku=SGL-MTG-STX-221-ENN1" TargetMode="External"/><Relationship Id="rId1846" Type="http://schemas.openxmlformats.org/officeDocument/2006/relationships/hyperlink" Target="https://starcitygames.com/bag-of-holding-sgl-mtg-m20-222-enn/?sku=SGL-MTG-M20-222-ENN1" TargetMode="External"/><Relationship Id="rId2024" Type="http://schemas.openxmlformats.org/officeDocument/2006/relationships/hyperlink" Target="https://starcitygames.com/sunken-hollow-sgl-mtg-mic-182-enn/?sku=SGL-MTG-MIC-182-ENN1" TargetMode="External"/><Relationship Id="rId203" Type="http://schemas.openxmlformats.org/officeDocument/2006/relationships/hyperlink" Target="https://starcitygames.com/visions-of-glory-sgl-mtg-mic-032-enn/?sku=SGL-MTG-MIC-032-ENN1" TargetMode="External"/><Relationship Id="rId648" Type="http://schemas.openxmlformats.org/officeDocument/2006/relationships/hyperlink" Target="https://starcitygames.com/murderous-rider-swift-end-sgl-mtg-moc-258-enn/?sku=SGL-MTG-MOC-258-ENN" TargetMode="External"/><Relationship Id="rId855" Type="http://schemas.openxmlformats.org/officeDocument/2006/relationships/hyperlink" Target="https://starcitygames.com/spiteful-sliver-sgl-mtg-mh1-148-enn/?sku=SGL-MTG-MH1-148-ENN1" TargetMode="External"/><Relationship Id="rId1040" Type="http://schemas.openxmlformats.org/officeDocument/2006/relationships/hyperlink" Target="https://starcitygames.com/light-up-the-night-sgl-mtg-mid-146-enn/?sku=SGL-MTG-MID-146-ENN1" TargetMode="External"/><Relationship Id="rId1278" Type="http://schemas.openxmlformats.org/officeDocument/2006/relationships/hyperlink" Target="https://starcitygames.com/meddling-mage-sgl-mtg-2xm-210-enn/?sku=SGL-MTG-2XM-210-ENN1" TargetMode="External"/><Relationship Id="rId1485" Type="http://schemas.openxmlformats.org/officeDocument/2006/relationships/hyperlink" Target="https://starcitygames.com/hypersonic-dragon-sgl-mtg-gk1-39-enn/?sku=SGL-MTG-GK1-39-ENN1" TargetMode="External"/><Relationship Id="rId1692" Type="http://schemas.openxmlformats.org/officeDocument/2006/relationships/hyperlink" Target="https://starcitygames.com/hans-eriksson-sgl-mtg-cmr-279-enn/?sku=SGL-MTG-CMR-279-ENN1" TargetMode="External"/><Relationship Id="rId1706" Type="http://schemas.openxmlformats.org/officeDocument/2006/relationships/hyperlink" Target="https://starcitygames.com/waking-the-trolls-sgl-mtg-khm-234-enn/?sku=SGL-MTG-KHM-234-ENN1" TargetMode="External"/><Relationship Id="rId1913" Type="http://schemas.openxmlformats.org/officeDocument/2006/relationships/hyperlink" Target="https://starcitygames.com/getaway-car-sgl-mtg-snc-237-enn/?sku=SGL-MTG-SNC-237-ENN1" TargetMode="External"/><Relationship Id="rId287" Type="http://schemas.openxmlformats.org/officeDocument/2006/relationships/hyperlink" Target="https://starcitygames.com/mission-briefing-sgl-mtg-grn-44-enn/?sku=SGL-MTG-GRN-44-ENN1" TargetMode="External"/><Relationship Id="rId410" Type="http://schemas.openxmlformats.org/officeDocument/2006/relationships/hyperlink" Target="https://starcitygames.com/consuming-tide-sgl-mtg-dbl-320-enn/?sku=SGL-MTG-DBL-320-ENN" TargetMode="External"/><Relationship Id="rId494" Type="http://schemas.openxmlformats.org/officeDocument/2006/relationships/hyperlink" Target="https://starcitygames.com/thought-reflection-sgl-mtg-2xm-072-enn/?sku=SGL-MTG-2XM-072-ENN1" TargetMode="External"/><Relationship Id="rId508" Type="http://schemas.openxmlformats.org/officeDocument/2006/relationships/hyperlink" Target="https://starcitygames.com/inkwell-leviathan-sgl-mtg-2xm-055-enn/?sku=SGL-MTG-2XM-055-ENN1" TargetMode="External"/><Relationship Id="rId715" Type="http://schemas.openxmlformats.org/officeDocument/2006/relationships/hyperlink" Target="https://starcitygames.com/massacre-girl-sgl-mtg-war-99-enn/?sku=SGL-MTG-WAR-99-ENN1" TargetMode="External"/><Relationship Id="rId922" Type="http://schemas.openxmlformats.org/officeDocument/2006/relationships/hyperlink" Target="https://starcitygames.com/skyfire-phoenix-sgl-mtg-c19-28-enn/?sku=SGL-MTG-C19-28-ENN1" TargetMode="External"/><Relationship Id="rId1138" Type="http://schemas.openxmlformats.org/officeDocument/2006/relationships/hyperlink" Target="https://starcitygames.com/llanowar-greenwidow-sgl-mtg-dmu-169-enn/?sku=SGL-MTG-DMU-169-ENN1" TargetMode="External"/><Relationship Id="rId1345" Type="http://schemas.openxmlformats.org/officeDocument/2006/relationships/hyperlink" Target="https://starcitygames.com/orzhov-pontiff-sgl-mtg-gk2-43-enn/?sku=SGL-MTG-GK2-43-ENN1" TargetMode="External"/><Relationship Id="rId1552" Type="http://schemas.openxmlformats.org/officeDocument/2006/relationships/hyperlink" Target="https://starcitygames.com/ognis-the-dragons-lash-sgl-mtg-snc2-325-enn/?sku=SGL-MTG-SNC2-325-ENN1" TargetMode="External"/><Relationship Id="rId1997" Type="http://schemas.openxmlformats.org/officeDocument/2006/relationships/hyperlink" Target="https://starcitygames.com/prairie-stream-sgl-mtg-prm-pp_bfz_241-enn/?sku=SGL-MTG-PRM-PP_BFZ_241-ENN1" TargetMode="External"/><Relationship Id="rId147" Type="http://schemas.openxmlformats.org/officeDocument/2006/relationships/hyperlink" Target="https://starcitygames.com/ajanis-chosen-sgl-mtg-jmp-082-enn/?sku=SGL-MTG-JMP-082-ENN1" TargetMode="External"/><Relationship Id="rId354" Type="http://schemas.openxmlformats.org/officeDocument/2006/relationships/hyperlink" Target="https://starcitygames.com/chasm-skulker-sgl-mtg-ncc-214-enn/?sku=SGL-MTG-NCC-214-ENN1" TargetMode="External"/><Relationship Id="rId799" Type="http://schemas.openxmlformats.org/officeDocument/2006/relationships/hyperlink" Target="https://starcitygames.com/falkenrath-pit-fighter-sgl-mtg-mid-137-enn/?sku=SGL-MTG-MID-137-ENN1" TargetMode="External"/><Relationship Id="rId1191" Type="http://schemas.openxmlformats.org/officeDocument/2006/relationships/hyperlink" Target="https://starcitygames.com/awakening-of-vitu-ghazi-sgl-mtg-war-152-enn/?sku=SGL-MTG-WAR-152-ENN1" TargetMode="External"/><Relationship Id="rId1205" Type="http://schemas.openxmlformats.org/officeDocument/2006/relationships/hyperlink" Target="https://starcitygames.com/verdant-embrace-sgl-mtg-afc-173-enn/?sku=SGL-MTG-AFC-173-ENN1" TargetMode="External"/><Relationship Id="rId1857" Type="http://schemas.openxmlformats.org/officeDocument/2006/relationships/hyperlink" Target="https://starcitygames.com/blackblade-reforged-sgl-mtg-ss2-008-enn/?sku=SGL-MTG-SS2-008-ENN1" TargetMode="External"/><Relationship Id="rId2035" Type="http://schemas.openxmlformats.org/officeDocument/2006/relationships/hyperlink" Target="https://starcitygames.com/shivan-reef-sgl-mtg-dmu-255-enn/?sku=SGL-MTG-DMU-255-ENN1" TargetMode="External"/><Relationship Id="rId51" Type="http://schemas.openxmlformats.org/officeDocument/2006/relationships/hyperlink" Target="https://starcitygames.com/loyal-warhound-sgl-mtg-afr-023-enn/?sku=SGL-MTG-AFR-023-ENN1" TargetMode="External"/><Relationship Id="rId561" Type="http://schemas.openxmlformats.org/officeDocument/2006/relationships/hyperlink" Target="https://starcitygames.com/poets-quill-sgl-mtg-stx-082-enn/?sku=SGL-MTG-STX-082-ENN1" TargetMode="External"/><Relationship Id="rId659" Type="http://schemas.openxmlformats.org/officeDocument/2006/relationships/hyperlink" Target="https://starcitygames.com/demon-of-catastrophes-sgl-mtg-m19-91-enn/?sku=SGL-MTG-M19-91-ENN1" TargetMode="External"/><Relationship Id="rId866" Type="http://schemas.openxmlformats.org/officeDocument/2006/relationships/hyperlink" Target="https://starcitygames.com/zurzoth-chaos-rider-sgl-mtg-jmp-027-enn/?sku=SGL-MTG-JMP-027-ENN1" TargetMode="External"/><Relationship Id="rId1289" Type="http://schemas.openxmlformats.org/officeDocument/2006/relationships/hyperlink" Target="https://starcitygames.com/gwafa-hazid-profiteer-sgl-mtg-bbd-223-enn/?sku=SGL-MTG-BBD-223-ENN1" TargetMode="External"/><Relationship Id="rId1412" Type="http://schemas.openxmlformats.org/officeDocument/2006/relationships/hyperlink" Target="https://starcitygames.com/prized-amalgam-sgl-mtg-tsr2-382-enn/?sku=SGL-MTG-TSR2-382-ENN1" TargetMode="External"/><Relationship Id="rId1496" Type="http://schemas.openxmlformats.org/officeDocument/2006/relationships/hyperlink" Target="https://starcitygames.com/refuse-sgl-mtg-hou-156a-enn/?sku=SGL-MTG-HOU-156a-ENN1" TargetMode="External"/><Relationship Id="rId1717" Type="http://schemas.openxmlformats.org/officeDocument/2006/relationships/hyperlink" Target="https://starcitygames.com/fiery-justice-sgl-mtg-2x2-212-enn/?sku=SGL-MTG-2X2-212-ENN1" TargetMode="External"/><Relationship Id="rId1924" Type="http://schemas.openxmlformats.org/officeDocument/2006/relationships/hyperlink" Target="https://starcitygames.com/thopter-shop-sgl-mtg-brc2-066-enn/?sku=SGL-MTG-BRC2-066-ENN" TargetMode="External"/><Relationship Id="rId214" Type="http://schemas.openxmlformats.org/officeDocument/2006/relationships/hyperlink" Target="https://starcitygames.com/rescue-retriever-sgl-mtg-bro-288-enn/?sku=SGL-MTG-BRO-288-ENN" TargetMode="External"/><Relationship Id="rId298" Type="http://schemas.openxmlformats.org/officeDocument/2006/relationships/hyperlink" Target="https://starcitygames.com/confounding-conundrum-sgl-mtg-znr-053-enn/?sku=SGL-MTG-ZNR-053-ENN1" TargetMode="External"/><Relationship Id="rId421" Type="http://schemas.openxmlformats.org/officeDocument/2006/relationships/hyperlink" Target="https://starcitygames.com/seafloor-oracle-sgl-mtg-j22-343-enn/?sku=SGL-MTG-J22-343-ENN" TargetMode="External"/><Relationship Id="rId519" Type="http://schemas.openxmlformats.org/officeDocument/2006/relationships/hyperlink" Target="https://starcitygames.com/multiple-choice-sgl-mtg-stx-048-enn/?sku=SGL-MTG-STX-048-ENN1" TargetMode="External"/><Relationship Id="rId1051" Type="http://schemas.openxmlformats.org/officeDocument/2006/relationships/hyperlink" Target="https://starcitygames.com/greenbelt-rampager-sgl-mtg-pwsb-aer_107-enn/?sku=SGL-MTG-PWSB-AER_107-ENN1" TargetMode="External"/><Relationship Id="rId1149" Type="http://schemas.openxmlformats.org/officeDocument/2006/relationships/hyperlink" Target="https://starcitygames.com/path-of-discovery-sgl-mtg-rix-142-enn/?sku=SGL-MTG-RIX-142-ENN1" TargetMode="External"/><Relationship Id="rId1356" Type="http://schemas.openxmlformats.org/officeDocument/2006/relationships/hyperlink" Target="https://starcitygames.com/lurrus-of-the-dream-den-sgl-mtg-prm-cd_q06_009-enn/?sku=SGL-MTG-PRM-CD_Q06_009-ENN" TargetMode="External"/><Relationship Id="rId158" Type="http://schemas.openxmlformats.org/officeDocument/2006/relationships/hyperlink" Target="https://starcitygames.com/restoration-angel-sgl-mtg-tsr2-300-enn/?sku=SGL-MTG-TSR2-300-ENN1" TargetMode="External"/><Relationship Id="rId726" Type="http://schemas.openxmlformats.org/officeDocument/2006/relationships/hyperlink" Target="https://starcitygames.com/patriarchs-bidding-sgl-mtg-mh2-275-enn/?sku=SGL-MTG-MH2-275-ENN1" TargetMode="External"/><Relationship Id="rId933" Type="http://schemas.openxmlformats.org/officeDocument/2006/relationships/hyperlink" Target="https://starcitygames.com/fiery-confluence-sgl-mtg-ss3-003-enn/?sku=SGL-MTG-SS3-003-ENN" TargetMode="External"/><Relationship Id="rId1009" Type="http://schemas.openxmlformats.org/officeDocument/2006/relationships/hyperlink" Target="https://starcitygames.com/rage-reflection-sgl-mtg-2xm-139-enn/?sku=SGL-MTG-2XM-139-ENN1" TargetMode="External"/><Relationship Id="rId1563" Type="http://schemas.openxmlformats.org/officeDocument/2006/relationships/hyperlink" Target="https://starcitygames.com/valentin-dean-of-the-vein-lisette-dean-of-the-root-sgl-mtg-stx-161-enn/?sku=SGL-MTG-STX-161-ENN1" TargetMode="External"/><Relationship Id="rId1770" Type="http://schemas.openxmlformats.org/officeDocument/2006/relationships/hyperlink" Target="https://starcitygames.com/rigo-streetwise-mentor-sgl-mtg-snc-215-enn/?sku=SGL-MTG-SNC-215-ENN1" TargetMode="External"/><Relationship Id="rId1868" Type="http://schemas.openxmlformats.org/officeDocument/2006/relationships/hyperlink" Target="https://starcitygames.com/cursed-totem-sgl-mtg-mh2-295-enn/?sku=SGL-MTG-MH2-295-ENN1" TargetMode="External"/><Relationship Id="rId62" Type="http://schemas.openxmlformats.org/officeDocument/2006/relationships/hyperlink" Target="https://starcitygames.com/valiant-veteran-sgl-mtg-dmu-038-enn/?sku=SGL-MTG-DMU-038-ENN1" TargetMode="External"/><Relationship Id="rId365" Type="http://schemas.openxmlformats.org/officeDocument/2006/relationships/hyperlink" Target="https://starcitygames.com/talent-of-the-telepath-sgl-mtg-ori-78-enn/?sku=SGL-MTG-ORI-78-ENN1" TargetMode="External"/><Relationship Id="rId572" Type="http://schemas.openxmlformats.org/officeDocument/2006/relationships/hyperlink" Target="https://starcitygames.com/shadow-rite-priest-sgl-mtg-dmu-106-enn/?sku=SGL-MTG-DMU-106-ENN1" TargetMode="External"/><Relationship Id="rId1216" Type="http://schemas.openxmlformats.org/officeDocument/2006/relationships/hyperlink" Target="https://starcitygames.com/honored-hydra-sgl-mtg-akh-172-enn/?sku=SGL-MTG-AKH-172-ENN1" TargetMode="External"/><Relationship Id="rId1423" Type="http://schemas.openxmlformats.org/officeDocument/2006/relationships/hyperlink" Target="https://starcitygames.com/gisa-and-geralf-sgl-mtg-mic-150-enn/?sku=SGL-MTG-MIC-150-ENN1" TargetMode="External"/><Relationship Id="rId1630" Type="http://schemas.openxmlformats.org/officeDocument/2006/relationships/hyperlink" Target="https://starcitygames.com/master-warcraft-sgl-mtg-gk1-92-enn/?sku=SGL-MTG-GK1-92-ENN1" TargetMode="External"/><Relationship Id="rId2046" Type="http://schemas.openxmlformats.org/officeDocument/2006/relationships/hyperlink" Target="https://starcitygames.com/slayers-stronghold-sgl-mtg-cmr-494-enn/?sku=SGL-MTG-CMR-494-ENN1" TargetMode="External"/><Relationship Id="rId225" Type="http://schemas.openxmlformats.org/officeDocument/2006/relationships/hyperlink" Target="https://starcitygames.com/lena-selfless-champion-sgl-mtg-m19-21-enn/?sku=SGL-MTG-M19-21-ENN1" TargetMode="External"/><Relationship Id="rId432" Type="http://schemas.openxmlformats.org/officeDocument/2006/relationships/hyperlink" Target="https://starcitygames.com/patient-rebuilding-sgl-mtg-m19-67-enn/?sku=SGL-MTG-M19-67-ENN1" TargetMode="External"/><Relationship Id="rId877" Type="http://schemas.openxmlformats.org/officeDocument/2006/relationships/hyperlink" Target="https://starcitygames.com/molten-rain-sgl-mtg-tsr2-348-enn/?sku=SGL-MTG-TSR2-348-ENN1" TargetMode="External"/><Relationship Id="rId1062" Type="http://schemas.openxmlformats.org/officeDocument/2006/relationships/hyperlink" Target="https://starcitygames.com/evolutionary-leap-sgl-mtg-ori-176-enn/?sku=SGL-MTG-ORI-176-ENN" TargetMode="External"/><Relationship Id="rId1728" Type="http://schemas.openxmlformats.org/officeDocument/2006/relationships/hyperlink" Target="https://starcitygames.com/glittering-wish-sgl-mtg-tsr-253-enn/?sku=SGL-MTG-TSR-253-ENN1" TargetMode="External"/><Relationship Id="rId1935" Type="http://schemas.openxmlformats.org/officeDocument/2006/relationships/hyperlink" Target="https://starcitygames.com/lux-cannon-sgl-mtg-2xm-268-enn/?sku=SGL-MTG-2XM-268-ENN1" TargetMode="External"/><Relationship Id="rId737" Type="http://schemas.openxmlformats.org/officeDocument/2006/relationships/hyperlink" Target="https://starcitygames.com/the-cruelty-of-gix-sgl-mtg-dmu-087-enn/?sku=SGL-MTG-DMU-087-ENN1" TargetMode="External"/><Relationship Id="rId944" Type="http://schemas.openxmlformats.org/officeDocument/2006/relationships/hyperlink" Target="https://starcitygames.com/daretti-scrap-savant-sgl-mtg-c21-164-enn/?sku=SGL-MTG-C21-164-ENN1" TargetMode="External"/><Relationship Id="rId1367" Type="http://schemas.openxmlformats.org/officeDocument/2006/relationships/hyperlink" Target="https://starcitygames.com/extus-oriq-overlord-awaken-the-blood-avatar-sgl-mtg-stx-149-enn/?sku=SGL-MTG-STX-149-ENN1" TargetMode="External"/><Relationship Id="rId1574" Type="http://schemas.openxmlformats.org/officeDocument/2006/relationships/hyperlink" Target="https://starcitygames.com/sarulf-realm-eater-sgl-mtg-khm2-330-enn/?sku=SGL-MTG-KHM2-330-ENN1" TargetMode="External"/><Relationship Id="rId1781" Type="http://schemas.openxmlformats.org/officeDocument/2006/relationships/hyperlink" Target="https://starcitygames.com/simic-ascendancy-sgl-mtg-rna-207-enn/?sku=SGL-MTG-RNA-207-ENN1" TargetMode="External"/><Relationship Id="rId73" Type="http://schemas.openxmlformats.org/officeDocument/2006/relationships/hyperlink" Target="https://starcitygames.com/oketras-last-mercy-sgl-mtg-hou-18-enn/?sku=SGL-MTG-HOU-18-ENN1" TargetMode="External"/><Relationship Id="rId169" Type="http://schemas.openxmlformats.org/officeDocument/2006/relationships/hyperlink" Target="https://starcitygames.com/archangel-of-wrath-sgl-mtg-dmu-003-enn/?sku=SGL-MTG-DMU-003-ENN1" TargetMode="External"/><Relationship Id="rId376" Type="http://schemas.openxmlformats.org/officeDocument/2006/relationships/hyperlink" Target="https://starcitygames.com/the-antiquities-war-sgl-mtg-dom-42-enn/?sku=SGL-MTG-DOM-42-ENN1" TargetMode="External"/><Relationship Id="rId583" Type="http://schemas.openxmlformats.org/officeDocument/2006/relationships/hyperlink" Target="https://starcitygames.com/bontus-last-reckoning-sgl-mtg-hou-60-enn/?sku=SGL-MTG-HOU-60-ENN1" TargetMode="External"/><Relationship Id="rId790" Type="http://schemas.openxmlformats.org/officeDocument/2006/relationships/hyperlink" Target="https://starcitygames.com/dark-salvation-sgl-mtg-mic-110-enn/?sku=SGL-MTG-MIC-110-ENN1" TargetMode="External"/><Relationship Id="rId804" Type="http://schemas.openxmlformats.org/officeDocument/2006/relationships/hyperlink" Target="https://starcitygames.com/harsh-mentor-sgl-mtg-akh-135-enn/?sku=SGL-MTG-AKH-135-ENN1" TargetMode="External"/><Relationship Id="rId1227" Type="http://schemas.openxmlformats.org/officeDocument/2006/relationships/hyperlink" Target="https://starcitygames.com/primordial-sage-sgl-mtg-jmp-422-enn/?sku=SGL-MTG-JMP-422-ENN1" TargetMode="External"/><Relationship Id="rId1434" Type="http://schemas.openxmlformats.org/officeDocument/2006/relationships/hyperlink" Target="https://starcitygames.com/oskar-rubbish-reclaimer-sgl-mtg-ncc-077-enn/?sku=SGL-MTG-NCC-077-ENN1" TargetMode="External"/><Relationship Id="rId1641" Type="http://schemas.openxmlformats.org/officeDocument/2006/relationships/hyperlink" Target="https://starcitygames.com/astor-bearer-of-blades-sgl-mtg-dmu-194-enn/?sku=SGL-MTG-DMU-194-ENN1" TargetMode="External"/><Relationship Id="rId1879" Type="http://schemas.openxmlformats.org/officeDocument/2006/relationships/hyperlink" Target="https://starcitygames.com/journeyers-kite-sgl-mtg-brr-025-enn/?sku=SGL-MTG-BRR-025-ENN" TargetMode="External"/><Relationship Id="rId2057" Type="http://schemas.openxmlformats.org/officeDocument/2006/relationships/hyperlink" Target="https://starcitygames.com/canopy-vista-sgl-mtg-afc-227-enn/?sku=SGL-MTG-AFC-227-ENN1" TargetMode="External"/><Relationship Id="rId4" Type="http://schemas.openxmlformats.org/officeDocument/2006/relationships/hyperlink" Target="https://starcitygames.com/champion-of-the-parish-sgl-mtg-isd-6-enn/?sku=SGL-MTG-ISD-6-ENN" TargetMode="External"/><Relationship Id="rId236" Type="http://schemas.openxmlformats.org/officeDocument/2006/relationships/hyperlink" Target="https://starcitygames.com/sigardas-summons-sgl-mtg-vow-036-enn/?sku=SGL-MTG-VOW-036-ENN1" TargetMode="External"/><Relationship Id="rId443" Type="http://schemas.openxmlformats.org/officeDocument/2006/relationships/hyperlink" Target="https://starcitygames.com/prognostic-sphinx-sgl-mtg-afc-090-enn/?sku=SGL-MTG-AFC-090-ENN1" TargetMode="External"/><Relationship Id="rId650" Type="http://schemas.openxmlformats.org/officeDocument/2006/relationships/hyperlink" Target="https://starcitygames.com/desecration-demon-sgl-mtg-rtr-63-enn/?sku=SGL-MTG-RTR-63-ENN1" TargetMode="External"/><Relationship Id="rId888" Type="http://schemas.openxmlformats.org/officeDocument/2006/relationships/hyperlink" Target="https://starcitygames.com/chefs-kiss-sgl-mtg-mh2-120-enn/?sku=SGL-MTG-MH2-120-ENN1" TargetMode="External"/><Relationship Id="rId1073" Type="http://schemas.openxmlformats.org/officeDocument/2006/relationships/hyperlink" Target="https://starcitygames.com/wildborn-preserver-sgl-mtg-eld-182-enn/?sku=SGL-MTG-ELD-182-ENN1" TargetMode="External"/><Relationship Id="rId1280" Type="http://schemas.openxmlformats.org/officeDocument/2006/relationships/hyperlink" Target="https://starcitygames.com/dennick-pious-apprentice-sgl-mtg-mid-217-enn/?sku=SGL-MTG-MID-217-ENN" TargetMode="External"/><Relationship Id="rId1501" Type="http://schemas.openxmlformats.org/officeDocument/2006/relationships/hyperlink" Target="https://starcitygames.com/narset-of-the-ancient-way-sgl-mtg-iko-195-enn/?sku=SGL-MTG-IKO-195-ENN1" TargetMode="External"/><Relationship Id="rId1739" Type="http://schemas.openxmlformats.org/officeDocument/2006/relationships/hyperlink" Target="https://starcitygames.com/wayfaring-temple-sgl-mtg-rtr-209-enn/?sku=SGL-MTG-RTR-209-ENN1" TargetMode="External"/><Relationship Id="rId1946" Type="http://schemas.openxmlformats.org/officeDocument/2006/relationships/hyperlink" Target="https://starcitygames.com/goblin-charbelcher-sgl-mtg-brr-018-enn/?sku=SGL-MTG-BRR-018-ENN" TargetMode="External"/><Relationship Id="rId303" Type="http://schemas.openxmlformats.org/officeDocument/2006/relationships/hyperlink" Target="https://starcitygames.com/rise-and-shine-sgl-mtg-mh2-058-enn/?sku=SGL-MTG-MH2-058-ENN1" TargetMode="External"/><Relationship Id="rId748" Type="http://schemas.openxmlformats.org/officeDocument/2006/relationships/hyperlink" Target="https://starcitygames.com/pontiff-of-blight-sgl-mtg-gk2-33-enn/?sku=SGL-MTG-GK2-33-ENN1" TargetMode="External"/><Relationship Id="rId955" Type="http://schemas.openxmlformats.org/officeDocument/2006/relationships/hyperlink" Target="https://starcitygames.com/defiler-of-instinct-sgl-mtg-dmu-119-enn/?sku=SGL-MTG-DMU-119-ENN1" TargetMode="External"/><Relationship Id="rId1140" Type="http://schemas.openxmlformats.org/officeDocument/2006/relationships/hyperlink" Target="https://starcitygames.com/polukranos-reborn-polukranos-engine-of-ruin-sgl-mtg-mom-200-enn/?sku=SGL-MTG-MOM-200-ENN" TargetMode="External"/><Relationship Id="rId1378" Type="http://schemas.openxmlformats.org/officeDocument/2006/relationships/hyperlink" Target="https://starcitygames.com/deathbringer-liege-sgl-mtg-2x2-200-enn/?sku=SGL-MTG-2X2-200-ENN1" TargetMode="External"/><Relationship Id="rId1585" Type="http://schemas.openxmlformats.org/officeDocument/2006/relationships/hyperlink" Target="https://starcitygames.com/culling-ritual-sgl-mtg-stx-172-enn/?sku=SGL-MTG-STX-172-ENN" TargetMode="External"/><Relationship Id="rId1792" Type="http://schemas.openxmlformats.org/officeDocument/2006/relationships/hyperlink" Target="https://starcitygames.com/augmenter-pugilist-echoing-equation-sgl-mtg-stx-147-enn/?sku=SGL-MTG-STX-147-ENN1" TargetMode="External"/><Relationship Id="rId1806" Type="http://schemas.openxmlformats.org/officeDocument/2006/relationships/hyperlink" Target="https://starcitygames.com/fathom-mage-sgl-mtg-cmr-445-enn/?sku=SGL-MTG-CMR-445-ENN1" TargetMode="External"/><Relationship Id="rId84" Type="http://schemas.openxmlformats.org/officeDocument/2006/relationships/hyperlink" Target="https://starcitygames.com/mirror-entity-sgl-mtg-pwsb-cma_016-enn/?sku=SGL-MTG-PWSB-CMA_016-ENN1" TargetMode="External"/><Relationship Id="rId387" Type="http://schemas.openxmlformats.org/officeDocument/2006/relationships/hyperlink" Target="https://starcitygames.com/profaner-of-the-dead-sgl-mtg-pwsb-dtk_070-enn/?sku=SGL-MTG-PWSB-DTK_070-ENN1" TargetMode="External"/><Relationship Id="rId510" Type="http://schemas.openxmlformats.org/officeDocument/2006/relationships/hyperlink" Target="https://starcitygames.com/commit-sgl-mtg-akh-211a-enn/?sku=SGL-MTG-AKH-211a-ENN1" TargetMode="External"/><Relationship Id="rId594" Type="http://schemas.openxmlformats.org/officeDocument/2006/relationships/hyperlink" Target="https://starcitygames.com/oathsworn-knight-sgl-mtg-eld-098-enn/?sku=SGL-MTG-ELD-098-ENN1" TargetMode="External"/><Relationship Id="rId608" Type="http://schemas.openxmlformats.org/officeDocument/2006/relationships/hyperlink" Target="https://starcitygames.com/nighthawk-scavenger-sgl-mtg-znr-115-enn/?sku=SGL-MTG-ZNR-115-ENN1" TargetMode="External"/><Relationship Id="rId815" Type="http://schemas.openxmlformats.org/officeDocument/2006/relationships/hyperlink" Target="https://starcitygames.com/chandras-regulator-sgl-mtg-m20-131-enn/?sku=SGL-MTG-M20-131-ENN1" TargetMode="External"/><Relationship Id="rId1238" Type="http://schemas.openxmlformats.org/officeDocument/2006/relationships/hyperlink" Target="https://starcitygames.com/feed-the-pack-sgl-mtg-j22-657-enn/?sku=SGL-MTG-J22-657-ENN" TargetMode="External"/><Relationship Id="rId1445" Type="http://schemas.openxmlformats.org/officeDocument/2006/relationships/hyperlink" Target="https://starcitygames.com/maestros-diabolist-sgl-mtg-snc-200-enn/?sku=SGL-MTG-SNC-200-ENN1" TargetMode="External"/><Relationship Id="rId1652" Type="http://schemas.openxmlformats.org/officeDocument/2006/relationships/hyperlink" Target="https://starcitygames.com/djeru-and-hazoret-sgl-mtg-mom-221-enn/?sku=SGL-MTG-MOM-221-ENN" TargetMode="External"/><Relationship Id="rId2068" Type="http://schemas.openxmlformats.org/officeDocument/2006/relationships/hyperlink" Target="https://starcitygames.com/guildmages-forum-sgl-mtg-grn-250-enn/?sku=SGL-MTG-GRN-250-ENN1" TargetMode="External"/><Relationship Id="rId247" Type="http://schemas.openxmlformats.org/officeDocument/2006/relationships/hyperlink" Target="https://starcitygames.com/angelic-arbiter-sgl-mtg-jmp-086-enn/?sku=SGL-MTG-JMP-086-ENN1" TargetMode="External"/><Relationship Id="rId899" Type="http://schemas.openxmlformats.org/officeDocument/2006/relationships/hyperlink" Target="https://starcitygames.com/squee-dubious-monarch-sgl-mtg-dmu-146-enn/?sku=SGL-MTG-DMU-146-ENN" TargetMode="External"/><Relationship Id="rId1000" Type="http://schemas.openxmlformats.org/officeDocument/2006/relationships/hyperlink" Target="https://starcitygames.com/charmbreaker-devils-sgl-mtg-ima-120-enn/?sku=SGL-MTG-IMA-120-ENN1" TargetMode="External"/><Relationship Id="rId1084" Type="http://schemas.openxmlformats.org/officeDocument/2006/relationships/hyperlink" Target="https://starcitygames.com/belt-of-giant-strength-sgl-mtg-afc-038-enn/?sku=SGL-MTG-AFC-038-ENN1" TargetMode="External"/><Relationship Id="rId1305" Type="http://schemas.openxmlformats.org/officeDocument/2006/relationships/hyperlink" Target="https://starcitygames.com/lavinia-of-the-tenth-sgl-mtg-gk2-15-enn/?sku=SGL-MTG-GK2-15-ENN1" TargetMode="External"/><Relationship Id="rId1957" Type="http://schemas.openxmlformats.org/officeDocument/2006/relationships/hyperlink" Target="https://starcitygames.com/heroes-podium-sgl-mtg-dmc-185-enn/?sku=SGL-MTG-DMC-185-ENN1" TargetMode="External"/><Relationship Id="rId107" Type="http://schemas.openxmlformats.org/officeDocument/2006/relationships/hyperlink" Target="https://starcitygames.com/nils-discipline-enforcer-sgl-mtg-c212-347-enn/?sku=SGL-MTG-C212-347-ENN1" TargetMode="External"/><Relationship Id="rId454" Type="http://schemas.openxmlformats.org/officeDocument/2006/relationships/hyperlink" Target="https://starcitygames.com/path-of-the-enigma-sgl-mtg-moc-023-enn/?sku=SGL-MTG-MOC-023-ENN" TargetMode="External"/><Relationship Id="rId661" Type="http://schemas.openxmlformats.org/officeDocument/2006/relationships/hyperlink" Target="https://starcitygames.com/eat-to-extinction-sgl-mtg-thb-090-enn/?sku=SGL-MTG-THB-090-ENN1" TargetMode="External"/><Relationship Id="rId759" Type="http://schemas.openxmlformats.org/officeDocument/2006/relationships/hyperlink" Target="https://starcitygames.com/zombie-apocalypse-sgl-mtg-mic-131-enn/?sku=SGL-MTG-MIC-131-ENN1" TargetMode="External"/><Relationship Id="rId966" Type="http://schemas.openxmlformats.org/officeDocument/2006/relationships/hyperlink" Target="https://starcitygames.com/beacon-of-destruction-sgl-mtg-dds-35-enn/?sku=SGL-MTG-DDS-35-ENN1" TargetMode="External"/><Relationship Id="rId1291" Type="http://schemas.openxmlformats.org/officeDocument/2006/relationships/hyperlink" Target="https://starcitygames.com/render-silent-sgl-mtg-gk2-18-enn/?sku=SGL-MTG-GK2-18-ENN1" TargetMode="External"/><Relationship Id="rId1389" Type="http://schemas.openxmlformats.org/officeDocument/2006/relationships/hyperlink" Target="https://starcitygames.com/angel-of-despair-sgl-mtg-gk2-37-enn/?sku=SGL-MTG-GK2-37-ENN1" TargetMode="External"/><Relationship Id="rId1512" Type="http://schemas.openxmlformats.org/officeDocument/2006/relationships/hyperlink" Target="https://starcitygames.com/asmoranomardicadaistinaculdacar-sgl-mtg-mh2-186-enn/?sku=SGL-MTG-MH2-186-ENN1" TargetMode="External"/><Relationship Id="rId1596" Type="http://schemas.openxmlformats.org/officeDocument/2006/relationships/hyperlink" Target="https://starcitygames.com/glissa-herdal-of-predation-sgl-mtg-mom-226-enn/?sku=SGL-MTG-MOM-226-ENN" TargetMode="External"/><Relationship Id="rId1817" Type="http://schemas.openxmlformats.org/officeDocument/2006/relationships/hyperlink" Target="https://starcitygames.com/murkfiend-liege-sgl-mtg-cmr-448-enn/?sku=SGL-MTG-CMR-448-ENN1" TargetMode="External"/><Relationship Id="rId11" Type="http://schemas.openxmlformats.org/officeDocument/2006/relationships/hyperlink" Target="https://starcitygames.com/ethereal-armor-sgl-mtg-tsr2-293-enn/?sku=SGL-MTG-TSR2-293-ENN1" TargetMode="External"/><Relationship Id="rId314" Type="http://schemas.openxmlformats.org/officeDocument/2006/relationships/hyperlink" Target="https://starcitygames.com/drafna-founder-of-lat-nam-sgl-mtg-bro-047-enn/?sku=SGL-MTG-BRO-047-ENN" TargetMode="External"/><Relationship Id="rId398" Type="http://schemas.openxmlformats.org/officeDocument/2006/relationships/hyperlink" Target="https://starcitygames.com/naban-dean-of-iteration-sgl-mtg-dom-58-enn/?sku=SGL-MTG-DOM-58-ENN1" TargetMode="External"/><Relationship Id="rId521" Type="http://schemas.openxmlformats.org/officeDocument/2006/relationships/hyperlink" Target="https://starcitygames.com/diviners-portent-sgl-mtg-afc-015-enn/?sku=SGL-MTG-AFC-015-ENN" TargetMode="External"/><Relationship Id="rId619" Type="http://schemas.openxmlformats.org/officeDocument/2006/relationships/hyperlink" Target="https://starcitygames.com/elspeth-suns-nemesis-sgl-mtg-thb-014-enn/?sku=SGL-MTG-THB-014-ENN1" TargetMode="External"/><Relationship Id="rId1151" Type="http://schemas.openxmlformats.org/officeDocument/2006/relationships/hyperlink" Target="https://starcitygames.com/deadbridge-goliath-sgl-mtg-gk1-55-enn/?sku=SGL-MTG-GK1-55-ENN1" TargetMode="External"/><Relationship Id="rId1249" Type="http://schemas.openxmlformats.org/officeDocument/2006/relationships/hyperlink" Target="https://starcitygames.com/colossification-sgl-mtg-iko-148-enn/?sku=SGL-MTG-IKO-148-ENN1" TargetMode="External"/><Relationship Id="rId2079" Type="http://schemas.openxmlformats.org/officeDocument/2006/relationships/hyperlink" Target="https://starcitygames.com/exotic-orchard-sgl-mtg-afc-236-enn/?sku=SGL-MTG-AFC-236-ENN1" TargetMode="External"/><Relationship Id="rId95" Type="http://schemas.openxmlformats.org/officeDocument/2006/relationships/hyperlink" Target="https://starcitygames.com/timely-ward-sgl-mtg-cmr-363-enn/?sku=SGL-MTG-CMR-363-ENN1" TargetMode="External"/><Relationship Id="rId160" Type="http://schemas.openxmlformats.org/officeDocument/2006/relationships/hyperlink" Target="https://starcitygames.com/excavation-technique-sgl-mtg-c21-016-enn/?sku=SGL-MTG-C21-016-ENN1" TargetMode="External"/><Relationship Id="rId826" Type="http://schemas.openxmlformats.org/officeDocument/2006/relationships/hyperlink" Target="https://starcitygames.com/conspiracy-theorist-sgl-mtg-stx-094-enn/?sku=SGL-MTG-STX-094-ENN1" TargetMode="External"/><Relationship Id="rId1011" Type="http://schemas.openxmlformats.org/officeDocument/2006/relationships/hyperlink" Target="https://starcitygames.com/hoard-smelter-dragon-sgl-mtg-c21-173-enn/?sku=SGL-MTG-C21-173-ENN1" TargetMode="External"/><Relationship Id="rId1109" Type="http://schemas.openxmlformats.org/officeDocument/2006/relationships/hyperlink" Target="https://starcitygames.com/the-first-iroan-games-sgl-mtg-thb-170-enn/?sku=SGL-MTG-THB-170-ENN1" TargetMode="External"/><Relationship Id="rId1456" Type="http://schemas.openxmlformats.org/officeDocument/2006/relationships/hyperlink" Target="https://starcitygames.com/ashnod-the-uncaring-sgl-mtg-brc-004-enn/?sku=SGL-MTG-BRC-004-ENN" TargetMode="External"/><Relationship Id="rId1663" Type="http://schemas.openxmlformats.org/officeDocument/2006/relationships/hyperlink" Target="https://starcitygames.com/brightflame-sgl-mtg-gk1-87-enn/?sku=SGL-MTG-GK1-87-ENN1" TargetMode="External"/><Relationship Id="rId1870" Type="http://schemas.openxmlformats.org/officeDocument/2006/relationships/hyperlink" Target="https://starcitygames.com/diamond-lion-sgl-mtg-mh2-225-enn/?sku=SGL-MTG-MH2-225-ENN1" TargetMode="External"/><Relationship Id="rId1968" Type="http://schemas.openxmlformats.org/officeDocument/2006/relationships/hyperlink" Target="https://starcitygames.com/duplicant-sgl-mtg-c21-242-enn/?sku=SGL-MTG-C21-242-ENN1" TargetMode="External"/><Relationship Id="rId258" Type="http://schemas.openxmlformats.org/officeDocument/2006/relationships/hyperlink" Target="https://starcitygames.com/return-to-the-ranks-sgl-mtg-m15-29-enn/?sku=SGL-MTG-M15-29-ENN1" TargetMode="External"/><Relationship Id="rId465" Type="http://schemas.openxmlformats.org/officeDocument/2006/relationships/hyperlink" Target="https://starcitygames.com/atemsis-all-seeing-sgl-mtg-m20-46-enn/?sku=SGL-MTG-M20-46-ENN1" TargetMode="External"/><Relationship Id="rId672" Type="http://schemas.openxmlformats.org/officeDocument/2006/relationships/hyperlink" Target="https://starcitygames.com/magus-of-the-abyss-sgl-mtg-2xm-097-enn/?sku=SGL-MTG-2XM-097-ENN1" TargetMode="External"/><Relationship Id="rId1095" Type="http://schemas.openxmlformats.org/officeDocument/2006/relationships/hyperlink" Target="https://starcitygames.com/fauna-shaman-sgl-mtg-bro-179-enn/?sku=SGL-MTG-BRO-179-ENN" TargetMode="External"/><Relationship Id="rId1316" Type="http://schemas.openxmlformats.org/officeDocument/2006/relationships/hyperlink" Target="https://starcitygames.com/archon-of-the-triumvirate-sgl-mtg-rtr-142-enn/?sku=SGL-MTG-RTR-142-ENN1" TargetMode="External"/><Relationship Id="rId1523" Type="http://schemas.openxmlformats.org/officeDocument/2006/relationships/hyperlink" Target="https://starcitygames.com/rivaz-of-the-claw-sgl-mtg-dmu-215-enn/?sku=SGL-MTG-DMU-215-ENN1" TargetMode="External"/><Relationship Id="rId1730" Type="http://schemas.openxmlformats.org/officeDocument/2006/relationships/hyperlink" Target="https://starcitygames.com/sterling-grove-sgl-mtg-mh2-293-enn/?sku=SGL-MTG-MH2-293-ENN1" TargetMode="External"/><Relationship Id="rId22" Type="http://schemas.openxmlformats.org/officeDocument/2006/relationships/hyperlink" Target="https://starcitygames.com/tocatli-honor-guard-sgl-mtg-xln-42-enn/?sku=SGL-MTG-XLN-42-ENN1" TargetMode="External"/><Relationship Id="rId118" Type="http://schemas.openxmlformats.org/officeDocument/2006/relationships/hyperlink" Target="https://starcitygames.com/anointed-peacekeeper-sgl-mtg-dmu-002-enn/?sku=SGL-MTG-DMU-002-ENN1" TargetMode="External"/><Relationship Id="rId325" Type="http://schemas.openxmlformats.org/officeDocument/2006/relationships/hyperlink" Target="https://starcitygames.com/tempest-djinn-sgl-mtg-dom-68-enn/?sku=SGL-MTG-DOM-68-ENN" TargetMode="External"/><Relationship Id="rId532" Type="http://schemas.openxmlformats.org/officeDocument/2006/relationships/hyperlink" Target="https://starcitygames.com/font-of-agonies-sgl-mtg-rna-74-enn/?sku=SGL-MTG-RNA-74-ENN1" TargetMode="External"/><Relationship Id="rId977" Type="http://schemas.openxmlformats.org/officeDocument/2006/relationships/hyperlink" Target="https://starcitygames.com/skirk-fire-marshal-sgl-mtg-pwsb-ons_229-enn/?sku=SGL-MTG-PWSB-ONS_229-ENN1" TargetMode="External"/><Relationship Id="rId1162" Type="http://schemas.openxmlformats.org/officeDocument/2006/relationships/hyperlink" Target="https://starcitygames.com/bloodspore-thrinax-sgl-mtg-2xm-155-enn/?sku=SGL-MTG-2XM-155-ENN1" TargetMode="External"/><Relationship Id="rId1828" Type="http://schemas.openxmlformats.org/officeDocument/2006/relationships/hyperlink" Target="https://starcitygames.com/altered-ego-sgl-mtg-soi-241-enn/?sku=SGL-MTG-SOI-241-ENN1" TargetMode="External"/><Relationship Id="rId2006" Type="http://schemas.openxmlformats.org/officeDocument/2006/relationships/hyperlink" Target="https://starcitygames.com/skycloud-expanse-sgl-mtg-ncc-427-enn/?sku=SGL-MTG-NCC-427-ENN1" TargetMode="External"/><Relationship Id="rId171" Type="http://schemas.openxmlformats.org/officeDocument/2006/relationships/hyperlink" Target="https://starcitygames.com/historians-boon-sgl-mtg-dmc-021-enn/?sku=SGL-MTG-DMC-021-ENN1" TargetMode="External"/><Relationship Id="rId837" Type="http://schemas.openxmlformats.org/officeDocument/2006/relationships/hyperlink" Target="https://starcitygames.com/ogre-head-helm-sgl-mtg-neo-155-enn/?sku=SGL-MTG-NEO-155-ENN1" TargetMode="External"/><Relationship Id="rId1022" Type="http://schemas.openxmlformats.org/officeDocument/2006/relationships/hyperlink" Target="https://starcitygames.com/brasss-bounty-sgl-mtg-rix-94-enn/?sku=SGL-MTG-RIX-94-ENN1" TargetMode="External"/><Relationship Id="rId1467" Type="http://schemas.openxmlformats.org/officeDocument/2006/relationships/hyperlink" Target="https://starcitygames.com/dalakos-crafter-of-wonders-sgl-mtg-thb-212-enn/?sku=SGL-MTG-THB-212-ENN1" TargetMode="External"/><Relationship Id="rId1674" Type="http://schemas.openxmlformats.org/officeDocument/2006/relationships/hyperlink" Target="https://starcitygames.com/territorial-kavu-sgl-mtg-mh2-216-enn/?sku=SGL-MTG-MH2-216-ENN1" TargetMode="External"/><Relationship Id="rId1881" Type="http://schemas.openxmlformats.org/officeDocument/2006/relationships/hyperlink" Target="https://starcitygames.com/mazemind-tome-sgl-mtg-brr-030-enn/?sku=SGL-MTG-BRR-030-ENN" TargetMode="External"/><Relationship Id="rId269" Type="http://schemas.openxmlformats.org/officeDocument/2006/relationships/hyperlink" Target="https://starcitygames.com/quicken-sgl-mtg-dds-6-enn/?sku=SGL-MTG-DDS-6-ENN1" TargetMode="External"/><Relationship Id="rId476" Type="http://schemas.openxmlformats.org/officeDocument/2006/relationships/hyperlink" Target="https://starcitygames.com/rolling-stones-sgl-mtg-8ed-38-enn/?sku=SGL-MTG-8ED-38-ENN1" TargetMode="External"/><Relationship Id="rId683" Type="http://schemas.openxmlformats.org/officeDocument/2006/relationships/hyperlink" Target="https://starcitygames.com/gelatinous-cube-sgl-mtg-afr2-313-enn/?sku=SGL-MTG-AFR2-313-ENN1" TargetMode="External"/><Relationship Id="rId890" Type="http://schemas.openxmlformats.org/officeDocument/2006/relationships/hyperlink" Target="https://starcitygames.com/curse-of-hospitality-sgl-mtg-vow-152-enn/?sku=SGL-MTG-VOW-152-ENN1" TargetMode="External"/><Relationship Id="rId904" Type="http://schemas.openxmlformats.org/officeDocument/2006/relationships/hyperlink" Target="https://starcitygames.com/slobad-iron-goblin-sgl-mtg-one-149-enn/?sku=SGL-MTG-ONE-149-ENN" TargetMode="External"/><Relationship Id="rId1327" Type="http://schemas.openxmlformats.org/officeDocument/2006/relationships/hyperlink" Target="https://starcitygames.com/obscura-confluence-sgl-mtg-ncc-076-enn/?sku=SGL-MTG-NCC-076-ENN1" TargetMode="External"/><Relationship Id="rId1534" Type="http://schemas.openxmlformats.org/officeDocument/2006/relationships/hyperlink" Target="https://starcitygames.com/kethek-crucible-goliath-sgl-mtg-one-206-enn/?sku=SGL-MTG-ONE-206-ENN" TargetMode="External"/><Relationship Id="rId1741" Type="http://schemas.openxmlformats.org/officeDocument/2006/relationships/hyperlink" Target="https://starcitygames.com/knight-of-autumn-sgl-mtg-afc-187-enn/?sku=SGL-MTG-AFC-187-ENN1" TargetMode="External"/><Relationship Id="rId1979" Type="http://schemas.openxmlformats.org/officeDocument/2006/relationships/hyperlink" Target="https://starcitygames.com/colossus-of-akros-sgl-mtg-ths-214-enn/?sku=SGL-MTG-THS-214-ENN1" TargetMode="External"/><Relationship Id="rId33" Type="http://schemas.openxmlformats.org/officeDocument/2006/relationships/hyperlink" Target="https://starcitygames.com/containment-priest-sgl-mtg-m21-013-enn/?sku=SGL-MTG-M21-013-ENN1" TargetMode="External"/><Relationship Id="rId129" Type="http://schemas.openxmlformats.org/officeDocument/2006/relationships/hyperlink" Target="https://starcitygames.com/indestructibility-sgl-mtg-m14-23-enn/?sku=SGL-MTG-M14-23-ENN1" TargetMode="External"/><Relationship Id="rId336" Type="http://schemas.openxmlformats.org/officeDocument/2006/relationships/hyperlink" Target="https://starcitygames.com/serendib-efreet-sgl-mtg-jmp-175-enn/?sku=SGL-MTG-JMP-175-ENN1" TargetMode="External"/><Relationship Id="rId543" Type="http://schemas.openxmlformats.org/officeDocument/2006/relationships/hyperlink" Target="https://starcitygames.com/shadow-of-the-grave-sgl-mtg-akh-107-enn/?sku=SGL-MTG-AKH-107-ENN1" TargetMode="External"/><Relationship Id="rId988" Type="http://schemas.openxmlformats.org/officeDocument/2006/relationships/hyperlink" Target="https://starcitygames.com/structural-assault-sgl-mtg-snc-126-enn/?sku=SGL-MTG-SNC-126-ENN1" TargetMode="External"/><Relationship Id="rId1173" Type="http://schemas.openxmlformats.org/officeDocument/2006/relationships/hyperlink" Target="https://starcitygames.com/splendid-reclamation-sgl-mtg-vow-221-enn/?sku=SGL-MTG-VOW-221-ENN1" TargetMode="External"/><Relationship Id="rId1380" Type="http://schemas.openxmlformats.org/officeDocument/2006/relationships/hyperlink" Target="https://starcitygames.com/vona-butcher-of-magan-sgl-mtg-moc-342-enn/?sku=SGL-MTG-MOC-342-ENN" TargetMode="External"/><Relationship Id="rId1601" Type="http://schemas.openxmlformats.org/officeDocument/2006/relationships/hyperlink" Target="https://starcitygames.com/find-sgl-mtg-grn-225-enn/?sku=SGL-MTG-GRN-225-ENN1" TargetMode="External"/><Relationship Id="rId1839" Type="http://schemas.openxmlformats.org/officeDocument/2006/relationships/hyperlink" Target="https://starcitygames.com/faerie-aerie-sgl-mtg-ust-181-enn/?sku=SGL-MTG-UST-181-ENN1" TargetMode="External"/><Relationship Id="rId2017" Type="http://schemas.openxmlformats.org/officeDocument/2006/relationships/hyperlink" Target="https://starcitygames.com/caves-of-koilos-sgl-mtg-dmu-244-enn/?sku=SGL-MTG-DMU-244-ENN1" TargetMode="External"/><Relationship Id="rId182" Type="http://schemas.openxmlformats.org/officeDocument/2006/relationships/hyperlink" Target="https://starcitygames.com/oddly-uneven-sgl-mtg-ust-15-enn/?sku=SGL-MTG-UST-15-ENN1" TargetMode="External"/><Relationship Id="rId403" Type="http://schemas.openxmlformats.org/officeDocument/2006/relationships/hyperlink" Target="https://starcitygames.com/grafted-identity-sgl-mtg-mid-057-enn/?sku=SGL-MTG-MID-057-ENN1" TargetMode="External"/><Relationship Id="rId750" Type="http://schemas.openxmlformats.org/officeDocument/2006/relationships/hyperlink" Target="https://starcitygames.com/command-the-dreadhorde-sgl-mtg-war-82-enn/?sku=SGL-MTG-WAR-82-ENN1" TargetMode="External"/><Relationship Id="rId848" Type="http://schemas.openxmlformats.org/officeDocument/2006/relationships/hyperlink" Target="https://starcitygames.com/sweltering-suns-sgl-mtg-akh-149-enn/?sku=SGL-MTG-AKH-149-ENN1" TargetMode="External"/><Relationship Id="rId1033" Type="http://schemas.openxmlformats.org/officeDocument/2006/relationships/hyperlink" Target="https://starcitygames.com/finale-of-promise-sgl-mtg-war-127-enn/?sku=SGL-MTG-WAR-127-ENN" TargetMode="External"/><Relationship Id="rId1478" Type="http://schemas.openxmlformats.org/officeDocument/2006/relationships/hyperlink" Target="https://starcitygames.com/elemental-expressionist-sgl-mtg-stx-181-enn/?sku=SGL-MTG-STX-181-ENN1" TargetMode="External"/><Relationship Id="rId1685" Type="http://schemas.openxmlformats.org/officeDocument/2006/relationships/hyperlink" Target="https://starcitygames.com/rubblebelt-raiders-sgl-mtg-dds-57-enn/?sku=SGL-MTG-DDS-57-ENN1" TargetMode="External"/><Relationship Id="rId1892" Type="http://schemas.openxmlformats.org/officeDocument/2006/relationships/hyperlink" Target="https://starcitygames.com/captains-hook-sgl-mtg-rix-177-enn/?sku=SGL-MTG-RIX-177-ENN1" TargetMode="External"/><Relationship Id="rId1906" Type="http://schemas.openxmlformats.org/officeDocument/2006/relationships/hyperlink" Target="https://starcitygames.com/sword-of-vengeance-sgl-mtg-cmr-475-enn/?sku=SGL-MTG-CMR-475-ENN1" TargetMode="External"/><Relationship Id="rId487" Type="http://schemas.openxmlformats.org/officeDocument/2006/relationships/hyperlink" Target="https://starcitygames.com/pearl-lake-ancient-sgl-mtg-ktk-49-enn/?sku=SGL-MTG-KTK-49-ENN1" TargetMode="External"/><Relationship Id="rId610" Type="http://schemas.openxmlformats.org/officeDocument/2006/relationships/hyperlink" Target="https://starcitygames.com/holy-avenger-sgl-mtg-afc-006-enn/?sku=SGL-MTG-AFC-006-ENN1" TargetMode="External"/><Relationship Id="rId694" Type="http://schemas.openxmlformats.org/officeDocument/2006/relationships/hyperlink" Target="https://starcitygames.com/intellect-devourer-sgl-mtg-clb-132-enn/?sku=SGL-MTG-CLB-132-ENN1" TargetMode="External"/><Relationship Id="rId708" Type="http://schemas.openxmlformats.org/officeDocument/2006/relationships/hyperlink" Target="https://starcitygames.com/lilianas-mastery-sgl-mtg-akh-98-enn/?sku=SGL-MTG-AKH-98-ENN1" TargetMode="External"/><Relationship Id="rId915" Type="http://schemas.openxmlformats.org/officeDocument/2006/relationships/hyperlink" Target="https://starcitygames.com/sarkhans-unsealing-sgl-mtg-m19-155-enn/?sku=SGL-MTG-M19-155-ENN" TargetMode="External"/><Relationship Id="rId1240" Type="http://schemas.openxmlformats.org/officeDocument/2006/relationships/hyperlink" Target="https://starcitygames.com/bounteous-kirin-sgl-mtg-sok-123-enn/?sku=SGL-MTG-SOK-123-ENN1" TargetMode="External"/><Relationship Id="rId1338" Type="http://schemas.openxmlformats.org/officeDocument/2006/relationships/hyperlink" Target="https://starcitygames.com/vanishing-verse-sgl-mtg-stx-244-enn/?sku=SGL-MTG-STX-244-ENN" TargetMode="External"/><Relationship Id="rId1545" Type="http://schemas.openxmlformats.org/officeDocument/2006/relationships/hyperlink" Target="https://starcitygames.com/bedeck-sgl-mtg-rna-221-enn/?sku=SGL-MTG-RNA-221-ENN1" TargetMode="External"/><Relationship Id="rId2070" Type="http://schemas.openxmlformats.org/officeDocument/2006/relationships/hyperlink" Target="https://starcitygames.com/gold-mine-sgl-mtg-mb13-116-enn/?sku=SGL-MTG-MB13-116-ENN1" TargetMode="External"/><Relationship Id="rId347" Type="http://schemas.openxmlformats.org/officeDocument/2006/relationships/hyperlink" Target="https://starcitygames.com/imprisoned-in-the-moon-sgl-mtg-afc-085-enn/?sku=SGL-MTG-AFC-085-ENN" TargetMode="External"/><Relationship Id="rId999" Type="http://schemas.openxmlformats.org/officeDocument/2006/relationships/hyperlink" Target="https://starcitygames.com/hazorets-undying-fury-sgl-mtg-hou-96-enn/?sku=SGL-MTG-HOU-96-ENN1" TargetMode="External"/><Relationship Id="rId1100" Type="http://schemas.openxmlformats.org/officeDocument/2006/relationships/hyperlink" Target="https://starcitygames.com/wild-beastmaster-sgl-mtg-rtr-139-enn/?sku=SGL-MTG-RTR-139-ENN1" TargetMode="External"/><Relationship Id="rId1184" Type="http://schemas.openxmlformats.org/officeDocument/2006/relationships/hyperlink" Target="https://starcitygames.com/predatory-rampage-sgl-mtg-m13-180-enn/?sku=SGL-MTG-M13-180-ENN1" TargetMode="External"/><Relationship Id="rId1405" Type="http://schemas.openxmlformats.org/officeDocument/2006/relationships/hyperlink" Target="https://starcitygames.com/aven-heartstabber-sgl-mtg-snc-166-enn/?sku=SGL-MTG-SNC-166-ENN1" TargetMode="External"/><Relationship Id="rId1752" Type="http://schemas.openxmlformats.org/officeDocument/2006/relationships/hyperlink" Target="https://starcitygames.com/yasharn-implacable-earth-sgl-mtg-znr-240-enn/?sku=SGL-MTG-ZNR-240-ENN1" TargetMode="External"/><Relationship Id="rId2028" Type="http://schemas.openxmlformats.org/officeDocument/2006/relationships/hyperlink" Target="https://starcitygames.com/darkwater-catacombs-sgl-mtg-ncc-398-enn/?sku=SGL-MTG-NCC-398-ENN1" TargetMode="External"/><Relationship Id="rId44" Type="http://schemas.openxmlformats.org/officeDocument/2006/relationships/hyperlink" Target="https://starcitygames.com/serra-avenger-sgl-mtg-tsr-041-enn/?sku=SGL-MTG-TSR-041-ENN1" TargetMode="External"/><Relationship Id="rId554" Type="http://schemas.openxmlformats.org/officeDocument/2006/relationships/hyperlink" Target="https://starcitygames.com/aphemia-the-cacophony-sgl-mtg-thb-084-enn/?sku=SGL-MTG-THB-084-ENN" TargetMode="External"/><Relationship Id="rId761" Type="http://schemas.openxmlformats.org/officeDocument/2006/relationships/hyperlink" Target="https://starcitygames.com/tyrannical-pitlord-sgl-mtg-dmu-284-enn/?sku=SGL-MTG-DMU-284-ENN1" TargetMode="External"/><Relationship Id="rId859" Type="http://schemas.openxmlformats.org/officeDocument/2006/relationships/hyperlink" Target="https://starcitygames.com/irencrag-pyromancer-sgl-mtg-eld-128-enn/?sku=SGL-MTG-ELD-128-ENN1" TargetMode="External"/><Relationship Id="rId1391" Type="http://schemas.openxmlformats.org/officeDocument/2006/relationships/hyperlink" Target="https://starcitygames.com/primevals-glorious-rebirth-sgl-mtg-dmc-165-enn/?sku=SGL-MTG-DMC-165-ENN1" TargetMode="External"/><Relationship Id="rId1489" Type="http://schemas.openxmlformats.org/officeDocument/2006/relationships/hyperlink" Target="https://starcitygames.com/niv-mizzet-the-firemind-sgl-mtg-gpt-123-enn/?sku=SGL-MTG-GPT-123-ENN1" TargetMode="External"/><Relationship Id="rId1612" Type="http://schemas.openxmlformats.org/officeDocument/2006/relationships/hyperlink" Target="https://starcitygames.com/jor-kadeen-first-goldwarden-sgl-mtg-one-203-enn/?sku=SGL-MTG-ONE-203-ENN" TargetMode="External"/><Relationship Id="rId1696" Type="http://schemas.openxmlformats.org/officeDocument/2006/relationships/hyperlink" Target="https://starcitygames.com/regisaur-alpha-sgl-mtg-xln-227-enn/?sku=SGL-MTG-XLN-227-ENN1" TargetMode="External"/><Relationship Id="rId1917" Type="http://schemas.openxmlformats.org/officeDocument/2006/relationships/hyperlink" Target="https://starcitygames.com/thran-spider-sgl-mtg-bro-254-enn/?sku=SGL-MTG-BRO-254-ENN" TargetMode="External"/><Relationship Id="rId193" Type="http://schemas.openxmlformats.org/officeDocument/2006/relationships/hyperlink" Target="https://starcitygames.com/steel-plume-marshal-sgl-mtg-jmp-005-enn/?sku=SGL-MTG-JMP-005-ENN1" TargetMode="External"/><Relationship Id="rId207" Type="http://schemas.openxmlformats.org/officeDocument/2006/relationships/hyperlink" Target="https://starcitygames.com/rabble-rousing-sgl-mtg-snc-024-enn/?sku=SGL-MTG-SNC-024-ENN1" TargetMode="External"/><Relationship Id="rId414" Type="http://schemas.openxmlformats.org/officeDocument/2006/relationships/hyperlink" Target="https://starcitygames.com/skyway-robber-sgl-mtg-ncc-031-enn/?sku=SGL-MTG-NCC-031-ENN1" TargetMode="External"/><Relationship Id="rId498" Type="http://schemas.openxmlformats.org/officeDocument/2006/relationships/hyperlink" Target="https://starcitygames.com/tromokratis-sgl-mtg-cmr-408-enn/?sku=SGL-MTG-CMR-408-ENN1" TargetMode="External"/><Relationship Id="rId621" Type="http://schemas.openxmlformats.org/officeDocument/2006/relationships/hyperlink" Target="https://starcitygames.com/cemetery-reaper-sgl-mtg-mic-108-enn/?sku=SGL-MTG-MIC-108-ENN1" TargetMode="External"/><Relationship Id="rId1044" Type="http://schemas.openxmlformats.org/officeDocument/2006/relationships/hyperlink" Target="https://starcitygames.com/banefire-sgl-mtg-j22-495-enn/?sku=SGL-MTG-J22-495-ENN" TargetMode="External"/><Relationship Id="rId1251" Type="http://schemas.openxmlformats.org/officeDocument/2006/relationships/hyperlink" Target="https://starcitygames.com/dawnglade-regent-sgl-mtg-cmr-222-enn/?sku=SGL-MTG-CMR-222-ENN1" TargetMode="External"/><Relationship Id="rId1349" Type="http://schemas.openxmlformats.org/officeDocument/2006/relationships/hyperlink" Target="https://starcitygames.com/selfless-glyphweaver-deadly-vanity-sgl-mtg-stx-157-enn/?sku=SGL-MTG-STX-157-ENN1" TargetMode="External"/><Relationship Id="rId2081" Type="http://schemas.openxmlformats.org/officeDocument/2006/relationships/hyperlink" Target="https://starcitygames.com/exotic-orchard-sgl-mtg-mic-173-enn/?sku=SGL-MTG-MIC-173-ENN1" TargetMode="External"/><Relationship Id="rId260" Type="http://schemas.openxmlformats.org/officeDocument/2006/relationships/hyperlink" Target="https://starcitygames.com/white-suns-zenith-sgl-mtg-cmr-391-enn/?sku=SGL-MTG-CMR-391-ENN1" TargetMode="External"/><Relationship Id="rId719" Type="http://schemas.openxmlformats.org/officeDocument/2006/relationships/hyperlink" Target="https://starcitygames.com/ogre-slumlord-sgl-mtg-jmp-260-enn/?sku=SGL-MTG-JMP-260-ENN1" TargetMode="External"/><Relationship Id="rId926" Type="http://schemas.openxmlformats.org/officeDocument/2006/relationships/hyperlink" Target="https://starcitygames.com/storms-wrath-sgl-mtg-thb-157-enn/?sku=SGL-MTG-THB-157-ENN1" TargetMode="External"/><Relationship Id="rId1111" Type="http://schemas.openxmlformats.org/officeDocument/2006/relationships/hyperlink" Target="https://starcitygames.com/feline-sovereign-sgl-mtg-m21-180-enn/?sku=SGL-MTG-M21-180-ENN1" TargetMode="External"/><Relationship Id="rId1556" Type="http://schemas.openxmlformats.org/officeDocument/2006/relationships/hyperlink" Target="https://starcitygames.com/soul-of-windgrace-sgl-mtg-dmu2-319-enn/?sku=SGL-MTG-DMU2-319-ENN" TargetMode="External"/><Relationship Id="rId1763" Type="http://schemas.openxmlformats.org/officeDocument/2006/relationships/hyperlink" Target="https://starcitygames.com/camaraderie-sgl-mtg-grn-157-enn/?sku=SGL-MTG-GRN-157-ENN1" TargetMode="External"/><Relationship Id="rId1970" Type="http://schemas.openxmlformats.org/officeDocument/2006/relationships/hyperlink" Target="https://starcitygames.com/argentum-armor-sgl-mtg-afc-198-enn/?sku=SGL-MTG-AFC-198-ENN1" TargetMode="External"/><Relationship Id="rId55" Type="http://schemas.openxmlformats.org/officeDocument/2006/relationships/hyperlink" Target="https://starcitygames.com/lantern-flare-sgl-mtg-vow2-351-enn/?sku=SGL-MTG-VOW2-351-ENN1" TargetMode="External"/><Relationship Id="rId120" Type="http://schemas.openxmlformats.org/officeDocument/2006/relationships/hyperlink" Target="https://starcitygames.com/in-the-trenches-sgl-mtg-bro-008-enn/?sku=SGL-MTG-BRO-008-ENN" TargetMode="External"/><Relationship Id="rId358" Type="http://schemas.openxmlformats.org/officeDocument/2006/relationships/hyperlink" Target="https://starcitygames.com/gale-waterdeep-prodigy-sgl-mtg-clb-072-enn/?sku=SGL-MTG-CLB-072-ENN1" TargetMode="External"/><Relationship Id="rId565" Type="http://schemas.openxmlformats.org/officeDocument/2006/relationships/hyperlink" Target="https://starcitygames.com/dreadhorde-invasion-sgl-mtg-mic-114-enn/?sku=SGL-MTG-MIC-114-ENN1" TargetMode="External"/><Relationship Id="rId772" Type="http://schemas.openxmlformats.org/officeDocument/2006/relationships/hyperlink" Target="https://starcitygames.com/shadow-of-mortality-sgl-mtg-snc-094-enn/?sku=SGL-MTG-SNC-094-ENN1" TargetMode="External"/><Relationship Id="rId1195" Type="http://schemas.openxmlformats.org/officeDocument/2006/relationships/hyperlink" Target="https://starcitygames.com/thragtusk-sgl-mtg-jmp-436-enn/?sku=SGL-MTG-JMP-436-ENN1" TargetMode="External"/><Relationship Id="rId1209" Type="http://schemas.openxmlformats.org/officeDocument/2006/relationships/hyperlink" Target="https://starcitygames.com/spring-leaf-avenger-sgl-mtg-neo2-349-enn/?sku=SGL-MTG-NEO2-349-ENN1" TargetMode="External"/><Relationship Id="rId1416" Type="http://schemas.openxmlformats.org/officeDocument/2006/relationships/hyperlink" Target="https://starcitygames.com/thief-of-sanity-sgl-mtg-ncc-354-enn/?sku=SGL-MTG-NCC-354-ENN1" TargetMode="External"/><Relationship Id="rId1623" Type="http://schemas.openxmlformats.org/officeDocument/2006/relationships/hyperlink" Target="https://starcitygames.com/risona-asari-commander-sgl-mtg-neo-233-enn/?sku=SGL-MTG-NEO-233-ENN1" TargetMode="External"/><Relationship Id="rId1830" Type="http://schemas.openxmlformats.org/officeDocument/2006/relationships/hyperlink" Target="https://starcitygames.com/savage-knuckleblade-sgl-mtg-ktk-197-enn/?sku=SGL-MTG-KTK-197-ENN1" TargetMode="External"/><Relationship Id="rId2039" Type="http://schemas.openxmlformats.org/officeDocument/2006/relationships/hyperlink" Target="https://starcitygames.com/temple-of-malice-sgl-mtg-dmc-236-enn/?sku=SGL-MTG-DMC-236-ENN1" TargetMode="External"/><Relationship Id="rId218" Type="http://schemas.openxmlformats.org/officeDocument/2006/relationships/hyperlink" Target="https://starcitygames.com/knight-errant-of-eos-sgl-mtg-mom-026-enn/?sku=SGL-MTG-MOM-026-ENN" TargetMode="External"/><Relationship Id="rId425" Type="http://schemas.openxmlformats.org/officeDocument/2006/relationships/hyperlink" Target="https://starcitygames.com/herald-of-hoofbeats-sgl-mtg-moc-022-enn/?sku=SGL-MTG-MOC-022-ENN" TargetMode="External"/><Relationship Id="rId632" Type="http://schemas.openxmlformats.org/officeDocument/2006/relationships/hyperlink" Target="https://starcitygames.com/sanguine-spy-sgl-mtg-snc-093-enn/?sku=SGL-MTG-SNC-093-ENN1" TargetMode="External"/><Relationship Id="rId1055" Type="http://schemas.openxmlformats.org/officeDocument/2006/relationships/hyperlink" Target="https://starcitygames.com/instrument-of-the-bards-sgl-mtg-afr2-385-enn/?sku=SGL-MTG-AFR2-385-ENN1" TargetMode="External"/><Relationship Id="rId1262" Type="http://schemas.openxmlformats.org/officeDocument/2006/relationships/hyperlink" Target="https://starcitygames.com/earthquake-dragon-sgl-mtg-clb-228-enn/?sku=SGL-MTG-CLB-228-ENN1" TargetMode="External"/><Relationship Id="rId1928" Type="http://schemas.openxmlformats.org/officeDocument/2006/relationships/hyperlink" Target="https://starcitygames.com/sigiled-sword-of-valeron-sgl-mtg-moc-377-enn/?sku=SGL-MTG-MOC-377-ENN" TargetMode="External"/><Relationship Id="rId271" Type="http://schemas.openxmlformats.org/officeDocument/2006/relationships/hyperlink" Target="https://starcitygames.com/mistcaller-sgl-mtg-m19-62-enn/?sku=SGL-MTG-M19-62-ENN1" TargetMode="External"/><Relationship Id="rId937" Type="http://schemas.openxmlformats.org/officeDocument/2006/relationships/hyperlink" Target="https://starcitygames.com/relentless-assault-sgl-mtg-cmr-416-enn/?sku=SGL-MTG-CMR-416-ENN1" TargetMode="External"/><Relationship Id="rId1122" Type="http://schemas.openxmlformats.org/officeDocument/2006/relationships/hyperlink" Target="https://starcitygames.com/basic-conjuration-sgl-mtg-stx-120-enn/?sku=SGL-MTG-STX-120-ENN1" TargetMode="External"/><Relationship Id="rId1567" Type="http://schemas.openxmlformats.org/officeDocument/2006/relationships/hyperlink" Target="https://starcitygames.com/belbe-corrupted-observer-sgl-mtg-cmr-270-enn/?sku=SGL-MTG-CMR-270-ENN1" TargetMode="External"/><Relationship Id="rId1774" Type="http://schemas.openxmlformats.org/officeDocument/2006/relationships/hyperlink" Target="https://starcitygames.com/katilda-and-lier-sgl-mtg-moc-446-enn/?sku=SGL-MTG-MOC-446-ENN" TargetMode="External"/><Relationship Id="rId1981" Type="http://schemas.openxmlformats.org/officeDocument/2006/relationships/hyperlink" Target="https://starcitygames.com/sundering-titan-sgl-mtg-2xm-292-enn/?sku=SGL-MTG-2XM-292-ENN1" TargetMode="External"/><Relationship Id="rId66" Type="http://schemas.openxmlformats.org/officeDocument/2006/relationships/hyperlink" Target="https://starcitygames.com/dusk-legion-duelist-sgl-mtg-mom-011-enn/?sku=SGL-MTG-MOM-011-ENN" TargetMode="External"/><Relationship Id="rId131" Type="http://schemas.openxmlformats.org/officeDocument/2006/relationships/hyperlink" Target="https://starcitygames.com/gideons-intervention-sgl-mtg-akh-15-enn/?sku=SGL-MTG-AKH-15-ENN1" TargetMode="External"/><Relationship Id="rId369" Type="http://schemas.openxmlformats.org/officeDocument/2006/relationships/hyperlink" Target="https://starcitygames.com/vizier-of-many-faces-sgl-mtg-akh-74-enn/?sku=SGL-MTG-AKH-74-ENN1" TargetMode="External"/><Relationship Id="rId576" Type="http://schemas.openxmlformats.org/officeDocument/2006/relationships/hyperlink" Target="https://starcitygames.com/skirsdag-high-priest-sgl-mtg-j22-467-enn/?sku=SGL-MTG-J22-467-ENN" TargetMode="External"/><Relationship Id="rId783" Type="http://schemas.openxmlformats.org/officeDocument/2006/relationships/hyperlink" Target="https://starcitygames.com/confront-the-past-sgl-mtg-pwsb-stx_067-enn/?sku=SGL-MTG-PWSB-STX_067-ENN1" TargetMode="External"/><Relationship Id="rId990" Type="http://schemas.openxmlformats.org/officeDocument/2006/relationships/hyperlink" Target="https://starcitygames.com/backdraft-hellkite-sgl-mtg-2x2-103-enn/?sku=SGL-MTG-2X2-103-ENN1" TargetMode="External"/><Relationship Id="rId1427" Type="http://schemas.openxmlformats.org/officeDocument/2006/relationships/hyperlink" Target="https://starcitygames.com/cyclonus-the-saboteur-cyclonus-cybertronian-fighter-sgl-mtg-bot-009-enn/?sku=SGL-MTG-BOT-009-ENN" TargetMode="External"/><Relationship Id="rId1634" Type="http://schemas.openxmlformats.org/officeDocument/2006/relationships/hyperlink" Target="https://starcitygames.com/nahiri-heir-of-the-ancients-sgl-mtg-znr2-282-enn/?sku=SGL-MTG-ZNR2-282-ENN1" TargetMode="External"/><Relationship Id="rId1841" Type="http://schemas.openxmlformats.org/officeDocument/2006/relationships/hyperlink" Target="https://starcitygames.com/lotus-bloom-sgl-mtg-tsr-270-enn/?sku=SGL-MTG-TSR-270-ENN" TargetMode="External"/><Relationship Id="rId229" Type="http://schemas.openxmlformats.org/officeDocument/2006/relationships/hyperlink" Target="https://starcitygames.com/planar-cleansing-sgl-mtg-m20-33-enn/?sku=SGL-MTG-M20-33-ENN1" TargetMode="External"/><Relationship Id="rId436" Type="http://schemas.openxmlformats.org/officeDocument/2006/relationships/hyperlink" Target="https://starcitygames.com/stormwing-entity-sgl-mtg-m21-073-enn/?sku=SGL-MTG-M21-073-ENN1" TargetMode="External"/><Relationship Id="rId643" Type="http://schemas.openxmlformats.org/officeDocument/2006/relationships/hyperlink" Target="https://starcitygames.com/ayara-first-of-locthwain-sgl-mtg-mul-013-enn/?sku=SGL-MTG-MUL-013-ENN" TargetMode="External"/><Relationship Id="rId1066" Type="http://schemas.openxmlformats.org/officeDocument/2006/relationships/hyperlink" Target="https://starcitygames.com/channel-sgl-mtg-ima-157-enn/?sku=SGL-MTG-IMA-157-ENN1" TargetMode="External"/><Relationship Id="rId1273" Type="http://schemas.openxmlformats.org/officeDocument/2006/relationships/hyperlink" Target="https://starcitygames.com/green-suns-twilight-sgl-mtg-one-169-enn/?sku=SGL-MTG-ONE-169-ENN" TargetMode="External"/><Relationship Id="rId1480" Type="http://schemas.openxmlformats.org/officeDocument/2006/relationships/hyperlink" Target="https://starcitygames.com/fire-ice-sgl-mtg-mh2-290-enn/?sku=SGL-MTG-MH2-290-ENN1" TargetMode="External"/><Relationship Id="rId1939" Type="http://schemas.openxmlformats.org/officeDocument/2006/relationships/hyperlink" Target="https://starcitygames.com/seers-sundial-sgl-mtg-cmr-470-enn/?sku=SGL-MTG-CMR-470-ENN1" TargetMode="External"/><Relationship Id="rId850" Type="http://schemas.openxmlformats.org/officeDocument/2006/relationships/hyperlink" Target="https://starcitygames.com/blood-sun-sgl-mtg-rix-92-enn/?sku=SGL-MTG-RIX-92-ENN1" TargetMode="External"/><Relationship Id="rId948" Type="http://schemas.openxmlformats.org/officeDocument/2006/relationships/hyperlink" Target="https://starcitygames.com/creepy-puppeteer-sgl-mtg-vow-151-enn/?sku=SGL-MTG-VOW-151-ENN" TargetMode="External"/><Relationship Id="rId1133" Type="http://schemas.openxmlformats.org/officeDocument/2006/relationships/hyperlink" Target="https://starcitygames.com/the-dragon-kami-reborn-dragon-kamis-egg-sgl-mtg-neo-181-enn/?sku=SGL-MTG-NEO-181-ENN1" TargetMode="External"/><Relationship Id="rId1578" Type="http://schemas.openxmlformats.org/officeDocument/2006/relationships/hyperlink" Target="https://starcitygames.com/corpsejack-menace-sgl-mtg-rtr-152-enn/?sku=SGL-MTG-RTR-152-ENN1" TargetMode="External"/><Relationship Id="rId1701" Type="http://schemas.openxmlformats.org/officeDocument/2006/relationships/hyperlink" Target="https://starcitygames.com/ravager-wurm-sgl-mtg-rna-200-enn/?sku=SGL-MTG-RNA-200-ENN1" TargetMode="External"/><Relationship Id="rId1785" Type="http://schemas.openxmlformats.org/officeDocument/2006/relationships/hyperlink" Target="https://starcitygames.com/ride-the-avalanche-sgl-mtg-afc-054-enn/?sku=SGL-MTG-AFC-054-ENN1" TargetMode="External"/><Relationship Id="rId1992" Type="http://schemas.openxmlformats.org/officeDocument/2006/relationships/hyperlink" Target="https://starcitygames.com/riptide-laboratory-sgl-mtg-jmp-494-enn/?sku=SGL-MTG-JMP-494-ENN" TargetMode="External"/><Relationship Id="rId77" Type="http://schemas.openxmlformats.org/officeDocument/2006/relationships/hyperlink" Target="https://starcitygames.com/sylvia-brightspear-sgl-mtg-bbd-010-enn/?sku=SGL-MTG-BBD-010-ENN" TargetMode="External"/><Relationship Id="rId282" Type="http://schemas.openxmlformats.org/officeDocument/2006/relationships/hyperlink" Target="https://starcitygames.com/daring-saboteur-sgl-mtg-xln-49-enn/?sku=SGL-MTG-XLN-49-ENN1" TargetMode="External"/><Relationship Id="rId503" Type="http://schemas.openxmlformats.org/officeDocument/2006/relationships/hyperlink" Target="https://starcitygames.com/curse-of-unbinding-sgl-mtg-mic-012-enn/?sku=SGL-MTG-MIC-012-ENN1" TargetMode="External"/><Relationship Id="rId587" Type="http://schemas.openxmlformats.org/officeDocument/2006/relationships/hyperlink" Target="https://starcitygames.com/tomb-robber-sgl-mtg-rix-87-enn/?sku=SGL-MTG-RIX-87-ENN1" TargetMode="External"/><Relationship Id="rId710" Type="http://schemas.openxmlformats.org/officeDocument/2006/relationships/hyperlink" Target="https://starcitygames.com/champion-of-dusk-sgl-mtg-rix-64-enn/?sku=SGL-MTG-RIX-64-ENN1" TargetMode="External"/><Relationship Id="rId808" Type="http://schemas.openxmlformats.org/officeDocument/2006/relationships/hyperlink" Target="https://starcitygames.com/dark-dweller-oracle-sgl-mtg-m19-134-enn/?sku=SGL-MTG-M19-134-ENN1" TargetMode="External"/><Relationship Id="rId1340" Type="http://schemas.openxmlformats.org/officeDocument/2006/relationships/hyperlink" Target="https://starcitygames.com/priest-of-fell-rites-sgl-mtg-mh22-372-enn/?sku=SGL-MTG-MH22-372-ENN1" TargetMode="External"/><Relationship Id="rId1438" Type="http://schemas.openxmlformats.org/officeDocument/2006/relationships/hyperlink" Target="https://starcitygames.com/wrexial-the-risen-deep-sgl-mtg-ncc-359-enn/?sku=SGL-MTG-NCC-359-ENN1" TargetMode="External"/><Relationship Id="rId1645" Type="http://schemas.openxmlformats.org/officeDocument/2006/relationships/hyperlink" Target="https://starcitygames.com/sophina-spearsage-deserter-sgl-mtg-prm-secret_slx_007-enn/?sku=SGL-MTG-PRM-SECRET_SLX_007-ENN1" TargetMode="External"/><Relationship Id="rId8" Type="http://schemas.openxmlformats.org/officeDocument/2006/relationships/hyperlink" Target="https://starcitygames.com/speaker-of-the-heavens-sgl-mtg-m21-038-enn/?sku=SGL-MTG-M21-038-ENN1" TargetMode="External"/><Relationship Id="rId142" Type="http://schemas.openxmlformats.org/officeDocument/2006/relationships/hyperlink" Target="https://starcitygames.com/shatter-the-sky-sgl-mtg-thb-037-enn/?sku=SGL-MTG-THB-037-ENN1" TargetMode="External"/><Relationship Id="rId447" Type="http://schemas.openxmlformats.org/officeDocument/2006/relationships/hyperlink" Target="https://starcitygames.com/hopeful-initiate-sgl-mtg-vow-020-enn/?sku=SGL-MTG-VOW-020-ENN1" TargetMode="External"/><Relationship Id="rId794" Type="http://schemas.openxmlformats.org/officeDocument/2006/relationships/hyperlink" Target="https://starcitygames.com/grim-lavamancer-sgl-mtg-jmp-331-enn/?sku=SGL-MTG-JMP-331-ENN1" TargetMode="External"/><Relationship Id="rId1077" Type="http://schemas.openxmlformats.org/officeDocument/2006/relationships/hyperlink" Target="https://starcitygames.com/inscription-of-abundance-sgl-mtg-znr-186-enn/?sku=SGL-MTG-ZNR-186-ENN1" TargetMode="External"/><Relationship Id="rId1200" Type="http://schemas.openxmlformats.org/officeDocument/2006/relationships/hyperlink" Target="https://starcitygames.com/wolfir-silverheart-sgl-mtg-pwsb-avr_206-enn/?sku=SGL-MTG-PWSB-AVR_206-ENN1" TargetMode="External"/><Relationship Id="rId1852" Type="http://schemas.openxmlformats.org/officeDocument/2006/relationships/hyperlink" Target="https://starcitygames.com/smugglers-copter-sgl-mtg-kld-235-enn/?sku=SGL-MTG-KLD-235-ENN1" TargetMode="External"/><Relationship Id="rId2030" Type="http://schemas.openxmlformats.org/officeDocument/2006/relationships/hyperlink" Target="https://starcitygames.com/choked-estuary-sgl-mtg-moc-394-enn/?sku=SGL-MTG-MOC-394-ENN" TargetMode="External"/><Relationship Id="rId654" Type="http://schemas.openxmlformats.org/officeDocument/2006/relationships/hyperlink" Target="https://starcitygames.com/sanctum-seeker-sgl-mtg-xln-120-enn/?sku=SGL-MTG-XLN-120-ENN1" TargetMode="External"/><Relationship Id="rId861" Type="http://schemas.openxmlformats.org/officeDocument/2006/relationships/hyperlink" Target="https://starcitygames.com/anger-of-the-gods-sgl-mtg-pwsb-ima_116-enn/?sku=SGL-MTG-PWSB-IMA_116-ENN1" TargetMode="External"/><Relationship Id="rId959" Type="http://schemas.openxmlformats.org/officeDocument/2006/relationships/hyperlink" Target="https://starcitygames.com/ib-halfheart-goblin-tactician-sgl-mtg-j22-554-enn/?sku=SGL-MTG-J22-554-ENN" TargetMode="External"/><Relationship Id="rId1284" Type="http://schemas.openxmlformats.org/officeDocument/2006/relationships/hyperlink" Target="https://starcitygames.com/stenn-paranoid-partisan-sgl-mtg-dmu-221-enn/?sku=SGL-MTG-DMU-221-ENN1" TargetMode="External"/><Relationship Id="rId1491" Type="http://schemas.openxmlformats.org/officeDocument/2006/relationships/hyperlink" Target="https://starcitygames.com/neera-wild-mage-sgl-mtg-clb-288-enn/?sku=SGL-MTG-CLB-288-ENN1" TargetMode="External"/><Relationship Id="rId1505" Type="http://schemas.openxmlformats.org/officeDocument/2006/relationships/hyperlink" Target="https://starcitygames.com/gnostro-voice-of-the-crags-sgl-mtg-cmr-276-enn/?sku=SGL-MTG-CMR-276-ENN1" TargetMode="External"/><Relationship Id="rId1589" Type="http://schemas.openxmlformats.org/officeDocument/2006/relationships/hyperlink" Target="https://starcitygames.com/creakwood-liege-sgl-mtg-2x2-197-enn/?sku=SGL-MTG-2X2-197-ENN" TargetMode="External"/><Relationship Id="rId1712" Type="http://schemas.openxmlformats.org/officeDocument/2006/relationships/hyperlink" Target="https://starcitygames.com/jared-carthalion-true-heir-sgl-mtg-cmr-281-enn/?sku=SGL-MTG-CMR-281-ENN1" TargetMode="External"/><Relationship Id="rId293" Type="http://schemas.openxmlformats.org/officeDocument/2006/relationships/hyperlink" Target="https://starcitygames.com/protean-thaumaturge-sgl-mtg-thb-060-enn/?sku=SGL-MTG-THB-060-ENN1" TargetMode="External"/><Relationship Id="rId307" Type="http://schemas.openxmlformats.org/officeDocument/2006/relationships/hyperlink" Target="https://starcitygames.com/winged-boots-sgl-mtg-afc-020-enn/?sku=SGL-MTG-AFC-020-ENN1" TargetMode="External"/><Relationship Id="rId514" Type="http://schemas.openxmlformats.org/officeDocument/2006/relationships/hyperlink" Target="https://starcitygames.com/displacement-wave-sgl-mtg-ori-55-enn/?sku=SGL-MTG-ORI-55-ENN1" TargetMode="External"/><Relationship Id="rId721" Type="http://schemas.openxmlformats.org/officeDocument/2006/relationships/hyperlink" Target="https://starcitygames.com/coveted-prize-sgl-mtg-znr-095-enn/?sku=SGL-MTG-ZNR-095-ENN1" TargetMode="External"/><Relationship Id="rId1144" Type="http://schemas.openxmlformats.org/officeDocument/2006/relationships/hyperlink" Target="https://starcitygames.com/soul-swallower-sgl-mtg-soi-230-enn/?sku=SGL-MTG-SOI-230-ENN1" TargetMode="External"/><Relationship Id="rId1351" Type="http://schemas.openxmlformats.org/officeDocument/2006/relationships/hyperlink" Target="https://starcitygames.com/greasefang-okiba-boss-sgl-mtg-neo-220-enn/?sku=SGL-MTG-NEO-220-ENN1" TargetMode="External"/><Relationship Id="rId1449" Type="http://schemas.openxmlformats.org/officeDocument/2006/relationships/hyperlink" Target="https://starcitygames.com/geyadrone-dihada-sgl-mtg-mh2-199-enn/?sku=SGL-MTG-MH2-199-ENN1" TargetMode="External"/><Relationship Id="rId1796" Type="http://schemas.openxmlformats.org/officeDocument/2006/relationships/hyperlink" Target="https://starcitygames.com/cold-eyed-selkie-sgl-mtg-afc-183-enn/?sku=SGL-MTG-AFC-183-ENN1" TargetMode="External"/><Relationship Id="rId88" Type="http://schemas.openxmlformats.org/officeDocument/2006/relationships/hyperlink" Target="https://starcitygames.com/idol-of-endurance-sgl-mtg-m21-023-enn/?sku=SGL-MTG-M21-023-ENN1" TargetMode="External"/><Relationship Id="rId153" Type="http://schemas.openxmlformats.org/officeDocument/2006/relationships/hyperlink" Target="https://starcitygames.com/squad-commander-sgl-mtg-znr-041-enn/?sku=SGL-MTG-ZNR-041-ENN1" TargetMode="External"/><Relationship Id="rId360" Type="http://schemas.openxmlformats.org/officeDocument/2006/relationships/hyperlink" Target="https://starcitygames.com/vodalian-mindsinger-sgl-mtg-dmu-076-enn/?sku=SGL-MTG-DMU-076-ENN1" TargetMode="External"/><Relationship Id="rId598" Type="http://schemas.openxmlformats.org/officeDocument/2006/relationships/hyperlink" Target="https://starcitygames.com/hunted-nightmare-sgl-mtg-iko2-322-enn/?sku=SGL-MTG-IKO2-322-ENN1" TargetMode="External"/><Relationship Id="rId819" Type="http://schemas.openxmlformats.org/officeDocument/2006/relationships/hyperlink" Target="https://starcitygames.com/pyromancer-ascension-sgl-mtg-ss3-006-enn/?sku=SGL-MTG-SS3-006-ENN1" TargetMode="External"/><Relationship Id="rId1004" Type="http://schemas.openxmlformats.org/officeDocument/2006/relationships/hyperlink" Target="https://starcitygames.com/skarrgan-firebird-sgl-mtg-gk2-81-enn/?sku=SGL-MTG-GK2-81-ENN1" TargetMode="External"/><Relationship Id="rId1211" Type="http://schemas.openxmlformats.org/officeDocument/2006/relationships/hyperlink" Target="https://starcitygames.com/traverse-the-outlands-sgl-mtg-clb-258-enn/?sku=SGL-MTG-CLB-258-ENN1" TargetMode="External"/><Relationship Id="rId1656" Type="http://schemas.openxmlformats.org/officeDocument/2006/relationships/hyperlink" Target="https://starcitygames.com/leave-sgl-mtg-hou-153a-enn/?sku=SGL-MTG-HOU-153a-ENN1" TargetMode="External"/><Relationship Id="rId1863" Type="http://schemas.openxmlformats.org/officeDocument/2006/relationships/hyperlink" Target="https://starcitygames.com/blackblade-reforged-sgl-mtg-cmr-457-enn/?sku=SGL-MTG-CMR-457-ENN1" TargetMode="External"/><Relationship Id="rId2041" Type="http://schemas.openxmlformats.org/officeDocument/2006/relationships/hyperlink" Target="https://starcitygames.com/llanowar-wastes-sgl-mtg-bro-264-enn/?sku=SGL-MTG-BRO-264-ENN" TargetMode="External"/><Relationship Id="rId220" Type="http://schemas.openxmlformats.org/officeDocument/2006/relationships/hyperlink" Target="https://starcitygames.com/promise-of-loyalty-sgl-mtg-moc-200-enn/?sku=SGL-MTG-MOC-200-ENN" TargetMode="External"/><Relationship Id="rId458" Type="http://schemas.openxmlformats.org/officeDocument/2006/relationships/hyperlink" Target="https://starcitygames.com/sage-eye-avengers-sgl-mtg-dds-8-enn/?sku=SGL-MTG-DDS-8-ENN1" TargetMode="External"/><Relationship Id="rId665" Type="http://schemas.openxmlformats.org/officeDocument/2006/relationships/hyperlink" Target="https://starcitygames.com/dirge-bat-sgl-mtg-iko-084-enn/?sku=SGL-MTG-IKO-084-ENN1" TargetMode="External"/><Relationship Id="rId872" Type="http://schemas.openxmlformats.org/officeDocument/2006/relationships/hyperlink" Target="https://starcitygames.com/flamekin-herald-sgl-mtg-cmr-179-enn/?sku=SGL-MTG-CMR-179-ENN1" TargetMode="External"/><Relationship Id="rId1088" Type="http://schemas.openxmlformats.org/officeDocument/2006/relationships/hyperlink" Target="https://starcitygames.com/weaver-of-harmony-sgl-mtg-neo2-395-enn/?sku=SGL-MTG-NEO2-395-ENN1" TargetMode="External"/><Relationship Id="rId1295" Type="http://schemas.openxmlformats.org/officeDocument/2006/relationships/hyperlink" Target="https://starcitygames.com/moderation-sgl-mtg-mh2-206-enn/?sku=SGL-MTG-MH2-206-ENN1" TargetMode="External"/><Relationship Id="rId1309" Type="http://schemas.openxmlformats.org/officeDocument/2006/relationships/hyperlink" Target="https://starcitygames.com/dragonlord-ojutai-sgl-mtg-ncc-337-enn/?sku=SGL-MTG-NCC-337-ENN1" TargetMode="External"/><Relationship Id="rId1516" Type="http://schemas.openxmlformats.org/officeDocument/2006/relationships/hyperlink" Target="https://starcitygames.com/neheb-the-worthy-sgl-mtg-akh-203-enn/?sku=SGL-MTG-AKH-203-ENN1" TargetMode="External"/><Relationship Id="rId1723" Type="http://schemas.openxmlformats.org/officeDocument/2006/relationships/hyperlink" Target="https://starcitygames.com/palladia-mors-the-ruiner-sgl-mtg-m19-219-enn/?sku=SGL-MTG-M19-219-ENN1" TargetMode="External"/><Relationship Id="rId1930" Type="http://schemas.openxmlformats.org/officeDocument/2006/relationships/hyperlink" Target="https://starcitygames.com/awakened-amalgam-sgl-mtg-rix-175-enn/?sku=SGL-MTG-RIX-175-ENN1" TargetMode="External"/><Relationship Id="rId15" Type="http://schemas.openxmlformats.org/officeDocument/2006/relationships/hyperlink" Target="https://starcitygames.com/rolling-stones-sgl-mtg-8ed-38-enn/?sku=SGL-MTG-8ED-38-ENN1" TargetMode="External"/><Relationship Id="rId318" Type="http://schemas.openxmlformats.org/officeDocument/2006/relationships/hyperlink" Target="https://starcitygames.com/oath-of-jace-sgl-mtg-ogw-60-enn/?sku=SGL-MTG-OGW-60-ENN1" TargetMode="External"/><Relationship Id="rId525" Type="http://schemas.openxmlformats.org/officeDocument/2006/relationships/hyperlink" Target="https://starcitygames.com/silver-scrutiny-sgl-mtg-dmu-065-enn/?sku=SGL-MTG-DMU-065-ENN1" TargetMode="External"/><Relationship Id="rId732" Type="http://schemas.openxmlformats.org/officeDocument/2006/relationships/hyperlink" Target="https://starcitygames.com/ravenous-rotbelly-sgl-mtg-mic-022-enn/?sku=SGL-MTG-MIC-022-ENN1" TargetMode="External"/><Relationship Id="rId1155" Type="http://schemas.openxmlformats.org/officeDocument/2006/relationships/hyperlink" Target="https://starcitygames.com/shifting-ceratops-sgl-mtg-m20-194-enn/?sku=SGL-MTG-M20-194-ENN1" TargetMode="External"/><Relationship Id="rId1362" Type="http://schemas.openxmlformats.org/officeDocument/2006/relationships/hyperlink" Target="https://starcitygames.com/doom-foretold-sgl-mtg-eld-187-enn/?sku=SGL-MTG-ELD-187-ENN1" TargetMode="External"/><Relationship Id="rId99" Type="http://schemas.openxmlformats.org/officeDocument/2006/relationships/hyperlink" Target="https://starcitygames.com/search-for-glory-sgl-mtg-khm-027-enn/?sku=SGL-MTG-KHM-027-ENN1" TargetMode="External"/><Relationship Id="rId164" Type="http://schemas.openxmlformats.org/officeDocument/2006/relationships/hyperlink" Target="https://starcitygames.com/sigardas-splendor-sgl-mtg-mid-033-enn/?sku=SGL-MTG-MID-033-ENN1" TargetMode="External"/><Relationship Id="rId371" Type="http://schemas.openxmlformats.org/officeDocument/2006/relationships/hyperlink" Target="https://starcitygames.com/crafty-cutpurse-sgl-mtg-rix-33-enn/?sku=SGL-MTG-RIX-33-ENN1" TargetMode="External"/><Relationship Id="rId1015" Type="http://schemas.openxmlformats.org/officeDocument/2006/relationships/hyperlink" Target="https://starcitygames.com/chaotic-transformation-sgl-mtg-dmu-117-enn/?sku=SGL-MTG-DMU-117-ENN1" TargetMode="External"/><Relationship Id="rId1222" Type="http://schemas.openxmlformats.org/officeDocument/2006/relationships/hyperlink" Target="https://starcitygames.com/gargos-vicious-watcher-sgl-mtg-m20-172-enn/?sku=SGL-MTG-M20-172-ENN1" TargetMode="External"/><Relationship Id="rId1667" Type="http://schemas.openxmlformats.org/officeDocument/2006/relationships/hyperlink" Target="https://starcitygames.com/snapdax-apex-of-the-hunt-sgl-mtg-iko2-306-enn/?sku=SGL-MTG-IKO2-306-ENN1" TargetMode="External"/><Relationship Id="rId1874" Type="http://schemas.openxmlformats.org/officeDocument/2006/relationships/hyperlink" Target="https://starcitygames.com/blade-of-selves-sgl-mtg-clb-301-enn/?sku=SGL-MTG-CLB-301-ENN" TargetMode="External"/><Relationship Id="rId2052" Type="http://schemas.openxmlformats.org/officeDocument/2006/relationships/hyperlink" Target="https://starcitygames.com/battlefield-forge-sgl-mtg-bro-257-enn/?sku=SGL-MTG-BRO-257-ENN" TargetMode="External"/><Relationship Id="rId469" Type="http://schemas.openxmlformats.org/officeDocument/2006/relationships/hyperlink" Target="https://starcitygames.com/sharding-sphinx-sgl-mtg-jmp-176-enn/?sku=SGL-MTG-JMP-176-ENN1" TargetMode="External"/><Relationship Id="rId676" Type="http://schemas.openxmlformats.org/officeDocument/2006/relationships/hyperlink" Target="https://starcitygames.com/nightshade-harvester-sgl-mtg-cmr-138-enn/?sku=SGL-MTG-CMR-138-ENN1" TargetMode="External"/><Relationship Id="rId883" Type="http://schemas.openxmlformats.org/officeDocument/2006/relationships/hyperlink" Target="https://starcitygames.com/pia-nalaar-sgl-mtg-c21-177-enn/?sku=SGL-MTG-C21-177-ENN1" TargetMode="External"/><Relationship Id="rId1099" Type="http://schemas.openxmlformats.org/officeDocument/2006/relationships/hyperlink" Target="https://starcitygames.com/scion-of-the-wild-sgl-mtg-rav-182-enn/?sku=SGL-MTG-RAV-182-ENN1" TargetMode="External"/><Relationship Id="rId1527" Type="http://schemas.openxmlformats.org/officeDocument/2006/relationships/hyperlink" Target="https://starcitygames.com/judith-the-scourge-diva-sgl-mtg-mul-045-enn/?sku=SGL-MTG-MUL-045-ENN" TargetMode="External"/><Relationship Id="rId1734" Type="http://schemas.openxmlformats.org/officeDocument/2006/relationships/hyperlink" Target="https://starcitygames.com/fleecemane-lion-sgl-mtg-afc-185-enn/?sku=SGL-MTG-AFC-185-ENN1" TargetMode="External"/><Relationship Id="rId1941" Type="http://schemas.openxmlformats.org/officeDocument/2006/relationships/hyperlink" Target="https://starcitygames.com/moonsilver-spear-sgl-mtg-afc-212-enn/?sku=SGL-MTG-AFC-212-ENN1" TargetMode="External"/><Relationship Id="rId26" Type="http://schemas.openxmlformats.org/officeDocument/2006/relationships/hyperlink" Target="https://starcitygames.com/suncleanser-sgl-mtg-m19-39-enn/?sku=SGL-MTG-M19-39-ENN1" TargetMode="External"/><Relationship Id="rId231" Type="http://schemas.openxmlformats.org/officeDocument/2006/relationships/hyperlink" Target="https://starcitygames.com/martyrs-bond-sgl-mtg-pwsb-cmd_019-enn/?sku=SGL-MTG-PWSB-CMD_019-ENN1" TargetMode="External"/><Relationship Id="rId329" Type="http://schemas.openxmlformats.org/officeDocument/2006/relationships/hyperlink" Target="https://starcitygames.com/nadir-kraken-sgl-mtg-thb-055-enn/?sku=SGL-MTG-THB-055-ENN1" TargetMode="External"/><Relationship Id="rId536" Type="http://schemas.openxmlformats.org/officeDocument/2006/relationships/hyperlink" Target="https://starcitygames.com/thieves-guild-enforcer-sgl-mtg-m21-125-enn/?sku=SGL-MTG-M21-125-ENN1" TargetMode="External"/><Relationship Id="rId1166" Type="http://schemas.openxmlformats.org/officeDocument/2006/relationships/hyperlink" Target="https://starcitygames.com/blessing-of-frost-sgl-mtg-khm-161-enn/?sku=SGL-MTG-KHM-161-ENN1" TargetMode="External"/><Relationship Id="rId1373" Type="http://schemas.openxmlformats.org/officeDocument/2006/relationships/hyperlink" Target="https://starcitygames.com/teysa-karlov-sgl-mtg-mul-061-enn/?sku=SGL-MTG-MUL-061-ENN" TargetMode="External"/><Relationship Id="rId175" Type="http://schemas.openxmlformats.org/officeDocument/2006/relationships/hyperlink" Target="https://starcitygames.com/zeriam-golden-wind-sgl-mtg-dmc-005-enn/?sku=SGL-MTG-DMC-005-ENN1" TargetMode="External"/><Relationship Id="rId743" Type="http://schemas.openxmlformats.org/officeDocument/2006/relationships/hyperlink" Target="https://starcitygames.com/undercity-plague-sgl-mtg-gtc-83-enn/?sku=SGL-MTG-GTC-83-ENN1" TargetMode="External"/><Relationship Id="rId950" Type="http://schemas.openxmlformats.org/officeDocument/2006/relationships/hyperlink" Target="https://starcitygames.com/stensia-uprising-sgl-mtg-vow-178-enn/?sku=SGL-MTG-VOW-178-ENN1" TargetMode="External"/><Relationship Id="rId1026" Type="http://schemas.openxmlformats.org/officeDocument/2006/relationships/hyperlink" Target="https://starcitygames.com/hellkite-igniter-sgl-mtg-c21-171-enn/?sku=SGL-MTG-C21-171-ENN" TargetMode="External"/><Relationship Id="rId1580" Type="http://schemas.openxmlformats.org/officeDocument/2006/relationships/hyperlink" Target="https://starcitygames.com/driven-sgl-mtg-hou-157a-enn/?sku=SGL-MTG-HOU-157a-ENN1" TargetMode="External"/><Relationship Id="rId1678" Type="http://schemas.openxmlformats.org/officeDocument/2006/relationships/hyperlink" Target="https://starcitygames.com/domri-rade-sgl-mtg-gtc-156-enn/?sku=SGL-MTG-GTC-156-ENN" TargetMode="External"/><Relationship Id="rId1801" Type="http://schemas.openxmlformats.org/officeDocument/2006/relationships/hyperlink" Target="https://starcitygames.com/bounty-of-the-luxa-sgl-mtg-akh-196-enn/?sku=SGL-MTG-AKH-196-ENN1" TargetMode="External"/><Relationship Id="rId1885" Type="http://schemas.openxmlformats.org/officeDocument/2006/relationships/hyperlink" Target="https://starcitygames.com/monument-to-perfection-sgl-mtg-one-233-enn/?sku=SGL-MTG-ONE-233-ENN" TargetMode="External"/><Relationship Id="rId382" Type="http://schemas.openxmlformats.org/officeDocument/2006/relationships/hyperlink" Target="https://starcitygames.com/engulf-the-shore-sgl-mtg-gn2-21-enn/?sku=SGL-MTG-GN2-21-ENN1" TargetMode="External"/><Relationship Id="rId603" Type="http://schemas.openxmlformats.org/officeDocument/2006/relationships/hyperlink" Target="https://starcitygames.com/lilianas-standard-bearer-sgl-mtg-m21-110-enn/?sku=SGL-MTG-M21-110-ENN1" TargetMode="External"/><Relationship Id="rId687" Type="http://schemas.openxmlformats.org/officeDocument/2006/relationships/hyperlink" Target="https://starcitygames.com/tomb-tyrant-sgl-mtg-mic-023-enn/?sku=SGL-MTG-MIC-023-ENN1" TargetMode="External"/><Relationship Id="rId810" Type="http://schemas.openxmlformats.org/officeDocument/2006/relationships/hyperlink" Target="https://starcitygames.com/mizzium-mortars-sgl-mtg-gk1-32-enn/?sku=SGL-MTG-GK1-32-ENN1" TargetMode="External"/><Relationship Id="rId908" Type="http://schemas.openxmlformats.org/officeDocument/2006/relationships/hyperlink" Target="https://starcitygames.com/chandra-pyromaster-sgl-mtg-m14-132-enn/?sku=SGL-MTG-M14-132-ENN1" TargetMode="External"/><Relationship Id="rId1233" Type="http://schemas.openxmlformats.org/officeDocument/2006/relationships/hyperlink" Target="https://starcitygames.com/vivien-on-the-hunt-sgl-mtg-snc-162-enn/?sku=SGL-MTG-SNC-162-ENN" TargetMode="External"/><Relationship Id="rId1440" Type="http://schemas.openxmlformats.org/officeDocument/2006/relationships/hyperlink" Target="https://starcitygames.com/silent-blade-shinobi-sgl-mtg-ncc-352-enn/?sku=SGL-MTG-NCC-352-ENN1" TargetMode="External"/><Relationship Id="rId1538" Type="http://schemas.openxmlformats.org/officeDocument/2006/relationships/hyperlink" Target="https://starcitygames.com/sinister-waltz-sgl-mtg-voc2-068-enn/?sku=SGL-MTG-VOC2-068-ENN1" TargetMode="External"/><Relationship Id="rId2063" Type="http://schemas.openxmlformats.org/officeDocument/2006/relationships/hyperlink" Target="https://starcitygames.com/lumbering-falls-sgl-mtg-afc-247-enn/?sku=SGL-MTG-AFC-247-ENN1" TargetMode="External"/><Relationship Id="rId242" Type="http://schemas.openxmlformats.org/officeDocument/2006/relationships/hyperlink" Target="https://starcitygames.com/ghosts-of-the-innocent-sgl-mtg-rav-20-enn/?sku=SGL-MTG-RAV-20-ENN1" TargetMode="External"/><Relationship Id="rId894" Type="http://schemas.openxmlformats.org/officeDocument/2006/relationships/hyperlink" Target="https://starcitygames.com/widespread-thieving-sgl-mtg-snc-130-enn/?sku=SGL-MTG-SNC-130-ENN1" TargetMode="External"/><Relationship Id="rId1177" Type="http://schemas.openxmlformats.org/officeDocument/2006/relationships/hyperlink" Target="https://starcitygames.com/fade-from-history-sgl-mtg-bro2-345-enn/?sku=SGL-MTG-BRO2-345-ENN" TargetMode="External"/><Relationship Id="rId1300" Type="http://schemas.openxmlformats.org/officeDocument/2006/relationships/hyperlink" Target="https://starcitygames.com/errant-and-giada-sgl-mtg-mom-224-enn/?sku=SGL-MTG-MOM-224-ENN" TargetMode="External"/><Relationship Id="rId1745" Type="http://schemas.openxmlformats.org/officeDocument/2006/relationships/hyperlink" Target="https://starcitygames.com/kaheera-the-orphanguard-sgl-mtg-mul-047-enn/?sku=SGL-MTG-MUL-047-ENN" TargetMode="External"/><Relationship Id="rId1952" Type="http://schemas.openxmlformats.org/officeDocument/2006/relationships/hyperlink" Target="https://starcitygames.com/mishras-self-replicator-sgl-mtg-dom-223-enn/?sku=SGL-MTG-DOM-223-ENN1" TargetMode="External"/><Relationship Id="rId37" Type="http://schemas.openxmlformats.org/officeDocument/2006/relationships/hyperlink" Target="https://starcitygames.com/luminarch-aspirant-sgl-mtg-znr-024-enn/?sku=SGL-MTG-ZNR-024-ENN1" TargetMode="External"/><Relationship Id="rId102" Type="http://schemas.openxmlformats.org/officeDocument/2006/relationships/hyperlink" Target="https://starcitygames.com/lingering-souls-sgl-mtg-tsr2-296-enn/?sku=SGL-MTG-TSR2-296-ENN1" TargetMode="External"/><Relationship Id="rId547" Type="http://schemas.openxmlformats.org/officeDocument/2006/relationships/hyperlink" Target="https://starcitygames.com/mindblade-render-sgl-mtg-bbd-49-enn/?sku=SGL-MTG-BBD-49-ENN1" TargetMode="External"/><Relationship Id="rId754" Type="http://schemas.openxmlformats.org/officeDocument/2006/relationships/hyperlink" Target="https://starcitygames.com/nightmare-sgl-mtg-pwsb-w17_017-enn/?sku=SGL-MTG-PWSB-W17_017-ENN1" TargetMode="External"/><Relationship Id="rId961" Type="http://schemas.openxmlformats.org/officeDocument/2006/relationships/hyperlink" Target="https://starcitygames.com/invasion-of-karsus-refraction-elemental-sgl-mtg-mom-146-enn/?sku=SGL-MTG-MOM-146-ENN" TargetMode="External"/><Relationship Id="rId1384" Type="http://schemas.openxmlformats.org/officeDocument/2006/relationships/hyperlink" Target="https://starcitygames.com/grind-sgl-mtg-hou-155a-enn/?sku=SGL-MTG-HOU-155a-ENN1" TargetMode="External"/><Relationship Id="rId1591" Type="http://schemas.openxmlformats.org/officeDocument/2006/relationships/hyperlink" Target="https://starcitygames.com/nemata-primeval-warden-sgl-mtg-dmu2-308-enn/?sku=SGL-MTG-DMU2-308-ENN1" TargetMode="External"/><Relationship Id="rId1605" Type="http://schemas.openxmlformats.org/officeDocument/2006/relationships/hyperlink" Target="https://starcitygames.com/archelos-lagoon-mystic-sgl-mtg-cmr-268-enn/?sku=SGL-MTG-CMR-268-ENN1" TargetMode="External"/><Relationship Id="rId1689" Type="http://schemas.openxmlformats.org/officeDocument/2006/relationships/hyperlink" Target="https://starcitygames.com/rubblebelt-raiders-sgl-mtg-gk2-94-enn/?sku=SGL-MTG-GK2-94-ENN1" TargetMode="External"/><Relationship Id="rId1812" Type="http://schemas.openxmlformats.org/officeDocument/2006/relationships/hyperlink" Target="https://starcitygames.com/mystic-genesis-sgl-mtg-gtc-180-enn/?sku=SGL-MTG-GTC-180-ENN" TargetMode="External"/><Relationship Id="rId90" Type="http://schemas.openxmlformats.org/officeDocument/2006/relationships/hyperlink" Target="https://starcitygames.com/duelists-heritage-sgl-mtg-jmp-101-enn/?sku=SGL-MTG-JMP-101-ENN1" TargetMode="External"/><Relationship Id="rId186" Type="http://schemas.openxmlformats.org/officeDocument/2006/relationships/hyperlink" Target="https://starcitygames.com/lumbering-battlement-sgl-mtg-rna-15-enn/?sku=SGL-MTG-RNA-15-ENN1" TargetMode="External"/><Relationship Id="rId393" Type="http://schemas.openxmlformats.org/officeDocument/2006/relationships/hyperlink" Target="https://starcitygames.com/laboratory-drudge-sgl-mtg-cmr-078-enn/?sku=SGL-MTG-CMR-078-ENN1" TargetMode="External"/><Relationship Id="rId407" Type="http://schemas.openxmlformats.org/officeDocument/2006/relationships/hyperlink" Target="https://starcitygames.com/havengul-runebinder-sgl-mtg-mic-101-enn/?sku=SGL-MTG-MIC-101-ENN1" TargetMode="External"/><Relationship Id="rId614" Type="http://schemas.openxmlformats.org/officeDocument/2006/relationships/hyperlink" Target="https://starcitygames.com/callous-bloodmage-sgl-mtg-stx-066-enn/?sku=SGL-MTG-STX-066-ENN1" TargetMode="External"/><Relationship Id="rId821" Type="http://schemas.openxmlformats.org/officeDocument/2006/relationships/hyperlink" Target="https://starcitygames.com/roiling-vortex-sgl-mtg-znr-156-enn/?sku=SGL-MTG-ZNR-156-ENN1" TargetMode="External"/><Relationship Id="rId1037" Type="http://schemas.openxmlformats.org/officeDocument/2006/relationships/hyperlink" Target="https://starcitygames.com/nahiris-lithoforming-sgl-mtg-znr-151-enn/?sku=SGL-MTG-ZNR-151-ENN1" TargetMode="External"/><Relationship Id="rId1244" Type="http://schemas.openxmlformats.org/officeDocument/2006/relationships/hyperlink" Target="https://starcitygames.com/verdant-suns-avatar-sgl-mtg-xln-213-enn/?sku=SGL-MTG-XLN-213-ENN1" TargetMode="External"/><Relationship Id="rId1451" Type="http://schemas.openxmlformats.org/officeDocument/2006/relationships/hyperlink" Target="https://starcitygames.com/lynde-cheerful-tormentor-sgl-mtg-mic-038-enn/?sku=SGL-MTG-MIC-038-ENN1" TargetMode="External"/><Relationship Id="rId1896" Type="http://schemas.openxmlformats.org/officeDocument/2006/relationships/hyperlink" Target="https://starcitygames.com/magistrates-scepter-sgl-mtg-m19-238-enn/?sku=SGL-MTG-M19-238-ENN1" TargetMode="External"/><Relationship Id="rId2074" Type="http://schemas.openxmlformats.org/officeDocument/2006/relationships/hyperlink" Target="https://starcitygames.com/throne-of-makindi-sgl-mtg-znr-265-enn/?sku=SGL-MTG-ZNR-265-ENN1" TargetMode="External"/><Relationship Id="rId253" Type="http://schemas.openxmlformats.org/officeDocument/2006/relationships/hyperlink" Target="https://starcitygames.com/zetalpa-primal-dawn-sgl-mtg-gn2-015-enn/?sku=SGL-MTG-GN2-015-ENN1" TargetMode="External"/><Relationship Id="rId460" Type="http://schemas.openxmlformats.org/officeDocument/2006/relationships/hyperlink" Target="https://starcitygames.com/unesh-criosphinx-sovereign-sgl-mtg-hou-52-enn/?sku=SGL-MTG-HOU-52-ENN1" TargetMode="External"/><Relationship Id="rId698" Type="http://schemas.openxmlformats.org/officeDocument/2006/relationships/hyperlink" Target="https://starcitygames.com/shadowheart-dark-justicar-sgl-mtg-clb-146-enn/?sku=SGL-MTG-CLB-146-ENN1" TargetMode="External"/><Relationship Id="rId919" Type="http://schemas.openxmlformats.org/officeDocument/2006/relationships/hyperlink" Target="https://starcitygames.com/neheb-dreadhorde-champion-sgl-mtg-war-140-enn/?sku=SGL-MTG-WAR-140-ENN1" TargetMode="External"/><Relationship Id="rId1090" Type="http://schemas.openxmlformats.org/officeDocument/2006/relationships/hyperlink" Target="https://starcitygames.com/gala-greeters-sgl-mtg-snc-148-enn/?sku=SGL-MTG-SNC-148-ENN1" TargetMode="External"/><Relationship Id="rId1104" Type="http://schemas.openxmlformats.org/officeDocument/2006/relationships/hyperlink" Target="https://starcitygames.com/deathgorge-scavenger-sgl-mtg-xln-184-enn/?sku=SGL-MTG-XLN-184-ENN1" TargetMode="External"/><Relationship Id="rId1311" Type="http://schemas.openxmlformats.org/officeDocument/2006/relationships/hyperlink" Target="https://starcitygames.com/yorion-sky-nomad-sgl-mtg-mul-064-enn/?sku=SGL-MTG-MUL-064-ENN" TargetMode="External"/><Relationship Id="rId1549" Type="http://schemas.openxmlformats.org/officeDocument/2006/relationships/hyperlink" Target="https://starcitygames.com/riveteers-ascendancy-sgl-mtg-snc-216-enn/?sku=SGL-MTG-SNC-216-ENN1" TargetMode="External"/><Relationship Id="rId1756" Type="http://schemas.openxmlformats.org/officeDocument/2006/relationships/hyperlink" Target="https://starcitygames.com/lathiel-the-bounteous-dawn-sgl-mtg-mul-050-enn/?sku=SGL-MTG-MUL-050-ENN" TargetMode="External"/><Relationship Id="rId1963" Type="http://schemas.openxmlformats.org/officeDocument/2006/relationships/hyperlink" Target="https://starcitygames.com/gilded-lotus-sgl-mtg-brr-017-enn/?sku=SGL-MTG-BRR-017-ENN" TargetMode="External"/><Relationship Id="rId48" Type="http://schemas.openxmlformats.org/officeDocument/2006/relationships/hyperlink" Target="https://starcitygames.com/gift-of-estates-sgl-mtg-sta-006-enn/?sku=SGL-MTG-STA-006-ENN1" TargetMode="External"/><Relationship Id="rId113" Type="http://schemas.openxmlformats.org/officeDocument/2006/relationships/hyperlink" Target="https://starcitygames.com/cloudsteel-kirin-sgl-mtg-neo2-435-enn/?sku=SGL-MTG-NEO2-435-ENN1" TargetMode="External"/><Relationship Id="rId320" Type="http://schemas.openxmlformats.org/officeDocument/2006/relationships/hyperlink" Target="https://starcitygames.com/champion-of-wits-sgl-mtg-hou-31-enn/?sku=SGL-MTG-HOU-31-ENN1" TargetMode="External"/><Relationship Id="rId558" Type="http://schemas.openxmlformats.org/officeDocument/2006/relationships/hyperlink" Target="https://starcitygames.com/skemfar-avenger-sgl-mtg-khm2-355-enn/?sku=SGL-MTG-KHM2-355-ENN1" TargetMode="External"/><Relationship Id="rId765" Type="http://schemas.openxmlformats.org/officeDocument/2006/relationships/hyperlink" Target="https://starcitygames.com/demon-of-loathing-sgl-mtg-thb-292-enn/?sku=SGL-MTG-THB-292-ENN1" TargetMode="External"/><Relationship Id="rId972" Type="http://schemas.openxmlformats.org/officeDocument/2006/relationships/hyperlink" Target="https://starcitygames.com/unpredictable-cyclone-sgl-mtg-iko-139-enn/?sku=SGL-MTG-IKO-139-ENN1" TargetMode="External"/><Relationship Id="rId1188" Type="http://schemas.openxmlformats.org/officeDocument/2006/relationships/hyperlink" Target="https://starcitygames.com/majestic-myriarch-sgl-mtg-hou-122-enn/?sku=SGL-MTG-HOU-122-ENN1" TargetMode="External"/><Relationship Id="rId1395" Type="http://schemas.openxmlformats.org/officeDocument/2006/relationships/hyperlink" Target="https://starcitygames.com/deaths-oasis-sgl-mtg-iko-182-enn/?sku=SGL-MTG-IKO-182-ENN1" TargetMode="External"/><Relationship Id="rId1409" Type="http://schemas.openxmlformats.org/officeDocument/2006/relationships/hyperlink" Target="https://starcitygames.com/nightveil-specter-sgl-mtg-gk1-19-enn/?sku=SGL-MTG-GK1-19-ENN1" TargetMode="External"/><Relationship Id="rId1616" Type="http://schemas.openxmlformats.org/officeDocument/2006/relationships/hyperlink" Target="https://starcitygames.com/goblin-trenches-sgl-mtg-ema-203-enn/?sku=SGL-MTG-EMA-203-ENN1" TargetMode="External"/><Relationship Id="rId1823" Type="http://schemas.openxmlformats.org/officeDocument/2006/relationships/hyperlink" Target="https://starcitygames.com/body-of-research-sgl-mtg-prm-pp_stx_168-enn/?sku=SGL-MTG-PRM-PP_STX_168-ENN1" TargetMode="External"/><Relationship Id="rId2001" Type="http://schemas.openxmlformats.org/officeDocument/2006/relationships/hyperlink" Target="https://starcitygames.com/port-town-sgl-mtg-afc-255-enn/?sku=SGL-MTG-AFC-255-ENN1" TargetMode="External"/><Relationship Id="rId197" Type="http://schemas.openxmlformats.org/officeDocument/2006/relationships/hyperlink" Target="https://starcitygames.com/winds-of-rath-sgl-mtg-cmr-392-enn/?sku=SGL-MTG-CMR-392-ENN1" TargetMode="External"/><Relationship Id="rId418" Type="http://schemas.openxmlformats.org/officeDocument/2006/relationships/hyperlink" Target="https://starcitygames.com/venser-shaper-savant-sgl-mtg-2x2-066-enn/?sku=SGL-MTG-2X2-066-ENN1" TargetMode="External"/><Relationship Id="rId625" Type="http://schemas.openxmlformats.org/officeDocument/2006/relationships/hyperlink" Target="https://starcitygames.com/demonic-bargain-sgl-mtg-vow-103-enn/?sku=SGL-MTG-VOW-103-ENN1" TargetMode="External"/><Relationship Id="rId832" Type="http://schemas.openxmlformats.org/officeDocument/2006/relationships/hyperlink" Target="https://starcitygames.com/orb-of-dragonkind-sgl-mtg-afr-157-enn/?sku=SGL-MTG-AFR-157-ENN" TargetMode="External"/><Relationship Id="rId1048" Type="http://schemas.openxmlformats.org/officeDocument/2006/relationships/hyperlink" Target="https://starcitygames.com/gaeas-will-sgl-mtg-mh2-162-enn/?sku=SGL-MTG-MH2-162-ENN1" TargetMode="External"/><Relationship Id="rId1255" Type="http://schemas.openxmlformats.org/officeDocument/2006/relationships/hyperlink" Target="https://starcitygames.com/sekki-seasons-guide-sgl-mtg-sok-148-enn/?sku=SGL-MTG-SOK-148-ENN" TargetMode="External"/><Relationship Id="rId1462" Type="http://schemas.openxmlformats.org/officeDocument/2006/relationships/hyperlink" Target="https://starcitygames.com/jhoira-ageless-innovator-sgl-mtg-dmu2-301-enn/?sku=SGL-MTG-DMU2-301-ENN1" TargetMode="External"/><Relationship Id="rId2085" Type="http://schemas.openxmlformats.org/officeDocument/2006/relationships/hyperlink" Target="https://starcitygames.com/shivan-gorge-sgl-mtg-dmc-232-enn/?sku=SGL-MTG-DMC-232-ENN1" TargetMode="External"/><Relationship Id="rId264" Type="http://schemas.openxmlformats.org/officeDocument/2006/relationships/hyperlink" Target="https://starcitygames.com/progenitor-exarch-sgl-mtg-mom-032-enn/?sku=SGL-MTG-MOM-032-ENN" TargetMode="External"/><Relationship Id="rId471" Type="http://schemas.openxmlformats.org/officeDocument/2006/relationships/hyperlink" Target="https://starcitygames.com/shipbreaker-kraken-sgl-mtg-cmr-404-enn/?sku=SGL-MTG-CMR-404-ENN1" TargetMode="External"/><Relationship Id="rId1115" Type="http://schemas.openxmlformats.org/officeDocument/2006/relationships/hyperlink" Target="https://starcitygames.com/rishkar-peema-renegade-sgl-mtg-jmp-425-enn/?sku=SGL-MTG-JMP-425-ENN1" TargetMode="External"/><Relationship Id="rId1322" Type="http://schemas.openxmlformats.org/officeDocument/2006/relationships/hyperlink" Target="https://starcitygames.com/toluz-clever-conductor-sgl-mtg-snc-228-enn/?sku=SGL-MTG-SNC-228-ENN1" TargetMode="External"/><Relationship Id="rId1767" Type="http://schemas.openxmlformats.org/officeDocument/2006/relationships/hyperlink" Target="https://starcitygames.com/brokers-ascendancy-sgl-mtg-snc2-297-enn/?sku=SGL-MTG-SNC2-297-ENN1" TargetMode="External"/><Relationship Id="rId1974" Type="http://schemas.openxmlformats.org/officeDocument/2006/relationships/hyperlink" Target="https://starcitygames.com/mage-ring-responder-sgl-mtg-ori-232-enn/?sku=SGL-MTG-ORI-232-ENN1" TargetMode="External"/><Relationship Id="rId59" Type="http://schemas.openxmlformats.org/officeDocument/2006/relationships/hyperlink" Target="https://starcitygames.com/horn-of-valhalla-ysgards-call-sgl-mtg-clb-026-enn/?sku=SGL-MTG-CLB-026-ENN1" TargetMode="External"/><Relationship Id="rId124" Type="http://schemas.openxmlformats.org/officeDocument/2006/relationships/hyperlink" Target="https://starcitygames.com/guardian-of-ghirapur-sgl-mtg-mom-016-enn/?sku=SGL-MTG-MOM-016-ENN1" TargetMode="External"/><Relationship Id="rId569" Type="http://schemas.openxmlformats.org/officeDocument/2006/relationships/hyperlink" Target="https://starcitygames.com/tenacious-underdog-sgl-mtg-snc-097-enn/?sku=SGL-MTG-SNC-097-ENN" TargetMode="External"/><Relationship Id="rId776" Type="http://schemas.openxmlformats.org/officeDocument/2006/relationships/hyperlink" Target="https://starcitygames.com/hoarding-broodlord-sgl-mtg-mom-110-enn/?sku=SGL-MTG-MOM-110-ENN" TargetMode="External"/><Relationship Id="rId983" Type="http://schemas.openxmlformats.org/officeDocument/2006/relationships/hyperlink" Target="https://starcitygames.com/burn-down-the-house-sgl-mtg-mid-131-enn/?sku=SGL-MTG-MID-131-ENN1" TargetMode="External"/><Relationship Id="rId1199" Type="http://schemas.openxmlformats.org/officeDocument/2006/relationships/hyperlink" Target="https://starcitygames.com/magnigoth-treefolk-sgl-mtg-pwsb-pls_082-enn/?sku=SGL-MTG-PWSB-PLS_082-ENN" TargetMode="External"/><Relationship Id="rId1627" Type="http://schemas.openxmlformats.org/officeDocument/2006/relationships/hyperlink" Target="https://starcitygames.com/spark-trooper-sgl-mtg-gtc-199-enn/?sku=SGL-MTG-GTC-199-ENN1" TargetMode="External"/><Relationship Id="rId1834" Type="http://schemas.openxmlformats.org/officeDocument/2006/relationships/hyperlink" Target="https://starcitygames.com/guided-passage-sgl-mtg-2x2-224-enn/?sku=SGL-MTG-2X2-224-ENN1" TargetMode="External"/><Relationship Id="rId331" Type="http://schemas.openxmlformats.org/officeDocument/2006/relationships/hyperlink" Target="https://starcitygames.com/chasm-skulker-sgl-mtg-pwsb-m15_046-enn/?sku=SGL-MTG-PWSB-M15_046-ENN1" TargetMode="External"/><Relationship Id="rId429" Type="http://schemas.openxmlformats.org/officeDocument/2006/relationships/hyperlink" Target="https://starcitygames.com/vesuvan-shapeshifter-sgl-mtg-a25-77-enn/?sku=SGL-MTG-A25-77-ENN1" TargetMode="External"/><Relationship Id="rId636" Type="http://schemas.openxmlformats.org/officeDocument/2006/relationships/hyperlink" Target="https://starcitygames.com/mari-the-killing-quill-sgl-mtg-ncc-089-enn/?sku=SGL-MTG-NCC-089-ENN1" TargetMode="External"/><Relationship Id="rId1059" Type="http://schemas.openxmlformats.org/officeDocument/2006/relationships/hyperlink" Target="https://starcitygames.com/teething-wurmlet-sgl-mtg-bro-192-enn/?sku=SGL-MTG-BRO-192-ENN" TargetMode="External"/><Relationship Id="rId1266" Type="http://schemas.openxmlformats.org/officeDocument/2006/relationships/hyperlink" Target="https://starcitygames.com/uncage-the-menagerie-sgl-mtg-hou-137-enn/?sku=SGL-MTG-HOU-137-ENN1" TargetMode="External"/><Relationship Id="rId1473" Type="http://schemas.openxmlformats.org/officeDocument/2006/relationships/hyperlink" Target="https://starcitygames.com/yusri-fortunes-flame-sgl-mtg-mh22-468-enn/?sku=SGL-MTG-MH22-468-ENN1" TargetMode="External"/><Relationship Id="rId2012" Type="http://schemas.openxmlformats.org/officeDocument/2006/relationships/hyperlink" Target="https://starcitygames.com/concealed-courtyard-sgl-mtg-kld-245-enn/?sku=SGL-MTG-KLD-245-ENN1" TargetMode="External"/><Relationship Id="rId843" Type="http://schemas.openxmlformats.org/officeDocument/2006/relationships/hyperlink" Target="https://starcitygames.com/feldon-ronom-excavator-sgl-mtg-bro-135-enn/?sku=SGL-MTG-BRO-135-ENN" TargetMode="External"/><Relationship Id="rId1126" Type="http://schemas.openxmlformats.org/officeDocument/2006/relationships/hyperlink" Target="https://starcitygames.com/squirrel-mob-sgl-mtg-mh2-286-enn/?sku=SGL-MTG-MH2-286-ENN1" TargetMode="External"/><Relationship Id="rId1680" Type="http://schemas.openxmlformats.org/officeDocument/2006/relationships/hyperlink" Target="https://starcitygames.com/living-twister-sgl-mtg-war-203-enn/?sku=SGL-MTG-WAR-203-ENN1" TargetMode="External"/><Relationship Id="rId1778" Type="http://schemas.openxmlformats.org/officeDocument/2006/relationships/hyperlink" Target="https://starcitygames.com/tocasia-dig-site-mentor-sgl-mtg-bro-224-enn/?sku=SGL-MTG-BRO-224-ENN" TargetMode="External"/><Relationship Id="rId1901" Type="http://schemas.openxmlformats.org/officeDocument/2006/relationships/hyperlink" Target="https://starcitygames.com/sunforger-sgl-mtg-2xm-293-enn/?sku=SGL-MTG-2XM-293-ENN1" TargetMode="External"/><Relationship Id="rId1985" Type="http://schemas.openxmlformats.org/officeDocument/2006/relationships/hyperlink" Target="https://starcitygames.com/stonecoil-serpent-sgl-mtg-eld-235-enn/?sku=SGL-MTG-ELD-235-ENN1" TargetMode="External"/><Relationship Id="rId275" Type="http://schemas.openxmlformats.org/officeDocument/2006/relationships/hyperlink" Target="https://starcitygames.com/suspend-sgl-mtg-mh2-068-enn/?sku=SGL-MTG-MH2-068-ENN1" TargetMode="External"/><Relationship Id="rId482" Type="http://schemas.openxmlformats.org/officeDocument/2006/relationships/hyperlink" Target="https://starcitygames.com/the-temporal-anchor-sgl-mtg-bro-082-enn/?sku=SGL-MTG-BRO-082-ENN" TargetMode="External"/><Relationship Id="rId703" Type="http://schemas.openxmlformats.org/officeDocument/2006/relationships/hyperlink" Target="https://starcitygames.com/dread-presence-sgl-mtg-j22-403-enn/?sku=SGL-MTG-J22-403-ENN" TargetMode="External"/><Relationship Id="rId910" Type="http://schemas.openxmlformats.org/officeDocument/2006/relationships/hyperlink" Target="https://starcitygames.com/wildfire-eternal-sgl-mtg-hou-109-enn/?sku=SGL-MTG-HOU-109-ENN1" TargetMode="External"/><Relationship Id="rId1333" Type="http://schemas.openxmlformats.org/officeDocument/2006/relationships/hyperlink" Target="https://starcitygames.com/the-kami-war-o-kagachi-made-manifest-sgl-mtg-neo-227-enn/?sku=SGL-MTG-NEO-227-ENN1" TargetMode="External"/><Relationship Id="rId1540" Type="http://schemas.openxmlformats.org/officeDocument/2006/relationships/hyperlink" Target="https://starcitygames.com/havoc-festival-sgl-mtg-rtr-166-enn/?sku=SGL-MTG-RTR-166-ENN1" TargetMode="External"/><Relationship Id="rId1638" Type="http://schemas.openxmlformats.org/officeDocument/2006/relationships/hyperlink" Target="https://starcitygames.com/radiant-scrollwielder-sgl-mtg-stx-221-enn/?sku=SGL-MTG-STX-221-ENN1" TargetMode="External"/><Relationship Id="rId135" Type="http://schemas.openxmlformats.org/officeDocument/2006/relationships/hyperlink" Target="https://starcitygames.com/teshar-ancestors-apostle-sgl-mtg-dom-36-enn/?sku=SGL-MTG-DOM-36-ENN1" TargetMode="External"/><Relationship Id="rId342" Type="http://schemas.openxmlformats.org/officeDocument/2006/relationships/hyperlink" Target="https://starcitygames.com/teachings-of-the-archaics-sgl-mtg-stx-057-enn/?sku=SGL-MTG-STX-057-ENN1" TargetMode="External"/><Relationship Id="rId787" Type="http://schemas.openxmlformats.org/officeDocument/2006/relationships/hyperlink" Target="https://starcitygames.com/march-of-wretched-sorrow-sgl-mtg-neo-111-enn/?sku=SGL-MTG-NEO-111-ENN1" TargetMode="External"/><Relationship Id="rId994" Type="http://schemas.openxmlformats.org/officeDocument/2006/relationships/hyperlink" Target="https://starcitygames.com/guild-feud-sgl-mtg-rtr-97-enn/?sku=SGL-MTG-RTR-97-ENN1" TargetMode="External"/><Relationship Id="rId1400" Type="http://schemas.openxmlformats.org/officeDocument/2006/relationships/hyperlink" Target="https://starcitygames.com/myrkul-lord-of-bones-sgl-mtg-clb-287-enn/?sku=SGL-MTG-CLB-287-ENN1" TargetMode="External"/><Relationship Id="rId1845" Type="http://schemas.openxmlformats.org/officeDocument/2006/relationships/hyperlink" Target="https://starcitygames.com/silent-gravestone-sgl-mtg-rix-182-enn/?sku=SGL-MTG-RIX-182-ENN1" TargetMode="External"/><Relationship Id="rId2023" Type="http://schemas.openxmlformats.org/officeDocument/2006/relationships/hyperlink" Target="https://starcitygames.com/darkwater-catacombs-sgl-mtg-mic-171-enn/?sku=SGL-MTG-MIC-171-ENN1" TargetMode="External"/><Relationship Id="rId202" Type="http://schemas.openxmlformats.org/officeDocument/2006/relationships/hyperlink" Target="https://starcitygames.com/winds-of-rath-sgl-mtg-afc-078-enn/?sku=SGL-MTG-AFC-078-ENN1" TargetMode="External"/><Relationship Id="rId647" Type="http://schemas.openxmlformats.org/officeDocument/2006/relationships/hyperlink" Target="https://starcitygames.com/midnight-reaper-sgl-mtg-moc-257-enn/?sku=SGL-MTG-MOC-257-ENN" TargetMode="External"/><Relationship Id="rId854" Type="http://schemas.openxmlformats.org/officeDocument/2006/relationships/hyperlink" Target="https://starcitygames.com/mizzium-tank-sgl-mtg-war-138-enn/?sku=SGL-MTG-WAR-138-ENN1" TargetMode="External"/><Relationship Id="rId1277" Type="http://schemas.openxmlformats.org/officeDocument/2006/relationships/hyperlink" Target="https://starcitygames.com/niambi-esteemed-speaker-sgl-mtg-m21-222-enn/?sku=SGL-MTG-M21-222-ENN1" TargetMode="External"/><Relationship Id="rId1484" Type="http://schemas.openxmlformats.org/officeDocument/2006/relationships/hyperlink" Target="https://starcitygames.com/hypersonic-dragon-sgl-mtg-ima-201-enn/?sku=SGL-MTG-IMA-201-ENN1" TargetMode="External"/><Relationship Id="rId1691" Type="http://schemas.openxmlformats.org/officeDocument/2006/relationships/hyperlink" Target="https://starcitygames.com/ulasht-the-hate-seed-sgl-mtg-gk2-100-enn/?sku=SGL-MTG-GK2-100-ENN1" TargetMode="External"/><Relationship Id="rId1705" Type="http://schemas.openxmlformats.org/officeDocument/2006/relationships/hyperlink" Target="https://starcitygames.com/phylath-world-sculptor-sgl-mtg-znr2-313-enn/?sku=SGL-MTG-ZNR2-313-ENN1" TargetMode="External"/><Relationship Id="rId1912" Type="http://schemas.openxmlformats.org/officeDocument/2006/relationships/hyperlink" Target="https://starcitygames.com/treasure-chest-sgl-mtg-afr-252-enn/?sku=SGL-MTG-AFR-252-ENN1" TargetMode="External"/><Relationship Id="rId286" Type="http://schemas.openxmlformats.org/officeDocument/2006/relationships/hyperlink" Target="https://starcitygames.com/mystic-archaeologist-sgl-mtg-m19-63-enn/?sku=SGL-MTG-M19-63-ENN1" TargetMode="External"/><Relationship Id="rId493" Type="http://schemas.openxmlformats.org/officeDocument/2006/relationships/hyperlink" Target="https://starcitygames.com/windreader-sphinx-sgl-mtg-jmp-194-enn/?sku=SGL-MTG-JMP-194-ENN1" TargetMode="External"/><Relationship Id="rId507" Type="http://schemas.openxmlformats.org/officeDocument/2006/relationships/hyperlink" Target="https://starcitygames.com/the-unspeakable-sgl-mtg-dds-13-enn/?sku=SGL-MTG-DDS-13-ENN1" TargetMode="External"/><Relationship Id="rId714" Type="http://schemas.openxmlformats.org/officeDocument/2006/relationships/hyperlink" Target="https://starcitygames.com/awaken-the-erstwhile-sgl-mtg-rna-61-enn/?sku=SGL-MTG-RNA-61-ENN1" TargetMode="External"/><Relationship Id="rId921" Type="http://schemas.openxmlformats.org/officeDocument/2006/relationships/hyperlink" Target="https://starcitygames.com/repeated-reverberation-sgl-mtg-m20-156-enn/?sku=SGL-MTG-M20-156-ENN1" TargetMode="External"/><Relationship Id="rId1137" Type="http://schemas.openxmlformats.org/officeDocument/2006/relationships/hyperlink" Target="https://starcitygames.com/topiary-stomper-sgl-mtg-snc2-290-enn/?sku=SGL-MTG-SNC2-290-ENN1" TargetMode="External"/><Relationship Id="rId1344" Type="http://schemas.openxmlformats.org/officeDocument/2006/relationships/hyperlink" Target="https://starcitygames.com/profane-procession-sgl-mtg-rix-166a-enn/?sku=SGL-MTG-RIX-166a-ENN1" TargetMode="External"/><Relationship Id="rId1551" Type="http://schemas.openxmlformats.org/officeDocument/2006/relationships/hyperlink" Target="https://starcitygames.com/ognis-the-dragons-lash-sgl-mtg-snc-210-enn/?sku=SGL-MTG-SNC-210-ENN1" TargetMode="External"/><Relationship Id="rId1789" Type="http://schemas.openxmlformats.org/officeDocument/2006/relationships/hyperlink" Target="https://starcitygames.com/gor-muldrak-amphinologist-sgl-mtg-cmr-277-enn/?sku=SGL-MTG-CMR-277-ENN1" TargetMode="External"/><Relationship Id="rId1996" Type="http://schemas.openxmlformats.org/officeDocument/2006/relationships/hyperlink" Target="https://starcitygames.com/blighted-woodland-sgl-mtg-tsr2-405-enn/?sku=SGL-MTG-TSR2-405-ENN1" TargetMode="External"/><Relationship Id="rId50" Type="http://schemas.openxmlformats.org/officeDocument/2006/relationships/hyperlink" Target="https://starcitygames.com/flumph-sgl-mtg-afr-015-enn/?sku=SGL-MTG-AFR-015-ENN1" TargetMode="External"/><Relationship Id="rId146" Type="http://schemas.openxmlformats.org/officeDocument/2006/relationships/hyperlink" Target="https://starcitygames.com/basris-lieutenant-sgl-mtg-m21-009-enn/?sku=SGL-MTG-M21-009-ENN1" TargetMode="External"/><Relationship Id="rId353" Type="http://schemas.openxmlformats.org/officeDocument/2006/relationships/hyperlink" Target="https://starcitygames.com/champion-of-wits-sgl-mtg-ncc-213-enn/?sku=SGL-MTG-NCC-213-ENN1" TargetMode="External"/><Relationship Id="rId560" Type="http://schemas.openxmlformats.org/officeDocument/2006/relationships/hyperlink" Target="https://starcitygames.com/lilianas-triumph-sgl-mtg-tsr2-327-enn/?sku=SGL-MTG-TSR2-327-ENN1" TargetMode="External"/><Relationship Id="rId798" Type="http://schemas.openxmlformats.org/officeDocument/2006/relationships/hyperlink" Target="https://starcitygames.com/minion-of-the-mighty-sgl-mtg-afr-156-enn/?sku=SGL-MTG-AFR-156-ENN1" TargetMode="External"/><Relationship Id="rId1190" Type="http://schemas.openxmlformats.org/officeDocument/2006/relationships/hyperlink" Target="https://starcitygames.com/vivid-revival-sgl-mtg-grn-148-enn/?sku=SGL-MTG-GRN-148-ENN1" TargetMode="External"/><Relationship Id="rId1204" Type="http://schemas.openxmlformats.org/officeDocument/2006/relationships/hyperlink" Target="https://starcitygames.com/song-of-inspiration-sgl-mtg-afc-042-enn/?sku=SGL-MTG-AFC-042-ENN1" TargetMode="External"/><Relationship Id="rId1411" Type="http://schemas.openxmlformats.org/officeDocument/2006/relationships/hyperlink" Target="https://starcitygames.com/king-narfis-betrayal-sgl-mtg-khm-219-enn/?sku=SGL-MTG-KHM-219-ENN1" TargetMode="External"/><Relationship Id="rId1649" Type="http://schemas.openxmlformats.org/officeDocument/2006/relationships/hyperlink" Target="https://starcitygames.com/jor-kadeen-the-prevailer-sgl-mtg-c21-220-enn/?sku=SGL-MTG-C21-220-ENN1" TargetMode="External"/><Relationship Id="rId1856" Type="http://schemas.openxmlformats.org/officeDocument/2006/relationships/hyperlink" Target="https://starcitygames.com/glass-of-the-guildpact-sgl-mtg-rna-233-enn/?sku=SGL-MTG-RNA-233-ENN1" TargetMode="External"/><Relationship Id="rId2034" Type="http://schemas.openxmlformats.org/officeDocument/2006/relationships/hyperlink" Target="https://starcitygames.com/temple-of-epiphany-sgl-mtg-m21-252-enn/?sku=SGL-MTG-M21-252-ENN1" TargetMode="External"/><Relationship Id="rId213" Type="http://schemas.openxmlformats.org/officeDocument/2006/relationships/hyperlink" Target="https://starcitygames.com/urzas-ruinous-blast-sgl-mtg-dmc-107-enn/?sku=SGL-MTG-DMC-107-ENN1" TargetMode="External"/><Relationship Id="rId420" Type="http://schemas.openxmlformats.org/officeDocument/2006/relationships/hyperlink" Target="https://starcitygames.com/urzas-command-sgl-mtg-bro-070-enn/?sku=SGL-MTG-BRO-070-ENN" TargetMode="External"/><Relationship Id="rId658" Type="http://schemas.openxmlformats.org/officeDocument/2006/relationships/hyperlink" Target="https://starcitygames.com/rite-of-belzenlok-sgl-mtg-dom-102-enn/?sku=SGL-MTG-DOM-102-ENN1" TargetMode="External"/><Relationship Id="rId865" Type="http://schemas.openxmlformats.org/officeDocument/2006/relationships/hyperlink" Target="https://starcitygames.com/rageblood-shaman-sgl-mtg-jmp-357-enn/?sku=SGL-MTG-JMP-357-ENN1" TargetMode="External"/><Relationship Id="rId1050" Type="http://schemas.openxmlformats.org/officeDocument/2006/relationships/hyperlink" Target="https://starcitygames.com/old-growth-dryads-sgl-mtg-xln-199-enn/?sku=SGL-MTG-XLN-199-ENN1" TargetMode="External"/><Relationship Id="rId1288" Type="http://schemas.openxmlformats.org/officeDocument/2006/relationships/hyperlink" Target="https://starcitygames.com/failure-sgl-mtg-akh-221a-enn/?sku=SGL-MTG-AKH-221a-ENN1" TargetMode="External"/><Relationship Id="rId1495" Type="http://schemas.openxmlformats.org/officeDocument/2006/relationships/hyperlink" Target="https://starcitygames.com/fireminds-foresight-sgl-mtg-dds-21-enn/?sku=SGL-MTG-DDS-21-ENN1" TargetMode="External"/><Relationship Id="rId1509" Type="http://schemas.openxmlformats.org/officeDocument/2006/relationships/hyperlink" Target="https://starcitygames.com/kasla-the-broken-halo-sgl-mtg-moc-004-enn/?sku=SGL-MTG-MOC-004-ENN" TargetMode="External"/><Relationship Id="rId1716" Type="http://schemas.openxmlformats.org/officeDocument/2006/relationships/hyperlink" Target="https://starcitygames.com/jinnie-fay-jetmirs-second-sgl-mtg-snc-195-enn/?sku=SGL-MTG-SNC-195-ENN1" TargetMode="External"/><Relationship Id="rId1923" Type="http://schemas.openxmlformats.org/officeDocument/2006/relationships/hyperlink" Target="https://starcitygames.com/semblance-anvil-sgl-mtg-brr-052-enn/?sku=SGL-MTG-BRR-052-ENN" TargetMode="External"/><Relationship Id="rId297" Type="http://schemas.openxmlformats.org/officeDocument/2006/relationships/hyperlink" Target="https://starcitygames.com/confounding-conundrum-sgl-mtg-znr2-326-enn/?sku=SGL-MTG-ZNR2-326-ENN1" TargetMode="External"/><Relationship Id="rId518" Type="http://schemas.openxmlformats.org/officeDocument/2006/relationships/hyperlink" Target="https://starcitygames.com/ingenious-mastery-sgl-mtg-stx-044-enn/?sku=SGL-MTG-STX-044-ENN1" TargetMode="External"/><Relationship Id="rId725" Type="http://schemas.openxmlformats.org/officeDocument/2006/relationships/hyperlink" Target="https://starcitygames.com/necrogoyf-sgl-mtg-mh2-093-enn/?sku=SGL-MTG-MH2-093-ENN1" TargetMode="External"/><Relationship Id="rId932" Type="http://schemas.openxmlformats.org/officeDocument/2006/relationships/hyperlink" Target="https://starcitygames.com/mythos-of-vadrok-sgl-mtg-iko-127-enn/?sku=SGL-MTG-IKO-127-ENN1" TargetMode="External"/><Relationship Id="rId1148" Type="http://schemas.openxmlformats.org/officeDocument/2006/relationships/hyperlink" Target="https://starcitygames.com/waker-of-the-wilds-sgl-mtg-xln-215-enn/?sku=SGL-MTG-XLN-215-ENN1" TargetMode="External"/><Relationship Id="rId1355" Type="http://schemas.openxmlformats.org/officeDocument/2006/relationships/hyperlink" Target="https://starcitygames.com/knights-charge-sgl-mtg-moc-333-enn/?sku=SGL-MTG-MOC-333-ENN" TargetMode="External"/><Relationship Id="rId1562" Type="http://schemas.openxmlformats.org/officeDocument/2006/relationships/hyperlink" Target="https://starcitygames.com/valentin-dean-of-the-vein-lisette-dean-of-the-root-sgl-mtg-stx-161-enn/?sku=SGL-MTG-STX-161-ENN1" TargetMode="External"/><Relationship Id="rId157" Type="http://schemas.openxmlformats.org/officeDocument/2006/relationships/hyperlink" Target="https://starcitygames.com/stoic-farmer-sgl-mtg-khc-005-enn/?sku=SGL-MTG-KHC-005-ENN1" TargetMode="External"/><Relationship Id="rId364" Type="http://schemas.openxmlformats.org/officeDocument/2006/relationships/hyperlink" Target="https://starcitygames.com/dungeon-geists-sgl-mtg-dka-36-enn/?sku=SGL-MTG-DKA-36-ENN1" TargetMode="External"/><Relationship Id="rId1008" Type="http://schemas.openxmlformats.org/officeDocument/2006/relationships/hyperlink" Target="https://starcitygames.com/chandras-incinerator-sgl-mtg-m212-302-enn/?sku=SGL-MTG-M212-302-ENN1" TargetMode="External"/><Relationship Id="rId1215" Type="http://schemas.openxmlformats.org/officeDocument/2006/relationships/hyperlink" Target="https://starcitygames.com/megantic-sliver-sgl-mtg-m14-185-enn/?sku=SGL-MTG-M14-185-ENN1" TargetMode="External"/><Relationship Id="rId1422" Type="http://schemas.openxmlformats.org/officeDocument/2006/relationships/hyperlink" Target="https://starcitygames.com/zyym-mesmeric-lord-sgl-mtg-mb13-104-enn/?sku=SGL-MTG-MB13-104-ENN1" TargetMode="External"/><Relationship Id="rId1867" Type="http://schemas.openxmlformats.org/officeDocument/2006/relationships/hyperlink" Target="https://starcitygames.com/steel-overseer-sgl-mtg-c21-267-enn/?sku=SGL-MTG-C21-267-ENN1" TargetMode="External"/><Relationship Id="rId2045" Type="http://schemas.openxmlformats.org/officeDocument/2006/relationships/hyperlink" Target="https://starcitygames.com/temple-of-triumph-sgl-mtg-m21-256-enn/?sku=SGL-MTG-M21-256-ENN1" TargetMode="External"/><Relationship Id="rId61" Type="http://schemas.openxmlformats.org/officeDocument/2006/relationships/hyperlink" Target="https://starcitygames.com/leonin-arbiter-sgl-mtg-2x2-016-enn/?sku=SGL-MTG-2X2-016-ENN1" TargetMode="External"/><Relationship Id="rId571" Type="http://schemas.openxmlformats.org/officeDocument/2006/relationships/hyperlink" Target="https://starcitygames.com/altar-of-bhaal-bone-offering-sgl-mtg-clb-109-enn/?sku=SGL-MTG-CLB-109-ENN1" TargetMode="External"/><Relationship Id="rId669" Type="http://schemas.openxmlformats.org/officeDocument/2006/relationships/hyperlink" Target="https://starcitygames.com/kels-fight-fixer-sgl-mtg-jmp-015-enn/?sku=SGL-MTG-JMP-015-ENN1" TargetMode="External"/><Relationship Id="rId876" Type="http://schemas.openxmlformats.org/officeDocument/2006/relationships/hyperlink" Target="https://starcitygames.com/jaya-ballard-task-mage-sgl-mtg-tsr-172-enn/?sku=SGL-MTG-TSR-172-ENN1" TargetMode="External"/><Relationship Id="rId1299" Type="http://schemas.openxmlformats.org/officeDocument/2006/relationships/hyperlink" Target="https://starcitygames.com/goldbug-humanitys-ally-goldbug-scrappy-scout-sgl-mtg-bot-011-enn/?sku=SGL-MTG-BOT-011-ENN" TargetMode="External"/><Relationship Id="rId1727" Type="http://schemas.openxmlformats.org/officeDocument/2006/relationships/hyperlink" Target="https://starcitygames.com/bronzehide-lion-sgl-mtg-thb-210-enn/?sku=SGL-MTG-THB-210-ENN1" TargetMode="External"/><Relationship Id="rId1934" Type="http://schemas.openxmlformats.org/officeDocument/2006/relationships/hyperlink" Target="https://starcitygames.com/solemn-simulacrum-sgl-mtg-m21-239-enn/?sku=SGL-MTG-M21-239-ENN1" TargetMode="External"/><Relationship Id="rId19" Type="http://schemas.openxmlformats.org/officeDocument/2006/relationships/hyperlink" Target="https://starcitygames.com/hanweir-militia-captain-sgl-mtg-soi-21a-enn/?sku=SGL-MTG-SOI-21a-ENN1" TargetMode="External"/><Relationship Id="rId224" Type="http://schemas.openxmlformats.org/officeDocument/2006/relationships/hyperlink" Target="https://starcitygames.com/fall-of-the-thran-sgl-mtg-dom-18-enn/?sku=SGL-MTG-DOM-18-ENN1" TargetMode="External"/><Relationship Id="rId431" Type="http://schemas.openxmlformats.org/officeDocument/2006/relationships/hyperlink" Target="https://starcitygames.com/djinn-of-wishes-sgl-mtg-m19-52-enn/?sku=SGL-MTG-M19-52-ENN1" TargetMode="External"/><Relationship Id="rId529" Type="http://schemas.openxmlformats.org/officeDocument/2006/relationships/hyperlink" Target="https://starcitygames.com/mass-manipulation-sgl-mtg-rna-42-enn/?sku=SGL-MTG-RNA-42-ENN1" TargetMode="External"/><Relationship Id="rId736" Type="http://schemas.openxmlformats.org/officeDocument/2006/relationships/hyperlink" Target="https://starcitygames.com/call-to-the-void-sgl-mtg-clb-118-enn/?sku=SGL-MTG-CLB-118-ENN1" TargetMode="External"/><Relationship Id="rId1061" Type="http://schemas.openxmlformats.org/officeDocument/2006/relationships/hyperlink" Target="https://starcitygames.com/gyre-sage-sgl-mtg-gtc-123-enn/?sku=SGL-MTG-GTC-123-ENN" TargetMode="External"/><Relationship Id="rId1159" Type="http://schemas.openxmlformats.org/officeDocument/2006/relationships/hyperlink" Target="https://starcitygames.com/gemrazer-sgl-mtg-iko-155-enn/?sku=SGL-MTG-IKO-155-ENN" TargetMode="External"/><Relationship Id="rId1366" Type="http://schemas.openxmlformats.org/officeDocument/2006/relationships/hyperlink" Target="https://starcitygames.com/dramatic-finale-sgl-mtg-stx-180-enn/?sku=SGL-MTG-STX-180-ENN1" TargetMode="External"/><Relationship Id="rId168" Type="http://schemas.openxmlformats.org/officeDocument/2006/relationships/hyperlink" Target="https://starcitygames.com/depopulate-sgl-mtg-snc-010-enn/?sku=SGL-MTG-SNC-010-ENN" TargetMode="External"/><Relationship Id="rId943" Type="http://schemas.openxmlformats.org/officeDocument/2006/relationships/hyperlink" Target="https://starcitygames.com/chain-reaction-sgl-mtg-c21-161-enn/?sku=SGL-MTG-C21-161-ENN1" TargetMode="External"/><Relationship Id="rId1019" Type="http://schemas.openxmlformats.org/officeDocument/2006/relationships/hyperlink" Target="https://starcitygames.com/volcanic-vision-sgl-mtg-dds-19-enn/?sku=SGL-MTG-DDS-19-ENN1" TargetMode="External"/><Relationship Id="rId1573" Type="http://schemas.openxmlformats.org/officeDocument/2006/relationships/hyperlink" Target="https://starcitygames.com/grakmaw-skyclave-ravager-sgl-mtg-znr2-366-enn/?sku=SGL-MTG-ZNR2-366-ENN1" TargetMode="External"/><Relationship Id="rId1780" Type="http://schemas.openxmlformats.org/officeDocument/2006/relationships/hyperlink" Target="https://starcitygames.com/soul-of-emancipation-sgl-mtg-snc-223-enn/?sku=SGL-MTG-SNC-223-ENN1" TargetMode="External"/><Relationship Id="rId1878" Type="http://schemas.openxmlformats.org/officeDocument/2006/relationships/hyperlink" Target="https://starcitygames.com/transmogrants-crown-sgl-mtg-bro-125-enn/?sku=SGL-MTG-BRO-125-ENN" TargetMode="External"/><Relationship Id="rId72" Type="http://schemas.openxmlformats.org/officeDocument/2006/relationships/hyperlink" Target="https://starcitygames.com/frontline-medic-sgl-mtg-gtc-12-enn/?sku=SGL-MTG-GTC-12-ENN" TargetMode="External"/><Relationship Id="rId375" Type="http://schemas.openxmlformats.org/officeDocument/2006/relationships/hyperlink" Target="https://starcitygames.com/precognition-field-sgl-mtg-dom-61-enn/?sku=SGL-MTG-DOM-61-ENN1" TargetMode="External"/><Relationship Id="rId582" Type="http://schemas.openxmlformats.org/officeDocument/2006/relationships/hyperlink" Target="https://starcitygames.com/ammit-eternal-sgl-mtg-hou-57-enn/?sku=SGL-MTG-HOU-57-ENN1" TargetMode="External"/><Relationship Id="rId803" Type="http://schemas.openxmlformats.org/officeDocument/2006/relationships/hyperlink" Target="https://starcitygames.com/satyr-firedancer-sgl-mtg-bng-108-enn/?sku=SGL-MTG-BNG-108-ENN1" TargetMode="External"/><Relationship Id="rId1226" Type="http://schemas.openxmlformats.org/officeDocument/2006/relationships/hyperlink" Target="https://starcitygames.com/primeval-bounty-sgl-mtg-jmp-421-enn/?sku=SGL-MTG-JMP-421-ENN1" TargetMode="External"/><Relationship Id="rId1433" Type="http://schemas.openxmlformats.org/officeDocument/2006/relationships/hyperlink" Target="https://starcitygames.com/kotose-the-silent-spider-sgl-mtg-neo-228-enn/?sku=SGL-MTG-NEO-228-ENN1" TargetMode="External"/><Relationship Id="rId1640" Type="http://schemas.openxmlformats.org/officeDocument/2006/relationships/hyperlink" Target="https://starcitygames.com/raiyuu-storms-edge-sgl-mtg-neo-232-enn/?sku=SGL-MTG-NEO-232-ENN1" TargetMode="External"/><Relationship Id="rId1738" Type="http://schemas.openxmlformats.org/officeDocument/2006/relationships/hyperlink" Target="https://starcitygames.com/melira-the-living-cure-sgl-mtg-one-209-enn/?sku=SGL-MTG-ONE-209-ENN" TargetMode="External"/><Relationship Id="rId2056" Type="http://schemas.openxmlformats.org/officeDocument/2006/relationships/hyperlink" Target="https://starcitygames.com/grove-of-the-guardian-sgl-mtg-gk1-124-enn/?sku=SGL-MTG-GK1-124-ENN1" TargetMode="External"/><Relationship Id="rId3" Type="http://schemas.openxmlformats.org/officeDocument/2006/relationships/hyperlink" Target="https://starcitygames.com/righteousness-sgl-mtg-9ed-36-enn/?sku=SGL-MTG-9ED-36-ENN1" TargetMode="External"/><Relationship Id="rId235" Type="http://schemas.openxmlformats.org/officeDocument/2006/relationships/hyperlink" Target="https://starcitygames.com/valiant-endeavor-sgl-mtg-afc-013-enn/?sku=SGL-MTG-AFC-013-ENN1" TargetMode="External"/><Relationship Id="rId442" Type="http://schemas.openxmlformats.org/officeDocument/2006/relationships/hyperlink" Target="https://starcitygames.com/mind-flayer-sgl-mtg-afr2-308-enn/?sku=SGL-MTG-AFR2-308-ENN1" TargetMode="External"/><Relationship Id="rId887" Type="http://schemas.openxmlformats.org/officeDocument/2006/relationships/hyperlink" Target="https://starcitygames.com/chefs-kiss-sgl-mtg-mh22-457-enn/?sku=SGL-MTG-MH22-457-ENN1" TargetMode="External"/><Relationship Id="rId1072" Type="http://schemas.openxmlformats.org/officeDocument/2006/relationships/hyperlink" Target="https://starcitygames.com/vinelasher-kudzu-sgl-mtg-gk2-114-enn/?sku=SGL-MTG-GK2-114-ENN1" TargetMode="External"/><Relationship Id="rId1500" Type="http://schemas.openxmlformats.org/officeDocument/2006/relationships/hyperlink" Target="https://starcitygames.com/culmination-of-studies-sgl-mtg-stx-173-enn/?sku=SGL-MTG-STX-173-ENN1" TargetMode="External"/><Relationship Id="rId1945" Type="http://schemas.openxmlformats.org/officeDocument/2006/relationships/hyperlink" Target="https://starcitygames.com/traxos-scourge-of-kroog-sgl-mtg-dmc-195-enn/?sku=SGL-MTG-DMC-195-ENN1" TargetMode="External"/><Relationship Id="rId302" Type="http://schemas.openxmlformats.org/officeDocument/2006/relationships/hyperlink" Target="https://starcitygames.com/dress-down-sgl-mtg-mh2-039-enn/?sku=SGL-MTG-MH2-039-ENN" TargetMode="External"/><Relationship Id="rId747" Type="http://schemas.openxmlformats.org/officeDocument/2006/relationships/hyperlink" Target="https://starcitygames.com/lichs-mastery-sgl-mtg-dom-98-enn/?sku=SGL-MTG-DOM-98-ENN1" TargetMode="External"/><Relationship Id="rId954" Type="http://schemas.openxmlformats.org/officeDocument/2006/relationships/hyperlink" Target="https://starcitygames.com/wand-of-wonder-sgl-mtg-clb-204-enn/?sku=SGL-MTG-CLB-204-ENN1" TargetMode="External"/><Relationship Id="rId1377" Type="http://schemas.openxmlformats.org/officeDocument/2006/relationships/hyperlink" Target="https://starcitygames.com/liesa-shroud-of-dusk-sgl-mtg-cmr-286-enn/?sku=SGL-MTG-CMR-286-ENN1" TargetMode="External"/><Relationship Id="rId1584" Type="http://schemas.openxmlformats.org/officeDocument/2006/relationships/hyperlink" Target="https://starcitygames.com/harald-unites-the-elves-sgl-mtg-khm-213-enn/?sku=SGL-MTG-KHM-213-ENN1" TargetMode="External"/><Relationship Id="rId1791" Type="http://schemas.openxmlformats.org/officeDocument/2006/relationships/hyperlink" Target="https://starcitygames.com/trygon-predator-sgl-mtg-tsr2-389-enn/?sku=SGL-MTG-TSR2-389-ENN1" TargetMode="External"/><Relationship Id="rId1805" Type="http://schemas.openxmlformats.org/officeDocument/2006/relationships/hyperlink" Target="https://starcitygames.com/tamiyo-collector-of-tales-sgl-mtg-war-220-enn/?sku=SGL-MTG-WAR-220-ENN1" TargetMode="External"/><Relationship Id="rId83" Type="http://schemas.openxmlformats.org/officeDocument/2006/relationships/hyperlink" Target="https://starcitygames.com/taranika-akroan-veteran-sgl-mtg-thb-039-enn/?sku=SGL-MTG-THB-039-ENN1" TargetMode="External"/><Relationship Id="rId179" Type="http://schemas.openxmlformats.org/officeDocument/2006/relationships/hyperlink" Target="https://starcitygames.com/angel-of-sanctions-sgl-mtg-akh-1-enn/" TargetMode="External"/><Relationship Id="rId386" Type="http://schemas.openxmlformats.org/officeDocument/2006/relationships/hyperlink" Target="https://starcitygames.com/talrand-sky-summoner-sgl-mtg-jmp-181-enn/?sku=SGL-MTG-JMP-181-ENN1" TargetMode="External"/><Relationship Id="rId593" Type="http://schemas.openxmlformats.org/officeDocument/2006/relationships/hyperlink" Target="https://starcitygames.com/embodiment-of-agonies-sgl-mtg-m20-98-enn/?sku=SGL-MTG-M20-98-ENN1" TargetMode="External"/><Relationship Id="rId607" Type="http://schemas.openxmlformats.org/officeDocument/2006/relationships/hyperlink" Target="https://starcitygames.com/inscription-of-ruin-sgl-mtg-znr-108-enn/?sku=SGL-MTG-ZNR-108-ENN1" TargetMode="External"/><Relationship Id="rId814" Type="http://schemas.openxmlformats.org/officeDocument/2006/relationships/hyperlink" Target="https://starcitygames.com/tectonic-reformation-sgl-mtg-mh1-149-enn/?sku=SGL-MTG-MH1-149-ENN1" TargetMode="External"/><Relationship Id="rId1237" Type="http://schemas.openxmlformats.org/officeDocument/2006/relationships/hyperlink" Target="https://starcitygames.com/titanias-command-sgl-mtg-bro-194-enn/?sku=SGL-MTG-BRO-194-ENN" TargetMode="External"/><Relationship Id="rId1444" Type="http://schemas.openxmlformats.org/officeDocument/2006/relationships/hyperlink" Target="https://starcitygames.com/maestros-ascendancy-sgl-mtg-snc2-316-enn/?sku=SGL-MTG-SNC2-316-ENN1" TargetMode="External"/><Relationship Id="rId1651" Type="http://schemas.openxmlformats.org/officeDocument/2006/relationships/hyperlink" Target="https://starcitygames.com/adriana-captain-of-the-guard-sgl-mtg-dmc-139-enn/?sku=SGL-MTG-DMC-139-ENN1" TargetMode="External"/><Relationship Id="rId1889" Type="http://schemas.openxmlformats.org/officeDocument/2006/relationships/hyperlink" Target="https://starcitygames.com/mirage-mirror-sgl-mtg-hou-165-enn/?sku=SGL-MTG-HOU-165-ENN1" TargetMode="External"/><Relationship Id="rId2067" Type="http://schemas.openxmlformats.org/officeDocument/2006/relationships/hyperlink" Target="https://starcitygames.com/arch-of-orazca-sgl-mtg-rix-185-enn/?sku=SGL-MTG-RIX-185-ENN1" TargetMode="External"/><Relationship Id="rId246" Type="http://schemas.openxmlformats.org/officeDocument/2006/relationships/hyperlink" Target="https://starcitygames.com/angel-of-the-dire-hour-sgl-mtg-jmp-085-enn/?sku=SGL-MTG-JMP-085-ENN1" TargetMode="External"/><Relationship Id="rId453" Type="http://schemas.openxmlformats.org/officeDocument/2006/relationships/hyperlink" Target="https://starcitygames.com/ethersworn-adjudicator-sgl-mtg-moc-222-enn/?sku=SGL-MTG-MOC-222-ENN" TargetMode="External"/><Relationship Id="rId660" Type="http://schemas.openxmlformats.org/officeDocument/2006/relationships/hyperlink" Target="https://starcitygames.com/spawn-of-mayhem-sgl-mtg-rna-85-enn/?sku=SGL-MTG-RNA-85-ENN1" TargetMode="External"/><Relationship Id="rId898" Type="http://schemas.openxmlformats.org/officeDocument/2006/relationships/hyperlink" Target="https://starcitygames.com/squee-dubious-monarch-sgl-mtg-dmu2-291-enn/?sku=SGL-MTG-DMU2-291-ENN1" TargetMode="External"/><Relationship Id="rId1083" Type="http://schemas.openxmlformats.org/officeDocument/2006/relationships/hyperlink" Target="https://starcitygames.com/ranger-class-sgl-mtg-afr-202-enn/?sku=SGL-MTG-AFR-202-ENN1" TargetMode="External"/><Relationship Id="rId1290" Type="http://schemas.openxmlformats.org/officeDocument/2006/relationships/hyperlink" Target="https://starcitygames.com/detention-sphere-sgl-mtg-gk2-10-enn/?sku=SGL-MTG-GK2-10-ENN1" TargetMode="External"/><Relationship Id="rId1304" Type="http://schemas.openxmlformats.org/officeDocument/2006/relationships/hyperlink" Target="https://starcitygames.com/isperia-the-inscrutable-sgl-mtg-gk2-13-enn/?sku=SGL-MTG-GK2-13-ENN1" TargetMode="External"/><Relationship Id="rId1511" Type="http://schemas.openxmlformats.org/officeDocument/2006/relationships/hyperlink" Target="https://starcitygames.com/inspired-ultimatum-sgl-mtg-iko-191-enn/?sku=SGL-MTG-IKO-191-ENN1" TargetMode="External"/><Relationship Id="rId1749" Type="http://schemas.openxmlformats.org/officeDocument/2006/relationships/hyperlink" Target="https://starcitygames.com/growing-ranks-sgl-mtg-gk1-113-enn/?sku=SGL-MTG-GK1-113-ENN1" TargetMode="External"/><Relationship Id="rId1956" Type="http://schemas.openxmlformats.org/officeDocument/2006/relationships/hyperlink" Target="https://starcitygames.com/stuffy-doll-sgl-mtg-tsr-274-enn/?sku=SGL-MTG-TSR-274-ENN1" TargetMode="External"/><Relationship Id="rId106" Type="http://schemas.openxmlformats.org/officeDocument/2006/relationships/hyperlink" Target="https://starcitygames.com/digsite-engineer-sgl-mtg-c21-015-enn/?sku=SGL-MTG-C21-015-ENN1" TargetMode="External"/><Relationship Id="rId313" Type="http://schemas.openxmlformats.org/officeDocument/2006/relationships/hyperlink" Target="https://starcitygames.com/academy-loremaster-sgl-mtg-dmu-040-enn/?sku=SGL-MTG-DMU-040-ENN1" TargetMode="External"/><Relationship Id="rId758" Type="http://schemas.openxmlformats.org/officeDocument/2006/relationships/hyperlink" Target="https://starcitygames.com/gravespawn-sovereign-sgl-mtg-mic-120-enn/?sku=SGL-MTG-MIC-120-ENN1" TargetMode="External"/><Relationship Id="rId965" Type="http://schemas.openxmlformats.org/officeDocument/2006/relationships/hyperlink" Target="https://starcitygames.com/goblin-dark-dwellers-sgl-mtg-ogw-110-enn/?sku=SGL-MTG-OGW-110-ENN1" TargetMode="External"/><Relationship Id="rId1150" Type="http://schemas.openxmlformats.org/officeDocument/2006/relationships/hyperlink" Target="https://starcitygames.com/territorial-allosaurus-sgl-mtg-dom-184-enn/?sku=SGL-MTG-DOM-184-ENN1" TargetMode="External"/><Relationship Id="rId1388" Type="http://schemas.openxmlformats.org/officeDocument/2006/relationships/hyperlink" Target="https://starcitygames.com/primevals-glorious-rebirth-sgl-mtg-dom-201-enn/?sku=SGL-MTG-DOM-201-ENN" TargetMode="External"/><Relationship Id="rId1595" Type="http://schemas.openxmlformats.org/officeDocument/2006/relationships/hyperlink" Target="https://starcitygames.com/deathbloom-ritualist-sgl-mtg-bro-208-enn/?sku=SGL-MTG-BRO-208-ENN" TargetMode="External"/><Relationship Id="rId1609" Type="http://schemas.openxmlformats.org/officeDocument/2006/relationships/hyperlink" Target="https://starcitygames.com/swiftblade-vindicator-sgl-mtg-grn-203-enn/?sku=SGL-MTG-GRN-203-ENN1" TargetMode="External"/><Relationship Id="rId1816" Type="http://schemas.openxmlformats.org/officeDocument/2006/relationships/hyperlink" Target="https://starcitygames.com/keruga-the-macrosage-sgl-mtg-iko2-354-enn/?sku=SGL-MTG-IKO2-354-ENN1" TargetMode="External"/><Relationship Id="rId10" Type="http://schemas.openxmlformats.org/officeDocument/2006/relationships/hyperlink" Target="https://starcitygames.com/archpriest-of-iona-sgl-mtg-znr-005-enn/?sku=SGL-MTG-ZNR-005-ENN1" TargetMode="External"/><Relationship Id="rId94" Type="http://schemas.openxmlformats.org/officeDocument/2006/relationships/hyperlink" Target="https://starcitygames.com/skyclave-apparition-sgl-mtg-znr-039-enn/?sku=SGL-MTG-ZNR-039-ENN1" TargetMode="External"/><Relationship Id="rId397" Type="http://schemas.openxmlformats.org/officeDocument/2006/relationships/hyperlink" Target="https://starcitygames.com/tempted-by-the-oriq-sgl-mtg-stx-058-enn/?sku=SGL-MTG-STX-058-ENN1" TargetMode="External"/><Relationship Id="rId520" Type="http://schemas.openxmlformats.org/officeDocument/2006/relationships/hyperlink" Target="https://starcitygames.com/muse-vortex-sgl-mtg-c212-355-enn/?sku=SGL-MTG-C212-355-ENN1" TargetMode="External"/><Relationship Id="rId618" Type="http://schemas.openxmlformats.org/officeDocument/2006/relationships/hyperlink" Target="https://starcitygames.com/bloodline-culling-sgl-mtg-mid-089-enn/?sku=SGL-MTG-MID-089-ENN1" TargetMode="External"/><Relationship Id="rId825" Type="http://schemas.openxmlformats.org/officeDocument/2006/relationships/hyperlink" Target="https://starcitygames.com/magda-brazen-outlaw-sgl-mtg-khm-142-enn/?sku=SGL-MTG-KHM-142-ENN1" TargetMode="External"/><Relationship Id="rId1248" Type="http://schemas.openxmlformats.org/officeDocument/2006/relationships/hyperlink" Target="https://starcitygames.com/planewide-celebration-sgl-mtg-war-172-enn/?sku=SGL-MTG-WAR-172-ENN1" TargetMode="External"/><Relationship Id="rId1455" Type="http://schemas.openxmlformats.org/officeDocument/2006/relationships/hyperlink" Target="https://starcitygames.com/hostile-takeover-sgl-mtg-snc-191-enn/?sku=SGL-MTG-SNC-191-ENN1" TargetMode="External"/><Relationship Id="rId1662" Type="http://schemas.openxmlformats.org/officeDocument/2006/relationships/hyperlink" Target="https://starcitygames.com/razia-boros-archangel-sgl-mtg-gk1-93-enn/?sku=SGL-MTG-GK1-93-ENN1" TargetMode="External"/><Relationship Id="rId2078" Type="http://schemas.openxmlformats.org/officeDocument/2006/relationships/hyperlink" Target="https://starcitygames.com/dungeon-descent-sgl-mtg-afr2-352-enn/?sku=SGL-MTG-AFR2-352-ENN1" TargetMode="External"/><Relationship Id="rId257" Type="http://schemas.openxmlformats.org/officeDocument/2006/relationships/hyperlink" Target="https://starcitygames.com/dusk-dawn-sgl-mtg-ncc-198-enn/?sku=SGL-MTG-NCC-198-ENN1" TargetMode="External"/><Relationship Id="rId464" Type="http://schemas.openxmlformats.org/officeDocument/2006/relationships/hyperlink" Target="https://starcitygames.com/commence-the-endgame-sgl-mtg-war-45-enn/?sku=SGL-MTG-WAR-45-ENN1" TargetMode="External"/><Relationship Id="rId1010" Type="http://schemas.openxmlformats.org/officeDocument/2006/relationships/hyperlink" Target="https://starcitygames.com/combustible-gearhulk-sgl-mtg-c21-163-enn/?sku=SGL-MTG-C21-163-ENN1" TargetMode="External"/><Relationship Id="rId1094" Type="http://schemas.openxmlformats.org/officeDocument/2006/relationships/hyperlink" Target="https://starcitygames.com/urborg-lhurgoyf-sgl-mtg-dmu-186-enn/?sku=SGL-MTG-DMU-186-ENN1" TargetMode="External"/><Relationship Id="rId1108" Type="http://schemas.openxmlformats.org/officeDocument/2006/relationships/hyperlink" Target="https://starcitygames.com/sylvan-awakening-sgl-mtg-dom-183-enn/?sku=SGL-MTG-DOM-183-ENN1" TargetMode="External"/><Relationship Id="rId1315" Type="http://schemas.openxmlformats.org/officeDocument/2006/relationships/hyperlink" Target="https://starcitygames.com/ethereal-valkyrie-sgl-mtg-khc-016-enn/?sku=SGL-MTG-KHC-016-ENN1" TargetMode="External"/><Relationship Id="rId1967" Type="http://schemas.openxmlformats.org/officeDocument/2006/relationships/hyperlink" Target="https://starcitygames.com/workhorse-sgl-mtg-pwsb-exo_142-enn/?sku=SGL-MTG-PWSB-EXO_142-ENN1" TargetMode="External"/><Relationship Id="rId117" Type="http://schemas.openxmlformats.org/officeDocument/2006/relationships/hyperlink" Target="https://starcitygames.com/sevinnes-reclamation-sgl-mtg-clb-707-enn/?sku=SGL-MTG-CLB-707-ENN" TargetMode="External"/><Relationship Id="rId671" Type="http://schemas.openxmlformats.org/officeDocument/2006/relationships/hyperlink" Target="https://starcitygames.com/sangromancer-sgl-mtg-jmp-272-enn/?sku=SGL-MTG-JMP-272-ENN1" TargetMode="External"/><Relationship Id="rId769" Type="http://schemas.openxmlformats.org/officeDocument/2006/relationships/hyperlink" Target="https://starcitygames.com/overseer-of-the-damned-sgl-mtg-mic-127-enn/?sku=SGL-MTG-MIC-127-ENN1" TargetMode="External"/><Relationship Id="rId976" Type="http://schemas.openxmlformats.org/officeDocument/2006/relationships/hyperlink" Target="https://starcitygames.com/sethron-hurloon-general-sgl-mtg-jmp-025-enn/?sku=SGL-MTG-JMP-025-ENN1" TargetMode="External"/><Relationship Id="rId1399" Type="http://schemas.openxmlformats.org/officeDocument/2006/relationships/hyperlink" Target="https://starcitygames.com/colfenor-the-last-yew-sgl-mtg-cmr-274-enn/?sku=SGL-MTG-CMR-274-ENN1" TargetMode="External"/><Relationship Id="rId324" Type="http://schemas.openxmlformats.org/officeDocument/2006/relationships/hyperlink" Target="https://starcitygames.com/release-to-the-wind-sgl-mtg-rix-46-enn/?sku=SGL-MTG-RIX-46-ENN1" TargetMode="External"/><Relationship Id="rId531" Type="http://schemas.openxmlformats.org/officeDocument/2006/relationships/hyperlink" Target="https://starcitygames.com/infernal-reckoning-sgl-mtg-m19-102-enn/?sku=SGL-MTG-M19-102-ENN1" TargetMode="External"/><Relationship Id="rId629" Type="http://schemas.openxmlformats.org/officeDocument/2006/relationships/hyperlink" Target="https://starcitygames.com/fey-steed-sgl-mtg-afc-005-enn/?sku=SGL-MTG-AFC-005-ENN1" TargetMode="External"/><Relationship Id="rId1161" Type="http://schemas.openxmlformats.org/officeDocument/2006/relationships/hyperlink" Target="https://starcitygames.com/garruk-unleashed-sgl-mtg-prm-pp_m21_183-enn/?sku=SGL-MTG-PRM-PP_M21_183-ENN1" TargetMode="External"/><Relationship Id="rId1259" Type="http://schemas.openxmlformats.org/officeDocument/2006/relationships/hyperlink" Target="https://starcitygames.com/terastodon-sgl-mtg-cmr-438-enn/?sku=SGL-MTG-CMR-438-ENN1" TargetMode="External"/><Relationship Id="rId1466" Type="http://schemas.openxmlformats.org/officeDocument/2006/relationships/hyperlink" Target="https://starcitygames.com/cerebral-vortex-sgl-mtg-gk1-35-enn/?sku=SGL-MTG-GK1-35-ENN1" TargetMode="External"/><Relationship Id="rId2005" Type="http://schemas.openxmlformats.org/officeDocument/2006/relationships/hyperlink" Target="https://starcitygames.com/prairie-stream-sgl-mtg-ncc-421-enn/?sku=SGL-MTG-NCC-421-ENN1" TargetMode="External"/><Relationship Id="rId836" Type="http://schemas.openxmlformats.org/officeDocument/2006/relationships/hyperlink" Target="https://starcitygames.com/lizard-blades-sgl-mtg-neo-153-enn/?sku=SGL-MTG-NEO-153-ENN1" TargetMode="External"/><Relationship Id="rId1021" Type="http://schemas.openxmlformats.org/officeDocument/2006/relationships/hyperlink" Target="https://starcitygames.com/angraths-marauders-sgl-mtg-xln-132-enn/?sku=SGL-MTG-XLN-132-ENN1" TargetMode="External"/><Relationship Id="rId1119" Type="http://schemas.openxmlformats.org/officeDocument/2006/relationships/hyperlink" Target="https://starcitygames.com/oran-rief-ooze-sgl-mtg-znr-198-enn/?sku=SGL-MTG-ZNR-198-ENN1" TargetMode="External"/><Relationship Id="rId1673" Type="http://schemas.openxmlformats.org/officeDocument/2006/relationships/hyperlink" Target="https://starcitygames.com/gallia-of-the-endless-dance-sgl-mtg-thb-217-enn/?sku=SGL-MTG-THB-217-ENN1" TargetMode="External"/><Relationship Id="rId1880" Type="http://schemas.openxmlformats.org/officeDocument/2006/relationships/hyperlink" Target="https://starcitygames.com/key-to-the-city-sgl-mtg-brr-027-enn/?sku=SGL-MTG-BRR-027-ENN" TargetMode="External"/><Relationship Id="rId1978" Type="http://schemas.openxmlformats.org/officeDocument/2006/relationships/hyperlink" Target="https://starcitygames.com/terror-ballista-sgl-mtg-bro-290-enn/?sku=SGL-MTG-BRO-290-ENN" TargetMode="External"/><Relationship Id="rId903" Type="http://schemas.openxmlformats.org/officeDocument/2006/relationships/hyperlink" Target="https://starcitygames.com/gadrak-the-crown-scourge-sgl-mtg-j22-538-enn/?sku=SGL-MTG-J22-538-ENN" TargetMode="External"/><Relationship Id="rId1326" Type="http://schemas.openxmlformats.org/officeDocument/2006/relationships/hyperlink" Target="https://starcitygames.com/alela-artful-provocateur-sgl-mtg-ncc-325-enn/?sku=SGL-MTG-NCC-325-ENN1" TargetMode="External"/><Relationship Id="rId1533" Type="http://schemas.openxmlformats.org/officeDocument/2006/relationships/hyperlink" Target="https://starcitygames.com/anje-maid-of-dishonor-sgl-mtg-vow-231-enn/?sku=SGL-MTG-VOW-231-ENN1" TargetMode="External"/><Relationship Id="rId1740" Type="http://schemas.openxmlformats.org/officeDocument/2006/relationships/hyperlink" Target="https://starcitygames.com/kaheera-the-orphanguard-sgl-mtg-iko-224-enn/?sku=SGL-MTG-IKO-224-ENN1" TargetMode="External"/><Relationship Id="rId32" Type="http://schemas.openxmlformats.org/officeDocument/2006/relationships/hyperlink" Target="https://starcitygames.com/containment-priest-sgl-mtg-m212-314-enn/?sku=SGL-MTG-M212-314-ENN" TargetMode="External"/><Relationship Id="rId1600" Type="http://schemas.openxmlformats.org/officeDocument/2006/relationships/hyperlink" Target="https://starcitygames.com/harness-infinity-sgl-mtg-stx-191-enn/?sku=SGL-MTG-STX-191-ENN1" TargetMode="External"/><Relationship Id="rId1838" Type="http://schemas.openxmlformats.org/officeDocument/2006/relationships/hyperlink" Target="https://starcitygames.com/genesis-ultimatum-sgl-mtg-prm-pp_iko_189-enn/?sku=SGL-MTG-PRM-PP_IKO_189-ENN1" TargetMode="External"/><Relationship Id="rId181" Type="http://schemas.openxmlformats.org/officeDocument/2006/relationships/hyperlink" Target="https://starcitygames.com/djeru-with-eyes-open-sgl-mtg-hou-10-enn/?sku=SGL-MTG-HOU-10-ENN1" TargetMode="External"/><Relationship Id="rId1905" Type="http://schemas.openxmlformats.org/officeDocument/2006/relationships/hyperlink" Target="https://starcitygames.com/sunforger-sgl-mtg-cmr-473-enn/?sku=SGL-MTG-CMR-473-ENN1" TargetMode="External"/><Relationship Id="rId279" Type="http://schemas.openxmlformats.org/officeDocument/2006/relationships/hyperlink" Target="https://starcitygames.com/errant-street-artist-sgl-mtg-snc2-344-enn/?sku=SGL-MTG-SNC2-344-ENN1" TargetMode="External"/><Relationship Id="rId486" Type="http://schemas.openxmlformats.org/officeDocument/2006/relationships/hyperlink" Target="https://starcitygames.com/diluvian-primordial-sgl-mtg-gtc-33-enn/?sku=SGL-MTG-GTC-33-ENN" TargetMode="External"/><Relationship Id="rId693" Type="http://schemas.openxmlformats.org/officeDocument/2006/relationships/hyperlink" Target="https://starcitygames.com/misfortune-teller-sgl-mtg-ncc2-139-enn/?sku=SGL-MTG-NCC2-139-ENN1" TargetMode="External"/><Relationship Id="rId139" Type="http://schemas.openxmlformats.org/officeDocument/2006/relationships/hyperlink" Target="https://starcitygames.com/kytheons-irregulars-sgl-mtg-gn2-008-enn/?sku=SGL-MTG-GN2-008-ENN1" TargetMode="External"/><Relationship Id="rId346" Type="http://schemas.openxmlformats.org/officeDocument/2006/relationships/hyperlink" Target="https://starcitygames.com/grazilaxx-illithid-scholar-sgl-mtg-afr-060-enn/?sku=SGL-MTG-AFR-060-ENN1" TargetMode="External"/><Relationship Id="rId553" Type="http://schemas.openxmlformats.org/officeDocument/2006/relationships/hyperlink" Target="https://starcitygames.com/blacklance-paragon-sgl-mtg-eld-079-enn/?sku=SGL-MTG-ELD-079-ENN1" TargetMode="External"/><Relationship Id="rId760" Type="http://schemas.openxmlformats.org/officeDocument/2006/relationships/hyperlink" Target="https://starcitygames.com/doom-weaver-sgl-mtg-voc-034-enn/?sku=SGL-MTG-VOC-034-ENN1" TargetMode="External"/><Relationship Id="rId998" Type="http://schemas.openxmlformats.org/officeDocument/2006/relationships/hyperlink" Target="https://starcitygames.com/insult-sgl-mtg-akh-213a-enn/?sku=SGL-MTG-AKH-213a-ENN1" TargetMode="External"/><Relationship Id="rId1183" Type="http://schemas.openxmlformats.org/officeDocument/2006/relationships/hyperlink" Target="https://starcitygames.com/wolfir-silverheart-sgl-mtg-avr-206-enn/?sku=SGL-MTG-AVR-206-ENN1" TargetMode="External"/><Relationship Id="rId1390" Type="http://schemas.openxmlformats.org/officeDocument/2006/relationships/hyperlink" Target="https://starcitygames.com/debtors-knell-sgl-mtg-gk2-39-enn/?sku=SGL-MTG-GK2-39-ENN1" TargetMode="External"/><Relationship Id="rId2027" Type="http://schemas.openxmlformats.org/officeDocument/2006/relationships/hyperlink" Target="https://starcitygames.com/creeping-tar-pit-sgl-mtg-ncc-396-enn/?sku=SGL-MTG-NCC-396-ENN1" TargetMode="External"/><Relationship Id="rId206" Type="http://schemas.openxmlformats.org/officeDocument/2006/relationships/hyperlink" Target="https://starcitygames.com/mysterious-limosine-sgl-mtg-snc-022-enn/?sku=SGL-MTG-SNC-022-ENN1" TargetMode="External"/><Relationship Id="rId413" Type="http://schemas.openxmlformats.org/officeDocument/2006/relationships/hyperlink" Target="https://starcitygames.com/identity-thief-sgl-mtg-ncc-224-enn/?sku=SGL-MTG-NCC-224-ENN1" TargetMode="External"/><Relationship Id="rId858" Type="http://schemas.openxmlformats.org/officeDocument/2006/relationships/hyperlink" Target="https://starcitygames.com/bonecrusher-giant-sgl-mtg-eld-115-enn/?sku=SGL-MTG-ELD-115-ENN1" TargetMode="External"/><Relationship Id="rId1043" Type="http://schemas.openxmlformats.org/officeDocument/2006/relationships/hyperlink" Target="https://starcitygames.com/mishras-command-sgl-mtg-bro-141-enn/?sku=SGL-MTG-BRO-141-ENN" TargetMode="External"/><Relationship Id="rId1488" Type="http://schemas.openxmlformats.org/officeDocument/2006/relationships/hyperlink" Target="https://starcitygames.com/battle-of-frost-and-fire-sgl-mtg-khm-204-enn/?sku=SGL-MTG-KHM-204-ENN1" TargetMode="External"/><Relationship Id="rId1695" Type="http://schemas.openxmlformats.org/officeDocument/2006/relationships/hyperlink" Target="https://starcitygames.com/kaima-the-fractured-calm-sgl-mtg-nec-003-enn/?sku=SGL-MTG-NEC-003-ENN1" TargetMode="External"/><Relationship Id="rId620" Type="http://schemas.openxmlformats.org/officeDocument/2006/relationships/hyperlink" Target="https://starcitygames.com/mask-of-griselbrand-sgl-mtg-mid-111-enn/?sku=SGL-MTG-MID-111-ENN1" TargetMode="External"/><Relationship Id="rId718" Type="http://schemas.openxmlformats.org/officeDocument/2006/relationships/hyperlink" Target="https://starcitygames.com/underworld-sentinel-sgl-mtg-thb-293-enn/?sku=SGL-MTG-THB-293-ENN1" TargetMode="External"/><Relationship Id="rId925" Type="http://schemas.openxmlformats.org/officeDocument/2006/relationships/hyperlink" Target="https://starcitygames.com/opportunistic-dragon-sgl-mtg-eld-133-enn/?sku=SGL-MTG-ELD-133-ENN1" TargetMode="External"/><Relationship Id="rId1250" Type="http://schemas.openxmlformats.org/officeDocument/2006/relationships/hyperlink" Target="https://starcitygames.com/cragplate-baloth-sgl-mtg-znr-183-enn/?sku=SGL-MTG-ZNR-183-ENN1" TargetMode="External"/><Relationship Id="rId1348" Type="http://schemas.openxmlformats.org/officeDocument/2006/relationships/hyperlink" Target="https://starcitygames.com/lurrus-of-the-dream-den-sgl-mtg-iko-226-enn/?sku=SGL-MTG-IKO-226-ENN1" TargetMode="External"/><Relationship Id="rId1555" Type="http://schemas.openxmlformats.org/officeDocument/2006/relationships/hyperlink" Target="https://starcitygames.com/ziatoras-envoy-sgl-mtg-snc-232-enn/?sku=SGL-MTG-SNC-232-ENN1" TargetMode="External"/><Relationship Id="rId1762" Type="http://schemas.openxmlformats.org/officeDocument/2006/relationships/hyperlink" Target="https://starcitygames.com/prepare-sgl-mtg-akh-220a-enn/?sku=SGL-MTG-AKH-220a-ENN1" TargetMode="External"/><Relationship Id="rId1110" Type="http://schemas.openxmlformats.org/officeDocument/2006/relationships/hyperlink" Target="https://starcitygames.com/hornet-nest-sgl-mtg-pwsb-m15_177-enn/?sku=SGL-MTG-PWSB-M15_177-ENN1" TargetMode="External"/><Relationship Id="rId1208" Type="http://schemas.openxmlformats.org/officeDocument/2006/relationships/hyperlink" Target="https://starcitygames.com/spring-leaf-avenger-sgl-mtg-neo-208-enn/?sku=SGL-MTG-NEO-208-ENN1" TargetMode="External"/><Relationship Id="rId1415" Type="http://schemas.openxmlformats.org/officeDocument/2006/relationships/hyperlink" Target="https://starcitygames.com/shadowmage-infiltrator-sgl-mtg-ncc-351-enn/?sku=SGL-MTG-NCC-351-ENN1" TargetMode="External"/><Relationship Id="rId54" Type="http://schemas.openxmlformats.org/officeDocument/2006/relationships/hyperlink" Target="https://starcitygames.com/lantern-flare-sgl-mtg-vow-023-enn/?sku=SGL-MTG-VOW-023-ENN1" TargetMode="External"/><Relationship Id="rId1622" Type="http://schemas.openxmlformats.org/officeDocument/2006/relationships/hyperlink" Target="https://starcitygames.com/odric-blood-cursed-sgl-mtg-vow-243-enn/?sku=SGL-MTG-VOW-243-ENN1" TargetMode="External"/><Relationship Id="rId1927" Type="http://schemas.openxmlformats.org/officeDocument/2006/relationships/hyperlink" Target="https://starcitygames.com/realmbreaker-the-invasion-tree-sgl-mtg-mom-263-enn/?sku=SGL-MTG-MOM-263-ENN" TargetMode="External"/><Relationship Id="rId2091" Type="http://schemas.openxmlformats.org/officeDocument/2006/relationships/printerSettings" Target="../printerSettings/printerSettings5.bin"/><Relationship Id="rId270" Type="http://schemas.openxmlformats.org/officeDocument/2006/relationships/hyperlink" Target="https://starcitygames.com/blue-elemental-blast-sgl-mtg-ss1-2-enn/?sku=SGL-MTG-SS1-2-ENN1" TargetMode="External"/><Relationship Id="rId130" Type="http://schemas.openxmlformats.org/officeDocument/2006/relationships/hyperlink" Target="https://starcitygames.com/high-sentinels-of-arashin-sgl-mtg-ktk-13-enn/?sku=SGL-MTG-KTK-13-ENN1" TargetMode="External"/><Relationship Id="rId368" Type="http://schemas.openxmlformats.org/officeDocument/2006/relationships/hyperlink" Target="https://starcitygames.com/curator-of-mysteries-sgl-mtg-akh-49-enn/?sku=SGL-MTG-AKH-49-ENN1" TargetMode="External"/><Relationship Id="rId575" Type="http://schemas.openxmlformats.org/officeDocument/2006/relationships/hyperlink" Target="https://starcitygames.com/wreck-hunter-sgl-mtg-brc2-058-enn/?sku=SGL-MTG-BRC2-058-ENN" TargetMode="External"/><Relationship Id="rId782" Type="http://schemas.openxmlformats.org/officeDocument/2006/relationships/hyperlink" Target="https://starcitygames.com/ereboss-intervention-sgl-mtg-thb-094-enn/?sku=SGL-MTG-THB-094-ENN" TargetMode="External"/><Relationship Id="rId2049" Type="http://schemas.openxmlformats.org/officeDocument/2006/relationships/hyperlink" Target="https://starcitygames.com/temple-of-triumph-sgl-mtg-c21-327-enn/?sku=SGL-MTG-C21-327-ENN1" TargetMode="External"/><Relationship Id="rId228" Type="http://schemas.openxmlformats.org/officeDocument/2006/relationships/hyperlink" Target="https://starcitygames.com/loxodon-lifechanter-sgl-mtg-m20-27-enn/?sku=SGL-MTG-M20-27-ENN1" TargetMode="External"/><Relationship Id="rId435" Type="http://schemas.openxmlformats.org/officeDocument/2006/relationships/hyperlink" Target="https://starcitygames.com/voracious-greatshark-sgl-mtg-iko-070-enn/?sku=SGL-MTG-IKO-070-ENN1" TargetMode="External"/><Relationship Id="rId642" Type="http://schemas.openxmlformats.org/officeDocument/2006/relationships/hyperlink" Target="https://starcitygames.com/bloated-processor-sgl-mtg-mom-093-enn/?sku=SGL-MTG-MOM-093-ENN" TargetMode="External"/><Relationship Id="rId1065" Type="http://schemas.openxmlformats.org/officeDocument/2006/relationships/hyperlink" Target="https://starcitygames.com/rhonass-last-stand-sgl-mtg-hou-132-enn/?sku=SGL-MTG-HOU-132-ENN1" TargetMode="External"/><Relationship Id="rId1272" Type="http://schemas.openxmlformats.org/officeDocument/2006/relationships/hyperlink" Target="https://starcitygames.com/march-of-burgeoning-life-sgl-mtg-neo2-479-enn/?sku=SGL-MTG-NEO2-479-ENN1" TargetMode="External"/><Relationship Id="rId502" Type="http://schemas.openxmlformats.org/officeDocument/2006/relationships/hyperlink" Target="https://starcitygames.com/wizards-spellbook-sgl-mtg-afr-082-enn/?sku=SGL-MTG-AFR-082-ENN1" TargetMode="External"/><Relationship Id="rId947" Type="http://schemas.openxmlformats.org/officeDocument/2006/relationships/hyperlink" Target="https://starcitygames.com/sunstreak-phoenix-sgl-mtg-mid-162-enn/?sku=SGL-MTG-MID-162-ENN1" TargetMode="External"/><Relationship Id="rId1132" Type="http://schemas.openxmlformats.org/officeDocument/2006/relationships/hyperlink" Target="https://starcitygames.com/howling-moon-sgl-mtg-vow-204-enn/?sku=SGL-MTG-VOW-204-ENN1" TargetMode="External"/><Relationship Id="rId1577" Type="http://schemas.openxmlformats.org/officeDocument/2006/relationships/hyperlink" Target="https://starcitygames.com/glissa-sunslayer-sgl-mtg-one-202-enn/?sku=SGL-MTG-ONE-202-ENN" TargetMode="External"/><Relationship Id="rId1784" Type="http://schemas.openxmlformats.org/officeDocument/2006/relationships/hyperlink" Target="https://starcitygames.com/ride-the-avalanche-sgl-mtg-afc2-325-enn/?sku=SGL-MTG-AFC2-325-ENN1" TargetMode="External"/><Relationship Id="rId1991" Type="http://schemas.openxmlformats.org/officeDocument/2006/relationships/hyperlink" Target="https://starcitygames.com/cave-of-the-frost-dragon-sgl-mtg-afr-253-enn/?sku=SGL-MTG-AFR-253-ENN" TargetMode="External"/><Relationship Id="rId76" Type="http://schemas.openxmlformats.org/officeDocument/2006/relationships/hyperlink" Target="https://starcitygames.com/mangara-of-corondor-sgl-mtg-bbd-98-enn/?sku=SGL-MTG-BBD-98-ENN1" TargetMode="External"/><Relationship Id="rId807" Type="http://schemas.openxmlformats.org/officeDocument/2006/relationships/hyperlink" Target="https://starcitygames.com/tilonallis-summoner-sgl-mtg-rix-121-enn/?sku=SGL-MTG-RIX-121-ENN" TargetMode="External"/><Relationship Id="rId1437" Type="http://schemas.openxmlformats.org/officeDocument/2006/relationships/hyperlink" Target="https://starcitygames.com/gyruda-doom-of-depths-sgl-mtg-iko-221-enn/?sku=SGL-MTG-IKO-221-ENN1" TargetMode="External"/><Relationship Id="rId1644" Type="http://schemas.openxmlformats.org/officeDocument/2006/relationships/hyperlink" Target="https://starcitygames.com/tajic-blade-of-the-legion-sgl-mtg-dmc-171-enn/?sku=SGL-MTG-DMC-171-ENN1" TargetMode="External"/><Relationship Id="rId1851" Type="http://schemas.openxmlformats.org/officeDocument/2006/relationships/hyperlink" Target="https://starcitygames.com/bloodforged-battle-axe-sgl-mtg-2x2-299-enn/?sku=SGL-MTG-2X2-299-ENN" TargetMode="External"/><Relationship Id="rId1504" Type="http://schemas.openxmlformats.org/officeDocument/2006/relationships/hyperlink" Target="https://starcitygames.com/whirlwind-of-thought-sgl-mtg-prm-pp_iko_215-enn/?sku=SGL-MTG-PRM-PP_IKO_215-ENN1" TargetMode="External"/><Relationship Id="rId1711" Type="http://schemas.openxmlformats.org/officeDocument/2006/relationships/hyperlink" Target="https://starcitygames.com/savageborn-hydra-sgl-mtg-2xm-215-enn/?sku=SGL-MTG-2XM-215-ENN1" TargetMode="External"/><Relationship Id="rId1949" Type="http://schemas.openxmlformats.org/officeDocument/2006/relationships/hyperlink" Target="https://starcitygames.com/quicksilver-amulet-sgl-mtg-brr2-108-enn/?sku=SGL-MTG-BRR2-108-ENN" TargetMode="External"/><Relationship Id="rId292" Type="http://schemas.openxmlformats.org/officeDocument/2006/relationships/hyperlink" Target="https://starcitygames.com/vantress-gargoyle-sgl-mtg-eld-071-enn/?sku=SGL-MTG-ELD-071-ENN1" TargetMode="External"/><Relationship Id="rId1809" Type="http://schemas.openxmlformats.org/officeDocument/2006/relationships/hyperlink" Target="https://starcitygames.com/grolnok-the-omnivore-sgl-mtg-vow-238-enn/?sku=SGL-MTG-VOW-238-ENN1" TargetMode="External"/><Relationship Id="rId597" Type="http://schemas.openxmlformats.org/officeDocument/2006/relationships/hyperlink" Target="https://starcitygames.com/nighthowler-sgl-mtg-pwsb-c15_129-enn/?sku=SGL-MTG-PWSB-C15_129-ENN1" TargetMode="External"/><Relationship Id="rId152" Type="http://schemas.openxmlformats.org/officeDocument/2006/relationships/hyperlink" Target="https://starcitygames.com/squad-commander-sgl-mtg-znr2-323-enn/?sku=SGL-MTG-ZNR2-323-ENN1" TargetMode="External"/><Relationship Id="rId457" Type="http://schemas.openxmlformats.org/officeDocument/2006/relationships/hyperlink" Target="https://starcitygames.com/minds-desire-sgl-mtg-dds-4-enn/?sku=SGL-MTG-DDS-4-ENN1" TargetMode="External"/><Relationship Id="rId1087" Type="http://schemas.openxmlformats.org/officeDocument/2006/relationships/hyperlink" Target="https://starcitygames.com/teachings-of-the-kirin-kirin-touched-orochi-sgl-mtg-neo-212-enn/?sku=SGL-MTG-NEO-212-ENN1" TargetMode="External"/><Relationship Id="rId1294" Type="http://schemas.openxmlformats.org/officeDocument/2006/relationships/hyperlink" Target="https://starcitygames.com/the-ravens-warning-sgl-mtg-khm-227-enn/?sku=SGL-MTG-KHM-227-ENN1" TargetMode="External"/><Relationship Id="rId2040" Type="http://schemas.openxmlformats.org/officeDocument/2006/relationships/hyperlink" Target="https://starcitygames.com/temple-of-malady-sgl-mtg-m20-254-enn/?sku=SGL-MTG-M20-254-ENN1" TargetMode="External"/><Relationship Id="rId664" Type="http://schemas.openxmlformats.org/officeDocument/2006/relationships/hyperlink" Target="https://starcitygames.com/dredge-the-mire-sgl-mtg-c20-043-enn/?sku=SGL-MTG-C20-043-ENN1" TargetMode="External"/><Relationship Id="rId871" Type="http://schemas.openxmlformats.org/officeDocument/2006/relationships/hyperlink" Target="https://starcitygames.com/dualcaster-mage-sgl-mtg-cmr-412-enn/?sku=SGL-MTG-CMR-412-ENN1" TargetMode="External"/><Relationship Id="rId969" Type="http://schemas.openxmlformats.org/officeDocument/2006/relationships/hyperlink" Target="https://starcitygames.com/sarkhan-the-masterless-sgl-mtg-war-143-enn/?sku=SGL-MTG-WAR-143-ENN1" TargetMode="External"/><Relationship Id="rId1599" Type="http://schemas.openxmlformats.org/officeDocument/2006/relationships/hyperlink" Target="https://starcitygames.com/yargle-and-multani-sgl-mtg-mom-256-enn/?sku=SGL-MTG-MOM-256-ENN" TargetMode="External"/><Relationship Id="rId317" Type="http://schemas.openxmlformats.org/officeDocument/2006/relationships/hyperlink" Target="https://starcitygames.com/scatter-to-the-winds-sgl-mtg-bfz-85-enn/?sku=SGL-MTG-BFZ-85-ENN1" TargetMode="External"/><Relationship Id="rId524" Type="http://schemas.openxmlformats.org/officeDocument/2006/relationships/hyperlink" Target="https://starcitygames.com/change-of-plans-sgl-mtg-ncc-024-enn/?sku=SGL-MTG-NCC-024-ENN1" TargetMode="External"/><Relationship Id="rId731" Type="http://schemas.openxmlformats.org/officeDocument/2006/relationships/hyperlink" Target="https://starcitygames.com/open-the-graves-sgl-mtg-mic-126-enn/?sku=SGL-MTG-MIC-126-ENN1" TargetMode="External"/><Relationship Id="rId1154" Type="http://schemas.openxmlformats.org/officeDocument/2006/relationships/hyperlink" Target="https://starcitygames.com/nightpack-ambusher-sgl-mtg-m20-185-enn/?sku=SGL-MTG-M20-185-ENN1" TargetMode="External"/><Relationship Id="rId1361" Type="http://schemas.openxmlformats.org/officeDocument/2006/relationships/hyperlink" Target="https://starcitygames.com/ghost-council-of-orzhova-sgl-mtg-gk2-40-enn/?sku=SGL-MTG-GK2-40-ENN1" TargetMode="External"/><Relationship Id="rId1459" Type="http://schemas.openxmlformats.org/officeDocument/2006/relationships/hyperlink" Target="https://starcitygames.com/fireminds-research-sgl-mtg-grn-171-enn/?sku=SGL-MTG-GRN-171-ENN1" TargetMode="External"/><Relationship Id="rId98" Type="http://schemas.openxmlformats.org/officeDocument/2006/relationships/hyperlink" Target="https://starcitygames.com/search-for-glory-sgl-mtg-khm2-340-enn/?sku=SGL-MTG-KHM2-340-ENN1" TargetMode="External"/><Relationship Id="rId829" Type="http://schemas.openxmlformats.org/officeDocument/2006/relationships/hyperlink" Target="https://starcitygames.com/bloodbraid-marauder-sgl-mtg-mh2-116-enn/?sku=SGL-MTG-MH2-116-ENN1" TargetMode="External"/><Relationship Id="rId1014" Type="http://schemas.openxmlformats.org/officeDocument/2006/relationships/hyperlink" Target="https://starcitygames.com/firbolg-flutist-sgl-mtg-clb-174-enn/?sku=SGL-MTG-CLB-174-ENN" TargetMode="External"/><Relationship Id="rId1221" Type="http://schemas.openxmlformats.org/officeDocument/2006/relationships/hyperlink" Target="https://starcitygames.com/wurmweaver-coil-sgl-mtg-gk2-86-enn/?sku=SGL-MTG-GK2-86-ENN1" TargetMode="External"/><Relationship Id="rId1666" Type="http://schemas.openxmlformats.org/officeDocument/2006/relationships/hyperlink" Target="https://starcitygames.com/jan-jansen-chaos-crafter-sgl-mtg-clb-277-enn/?sku=SGL-MTG-CLB-277-ENN1" TargetMode="External"/><Relationship Id="rId1873" Type="http://schemas.openxmlformats.org/officeDocument/2006/relationships/hyperlink" Target="https://starcitygames.com/mechtitan-core-sgl-mtg-neo-249-enn/?sku=SGL-MTG-NEO-249-ENN1" TargetMode="External"/><Relationship Id="rId1319" Type="http://schemas.openxmlformats.org/officeDocument/2006/relationships/hyperlink" Target="https://starcitygames.com/archon-of-the-triumvirate-sgl-mtg-gk2-7-enn/?sku=SGL-MTG-GK2-7-ENN1" TargetMode="External"/><Relationship Id="rId1526" Type="http://schemas.openxmlformats.org/officeDocument/2006/relationships/hyperlink" Target="https://starcitygames.com/judith-the-scourge-diva-sgl-mtg-mul-045-enn/?sku=SGL-MTG-MUL-045-ENN" TargetMode="External"/><Relationship Id="rId1733" Type="http://schemas.openxmlformats.org/officeDocument/2006/relationships/hyperlink" Target="https://starcitygames.com/catti-brie-of-mithral-hall-sgl-mtg-afc-044-enn/?sku=SGL-MTG-AFC-044-ENN1" TargetMode="External"/><Relationship Id="rId1940" Type="http://schemas.openxmlformats.org/officeDocument/2006/relationships/hyperlink" Target="https://starcitygames.com/nevinyrrals-disk-sgl-mtg-mh2-298-enn/?sku=SGL-MTG-MH2-298-ENN1" TargetMode="External"/><Relationship Id="rId25" Type="http://schemas.openxmlformats.org/officeDocument/2006/relationships/hyperlink" Target="https://starcitygames.com/remorseful-cleric-sgl-mtg-m19-33-enn/?sku=SGL-MTG-M19-33-ENN1" TargetMode="External"/><Relationship Id="rId1800" Type="http://schemas.openxmlformats.org/officeDocument/2006/relationships/hyperlink" Target="https://starcitygames.com/unexpected-results-sgl-mtg-gtc-203-enn/?sku=SGL-MTG-GTC-203-ENN1" TargetMode="External"/><Relationship Id="rId174" Type="http://schemas.openxmlformats.org/officeDocument/2006/relationships/hyperlink" Target="https://starcitygames.com/teshar-ancestors-apostle-sgl-mtg-dmc-105-enn/?sku=SGL-MTG-DMC-105-ENN1" TargetMode="External"/><Relationship Id="rId381" Type="http://schemas.openxmlformats.org/officeDocument/2006/relationships/hyperlink" Target="https://starcitygames.com/dungeon-geists-sgl-mtg-m20-57-enn/?sku=SGL-MTG-M20-57-ENN1" TargetMode="External"/><Relationship Id="rId2062" Type="http://schemas.openxmlformats.org/officeDocument/2006/relationships/hyperlink" Target="https://starcitygames.com/temple-of-mystery-sgl-mtg-m21-254-enn/?sku=SGL-MTG-M21-254-ENN1" TargetMode="External"/><Relationship Id="rId241" Type="http://schemas.openxmlformats.org/officeDocument/2006/relationships/hyperlink" Target="https://starcitygames.com/silverwing-squadron-sgl-mtg-moc-207-enn/?sku=SGL-MTG-MOC-207-ENN" TargetMode="External"/><Relationship Id="rId479" Type="http://schemas.openxmlformats.org/officeDocument/2006/relationships/hyperlink" Target="https://starcitygames.com/stolen-identity-sgl-mtg-ncc-233-enn/?sku=SGL-MTG-NCC-233-ENN1" TargetMode="External"/><Relationship Id="rId686" Type="http://schemas.openxmlformats.org/officeDocument/2006/relationships/hyperlink" Target="https://starcitygames.com/prowling-geistcatcher-sgl-mtg-mic-021-enn/?sku=SGL-MTG-MIC-021-ENN1" TargetMode="External"/><Relationship Id="rId893" Type="http://schemas.openxmlformats.org/officeDocument/2006/relationships/hyperlink" Target="https://starcitygames.com/devilish-valet-sgl-mtg-snc-105-enn/?sku=SGL-MTG-SNC-105-ENN1" TargetMode="External"/><Relationship Id="rId339" Type="http://schemas.openxmlformats.org/officeDocument/2006/relationships/hyperlink" Target="https://starcitygames.com/coralhelm-chronicler-sgl-mtg-znr-054-enn/?sku=SGL-MTG-ZNR-054-ENN1" TargetMode="External"/><Relationship Id="rId546" Type="http://schemas.openxmlformats.org/officeDocument/2006/relationships/hyperlink" Target="https://starcitygames.com/dead-mans-chest-sgl-mtg-rix-66-enn/?sku=SGL-MTG-RIX-66-ENN1" TargetMode="External"/><Relationship Id="rId753" Type="http://schemas.openxmlformats.org/officeDocument/2006/relationships/hyperlink" Target="https://starcitygames.com/salvage-titan-sgl-mtg-2xm-104-enn/?sku=SGL-MTG-2XM-104-ENN1" TargetMode="External"/><Relationship Id="rId1176" Type="http://schemas.openxmlformats.org/officeDocument/2006/relationships/hyperlink" Target="https://starcitygames.com/baru-wurmspeaker-sgl-mtg-dmc2-076-enn/?sku=SGL-MTG-DMC2-076-ENN1" TargetMode="External"/><Relationship Id="rId1383" Type="http://schemas.openxmlformats.org/officeDocument/2006/relationships/hyperlink" Target="https://starcitygames.com/treasury-thrull-sgl-mtg-gtc-201-enn/?sku=SGL-MTG-GTC-201-ENN1" TargetMode="External"/><Relationship Id="rId101" Type="http://schemas.openxmlformats.org/officeDocument/2006/relationships/hyperlink" Target="https://starcitygames.com/flickerwisp-sgl-mtg-tsr2-294-enn/?sku=SGL-MTG-TSR2-294-ENN1" TargetMode="External"/><Relationship Id="rId406" Type="http://schemas.openxmlformats.org/officeDocument/2006/relationships/hyperlink" Target="https://starcitygames.com/forgotten-creation-sgl-mtg-mic-100-enn/?sku=SGL-MTG-MIC-100-ENN1" TargetMode="External"/><Relationship Id="rId960" Type="http://schemas.openxmlformats.org/officeDocument/2006/relationships/hyperlink" Target="https://starcitygames.com/koth-fire-of-resistance-sgl-mtg-one-138-enn/?sku=SGL-MTG-ONE-138-ENN" TargetMode="External"/><Relationship Id="rId1036" Type="http://schemas.openxmlformats.org/officeDocument/2006/relationships/hyperlink" Target="https://starcitygames.com/nahiris-lithoforming-sgl-mtg-znr2-350-enn/?sku=SGL-MTG-ZNR2-350-ENN1" TargetMode="External"/><Relationship Id="rId1243" Type="http://schemas.openxmlformats.org/officeDocument/2006/relationships/hyperlink" Target="https://starcitygames.com/mouth-sgl-mtg-akh-214a-enn/?sku=SGL-MTG-AKH-214a-ENN1" TargetMode="External"/><Relationship Id="rId1590" Type="http://schemas.openxmlformats.org/officeDocument/2006/relationships/hyperlink" Target="https://starcitygames.com/nemata-primeval-warden-sgl-mtg-dmu-209-enn/?sku=SGL-MTG-DMU-209-ENN1" TargetMode="External"/><Relationship Id="rId1688" Type="http://schemas.openxmlformats.org/officeDocument/2006/relationships/hyperlink" Target="https://starcitygames.com/giant-solifuge-sgl-mtg-gk2-91-enn/?sku=SGL-MTG-GK2-91-ENN1" TargetMode="External"/><Relationship Id="rId1895" Type="http://schemas.openxmlformats.org/officeDocument/2006/relationships/hyperlink" Target="https://starcitygames.com/desecrated-tomb-sgl-mtg-m19-230-enn/?sku=SGL-MTG-M19-230-ENN1" TargetMode="External"/><Relationship Id="rId613" Type="http://schemas.openxmlformats.org/officeDocument/2006/relationships/hyperlink" Target="https://starcitygames.com/sudden-spoiling-sgl-mtg-tsr-144-enn/?sku=SGL-MTG-TSR-144-ENN1" TargetMode="External"/><Relationship Id="rId820" Type="http://schemas.openxmlformats.org/officeDocument/2006/relationships/hyperlink" Target="https://starcitygames.com/magmatic-channeler-sgl-mtg-znr-148-enn/?sku=SGL-MTG-ZNR-148-ENN1" TargetMode="External"/><Relationship Id="rId918" Type="http://schemas.openxmlformats.org/officeDocument/2006/relationships/hyperlink" Target="https://starcitygames.com/rakdos-pit-dragon-sgl-mtg-gk2-57-enn/?sku=SGL-MTG-GK2-57-ENN1" TargetMode="External"/><Relationship Id="rId1450" Type="http://schemas.openxmlformats.org/officeDocument/2006/relationships/hyperlink" Target="https://starcitygames.com/geyadrone-dihada-sgl-mtg-mh22-367-enn/?sku=SGL-MTG-MH22-367-ENN1" TargetMode="External"/><Relationship Id="rId1548" Type="http://schemas.openxmlformats.org/officeDocument/2006/relationships/hyperlink" Target="https://starcitygames.com/orcus-prince-of-undeath-sgl-mtg-afr-229-enn/?sku=SGL-MTG-AFR-229-ENN1" TargetMode="External"/><Relationship Id="rId1755" Type="http://schemas.openxmlformats.org/officeDocument/2006/relationships/hyperlink" Target="https://starcitygames.com/sigarda-champion-of-light-sgl-mtg-mid-240-enn/?sku=SGL-MTG-MID-240-ENN1" TargetMode="External"/><Relationship Id="rId1103" Type="http://schemas.openxmlformats.org/officeDocument/2006/relationships/hyperlink" Target="https://starcitygames.com/call-of-the-herd-sgl-mtg-dds-44-enn/?sku=SGL-MTG-DDS-44-ENN1" TargetMode="External"/><Relationship Id="rId1310" Type="http://schemas.openxmlformats.org/officeDocument/2006/relationships/hyperlink" Target="https://starcitygames.com/elminster-sgl-mtg-clb-274-enn/?sku=SGL-MTG-CLB-274-ENN1" TargetMode="External"/><Relationship Id="rId1408" Type="http://schemas.openxmlformats.org/officeDocument/2006/relationships/hyperlink" Target="https://starcitygames.com/dimir-doppelganger-sgl-mtg-gk1-12-enn/?sku=SGL-MTG-GK1-12-ENN1" TargetMode="External"/><Relationship Id="rId1962" Type="http://schemas.openxmlformats.org/officeDocument/2006/relationships/hyperlink" Target="https://starcitygames.com/door-to-nothingness-sgl-mtg-brr-014-enn/?sku=SGL-MTG-BRR-014-ENN" TargetMode="External"/><Relationship Id="rId47" Type="http://schemas.openxmlformats.org/officeDocument/2006/relationships/hyperlink" Target="https://starcitygames.com/strict-proctor-sgl-mtg-stx-033-enn/?sku=SGL-MTG-STX-033-ENN1" TargetMode="External"/><Relationship Id="rId1615" Type="http://schemas.openxmlformats.org/officeDocument/2006/relationships/hyperlink" Target="https://starcitygames.com/boros-reckoner-sgl-mtg-gk1-85-enn/?sku=SGL-MTG-GK1-85-ENN1" TargetMode="External"/><Relationship Id="rId1822" Type="http://schemas.openxmlformats.org/officeDocument/2006/relationships/hyperlink" Target="https://starcitygames.com/spitting-image-sgl-mtg-cmr-453-enn/?sku=SGL-MTG-CMR-453-ENN1" TargetMode="External"/><Relationship Id="rId196" Type="http://schemas.openxmlformats.org/officeDocument/2006/relationships/hyperlink" Target="https://starcitygames.com/slash-the-ranks-sgl-mtg-cmr-047-enn/?sku=SGL-MTG-CMR-047-ENN1" TargetMode="External"/><Relationship Id="rId2084" Type="http://schemas.openxmlformats.org/officeDocument/2006/relationships/hyperlink" Target="https://starcitygames.com/mobilized-district-sgl-mtg-dmc-218-enn/?sku=SGL-MTG-DMC-218-ENN1" TargetMode="External"/><Relationship Id="rId263" Type="http://schemas.openxmlformats.org/officeDocument/2006/relationships/hyperlink" Target="https://starcitygames.com/decree-of-justice-sgl-mtg-pwsb-ddo_007-enn/?sku=SGL-MTG-PWSB-DDO_007-ENN1" TargetMode="External"/><Relationship Id="rId470" Type="http://schemas.openxmlformats.org/officeDocument/2006/relationships/hyperlink" Target="https://starcitygames.com/eligeth-crossroads-augur-sgl-mtg-cmr-066-enn/?sku=SGL-MTG-CMR-066-ENN1" TargetMode="External"/><Relationship Id="rId123" Type="http://schemas.openxmlformats.org/officeDocument/2006/relationships/hyperlink" Target="https://starcitygames.com/skyhunter-strike-force-sgl-mtg-onc2-031-enn/?sku=SGL-MTG-ONC2-031-ENN" TargetMode="External"/><Relationship Id="rId330" Type="http://schemas.openxmlformats.org/officeDocument/2006/relationships/hyperlink" Target="https://starcitygames.com/wavebreak-hippocamp-sgl-mtg-thb-080-enn/?sku=SGL-MTG-THB-080-ENN1" TargetMode="External"/><Relationship Id="rId568" Type="http://schemas.openxmlformats.org/officeDocument/2006/relationships/hyperlink" Target="https://starcitygames.com/sungold-sentinel-sgl-mtg-mid-037-enn/?sku=SGL-MTG-MID-037-ENN1" TargetMode="External"/><Relationship Id="rId775" Type="http://schemas.openxmlformats.org/officeDocument/2006/relationships/hyperlink" Target="https://starcitygames.com/gorex-the-tombshell-sgl-mtg-mic-020-enn/?sku=SGL-MTG-MIC-020-ENN1" TargetMode="External"/><Relationship Id="rId982" Type="http://schemas.openxmlformats.org/officeDocument/2006/relationships/hyperlink" Target="https://starcitygames.com/obsidian-charmaw-sgl-mtg-mh2-137-enn/?sku=SGL-MTG-MH2-137-ENN1" TargetMode="External"/><Relationship Id="rId1198" Type="http://schemas.openxmlformats.org/officeDocument/2006/relationships/hyperlink" Target="https://starcitygames.com/gilt-leaf-archdruid-sgl-mtg-pwsb-mor_124-enn/?sku=SGL-MTG-PWSB-MOR_124-ENN" TargetMode="External"/><Relationship Id="rId2011" Type="http://schemas.openxmlformats.org/officeDocument/2006/relationships/hyperlink" Target="https://starcitygames.com/caves-of-koilos-sgl-mtg-ori-245-enn/?sku=SGL-MTG-ORI-245-ENN1" TargetMode="External"/><Relationship Id="rId428" Type="http://schemas.openxmlformats.org/officeDocument/2006/relationships/hyperlink" Target="https://starcitygames.com/clocknapper-sgl-mtg-ust-29-enn/?sku=SGL-MTG-UST-29-ENN1" TargetMode="External"/><Relationship Id="rId635" Type="http://schemas.openxmlformats.org/officeDocument/2006/relationships/hyperlink" Target="https://starcitygames.com/graveblade-marauder-sgl-mtg-ncc-251-enn/?sku=SGL-MTG-NCC-251-ENN1" TargetMode="External"/><Relationship Id="rId842" Type="http://schemas.openxmlformats.org/officeDocument/2006/relationships/hyperlink" Target="https://starcitygames.com/kari-zev-skyship-raider-sgl-mtg-dmc-123-enn/?sku=SGL-MTG-DMC-123-ENN1" TargetMode="External"/><Relationship Id="rId1058" Type="http://schemas.openxmlformats.org/officeDocument/2006/relationships/hyperlink" Target="https://starcitygames.com/dig-up-sgl-mtg-vow-197-enn/?sku=SGL-MTG-VOW-197-ENN1" TargetMode="External"/><Relationship Id="rId1265" Type="http://schemas.openxmlformats.org/officeDocument/2006/relationships/hyperlink" Target="https://starcitygames.com/animists-awakening-sgl-mtg-ori-169-enn/?sku=SGL-MTG-ORI-169-ENN" TargetMode="External"/><Relationship Id="rId1472" Type="http://schemas.openxmlformats.org/officeDocument/2006/relationships/hyperlink" Target="https://starcitygames.com/electrolyze-sgl-mtg-sta-060-enn/?sku=SGL-MTG-STA-060-ENN1" TargetMode="External"/><Relationship Id="rId702" Type="http://schemas.openxmlformats.org/officeDocument/2006/relationships/hyperlink" Target="https://starcitygames.com/fateful-handoff-sgl-mtg-bro-094-enn/?sku=SGL-MTG-BRO-094-ENN" TargetMode="External"/><Relationship Id="rId1125" Type="http://schemas.openxmlformats.org/officeDocument/2006/relationships/hyperlink" Target="https://starcitygames.com/enchantresss-presence-sgl-mtg-mh2-283-enn/?sku=SGL-MTG-MH2-283-ENN1" TargetMode="External"/><Relationship Id="rId1332" Type="http://schemas.openxmlformats.org/officeDocument/2006/relationships/hyperlink" Target="https://starcitygames.com/niv-mizzet-reborn-sgl-mtg-mul-053-enn/?sku=SGL-MTG-MUL-053-ENN" TargetMode="External"/><Relationship Id="rId1777" Type="http://schemas.openxmlformats.org/officeDocument/2006/relationships/hyperlink" Target="https://starcitygames.com/kros-defense-contractor-sgl-mtg-ncc-007-enn/?sku=SGL-MTG-NCC-007-ENN1" TargetMode="External"/><Relationship Id="rId1984" Type="http://schemas.openxmlformats.org/officeDocument/2006/relationships/hyperlink" Target="https://starcitygames.com/chamber-sentry-sgl-mtg-grn-232-enn/?sku=SGL-MTG-GRN-232-ENN1" TargetMode="External"/><Relationship Id="rId69" Type="http://schemas.openxmlformats.org/officeDocument/2006/relationships/hyperlink" Target="https://starcitygames.com/worthy-knight-sgl-mtg-moc-217-enn/?sku=SGL-MTG-MOC-217-ENN" TargetMode="External"/><Relationship Id="rId1637" Type="http://schemas.openxmlformats.org/officeDocument/2006/relationships/hyperlink" Target="https://starcitygames.com/blade-historian-sgl-mtg-stx-165-enn/?sku=SGL-MTG-STX-165-ENN1" TargetMode="External"/><Relationship Id="rId1844" Type="http://schemas.openxmlformats.org/officeDocument/2006/relationships/hyperlink" Target="https://starcitygames.com/animation-module-sgl-mtg-kld-194-enn/?sku=SGL-MTG-KLD-194-ENN1" TargetMode="External"/><Relationship Id="rId1704" Type="http://schemas.openxmlformats.org/officeDocument/2006/relationships/hyperlink" Target="https://starcitygames.com/phylath-world-sculptor-sgl-mtg-znr-234-enn/?sku=SGL-MTG-ZNR-234-ENN1" TargetMode="External"/><Relationship Id="rId285" Type="http://schemas.openxmlformats.org/officeDocument/2006/relationships/hyperlink" Target="https://starcitygames.com/negate-sgl-mtg-ss1-7-enn/?sku=SGL-MTG-SS1-7-ENN1" TargetMode="External"/><Relationship Id="rId1911" Type="http://schemas.openxmlformats.org/officeDocument/2006/relationships/hyperlink" Target="https://starcitygames.com/treasure-chest-sgl-mtg-afr2-395-enn/?sku=SGL-MTG-AFR2-395-ENN1" TargetMode="External"/><Relationship Id="rId492" Type="http://schemas.openxmlformats.org/officeDocument/2006/relationships/hyperlink" Target="https://starcitygames.com/pursued-whale-sgl-mtg-m21-060-enn/?sku=SGL-MTG-M21-060-ENN1" TargetMode="External"/><Relationship Id="rId797" Type="http://schemas.openxmlformats.org/officeDocument/2006/relationships/hyperlink" Target="https://starcitygames.com/faithless-looting-sgl-mtg-sta-038-enn/?sku=SGL-MTG-STA-038-ENN1" TargetMode="External"/><Relationship Id="rId145" Type="http://schemas.openxmlformats.org/officeDocument/2006/relationships/hyperlink" Target="https://starcitygames.com/mythos-of-snapdax-sgl-mtg-iko-024-enn/?sku=SGL-MTG-IKO-024-ENN1" TargetMode="External"/><Relationship Id="rId352" Type="http://schemas.openxmlformats.org/officeDocument/2006/relationships/hyperlink" Target="https://starcitygames.com/cephalid-facetaker-sgl-mtg-ncc-023-enn/?sku=SGL-MTG-NCC-023-ENN1" TargetMode="External"/><Relationship Id="rId1287" Type="http://schemas.openxmlformats.org/officeDocument/2006/relationships/hyperlink" Target="https://starcitygames.com/invocation-of-saint-traft-sgl-mtg-soi-246-enn/?sku=SGL-MTG-SOI-246-ENN1" TargetMode="External"/><Relationship Id="rId2033" Type="http://schemas.openxmlformats.org/officeDocument/2006/relationships/hyperlink" Target="https://starcitygames.com/temple-of-epiphany-sgl-mtg-m20-253-enn/?sku=SGL-MTG-M20-253-ENN1" TargetMode="External"/><Relationship Id="rId212" Type="http://schemas.openxmlformats.org/officeDocument/2006/relationships/hyperlink" Target="https://starcitygames.com/urza-assembles-the-titans-sgl-mtg-dmu-037-enn/?sku=SGL-MTG-DMU-037-ENN1" TargetMode="External"/><Relationship Id="rId657" Type="http://schemas.openxmlformats.org/officeDocument/2006/relationships/hyperlink" Target="https://starcitygames.com/josu-vess-lich-knight-sgl-mtg-dom-95-enn/?sku=SGL-MTG-DOM-95-ENN1" TargetMode="External"/><Relationship Id="rId864" Type="http://schemas.openxmlformats.org/officeDocument/2006/relationships/hyperlink" Target="https://starcitygames.com/lightning-phoenix-sgl-mtg-jmp-021-enn/?sku=SGL-MTG-JMP-021-ENN1" TargetMode="External"/><Relationship Id="rId1494" Type="http://schemas.openxmlformats.org/officeDocument/2006/relationships/hyperlink" Target="https://starcitygames.com/fireminds-foresight-sgl-mtg-rtr-162-enn/?sku=SGL-MTG-RTR-162-ENN1" TargetMode="External"/><Relationship Id="rId1799" Type="http://schemas.openxmlformats.org/officeDocument/2006/relationships/hyperlink" Target="https://starcitygames.com/slogurk-the-overslime-sgl-mtg-mid2-324-enn/?sku=SGL-MTG-MID2-324-ENN1" TargetMode="External"/><Relationship Id="rId517" Type="http://schemas.openxmlformats.org/officeDocument/2006/relationships/hyperlink" Target="https://starcitygames.com/thassas-intervention-sgl-mtg-thb-072-enn/?sku=SGL-MTG-THB-072-ENN1" TargetMode="External"/><Relationship Id="rId724" Type="http://schemas.openxmlformats.org/officeDocument/2006/relationships/hyperlink" Target="https://starcitygames.com/cleaving-reaper-sgl-mtg-khm-376-enn/?sku=SGL-MTG-KHM-376-ENN1" TargetMode="External"/><Relationship Id="rId931" Type="http://schemas.openxmlformats.org/officeDocument/2006/relationships/hyperlink" Target="https://starcitygames.com/everquill-phoenix-sgl-mtg-iko-114-enn/?sku=SGL-MTG-IKO-114-ENN1" TargetMode="External"/><Relationship Id="rId1147" Type="http://schemas.openxmlformats.org/officeDocument/2006/relationships/hyperlink" Target="https://starcitygames.com/emperors-vanguard-sgl-mtg-xln-189-enn/?sku=SGL-MTG-XLN-189-ENN1" TargetMode="External"/><Relationship Id="rId1354" Type="http://schemas.openxmlformats.org/officeDocument/2006/relationships/hyperlink" Target="https://starcitygames.com/legions-to-ashes-sgl-mtg-bro-215-enn/?sku=SGL-MTG-BRO-215-ENN" TargetMode="External"/><Relationship Id="rId1561" Type="http://schemas.openxmlformats.org/officeDocument/2006/relationships/hyperlink" Target="https://starcitygames.com/lavalanche-sgl-mtg-2x2-240-enn/?sku=SGL-MTG-2X2-240-ENN1" TargetMode="External"/><Relationship Id="rId60" Type="http://schemas.openxmlformats.org/officeDocument/2006/relationships/hyperlink" Target="https://starcitygames.com/noble-heritage-sgl-mtg-clb-035-enn/?sku=SGL-MTG-CLB-035-ENN" TargetMode="External"/><Relationship Id="rId1007" Type="http://schemas.openxmlformats.org/officeDocument/2006/relationships/hyperlink" Target="https://starcitygames.com/chandras-incinerator-sgl-mtg-m21-136-enn/?sku=SGL-MTG-M21-136-ENN1" TargetMode="External"/><Relationship Id="rId1214" Type="http://schemas.openxmlformats.org/officeDocument/2006/relationships/hyperlink" Target="https://starcitygames.com/deaths-presence-sgl-mtg-rtr-121-enn/?sku=SGL-MTG-RTR-121-ENN1" TargetMode="External"/><Relationship Id="rId1421" Type="http://schemas.openxmlformats.org/officeDocument/2006/relationships/hyperlink" Target="https://starcitygames.com/lazav-dimir-mastermind-sgl-mtg-gk1-16-enn/?sku=SGL-MTG-GK1-16-ENN1" TargetMode="External"/><Relationship Id="rId1659" Type="http://schemas.openxmlformats.org/officeDocument/2006/relationships/hyperlink" Target="https://starcitygames.com/response-sgl-mtg-grn-229-enn/?sku=SGL-MTG-GRN-229-ENN1" TargetMode="External"/><Relationship Id="rId1866" Type="http://schemas.openxmlformats.org/officeDocument/2006/relationships/hyperlink" Target="https://starcitygames.com/key-to-the-city-sgl-mtg-c21-248-enn/?sku=SGL-MTG-C21-248-ENN1" TargetMode="External"/><Relationship Id="rId1519" Type="http://schemas.openxmlformats.org/officeDocument/2006/relationships/hyperlink" Target="https://starcitygames.com/lyzolda-the-blood-witch-sgl-mtg-gk2-65-enn/?sku=SGL-MTG-GK2-65-ENN1" TargetMode="External"/><Relationship Id="rId1726" Type="http://schemas.openxmlformats.org/officeDocument/2006/relationships/hyperlink" Target="https://starcitygames.com/siegehorn-ceratops-sgl-mtg-rix-171-enn/?sku=SGL-MTG-RIX-171-ENN1" TargetMode="External"/><Relationship Id="rId1933" Type="http://schemas.openxmlformats.org/officeDocument/2006/relationships/hyperlink" Target="https://starcitygames.com/traxos-scourge-of-kroog-sgl-mtg-dom-234-enn/?sku=SGL-MTG-DOM-234-ENN1" TargetMode="External"/><Relationship Id="rId18" Type="http://schemas.openxmlformats.org/officeDocument/2006/relationships/hyperlink" Target="https://starcitygames.com/declaration-in-stone-sgl-mtg-soi-12-enn/?sku=SGL-MTG-SOI-12-ENN1" TargetMode="External"/><Relationship Id="rId167" Type="http://schemas.openxmlformats.org/officeDocument/2006/relationships/hyperlink" Target="https://starcitygames.com/kyodai-soul-of-kamigawa-sgl-mtg-neo-023-enn/?sku=SGL-MTG-NEO-023-ENN1" TargetMode="External"/><Relationship Id="rId374" Type="http://schemas.openxmlformats.org/officeDocument/2006/relationships/hyperlink" Target="https://starcitygames.com/reef-worm-sgl-mtg-a25-70-enn/?sku=SGL-MTG-A25-70-ENN1" TargetMode="External"/><Relationship Id="rId581" Type="http://schemas.openxmlformats.org/officeDocument/2006/relationships/hyperlink" Target="https://starcitygames.com/oath-of-liliana-sgl-mtg-emn-99-enn/?sku=SGL-MTG-EMN-99-ENN1" TargetMode="External"/><Relationship Id="rId2055" Type="http://schemas.openxmlformats.org/officeDocument/2006/relationships/hyperlink" Target="https://starcitygames.com/fortified-village-sgl-mtg-soi-274-enn/?sku=SGL-MTG-SOI-274-ENN1" TargetMode="External"/><Relationship Id="rId234" Type="http://schemas.openxmlformats.org/officeDocument/2006/relationships/hyperlink" Target="https://starcitygames.com/nykthos-paragon-sgl-mtg-mh2-022-enn/?sku=SGL-MTG-MH2-022-ENN1" TargetMode="External"/><Relationship Id="rId679" Type="http://schemas.openxmlformats.org/officeDocument/2006/relationships/hyperlink" Target="https://starcitygames.com/sudden-salvation-sgl-mtg-voc2-048-enn/?sku=SGL-MTG-VOC2-048-ENN1" TargetMode="External"/><Relationship Id="rId886" Type="http://schemas.openxmlformats.org/officeDocument/2006/relationships/hyperlink" Target="https://starcitygames.com/calibrated-blast-sgl-mtg-mh2-118-enn/?sku=SGL-MTG-MH2-118-ENN1" TargetMode="External"/><Relationship Id="rId2" Type="http://schemas.openxmlformats.org/officeDocument/2006/relationships/hyperlink" Target="https://starcitygames.com/resurgent-belief-sgl-mtg-mh2-026-enn/?sku=SGL-MTG-MH2-026-ENN1" TargetMode="External"/><Relationship Id="rId441" Type="http://schemas.openxmlformats.org/officeDocument/2006/relationships/hyperlink" Target="https://starcitygames.com/mind-flayer-sgl-mtg-afr-063-enn/?sku=SGL-MTG-AFR-063-ENN1" TargetMode="External"/><Relationship Id="rId539" Type="http://schemas.openxmlformats.org/officeDocument/2006/relationships/hyperlink" Target="https://starcitygames.com/vorpal-sword-sgl-mtg-afr-124-enn/?sku=SGL-MTG-AFR-124-ENN" TargetMode="External"/><Relationship Id="rId746" Type="http://schemas.openxmlformats.org/officeDocument/2006/relationships/hyperlink" Target="https://starcitygames.com/demonlord-belzenlok-sgl-mtg-dom-86-enn/?sku=SGL-MTG-DOM-86-ENN1" TargetMode="External"/><Relationship Id="rId1071" Type="http://schemas.openxmlformats.org/officeDocument/2006/relationships/hyperlink" Target="https://starcitygames.com/incubation-druid-sgl-mtg-rna-131-enn/?sku=SGL-MTG-RNA-131-ENN1" TargetMode="External"/><Relationship Id="rId1169" Type="http://schemas.openxmlformats.org/officeDocument/2006/relationships/hyperlink" Target="https://starcitygames.com/life-and-limb-sgl-mtg-tsr-215-enn/?sku=SGL-MTG-TSR-215-ENN1" TargetMode="External"/><Relationship Id="rId1376" Type="http://schemas.openxmlformats.org/officeDocument/2006/relationships/hyperlink" Target="https://starcitygames.com/blood-baron-of-vizkopa-sgl-mtg-ima-195-enn/?sku=SGL-MTG-IMA-195-ENN1" TargetMode="External"/><Relationship Id="rId1583" Type="http://schemas.openxmlformats.org/officeDocument/2006/relationships/hyperlink" Target="https://starcitygames.com/nissa-of-shadowed-boughs-sgl-mtg-znr-231-enn/?sku=SGL-MTG-ZNR-231-ENN1" TargetMode="External"/><Relationship Id="rId301" Type="http://schemas.openxmlformats.org/officeDocument/2006/relationships/hyperlink" Target="https://starcitygames.com/disdainful-stroke-sgl-mtg-tsr2-307-enn/?sku=SGL-MTG-TSR2-307-ENN1" TargetMode="External"/><Relationship Id="rId953" Type="http://schemas.openxmlformats.org/officeDocument/2006/relationships/hyperlink" Target="https://starcitygames.com/elturel-survivors-sgl-mtg-clb-172-enn/?sku=SGL-MTG-CLB-172-ENN1" TargetMode="External"/><Relationship Id="rId1029" Type="http://schemas.openxmlformats.org/officeDocument/2006/relationships/hyperlink" Target="https://starcitygames.com/volcanic-salvo-sgl-mtg-m21-172-enn/?sku=SGL-MTG-M21-172-ENN1" TargetMode="External"/><Relationship Id="rId1236" Type="http://schemas.openxmlformats.org/officeDocument/2006/relationships/hyperlink" Target="https://starcitygames.com/briar-hydra-sgl-mtg-dmu-286-enn/?sku=SGL-MTG-DMU-286-ENN1" TargetMode="External"/><Relationship Id="rId1790" Type="http://schemas.openxmlformats.org/officeDocument/2006/relationships/hyperlink" Target="https://starcitygames.com/the-bears-of-littjara-sgl-mtg-prm-pp_khm_205-enn/?sku=SGL-MTG-PRM-PP_KHM_205-ENN1" TargetMode="External"/><Relationship Id="rId1888" Type="http://schemas.openxmlformats.org/officeDocument/2006/relationships/hyperlink" Target="https://starcitygames.com/abandoned-sarcophagus-sgl-mtg-hou-158-enn/?sku=SGL-MTG-HOU-158-ENN1" TargetMode="External"/><Relationship Id="rId82" Type="http://schemas.openxmlformats.org/officeDocument/2006/relationships/hyperlink" Target="https://starcitygames.com/linden-the-steadfast-queen-sgl-mtg-eld-020-enn/?sku=SGL-MTG-ELD-020-ENN1" TargetMode="External"/><Relationship Id="rId606" Type="http://schemas.openxmlformats.org/officeDocument/2006/relationships/hyperlink" Target="https://starcitygames.com/drana-liberator-of-malakir-sgl-mtg-jmp-225-enn/?sku=SGL-MTG-JMP-225-ENN1" TargetMode="External"/><Relationship Id="rId813" Type="http://schemas.openxmlformats.org/officeDocument/2006/relationships/hyperlink" Target="https://starcitygames.com/dreadhorde-arcanist-sgl-mtg-war-125-enn/?sku=SGL-MTG-WAR-125-ENN" TargetMode="External"/><Relationship Id="rId1443" Type="http://schemas.openxmlformats.org/officeDocument/2006/relationships/hyperlink" Target="https://starcitygames.com/maestros-ascendancy-sgl-mtg-snc-198-enn/?sku=SGL-MTG-SNC-198-ENN1" TargetMode="External"/><Relationship Id="rId1650" Type="http://schemas.openxmlformats.org/officeDocument/2006/relationships/hyperlink" Target="https://starcitygames.com/adult-gold-dragon-sgl-mtg-afr2-297-enn/?sku=SGL-MTG-AFR2-297-ENN1" TargetMode="External"/><Relationship Id="rId1748" Type="http://schemas.openxmlformats.org/officeDocument/2006/relationships/hyperlink" Target="https://starcitygames.com/glare-of-subdual-sgl-mtg-gk1-112-enn/?sku=SGL-MTG-GK1-112-ENN1" TargetMode="External"/><Relationship Id="rId1303" Type="http://schemas.openxmlformats.org/officeDocument/2006/relationships/hyperlink" Target="https://starcitygames.com/vodalian-wave-knight-sgl-mtg-moc-043-enn/?sku=SGL-MTG-MOC-043-ENN" TargetMode="External"/><Relationship Id="rId1510" Type="http://schemas.openxmlformats.org/officeDocument/2006/relationships/hyperlink" Target="https://starcitygames.com/inspired-ultimatum-sgl-mtg-iko2-337-enn/?sku=SGL-MTG-IKO2-337-ENN1" TargetMode="External"/><Relationship Id="rId1955" Type="http://schemas.openxmlformats.org/officeDocument/2006/relationships/hyperlink" Target="https://starcitygames.com/leveler-sgl-mtg-tsr2-397-enn/?sku=SGL-MTG-TSR2-397-ENN" TargetMode="External"/><Relationship Id="rId1608" Type="http://schemas.openxmlformats.org/officeDocument/2006/relationships/hyperlink" Target="https://starcitygames.com/path-of-mettle-sgl-mtg-rix-165a-enn/?sku=SGL-MTG-RIX-165a-ENN1" TargetMode="External"/><Relationship Id="rId1815" Type="http://schemas.openxmlformats.org/officeDocument/2006/relationships/hyperlink" Target="https://starcitygames.com/okos-hospitality-sgl-mtg-eld-312-enn/?sku=SGL-MTG-ELD-312-ENN1" TargetMode="External"/><Relationship Id="rId189" Type="http://schemas.openxmlformats.org/officeDocument/2006/relationships/hyperlink" Target="https://starcitygames.com/planar-cleansing-sgl-mtg-m20-33-enn/?sku=SGL-MTG-M20-33-ENN" TargetMode="External"/><Relationship Id="rId396" Type="http://schemas.openxmlformats.org/officeDocument/2006/relationships/hyperlink" Target="https://starcitygames.com/venser-shaper-savant-sgl-mtg-tsr-096-enn/?sku=SGL-MTG-TSR-096-ENN1" TargetMode="External"/><Relationship Id="rId2077" Type="http://schemas.openxmlformats.org/officeDocument/2006/relationships/hyperlink" Target="https://starcitygames.com/the-biblioplex-sgl-mtg-stx-264-enn/?sku=SGL-MTG-STX-264-ENN1" TargetMode="External"/><Relationship Id="rId256" Type="http://schemas.openxmlformats.org/officeDocument/2006/relationships/hyperlink" Target="https://starcitygames.com/zetalpa-primal-dawn-sgl-mtg-dmc-108-enn/?sku=SGL-MTG-DMC-108-ENN1" TargetMode="External"/><Relationship Id="rId463" Type="http://schemas.openxmlformats.org/officeDocument/2006/relationships/hyperlink" Target="https://starcitygames.com/stolen-identity-sgl-mtg-gk1-2-enn/?sku=SGL-MTG-GK1-2-ENN1" TargetMode="External"/><Relationship Id="rId670" Type="http://schemas.openxmlformats.org/officeDocument/2006/relationships/hyperlink" Target="https://starcitygames.com/languish-sgl-mtg-jmp-246-enn/?sku=SGL-MTG-JMP-246-ENN1" TargetMode="External"/><Relationship Id="rId1093" Type="http://schemas.openxmlformats.org/officeDocument/2006/relationships/hyperlink" Target="https://starcitygames.com/quirion-beastcaller-sgl-mtg-dmu-175-enn/?sku=SGL-MTG-DMU-175-ENN1" TargetMode="External"/><Relationship Id="rId116" Type="http://schemas.openxmlformats.org/officeDocument/2006/relationships/hyperlink" Target="https://starcitygames.com/laezel-vlaakiths-champion-sgl-mtg-clb2-378-enn/?sku=SGL-MTG-CLB2-378-ENN" TargetMode="External"/><Relationship Id="rId323" Type="http://schemas.openxmlformats.org/officeDocument/2006/relationships/hyperlink" Target="https://starcitygames.com/induced-amnesia-sgl-mtg-rix-40-enn/?sku=SGL-MTG-RIX-40-ENN1" TargetMode="External"/><Relationship Id="rId530" Type="http://schemas.openxmlformats.org/officeDocument/2006/relationships/hyperlink" Target="https://starcitygames.com/hour-of-eternity-sgl-mtg-mic-102-enn/?sku=SGL-MTG-MIC-102-ENN1" TargetMode="External"/><Relationship Id="rId768" Type="http://schemas.openxmlformats.org/officeDocument/2006/relationships/hyperlink" Target="https://starcitygames.com/eater-of-hope-sgl-mtg-mic-115-enn/?sku=SGL-MTG-MIC-115-ENN1" TargetMode="External"/><Relationship Id="rId975" Type="http://schemas.openxmlformats.org/officeDocument/2006/relationships/hyperlink" Target="https://starcitygames.com/double-vision-sgl-mtg-m21-142-enn/?sku=SGL-MTG-M21-142-ENN1" TargetMode="External"/><Relationship Id="rId1160" Type="http://schemas.openxmlformats.org/officeDocument/2006/relationships/hyperlink" Target="https://starcitygames.com/mythos-of-brokkos-sgl-mtg-iko-168-enn/?sku=SGL-MTG-IKO-168-ENN1" TargetMode="External"/><Relationship Id="rId1398" Type="http://schemas.openxmlformats.org/officeDocument/2006/relationships/hyperlink" Target="https://starcitygames.com/nethroi-apex-of-death-sgl-mtg-iko-197-enn/?sku=SGL-MTG-IKO-197-ENN" TargetMode="External"/><Relationship Id="rId2004" Type="http://schemas.openxmlformats.org/officeDocument/2006/relationships/hyperlink" Target="https://starcitygames.com/port-town-sgl-mtg-ncc-420-enn/?sku=SGL-MTG-NCC-420-ENN1" TargetMode="External"/><Relationship Id="rId628" Type="http://schemas.openxmlformats.org/officeDocument/2006/relationships/hyperlink" Target="https://starcitygames.com/angel-of-finality-sgl-mtg-afc-063-enn/?sku=SGL-MTG-AFC-063-ENN1" TargetMode="External"/><Relationship Id="rId835" Type="http://schemas.openxmlformats.org/officeDocument/2006/relationships/hyperlink" Target="https://starcitygames.com/curse-of-shaken-faith-sgl-mtg-mid-134-enn/?sku=SGL-MTG-MID-134-ENN1" TargetMode="External"/><Relationship Id="rId1258" Type="http://schemas.openxmlformats.org/officeDocument/2006/relationships/hyperlink" Target="https://starcitygames.com/end-raze-forerunners-sgl-mtg-rna-124-enn/?sku=SGL-MTG-RNA-124-ENN1" TargetMode="External"/><Relationship Id="rId1465" Type="http://schemas.openxmlformats.org/officeDocument/2006/relationships/hyperlink" Target="https://starcitygames.com/protean-raider-sgl-mtg-rix-167-enn/?sku=SGL-MTG-RIX-167-ENN1" TargetMode="External"/><Relationship Id="rId1672" Type="http://schemas.openxmlformats.org/officeDocument/2006/relationships/hyperlink" Target="https://starcitygames.com/cindervines-sgl-mtg-rna-161-enn/?sku=SGL-MTG-RNA-161-ENN1" TargetMode="External"/><Relationship Id="rId1020" Type="http://schemas.openxmlformats.org/officeDocument/2006/relationships/hyperlink" Target="https://starcitygames.com/chaos-maw-sgl-mtg-hou-87-enn/?sku=SGL-MTG-HOU-87-ENN1" TargetMode="External"/><Relationship Id="rId1118" Type="http://schemas.openxmlformats.org/officeDocument/2006/relationships/hyperlink" Target="https://starcitygames.com/kazandu-mammoth-kazandu-valley-sgl-mtg-znr2-305-enn/?sku=SGL-MTG-ZNR2-305-ENN1" TargetMode="External"/><Relationship Id="rId1325" Type="http://schemas.openxmlformats.org/officeDocument/2006/relationships/hyperlink" Target="https://starcitygames.com/obscura-interceptor-sgl-mtg-snc-209-enn/?sku=SGL-MTG-SNC-209-ENN1" TargetMode="External"/><Relationship Id="rId1532" Type="http://schemas.openxmlformats.org/officeDocument/2006/relationships/hyperlink" Target="https://starcitygames.com/chainer-nightmare-adept-sgl-mtg-mh22-419-enn/?sku=SGL-MTG-MH22-419-ENN1" TargetMode="External"/><Relationship Id="rId1977" Type="http://schemas.openxmlformats.org/officeDocument/2006/relationships/hyperlink" Target="https://starcitygames.com/terisian-mindbreaker-sgl-mtg-bro-083-enn/?sku=SGL-MTG-BRO-083-ENN" TargetMode="External"/><Relationship Id="rId902" Type="http://schemas.openxmlformats.org/officeDocument/2006/relationships/hyperlink" Target="https://starcitygames.com/draconic-destiny-sgl-mtg-bro-130-enn/?sku=SGL-MTG-BRO-130-ENN" TargetMode="External"/><Relationship Id="rId1837" Type="http://schemas.openxmlformats.org/officeDocument/2006/relationships/hyperlink" Target="https://starcitygames.com/miirym-sentinel-wyrm-sgl-mtg-clb-284-enn/?sku=SGL-MTG-CLB-284-ENN" TargetMode="External"/><Relationship Id="rId31" Type="http://schemas.openxmlformats.org/officeDocument/2006/relationships/hyperlink" Target="https://starcitygames.com/imaginary-friends-sgl-mtg-mb13-007-enn/?sku=SGL-MTG-MB13-007-ENN1" TargetMode="External"/><Relationship Id="rId180" Type="http://schemas.openxmlformats.org/officeDocument/2006/relationships/hyperlink" Target="https://starcitygames.com/regal-caracal-sgl-mtg-akh-24-enn/?sku=SGL-MTG-AKH-24-ENN1" TargetMode="External"/><Relationship Id="rId278" Type="http://schemas.openxmlformats.org/officeDocument/2006/relationships/hyperlink" Target="https://starcitygames.com/errant-street-artist-sgl-mtg-snc-041-enn/?sku=SGL-MTG-SNC-041-ENN1" TargetMode="External"/><Relationship Id="rId1904" Type="http://schemas.openxmlformats.org/officeDocument/2006/relationships/hyperlink" Target="https://starcitygames.com/loxodon-warhammer-sgl-mtg-cmr-465-enn/?sku=SGL-MTG-CMR-465-ENN1" TargetMode="External"/><Relationship Id="rId485" Type="http://schemas.openxmlformats.org/officeDocument/2006/relationships/hyperlink" Target="https://starcitygames.com/sphinx-of-uthuun-sgl-mtg-m13-69-enn/?sku=SGL-MTG-M13-69-ENN1" TargetMode="External"/><Relationship Id="rId692" Type="http://schemas.openxmlformats.org/officeDocument/2006/relationships/hyperlink" Target="https://starcitygames.com/misfortune-teller-sgl-mtg-ncc-038-enn/?sku=SGL-MTG-NCC-038-ENN1" TargetMode="External"/><Relationship Id="rId138" Type="http://schemas.openxmlformats.org/officeDocument/2006/relationships/hyperlink" Target="https://starcitygames.com/worship-sgl-mtg-ss2-007-enn/?sku=SGL-MTG-SS2-007-ENN1" TargetMode="External"/><Relationship Id="rId345" Type="http://schemas.openxmlformats.org/officeDocument/2006/relationships/hyperlink" Target="https://starcitygames.com/dragon-turtle-sgl-mtg-afr2-307-enn/?sku=SGL-MTG-AFR2-307-ENN1" TargetMode="External"/><Relationship Id="rId552" Type="http://schemas.openxmlformats.org/officeDocument/2006/relationships/hyperlink" Target="https://starcitygames.com/legions-end-sgl-mtg-m20-106-enn/?sku=SGL-MTG-M20-106-ENN1" TargetMode="External"/><Relationship Id="rId997" Type="http://schemas.openxmlformats.org/officeDocument/2006/relationships/hyperlink" Target="https://starcitygames.com/kamahl-pit-fighter-sgl-mtg-dds-39-enn/?sku=SGL-MTG-DDS-39-ENN1" TargetMode="External"/><Relationship Id="rId1182" Type="http://schemas.openxmlformats.org/officeDocument/2006/relationships/hyperlink" Target="https://starcitygames.com/arashi-the-sky-asunder-sgl-mtg-sok-121-enn/?sku=SGL-MTG-SOK-121-ENN1" TargetMode="External"/><Relationship Id="rId2026" Type="http://schemas.openxmlformats.org/officeDocument/2006/relationships/hyperlink" Target="https://starcitygames.com/choked-estuary-sgl-mtg-ncc-393-enn/?sku=SGL-MTG-NCC-393-ENN1" TargetMode="External"/><Relationship Id="rId205" Type="http://schemas.openxmlformats.org/officeDocument/2006/relationships/hyperlink" Target="https://starcitygames.com/invoke-justice-sgl-mtg-neo-021-enn/?sku=SGL-MTG-NEO-021-ENN" TargetMode="External"/><Relationship Id="rId412" Type="http://schemas.openxmlformats.org/officeDocument/2006/relationships/hyperlink" Target="https://starcitygames.com/undercover-operative-sgl-mtg-snc-063-enn/?sku=SGL-MTG-SNC-063-ENN1" TargetMode="External"/><Relationship Id="rId857" Type="http://schemas.openxmlformats.org/officeDocument/2006/relationships/hyperlink" Target="https://starcitygames.com/glint-horn-buccaneer-sgl-mtg-m20-141-enn/?sku=SGL-MTG-M20-141-ENN1" TargetMode="External"/><Relationship Id="rId1042" Type="http://schemas.openxmlformats.org/officeDocument/2006/relationships/hyperlink" Target="https://starcitygames.com/smoke-spirits-aid-sgl-mtg-nec2-062-enn/?sku=SGL-MTG-NEC2-062-ENN1" TargetMode="External"/><Relationship Id="rId1487" Type="http://schemas.openxmlformats.org/officeDocument/2006/relationships/hyperlink" Target="https://starcitygames.com/zara-renegade-recruiter-sgl-mtg-cmr-294-enn/?sku=SGL-MTG-CMR-294-ENN1" TargetMode="External"/><Relationship Id="rId1694" Type="http://schemas.openxmlformats.org/officeDocument/2006/relationships/hyperlink" Target="https://starcitygames.com/halana-and-alena-partners-sgl-mtg-vow-239-enn/?sku=SGL-MTG-VOW-239-ENN1" TargetMode="External"/><Relationship Id="rId717" Type="http://schemas.openxmlformats.org/officeDocument/2006/relationships/hyperlink" Target="https://starcitygames.com/gravebreaker-lamia-sgl-mtg-thb-098-enn/?sku=SGL-MTG-THB-098-ENN1" TargetMode="External"/><Relationship Id="rId924" Type="http://schemas.openxmlformats.org/officeDocument/2006/relationships/hyperlink" Target="https://starcitygames.com/fires-of-invention-sgl-mtg-eld-125-enn/?sku=SGL-MTG-ELD-125-ENN1" TargetMode="External"/><Relationship Id="rId1347" Type="http://schemas.openxmlformats.org/officeDocument/2006/relationships/hyperlink" Target="https://starcitygames.com/kunoros-hound-of-athreos-sgl-mtg-thb-222-enn/?sku=SGL-MTG-THB-222-ENN1" TargetMode="External"/><Relationship Id="rId1554" Type="http://schemas.openxmlformats.org/officeDocument/2006/relationships/hyperlink" Target="https://starcitygames.com/ziatoras-envoy-sgl-mtg-snc2-340-enn/?sku=SGL-MTG-SNC2-340-ENN1" TargetMode="External"/><Relationship Id="rId1761" Type="http://schemas.openxmlformats.org/officeDocument/2006/relationships/hyperlink" Target="https://starcitygames.com/collective-blessing-sgl-mtg-rtr-150-enn/?sku=SGL-MTG-RTR-150-ENN1" TargetMode="External"/><Relationship Id="rId1999" Type="http://schemas.openxmlformats.org/officeDocument/2006/relationships/hyperlink" Target="https://starcitygames.com/prairie-stream-sgl-mtg-c19-265-enn/?sku=SGL-MTG-C19-265-ENN" TargetMode="External"/><Relationship Id="rId53" Type="http://schemas.openxmlformats.org/officeDocument/2006/relationships/hyperlink" Target="https://starcitygames.com/sungold-sentinel-sgl-mtg-mid-037-enn/?sku=SGL-MTG-MID-037-ENN1" TargetMode="External"/><Relationship Id="rId1207" Type="http://schemas.openxmlformats.org/officeDocument/2006/relationships/hyperlink" Target="https://starcitygames.com/invoke-the-ancients-sgl-mtg-neo-193-enn/?sku=SGL-MTG-NEO-193-ENN1" TargetMode="External"/><Relationship Id="rId1414" Type="http://schemas.openxmlformats.org/officeDocument/2006/relationships/hyperlink" Target="https://starcitygames.com/satoru-umezawa-sgl-mtg-neo-234-enn/?sku=SGL-MTG-NEO-234-ENN1" TargetMode="External"/><Relationship Id="rId1621" Type="http://schemas.openxmlformats.org/officeDocument/2006/relationships/hyperlink" Target="https://starcitygames.com/angelfire-ignition-sgl-mtg-mid-209-enn/?sku=SGL-MTG-MID-209-ENN1" TargetMode="External"/><Relationship Id="rId1859" Type="http://schemas.openxmlformats.org/officeDocument/2006/relationships/hyperlink" Target="https://starcitygames.com/sorcerous-spyglass-sgl-mtg-eld-233-enn/?sku=SGL-MTG-ELD-233-ENN1" TargetMode="External"/><Relationship Id="rId1719" Type="http://schemas.openxmlformats.org/officeDocument/2006/relationships/hyperlink" Target="https://starcitygames.com/fleetfoot-dancer-sgl-mtg-snc-188-enn/?sku=SGL-MTG-SNC-188-ENN1" TargetMode="External"/><Relationship Id="rId1926" Type="http://schemas.openxmlformats.org/officeDocument/2006/relationships/hyperlink" Target="https://starcitygames.com/mirran-safehouse-sgl-mtg-one-232-enn/?sku=SGL-MTG-ONE-232-ENN" TargetMode="External"/><Relationship Id="rId2090" Type="http://schemas.openxmlformats.org/officeDocument/2006/relationships/hyperlink" Target="https://starcitygames.com/havengul-laboratory-havengul-mystery-sgl-mtg-prm-secret_slx_009-enn/?sku=SGL-MTG-PRM-SECRET_SLX_009-ENN1" TargetMode="External"/><Relationship Id="rId367" Type="http://schemas.openxmlformats.org/officeDocument/2006/relationships/hyperlink" Target="https://starcitygames.com/talrand-sky-summoner-sgl-mtg-dds-11-enn/?sku=SGL-MTG-DDS-11-ENN1" TargetMode="External"/><Relationship Id="rId574" Type="http://schemas.openxmlformats.org/officeDocument/2006/relationships/hyperlink" Target="https://starcitygames.com/the-raven-man-sgl-mtg-dmu-103-enn/?sku=SGL-MTG-DMU-103-ENN1" TargetMode="External"/><Relationship Id="rId2048" Type="http://schemas.openxmlformats.org/officeDocument/2006/relationships/hyperlink" Target="https://starcitygames.com/slayers-stronghold-sgl-mtg-c21-318-enn/?sku=SGL-MTG-C21-318-ENN1" TargetMode="External"/><Relationship Id="rId227" Type="http://schemas.openxmlformats.org/officeDocument/2006/relationships/hyperlink" Target="https://starcitygames.com/martyrs-bond-sgl-mtg-ss2-002-enn/?sku=SGL-MTG-SS2-002-ENN1" TargetMode="External"/><Relationship Id="rId781" Type="http://schemas.openxmlformats.org/officeDocument/2006/relationships/hyperlink" Target="https://starcitygames.com/shadow-of-mortality-sgl-mtg-snc2-287-enn/?sku=SGL-MTG-SNC2-287-ENN1" TargetMode="External"/><Relationship Id="rId879" Type="http://schemas.openxmlformats.org/officeDocument/2006/relationships/hyperlink" Target="https://starcitygames.com/stone-rain-sgl-mtg-sta-045-enn/?sku=SGL-MTG-STA-045-ENN1" TargetMode="External"/><Relationship Id="rId434" Type="http://schemas.openxmlformats.org/officeDocument/2006/relationships/hyperlink" Target="https://starcitygames.com/thryx-the-sudden-storm-sgl-mtg-thb-076-enn/?sku=SGL-MTG-THB-076-ENN1" TargetMode="External"/><Relationship Id="rId641" Type="http://schemas.openxmlformats.org/officeDocument/2006/relationships/hyperlink" Target="https://starcitygames.com/ayara-widow-of-the-realm-sgl-mtg-mom-090-enn/?sku=SGL-MTG-MOM-090-ENN" TargetMode="External"/><Relationship Id="rId739" Type="http://schemas.openxmlformats.org/officeDocument/2006/relationships/hyperlink" Target="https://starcitygames.com/phyrexian-plaguelord-sgl-mtg-j22-123-enn/?sku=SGL-MTG-J22-123-ENN" TargetMode="External"/><Relationship Id="rId1064" Type="http://schemas.openxmlformats.org/officeDocument/2006/relationships/hyperlink" Target="https://starcitygames.com/resilient-khenra-sgl-mtg-hou-131-enn/?sku=SGL-MTG-HOU-131-ENN1" TargetMode="External"/><Relationship Id="rId1271" Type="http://schemas.openxmlformats.org/officeDocument/2006/relationships/hyperlink" Target="https://starcitygames.com/ecological-appreciation-sgl-mtg-stx-128-enn/?sku=SGL-MTG-STX-128-ENN1" TargetMode="External"/><Relationship Id="rId1369" Type="http://schemas.openxmlformats.org/officeDocument/2006/relationships/hyperlink" Target="https://starcitygames.com/utter-end-sgl-mtg-ncc-356-enn/?sku=SGL-MTG-NCC-356-ENN1" TargetMode="External"/><Relationship Id="rId1576" Type="http://schemas.openxmlformats.org/officeDocument/2006/relationships/hyperlink" Target="https://starcitygames.com/putrefy-sgl-mtg-sta-063-enn/?sku=SGL-MTG-STA-063-ENN1" TargetMode="External"/><Relationship Id="rId501" Type="http://schemas.openxmlformats.org/officeDocument/2006/relationships/hyperlink" Target="https://starcitygames.com/sage-of-the-beyond-sgl-mtg-khc-006-enn/?sku=SGL-MTG-KHC-006-ENN1" TargetMode="External"/><Relationship Id="rId946" Type="http://schemas.openxmlformats.org/officeDocument/2006/relationships/hyperlink" Target="https://starcitygames.com/delina-wild-mage-sgl-mtg-afr2-317-enn/?sku=SGL-MTG-AFR2-317-ENN1" TargetMode="External"/><Relationship Id="rId1131" Type="http://schemas.openxmlformats.org/officeDocument/2006/relationships/hyperlink" Target="https://starcitygames.com/hamlet-vanguard-sgl-mtg-vow-201-enn/?sku=SGL-MTG-VOW-201-ENN1" TargetMode="External"/><Relationship Id="rId1229" Type="http://schemas.openxmlformats.org/officeDocument/2006/relationships/hyperlink" Target="https://starcitygames.com/rampaging-baloths-sgl-mtg-cmr-431-enn/?sku=SGL-MTG-CMR-431-ENN1" TargetMode="External"/><Relationship Id="rId1783" Type="http://schemas.openxmlformats.org/officeDocument/2006/relationships/hyperlink" Target="https://starcitygames.com/double-major-sgl-mtg-stx-179-enn/?sku=SGL-MTG-STX-179-ENN1" TargetMode="External"/><Relationship Id="rId1990" Type="http://schemas.openxmlformats.org/officeDocument/2006/relationships/hyperlink" Target="https://starcitygames.com/desolation-twin-sgl-mtg-pwsb-bfz_006-enn/?sku=SGL-MTG-PWSB-BFZ_006-ENN1" TargetMode="External"/><Relationship Id="rId75" Type="http://schemas.openxmlformats.org/officeDocument/2006/relationships/hyperlink" Target="https://starcitygames.com/benalish-marshal-sgl-mtg-dom-6-enn/?sku=SGL-MTG-DOM-6-ENN1" TargetMode="External"/><Relationship Id="rId806" Type="http://schemas.openxmlformats.org/officeDocument/2006/relationships/hyperlink" Target="https://starcitygames.com/dire-fleet-daredevil-sgl-mtg-rix-99-enn/?sku=SGL-MTG-RIX-99-ENN1" TargetMode="External"/><Relationship Id="rId1436" Type="http://schemas.openxmlformats.org/officeDocument/2006/relationships/hyperlink" Target="https://starcitygames.com/grimgrin-corpse-born-sgl-mtg-mul-041-enn/?sku=SGL-MTG-MUL-041-ENN" TargetMode="External"/><Relationship Id="rId1643" Type="http://schemas.openxmlformats.org/officeDocument/2006/relationships/hyperlink" Target="https://starcitygames.com/cadric-soul-kindler-sgl-mtg-dmc-010-enn/?sku=SGL-MTG-DMC-010-ENN" TargetMode="External"/><Relationship Id="rId1850" Type="http://schemas.openxmlformats.org/officeDocument/2006/relationships/hyperlink" Target="https://starcitygames.com/bloodforged-battle-axe-sgl-mtg-2x2-299-enn/?sku=SGL-MTG-2X2-299-ENN1" TargetMode="External"/><Relationship Id="rId1503" Type="http://schemas.openxmlformats.org/officeDocument/2006/relationships/hyperlink" Target="https://starcitygames.com/whirlwind-of-thought-sgl-mtg-iko-215-enn/?sku=SGL-MTG-IKO-215-ENN1" TargetMode="External"/><Relationship Id="rId1710" Type="http://schemas.openxmlformats.org/officeDocument/2006/relationships/hyperlink" Target="https://starcitygames.com/clan-defiance-sgl-mtg-gtc-151-enn/?sku=SGL-MTG-GTC-151-ENN" TargetMode="External"/><Relationship Id="rId1948" Type="http://schemas.openxmlformats.org/officeDocument/2006/relationships/hyperlink" Target="https://starcitygames.com/quicksilver-amulet-sgl-mtg-brr-045-enn/?sku=SGL-MTG-BRR-045-ENN" TargetMode="External"/><Relationship Id="rId291" Type="http://schemas.openxmlformats.org/officeDocument/2006/relationships/hyperlink" Target="https://starcitygames.com/fae-of-wishes-sgl-mtg-eld-044-enn/?sku=SGL-MTG-ELD-044-ENN1" TargetMode="External"/><Relationship Id="rId1808" Type="http://schemas.openxmlformats.org/officeDocument/2006/relationships/hyperlink" Target="https://starcitygames.com/volo-guide-to-monsters-sgl-mtg-afr2-347-enn/?sku=SGL-MTG-AFR2-347-ENN" TargetMode="External"/><Relationship Id="rId151" Type="http://schemas.openxmlformats.org/officeDocument/2006/relationships/hyperlink" Target="https://starcitygames.com/legion-angel-sgl-mtg-znr-023-enn/?sku=SGL-MTG-ZNR-023-ENN1" TargetMode="External"/><Relationship Id="rId389" Type="http://schemas.openxmlformats.org/officeDocument/2006/relationships/hyperlink" Target="https://starcitygames.com/charix-the-raging-isle-sgl-mtg-znr-049-enn/?sku=SGL-MTG-ZNR-049-ENN1" TargetMode="External"/><Relationship Id="rId596" Type="http://schemas.openxmlformats.org/officeDocument/2006/relationships/hyperlink" Target="https://starcitygames.com/tymaret-calls-the-dead-sgl-mtg-thb-118-enn/?sku=SGL-MTG-THB-118-ENN1" TargetMode="External"/><Relationship Id="rId249" Type="http://schemas.openxmlformats.org/officeDocument/2006/relationships/hyperlink" Target="https://starcitygames.com/angel-of-the-ruins-sgl-mtg-c21-011-enn/?sku=SGL-MTG-C21-011-ENN1" TargetMode="External"/><Relationship Id="rId456" Type="http://schemas.openxmlformats.org/officeDocument/2006/relationships/hyperlink" Target="https://starcitygames.com/stolen-identity-sgl-mtg-gtc-53-enn/?sku=SGL-MTG-GTC-53-ENN" TargetMode="External"/><Relationship Id="rId663" Type="http://schemas.openxmlformats.org/officeDocument/2006/relationships/hyperlink" Target="https://starcitygames.com/gonti-lord-of-luxury-sgl-mtg-pwsb-kld_084-enn/?sku=SGL-MTG-PWSB-KLD_084-ENN1" TargetMode="External"/><Relationship Id="rId870" Type="http://schemas.openxmlformats.org/officeDocument/2006/relationships/hyperlink" Target="https://starcitygames.com/valakut-exploration-sgl-mtg-znr-175-enn/?sku=SGL-MTG-ZNR-175-ENN1" TargetMode="External"/><Relationship Id="rId1086" Type="http://schemas.openxmlformats.org/officeDocument/2006/relationships/hyperlink" Target="https://starcitygames.com/kami-of-transience-sgl-mtg-neo-197-enn/?sku=SGL-MTG-NEO-197-ENN1" TargetMode="External"/><Relationship Id="rId1293" Type="http://schemas.openxmlformats.org/officeDocument/2006/relationships/hyperlink" Target="https://starcitygames.com/linvala-shield-of-sea-gate-sgl-mtg-znr-226-enn/?sku=SGL-MTG-ZNR-226-ENN1" TargetMode="External"/><Relationship Id="rId109" Type="http://schemas.openxmlformats.org/officeDocument/2006/relationships/hyperlink" Target="https://starcitygames.com/solitary-confinement-sgl-mtg-mh2-265-enn/?sku=SGL-MTG-MH2-265-ENN1" TargetMode="External"/><Relationship Id="rId316" Type="http://schemas.openxmlformats.org/officeDocument/2006/relationships/hyperlink" Target="https://starcitygames.com/simic-manipulator-sgl-mtg-gtc-50-enn/?sku=SGL-MTG-GTC-50-ENN" TargetMode="External"/><Relationship Id="rId523" Type="http://schemas.openxmlformats.org/officeDocument/2006/relationships/hyperlink" Target="https://starcitygames.com/sram-senior-edificer-sgl-mtg-afc-072-enn/?sku=SGL-MTG-AFC-072-ENN1" TargetMode="External"/><Relationship Id="rId968" Type="http://schemas.openxmlformats.org/officeDocument/2006/relationships/hyperlink" Target="https://starcitygames.com/demanding-dragon-sgl-mtg-m19-135-enn/?sku=SGL-MTG-M19-135-ENN1" TargetMode="External"/><Relationship Id="rId1153" Type="http://schemas.openxmlformats.org/officeDocument/2006/relationships/hyperlink" Target="https://starcitygames.com/cytoplast-root-kin-sgl-mtg-gk2-110-enn/?sku=SGL-MTG-GK2-110-ENN1" TargetMode="External"/><Relationship Id="rId1598" Type="http://schemas.openxmlformats.org/officeDocument/2006/relationships/hyperlink" Target="https://starcitygames.com/casualties-of-war-sgl-mtg-war-187-enn/?sku=SGL-MTG-WAR-187-ENN1" TargetMode="External"/><Relationship Id="rId97" Type="http://schemas.openxmlformats.org/officeDocument/2006/relationships/hyperlink" Target="https://starcitygames.com/runeforge-champion-sgl-mtg-khm-026-enn/?sku=SGL-MTG-KHM-026-ENN1" TargetMode="External"/><Relationship Id="rId730" Type="http://schemas.openxmlformats.org/officeDocument/2006/relationships/hyperlink" Target="https://starcitygames.com/lilianas-mastery-sgl-mtg-mic-123-enn/?sku=SGL-MTG-MIC-123-ENN1" TargetMode="External"/><Relationship Id="rId828" Type="http://schemas.openxmlformats.org/officeDocument/2006/relationships/hyperlink" Target="https://starcitygames.com/grapeshot-sgl-mtg-sta-039-enn/?sku=SGL-MTG-STA-039-ENN1" TargetMode="External"/><Relationship Id="rId1013" Type="http://schemas.openxmlformats.org/officeDocument/2006/relationships/hyperlink" Target="https://starcitygames.com/olivias-attendants-sgl-mtg-vow-172-enn/?sku=SGL-MTG-VOW-172-ENN1" TargetMode="External"/><Relationship Id="rId1360" Type="http://schemas.openxmlformats.org/officeDocument/2006/relationships/hyperlink" Target="https://starcitygames.com/seraph-of-the-scales-sgl-mtg-rna-205-enn/?sku=SGL-MTG-RNA-205-ENN1" TargetMode="External"/><Relationship Id="rId1458" Type="http://schemas.openxmlformats.org/officeDocument/2006/relationships/hyperlink" Target="https://starcitygames.com/nivmagus-elemental-sgl-mtg-rtr-219-enn/?sku=SGL-MTG-RTR-219-ENN1" TargetMode="External"/><Relationship Id="rId1665" Type="http://schemas.openxmlformats.org/officeDocument/2006/relationships/hyperlink" Target="https://starcitygames.com/isshin-two-heavens-as-one-sgl-mtg-neo-224-enn/?sku=SGL-MTG-NEO-224-ENN" TargetMode="External"/><Relationship Id="rId1872" Type="http://schemas.openxmlformats.org/officeDocument/2006/relationships/hyperlink" Target="https://starcitygames.com/eye-of-vecna-sgl-mtg-afr-243-enn/?sku=SGL-MTG-AFR-243-ENN1" TargetMode="External"/><Relationship Id="rId1220" Type="http://schemas.openxmlformats.org/officeDocument/2006/relationships/hyperlink" Target="https://starcitygames.com/bounty-of-might-sgl-mtg-grn-124-enn/?sku=SGL-MTG-GRN-124-ENN1" TargetMode="External"/><Relationship Id="rId1318" Type="http://schemas.openxmlformats.org/officeDocument/2006/relationships/hyperlink" Target="https://starcitygames.com/warrant-sgl-mtg-rna-230-enn/?sku=SGL-MTG-RNA-230-ENN1" TargetMode="External"/><Relationship Id="rId1525" Type="http://schemas.openxmlformats.org/officeDocument/2006/relationships/hyperlink" Target="https://starcitygames.com/bedevil-sgl-mtg-dmc-144-enn/?sku=SGL-MTG-DMC-144-ENN1" TargetMode="External"/><Relationship Id="rId1732" Type="http://schemas.openxmlformats.org/officeDocument/2006/relationships/hyperlink" Target="https://starcitygames.com/sythis-harvests-hand-sgl-mtg-mh2-214-enn/?sku=SGL-MTG-MH2-214-ENN1" TargetMode="External"/><Relationship Id="rId24" Type="http://schemas.openxmlformats.org/officeDocument/2006/relationships/hyperlink" Target="https://starcitygames.com/sphinxs-decree-sgl-mtg-rix-24-enn/?sku=SGL-MTG-RIX-24-ENN1" TargetMode="External"/><Relationship Id="rId173" Type="http://schemas.openxmlformats.org/officeDocument/2006/relationships/hyperlink" Target="https://starcitygames.com/odric-lunarch-marshal-sgl-mtg-dmc-103-enn/?sku=SGL-MTG-DMC-103-ENN1" TargetMode="External"/><Relationship Id="rId380" Type="http://schemas.openxmlformats.org/officeDocument/2006/relationships/hyperlink" Target="https://starcitygames.com/drawn-from-dreams-sgl-mtg-m20-56-enn/?sku=SGL-MTG-M20-56-ENN1" TargetMode="External"/><Relationship Id="rId2061" Type="http://schemas.openxmlformats.org/officeDocument/2006/relationships/hyperlink" Target="https://starcitygames.com/temple-of-mystery-sgl-mtg-m20-255-enn/?sku=SGL-MTG-M20-255-ENN1" TargetMode="External"/><Relationship Id="rId240" Type="http://schemas.openxmlformats.org/officeDocument/2006/relationships/hyperlink" Target="https://starcitygames.com/the-circle-of-loyalty-sgl-mtg-dmc-098-enn/?sku=SGL-MTG-DMC-098-ENN1" TargetMode="External"/><Relationship Id="rId478" Type="http://schemas.openxmlformats.org/officeDocument/2006/relationships/hyperlink" Target="https://starcitygames.com/cut-your-losses-sgl-mtg-snc-038-enn/?sku=SGL-MTG-SNC-038-ENN1" TargetMode="External"/><Relationship Id="rId685" Type="http://schemas.openxmlformats.org/officeDocument/2006/relationships/hyperlink" Target="https://starcitygames.com/endless-ranks-of-the-dead-sgl-mtg-mic-116-enn/?sku=SGL-MTG-MIC-116-ENN1" TargetMode="External"/><Relationship Id="rId892" Type="http://schemas.openxmlformats.org/officeDocument/2006/relationships/hyperlink" Target="https://starcitygames.com/scrap-welder-sgl-mtg-neo2-388-enn/?sku=SGL-MTG-NEO2-388-ENN1" TargetMode="External"/><Relationship Id="rId100" Type="http://schemas.openxmlformats.org/officeDocument/2006/relationships/hyperlink" Target="https://starcitygames.com/hero-of-bretagard-sgl-mtg-khc-004-enn/?sku=SGL-MTG-KHC-004-ENN1" TargetMode="External"/><Relationship Id="rId338" Type="http://schemas.openxmlformats.org/officeDocument/2006/relationships/hyperlink" Target="https://starcitygames.com/midnight-clock-sgl-mtg-pwsb-eld_054-enn/?sku=SGL-MTG-PWSB-ELD_054-ENN1" TargetMode="External"/><Relationship Id="rId545" Type="http://schemas.openxmlformats.org/officeDocument/2006/relationships/hyperlink" Target="https://starcitygames.com/fathom-fleet-captain-sgl-mtg-xln-106-enn/?sku=SGL-MTG-XLN-106-ENN1" TargetMode="External"/><Relationship Id="rId752" Type="http://schemas.openxmlformats.org/officeDocument/2006/relationships/hyperlink" Target="https://starcitygames.com/harvester-of-souls-sgl-mtg-jmp-243-enn/?sku=SGL-MTG-JMP-243-ENN1" TargetMode="External"/><Relationship Id="rId1175" Type="http://schemas.openxmlformats.org/officeDocument/2006/relationships/hyperlink" Target="https://starcitygames.com/one-with-the-kami-sgl-mtg-nec-027-enn/?sku=SGL-MTG-NEC-027-ENN1" TargetMode="External"/><Relationship Id="rId1382" Type="http://schemas.openxmlformats.org/officeDocument/2006/relationships/hyperlink" Target="https://starcitygames.com/merciless-eviction-sgl-mtg-gtc-177-enn/?sku=SGL-MTG-GTC-177-ENN" TargetMode="External"/><Relationship Id="rId2019" Type="http://schemas.openxmlformats.org/officeDocument/2006/relationships/hyperlink" Target="https://starcitygames.com/shineshadow-snarl-sgl-mtg-moc-422-enn/?sku=SGL-MTG-MOC-422-ENN" TargetMode="External"/><Relationship Id="rId405" Type="http://schemas.openxmlformats.org/officeDocument/2006/relationships/hyperlink" Target="https://starcitygames.com/cleaver-skaab-sgl-mtg-mic-011-enn/?sku=SGL-MTG-MIC-011-ENN1" TargetMode="External"/><Relationship Id="rId612" Type="http://schemas.openxmlformats.org/officeDocument/2006/relationships/hyperlink" Target="https://starcitygames.com/plague-reaver-sgl-mtg-cmr-143-enn/?sku=SGL-MTG-CMR-143-ENN1" TargetMode="External"/><Relationship Id="rId1035" Type="http://schemas.openxmlformats.org/officeDocument/2006/relationships/hyperlink" Target="https://starcitygames.com/magmaquake-sgl-mtg-jmp-347-enn/?sku=SGL-MTG-JMP-347-ENN1" TargetMode="External"/><Relationship Id="rId1242" Type="http://schemas.openxmlformats.org/officeDocument/2006/relationships/hyperlink" Target="https://starcitygames.com/sylvan-primordial-sgl-mtg-gtc-136-enn/?sku=SGL-MTG-GTC-136-ENN" TargetMode="External"/><Relationship Id="rId1687" Type="http://schemas.openxmlformats.org/officeDocument/2006/relationships/hyperlink" Target="https://starcitygames.com/domri-chaos-bringer-sgl-mtg-rna-166-enn/?sku=SGL-MTG-RNA-166-ENN1" TargetMode="External"/><Relationship Id="rId1894" Type="http://schemas.openxmlformats.org/officeDocument/2006/relationships/hyperlink" Target="https://starcitygames.com/chaos-wand-sgl-mtg-m19-228-enn/?sku=SGL-MTG-M19-228-ENN1" TargetMode="External"/><Relationship Id="rId917" Type="http://schemas.openxmlformats.org/officeDocument/2006/relationships/hyperlink" Target="https://starcitygames.com/amplifire-sgl-mtg-rna-92-enn/?sku=SGL-MTG-RNA-92-ENN1" TargetMode="External"/><Relationship Id="rId1102" Type="http://schemas.openxmlformats.org/officeDocument/2006/relationships/hyperlink" Target="https://starcitygames.com/silverfur-partisan-sgl-mtg-soi-228-enn/?sku=SGL-MTG-SOI-228-ENN1" TargetMode="External"/><Relationship Id="rId1547" Type="http://schemas.openxmlformats.org/officeDocument/2006/relationships/hyperlink" Target="https://starcitygames.com/rakdoss-return-sgl-mtg-gk2-72-enn/?sku=SGL-MTG-GK2-72-ENN1" TargetMode="External"/><Relationship Id="rId1754" Type="http://schemas.openxmlformats.org/officeDocument/2006/relationships/hyperlink" Target="https://starcitygames.com/sigarda-champion-of-light-sgl-mtg-mid2-323-enn/?sku=SGL-MTG-MID2-323-ENN1" TargetMode="External"/><Relationship Id="rId1961" Type="http://schemas.openxmlformats.org/officeDocument/2006/relationships/hyperlink" Target="https://starcitygames.com/rootwire-amalgam-sgl-mtg-bro-203-enn/?sku=SGL-MTG-BRO-203-ENN" TargetMode="External"/><Relationship Id="rId46" Type="http://schemas.openxmlformats.org/officeDocument/2006/relationships/hyperlink" Target="https://starcitygames.com/academic-probation-sgl-mtg-stx-007-enn/?sku=SGL-MTG-STX-007-ENN1" TargetMode="External"/><Relationship Id="rId1407" Type="http://schemas.openxmlformats.org/officeDocument/2006/relationships/hyperlink" Target="https://starcitygames.com/thief-of-sanity-sgl-mtg-grn-205-enn/?sku=SGL-MTG-GRN-205-ENN1" TargetMode="External"/><Relationship Id="rId1614" Type="http://schemas.openxmlformats.org/officeDocument/2006/relationships/hyperlink" Target="https://starcitygames.com/tajic-legions-edge-sgl-mtg-grn-204-enn/?sku=SGL-MTG-GRN-204-ENN1" TargetMode="External"/><Relationship Id="rId1821" Type="http://schemas.openxmlformats.org/officeDocument/2006/relationships/hyperlink" Target="https://starcitygames.com/reason-sgl-mtg-hou-154a-enn/?sku=SGL-MTG-HOU-154a-ENN1" TargetMode="External"/><Relationship Id="rId195" Type="http://schemas.openxmlformats.org/officeDocument/2006/relationships/hyperlink" Target="https://starcitygames.com/tazri-beacon-of-unity-sgl-mtg-prm-pp_znr_044-enn/?sku=SGL-MTG-PRM-PP_ZNR_044-ENN1" TargetMode="External"/><Relationship Id="rId1919" Type="http://schemas.openxmlformats.org/officeDocument/2006/relationships/hyperlink" Target="https://starcitygames.com/inspiring-statuary-sgl-mtg-brr-022-enn/?sku=SGL-MTG-BRR-022-ENN" TargetMode="External"/><Relationship Id="rId2083" Type="http://schemas.openxmlformats.org/officeDocument/2006/relationships/hyperlink" Target="https://starcitygames.com/thran-portal-sgl-mtg-dmu-259-enn/?sku=SGL-MTG-DMU-259-ENN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citygames.com/glimpse-the-unthinkable-sgl-mtg-gk1-15-enn/?sku=SGL-MTG-GK1-15-ENN1" TargetMode="External"/><Relationship Id="rId299" Type="http://schemas.openxmlformats.org/officeDocument/2006/relationships/hyperlink" Target="https://starcitygames.com/yavimaya-coast-sgl-mtg-dmu2-382-enn/?sku=SGL-MTG-DMU2-382-ENN1" TargetMode="External"/><Relationship Id="rId21" Type="http://schemas.openxmlformats.org/officeDocument/2006/relationships/hyperlink" Target="https://starcitygames.com/cleric-class-sgl-mtg-afr-006-enf/?sku=SGL-MTG-AFR-006-ENF1" TargetMode="External"/><Relationship Id="rId63" Type="http://schemas.openxmlformats.org/officeDocument/2006/relationships/hyperlink" Target="https://starcitygames.com/elder-deep-fiend-sgl-mtg-prm-pre-emn-005-enf/?sku=SGL-MTG-PRM-PRE_EMN_005-ENF1" TargetMode="External"/><Relationship Id="rId159" Type="http://schemas.openxmlformats.org/officeDocument/2006/relationships/hyperlink" Target="https://starcitygames.com/shark-token-sgl-mtg-iko-t07-enn/?sku=SGL-MTG-IKO-T07-ENN1" TargetMode="External"/><Relationship Id="rId324" Type="http://schemas.openxmlformats.org/officeDocument/2006/relationships/hyperlink" Target="https://starcitygames.com/aether-channeler-sgl-mtg-dmu-042-enn/?sku=SGL-MTG-DMU-042-ENN1" TargetMode="External"/><Relationship Id="rId366" Type="http://schemas.openxmlformats.org/officeDocument/2006/relationships/hyperlink" Target="https://starcitygames.com/island-sgl-mtg-thb-251-enf/?sku=SGL-MTG-THB-251-ENF1" TargetMode="External"/><Relationship Id="rId170" Type="http://schemas.openxmlformats.org/officeDocument/2006/relationships/hyperlink" Target="https://starcitygames.com/vanishing-verse-sgl-mtg-stx-244-enn/?sku=SGL-MTG-STX-244-ENN1" TargetMode="External"/><Relationship Id="rId226" Type="http://schemas.openxmlformats.org/officeDocument/2006/relationships/hyperlink" Target="https://starcitygames.com/maddening-hex-sgl-mtg-afc-032-enn/?sku=SGL-MTG-AFC-032-ENN1" TargetMode="External"/><Relationship Id="rId268" Type="http://schemas.openxmlformats.org/officeDocument/2006/relationships/hyperlink" Target="https://starcitygames.com/raffine-scheming-seer-sgl-mtg-prm-pp_snc_213-enf/?sku=SGL-MTG-PRM-PP_SNC_213-ENF1" TargetMode="External"/><Relationship Id="rId32" Type="http://schemas.openxmlformats.org/officeDocument/2006/relationships/hyperlink" Target="https://starcitygames.com/bennie-bracks-zoologist-sgl-mtg-ncc2-094-enn/?sku=SGL-MTG-NCC2-094-ENN1" TargetMode="External"/><Relationship Id="rId74" Type="http://schemas.openxmlformats.org/officeDocument/2006/relationships/hyperlink" Target="https://starcitygames.com/exquisite-blood-sgl-mtg-jmp-231-enn/?sku=SGL-MTG-JMP-231-ENN1" TargetMode="External"/><Relationship Id="rId128" Type="http://schemas.openxmlformats.org/officeDocument/2006/relationships/hyperlink" Target="https://starcitygames.com/assassins-trophy-sgl-mtg-grn-152-enn/?sku=SGL-MTG-GRN-152-ENN1" TargetMode="External"/><Relationship Id="rId335" Type="http://schemas.openxmlformats.org/officeDocument/2006/relationships/hyperlink" Target="https://starcitygames.com/rith-liberated-primeval-sgl-mtg-prm-pre_dmu_214-enf/?sku=SGL-MTG-PRM-PRE_DMU_214-ENF1" TargetMode="External"/><Relationship Id="rId377" Type="http://schemas.openxmlformats.org/officeDocument/2006/relationships/hyperlink" Target="https://starcitygames.com/fabled-passage-sgl-mtg-m21-246-enn/?sku=SGL-MTG-M21-246-ENN1" TargetMode="External"/><Relationship Id="rId5" Type="http://schemas.openxmlformats.org/officeDocument/2006/relationships/hyperlink" Target="https://starcitygames.com/ragavan-nimble-pilferer-sgl-mtg-mh2-138-enn/?sku=SGL-MTG-MH2-138-ENN1" TargetMode="External"/><Relationship Id="rId95" Type="http://schemas.openxmlformats.org/officeDocument/2006/relationships/hyperlink" Target="https://starcitygames.com/demilich-sgl-mtg-afr-053-enn/?sku=SGL-MTG-AFR-053-ENN1" TargetMode="External"/><Relationship Id="rId160" Type="http://schemas.openxmlformats.org/officeDocument/2006/relationships/hyperlink" Target="https://starcitygames.com/urabrask-heretic-praetor-sgl-mtg-snc2-360-enn/?sku=SGL-MTG-SNC2-360-ENN1" TargetMode="External"/><Relationship Id="rId181" Type="http://schemas.openxmlformats.org/officeDocument/2006/relationships/hyperlink" Target="https://starcitygames.com/elenda-the-dusk-rose-sgl-mtg-2x2-207-enn/?sku=SGL-MTG-2X2-207-ENN1" TargetMode="External"/><Relationship Id="rId216" Type="http://schemas.openxmlformats.org/officeDocument/2006/relationships/hyperlink" Target="https://starcitygames.com/prismari-command-sgl-mtg-stx-214-enn/?sku=SGL-MTG-STX-214-ENN1" TargetMode="External"/><Relationship Id="rId237" Type="http://schemas.openxmlformats.org/officeDocument/2006/relationships/hyperlink" Target="https://starcitygames.com/lightning-bolt-sgl-mtg-2x22-361-enf/?sku=SGL-MTG-2X22-361-ENF1" TargetMode="External"/><Relationship Id="rId402" Type="http://schemas.openxmlformats.org/officeDocument/2006/relationships/hyperlink" Target="https://starcitygames.com/culling-ritual-sgl-mtg-stx-172-enn/?sku=SGL-MTG-STX-172-ENN1" TargetMode="External"/><Relationship Id="rId258" Type="http://schemas.openxmlformats.org/officeDocument/2006/relationships/hyperlink" Target="https://starcitygames.com/supreme-verdict-sgl-mtg-rtr-201-enn/?sku=SGL-MTG-RTR-201-ENN1" TargetMode="External"/><Relationship Id="rId279" Type="http://schemas.openxmlformats.org/officeDocument/2006/relationships/hyperlink" Target="https://starcitygames.com/kodama-of-the-west-tree-sgl-mtg-prm-pp_neo_199-enn/?sku=SGL-MTG-PRM-PP_NEO_199-ENN1" TargetMode="External"/><Relationship Id="rId22" Type="http://schemas.openxmlformats.org/officeDocument/2006/relationships/hyperlink" Target="https://starcitygames.com/ob-nixilis-the-adversary-sgl-mtg-snc-206-enn/?sku=SGL-MTG-SNC-206-ENN1" TargetMode="External"/><Relationship Id="rId43" Type="http://schemas.openxmlformats.org/officeDocument/2006/relationships/hyperlink" Target="https://starcitygames.com/vona-butcher-of-magan-sgl-mtg-xln-231-enn/?sku=SGL-MTG-XLN-231-ENN1" TargetMode="External"/><Relationship Id="rId64" Type="http://schemas.openxmlformats.org/officeDocument/2006/relationships/hyperlink" Target="https://starcitygames.com/sanctum-of-fruitful-harvest-sgl-mtg-m21-203-enf/?sku=SGL-MTG-M21-203-ENF1" TargetMode="External"/><Relationship Id="rId118" Type="http://schemas.openxmlformats.org/officeDocument/2006/relationships/hyperlink" Target="https://starcitygames.com/shattering-spree-sgl-mtg-gk1-34-enn/?sku=SGL-MTG-GK1-34-ENN1" TargetMode="External"/><Relationship Id="rId139" Type="http://schemas.openxmlformats.org/officeDocument/2006/relationships/hyperlink" Target="https://starcitygames.com/indatha-triome-sgl-mtg-iko2-309-enf/?sku=SGL-MTG-IKO2-309-ENF1" TargetMode="External"/><Relationship Id="rId290" Type="http://schemas.openxmlformats.org/officeDocument/2006/relationships/hyperlink" Target="https://starcitygames.com/scion-of-draco-sgl-mtg-mh2-234-enn/?sku=SGL-MTG-MH2-234-ENN1" TargetMode="External"/><Relationship Id="rId304" Type="http://schemas.openxmlformats.org/officeDocument/2006/relationships/hyperlink" Target="https://starcitygames.com/mountain-sgl-mtg-dmu-280-enn/?sku=SGL-MTG-DMU-280-ENN1" TargetMode="External"/><Relationship Id="rId325" Type="http://schemas.openxmlformats.org/officeDocument/2006/relationships/hyperlink" Target="https://starcitygames.com/leyline-binding-sgl-mtg-dmu-024-enn/?sku=SGL-MTG-DMU-024-ENN1" TargetMode="External"/><Relationship Id="rId346" Type="http://schemas.openxmlformats.org/officeDocument/2006/relationships/hyperlink" Target="https://starcitygames.com/heliods-intervention-sgl-mtg-thb-019-enn/?sku=SGL-MTG-THB-019-ENN1" TargetMode="External"/><Relationship Id="rId367" Type="http://schemas.openxmlformats.org/officeDocument/2006/relationships/hyperlink" Target="https://starcitygames.com/karns-sylex-sgl-mtg-dmu-234-enf/?sku=SGL-MTG-DMU-234-ENF1" TargetMode="External"/><Relationship Id="rId388" Type="http://schemas.openxmlformats.org/officeDocument/2006/relationships/hyperlink" Target="https://starcitygames.com/sarinth-greatwurm-sgl-mtg-bro-220-enn/?sku=SGL-MTG-BRO-220-ENN1" TargetMode="External"/><Relationship Id="rId85" Type="http://schemas.openxmlformats.org/officeDocument/2006/relationships/hyperlink" Target="https://starcitygames.com/welcoming-vampire-sgl-mtg-vow-046-enn/?sku=SGL-MTG-VOW-046-ENN1" TargetMode="External"/><Relationship Id="rId150" Type="http://schemas.openxmlformats.org/officeDocument/2006/relationships/hyperlink" Target="https://starcitygames.com/vito-thorn-of-the-dusk-rose-sgl-mtg-m21-127-enn/?sku=SGL-MTG-M21-127-ENN1" TargetMode="External"/><Relationship Id="rId171" Type="http://schemas.openxmlformats.org/officeDocument/2006/relationships/hyperlink" Target="https://starcitygames.com/expressive-iteration-sgl-mtg-stx-186-enn/?sku=SGL-MTG-STX-186-ENN1" TargetMode="External"/><Relationship Id="rId192" Type="http://schemas.openxmlformats.org/officeDocument/2006/relationships/hyperlink" Target="https://starcitygames.com/vivien-arkbow-ranger-sgl-mtg-m20-199-enn/?sku=SGL-MTG-M20-199-ENN1" TargetMode="External"/><Relationship Id="rId206" Type="http://schemas.openxmlformats.org/officeDocument/2006/relationships/hyperlink" Target="https://starcitygames.com/ravenous-chupacabra-sgl-mtg-rix-82-enf/?sku=SGL-MTG-RIX-82-ENF1" TargetMode="External"/><Relationship Id="rId227" Type="http://schemas.openxmlformats.org/officeDocument/2006/relationships/hyperlink" Target="https://starcitygames.com/dragonborn-champion-sgl-mtg-afc-045-enn/?sku=SGL-MTG-AFC-045-ENN1" TargetMode="External"/><Relationship Id="rId413" Type="http://schemas.openxmlformats.org/officeDocument/2006/relationships/hyperlink" Target="https://starcitygames.com/unwinding-clock-sgl-mtg-brr2-124-enn/?sku=SGL-MTG-BRR2-124-ENN1" TargetMode="External"/><Relationship Id="rId248" Type="http://schemas.openxmlformats.org/officeDocument/2006/relationships/hyperlink" Target="https://starcitygames.com/hallowed-fountain-sgl-mtg-rtr-241-enn/?sku=SGL-MTG-RTR-241-ENN1" TargetMode="External"/><Relationship Id="rId269" Type="http://schemas.openxmlformats.org/officeDocument/2006/relationships/hyperlink" Target="https://starcitygames.com/lurrus-of-the-dream-den-sgl-mtg-prm-pre_iko_226-enf/?sku=SGL-MTG-PRM-PRE_IKO_226-ENF1" TargetMode="External"/><Relationship Id="rId12" Type="http://schemas.openxmlformats.org/officeDocument/2006/relationships/hyperlink" Target="https://starcitygames.com/giada-font-of-hope-sgl-mtg-snc2-342-enf/?sku=SGL-MTG-SNC2-342-ENF1" TargetMode="External"/><Relationship Id="rId33" Type="http://schemas.openxmlformats.org/officeDocument/2006/relationships/hyperlink" Target="https://starcitygames.com/smugglers-share-sgl-mtg-ncc-021-enn/?sku=SGL-MTG-NCC-021-ENN1" TargetMode="External"/><Relationship Id="rId108" Type="http://schemas.openxmlformats.org/officeDocument/2006/relationships/hyperlink" Target="https://starcitygames.com/mother-of-runes-sgl-mtg-clb-702-enn/?sku=SGL-MTG-CLB-702-ENN1" TargetMode="External"/><Relationship Id="rId129" Type="http://schemas.openxmlformats.org/officeDocument/2006/relationships/hyperlink" Target="https://starcitygames.com/watery-grave-sgl-mtg-grn-259-enn/?sku=SGL-MTG-GRN-259-ENN1" TargetMode="External"/><Relationship Id="rId280" Type="http://schemas.openxmlformats.org/officeDocument/2006/relationships/hyperlink" Target="https://starcitygames.com/ob-nixilis-the-adversary-sgl-mtg-snc-206-enn/?sku=SGL-MTG-SNC-206-ENN1" TargetMode="External"/><Relationship Id="rId315" Type="http://schemas.openxmlformats.org/officeDocument/2006/relationships/hyperlink" Target="https://starcitygames.com/bontus-monument-sgl-mtg-dmc-179-enn/?sku=SGL-MTG-DMC-179-ENN1" TargetMode="External"/><Relationship Id="rId336" Type="http://schemas.openxmlformats.org/officeDocument/2006/relationships/hyperlink" Target="https://starcitygames.com/soul-of-windgrace-sgl-mtg-dmu-220-enn/?sku=SGL-MTG-DMU-220-ENN1" TargetMode="External"/><Relationship Id="rId357" Type="http://schemas.openxmlformats.org/officeDocument/2006/relationships/hyperlink" Target="https://starcitygames.com/fable-of-the-mirror-breaker-sgl-mtg-neo-141-enf/?sku=SGL-MTG-NEO-141-ENF1" TargetMode="External"/><Relationship Id="rId54" Type="http://schemas.openxmlformats.org/officeDocument/2006/relationships/hyperlink" Target="https://starcitygames.com/search-for-azcanta-azcanta-the-sunken-ruin-sgl-mtg-prm-pre-xln-074-enf/?sku=SGL-MTG-PRM-PRE_XLN_074-ENF1" TargetMode="External"/><Relationship Id="rId75" Type="http://schemas.openxmlformats.org/officeDocument/2006/relationships/hyperlink" Target="https://starcitygames.com/path-to-exile-sgl-mtg-jmp-127-enn/?sku=SGL-MTG-JMP-127-ENN1" TargetMode="External"/><Relationship Id="rId96" Type="http://schemas.openxmlformats.org/officeDocument/2006/relationships/hyperlink" Target="https://starcitygames.com/portable-hole-sgl-mtg-afr-033-enn/?sku=SGL-MTG-AFR-033-ENN1" TargetMode="External"/><Relationship Id="rId140" Type="http://schemas.openxmlformats.org/officeDocument/2006/relationships/hyperlink" Target="https://starcitygames.com/vivien-monsters-advocate-sgl-mtg-iko2-277-enn/?sku=SGL-MTG-IKO2-277-ENN1" TargetMode="External"/><Relationship Id="rId161" Type="http://schemas.openxmlformats.org/officeDocument/2006/relationships/hyperlink" Target="https://starcitygames.com/arcane-bombardment-sgl-mtg-snc-101-enf/?sku=SGL-MTG-SNC-101-ENF1" TargetMode="External"/><Relationship Id="rId182" Type="http://schemas.openxmlformats.org/officeDocument/2006/relationships/hyperlink" Target="https://starcitygames.com/as-foretold-sgl-mtg-2x2-038-enn/?sku=SGL-MTG-2X2-038-ENN1" TargetMode="External"/><Relationship Id="rId217" Type="http://schemas.openxmlformats.org/officeDocument/2006/relationships/hyperlink" Target="https://starcitygames.com/storm-kiln-artist-sgl-mtg-stx-115-enf/?sku=SGL-MTG-STX-115-ENF1" TargetMode="External"/><Relationship Id="rId378" Type="http://schemas.openxmlformats.org/officeDocument/2006/relationships/hyperlink" Target="https://starcitygames.com/rotting-regisaur-sgl-mtg-m20-111-enn/?sku=SGL-MTG-M20-111-ENN1" TargetMode="External"/><Relationship Id="rId399" Type="http://schemas.openxmlformats.org/officeDocument/2006/relationships/hyperlink" Target="https://starcitygames.com/spectral-adversary-sgl-mtg-mid2-341-enf/?sku=SGL-MTG-MID2-341-ENF1" TargetMode="External"/><Relationship Id="rId403" Type="http://schemas.openxmlformats.org/officeDocument/2006/relationships/hyperlink" Target="https://starcitygames.com/culling-ritual-sgl-mtg-stx-172-enn/?sku=SGL-MTG-STX-172-ENN1" TargetMode="External"/><Relationship Id="rId6" Type="http://schemas.openxmlformats.org/officeDocument/2006/relationships/hyperlink" Target="https://starcitygames.com/jeweled-lotus-sgl-mtg-cmr-319-enn/?sku=SGL-MTG-CMR-319-ENN1" TargetMode="External"/><Relationship Id="rId238" Type="http://schemas.openxmlformats.org/officeDocument/2006/relationships/hyperlink" Target="https://starcitygames.com/yahenni-undying-partisan-sgl-mtg-2x2-099-enn/?sku=SGL-MTG-2X2-099-ENN1" TargetMode="External"/><Relationship Id="rId259" Type="http://schemas.openxmlformats.org/officeDocument/2006/relationships/hyperlink" Target="https://starcitygames.com/smothering-tithe-sgl-mtg-rna-22-enn/?sku=SGL-MTG-RNA-22-ENN1" TargetMode="External"/><Relationship Id="rId23" Type="http://schemas.openxmlformats.org/officeDocument/2006/relationships/hyperlink" Target="https://starcitygames.com/jetmirs-garden-sgl-mtg-snc2-351-enn/?sku=SGL-MTG-SNC2-351-ENN1" TargetMode="External"/><Relationship Id="rId119" Type="http://schemas.openxmlformats.org/officeDocument/2006/relationships/hyperlink" Target="https://starcitygames.com/stitch-in-time-sgl-mtg-gk1-43-enn/?sku=SGL-MTG-GK1-43-ENN1" TargetMode="External"/><Relationship Id="rId270" Type="http://schemas.openxmlformats.org/officeDocument/2006/relationships/hyperlink" Target="https://starcitygames.com/hydroid-krasis-sgl-mtg-rna-183-enn/?sku=SGL-MTG-RNA-183-ENN1" TargetMode="External"/><Relationship Id="rId291" Type="http://schemas.openxmlformats.org/officeDocument/2006/relationships/hyperlink" Target="https://starcitygames.com/welcoming-vampire-sgl-mtg-vow-046-enf/?sku=SGL-MTG-VOW-046-ENF1" TargetMode="External"/><Relationship Id="rId305" Type="http://schemas.openxmlformats.org/officeDocument/2006/relationships/hyperlink" Target="https://starcitygames.com/plains-sgl-mtg-dmu-277-enn/?sku=SGL-MTG-DMU-277-ENN1" TargetMode="External"/><Relationship Id="rId326" Type="http://schemas.openxmlformats.org/officeDocument/2006/relationships/hyperlink" Target="https://starcitygames.com/leyline-binding-sgl-mtg-dmu-024-enf/?sku=SGL-MTG-DMU-024-ENF1" TargetMode="External"/><Relationship Id="rId347" Type="http://schemas.openxmlformats.org/officeDocument/2006/relationships/hyperlink" Target="https://starcitygames.com/heliod-sun-crowned-sgl-mtg-thb-018-enn/?sku=SGL-MTG-THB-018-ENN1" TargetMode="External"/><Relationship Id="rId44" Type="http://schemas.openxmlformats.org/officeDocument/2006/relationships/hyperlink" Target="https://starcitygames.com/growing-rites-of-itlimoc-sgl-mtg-xln-191a-enn/?sku=SGL-MTG-XLN-191a-ENN1" TargetMode="External"/><Relationship Id="rId65" Type="http://schemas.openxmlformats.org/officeDocument/2006/relationships/hyperlink" Target="https://starcitygames.com/arcane-denial-sgl-mtg-cmr-393-enn/?sku=SGL-MTG-CMR-393-ENN1" TargetMode="External"/><Relationship Id="rId86" Type="http://schemas.openxmlformats.org/officeDocument/2006/relationships/hyperlink" Target="https://starcitygames.com/sundown-pass-sgl-mtg-vow2-285-enn/?sku=SGL-MTG-VOW2-285-ENN1" TargetMode="External"/><Relationship Id="rId130" Type="http://schemas.openxmlformats.org/officeDocument/2006/relationships/hyperlink" Target="https://starcitygames.com/teferi-time-raveler-sgl-mtg-war-221-enn/?sku=SGL-MTG-WAR-221-ENN1" TargetMode="External"/><Relationship Id="rId151" Type="http://schemas.openxmlformats.org/officeDocument/2006/relationships/hyperlink" Target="https://starcitygames.com/reckless-rage-sgl-mtg-rix-110-enn/?sku=SGL-MTG-RIX-110-ENN1" TargetMode="External"/><Relationship Id="rId368" Type="http://schemas.openxmlformats.org/officeDocument/2006/relationships/hyperlink" Target="https://starcitygames.com/satoru-umezawa-sgl-mtg-prm-bab_neo_507-enf/?sku=SGL-MTG-PRM-BAB_NEO_507-ENF1" TargetMode="External"/><Relationship Id="rId389" Type="http://schemas.openxmlformats.org/officeDocument/2006/relationships/hyperlink" Target="https://starcitygames.com/mox-amber-sgl-mtg-brr-035-enf/?sku=SGL-MTG-BRR-035-ENF1" TargetMode="External"/><Relationship Id="rId172" Type="http://schemas.openxmlformats.org/officeDocument/2006/relationships/hyperlink" Target="https://starcitygames.com/natural-order-sgl-mtg-sta-054-enn/?sku=SGL-MTG-STA-054-ENN1" TargetMode="External"/><Relationship Id="rId193" Type="http://schemas.openxmlformats.org/officeDocument/2006/relationships/hyperlink" Target="https://starcitygames.com/leyline-of-the-void-sgl-mtg-m20-107-enf/?sku=SGL-MTG-M20-107-ENF1" TargetMode="External"/><Relationship Id="rId207" Type="http://schemas.openxmlformats.org/officeDocument/2006/relationships/hyperlink" Target="https://starcitygames.com/polyraptor-sgl-mtg-rix-144-enf/?sku=SGL-MTG-RIX-144-ENF1" TargetMode="External"/><Relationship Id="rId228" Type="http://schemas.openxmlformats.org/officeDocument/2006/relationships/hyperlink" Target="https://starcitygames.com/klauth-unrivaled-ancient-sgl-mtg-afc-050-enf/?sku=SGL-MTG-AFC-050-ENF1" TargetMode="External"/><Relationship Id="rId249" Type="http://schemas.openxmlformats.org/officeDocument/2006/relationships/hyperlink" Target="https://starcitygames.com/bennie-bracks-zoologist-sgl-mtg-ncc2-094-enn/?sku=SGL-MTG-NCC2-094-ENN1" TargetMode="External"/><Relationship Id="rId414" Type="http://schemas.openxmlformats.org/officeDocument/2006/relationships/printerSettings" Target="../printerSettings/printerSettings6.bin"/><Relationship Id="rId13" Type="http://schemas.openxmlformats.org/officeDocument/2006/relationships/hyperlink" Target="https://starcitygames.com/vivien-on-the-hunt-sgl-mtg-snc-162-enf/?sku=SGL-MTG-SNC-162-ENF1" TargetMode="External"/><Relationship Id="rId109" Type="http://schemas.openxmlformats.org/officeDocument/2006/relationships/hyperlink" Target="https://starcitygames.com/deep-gnome-terramancer-sgl-mtg-clb-658-enn/?sku=SGL-MTG-CLB-658-ENN1" TargetMode="External"/><Relationship Id="rId260" Type="http://schemas.openxmlformats.org/officeDocument/2006/relationships/hyperlink" Target="https://starcitygames.com/teleportation-circle-sgl-mtg-afr2-364-enn/?sku=SGL-MTG-AFR2-364-ENN1" TargetMode="External"/><Relationship Id="rId281" Type="http://schemas.openxmlformats.org/officeDocument/2006/relationships/hyperlink" Target="https://starcitygames.com/tatyova-benthic-druid-sgl-mtg-dom-206-enn/?sku=SGL-MTG-DOM-206-ENN1" TargetMode="External"/><Relationship Id="rId316" Type="http://schemas.openxmlformats.org/officeDocument/2006/relationships/hyperlink" Target="https://starcitygames.com/rith-liberated-primeval-sgl-mtg-dmu-214-enn/?sku=SGL-MTG-DMU-214-ENN1" TargetMode="External"/><Relationship Id="rId337" Type="http://schemas.openxmlformats.org/officeDocument/2006/relationships/hyperlink" Target="https://starcitygames.com/kethis-the-hidden-hand-sgl-mtg-m20-211-enn/?sku=SGL-MTG-M20-211-ENN1" TargetMode="External"/><Relationship Id="rId34" Type="http://schemas.openxmlformats.org/officeDocument/2006/relationships/hyperlink" Target="https://starcitygames.com/unexpected-results-sgl-mtg-gtc-203-enf/?sku=SGL-MTG-GTC-203-ENF1" TargetMode="External"/><Relationship Id="rId55" Type="http://schemas.openxmlformats.org/officeDocument/2006/relationships/hyperlink" Target="https://starcitygames.com/sanctum-seeker-sgl-mtg-xln-120-enf/?sku=SGL-MTG-XLN-120-ENF1" TargetMode="External"/><Relationship Id="rId76" Type="http://schemas.openxmlformats.org/officeDocument/2006/relationships/hyperlink" Target="https://starcitygames.com/goblin-chieftain-sgl-mtg-jmp-324-enn/?sku=SGL-MTG-JMP-324-ENN1" TargetMode="External"/><Relationship Id="rId97" Type="http://schemas.openxmlformats.org/officeDocument/2006/relationships/hyperlink" Target="https://starcitygames.com/oswald-fiddlebender-sgl-mtg-afr-028-enf/?sku=SGL-MTG-AFR-028-ENF1" TargetMode="External"/><Relationship Id="rId120" Type="http://schemas.openxmlformats.org/officeDocument/2006/relationships/hyperlink" Target="https://starcitygames.com/goldspan-dragon-sgl-mtg-pwsb-khm_139-enn/?sku=SGL-MTG-PWSB-KHM_139-ENN1" TargetMode="External"/><Relationship Id="rId141" Type="http://schemas.openxmlformats.org/officeDocument/2006/relationships/hyperlink" Target="https://starcitygames.com/luminous-broodmoth-sgl-mtg-prm-pre_iko_021-enf/?sku=SGL-MTG-PRM-PRE_IKO_021-ENF1" TargetMode="External"/><Relationship Id="rId358" Type="http://schemas.openxmlformats.org/officeDocument/2006/relationships/hyperlink" Target="https://starcitygames.com/klothys-god-of-destiny-sgl-mtg-thb-220-enn/?sku=SGL-MTG-THB-220-ENN1" TargetMode="External"/><Relationship Id="rId379" Type="http://schemas.openxmlformats.org/officeDocument/2006/relationships/hyperlink" Target="https://starcitygames.com/leyline-of-anticipation-sgl-mtg-m20-64-enn/?sku=SGL-MTG-M20-64-ENN1" TargetMode="External"/><Relationship Id="rId7" Type="http://schemas.openxmlformats.org/officeDocument/2006/relationships/hyperlink" Target="https://starcitygames.com/rhystic-study-sgl-mtg-pwsb-pcy_045-enn/?sku=SGL-MTG-PWSB-PCY_045-ENN1" TargetMode="External"/><Relationship Id="rId162" Type="http://schemas.openxmlformats.org/officeDocument/2006/relationships/hyperlink" Target="https://starcitygames.com/elspeth-resplendent-sgl-mtg-snc2-282-enn/?sku=SGL-MTG-SNC2-282-ENN1" TargetMode="External"/><Relationship Id="rId183" Type="http://schemas.openxmlformats.org/officeDocument/2006/relationships/hyperlink" Target="https://starcitygames.com/vedalken-orrery-sgl-mtg-2x2-317-enn/?sku=SGL-MTG-2X2-317-ENN1" TargetMode="External"/><Relationship Id="rId218" Type="http://schemas.openxmlformats.org/officeDocument/2006/relationships/hyperlink" Target="https://starcitygames.com/the-scarab-god-sgl-mtg-hou-145-enn/?sku=SGL-MTG-HOU-145-ENN1" TargetMode="External"/><Relationship Id="rId239" Type="http://schemas.openxmlformats.org/officeDocument/2006/relationships/hyperlink" Target="https://starcitygames.com/supreme-verdict-sgl-mtg-rtr-201-enn/?sku=SGL-MTG-RTR-201-ENN1" TargetMode="External"/><Relationship Id="rId390" Type="http://schemas.openxmlformats.org/officeDocument/2006/relationships/hyperlink" Target="https://starcitygames.com/mystic-forge-sgl-mtg-brr-036-enn/?sku=SGL-MTG-BRR-036-ENN1" TargetMode="External"/><Relationship Id="rId404" Type="http://schemas.openxmlformats.org/officeDocument/2006/relationships/hyperlink" Target="https://starcitygames.com/forest-full-art-sgl-mtg-ust-216-enn/?sku=SGL-MTG-UST-216-ENN1" TargetMode="External"/><Relationship Id="rId250" Type="http://schemas.openxmlformats.org/officeDocument/2006/relationships/hyperlink" Target="https://starcitygames.com/mystical-dispute-sgl-mtg-eld-058-enn/?sku=SGL-MTG-ELD-058-ENN1" TargetMode="External"/><Relationship Id="rId271" Type="http://schemas.openxmlformats.org/officeDocument/2006/relationships/hyperlink" Target="https://starcitygames.com/darkbore-pathway-slitherbore-pathway-sgl-mtg-khm-254-enn/?sku=SGL-MTG-KHM-254-ENN1" TargetMode="External"/><Relationship Id="rId292" Type="http://schemas.openxmlformats.org/officeDocument/2006/relationships/hyperlink" Target="https://starcitygames.com/archon-of-cruelty-sgl-mtg-mh2-075-enn/?sku=SGL-MTG-MH2-075-ENN1" TargetMode="External"/><Relationship Id="rId306" Type="http://schemas.openxmlformats.org/officeDocument/2006/relationships/hyperlink" Target="https://www.cardkingdom.com/mtg/mystery-booster-the-list/collective-restraint-invasion" TargetMode="External"/><Relationship Id="rId24" Type="http://schemas.openxmlformats.org/officeDocument/2006/relationships/hyperlink" Target="https://starcitygames.com/reliquary-tower-sgl-mtg-m19-254-enn/?sku=SGL-MTG-M19-254-ENN1" TargetMode="External"/><Relationship Id="rId45" Type="http://schemas.openxmlformats.org/officeDocument/2006/relationships/hyperlink" Target="https://starcitygames.com/vanquishers-banner-sgl-mtg-xln-251-enn/?sku=SGL-MTG-XLN-251-ENN1" TargetMode="External"/><Relationship Id="rId66" Type="http://schemas.openxmlformats.org/officeDocument/2006/relationships/hyperlink" Target="https://starcitygames.com/deafening-silence-sgl-mtg-eld-010-enn/?sku=SGL-MTG-ELD-010-ENN1" TargetMode="External"/><Relationship Id="rId87" Type="http://schemas.openxmlformats.org/officeDocument/2006/relationships/hyperlink" Target="https://starcitygames.com/calculating-lich-sgl-mtg-gn2-003-enf/?sku=SGL-MTG-GN2-003-ENF1" TargetMode="External"/><Relationship Id="rId110" Type="http://schemas.openxmlformats.org/officeDocument/2006/relationships/hyperlink" Target="https://starcitygames.com/grim-hireling-sgl-mtg-clb-755-enn/?sku=SGL-MTG-CLB-755-ENN1" TargetMode="External"/><Relationship Id="rId131" Type="http://schemas.openxmlformats.org/officeDocument/2006/relationships/hyperlink" Target="https://starcitygames.com/flooded-strand-sgl-mtg-ktk-233-enn/?sku=SGL-MTG-KTK-233-ENN1" TargetMode="External"/><Relationship Id="rId327" Type="http://schemas.openxmlformats.org/officeDocument/2006/relationships/hyperlink" Target="https://starcitygames.com/serra-paragon-sgl-mtg-dmu-032-enf/?sku=SGL-MTG-DMU-032-ENF1" TargetMode="External"/><Relationship Id="rId348" Type="http://schemas.openxmlformats.org/officeDocument/2006/relationships/hyperlink" Target="https://starcitygames.com/sphere-of-safety-sgl-mtg-rtr-24-enn/?sku=SGL-MTG-RTR-24-ENN1" TargetMode="External"/><Relationship Id="rId369" Type="http://schemas.openxmlformats.org/officeDocument/2006/relationships/hyperlink" Target="https://starcitygames.com/sulfurous-springs-sgl-mtg-dmu2-381-enn/?sku=SGL-MTG-DMU2-381-ENN1" TargetMode="External"/><Relationship Id="rId152" Type="http://schemas.openxmlformats.org/officeDocument/2006/relationships/hyperlink" Target="https://starcitygames.com/ancestral-vision-sgl-mtg-tsr-052-enn/?sku=SGL-MTG-TSR-052-ENN1" TargetMode="External"/><Relationship Id="rId173" Type="http://schemas.openxmlformats.org/officeDocument/2006/relationships/hyperlink" Target="https://starcitygames.com/galazeth-prismari-sgl-mtg-stx2-281-enn/?sku=SGL-MTG-STX2-281-ENN1" TargetMode="External"/><Relationship Id="rId194" Type="http://schemas.openxmlformats.org/officeDocument/2006/relationships/hyperlink" Target="https://starcitygames.com/torment-of-hailfire-sgl-mtg-hou-77-enn/?sku=SGL-MTG-HOU-77-ENN1" TargetMode="External"/><Relationship Id="rId208" Type="http://schemas.openxmlformats.org/officeDocument/2006/relationships/hyperlink" Target="https://starcitygames.com/darksteel-plate-sgl-mtg-2x2-304-enn/?sku=SGL-MTG-2X2-304-ENN1" TargetMode="External"/><Relationship Id="rId229" Type="http://schemas.openxmlformats.org/officeDocument/2006/relationships/hyperlink" Target="https://starcitygames.com/druid-of-purification-sgl-mtg-afc-039-enn/?sku=SGL-MTG-AFC-039-ENN1" TargetMode="External"/><Relationship Id="rId380" Type="http://schemas.openxmlformats.org/officeDocument/2006/relationships/hyperlink" Target="https://starcitygames.com/manifold-key-sgl-mtg-m20-230-enf/?sku=SGL-MTG-M20-230-ENF1" TargetMode="External"/><Relationship Id="rId240" Type="http://schemas.openxmlformats.org/officeDocument/2006/relationships/hyperlink" Target="https://starcitygames.com/chromatic-lantern-sgl-mtg-rtr-226-enn/?sku=SGL-MTG-RTR-226-ENN1" TargetMode="External"/><Relationship Id="rId261" Type="http://schemas.openxmlformats.org/officeDocument/2006/relationships/hyperlink" Target="https://starcitygames.com/the-book-of-exalted-deeds-sgl-mtg-afr-004-enf/?sku=SGL-MTG-AFR-004-ENF1" TargetMode="External"/><Relationship Id="rId14" Type="http://schemas.openxmlformats.org/officeDocument/2006/relationships/hyperlink" Target="https://starcitygames.com/jetmirs-garden-sgl-mtg-snc2-291-enn/?sku=SGL-MTG-SNC2-291-ENN1" TargetMode="External"/><Relationship Id="rId35" Type="http://schemas.openxmlformats.org/officeDocument/2006/relationships/hyperlink" Target="https://starcitygames.com/godless-shrine-sgl-mtg-gtc-242-enn/?sku=SGL-MTG-GTC-242-ENN1" TargetMode="External"/><Relationship Id="rId56" Type="http://schemas.openxmlformats.org/officeDocument/2006/relationships/hyperlink" Target="https://starcitygames.com/spell-swindle-sgl-mtg-prm-pre-xln-082-enf/?sku=SGL-MTG-PRM-PRE_XLN_082-ENF1" TargetMode="External"/><Relationship Id="rId77" Type="http://schemas.openxmlformats.org/officeDocument/2006/relationships/hyperlink" Target="https://starcitygames.com/ghalta-primal-hunger-sgl-mtg-jmp-399-enn/?sku=SGL-MTG-JMP-399-ENN1" TargetMode="External"/><Relationship Id="rId100" Type="http://schemas.openxmlformats.org/officeDocument/2006/relationships/hyperlink" Target="https://starcitygames.com/kindred-discovery-sgl-mtg-clb-081-enn/?sku=SGL-MTG-CLB-081-ENN1" TargetMode="External"/><Relationship Id="rId282" Type="http://schemas.openxmlformats.org/officeDocument/2006/relationships/hyperlink" Target="https://starcitygames.com/tatyova-benthic-druid-sgl-mtg-dom-206-enf/?sku=SGL-MTG-DOM-206-ENF1" TargetMode="External"/><Relationship Id="rId317" Type="http://schemas.openxmlformats.org/officeDocument/2006/relationships/hyperlink" Target="https://starcitygames.com/defiler-of-vigor-sgl-mtg-dmu-160-enn/?sku=SGL-MTG-DMU-160-ENN1" TargetMode="External"/><Relationship Id="rId338" Type="http://schemas.openxmlformats.org/officeDocument/2006/relationships/hyperlink" Target="https://starcitygames.com/sol-ring-sgl-mtg-prm-lylgs_2022_001-enf/?sku=SGL-MTG-PRM-LYLGS_2022_001-ENF1" TargetMode="External"/><Relationship Id="rId359" Type="http://schemas.openxmlformats.org/officeDocument/2006/relationships/hyperlink" Target="https://starcitygames.com/klothys-god-of-destiny-sgl-mtg-thb2-268-enn/?sku=SGL-MTG-THB2-268-ENN1" TargetMode="External"/><Relationship Id="rId8" Type="http://schemas.openxmlformats.org/officeDocument/2006/relationships/hyperlink" Target="https://starcitygames.com/fury-sgl-mtg-mh22-313-enn/?sku=SGL-MTG-MH22-313-ENN1" TargetMode="External"/><Relationship Id="rId98" Type="http://schemas.openxmlformats.org/officeDocument/2006/relationships/hyperlink" Target="https://starcitygames.com/inferno-of-the-star-mounts-sgl-mtg-afr-151-enn/?sku=SGL-MTG-AFR-151-ENN1" TargetMode="External"/><Relationship Id="rId121" Type="http://schemas.openxmlformats.org/officeDocument/2006/relationships/hyperlink" Target="https://starcitygames.com/neheb-the-eternal-sgl-mtg-hou-104-enn/?sku=SGL-MTG-HOU-104-ENN1" TargetMode="External"/><Relationship Id="rId142" Type="http://schemas.openxmlformats.org/officeDocument/2006/relationships/hyperlink" Target="https://starcitygames.com/raugrin-triome-sgl-mtg-iko2-311-enn/?sku=SGL-MTG-IKO2-311-ENN1" TargetMode="External"/><Relationship Id="rId163" Type="http://schemas.openxmlformats.org/officeDocument/2006/relationships/hyperlink" Target="https://starcitygames.com/ziatoras-proving-ground-sgl-mtg-snc2-359-enn/?sku=SGL-MTG-SNC2-359-ENN1" TargetMode="External"/><Relationship Id="rId184" Type="http://schemas.openxmlformats.org/officeDocument/2006/relationships/hyperlink" Target="https://starcitygames.com/damnation-sgl-mtg-2x2-073-enn/?sku=SGL-MTG-2X2-073-ENN1" TargetMode="External"/><Relationship Id="rId219" Type="http://schemas.openxmlformats.org/officeDocument/2006/relationships/hyperlink" Target="https://starcitygames.com/allosaurus-shepherd-sgl-mtg-2x22-365-enn/?sku=SGL-MTG-2X22-365-ENN1" TargetMode="External"/><Relationship Id="rId370" Type="http://schemas.openxmlformats.org/officeDocument/2006/relationships/hyperlink" Target="https://starcitygames.com/zur-eternal-schemer-sgl-mtg-prm-pre_dmu_228-enf/?sku=SGL-MTG-PRM-PRE_DMU_228-ENF1" TargetMode="External"/><Relationship Id="rId391" Type="http://schemas.openxmlformats.org/officeDocument/2006/relationships/hyperlink" Target="https://starcitygames.com/mesmeric-orb-sgl-mtg-brr-031-enn/?sku=SGL-MTG-BRR-031-ENN1" TargetMode="External"/><Relationship Id="rId405" Type="http://schemas.openxmlformats.org/officeDocument/2006/relationships/hyperlink" Target="https://starcitygames.com/miserys-shadow-sgl-mtg-bro-107-enn/?sku=SGL-MTG-BRO-107-ENN1" TargetMode="External"/><Relationship Id="rId230" Type="http://schemas.openxmlformats.org/officeDocument/2006/relationships/hyperlink" Target="https://starcitygames.com/esper-sentinel-sgl-mtg-mh2-012-enn/?sku=SGL-MTG-MH2-012-ENN1" TargetMode="External"/><Relationship Id="rId251" Type="http://schemas.openxmlformats.org/officeDocument/2006/relationships/hyperlink" Target="https://starcitygames.com/chandra-dressed-to-kill-sgl-mtg-vow-149-enn/?sku=SGL-MTG-VOW-149-ENN1" TargetMode="External"/><Relationship Id="rId25" Type="http://schemas.openxmlformats.org/officeDocument/2006/relationships/hyperlink" Target="https://starcitygames.com/jetmirs-garden-sgl-mtg-snc2-291-enn/?sku=SGL-MTG-SNC2-291-ENN1" TargetMode="External"/><Relationship Id="rId46" Type="http://schemas.openxmlformats.org/officeDocument/2006/relationships/hyperlink" Target="https://starcitygames.com/revel-in-riches-sgl-mtg-xln-117-enn/?sku=SGL-MTG-XLN-117-ENN1" TargetMode="External"/><Relationship Id="rId67" Type="http://schemas.openxmlformats.org/officeDocument/2006/relationships/hyperlink" Target="https://starcitygames.com/darksteel-mutation-sgl-mtg-c21-087-enn/?sku=SGL-MTG-C21-087-ENN1" TargetMode="External"/><Relationship Id="rId272" Type="http://schemas.openxmlformats.org/officeDocument/2006/relationships/hyperlink" Target="https://starcitygames.com/ziatoras-proving-ground-sgl-mtg-snc-261-enn/?sku=SGL-MTG-SNC-261-ENN1" TargetMode="External"/><Relationship Id="rId293" Type="http://schemas.openxmlformats.org/officeDocument/2006/relationships/hyperlink" Target="https://starcitygames.com/timeless-lotus-sgl-mtg-dmu-239-enn/?sku=SGL-MTG-DMU-239-ENN1" TargetMode="External"/><Relationship Id="rId307" Type="http://schemas.openxmlformats.org/officeDocument/2006/relationships/hyperlink" Target="https://starcitygames.com/shizo-deaths-storehouse-sgl-mtg-dmc-233-enn/?sku=SGL-MTG-DMC-233-ENN1" TargetMode="External"/><Relationship Id="rId328" Type="http://schemas.openxmlformats.org/officeDocument/2006/relationships/hyperlink" Target="https://starcitygames.com/vesuvan-duplimancy-sgl-mtg-dmu-073-enn/?sku=SGL-MTG-DMU-073-ENN1" TargetMode="External"/><Relationship Id="rId349" Type="http://schemas.openxmlformats.org/officeDocument/2006/relationships/hyperlink" Target="https://starcitygames.com/the-reality-chip-sgl-mtg-neo-074-enn/?sku=SGL-MTG-NEO-074-ENN1" TargetMode="External"/><Relationship Id="rId88" Type="http://schemas.openxmlformats.org/officeDocument/2006/relationships/hyperlink" Target="https://starcitygames.com/erebos-bleak-hearted-sgl-mtg-thb-093-enn/?sku=SGL-MTG-THB-093-ENN1" TargetMode="External"/><Relationship Id="rId111" Type="http://schemas.openxmlformats.org/officeDocument/2006/relationships/hyperlink" Target="https://starcitygames.com/black-market-connections-sgl-mtg-clb-669-enn/?sku=SGL-MTG-CLB-669-ENN1" TargetMode="External"/><Relationship Id="rId132" Type="http://schemas.openxmlformats.org/officeDocument/2006/relationships/hyperlink" Target="https://starcitygames.com/supreme-verdict-sgl-mtg-rtr-201-enf/?sku=SGL-MTG-RTR-201-ENF1" TargetMode="External"/><Relationship Id="rId153" Type="http://schemas.openxmlformats.org/officeDocument/2006/relationships/hyperlink" Target="https://starcitygames.com/plague-belcher-sgl-mtg-prm-pre-akh-104-enf/?sku=SGL-MTG-PRM-PRE_AKH_104-ENF1" TargetMode="External"/><Relationship Id="rId174" Type="http://schemas.openxmlformats.org/officeDocument/2006/relationships/hyperlink" Target="https://starcitygames.com/velomachus-lorehold-sgl-mtg-stx-245-enn/?sku=SGL-MTG-STX-245-ENN1" TargetMode="External"/><Relationship Id="rId195" Type="http://schemas.openxmlformats.org/officeDocument/2006/relationships/hyperlink" Target="https://starcitygames.com/the-immortal-sun-sgl-mtg-rix-180-enn/?sku=SGL-MTG-RIX-180-ENN1" TargetMode="External"/><Relationship Id="rId209" Type="http://schemas.openxmlformats.org/officeDocument/2006/relationships/hyperlink" Target="https://starcitygames.com/black-market-sgl-mtg-jmp-204-enn/?sku=SGL-MTG-JMP-204-ENN1" TargetMode="External"/><Relationship Id="rId360" Type="http://schemas.openxmlformats.org/officeDocument/2006/relationships/hyperlink" Target="https://starcitygames.com/ashiok-nightmare-muse-sgl-mtg-thb-208-enn/?sku=SGL-MTG-THB-208-ENN1" TargetMode="External"/><Relationship Id="rId381" Type="http://schemas.openxmlformats.org/officeDocument/2006/relationships/hyperlink" Target="https://starcitygames.com/chromatic-orrery-sgl-mtg-m21-228-enn/?sku=SGL-MTG-M21-228-ENN1" TargetMode="External"/><Relationship Id="rId220" Type="http://schemas.openxmlformats.org/officeDocument/2006/relationships/hyperlink" Target="https://starcitygames.com/faceless-haven-sgl-mtg-khm-255-enf/?sku=SGL-MTG-KHM-255-ENF1" TargetMode="External"/><Relationship Id="rId241" Type="http://schemas.openxmlformats.org/officeDocument/2006/relationships/hyperlink" Target="https://starcitygames.com/vandalblast-sgl-mtg-rtr-111-enn/?sku=SGL-MTG-RTR-111-ENN1" TargetMode="External"/><Relationship Id="rId15" Type="http://schemas.openxmlformats.org/officeDocument/2006/relationships/hyperlink" Target="https://starcitygames.com/luxior-giadas-gift-sgl-mtg-snc-240-enn/?sku=SGL-MTG-SNC-240-ENN1" TargetMode="External"/><Relationship Id="rId36" Type="http://schemas.openxmlformats.org/officeDocument/2006/relationships/hyperlink" Target="https://starcitygames.com/aurelias-fury-sgl-mtg-gtc-144-enn/?sku=SGL-MTG-GTC-144-ENN1" TargetMode="External"/><Relationship Id="rId57" Type="http://schemas.openxmlformats.org/officeDocument/2006/relationships/hyperlink" Target="https://www.cardkingdom.com/mtg/strixhaven-mystical-archive-jpn/lightning-bolt-105-jpn-alternate-art" TargetMode="External"/><Relationship Id="rId262" Type="http://schemas.openxmlformats.org/officeDocument/2006/relationships/hyperlink" Target="https://starcitygames.com/an-offer-you-cant-refuse-sgl-mtg-prm-pp_snc_464-enf/?sku=SGL-MTG-PRM-PP_SNC_464-ENF1" TargetMode="External"/><Relationship Id="rId283" Type="http://schemas.openxmlformats.org/officeDocument/2006/relationships/hyperlink" Target="https://starcitygames.com/sword-of-dungeons-dragons-sgl-mtg-ust-163-enn/?sku=SGL-MTG-UST-163-ENN1" TargetMode="External"/><Relationship Id="rId318" Type="http://schemas.openxmlformats.org/officeDocument/2006/relationships/hyperlink" Target="https://starcitygames.com/leaf-crowned-visionary-sgl-mtg-dmu-167-enn/?sku=SGL-MTG-DMU-167-ENN1" TargetMode="External"/><Relationship Id="rId339" Type="http://schemas.openxmlformats.org/officeDocument/2006/relationships/hyperlink" Target="https://starcitygames.com/weatherlight-compleated-sgl-mtg-dmu-242-enn/?sku=SGL-MTG-DMU-242-ENN1" TargetMode="External"/><Relationship Id="rId78" Type="http://schemas.openxmlformats.org/officeDocument/2006/relationships/hyperlink" Target="https://starcitygames.com/vedalken-archmage-sgl-mtg-jmp-187-enn/?sku=SGL-MTG-JMP-187-ENN1" TargetMode="External"/><Relationship Id="rId99" Type="http://schemas.openxmlformats.org/officeDocument/2006/relationships/hyperlink" Target="https://starcitygames.com/blade-of-selves-sgl-mtg-clb-301-enn/?sku=SGL-MTG-CLB-301-ENN1" TargetMode="External"/><Relationship Id="rId101" Type="http://schemas.openxmlformats.org/officeDocument/2006/relationships/hyperlink" Target="https://starcitygames.com/vexing-puzzlebox-sgl-mtg-clb-343-enn/?sku=SGL-MTG-CLB-343-ENN1" TargetMode="External"/><Relationship Id="rId122" Type="http://schemas.openxmlformats.org/officeDocument/2006/relationships/hyperlink" Target="https://starcitygames.com/bennie-bracks-zoologist-sgl-mtg-ncc-086-enn/?sku=SGL-MTG-NCC-086-ENN1" TargetMode="External"/><Relationship Id="rId143" Type="http://schemas.openxmlformats.org/officeDocument/2006/relationships/hyperlink" Target="https://starcitygames.com/rielle-the-everwise-sgl-mtg-prm-pre_iko_203-enf/?sku=SGL-MTG-PRM-PRE_IKO_203-ENF1" TargetMode="External"/><Relationship Id="rId164" Type="http://schemas.openxmlformats.org/officeDocument/2006/relationships/hyperlink" Target="https://starcitygames.com/icon-of-ancestry-sgl-mtg-m20-229-enn/?sku=SGL-MTG-M20-229-ENN1" TargetMode="External"/><Relationship Id="rId185" Type="http://schemas.openxmlformats.org/officeDocument/2006/relationships/hyperlink" Target="https://starcitygames.com/monastery-swiftspear-sgl-mtg-2x22-362-enf/?sku=SGL-MTG-2X22-362-ENF1" TargetMode="External"/><Relationship Id="rId350" Type="http://schemas.openxmlformats.org/officeDocument/2006/relationships/hyperlink" Target="https://starcitygames.com/thassas-oracle-sgl-mtg-thb-073-enn/?sku=SGL-MTG-THB-073-ENN1" TargetMode="External"/><Relationship Id="rId371" Type="http://schemas.openxmlformats.org/officeDocument/2006/relationships/hyperlink" Target="https://starcitygames.com/thraben-inspector-sgl-mtg-prm-prmr_2022b_003-enn/?sku=SGL-MTG-PRM-PRMR_2022b_003-ENN1" TargetMode="External"/><Relationship Id="rId406" Type="http://schemas.openxmlformats.org/officeDocument/2006/relationships/hyperlink" Target="https://starcitygames.com/saheeli-filigree-master-sgl-mtg-bro2-294-enn/?sku=SGL-MTG-BRO2-294-ENN1" TargetMode="External"/><Relationship Id="rId9" Type="http://schemas.openxmlformats.org/officeDocument/2006/relationships/hyperlink" Target="https://starcitygames.com/heroic-intervention-sgl-mtg-afc-161-enn/?sku=SGL-MTG-AFC-161-ENN1" TargetMode="External"/><Relationship Id="rId210" Type="http://schemas.openxmlformats.org/officeDocument/2006/relationships/hyperlink" Target="https://starcitygames.com/smothering-tithe-sgl-mtg-2x22-342-enf/?sku=SGL-MTG-2X22-342-ENF1" TargetMode="External"/><Relationship Id="rId392" Type="http://schemas.openxmlformats.org/officeDocument/2006/relationships/hyperlink" Target="https://starcitygames.com/thorn-of-amethyst-sgl-mtg-brr-060-enn/?sku=SGL-MTG-BRR-060-ENN1" TargetMode="External"/><Relationship Id="rId26" Type="http://schemas.openxmlformats.org/officeDocument/2006/relationships/hyperlink" Target="https://starcitygames.com/jetmirs-garden-sgl-mtg-snc-250-enn/?sku=SGL-MTG-SNC-250-ENN1" TargetMode="External"/><Relationship Id="rId231" Type="http://schemas.openxmlformats.org/officeDocument/2006/relationships/hyperlink" Target="https://starcitygames.com/profane-tutor-sgl-mtg-mh2-097-enn/?sku=SGL-MTG-MH2-097-ENN1" TargetMode="External"/><Relationship Id="rId252" Type="http://schemas.openxmlformats.org/officeDocument/2006/relationships/hyperlink" Target="https://starcitygames.com/erebos-bleak-hearted-sgl-mtg-thb-093-enn/?sku=SGL-MTG-THB-093-ENN1" TargetMode="External"/><Relationship Id="rId273" Type="http://schemas.openxmlformats.org/officeDocument/2006/relationships/hyperlink" Target="https://starcitygames.com/basri-ket-sgl-mtg-m21-007-enn/?sku=SGL-MTG-M21-007-ENN1" TargetMode="External"/><Relationship Id="rId294" Type="http://schemas.openxmlformats.org/officeDocument/2006/relationships/hyperlink" Target="https://starcitygames.com/karn-living-legacy-sgl-mtg-dmu-001-enn/?sku=SGL-MTG-DMU-001-ENN1" TargetMode="External"/><Relationship Id="rId308" Type="http://schemas.openxmlformats.org/officeDocument/2006/relationships/hyperlink" Target="https://starcitygames.com/the-reaver-cleaver-sgl-mtg-dmc-008-enn/?sku=SGL-MTG-DMC-008-ENN1" TargetMode="External"/><Relationship Id="rId329" Type="http://schemas.openxmlformats.org/officeDocument/2006/relationships/hyperlink" Target="https://starcitygames.com/tainted-adversary-sgl-mtg-mid-124-enn/?sku=SGL-MTG-MID-124-ENN1" TargetMode="External"/><Relationship Id="rId47" Type="http://schemas.openxmlformats.org/officeDocument/2006/relationships/hyperlink" Target="https://starcitygames.com/primal-amulet-sgl-mtg-xln-243a-enn/?sku=SGL-MTG-XLN-243a-ENN1" TargetMode="External"/><Relationship Id="rId68" Type="http://schemas.openxmlformats.org/officeDocument/2006/relationships/hyperlink" Target="https://starcitygames.com/mystical-dispute-sgl-mtg-eld-058-enn/?sku=SGL-MTG-ELD-058-ENN1" TargetMode="External"/><Relationship Id="rId89" Type="http://schemas.openxmlformats.org/officeDocument/2006/relationships/hyperlink" Target="https://starcitygames.com/dryad-of-the-ilysian-grove-sgl-mtg-thb-169-enn/?sku=SGL-MTG-THB-169-ENN1" TargetMode="External"/><Relationship Id="rId112" Type="http://schemas.openxmlformats.org/officeDocument/2006/relationships/hyperlink" Target="https://starcitygames.com/wedding-ring-sgl-mtg-voc-032-enn/?sku=SGL-MTG-VOC-032-ENN1" TargetMode="External"/><Relationship Id="rId133" Type="http://schemas.openxmlformats.org/officeDocument/2006/relationships/hyperlink" Target="https://starcitygames.com/the-ozolith-sgl-mtg-iko-237-enn/?sku=SGL-MTG-IKO-237-ENN1" TargetMode="External"/><Relationship Id="rId154" Type="http://schemas.openxmlformats.org/officeDocument/2006/relationships/hyperlink" Target="https://starcitygames.com/oketra-the-true-sgl-mtg-akh-21-enn/?sku=SGL-MTG-AKH-21-ENN1" TargetMode="External"/><Relationship Id="rId175" Type="http://schemas.openxmlformats.org/officeDocument/2006/relationships/hyperlink" Target="https://starcitygames.com/hydroid-krasis-sgl-mtg-2x2-228-enn/?sku=SGL-MTG-2X2-228-ENN1" TargetMode="External"/><Relationship Id="rId340" Type="http://schemas.openxmlformats.org/officeDocument/2006/relationships/hyperlink" Target="https://starcitygames.com/plains-sgl-mtg-dmu-277-enf/?sku=SGL-MTG-DMU-277-ENF1" TargetMode="External"/><Relationship Id="rId361" Type="http://schemas.openxmlformats.org/officeDocument/2006/relationships/hyperlink" Target="https://starcitygames.com/cadric-soul-kindler-sgl-mtg-dmc-010-enn/?sku=SGL-MTG-DMC-010-ENN1" TargetMode="External"/><Relationship Id="rId196" Type="http://schemas.openxmlformats.org/officeDocument/2006/relationships/hyperlink" Target="https://starcitygames.com/pitiless-plunderer-sgl-mtg-rix-81-enn/?sku=SGL-MTG-RIX-81-ENN1" TargetMode="External"/><Relationship Id="rId200" Type="http://schemas.openxmlformats.org/officeDocument/2006/relationships/hyperlink" Target="https://starcitygames.com/kumena-tyrant-of-orazca-sgl-mtg-rix-162-enn/?sku=SGL-MTG-RIX-162-ENN1" TargetMode="External"/><Relationship Id="rId382" Type="http://schemas.openxmlformats.org/officeDocument/2006/relationships/hyperlink" Target="https://starcitygames.com/abrupt-decay-sgl-mtg-pwsb-gk1_057-enn/?sku=SGL-MTG-PWSB-GK1_057-ENN1" TargetMode="External"/><Relationship Id="rId16" Type="http://schemas.openxmlformats.org/officeDocument/2006/relationships/hyperlink" Target="https://starcitygames.com/luxior-giadas-gift-sgl-mtg-snc-240-enf/?sku=SGL-MTG-SNC-240-ENF1" TargetMode="External"/><Relationship Id="rId221" Type="http://schemas.openxmlformats.org/officeDocument/2006/relationships/hyperlink" Target="https://starcitygames.com/skyshroud-claim-sgl-mtg-bbd-213-enn/?sku=SGL-MTG-BBD-213-ENN1" TargetMode="External"/><Relationship Id="rId242" Type="http://schemas.openxmlformats.org/officeDocument/2006/relationships/hyperlink" Target="https://starcitygames.com/cyclonic-rift-sgl-mtg-rtr-35-enn/?sku=SGL-MTG-RTR-35-ENN1" TargetMode="External"/><Relationship Id="rId263" Type="http://schemas.openxmlformats.org/officeDocument/2006/relationships/hyperlink" Target="https://starcitygames.com/demonlord-belzenlok-sgl-mtg-dom-86-enf/?sku=SGL-MTG-DOM-86-ENF1" TargetMode="External"/><Relationship Id="rId284" Type="http://schemas.openxmlformats.org/officeDocument/2006/relationships/hyperlink" Target="https://starcitygames.com/raugrin-triome-sgl-mtg-prm-pp_iko_251-enf/?sku=SGL-MTG-PRM-PP_IKO_251-ENF1" TargetMode="External"/><Relationship Id="rId319" Type="http://schemas.openxmlformats.org/officeDocument/2006/relationships/hyperlink" Target="https://starcitygames.com/gilt-leaf-archdruid-sgl-mtg-pwsb-mor_124-enn/?sku=SGL-MTG-PWSB-MOR_124-ENN1" TargetMode="External"/><Relationship Id="rId37" Type="http://schemas.openxmlformats.org/officeDocument/2006/relationships/hyperlink" Target="https://starcitygames.com/kaalia-zenith-seeker-sgl-mtg-m20-210-enn/?sku=SGL-MTG-M20-210-ENN1" TargetMode="External"/><Relationship Id="rId58" Type="http://schemas.openxmlformats.org/officeDocument/2006/relationships/hyperlink" Target="https://starcitygames.com/ugin-the-spirit-dragon-sgl-mtg-m21-001-enn/?sku=SGL-MTG-M21-001-ENN1" TargetMode="External"/><Relationship Id="rId79" Type="http://schemas.openxmlformats.org/officeDocument/2006/relationships/hyperlink" Target="https://starcitygames.com/plains-sgl-mtg-jmp-045-enn/?sku=SGL-MTG-JMP-045-ENN1" TargetMode="External"/><Relationship Id="rId102" Type="http://schemas.openxmlformats.org/officeDocument/2006/relationships/hyperlink" Target="https://starcitygames.com/ancient-bronze-dragon-sgl-mtg-clb-214-enn/?sku=SGL-MTG-CLB-214-ENN1" TargetMode="External"/><Relationship Id="rId123" Type="http://schemas.openxmlformats.org/officeDocument/2006/relationships/hyperlink" Target="https://starcitygames.com/balor-sgl-mtg-clb-162-enf/?sku=SGL-MTG-CLB-162-ENF1" TargetMode="External"/><Relationship Id="rId144" Type="http://schemas.openxmlformats.org/officeDocument/2006/relationships/hyperlink" Target="https://starcitygames.com/lair-of-the-hydra-sgl-mtg-afr2-356-enn/?sku=SGL-MTG-AFR2-356-ENN1" TargetMode="External"/><Relationship Id="rId330" Type="http://schemas.openxmlformats.org/officeDocument/2006/relationships/hyperlink" Target="https://starcitygames.com/lightning-bolt-sgl-mtg-prm-mf-2019-001-enn/?sku=SGL-MTG-PRM-MF_2019_001-ENN1" TargetMode="External"/><Relationship Id="rId90" Type="http://schemas.openxmlformats.org/officeDocument/2006/relationships/hyperlink" Target="https://starcitygames.com/sevinnes-reclamation-sgl-mtg-c19-5-enn/?sku=SGL-MTG-C19-5-ENN1" TargetMode="External"/><Relationship Id="rId165" Type="http://schemas.openxmlformats.org/officeDocument/2006/relationships/hyperlink" Target="https://starcitygames.com/golos-tireless-pilgrim-sgl-mtg-m20-226-enn/?sku=SGL-MTG-M20-226-ENN1" TargetMode="External"/><Relationship Id="rId186" Type="http://schemas.openxmlformats.org/officeDocument/2006/relationships/hyperlink" Target="https://starcitygames.com/field-of-the-dead-sgl-mtg-m20-247-enn/?sku=SGL-MTG-M20-247-ENN1" TargetMode="External"/><Relationship Id="rId351" Type="http://schemas.openxmlformats.org/officeDocument/2006/relationships/hyperlink" Target="https://starcitygames.com/god-eternal-kefnet-sgl-mtg-war-53-enn/?sku=SGL-MTG-WAR-53-ENN1" TargetMode="External"/><Relationship Id="rId372" Type="http://schemas.openxmlformats.org/officeDocument/2006/relationships/hyperlink" Target="https://starcitygames.com/shipwreck-marsh-sgl-mtg-mid-267-enn/?sku=SGL-MTG-MID-267-ENN1" TargetMode="External"/><Relationship Id="rId393" Type="http://schemas.openxmlformats.org/officeDocument/2006/relationships/hyperlink" Target="https://starcitygames.com/the-mightstone-and-weakstone-urza-planeswalker-sgl-mtg-bro-238-enn/?sku=SGL-MTG-BRO-238-ENN1" TargetMode="External"/><Relationship Id="rId407" Type="http://schemas.openxmlformats.org/officeDocument/2006/relationships/hyperlink" Target="https://starcitygames.com/urza-lord-protector-urza-planeswalker-sgl-mtg-bro-225-enn/?sku=SGL-MTG-BRO-225-ENN1" TargetMode="External"/><Relationship Id="rId211" Type="http://schemas.openxmlformats.org/officeDocument/2006/relationships/hyperlink" Target="https://starcitygames.com/selvala-heart-of-the-wilds-sgl-mtg-jmp-429-enn/?sku=SGL-MTG-JMP-429-ENN1" TargetMode="External"/><Relationship Id="rId232" Type="http://schemas.openxmlformats.org/officeDocument/2006/relationships/hyperlink" Target="https://starcitygames.com/leyline-of-abundance-sgl-mtg-m20-179-enn/?sku=SGL-MTG-M20-179-ENN1" TargetMode="External"/><Relationship Id="rId253" Type="http://schemas.openxmlformats.org/officeDocument/2006/relationships/hyperlink" Target="https://starcitygames.com/smothering-tithe-sgl-mtg-2x22-342-enf/?sku=SGL-MTG-2X22-342-ENF1" TargetMode="External"/><Relationship Id="rId274" Type="http://schemas.openxmlformats.org/officeDocument/2006/relationships/hyperlink" Target="https://starcitygames.com/teferis-ageless-insight-sgl-mtg-m21-076-enn/?sku=SGL-MTG-M21-076-ENN1" TargetMode="External"/><Relationship Id="rId295" Type="http://schemas.openxmlformats.org/officeDocument/2006/relationships/hyperlink" Target="https://starcitygames.com/adarkar-wasters-sgl-mtg-dmu-243-enn/?sku=SGL-MTG-DMU-243-ENN1" TargetMode="External"/><Relationship Id="rId309" Type="http://schemas.openxmlformats.org/officeDocument/2006/relationships/hyperlink" Target="https://starcitygames.com/gerrards-hourglass-pendant-sgl-mtg-dmc-017-enn/?sku=SGL-MTG-DMC-017-ENN1" TargetMode="External"/><Relationship Id="rId27" Type="http://schemas.openxmlformats.org/officeDocument/2006/relationships/hyperlink" Target="https://www.cardkingdom.com/mtg/strixhaven-mystical-archive-jpn/lightning-bolt-105-jpn-alternate-art" TargetMode="External"/><Relationship Id="rId48" Type="http://schemas.openxmlformats.org/officeDocument/2006/relationships/hyperlink" Target="https://starcitygames.com/rampaging-ferocidon-sgl-mtg-xln-154-enn/?sku=SGL-MTG-XLN-154-ENN1" TargetMode="External"/><Relationship Id="rId69" Type="http://schemas.openxmlformats.org/officeDocument/2006/relationships/hyperlink" Target="https://starcitygames.com/oketras-monument-sgl-mtg-akh-233-enn/?sku=SGL-MTG-AKH-233-ENN1" TargetMode="External"/><Relationship Id="rId113" Type="http://schemas.openxmlformats.org/officeDocument/2006/relationships/hyperlink" Target="https://starcitygames.com/arcades-the-strategist-sgl-mtg-m19-212-enn/?sku=SGL-MTG-M19-212-ENN1" TargetMode="External"/><Relationship Id="rId134" Type="http://schemas.openxmlformats.org/officeDocument/2006/relationships/hyperlink" Target="https://starcitygames.com/raugrin-triome-sgl-mtg-iko-251-enn/?sku=SGL-MTG-IKO-251-ENN1" TargetMode="External"/><Relationship Id="rId320" Type="http://schemas.openxmlformats.org/officeDocument/2006/relationships/hyperlink" Target="https://starcitygames.com/greensleeves-maro-sorcerer-sgl-mtg-dmc-027-enn/?sku=SGL-MTG-DMC-027-ENN1" TargetMode="External"/><Relationship Id="rId80" Type="http://schemas.openxmlformats.org/officeDocument/2006/relationships/hyperlink" Target="https://starcitygames.com/lightning-bolt-sgl-mtg-jmp-342-enn/?sku=SGL-MTG-JMP-342-ENN1" TargetMode="External"/><Relationship Id="rId155" Type="http://schemas.openxmlformats.org/officeDocument/2006/relationships/hyperlink" Target="https://starcitygames.com/all-is-dust-sgl-mtg-uma-1-enn/?sku=SGL-MTG-UMA-1-ENN1" TargetMode="External"/><Relationship Id="rId176" Type="http://schemas.openxmlformats.org/officeDocument/2006/relationships/hyperlink" Target="https://starcitygames.com/monastery-mentor-sgl-mtg-2x2-021-enn/?sku=SGL-MTG-2X2-021-ENN1" TargetMode="External"/><Relationship Id="rId197" Type="http://schemas.openxmlformats.org/officeDocument/2006/relationships/hyperlink" Target="https://starcitygames.com/wayward-swordtooth-sgl-mtg-rix-150-enn/?sku=SGL-MTG-RIX-150-ENN1" TargetMode="External"/><Relationship Id="rId341" Type="http://schemas.openxmlformats.org/officeDocument/2006/relationships/hyperlink" Target="https://starcitygames.com/mountain-sgl-mtg-dmu-280-enf/?sku=SGL-MTG-DMU-280-ENF1" TargetMode="External"/><Relationship Id="rId362" Type="http://schemas.openxmlformats.org/officeDocument/2006/relationships/hyperlink" Target="https://starcitygames.com/galvanic-iteration-sgl-mtg-mid-224-enn/?sku=SGL-MTG-MID-224-ENN1" TargetMode="External"/><Relationship Id="rId383" Type="http://schemas.openxmlformats.org/officeDocument/2006/relationships/hyperlink" Target="https://starcitygames.com/tenacious-underdog-sgl-mtg-prm-pp_snc_097-enf/?sku=SGL-MTG-PRM-PP_SNC_097-ENF1" TargetMode="External"/><Relationship Id="rId201" Type="http://schemas.openxmlformats.org/officeDocument/2006/relationships/hyperlink" Target="https://starcitygames.com/storm-the-vault-sgl-mtg-rix-173a-enn/?sku=SGL-MTG-RIX-173a-ENN1" TargetMode="External"/><Relationship Id="rId222" Type="http://schemas.openxmlformats.org/officeDocument/2006/relationships/hyperlink" Target="https://starcitygames.com/lava-spike-sgl-mtg-prm-prmr_2022_001-enn/?sku=SGL-MTG-PRM-PRMR_2022_001-ENN1" TargetMode="External"/><Relationship Id="rId243" Type="http://schemas.openxmlformats.org/officeDocument/2006/relationships/hyperlink" Target="https://starcitygames.com/sphinxs-revelation-sgl-mtg-rtr-200-enn/?sku=SGL-MTG-RTR-200-ENN1" TargetMode="External"/><Relationship Id="rId264" Type="http://schemas.openxmlformats.org/officeDocument/2006/relationships/hyperlink" Target="https://starcitygames.com/dauthi-voidwalker-sgl-mtg-mh2-081-enn/?sku=SGL-MTG-MH2-081-ENN1" TargetMode="External"/><Relationship Id="rId285" Type="http://schemas.openxmlformats.org/officeDocument/2006/relationships/hyperlink" Target="https://starcitygames.com/isolated-chapel-sgl-mtg-dom-241-enn/?sku=SGL-MTG-DOM-241-ENN1" TargetMode="External"/><Relationship Id="rId17" Type="http://schemas.openxmlformats.org/officeDocument/2006/relationships/hyperlink" Target="https://starcitygames.com/jetmirs-garden-sgl-mtg-snc-250-enn/?sku=SGL-MTG-SNC-250-ENN1" TargetMode="External"/><Relationship Id="rId38" Type="http://schemas.openxmlformats.org/officeDocument/2006/relationships/hyperlink" Target="https://starcitygames.com/aether-gust-sgl-mtg-m20-42-enf/?sku=SGL-MTG-M20-42-ENF1" TargetMode="External"/><Relationship Id="rId59" Type="http://schemas.openxmlformats.org/officeDocument/2006/relationships/hyperlink" Target="https://starcitygames.com/kroxa-titan-of-deaths-hunger-sgl-mtg-thb-221-enn/?sku=SGL-MTG-THB-221-ENN1" TargetMode="External"/><Relationship Id="rId103" Type="http://schemas.openxmlformats.org/officeDocument/2006/relationships/hyperlink" Target="https://starcitygames.com/battle-angels-of-tyr-sgl-mtg-clb-009-enn/?sku=SGL-MTG-CLB-009-ENN1" TargetMode="External"/><Relationship Id="rId124" Type="http://schemas.openxmlformats.org/officeDocument/2006/relationships/hyperlink" Target="https://starcitygames.com/arcane-denial-sgl-mtg-a25-41-enn/?sku=SGL-MTG-A25-41-ENN1" TargetMode="External"/><Relationship Id="rId310" Type="http://schemas.openxmlformats.org/officeDocument/2006/relationships/hyperlink" Target="https://starcitygames.com/dihada-binder-of-wills-sgl-mtg-dmc-001-enf/?sku=SGL-MTG-DMC-001-ENF1" TargetMode="External"/><Relationship Id="rId70" Type="http://schemas.openxmlformats.org/officeDocument/2006/relationships/hyperlink" Target="https://starcitygames.com/deadly-dispute-sgl-mtg-afr-094-enf/?sku=SGL-MTG-AFR-094-ENF1" TargetMode="External"/><Relationship Id="rId91" Type="http://schemas.openxmlformats.org/officeDocument/2006/relationships/hyperlink" Target="https://starcitygames.com/ethereal-absolution-sgl-mtg-prm-pre-rna-170-enf/?sku=SGL-MTG-PRM-PRE_RNA_170-ENF1" TargetMode="External"/><Relationship Id="rId145" Type="http://schemas.openxmlformats.org/officeDocument/2006/relationships/hyperlink" Target="https://starcitygames.com/profane-tutor-sgl-mtg-mh22-452-enn/?sku=SGL-MTG-MH22-452-ENN1" TargetMode="External"/><Relationship Id="rId166" Type="http://schemas.openxmlformats.org/officeDocument/2006/relationships/hyperlink" Target="https://starcitygames.com/green-suns-zenith-sgl-mtg-ema-169-enn/?sku=SGL-MTG-EMA-169-ENN1" TargetMode="External"/><Relationship Id="rId187" Type="http://schemas.openxmlformats.org/officeDocument/2006/relationships/hyperlink" Target="https://starcitygames.com/ajani-strength-of-the-pride-sgl-mtg-m20-2-enn/?sku=SGL-MTG-M20-2-ENN1" TargetMode="External"/><Relationship Id="rId331" Type="http://schemas.openxmlformats.org/officeDocument/2006/relationships/hyperlink" Target="https://starcitygames.com/monastery-swiftspear-sgl-mtg-tsr2-349-enn/?sku=SGL-MTG-TSR2-349-ENN1" TargetMode="External"/><Relationship Id="rId352" Type="http://schemas.openxmlformats.org/officeDocument/2006/relationships/hyperlink" Target="https://starcitygames.com/liliana-of-the-veil-sgl-mtg-dmu-097-enn/?sku=SGL-MTG-DMU-097-ENN1" TargetMode="External"/><Relationship Id="rId373" Type="http://schemas.openxmlformats.org/officeDocument/2006/relationships/hyperlink" Target="https://starcitygames.com/vodalian-hexcatcher-sgl-mtg-dmu-075-enn/?sku=SGL-MTG-DMU-075-ENN1" TargetMode="External"/><Relationship Id="rId394" Type="http://schemas.openxmlformats.org/officeDocument/2006/relationships/hyperlink" Target="https://starcitygames.com/the-stone-brain-sgl-mtg-prm-pre_bro_247-enf/?sku=SGL-MTG-PRM-PRE_BRO_247-ENF1" TargetMode="External"/><Relationship Id="rId408" Type="http://schemas.openxmlformats.org/officeDocument/2006/relationships/hyperlink" Target="https://starcitygames.com/phyrexian-dragon-engine-mishra-lost-to-phyrexia-sgl-mtg-bro-163-enn/?sku=SGL-MTG-BRO-163-ENN1" TargetMode="External"/><Relationship Id="rId1" Type="http://schemas.openxmlformats.org/officeDocument/2006/relationships/hyperlink" Target="https://starcitygames.com/polluted-delta-sgl-mtg-zne-002-enn/?sku=SGL-MTG-ZNE-002-ENN1" TargetMode="External"/><Relationship Id="rId212" Type="http://schemas.openxmlformats.org/officeDocument/2006/relationships/hyperlink" Target="https://starcitygames.com/branching-evolution-sgl-mtg-jmp-029-enn/?sku=SGL-MTG-JMP-029-ENN1" TargetMode="External"/><Relationship Id="rId233" Type="http://schemas.openxmlformats.org/officeDocument/2006/relationships/hyperlink" Target="https://starcitygames.com/path-to-exile-sgl-mtg-2x2-023-enn/?sku=SGL-MTG-2X2-023-ENN1" TargetMode="External"/><Relationship Id="rId254" Type="http://schemas.openxmlformats.org/officeDocument/2006/relationships/hyperlink" Target="https://starcitygames.com/vandalblast-sgl-mtg-rtr-111-enn/?sku=SGL-MTG-RTR-111-ENN1" TargetMode="External"/><Relationship Id="rId28" Type="http://schemas.openxmlformats.org/officeDocument/2006/relationships/hyperlink" Target="https://starcitygames.com/fetid-heath-sgl-mtg-ncc-401-enn/?sku=SGL-MTG-NCC-401-ENN1" TargetMode="External"/><Relationship Id="rId49" Type="http://schemas.openxmlformats.org/officeDocument/2006/relationships/hyperlink" Target="https://starcitygames.com/sunpetal-grove-sgl-mtg-xln-257-enn/?sku=SGL-MTG-XLN-257-ENN1" TargetMode="External"/><Relationship Id="rId114" Type="http://schemas.openxmlformats.org/officeDocument/2006/relationships/hyperlink" Target="https://starcitygames.com/zilortha-strength-incarnate-sgl-mtg-prm-bab_iko2_275-enf/?sku=SGL-MTG-PRM-BAB_IKO2_275-ENF1" TargetMode="External"/><Relationship Id="rId275" Type="http://schemas.openxmlformats.org/officeDocument/2006/relationships/hyperlink" Target="https://starcitygames.com/teferi-master-of-time-sgl-mtg-m21-075-enn/?sku=SGL-MTG-M21-075-ENN1" TargetMode="External"/><Relationship Id="rId296" Type="http://schemas.openxmlformats.org/officeDocument/2006/relationships/hyperlink" Target="https://starcitygames.com/adarkar-wastes-sgl-mtg-prm-pre_dmu_243-enf/?sku=SGL-MTG-PRM-PRE_DMU_243-ENF1" TargetMode="External"/><Relationship Id="rId300" Type="http://schemas.openxmlformats.org/officeDocument/2006/relationships/hyperlink" Target="https://starcitygames.com/swamp-sgl-mtg-dmu-279-enf/?sku=SGL-MTG-DMU-279-ENF1" TargetMode="External"/><Relationship Id="rId60" Type="http://schemas.openxmlformats.org/officeDocument/2006/relationships/hyperlink" Target="https://starcitygames.com/nyxbloom-ancient-sgl-mtg-thb-190-enn/?sku=SGL-MTG-THB-190-ENN1" TargetMode="External"/><Relationship Id="rId81" Type="http://schemas.openxmlformats.org/officeDocument/2006/relationships/hyperlink" Target="https://starcitygames.com/snow-covered-island-sgl-mtg-khm-278-enf/?sku=SGL-MTG-KHM-278-ENF1" TargetMode="External"/><Relationship Id="rId135" Type="http://schemas.openxmlformats.org/officeDocument/2006/relationships/hyperlink" Target="https://starcitygames.com/fiend-artisan-sgl-mtg-iko-220-enn/?sku=SGL-MTG-IKO-220-ENN1" TargetMode="External"/><Relationship Id="rId156" Type="http://schemas.openxmlformats.org/officeDocument/2006/relationships/hyperlink" Target="https://starcitygames.com/thaumatic-compass-sgl-mtg-xln-249a-enn/?sku=SGL-MTG-XLN-249a-ENN1" TargetMode="External"/><Relationship Id="rId177" Type="http://schemas.openxmlformats.org/officeDocument/2006/relationships/hyperlink" Target="https://starcitygames.com/panharmonicon-sgl-mtg-2x22-395-enn/?sku=SGL-MTG-2X22-395-ENN1" TargetMode="External"/><Relationship Id="rId198" Type="http://schemas.openxmlformats.org/officeDocument/2006/relationships/hyperlink" Target="https://starcitygames.com/timestream-navigator-sgl-mtg-rix-59-enn/?sku=SGL-MTG-RIX-59-ENN1" TargetMode="External"/><Relationship Id="rId321" Type="http://schemas.openxmlformats.org/officeDocument/2006/relationships/hyperlink" Target="https://starcitygames.com/rundvelt-hordemaster-sgl-mtg-dmu-142-enn/?sku=SGL-MTG-DMU-142-ENN1" TargetMode="External"/><Relationship Id="rId342" Type="http://schemas.openxmlformats.org/officeDocument/2006/relationships/hyperlink" Target="https://starcitygames.com/reckoner-bankbuster-sgl-mtg-neo2-499-enn/?sku=SGL-MTG-NEO2-499-ENN1" TargetMode="External"/><Relationship Id="rId363" Type="http://schemas.openxmlformats.org/officeDocument/2006/relationships/hyperlink" Target="https://starcitygames.com/dihada-binder-of-wills-sgl-mtg-dmc-001-enn/?sku=SGL-MTG-DMC-001-ENN1" TargetMode="External"/><Relationship Id="rId384" Type="http://schemas.openxmlformats.org/officeDocument/2006/relationships/hyperlink" Target="https://starcitygames.com/doomsday-sgl-mtg-pwsb-wth_066-enn/?sku=SGL-MTG-PWSB-WTH_066-ENN1" TargetMode="External"/><Relationship Id="rId202" Type="http://schemas.openxmlformats.org/officeDocument/2006/relationships/hyperlink" Target="https://starcitygames.com/azors-gateway-sgl-mtg-rix-176a-enn/?sku=SGL-MTG-RIX-176a-ENN1" TargetMode="External"/><Relationship Id="rId223" Type="http://schemas.openxmlformats.org/officeDocument/2006/relationships/hyperlink" Target="https://starcitygames.com/snow-covered-island-sgl-mtg-ice-371-enn/?sku=SGL-MTG-ICE-371-ENN1" TargetMode="External"/><Relationship Id="rId244" Type="http://schemas.openxmlformats.org/officeDocument/2006/relationships/hyperlink" Target="https://starcitygames.com/dreadbore-sgl-mtg-rtr-157-enn/?sku=SGL-MTG-RTR-157-ENN1" TargetMode="External"/><Relationship Id="rId18" Type="http://schemas.openxmlformats.org/officeDocument/2006/relationships/hyperlink" Target="https://starcitygames.com/fury-sgl-mtg-mh22-313-enn/?sku=SGL-MTG-MH22-313-ENN1" TargetMode="External"/><Relationship Id="rId39" Type="http://schemas.openxmlformats.org/officeDocument/2006/relationships/hyperlink" Target="https://starcitygames.com/endurance-sgl-mtg-mh2-157-enn/?sku=SGL-MTG-MH2-157-ENN1" TargetMode="External"/><Relationship Id="rId265" Type="http://schemas.openxmlformats.org/officeDocument/2006/relationships/hyperlink" Target="https://starcitygames.com/orb-of-dragonkind-sgl-mtg-afr2-381-enf/?sku=SGL-MTG-AFR2-381-ENF1" TargetMode="External"/><Relationship Id="rId286" Type="http://schemas.openxmlformats.org/officeDocument/2006/relationships/hyperlink" Target="https://starcitygames.com/yavimaya-cradle-of-growth-sgl-mtg-mh2-261-enn/?sku=SGL-MTG-MH2-261-ENN1" TargetMode="External"/><Relationship Id="rId50" Type="http://schemas.openxmlformats.org/officeDocument/2006/relationships/hyperlink" Target="https://starcitygames.com/rootbound-crag-sgl-mtg-xln-256-enn/?sku=SGL-MTG-XLN-256-ENN1" TargetMode="External"/><Relationship Id="rId104" Type="http://schemas.openxmlformats.org/officeDocument/2006/relationships/hyperlink" Target="https://starcitygames.com/ancient-copper-dragon-sgl-mtg-clb-161-enn/?sku=SGL-MTG-CLB-161-ENN1" TargetMode="External"/><Relationship Id="rId125" Type="http://schemas.openxmlformats.org/officeDocument/2006/relationships/hyperlink" Target="https://starcitygames.com/ponder-sgl-mtg-m12-73-enn/?sku=SGL-MTG-M12-73-ENN1" TargetMode="External"/><Relationship Id="rId146" Type="http://schemas.openxmlformats.org/officeDocument/2006/relationships/hyperlink" Target="https://starcitygames.com/forsaken-monument-sgl-mtg-znr2-374-enn/?sku=SGL-MTG-ZNR2-374-ENN1" TargetMode="External"/><Relationship Id="rId167" Type="http://schemas.openxmlformats.org/officeDocument/2006/relationships/hyperlink" Target="https://starcitygames.com/grafdiggers-cage-sgl-mtg-prm-secret_sld_324-enn/?sku=SGL-MTG-PRM-SECRET_SLD_324-ENN1" TargetMode="External"/><Relationship Id="rId188" Type="http://schemas.openxmlformats.org/officeDocument/2006/relationships/hyperlink" Target="https://starcitygames.com/scheming-symmetry-sgl-mtg-m20-113-enn/?sku=SGL-MTG-M20-113-ENN1" TargetMode="External"/><Relationship Id="rId311" Type="http://schemas.openxmlformats.org/officeDocument/2006/relationships/hyperlink" Target="https://starcitygames.com/dragonskull-summit-sgl-mtg-dmc-207-enn/?sku=SGL-MTG-DMC-207-ENN1" TargetMode="External"/><Relationship Id="rId332" Type="http://schemas.openxmlformats.org/officeDocument/2006/relationships/hyperlink" Target="https://starcitygames.com/jaya-fiery-negotiator-sgl-mtg-dmu2-374-enn/?sku=SGL-MTG-DMU2-374-ENN1" TargetMode="External"/><Relationship Id="rId353" Type="http://schemas.openxmlformats.org/officeDocument/2006/relationships/hyperlink" Target="https://starcitygames.com/god-eternal-bontu-sgl-mtg-war-92-enn/?sku=SGL-MTG-WAR-92-ENN1" TargetMode="External"/><Relationship Id="rId374" Type="http://schemas.openxmlformats.org/officeDocument/2006/relationships/hyperlink" Target="https://starcitygames.com/twinning-staff-sgl-mtg-c20-070-enn/?sku=SGL-MTG-C20-070-ENN1" TargetMode="External"/><Relationship Id="rId395" Type="http://schemas.openxmlformats.org/officeDocument/2006/relationships/hyperlink" Target="https://starcitygames.com/staff-of-titania-sgl-mtg-brc-027-enf/?sku=SGL-MTG-BRC-027-ENF1" TargetMode="External"/><Relationship Id="rId409" Type="http://schemas.openxmlformats.org/officeDocument/2006/relationships/hyperlink" Target="https://starcitygames.com/brushland-sgl-mtg-bro2-298-enn/?sku=SGL-MTG-BRO2-298-ENN1" TargetMode="External"/><Relationship Id="rId71" Type="http://schemas.openxmlformats.org/officeDocument/2006/relationships/hyperlink" Target="https://starcitygames.com/ingenious-smith-sgl-mtg-afr-021-enf/?sku=SGL-MTG-AFR-021-ENF1" TargetMode="External"/><Relationship Id="rId92" Type="http://schemas.openxmlformats.org/officeDocument/2006/relationships/hyperlink" Target="https://starcitygames.com/indulging-patrician-sgl-mtg-m21-219-enf/?sku=SGL-MTG-M21-219-ENF1" TargetMode="External"/><Relationship Id="rId213" Type="http://schemas.openxmlformats.org/officeDocument/2006/relationships/hyperlink" Target="https://starcitygames.com/swords-to-plowshares-sgl-mtg-sta-010-enn/?sku=SGL-MTG-STA-010-ENN1" TargetMode="External"/><Relationship Id="rId234" Type="http://schemas.openxmlformats.org/officeDocument/2006/relationships/hyperlink" Target="https://starcitygames.com/elenda-the-dusk-rose-sgl-mtg-2x22-377-enf/?sku=SGL-MTG-2X22-377-ENF1" TargetMode="External"/><Relationship Id="rId2" Type="http://schemas.openxmlformats.org/officeDocument/2006/relationships/hyperlink" Target="https://starcitygames.com/urzas-saga-sgl-mtg-mh2-259-enn/?sku=SGL-MTG-MH2-259-ENN1" TargetMode="External"/><Relationship Id="rId29" Type="http://schemas.openxmlformats.org/officeDocument/2006/relationships/hyperlink" Target="https://starcitygames.com/currency-converter-sgl-mtg-ncc-081-enn/?sku=SGL-MTG-NCC-081-ENN1" TargetMode="External"/><Relationship Id="rId255" Type="http://schemas.openxmlformats.org/officeDocument/2006/relationships/hyperlink" Target="https://starcitygames.com/chandra-dressed-to-kill-sgl-mtg-vow-149-enn/?sku=SGL-MTG-VOW-149-ENN1" TargetMode="External"/><Relationship Id="rId276" Type="http://schemas.openxmlformats.org/officeDocument/2006/relationships/hyperlink" Target="https://starcitygames.com/azusa-lost-but-seeking-sgl-mtg-m21-173-enn/?sku=SGL-MTG-M21-173-ENN1" TargetMode="External"/><Relationship Id="rId297" Type="http://schemas.openxmlformats.org/officeDocument/2006/relationships/hyperlink" Target="https://starcitygames.com/sulfurous-springs-sgl-mtg-dmu-256-enn/?sku=SGL-MTG-DMU-256-ENN1" TargetMode="External"/><Relationship Id="rId40" Type="http://schemas.openxmlformats.org/officeDocument/2006/relationships/hyperlink" Target="https://starcitygames.com/stitchers-supplier-sgl-mtg-pwsb-m19_121-enn/?sku=SGL-MTG-PWSB-M19_121-ENN1" TargetMode="External"/><Relationship Id="rId115" Type="http://schemas.openxmlformats.org/officeDocument/2006/relationships/hyperlink" Target="https://starcitygames.com/damnation-sgl-mtg-tsr-106-enn/?sku=SGL-MTG-TSR-106-ENN1" TargetMode="External"/><Relationship Id="rId136" Type="http://schemas.openxmlformats.org/officeDocument/2006/relationships/hyperlink" Target="https://starcitygames.com/kinnan-bonder-prodigy-sgl-mtg-iko-192-enn/?sku=SGL-MTG-IKO-192-ENN1" TargetMode="External"/><Relationship Id="rId157" Type="http://schemas.openxmlformats.org/officeDocument/2006/relationships/hyperlink" Target="https://starcitygames.com/shrine-token-sgl-mtg-nec-t01-enn/?sku=SGL-MTG-NEC-T01-ENN1" TargetMode="External"/><Relationship Id="rId178" Type="http://schemas.openxmlformats.org/officeDocument/2006/relationships/hyperlink" Target="https://starcitygames.com/forbidden-orchard-sgl-mtg-2x2-323-enn/?sku=SGL-MTG-2X2-323-ENN1" TargetMode="External"/><Relationship Id="rId301" Type="http://schemas.openxmlformats.org/officeDocument/2006/relationships/hyperlink" Target="https://starcitygames.com/island-sgl-mtg-dmu-278-enn/?sku=SGL-MTG-DMU-278-ENN1" TargetMode="External"/><Relationship Id="rId322" Type="http://schemas.openxmlformats.org/officeDocument/2006/relationships/hyperlink" Target="https://starcitygames.com/jaya-fiery-negotiator-sgl-mtg-dmu-133-enn/?sku=SGL-MTG-DMU-133-ENN1" TargetMode="External"/><Relationship Id="rId343" Type="http://schemas.openxmlformats.org/officeDocument/2006/relationships/hyperlink" Target="https://starcitygames.com/frostboil-snarl-sgl-mtg-stx-265-enn/?sku=SGL-MTG-STX-265-ENN1" TargetMode="External"/><Relationship Id="rId364" Type="http://schemas.openxmlformats.org/officeDocument/2006/relationships/hyperlink" Target="https://starcitygames.com/the-peregrine-dynamo-sgl-mtg-dmc-019-enn/?sku=SGL-MTG-DMC-019-ENN1" TargetMode="External"/><Relationship Id="rId61" Type="http://schemas.openxmlformats.org/officeDocument/2006/relationships/hyperlink" Target="https://starcitygames.com/archon-of-emeria-sgl-mtg-znr-004-enf/?sku=SGL-MTG-ZNR-004-ENF1" TargetMode="External"/><Relationship Id="rId82" Type="http://schemas.openxmlformats.org/officeDocument/2006/relationships/hyperlink" Target="https://starcitygames.com/fiery-emancipation-sgl-mtg-m21-143-enf/?sku=SGL-MTG-M21-143-ENF1" TargetMode="External"/><Relationship Id="rId199" Type="http://schemas.openxmlformats.org/officeDocument/2006/relationships/hyperlink" Target="https://starcitygames.com/journey-to-eternity-sgl-mtg-rix-160a-enn/?sku=SGL-MTG-RIX-160a-ENN1" TargetMode="External"/><Relationship Id="rId203" Type="http://schemas.openxmlformats.org/officeDocument/2006/relationships/hyperlink" Target="https://starcitygames.com/curious-obsession-sgl-mtg-rix-35-enn/?sku=SGL-MTG-RIX-35-ENN1" TargetMode="External"/><Relationship Id="rId385" Type="http://schemas.openxmlformats.org/officeDocument/2006/relationships/hyperlink" Target="https://starcitygames.com/fauna-shaman-sgl-mtg-bro-179-enn/?sku=SGL-MTG-BRO-179-ENN1" TargetMode="External"/><Relationship Id="rId19" Type="http://schemas.openxmlformats.org/officeDocument/2006/relationships/hyperlink" Target="https://starcitygames.com/heroic-intervention-sgl-mtg-afc-161-enn/?sku=SGL-MTG-AFC-161-ENN1" TargetMode="External"/><Relationship Id="rId224" Type="http://schemas.openxmlformats.org/officeDocument/2006/relationships/hyperlink" Target="https://starcitygames.com/snow-covered-mountain-sgl-mtg-ice-379-enn/?sku=SGL-MTG-ICE-379-ENN1" TargetMode="External"/><Relationship Id="rId245" Type="http://schemas.openxmlformats.org/officeDocument/2006/relationships/hyperlink" Target="https://starcitygames.com/grave-betrayal-sgl-mtg-rtr-67-enn/?sku=SGL-MTG-RTR-67-ENN1" TargetMode="External"/><Relationship Id="rId266" Type="http://schemas.openxmlformats.org/officeDocument/2006/relationships/hyperlink" Target="https://starcitygames.com/vigor-sgl-mtg-bbd-215-enn/?sku=SGL-MTG-BBD-215-ENN1" TargetMode="External"/><Relationship Id="rId287" Type="http://schemas.openxmlformats.org/officeDocument/2006/relationships/hyperlink" Target="https://starcitygames.com/sram-senior-edificer-sgl-mtg-tsr2-303-enn/?sku=SGL-MTG-TSR2-303-ENN1" TargetMode="External"/><Relationship Id="rId410" Type="http://schemas.openxmlformats.org/officeDocument/2006/relationships/hyperlink" Target="https://starcitygames.com/platinum-angel-sgl-mtg-brr-041-enn/?sku=SGL-MTG-BRR-041-ENN1" TargetMode="External"/><Relationship Id="rId30" Type="http://schemas.openxmlformats.org/officeDocument/2006/relationships/hyperlink" Target="https://starcitygames.com/strionic-resonator-sgl-mtg-ncc-381-enn/?sku=SGL-MTG-NCC-381-ENN1" TargetMode="External"/><Relationship Id="rId105" Type="http://schemas.openxmlformats.org/officeDocument/2006/relationships/hyperlink" Target="https://starcitygames.com/archivist-of-oghma-sgl-mtg-clb-004-enn/?sku=SGL-MTG-CLB-004-ENN1" TargetMode="External"/><Relationship Id="rId126" Type="http://schemas.openxmlformats.org/officeDocument/2006/relationships/hyperlink" Target="https://starcitygames.com/counterspell-sgl-mtg-tmp-57-enn/?sku=SGL-MTG-TMP-57-ENN1" TargetMode="External"/><Relationship Id="rId147" Type="http://schemas.openxmlformats.org/officeDocument/2006/relationships/hyperlink" Target="https://starcitygames.com/forsaken-monument-sgl-mtg-znr-244-enn/?sku=SGL-MTG-ZNR-244-ENN1" TargetMode="External"/><Relationship Id="rId168" Type="http://schemas.openxmlformats.org/officeDocument/2006/relationships/hyperlink" Target="https://starcitygames.com/sol-ring-sgl-mtg-v10-12-enf/?sku=SGL-MTG-V10-12-ENF1" TargetMode="External"/><Relationship Id="rId312" Type="http://schemas.openxmlformats.org/officeDocument/2006/relationships/hyperlink" Target="https://starcitygames.com/reliquary-tower-sgl-mtg-dmc-227-enn/?sku=SGL-MTG-DMC-227-ENN1" TargetMode="External"/><Relationship Id="rId333" Type="http://schemas.openxmlformats.org/officeDocument/2006/relationships/hyperlink" Target="https://starcitygames.com/defiler-of-vigor-sgl-mtg-dmu-160-enf/?sku=SGL-MTG-DMU-160-ENF1" TargetMode="External"/><Relationship Id="rId354" Type="http://schemas.openxmlformats.org/officeDocument/2006/relationships/hyperlink" Target="https://starcitygames.com/the-meathook-massacre-sgl-mtg-mid-112-enn/?sku=SGL-MTG-MID-112-ENN1" TargetMode="External"/><Relationship Id="rId51" Type="http://schemas.openxmlformats.org/officeDocument/2006/relationships/hyperlink" Target="https://starcitygames.com/legions-landing-sgl-mtg-xln-22a-enn/?sku=SGL-MTG-XLN-22a-ENN1" TargetMode="External"/><Relationship Id="rId72" Type="http://schemas.openxmlformats.org/officeDocument/2006/relationships/hyperlink" Target="https://starcitygames.com/skirk-prospector-sgl-mtg-dom-144-enf/?sku=SGL-MTG-DOM-144-ENF1" TargetMode="External"/><Relationship Id="rId93" Type="http://schemas.openxmlformats.org/officeDocument/2006/relationships/hyperlink" Target="https://starcitygames.com/fracture-sgl-mtg-prm-pp_stx_378-enf/?sku=SGL-MTG-PRM-PP_STX_378-ENF1" TargetMode="External"/><Relationship Id="rId189" Type="http://schemas.openxmlformats.org/officeDocument/2006/relationships/hyperlink" Target="https://starcitygames.com/leyline-of-sanctity-sgl-mtg-m20-26-enn/?sku=SGL-MTG-M20-26-ENN1" TargetMode="External"/><Relationship Id="rId375" Type="http://schemas.openxmlformats.org/officeDocument/2006/relationships/hyperlink" Target="https://starcitygames.com/lotus-bloom-sgl-mtg-tsr-270-enn/?sku=SGL-MTG-TSR-270-ENN1" TargetMode="External"/><Relationship Id="rId396" Type="http://schemas.openxmlformats.org/officeDocument/2006/relationships/hyperlink" Target="https://starcitygames.com/mishras-bauble-sgl-mtg-brr-034-enn/?sku=SGL-MTG-BRR-034-ENN1" TargetMode="External"/><Relationship Id="rId3" Type="http://schemas.openxmlformats.org/officeDocument/2006/relationships/hyperlink" Target="https://starcitygames.com/abrupt-decay-sgl-mtg-prm-wmcq-2016-001-enf/?sku=SGL-MTG-PRM-WMCQ_2016_001-ENF1" TargetMode="External"/><Relationship Id="rId214" Type="http://schemas.openxmlformats.org/officeDocument/2006/relationships/hyperlink" Target="https://starcitygames.com/beledros-witherbloom-sgl-mtg-stx-163-enn/?sku=SGL-MTG-STX-163-ENN1" TargetMode="External"/><Relationship Id="rId235" Type="http://schemas.openxmlformats.org/officeDocument/2006/relationships/hyperlink" Target="https://starcitygames.com/damnation-sgl-mtg-2x22-353-enn/?sku=SGL-MTG-2X22-353-ENN1" TargetMode="External"/><Relationship Id="rId256" Type="http://schemas.openxmlformats.org/officeDocument/2006/relationships/hyperlink" Target="https://starcitygames.com/erebos-bleak-hearted-sgl-mtg-thb-093-enn/?sku=SGL-MTG-THB-093-ENN1" TargetMode="External"/><Relationship Id="rId277" Type="http://schemas.openxmlformats.org/officeDocument/2006/relationships/hyperlink" Target="https://starcitygames.com/heroic-intervention-sgl-mtg-m21-188-enn/?sku=SGL-MTG-M21-188-ENN1" TargetMode="External"/><Relationship Id="rId298" Type="http://schemas.openxmlformats.org/officeDocument/2006/relationships/hyperlink" Target="https://starcitygames.com/karplusan-forest-sgl-mtg-dmu2-379-enn/?sku=SGL-MTG-DMU2-379-ENN1" TargetMode="External"/><Relationship Id="rId400" Type="http://schemas.openxmlformats.org/officeDocument/2006/relationships/hyperlink" Target="https://starcitygames.com/dark-ritual-sgl-mtg-sta-026-enn/?sku=SGL-MTG-STA-026-ENN1" TargetMode="External"/><Relationship Id="rId116" Type="http://schemas.openxmlformats.org/officeDocument/2006/relationships/hyperlink" Target="https://starcitygames.com/ketria-triome-sgl-mtg-iko-250-enn/?sku=SGL-MTG-IKO-250-ENN1" TargetMode="External"/><Relationship Id="rId137" Type="http://schemas.openxmlformats.org/officeDocument/2006/relationships/hyperlink" Target="https://starcitygames.com/ruinous-ultimatum-sgl-mtg-iko-204-enn/?sku=SGL-MTG-IKO-204-ENN1" TargetMode="External"/><Relationship Id="rId158" Type="http://schemas.openxmlformats.org/officeDocument/2006/relationships/hyperlink" Target="https://starcitygames.com/mechtitan-token-sgl-mtg-neo-t14-enn/?sku=SGL-MTG-NEO-T14-ENN1" TargetMode="External"/><Relationship Id="rId302" Type="http://schemas.openxmlformats.org/officeDocument/2006/relationships/hyperlink" Target="https://starcitygames.com/swamp-sgl-mtg-dmu-279-enn/?sku=SGL-MTG-DMU-279-ENN1" TargetMode="External"/><Relationship Id="rId323" Type="http://schemas.openxmlformats.org/officeDocument/2006/relationships/hyperlink" Target="https://starcitygames.com/shivan-devastator-sgl-mtg-dmu-143-enn/?sku=SGL-MTG-DMU-143-ENN1" TargetMode="External"/><Relationship Id="rId344" Type="http://schemas.openxmlformats.org/officeDocument/2006/relationships/hyperlink" Target="https://starcitygames.com/frostboil-snarl-sgl-mtg-stx-265-enn/?sku=SGL-MTG-STX-265-ENN1" TargetMode="External"/><Relationship Id="rId20" Type="http://schemas.openxmlformats.org/officeDocument/2006/relationships/hyperlink" Target="https://starcitygames.com/raffines-tower-sgl-mtg-snc-254-enn/?sku=SGL-MTG-SNC-254-ENN1" TargetMode="External"/><Relationship Id="rId41" Type="http://schemas.openxmlformats.org/officeDocument/2006/relationships/hyperlink" Target="https://starcitygames.com/shared-summons-sgl-mtg-m20-193-enf/?sku=SGL-MTG-M20-193-ENF1" TargetMode="External"/><Relationship Id="rId62" Type="http://schemas.openxmlformats.org/officeDocument/2006/relationships/hyperlink" Target="https://starcitygames.com/sanctum-of-stone-fangs-sgl-mtg-m21-120-enf/?sku=SGL-MTG-M21-120-ENF1" TargetMode="External"/><Relationship Id="rId83" Type="http://schemas.openxmlformats.org/officeDocument/2006/relationships/hyperlink" Target="https://starcitygames.com/henrika-domnathi-henrika-infernal-seer-sgl-mtg-vow2-335-enn/?sku=SGL-MTG-VOW2-335-ENN1" TargetMode="External"/><Relationship Id="rId179" Type="http://schemas.openxmlformats.org/officeDocument/2006/relationships/hyperlink" Target="https://starcitygames.com/shadowborn-apostle-sgl-mtg-2x2-089-enn/?sku=SGL-MTG-2X2-089-ENN1" TargetMode="External"/><Relationship Id="rId365" Type="http://schemas.openxmlformats.org/officeDocument/2006/relationships/hyperlink" Target="https://starcitygames.com/sokenzan-crucible-of-defiance-sgl-mtg-neo-276-enn/?sku=SGL-MTG-NEO-276-ENN1" TargetMode="External"/><Relationship Id="rId386" Type="http://schemas.openxmlformats.org/officeDocument/2006/relationships/hyperlink" Target="https://starcitygames.com/titania-voice-of-gaea-titania-gaea-incarnate-sgl-mtg-bro-193-enn/?sku=SGL-MTG-BRO-193-ENN1" TargetMode="External"/><Relationship Id="rId190" Type="http://schemas.openxmlformats.org/officeDocument/2006/relationships/hyperlink" Target="https://starcitygames.com/bishop-of-wings-sgl-mtg-m20-8-enn/?sku=SGL-MTG-M20-8-ENN1" TargetMode="External"/><Relationship Id="rId204" Type="http://schemas.openxmlformats.org/officeDocument/2006/relationships/hyperlink" Target="https://starcitygames.com/hadanas-climb-sgl-mtg-rix-158a-enn/?sku=SGL-MTG-RIX-158a-ENN1" TargetMode="External"/><Relationship Id="rId225" Type="http://schemas.openxmlformats.org/officeDocument/2006/relationships/hyperlink" Target="https://starcitygames.com/anger-sgl-mtg-afc-113-enn/?sku=SGL-MTG-AFC-113-ENN1" TargetMode="External"/><Relationship Id="rId246" Type="http://schemas.openxmlformats.org/officeDocument/2006/relationships/hyperlink" Target="https://starcitygames.com/steam-vents-sgl-mtg-rtr-247-enn/?sku=SGL-MTG-RTR-247-ENN1" TargetMode="External"/><Relationship Id="rId267" Type="http://schemas.openxmlformats.org/officeDocument/2006/relationships/hyperlink" Target="https://starcitygames.com/dragonborn-champion-sgl-mtg-afc2-314-enn/?sku=SGL-MTG-AFC2-314-ENN1" TargetMode="External"/><Relationship Id="rId288" Type="http://schemas.openxmlformats.org/officeDocument/2006/relationships/hyperlink" Target="https://starcitygames.com/declaration-in-stone-sgl-mtg-soi-12-enn/?sku=SGL-MTG-SOI-12-ENN1" TargetMode="External"/><Relationship Id="rId411" Type="http://schemas.openxmlformats.org/officeDocument/2006/relationships/hyperlink" Target="https://starcitygames.com/chromatic-lantern-sgl-mtg-brr2-073-enn/?sku=SGL-MTG-BRR2-073-ENN1" TargetMode="External"/><Relationship Id="rId106" Type="http://schemas.openxmlformats.org/officeDocument/2006/relationships/hyperlink" Target="https://starcitygames.com/skullclamp-sgl-mtg-clb-870-enn/?sku=SGL-MTG-CLB-870-ENN1" TargetMode="External"/><Relationship Id="rId127" Type="http://schemas.openxmlformats.org/officeDocument/2006/relationships/hyperlink" Target="https://starcitygames.com/chromatic-lantern-sgl-mtg-grn-233-enn/?sku=SGL-MTG-GRN-233-ENN1" TargetMode="External"/><Relationship Id="rId313" Type="http://schemas.openxmlformats.org/officeDocument/2006/relationships/hyperlink" Target="https://starcitygames.com/bladewing-deathless-tyrant-sgl-mtg-dmc-009-enn/?sku=SGL-MTG-DMC-009-ENN1" TargetMode="External"/><Relationship Id="rId10" Type="http://schemas.openxmlformats.org/officeDocument/2006/relationships/hyperlink" Target="https://starcitygames.com/bootleggers-stash-sgl-mtg-snc-134-enn/?sku=SGL-MTG-SNC-134-ENN1" TargetMode="External"/><Relationship Id="rId31" Type="http://schemas.openxmlformats.org/officeDocument/2006/relationships/hyperlink" Target="https://starcitygames.com/lethal-scheme-sgl-mtg-ncc-036-enn/?sku=SGL-MTG-NCC-036-ENN1" TargetMode="External"/><Relationship Id="rId52" Type="http://schemas.openxmlformats.org/officeDocument/2006/relationships/hyperlink" Target="https://starcitygames.com/settle-the-wreckage-sgl-mtg-xln-34-enn/?sku=SGL-MTG-XLN-34-ENN1" TargetMode="External"/><Relationship Id="rId73" Type="http://schemas.openxmlformats.org/officeDocument/2006/relationships/hyperlink" Target="https://starcitygames.com/terror-of-the-peaks-sgl-mtg-m21-164-enn/?sku=SGL-MTG-M21-164-ENN1" TargetMode="External"/><Relationship Id="rId94" Type="http://schemas.openxmlformats.org/officeDocument/2006/relationships/hyperlink" Target="https://starcitygames.com/dress-down-sgl-mtg-mh2-039-enn/?sku=SGL-MTG-MH2-039-ENN1" TargetMode="External"/><Relationship Id="rId148" Type="http://schemas.openxmlformats.org/officeDocument/2006/relationships/hyperlink" Target="https://starcitygames.com/old-growth-troll-sgl-mtg-khm2-365-enf/?sku=SGL-MTG-KHM2-365-ENF1" TargetMode="External"/><Relationship Id="rId169" Type="http://schemas.openxmlformats.org/officeDocument/2006/relationships/hyperlink" Target="https://starcitygames.com/ulamog-the-ceaseless-hunger-sgl-mtg-bfz-15-enn/?sku=SGL-MTG-BFZ-15-ENN1" TargetMode="External"/><Relationship Id="rId334" Type="http://schemas.openxmlformats.org/officeDocument/2006/relationships/hyperlink" Target="https://starcitygames.com/kaito-shizuki-sgl-mtg-neo-226-enn/?sku=SGL-MTG-NEO-226-ENN1" TargetMode="External"/><Relationship Id="rId355" Type="http://schemas.openxmlformats.org/officeDocument/2006/relationships/hyperlink" Target="https://starcitygames.com/braids-arisen-nightmare-sgl-mtg-dmu2-288-enn/?sku=SGL-MTG-DMU2-288-ENN1" TargetMode="External"/><Relationship Id="rId376" Type="http://schemas.openxmlformats.org/officeDocument/2006/relationships/hyperlink" Target="https://starcitygames.com/jadar-ghoulcaller-of-nephalia-sgl-mtg-mid-108-enn/?sku=SGL-MTG-MID-108-ENN1" TargetMode="External"/><Relationship Id="rId397" Type="http://schemas.openxmlformats.org/officeDocument/2006/relationships/hyperlink" Target="https://starcitygames.com/ramos-dragon-engine-sgl-mtg-brr-047-enn/?sku=SGL-MTG-BRR-047-ENN1" TargetMode="External"/><Relationship Id="rId4" Type="http://schemas.openxmlformats.org/officeDocument/2006/relationships/hyperlink" Target="https://starcitygames.com/teferis-protection-sgl-mtg-sta-011-enn/?sku=SGL-MTG-STA-011-ENN1" TargetMode="External"/><Relationship Id="rId180" Type="http://schemas.openxmlformats.org/officeDocument/2006/relationships/hyperlink" Target="https://starcitygames.com/phyrexian-altar-sgl-mtg-2x2-311-enn/?sku=SGL-MTG-2X2-311-ENN1" TargetMode="External"/><Relationship Id="rId215" Type="http://schemas.openxmlformats.org/officeDocument/2006/relationships/hyperlink" Target="https://starcitygames.com/magma-opus-sgl-mtg-stx-203-enn/?sku=SGL-MTG-STX-203-ENN1" TargetMode="External"/><Relationship Id="rId236" Type="http://schemas.openxmlformats.org/officeDocument/2006/relationships/hyperlink" Target="https://starcitygames.com/damnation-sgl-mtg-2x2-073-enf/?sku=SGL-MTG-2X2-073-ENF1" TargetMode="External"/><Relationship Id="rId257" Type="http://schemas.openxmlformats.org/officeDocument/2006/relationships/hyperlink" Target="https://starcitygames.com/maddening-hex-sgl-mtg-afc-032-enn/?sku=SGL-MTG-AFC-032-ENN1" TargetMode="External"/><Relationship Id="rId278" Type="http://schemas.openxmlformats.org/officeDocument/2006/relationships/hyperlink" Target="https://starcitygames.com/ignoble-hierarch-sgl-mtg-mh22-414-enn/?sku=SGL-MTG-MH22-414-ENN1" TargetMode="External"/><Relationship Id="rId401" Type="http://schemas.openxmlformats.org/officeDocument/2006/relationships/hyperlink" Target="https://starcitygames.com/death-baron-sgl-mtg-mic-111-enn/?sku=SGL-MTG-MIC-111-ENN1" TargetMode="External"/><Relationship Id="rId303" Type="http://schemas.openxmlformats.org/officeDocument/2006/relationships/hyperlink" Target="https://starcitygames.com/forest-sgl-mtg-dmu-281-enn/?sku=SGL-MTG-DMU-281-ENN1" TargetMode="External"/><Relationship Id="rId42" Type="http://schemas.openxmlformats.org/officeDocument/2006/relationships/hyperlink" Target="https://starcitygames.com/thought-monitor-sgl-mtg-mh2-071-enn/?sku=SGL-MTG-MH2-071-ENN1" TargetMode="External"/><Relationship Id="rId84" Type="http://schemas.openxmlformats.org/officeDocument/2006/relationships/hyperlink" Target="https://starcitygames.com/hullbreaker-horror-sgl-mtg-vow2-359-enn/?sku=SGL-MTG-VOW2-359-ENN1" TargetMode="External"/><Relationship Id="rId138" Type="http://schemas.openxmlformats.org/officeDocument/2006/relationships/hyperlink" Target="https://starcitygames.com/yorion-sky-nomad-sgl-mtg-iko-232-enn/?sku=SGL-MTG-IKO-232-ENN1" TargetMode="External"/><Relationship Id="rId345" Type="http://schemas.openxmlformats.org/officeDocument/2006/relationships/hyperlink" Target="https://starcitygames.com/idyllic-tutor-sgl-mtg-thb-024-enn/?sku=SGL-MTG-THB-024-ENN1" TargetMode="External"/><Relationship Id="rId387" Type="http://schemas.openxmlformats.org/officeDocument/2006/relationships/hyperlink" Target="https://starcitygames.com/saheeli-filigree-master-sgl-mtg-bro-219-enn/?sku=SGL-MTG-BRO-219-ENN1" TargetMode="External"/><Relationship Id="rId191" Type="http://schemas.openxmlformats.org/officeDocument/2006/relationships/hyperlink" Target="https://starcitygames.com/grafdiggers-cage-sgl-mtg-m20-227-enn/?sku=SGL-MTG-M20-227-ENN1" TargetMode="External"/><Relationship Id="rId205" Type="http://schemas.openxmlformats.org/officeDocument/2006/relationships/hyperlink" Target="https://starcitygames.com/silverclad-ferocidons-sgl-mtg-rix-115-enn/?sku=SGL-MTG-RIX-115-ENN1" TargetMode="External"/><Relationship Id="rId247" Type="http://schemas.openxmlformats.org/officeDocument/2006/relationships/hyperlink" Target="https://starcitygames.com/temple-garden-sgl-mtg-rtr-248-enn/?sku=SGL-MTG-RTR-248-ENN1" TargetMode="External"/><Relationship Id="rId412" Type="http://schemas.openxmlformats.org/officeDocument/2006/relationships/hyperlink" Target="https://starcitygames.com/unwinding-clock-sgl-mtg-brr-061-enn/?sku=SGL-MTG-BRR-061-ENN1" TargetMode="External"/><Relationship Id="rId107" Type="http://schemas.openxmlformats.org/officeDocument/2006/relationships/hyperlink" Target="https://starcitygames.com/sevinnes-reclamation-sgl-mtg-clb-707-enn/?sku=SGL-MTG-CLB-707-ENN1" TargetMode="External"/><Relationship Id="rId289" Type="http://schemas.openxmlformats.org/officeDocument/2006/relationships/hyperlink" Target="https://starcitygames.com/tenacious-underdog-sgl-mtg-snc2-345-enn/?sku=SGL-MTG-SNC2-345-ENN1" TargetMode="External"/><Relationship Id="rId11" Type="http://schemas.openxmlformats.org/officeDocument/2006/relationships/hyperlink" Target="https://starcitygames.com/jetmirs-garden-sgl-mtg-snc2-351-enn/?sku=SGL-MTG-SNC2-351-ENN1" TargetMode="External"/><Relationship Id="rId53" Type="http://schemas.openxmlformats.org/officeDocument/2006/relationships/hyperlink" Target="https://starcitygames.com/arcane-adaptation-sgl-mtg-xln-46-enn/?sku=SGL-MTG-XLN-46-ENN1" TargetMode="External"/><Relationship Id="rId149" Type="http://schemas.openxmlformats.org/officeDocument/2006/relationships/hyperlink" Target="https://starcitygames.com/ziatoras-proving-ground-sgl-mtg-prm-pre_snc_261-enf/?sku=SGL-MTG-PRM-PRE_SNC_261-ENF1" TargetMode="External"/><Relationship Id="rId314" Type="http://schemas.openxmlformats.org/officeDocument/2006/relationships/hyperlink" Target="https://starcitygames.com/sol-ring-sgl-mtg-dmc-190-enn/?sku=SGL-MTG-DMC-190-ENN1" TargetMode="External"/><Relationship Id="rId356" Type="http://schemas.openxmlformats.org/officeDocument/2006/relationships/hyperlink" Target="https://starcitygames.com/play-with-fire-sgl-mtg-prm-pp_mid_390-enn/?sku=SGL-MTG-PRM-PP_MID_390-ENN1" TargetMode="External"/><Relationship Id="rId398" Type="http://schemas.openxmlformats.org/officeDocument/2006/relationships/hyperlink" Target="https://starcitygames.com/ramos-dragon-engine-sgl-mtg-brr2-110-enn/?sku=SGL-MTG-BRR2-110-ENN1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starcitygames.com/hanna-ships-navigator-sgl-mtg-2xm-200-enn/?sku=SGL-MTG-2XM-200-ENN1" TargetMode="External"/><Relationship Id="rId1827" Type="http://schemas.openxmlformats.org/officeDocument/2006/relationships/hyperlink" Target="https://starcitygames.com/bedeck-sgl-mtg-rna-221-enn/?sku=SGL-MTG-RNA-221-ENN1" TargetMode="External"/><Relationship Id="rId21" Type="http://schemas.openxmlformats.org/officeDocument/2006/relationships/hyperlink" Target="https://starcitygames.com/tocatli-honor-guard-sgl-mtg-xln-42-enn/?sku=SGL-MTG-XLN-42-ENN1" TargetMode="External"/><Relationship Id="rId2089" Type="http://schemas.openxmlformats.org/officeDocument/2006/relationships/hyperlink" Target="https://starcitygames.com/collective-blessing-sgl-mtg-rtr-150-enn/?sku=SGL-MTG-RTR-150-ENN1" TargetMode="External"/><Relationship Id="rId170" Type="http://schemas.openxmlformats.org/officeDocument/2006/relationships/hyperlink" Target="https://starcitygames.com/leonin-abunas-sgl-mtg-2xm-021-enn/?sku=SGL-MTG-2XM-021-ENN1" TargetMode="External"/><Relationship Id="rId2296" Type="http://schemas.openxmlformats.org/officeDocument/2006/relationships/hyperlink" Target="https://starcitygames.com/lux-cannon-sgl-mtg-2xm-268-enn/?sku=SGL-MTG-2XM-268-ENN1" TargetMode="External"/><Relationship Id="rId268" Type="http://schemas.openxmlformats.org/officeDocument/2006/relationships/hyperlink" Target="https://starcitygames.com/the-circle-of-loyalty-sgl-mtg-dmc-098-enn/?sku=SGL-MTG-DMC-098-ENN1" TargetMode="External"/><Relationship Id="rId475" Type="http://schemas.openxmlformats.org/officeDocument/2006/relationships/hyperlink" Target="https://starcitygames.com/wizards-of-thay-sgl-mtg-clb-105-enn/?sku=SGL-MTG-CLB-105-ENN1" TargetMode="External"/><Relationship Id="rId682" Type="http://schemas.openxmlformats.org/officeDocument/2006/relationships/hyperlink" Target="https://starcitygames.com/tomb-robber-sgl-mtg-rix-87-enn/?sku=SGL-MTG-RIX-87-ENN1" TargetMode="External"/><Relationship Id="rId2156" Type="http://schemas.openxmlformats.org/officeDocument/2006/relationships/hyperlink" Target="https://starcitygames.com/gandalf-westward-voyager-sgl-mtg-ltc-006-enn/?sku=SGL-MTG-LTC-006-ENN" TargetMode="External"/><Relationship Id="rId2363" Type="http://schemas.openxmlformats.org/officeDocument/2006/relationships/hyperlink" Target="https://starcitygames.com/astral-cornucopia-sgl-mtg-brr-005-enn/?sku=SGL-MTG-BRR-005-ENN" TargetMode="External"/><Relationship Id="rId128" Type="http://schemas.openxmlformats.org/officeDocument/2006/relationships/hyperlink" Target="https://starcitygames.com/cloudsteel-kirin-sgl-mtg-neo2-364-enn/?sku=SGL-MTG-NEO2-364-ENN2" TargetMode="External"/><Relationship Id="rId335" Type="http://schemas.openxmlformats.org/officeDocument/2006/relationships/hyperlink" Target="https://starcitygames.com/confounding-conundrum-sgl-mtg-znr-053-enn/?sku=SGL-MTG-ZNR-053-ENN" TargetMode="External"/><Relationship Id="rId542" Type="http://schemas.openxmlformats.org/officeDocument/2006/relationships/hyperlink" Target="https://starcitygames.com/masterful-replication-sgl-mtg-m20-65-enn/?sku=SGL-MTG-M20-65-ENN" TargetMode="External"/><Relationship Id="rId987" Type="http://schemas.openxmlformats.org/officeDocument/2006/relationships/hyperlink" Target="https://starcitygames.com/five-alarm-fire-sgl-mtg-gtc-91-enn/?sku=SGL-MTG-GTC-91-ENN" TargetMode="External"/><Relationship Id="rId1172" Type="http://schemas.openxmlformats.org/officeDocument/2006/relationships/hyperlink" Target="https://starcitygames.com/ryusei-the-falling-star-sgl-mtg-ima-144-enn/?sku=SGL-MTG-IMA-144-ENN1" TargetMode="External"/><Relationship Id="rId2016" Type="http://schemas.openxmlformats.org/officeDocument/2006/relationships/hyperlink" Target="https://starcitygames.com/jegantha-the-wellspring-sgl-mtg-mul-44-enn/?sku=SGL-MTG-MUL-44-ENN" TargetMode="External"/><Relationship Id="rId2223" Type="http://schemas.openxmlformats.org/officeDocument/2006/relationships/hyperlink" Target="https://starcitygames.com/journeyers-kite-sgl-mtg-brr-025-enn/?sku=SGL-MTG-BRR-025-ENN" TargetMode="External"/><Relationship Id="rId2430" Type="http://schemas.openxmlformats.org/officeDocument/2006/relationships/hyperlink" Target="https://starcitygames.com/temple-of-malice-sgl-mtg-dmc-236-enn/?sku=SGL-MTG-DMC-236-ENN1" TargetMode="External"/><Relationship Id="rId402" Type="http://schemas.openxmlformats.org/officeDocument/2006/relationships/hyperlink" Target="https://starcitygames.com/dreamshackle-geist-sgl-mtg-vow-058-enn/?sku=SGL-MTG-VOW-058-ENN1" TargetMode="External"/><Relationship Id="rId847" Type="http://schemas.openxmlformats.org/officeDocument/2006/relationships/hyperlink" Target="https://starcitygames.com/ravenous-rotbelly-sgl-mtg-mic-022-enn/?sku=SGL-MTG-MIC-022-ENN1" TargetMode="External"/><Relationship Id="rId1032" Type="http://schemas.openxmlformats.org/officeDocument/2006/relationships/hyperlink" Target="https://starcitygames.com/feldon-of-the-third-path-sgl-mtg-c21-169-enn/?sku=SGL-MTG-C21-169-ENN1" TargetMode="External"/><Relationship Id="rId1477" Type="http://schemas.openxmlformats.org/officeDocument/2006/relationships/hyperlink" Target="https://starcitygames.com/verdant-force-sgl-mtg-dom-187-enn/?sku=SGL-MTG-DOM-187-ENN1" TargetMode="External"/><Relationship Id="rId1684" Type="http://schemas.openxmlformats.org/officeDocument/2006/relationships/hyperlink" Target="https://starcitygames.com/zareth-san-the-trickster-sgl-mtg-znr-242-enn/?sku=SGL-MTG-ZNR-242-ENN1" TargetMode="External"/><Relationship Id="rId1891" Type="http://schemas.openxmlformats.org/officeDocument/2006/relationships/hyperlink" Target="https://starcitygames.com/glissa-herdal-of-predation-sgl-mtg-mom-226-enn/?sku=SGL-MTG-MOM-226-ENN" TargetMode="External"/><Relationship Id="rId707" Type="http://schemas.openxmlformats.org/officeDocument/2006/relationships/hyperlink" Target="https://starcitygames.com/inscription-of-ruin-sgl-mtg-znr-108-enn/?sku=SGL-MTG-ZNR-108-ENN1" TargetMode="External"/><Relationship Id="rId914" Type="http://schemas.openxmlformats.org/officeDocument/2006/relationships/hyperlink" Target="https://starcitygames.com/march-of-wretched-sorrow-sgl-mtg-neo-111-enn/?sku=SGL-MTG-NEO-111-ENN1" TargetMode="External"/><Relationship Id="rId1337" Type="http://schemas.openxmlformats.org/officeDocument/2006/relationships/hyperlink" Target="https://starcitygames.com/llanowar-greenwidow-sgl-mtg-dmu-169-enn/?sku=SGL-MTG-DMU-169-ENN1" TargetMode="External"/><Relationship Id="rId1544" Type="http://schemas.openxmlformats.org/officeDocument/2006/relationships/hyperlink" Target="https://starcitygames.com/time-wipe-sgl-mtg-moc-340-enn/?sku=SGL-MTG-MOC-340-ENN" TargetMode="External"/><Relationship Id="rId1751" Type="http://schemas.openxmlformats.org/officeDocument/2006/relationships/hyperlink" Target="https://starcitygames.com/hypersonic-dragon-sgl-mtg-gk1-39-enn/?sku=SGL-MTG-GK1-39-ENN1" TargetMode="External"/><Relationship Id="rId1989" Type="http://schemas.openxmlformats.org/officeDocument/2006/relationships/hyperlink" Target="https://starcitygames.com/hajar-loyal-bodyguard-sgl-mtg-bro-211-enn/?sku=SGL-MTG-BRO-211-ENN" TargetMode="External"/><Relationship Id="rId43" Type="http://schemas.openxmlformats.org/officeDocument/2006/relationships/hyperlink" Target="https://starcitygames.com/rally-the-ranks-sgl-mtg-khm-020-enn/?sku=SGL-MTG-KHM-020-ENN1" TargetMode="External"/><Relationship Id="rId1404" Type="http://schemas.openxmlformats.org/officeDocument/2006/relationships/hyperlink" Target="https://starcitygames.com/vivid-revival-sgl-mtg-grn-148-enn/?sku=SGL-MTG-GRN-148-ENN1" TargetMode="External"/><Relationship Id="rId1611" Type="http://schemas.openxmlformats.org/officeDocument/2006/relationships/hyperlink" Target="https://starcitygames.com/kayas-wrath-sgl-mtg-dmc-155-enn/?sku=SGL-MTG-DMC-155-ENN1" TargetMode="External"/><Relationship Id="rId1849" Type="http://schemas.openxmlformats.org/officeDocument/2006/relationships/hyperlink" Target="https://starcitygames.com/lavalanche-sgl-mtg-2x2-240-enn/?sku=SGL-MTG-2X2-240-ENN1" TargetMode="External"/><Relationship Id="rId192" Type="http://schemas.openxmlformats.org/officeDocument/2006/relationships/hyperlink" Target="https://starcitygames.com/archangel-of-wrath-sgl-mtg-dmu-003-enn/?sku=SGL-MTG-DMU-003-ENN1" TargetMode="External"/><Relationship Id="rId1709" Type="http://schemas.openxmlformats.org/officeDocument/2006/relationships/hyperlink" Target="https://starcitygames.com/evelyn-the-covetous-sgl-mtg-snc2-306-enn/?sku=SGL-MTG-SNC2-306-ENN1" TargetMode="External"/><Relationship Id="rId1916" Type="http://schemas.openxmlformats.org/officeDocument/2006/relationships/hyperlink" Target="https://starcitygames.com/boros-reckoner-sgl-mtg-gk1-85-enn/?sku=SGL-MTG-GK1-85-ENN1" TargetMode="External"/><Relationship Id="rId497" Type="http://schemas.openxmlformats.org/officeDocument/2006/relationships/hyperlink" Target="https://starcitygames.com/negate-sgl-mtg-ss1-7-enn/?sku=SGL-MTG-SS1-7-ENN1" TargetMode="External"/><Relationship Id="rId2080" Type="http://schemas.openxmlformats.org/officeDocument/2006/relationships/hyperlink" Target="https://starcitygames.com/frondland-felidar-sgl-mtg-iko-186-enn/?sku=SGL-MTG-IKO-186-ENN" TargetMode="External"/><Relationship Id="rId2178" Type="http://schemas.openxmlformats.org/officeDocument/2006/relationships/hyperlink" Target="https://starcitygames.com/hypnotic-swirly-disc-sgl-mtg-ust-189-enn/?sku=SGL-MTG-UST-189-ENN1" TargetMode="External"/><Relationship Id="rId2385" Type="http://schemas.openxmlformats.org/officeDocument/2006/relationships/hyperlink" Target="https://starcitygames.com/port-town-sgl-mtg-ncc-420-enn/?sku=SGL-MTG-NCC-420-ENN1" TargetMode="External"/><Relationship Id="rId357" Type="http://schemas.openxmlformats.org/officeDocument/2006/relationships/hyperlink" Target="https://starcitygames.com/goldberry-river-daughter-sgl-mtg-ltr-052-enn/?sku=SGL-MTG-LTR-052-ENN" TargetMode="External"/><Relationship Id="rId1194" Type="http://schemas.openxmlformats.org/officeDocument/2006/relationships/hyperlink" Target="https://starcitygames.com/inferno-titan-sgl-mtg-ltc-223-enn/?sku=SGL-MTG-LTC-223-ENN" TargetMode="External"/><Relationship Id="rId2038" Type="http://schemas.openxmlformats.org/officeDocument/2006/relationships/hyperlink" Target="https://starcitygames.com/incandescent-aria-sgl-mtg-snc-192-enn/?sku=SGL-MTG-SNC-192-ENN1" TargetMode="External"/><Relationship Id="rId217" Type="http://schemas.openxmlformats.org/officeDocument/2006/relationships/hyperlink" Target="https://starcitygames.com/baneslayer-angel-sgl-mtg-m21-006-enn/?sku=SGL-MTG-M21-006-ENN1" TargetMode="External"/><Relationship Id="rId564" Type="http://schemas.openxmlformats.org/officeDocument/2006/relationships/hyperlink" Target="https://starcitygames.com/pearl-lake-ancient-sgl-mtg-ktk-49-enn/?sku=SGL-MTG-KTK-49-ENN1" TargetMode="External"/><Relationship Id="rId771" Type="http://schemas.openxmlformats.org/officeDocument/2006/relationships/hyperlink" Target="https://starcitygames.com/dredge-the-mire-sgl-mtg-c20-043-enn/?sku=SGL-MTG-C20-043-ENN1" TargetMode="External"/><Relationship Id="rId869" Type="http://schemas.openxmlformats.org/officeDocument/2006/relationships/hyperlink" Target="https://starcitygames.com/skeletal-vampire-sgl-mtg-gk2-34-enn/?sku=SGL-MTG-GK2-34-ENN1" TargetMode="External"/><Relationship Id="rId1499" Type="http://schemas.openxmlformats.org/officeDocument/2006/relationships/hyperlink" Target="https://starcitygames.com/open-the-way-sgl-mtg-mat-023-enn/?sku=SGL-MTG-MAT-023-ENN" TargetMode="External"/><Relationship Id="rId2245" Type="http://schemas.openxmlformats.org/officeDocument/2006/relationships/hyperlink" Target="https://starcitygames.com/magistrates-scepter-sgl-mtg-m19-238-enn/?sku=SGL-MTG-M19-238-ENN1" TargetMode="External"/><Relationship Id="rId2452" Type="http://schemas.openxmlformats.org/officeDocument/2006/relationships/hyperlink" Target="https://starcitygames.com/canopy-vista-sgl-mtg-bfz-234-enn/?sku=SGL-MTG-BFZ-234-ENN1" TargetMode="External"/><Relationship Id="rId424" Type="http://schemas.openxmlformats.org/officeDocument/2006/relationships/hyperlink" Target="https://starcitygames.com/crafty-cutpurse-sgl-mtg-rix-33-enn/?sku=SGL-MTG-RIX-33-ENN" TargetMode="External"/><Relationship Id="rId631" Type="http://schemas.openxmlformats.org/officeDocument/2006/relationships/hyperlink" Target="https://starcitygames.com/bloodcrazed-paladin-sgl-mtg-xln-93-enn/?sku=SGL-MTG-XLN-93-ENN1" TargetMode="External"/><Relationship Id="rId729" Type="http://schemas.openxmlformats.org/officeDocument/2006/relationships/hyperlink" Target="https://starcitygames.com/cemetery-tampering-sgl-mtg-snc-069-enn/?sku=SGL-MTG-SNC-069-ENN1" TargetMode="External"/><Relationship Id="rId1054" Type="http://schemas.openxmlformats.org/officeDocument/2006/relationships/hyperlink" Target="https://starcitygames.com/draconic-destiny-sgl-mtg-bro-130-enn/?sku=SGL-MTG-BRO-130-ENN" TargetMode="External"/><Relationship Id="rId1261" Type="http://schemas.openxmlformats.org/officeDocument/2006/relationships/hyperlink" Target="https://starcitygames.com/scavenging-ooze-sgl-mtg-m21-204-enn/?sku=SGL-MTG-M21-204-ENN1" TargetMode="External"/><Relationship Id="rId1359" Type="http://schemas.openxmlformats.org/officeDocument/2006/relationships/hyperlink" Target="https://starcitygames.com/nightpack-ambusher-sgl-mtg-m20-185-enn/?sku=SGL-MTG-M20-185-ENN1" TargetMode="External"/><Relationship Id="rId2105" Type="http://schemas.openxmlformats.org/officeDocument/2006/relationships/hyperlink" Target="https://starcitygames.com/falco-spara-pactweaver-sgl-mtg-snc-186-enn/?sku=SGL-MTG-SNC-186-ENN1" TargetMode="External"/><Relationship Id="rId2312" Type="http://schemas.openxmlformats.org/officeDocument/2006/relationships/hyperlink" Target="https://starcitygames.com/quicksilver-amulet-sgl-mtg-brr-045-enn/?sku=SGL-MTG-BRR-045-ENN" TargetMode="External"/><Relationship Id="rId936" Type="http://schemas.openxmlformats.org/officeDocument/2006/relationships/hyperlink" Target="https://starcitygames.com/earthshaker-khenra-sgl-mtg-hou-90-enn/?sku=SGL-MTG-HOU-90-ENN1" TargetMode="External"/><Relationship Id="rId1121" Type="http://schemas.openxmlformats.org/officeDocument/2006/relationships/hyperlink" Target="https://starcitygames.com/rampaging-raptor-sgl-mtg-mom-160-enn/?sku=SGL-MTG-MOM-160-ENN" TargetMode="External"/><Relationship Id="rId1219" Type="http://schemas.openxmlformats.org/officeDocument/2006/relationships/hyperlink" Target="https://starcitygames.com/nahiris-lithoforming-sgl-mtg-znr2-350-enn/?sku=SGL-MTG-ZNR2-350-ENN1" TargetMode="External"/><Relationship Id="rId1566" Type="http://schemas.openxmlformats.org/officeDocument/2006/relationships/hyperlink" Target="https://starcitygames.com/high-priest-of-penance-sgl-mtg-gtc-171-enn/?sku=SGL-MTG-GTC-171-ENN" TargetMode="External"/><Relationship Id="rId1773" Type="http://schemas.openxmlformats.org/officeDocument/2006/relationships/hyperlink" Target="https://starcitygames.com/jodah-archmage-eternal-sgl-mtg-2x2-233-enn/?sku=SGL-MTG-2X2-233-ENN1" TargetMode="External"/><Relationship Id="rId1980" Type="http://schemas.openxmlformats.org/officeDocument/2006/relationships/hyperlink" Target="https://starcitygames.com/signal-the-clans-sgl-mtg-gtc-194-enn/?sku=SGL-MTG-GTC-194-ENN1" TargetMode="External"/><Relationship Id="rId65" Type="http://schemas.openxmlformats.org/officeDocument/2006/relationships/hyperlink" Target="https://starcitygames.com/noble-heritage-sgl-mtg-clb-035-enn/?sku=SGL-MTG-CLB-035-ENN" TargetMode="External"/><Relationship Id="rId1426" Type="http://schemas.openxmlformats.org/officeDocument/2006/relationships/hyperlink" Target="https://starcitygames.com/invasion-of-shandalar-leyline-surge-sgl-mtg-mom-193-enn/?sku=SGL-MTG-MOM-193-ENN1" TargetMode="External"/><Relationship Id="rId1633" Type="http://schemas.openxmlformats.org/officeDocument/2006/relationships/hyperlink" Target="https://starcitygames.com/treasury-thrull-sgl-mtg-gk2-46-enn/?sku=SGL-MTG-GK2-46-ENN1" TargetMode="External"/><Relationship Id="rId1840" Type="http://schemas.openxmlformats.org/officeDocument/2006/relationships/hyperlink" Target="https://starcitygames.com/unleash-the-inferno-sgl-mtg-snc-229-enn/?sku=SGL-MTG-SNC-229-ENN1" TargetMode="External"/><Relationship Id="rId1700" Type="http://schemas.openxmlformats.org/officeDocument/2006/relationships/hyperlink" Target="https://starcitygames.com/maestros-diabolist-sgl-mtg-snc-200-enn/?sku=SGL-MTG-SNC-200-ENN1" TargetMode="External"/><Relationship Id="rId1938" Type="http://schemas.openxmlformats.org/officeDocument/2006/relationships/hyperlink" Target="https://starcitygames.com/haktos-the-unscarred-sgl-mtg-thb-218-enn/?sku=SGL-MTG-THB-218-ENN1" TargetMode="External"/><Relationship Id="rId281" Type="http://schemas.openxmlformats.org/officeDocument/2006/relationships/hyperlink" Target="https://starcitygames.com/angel-of-the-ruins-sgl-mtg-c21-011-enn/?sku=SGL-MTG-C21-011-ENN1" TargetMode="External"/><Relationship Id="rId141" Type="http://schemas.openxmlformats.org/officeDocument/2006/relationships/hyperlink" Target="https://starcitygames.com/acclaimed-contender-sgl-mtg-moc-166-enn/?sku=SGL-MTG-MOC-166-ENN" TargetMode="External"/><Relationship Id="rId379" Type="http://schemas.openxmlformats.org/officeDocument/2006/relationships/hyperlink" Target="https://starcitygames.com/verity-circle-sgl-mtg-rna-58-enn/?sku=SGL-MTG-RNA-58-ENN1" TargetMode="External"/><Relationship Id="rId586" Type="http://schemas.openxmlformats.org/officeDocument/2006/relationships/hyperlink" Target="https://starcitygames.com/inkwell-leviathan-sgl-mtg-2xm-055-enn/?sku=SGL-MTG-2XM-055-ENN1" TargetMode="External"/><Relationship Id="rId793" Type="http://schemas.openxmlformats.org/officeDocument/2006/relationships/hyperlink" Target="https://starcitygames.com/gelatinous-cube-sgl-mtg-afr-105-enn/?sku=SGL-MTG-AFR-105-ENN1" TargetMode="External"/><Relationship Id="rId2267" Type="http://schemas.openxmlformats.org/officeDocument/2006/relationships/hyperlink" Target="https://starcitygames.com/treasure-chest-sgl-mtg-afr-252-enn/?sku=SGL-MTG-AFR-252-ENN1" TargetMode="External"/><Relationship Id="rId2474" Type="http://schemas.openxmlformats.org/officeDocument/2006/relationships/hyperlink" Target="https://starcitygames.com/animal-sanctuary-sgl-mtg-m21-242-enn/?sku=SGL-MTG-M21-242-ENN1" TargetMode="External"/><Relationship Id="rId7" Type="http://schemas.openxmlformats.org/officeDocument/2006/relationships/hyperlink" Target="https://starcitygames.com/isamaru-hound-of-konda-sgl-mtg-jmp-113-enn/?sku=SGL-MTG-JMP-113-ENN1" TargetMode="External"/><Relationship Id="rId239" Type="http://schemas.openxmlformats.org/officeDocument/2006/relationships/hyperlink" Target="https://starcitygames.com/danitha-benalias-hope-sgl-mtg-dmu2-287-enn/?sku=SGL-MTG-DMU2-287-ENN1" TargetMode="External"/><Relationship Id="rId446" Type="http://schemas.openxmlformats.org/officeDocument/2006/relationships/hyperlink" Target="https://starcitygames.com/charix-the-raging-isle-sgl-mtg-znr-049-enn/?sku=SGL-MTG-ZNR-049-ENN1" TargetMode="External"/><Relationship Id="rId653" Type="http://schemas.openxmlformats.org/officeDocument/2006/relationships/hyperlink" Target="https://starcitygames.com/persist-sgl-mtg-mh22-345-enn/?sku=SGL-MTG-MH22-345-ENN" TargetMode="External"/><Relationship Id="rId1076" Type="http://schemas.openxmlformats.org/officeDocument/2006/relationships/hyperlink" Target="https://starcitygames.com/neheb-dreadhorde-champion-sgl-mtg-war-140-enn/?sku=SGL-MTG-WAR-140-ENN1" TargetMode="External"/><Relationship Id="rId1283" Type="http://schemas.openxmlformats.org/officeDocument/2006/relationships/hyperlink" Target="https://starcitygames.com/quirion-beastcaller-sgl-mtg-dmu-175-enn/?sku=SGL-MTG-DMU-175-ENN1" TargetMode="External"/><Relationship Id="rId1490" Type="http://schemas.openxmlformats.org/officeDocument/2006/relationships/hyperlink" Target="https://starcitygames.com/nyleas-intervention-sgl-mtg-thb-188-enn/?sku=SGL-MTG-THB-188-ENN1" TargetMode="External"/><Relationship Id="rId2127" Type="http://schemas.openxmlformats.org/officeDocument/2006/relationships/hyperlink" Target="https://starcitygames.com/croaking-counterpart-sgl-mtg-mid-215-enn/?sku=SGL-MTG-MID-215-ENN1" TargetMode="External"/><Relationship Id="rId2334" Type="http://schemas.openxmlformats.org/officeDocument/2006/relationships/hyperlink" Target="https://starcitygames.com/gilded-lotus-sgl-mtg-brr-017-enn/?sku=SGL-MTG-BRR-017-ENN" TargetMode="External"/><Relationship Id="rId306" Type="http://schemas.openxmlformats.org/officeDocument/2006/relationships/hyperlink" Target="https://starcitygames.com/ascendant-spirit-sgl-mtg-khm-043-enn/?sku=SGL-MTG-KHM-043-ENN1" TargetMode="External"/><Relationship Id="rId860" Type="http://schemas.openxmlformats.org/officeDocument/2006/relationships/hyperlink" Target="https://starcitygames.com/living-death-sgl-mtg-ltc-203-enn/?sku=SGL-MTG-LTC-203-ENN" TargetMode="External"/><Relationship Id="rId958" Type="http://schemas.openxmlformats.org/officeDocument/2006/relationships/hyperlink" Target="https://starcitygames.com/blazing-sunsteel-sgl-mtg-cmr-364-enn/?sku=SGL-MTG-CMR-364-ENN1" TargetMode="External"/><Relationship Id="rId1143" Type="http://schemas.openxmlformats.org/officeDocument/2006/relationships/hyperlink" Target="https://starcitygames.com/voracious-dragon-sgl-mtg-pwsb-con_075-enn/?sku=SGL-MTG-PWSB-CON_075-ENN1" TargetMode="External"/><Relationship Id="rId1588" Type="http://schemas.openxmlformats.org/officeDocument/2006/relationships/hyperlink" Target="https://starcitygames.com/verrak-warped-sengir-sgl-mtg-dmc-016-enn/?sku=SGL-MTG-DMC-016-ENN1" TargetMode="External"/><Relationship Id="rId1795" Type="http://schemas.openxmlformats.org/officeDocument/2006/relationships/hyperlink" Target="https://starcitygames.com/rivaz-of-the-claw-sgl-mtg-dmu-215-enn/?sku=SGL-MTG-DMU-215-ENN1" TargetMode="External"/><Relationship Id="rId87" Type="http://schemas.openxmlformats.org/officeDocument/2006/relationships/hyperlink" Target="https://starcitygames.com/sylvia-brightspear-sgl-mtg-bbd-010-enn/?sku=SGL-MTG-BBD-010-ENN" TargetMode="External"/><Relationship Id="rId513" Type="http://schemas.openxmlformats.org/officeDocument/2006/relationships/hyperlink" Target="https://starcitygames.com/hordewing-skaab-sgl-mtg-mic-015-enn/?sku=SGL-MTG-MIC-015-ENN1" TargetMode="External"/><Relationship Id="rId720" Type="http://schemas.openxmlformats.org/officeDocument/2006/relationships/hyperlink" Target="https://starcitygames.com/cemetery-reaper-sgl-mtg-mic-108-enn/?sku=SGL-MTG-MIC-108-ENN1" TargetMode="External"/><Relationship Id="rId818" Type="http://schemas.openxmlformats.org/officeDocument/2006/relationships/hyperlink" Target="https://starcitygames.com/languish-sgl-mtg-ltc-202-enn/?sku=SGL-MTG-LTC-202-ENN" TargetMode="External"/><Relationship Id="rId1350" Type="http://schemas.openxmlformats.org/officeDocument/2006/relationships/hyperlink" Target="https://starcitygames.com/emperors-vanguard-sgl-mtg-xln-189-enn/?sku=SGL-MTG-XLN-189-ENN1" TargetMode="External"/><Relationship Id="rId1448" Type="http://schemas.openxmlformats.org/officeDocument/2006/relationships/hyperlink" Target="https://starcitygames.com/vivien-on-the-hunt-sgl-mtg-snc-162-enn/?sku=SGL-MTG-SNC-162-ENN" TargetMode="External"/><Relationship Id="rId1655" Type="http://schemas.openxmlformats.org/officeDocument/2006/relationships/hyperlink" Target="https://starcitygames.com/venser-corpse-puppet-sgl-mtg-one2-324-enn/?sku=SGL-MTG-ONE2-324-ENN" TargetMode="External"/><Relationship Id="rId2401" Type="http://schemas.openxmlformats.org/officeDocument/2006/relationships/hyperlink" Target="https://starcitygames.com/shineshadow-snarl-sgl-mtg-moc-422-enn/?sku=SGL-MTG-MOC-422-ENN" TargetMode="External"/><Relationship Id="rId1003" Type="http://schemas.openxmlformats.org/officeDocument/2006/relationships/hyperlink" Target="https://starcitygames.com/bonecrusher-giant-sgl-mtg-eld-115-enn/?sku=SGL-MTG-ELD-115-ENN1" TargetMode="External"/><Relationship Id="rId1210" Type="http://schemas.openxmlformats.org/officeDocument/2006/relationships/hyperlink" Target="https://starcitygames.com/volcanic-salvo-sgl-mtg-m21-172-enn/?sku=SGL-MTG-M21-172-ENN1" TargetMode="External"/><Relationship Id="rId1308" Type="http://schemas.openxmlformats.org/officeDocument/2006/relationships/hyperlink" Target="https://starcitygames.com/garruks-harbinger-sgl-mtg-m212-307-enn/?sku=SGL-MTG-M212-307-ENN1" TargetMode="External"/><Relationship Id="rId1862" Type="http://schemas.openxmlformats.org/officeDocument/2006/relationships/hyperlink" Target="https://starcitygames.com/charnel-troll-sgl-mtg-grn-160-enn/?sku=SGL-MTG-GRN-160-ENN1" TargetMode="External"/><Relationship Id="rId1515" Type="http://schemas.openxmlformats.org/officeDocument/2006/relationships/hyperlink" Target="https://starcitygames.com/harbin-vanguard-aviator-sgl-mtg-bro-212-enn/?sku=SGL-MTG-BRO-212-ENN" TargetMode="External"/><Relationship Id="rId1722" Type="http://schemas.openxmlformats.org/officeDocument/2006/relationships/hyperlink" Target="https://starcitygames.com/jhoira-ageless-innovator-sgl-mtg-dmu-202-enn/?sku=SGL-MTG-DMU-202-ENN1" TargetMode="External"/><Relationship Id="rId14" Type="http://schemas.openxmlformats.org/officeDocument/2006/relationships/hyperlink" Target="https://starcitygames.com/rolling-stones-sgl-mtg-8ed-38-enn/?sku=SGL-MTG-8ED-38-ENN1" TargetMode="External"/><Relationship Id="rId2191" Type="http://schemas.openxmlformats.org/officeDocument/2006/relationships/hyperlink" Target="https://starcitygames.com/gerrards-hourglass-pendant-sgl-mtg-dmc-017-enn/?sku=SGL-MTG-DMC-017-ENN" TargetMode="External"/><Relationship Id="rId163" Type="http://schemas.openxmlformats.org/officeDocument/2006/relationships/hyperlink" Target="https://starcitygames.com/shatter-the-sky-sgl-mtg-thb-037-enn/?sku=SGL-MTG-THB-037-ENN1" TargetMode="External"/><Relationship Id="rId370" Type="http://schemas.openxmlformats.org/officeDocument/2006/relationships/hyperlink" Target="https://starcitygames.com/induced-amnesia-sgl-mtg-rix-40-enn/?sku=SGL-MTG-RIX-40-ENN1" TargetMode="External"/><Relationship Id="rId2051" Type="http://schemas.openxmlformats.org/officeDocument/2006/relationships/hyperlink" Target="https://starcitygames.com/siegehorn-ceratops-sgl-mtg-rix-171-enn/?sku=SGL-MTG-RIX-171-ENN1" TargetMode="External"/><Relationship Id="rId2289" Type="http://schemas.openxmlformats.org/officeDocument/2006/relationships/hyperlink" Target="https://starcitygames.com/sigiled-sword-of-valeron-sgl-mtg-moc-377-enn/?sku=SGL-MTG-MOC-377-ENN" TargetMode="External"/><Relationship Id="rId230" Type="http://schemas.openxmlformats.org/officeDocument/2006/relationships/hyperlink" Target="https://starcitygames.com/ao-the-dawn-sky-sgl-mtg-neo-002-enn/?sku=SGL-MTG-NEO-002-ENN1" TargetMode="External"/><Relationship Id="rId468" Type="http://schemas.openxmlformats.org/officeDocument/2006/relationships/hyperlink" Target="https://starcitygames.com/consuming-tide-sgl-mtg-vow-053-enn/?sku=SGL-MTG-VOW-053-ENN" TargetMode="External"/><Relationship Id="rId675" Type="http://schemas.openxmlformats.org/officeDocument/2006/relationships/hyperlink" Target="https://starcitygames.com/dispossess-sgl-mtg-akh-86-enn/?sku=SGL-MTG-AKH-86-ENN" TargetMode="External"/><Relationship Id="rId882" Type="http://schemas.openxmlformats.org/officeDocument/2006/relationships/hyperlink" Target="https://starcitygames.com/doom-weaver-sgl-mtg-voc-034-enn/?sku=SGL-MTG-VOC-034-ENN1" TargetMode="External"/><Relationship Id="rId1098" Type="http://schemas.openxmlformats.org/officeDocument/2006/relationships/hyperlink" Target="https://starcitygames.com/calamity-bearer-sgl-mtg-khm-125-enn/?sku=SGL-MTG-KHM-125-ENN1" TargetMode="External"/><Relationship Id="rId2149" Type="http://schemas.openxmlformats.org/officeDocument/2006/relationships/hyperlink" Target="https://starcitygames.com/bioessence-hydra-sgl-mtg-war-186-enn/?sku=SGL-MTG-WAR-186-ENN1" TargetMode="External"/><Relationship Id="rId2356" Type="http://schemas.openxmlformats.org/officeDocument/2006/relationships/hyperlink" Target="https://starcitygames.com/bosh-iron-golem-sgl-mtg-c21-237-enn/?sku=SGL-MTG-C21-237-ENN1" TargetMode="External"/><Relationship Id="rId328" Type="http://schemas.openxmlformats.org/officeDocument/2006/relationships/hyperlink" Target="https://starcitygames.com/protean-thaumaturge-sgl-mtg-thb-060-enn/?sku=SGL-MTG-THB-060-ENN1" TargetMode="External"/><Relationship Id="rId535" Type="http://schemas.openxmlformats.org/officeDocument/2006/relationships/hyperlink" Target="https://starcitygames.com/stolen-identity-sgl-mtg-gk1-2-enn/?sku=SGL-MTG-GK1-2-ENN1" TargetMode="External"/><Relationship Id="rId742" Type="http://schemas.openxmlformats.org/officeDocument/2006/relationships/hyperlink" Target="https://starcitygames.com/ayara-first-of-locthwain-sgl-mtg-mul-013-enn/?sku=SGL-MTG-MUL-013-ENN" TargetMode="External"/><Relationship Id="rId1165" Type="http://schemas.openxmlformats.org/officeDocument/2006/relationships/hyperlink" Target="https://starcitygames.com/guild-feud-sgl-mtg-rtr-97-enn/?sku=SGL-MTG-RTR-97-ENN1" TargetMode="External"/><Relationship Id="rId1372" Type="http://schemas.openxmlformats.org/officeDocument/2006/relationships/hyperlink" Target="https://starcitygames.com/immaculate-magistrate-sgl-mtg-cmr2-679-enn/?sku=SGL-MTG-CMR2-679-ENN1" TargetMode="External"/><Relationship Id="rId2009" Type="http://schemas.openxmlformats.org/officeDocument/2006/relationships/hyperlink" Target="https://starcitygames.com/halana-and-alena-partners-sgl-mtg-vow-239-enn/?sku=SGL-MTG-VOW-239-ENN1" TargetMode="External"/><Relationship Id="rId2216" Type="http://schemas.openxmlformats.org/officeDocument/2006/relationships/hyperlink" Target="https://starcitygames.com/eye-of-vecna-sgl-mtg-afr-243-enn/?sku=SGL-MTG-AFR-243-ENN1" TargetMode="External"/><Relationship Id="rId2423" Type="http://schemas.openxmlformats.org/officeDocument/2006/relationships/hyperlink" Target="https://starcitygames.com/shivan-reef-sgl-mtg-dmu-255-enn/?sku=SGL-MTG-DMU-255-ENN1" TargetMode="External"/><Relationship Id="rId602" Type="http://schemas.openxmlformats.org/officeDocument/2006/relationships/hyperlink" Target="https://starcitygames.com/muse-vortex-sgl-mtg-c212-355-enn/?sku=SGL-MTG-C212-355-ENN1" TargetMode="External"/><Relationship Id="rId1025" Type="http://schemas.openxmlformats.org/officeDocument/2006/relationships/hyperlink" Target="https://starcitygames.com/jaya-ballard-task-mage-sgl-mtg-tsr-172-enn/?sku=SGL-MTG-TSR-172-ENN1" TargetMode="External"/><Relationship Id="rId1232" Type="http://schemas.openxmlformats.org/officeDocument/2006/relationships/hyperlink" Target="https://starcitygames.com/gaeas-will-sgl-mtg-mh2-162-enn/?sku=SGL-MTG-MH2-162-ENN1" TargetMode="External"/><Relationship Id="rId1677" Type="http://schemas.openxmlformats.org/officeDocument/2006/relationships/hyperlink" Target="https://starcitygames.com/cyclonus-the-saboteur-cyclonus-cybertronian-fighter-sgl-mtg-bot-009-enn/?sku=SGL-MTG-BOT-009-ENN" TargetMode="External"/><Relationship Id="rId1884" Type="http://schemas.openxmlformats.org/officeDocument/2006/relationships/hyperlink" Target="https://starcitygames.com/nemata-primeval-warden-sgl-mtg-dmu-209-enn/?sku=SGL-MTG-DMU-209-ENN1" TargetMode="External"/><Relationship Id="rId907" Type="http://schemas.openxmlformats.org/officeDocument/2006/relationships/hyperlink" Target="https://starcitygames.com/ereboss-intervention-sgl-mtg-thb-094-enn/?sku=SGL-MTG-THB-094-ENN" TargetMode="External"/><Relationship Id="rId1537" Type="http://schemas.openxmlformats.org/officeDocument/2006/relationships/hyperlink" Target="https://starcitygames.com/lavinia-of-the-tenth-sgl-mtg-gk2-15-enn/?sku=SGL-MTG-GK2-15-ENN1" TargetMode="External"/><Relationship Id="rId1744" Type="http://schemas.openxmlformats.org/officeDocument/2006/relationships/hyperlink" Target="https://starcitygames.com/elemental-expressionist-sgl-mtg-stx-181-enn/?sku=SGL-MTG-STX-181-ENN1" TargetMode="External"/><Relationship Id="rId1951" Type="http://schemas.openxmlformats.org/officeDocument/2006/relationships/hyperlink" Target="https://starcitygames.com/sophina-spearsage-deserter-sgl-mtg-prm-secret_slx_007-enn/?sku=SGL-MTG-PRM-SECRET_SLX_007-ENN1" TargetMode="External"/><Relationship Id="rId36" Type="http://schemas.openxmlformats.org/officeDocument/2006/relationships/hyperlink" Target="https://starcitygames.com/pack-leader-sgl-mtg-m21-029-enn/?sku=SGL-MTG-M21-029-ENN1" TargetMode="External"/><Relationship Id="rId1604" Type="http://schemas.openxmlformats.org/officeDocument/2006/relationships/hyperlink" Target="https://starcitygames.com/extus-oriq-overlord-awaken-the-blood-avatar-sgl-mtg-stx-149-enn/?sku=SGL-MTG-STX-149-ENN1" TargetMode="External"/><Relationship Id="rId185" Type="http://schemas.openxmlformats.org/officeDocument/2006/relationships/hyperlink" Target="https://starcitygames.com/angel-of-finality-sgl-mtg-afc-063-enn/?sku=SGL-MTG-AFC-063-ENN1" TargetMode="External"/><Relationship Id="rId1811" Type="http://schemas.openxmlformats.org/officeDocument/2006/relationships/hyperlink" Target="https://starcitygames.com/obosh-the-preypiercer-sgl-mtg-iko-228-enn/?sku=SGL-MTG-IKO-228-ENN1" TargetMode="External"/><Relationship Id="rId1909" Type="http://schemas.openxmlformats.org/officeDocument/2006/relationships/hyperlink" Target="https://starcitygames.com/deflecting-palm-sgl-mtg-cmr-444-enn/?sku=SGL-MTG-CMR-444-ENN1" TargetMode="External"/><Relationship Id="rId392" Type="http://schemas.openxmlformats.org/officeDocument/2006/relationships/hyperlink" Target="https://starcitygames.com/dream-strix-sgl-mtg-stx-042-enn/?sku=SGL-MTG-STX-042-ENN1" TargetMode="External"/><Relationship Id="rId697" Type="http://schemas.openxmlformats.org/officeDocument/2006/relationships/hyperlink" Target="https://starcitygames.com/hunted-nightmare-sgl-mtg-iko-092-enn/?sku=SGL-MTG-IKO-092-ENN1" TargetMode="External"/><Relationship Id="rId2073" Type="http://schemas.openxmlformats.org/officeDocument/2006/relationships/hyperlink" Target="https://starcitygames.com/aragorn-company-leader-sgl-mtg-ltr-191-enn/?sku=SGL-MTG-LTR-191-ENN" TargetMode="External"/><Relationship Id="rId2280" Type="http://schemas.openxmlformats.org/officeDocument/2006/relationships/hyperlink" Target="https://starcitygames.com/quietus-spike-sgl-mtg-brr-046-enn/?sku=SGL-MTG-BRR-046-ENN" TargetMode="External"/><Relationship Id="rId2378" Type="http://schemas.openxmlformats.org/officeDocument/2006/relationships/hyperlink" Target="https://starcitygames.com/mines-of-moria-sgl-mtg-ltr-257-enn/?sku=SGL-MTG-LTR-257-ENN" TargetMode="External"/><Relationship Id="rId252" Type="http://schemas.openxmlformats.org/officeDocument/2006/relationships/hyperlink" Target="https://starcitygames.com/hour-of-revelation-sgl-mtg-hou-15-enn/?sku=SGL-MTG-HOU-15-ENN" TargetMode="External"/><Relationship Id="rId1187" Type="http://schemas.openxmlformats.org/officeDocument/2006/relationships/hyperlink" Target="https://starcitygames.com/olivias-attendants-sgl-mtg-vow-172-enn/?sku=SGL-MTG-VOW-172-ENN1" TargetMode="External"/><Relationship Id="rId2140" Type="http://schemas.openxmlformats.org/officeDocument/2006/relationships/hyperlink" Target="https://starcitygames.com/manifestation-sage-sgl-mtg-stx-205-enn/?sku=SGL-MTG-STX-205-ENN1" TargetMode="External"/><Relationship Id="rId112" Type="http://schemas.openxmlformats.org/officeDocument/2006/relationships/hyperlink" Target="https://starcitygames.com/flickerwisp-sgl-mtg-tsr2-294-enn/?sku=SGL-MTG-TSR2-294-ENN1" TargetMode="External"/><Relationship Id="rId557" Type="http://schemas.openxmlformats.org/officeDocument/2006/relationships/hyperlink" Target="https://starcitygames.com/cosmic-epiphany-sgl-mtg-dmu-283-enn/?sku=SGL-MTG-DMU-283-ENN1" TargetMode="External"/><Relationship Id="rId764" Type="http://schemas.openxmlformats.org/officeDocument/2006/relationships/hyperlink" Target="https://starcitygames.com/spawn-of-mayhem-sgl-mtg-rna-85-enn/?sku=SGL-MTG-RNA-85-ENN1" TargetMode="External"/><Relationship Id="rId971" Type="http://schemas.openxmlformats.org/officeDocument/2006/relationships/hyperlink" Target="https://starcitygames.com/curse-of-shaken-faith-sgl-mtg-mid-134-enn/?sku=SGL-MTG-MID-134-ENN1" TargetMode="External"/><Relationship Id="rId1394" Type="http://schemas.openxmlformats.org/officeDocument/2006/relationships/hyperlink" Target="https://starcitygames.com/the-ring-goes-south-sgl-mtg-ltr-186-enn/?sku=SGL-MTG-LTR-186-ENN" TargetMode="External"/><Relationship Id="rId1699" Type="http://schemas.openxmlformats.org/officeDocument/2006/relationships/hyperlink" Target="https://starcitygames.com/maestros-ascendancy-sgl-mtg-snc2-316-enn/?sku=SGL-MTG-SNC2-316-ENN1" TargetMode="External"/><Relationship Id="rId2000" Type="http://schemas.openxmlformats.org/officeDocument/2006/relationships/hyperlink" Target="https://starcitygames.com/rubblebelt-raiders-sgl-mtg-dds-57-enn/?sku=SGL-MTG-DDS-57-ENN1" TargetMode="External"/><Relationship Id="rId2238" Type="http://schemas.openxmlformats.org/officeDocument/2006/relationships/hyperlink" Target="https://starcitygames.com/serum-powder-sgl-mtg-ima-228-enn/?sku=SGL-MTG-IMA-228-ENN1" TargetMode="External"/><Relationship Id="rId2445" Type="http://schemas.openxmlformats.org/officeDocument/2006/relationships/hyperlink" Target="https://starcitygames.com/battlefield-forge-sgl-mtg-dmc-198-enn/?sku=SGL-MTG-DMC-198-ENN1" TargetMode="External"/><Relationship Id="rId417" Type="http://schemas.openxmlformats.org/officeDocument/2006/relationships/hyperlink" Target="https://starcitygames.com/dungeon-geists-sgl-mtg-dka-36-enn/?sku=SGL-MTG-DKA-36-ENN1" TargetMode="External"/><Relationship Id="rId624" Type="http://schemas.openxmlformats.org/officeDocument/2006/relationships/hyperlink" Target="https://starcitygames.com/cultist-of-the-absolute-sgl-mtg-clb-123-enn/?sku=SGL-MTG-CLB-123-ENN1" TargetMode="External"/><Relationship Id="rId831" Type="http://schemas.openxmlformats.org/officeDocument/2006/relationships/hyperlink" Target="https://starcitygames.com/gravebreaker-lamia-sgl-mtg-thb-098-enn/?sku=SGL-MTG-THB-098-ENN1" TargetMode="External"/><Relationship Id="rId1047" Type="http://schemas.openxmlformats.org/officeDocument/2006/relationships/hyperlink" Target="https://starcitygames.com/keldon-flamesage-sgl-mtg-dmu-135-enn/?sku=SGL-MTG-DMU-135-ENN1" TargetMode="External"/><Relationship Id="rId1254" Type="http://schemas.openxmlformats.org/officeDocument/2006/relationships/hyperlink" Target="https://starcitygames.com/living-wish-sgl-mtg-a25-179-enn/?sku=SGL-MTG-A25-179-ENN1" TargetMode="External"/><Relationship Id="rId1461" Type="http://schemas.openxmlformats.org/officeDocument/2006/relationships/hyperlink" Target="https://starcitygames.com/planewide-celebration-sgl-mtg-war-172-enn/?sku=SGL-MTG-WAR-172-ENN1" TargetMode="External"/><Relationship Id="rId2305" Type="http://schemas.openxmlformats.org/officeDocument/2006/relationships/hyperlink" Target="https://starcitygames.com/mirror-of-life-trapping-sgl-mtg-clb2-599-enn/?sku=SGL-MTG-CLB2-599-ENN1" TargetMode="External"/><Relationship Id="rId929" Type="http://schemas.openxmlformats.org/officeDocument/2006/relationships/hyperlink" Target="https://starcitygames.com/kessig-wolfrider-sgl-mtg-vow-165-enn/?sku=SGL-MTG-VOW-165-ENN1" TargetMode="External"/><Relationship Id="rId1114" Type="http://schemas.openxmlformats.org/officeDocument/2006/relationships/hyperlink" Target="https://starcitygames.com/defiler-of-instinct-sgl-mtg-dmu-119-enn/?sku=SGL-MTG-DMU-119-ENN1" TargetMode="External"/><Relationship Id="rId1321" Type="http://schemas.openxmlformats.org/officeDocument/2006/relationships/hyperlink" Target="https://starcitygames.com/krosan-grip-sgl-mtg-sta-053-enn/?sku=SGL-MTG-STA-053-ENN1" TargetMode="External"/><Relationship Id="rId1559" Type="http://schemas.openxmlformats.org/officeDocument/2006/relationships/hyperlink" Target="https://starcitygames.com/alela-artful-provocateur-sgl-mtg-ncc-325-enn/?sku=SGL-MTG-NCC-325-ENN1" TargetMode="External"/><Relationship Id="rId1766" Type="http://schemas.openxmlformats.org/officeDocument/2006/relationships/hyperlink" Target="https://starcitygames.com/culmination-of-studies-sgl-mtg-stx-173-enn/?sku=SGL-MTG-STX-173-ENN1" TargetMode="External"/><Relationship Id="rId1973" Type="http://schemas.openxmlformats.org/officeDocument/2006/relationships/hyperlink" Target="https://starcitygames.com/eiganjo-uprising-sgl-mtg-neo-217-enn/?sku=SGL-MTG-NEO-217-ENN1" TargetMode="External"/><Relationship Id="rId58" Type="http://schemas.openxmlformats.org/officeDocument/2006/relationships/hyperlink" Target="https://starcitygames.com/lantern-flare-sgl-mtg-vow2-351-enn/?sku=SGL-MTG-VOW2-351-ENN1" TargetMode="External"/><Relationship Id="rId1419" Type="http://schemas.openxmlformats.org/officeDocument/2006/relationships/hyperlink" Target="https://starcitygames.com/invoke-the-ancients-sgl-mtg-neo-193-enn/?sku=SGL-MTG-NEO-193-ENN1" TargetMode="External"/><Relationship Id="rId1626" Type="http://schemas.openxmlformats.org/officeDocument/2006/relationships/hyperlink" Target="https://starcitygames.com/treasury-thrull-sgl-mtg-gtc-201-enn/?sku=SGL-MTG-GTC-201-ENN1" TargetMode="External"/><Relationship Id="rId1833" Type="http://schemas.openxmlformats.org/officeDocument/2006/relationships/hyperlink" Target="https://starcitygames.com/orcus-prince-of-undeath-sgl-mtg-afr-229-enn/?sku=SGL-MTG-AFR-229-ENN1" TargetMode="External"/><Relationship Id="rId1900" Type="http://schemas.openxmlformats.org/officeDocument/2006/relationships/hyperlink" Target="https://starcitygames.com/zimone-and-dina-sgl-mtg-mom-257-enn/?sku=SGL-MTG-MOM-257-ENN" TargetMode="External"/><Relationship Id="rId2095" Type="http://schemas.openxmlformats.org/officeDocument/2006/relationships/hyperlink" Target="https://starcitygames.com/brokers-ascendancy-sgl-mtg-snc2-297-enn/?sku=SGL-MTG-SNC2-297-ENN1" TargetMode="External"/><Relationship Id="rId274" Type="http://schemas.openxmlformats.org/officeDocument/2006/relationships/hyperlink" Target="https://starcitygames.com/sephara-skys-blade-sgl-mtg-m20-036-enn/?sku=SGL-MTG-M20-036-ENN2" TargetMode="External"/><Relationship Id="rId481" Type="http://schemas.openxmlformats.org/officeDocument/2006/relationships/hyperlink" Target="https://starcitygames.com/seafloor-oracle-sgl-mtg-j22-343-enn/?sku=SGL-MTG-J22-343-ENN" TargetMode="External"/><Relationship Id="rId2162" Type="http://schemas.openxmlformats.org/officeDocument/2006/relationships/hyperlink" Target="https://starcitygames.com/simic-sky-swallower-sgl-mtg-cmr-452-enn/?sku=SGL-MTG-CMR-452-ENN1" TargetMode="External"/><Relationship Id="rId134" Type="http://schemas.openxmlformats.org/officeDocument/2006/relationships/hyperlink" Target="https://starcitygames.com/anointed-peacekeeper-sgl-mtg-dmu-002-enn/?sku=SGL-MTG-DMU-002-ENN1" TargetMode="External"/><Relationship Id="rId579" Type="http://schemas.openxmlformats.org/officeDocument/2006/relationships/hyperlink" Target="https://starcitygames.com/wizards-spellbook-sgl-mtg-afr-082-enn/?sku=SGL-MTG-AFR-082-ENN1" TargetMode="External"/><Relationship Id="rId786" Type="http://schemas.openxmlformats.org/officeDocument/2006/relationships/hyperlink" Target="https://starcitygames.com/crippling-fear-sgl-mtg-khm2-350-enn/?sku=SGL-MTG-KHM2-350-ENN1" TargetMode="External"/><Relationship Id="rId993" Type="http://schemas.openxmlformats.org/officeDocument/2006/relationships/hyperlink" Target="https://starcitygames.com/blood-sun-sgl-mtg-rix-92-enn/?sku=SGL-MTG-RIX-92-ENN1" TargetMode="External"/><Relationship Id="rId2467" Type="http://schemas.openxmlformats.org/officeDocument/2006/relationships/hyperlink" Target="https://starcitygames.com/hostile-desert-sgl-mtg-hou-178-enn/?sku=SGL-MTG-HOU-178-ENN1" TargetMode="External"/><Relationship Id="rId341" Type="http://schemas.openxmlformats.org/officeDocument/2006/relationships/hyperlink" Target="https://starcitygames.com/rise-and-shine-sgl-mtg-mh22-340-enn/?sku=SGL-MTG-MH22-340-ENN1" TargetMode="External"/><Relationship Id="rId439" Type="http://schemas.openxmlformats.org/officeDocument/2006/relationships/hyperlink" Target="https://starcitygames.com/engulf-the-shore-sgl-mtg-gn2-21-enn/?sku=SGL-MTG-GN2-21-ENN1" TargetMode="External"/><Relationship Id="rId646" Type="http://schemas.openxmlformats.org/officeDocument/2006/relationships/hyperlink" Target="https://starcitygames.com/skyclave-shade-sgl-mtg-znr-125-enn/?sku=SGL-MTG-ZNR-125-ENN1" TargetMode="External"/><Relationship Id="rId1069" Type="http://schemas.openxmlformats.org/officeDocument/2006/relationships/hyperlink" Target="https://starcitygames.com/two-headed-giant-sgl-mtg-dom-147-enn/?sku=SGL-MTG-DOM-147-ENN1" TargetMode="External"/><Relationship Id="rId1276" Type="http://schemas.openxmlformats.org/officeDocument/2006/relationships/hyperlink" Target="https://starcitygames.com/teachings-of-the-kirin-kirin-touched-orochi-sgl-mtg-neo-212-enn/?sku=SGL-MTG-NEO-212-ENN1" TargetMode="External"/><Relationship Id="rId1483" Type="http://schemas.openxmlformats.org/officeDocument/2006/relationships/hyperlink" Target="https://starcitygames.com/thrasta-tempests-roar-sgl-mtg-mh2-178-enn/?sku=SGL-MTG-MH2-178-ENN1" TargetMode="External"/><Relationship Id="rId2022" Type="http://schemas.openxmlformats.org/officeDocument/2006/relationships/hyperlink" Target="https://starcitygames.com/rubblehulk-sgl-mtg-gk2-95-enn/?sku=SGL-MTG-GK2-95-ENN1" TargetMode="External"/><Relationship Id="rId2327" Type="http://schemas.openxmlformats.org/officeDocument/2006/relationships/hyperlink" Target="https://starcitygames.com/perennial-behemoth-sgl-mtg-bro-202-enn/?sku=SGL-MTG-BRO-202-ENN" TargetMode="External"/><Relationship Id="rId201" Type="http://schemas.openxmlformats.org/officeDocument/2006/relationships/hyperlink" Target="https://starcitygames.com/war-of-the-last-alliance-sgl-mtg-ltr-036-enn/?sku=SGL-MTG-LTR-036-ENN" TargetMode="External"/><Relationship Id="rId506" Type="http://schemas.openxmlformats.org/officeDocument/2006/relationships/hyperlink" Target="https://starcitygames.com/magus-of-the-future-sgl-mtg-tsr-075-enn/?sku=SGL-MTG-TSR-075-ENN1" TargetMode="External"/><Relationship Id="rId853" Type="http://schemas.openxmlformats.org/officeDocument/2006/relationships/hyperlink" Target="https://starcitygames.com/gixs-command-sgl-mtg-bro-097-enn/?sku=SGL-MTG-BRO-097-ENN" TargetMode="External"/><Relationship Id="rId1136" Type="http://schemas.openxmlformats.org/officeDocument/2006/relationships/hyperlink" Target="https://starcitygames.com/brash-taunter-sgl-mtg-m21-133-enn/?sku=SGL-MTG-M21-133-ENN1" TargetMode="External"/><Relationship Id="rId1690" Type="http://schemas.openxmlformats.org/officeDocument/2006/relationships/hyperlink" Target="https://starcitygames.com/hidetsugu-and-kairi-sgl-mtg-mom2-309-enn/?sku=SGL-MTG-MOM2-309-ENN" TargetMode="External"/><Relationship Id="rId1788" Type="http://schemas.openxmlformats.org/officeDocument/2006/relationships/hyperlink" Target="https://starcitygames.com/avatar-of-discord-sgl-mtg-gk2-61-enn/?sku=SGL-MTG-GK2-61-ENN1" TargetMode="External"/><Relationship Id="rId1995" Type="http://schemas.openxmlformats.org/officeDocument/2006/relationships/hyperlink" Target="https://starcitygames.com/tovolar-dire-overlord-tovolar-the-midnight-scourge-sgl-mtg-mid-246-enn/?sku=SGL-MTG-MID-246-ENN1" TargetMode="External"/><Relationship Id="rId713" Type="http://schemas.openxmlformats.org/officeDocument/2006/relationships/hyperlink" Target="https://starcitygames.com/plague-reaver-sgl-mtg-cmr-143-enn/?sku=SGL-MTG-CMR-143-ENN1" TargetMode="External"/><Relationship Id="rId920" Type="http://schemas.openxmlformats.org/officeDocument/2006/relationships/hyperlink" Target="https://starcitygames.com/soul-scar-mage-sgl-mtg-akh-148-enn/?sku=SGL-MTG-AKH-148-ENN1" TargetMode="External"/><Relationship Id="rId1343" Type="http://schemas.openxmlformats.org/officeDocument/2006/relationships/hyperlink" Target="https://starcitygames.com/ooze-flux-sgl-mtg-gtc-128-enn/?sku=SGL-MTG-GTC-128-ENN" TargetMode="External"/><Relationship Id="rId1550" Type="http://schemas.openxmlformats.org/officeDocument/2006/relationships/hyperlink" Target="https://starcitygames.com/warrant-sgl-mtg-rna-230-enn/?sku=SGL-MTG-RNA-230-ENN1" TargetMode="External"/><Relationship Id="rId1648" Type="http://schemas.openxmlformats.org/officeDocument/2006/relationships/hyperlink" Target="https://starcitygames.com/ixhel-scion-of-atraxa-sgl-mtg-onc-001-enn/?sku=SGL-MTG-ONC-001-ENN" TargetMode="External"/><Relationship Id="rId1203" Type="http://schemas.openxmlformats.org/officeDocument/2006/relationships/hyperlink" Target="https://starcitygames.com/hamletback-goliath-sgl-mtg-jmp-332-enn/?sku=SGL-MTG-JMP-332-ENN" TargetMode="External"/><Relationship Id="rId1410" Type="http://schemas.openxmlformats.org/officeDocument/2006/relationships/hyperlink" Target="https://starcitygames.com/thragtusk-sgl-mtg-2xm-183-enn/?sku=SGL-MTG-2XM-183-ENN1" TargetMode="External"/><Relationship Id="rId1508" Type="http://schemas.openxmlformats.org/officeDocument/2006/relationships/hyperlink" Target="https://starcitygames.com/dennick-pious-apprentice-sgl-mtg-mid-217-enn/?sku=SGL-MTG-MID-217-ENN" TargetMode="External"/><Relationship Id="rId1855" Type="http://schemas.openxmlformats.org/officeDocument/2006/relationships/hyperlink" Target="https://starcitygames.com/belbe-corrupted-observer-sgl-mtg-cmr-270-enn/?sku=SGL-MTG-CMR-270-ENN1" TargetMode="External"/><Relationship Id="rId1715" Type="http://schemas.openxmlformats.org/officeDocument/2006/relationships/hyperlink" Target="https://starcitygames.com/nivmagus-elemental-sgl-mtg-rtr-219-enn/?sku=SGL-MTG-RTR-219-ENN1" TargetMode="External"/><Relationship Id="rId1922" Type="http://schemas.openxmlformats.org/officeDocument/2006/relationships/hyperlink" Target="https://starcitygames.com/venerable-warsinger-sgl-mtg-stx-246-enn/?sku=SGL-MTG-STX-246-ENN1" TargetMode="External"/><Relationship Id="rId296" Type="http://schemas.openxmlformats.org/officeDocument/2006/relationships/hyperlink" Target="https://starcitygames.com/decree-of-justice-sgl-mtg-pwsb-ddo_007-enn/?sku=SGL-MTG-PWSB-DDO_007-ENN1" TargetMode="External"/><Relationship Id="rId2184" Type="http://schemas.openxmlformats.org/officeDocument/2006/relationships/hyperlink" Target="https://starcitygames.com/silent-gravestone-sgl-mtg-rix-182-enn/?sku=SGL-MTG-RIX-182-ENN" TargetMode="External"/><Relationship Id="rId2391" Type="http://schemas.openxmlformats.org/officeDocument/2006/relationships/hyperlink" Target="https://starcitygames.com/temple-of-enlightenment-sgl-mtg-moc-432-enn/?sku=SGL-MTG-MOC-432-ENN" TargetMode="External"/><Relationship Id="rId156" Type="http://schemas.openxmlformats.org/officeDocument/2006/relationships/hyperlink" Target="https://starcitygames.com/ajanis-last-stand-sgl-mtg-m19-4-enn/?sku=SGL-MTG-M19-4-ENN1" TargetMode="External"/><Relationship Id="rId363" Type="http://schemas.openxmlformats.org/officeDocument/2006/relationships/hyperlink" Target="https://starcitygames.com/drake-haven-sgl-mtg-akh-51-enn/?sku=SGL-MTG-AKH-51-ENN1" TargetMode="External"/><Relationship Id="rId570" Type="http://schemas.openxmlformats.org/officeDocument/2006/relationships/hyperlink" Target="https://starcitygames.com/windreader-sphinx-sgl-mtg-jmp-194-enn/?sku=SGL-MTG-JMP-194-ENN1" TargetMode="External"/><Relationship Id="rId2044" Type="http://schemas.openxmlformats.org/officeDocument/2006/relationships/hyperlink" Target="https://starcitygames.com/fleetfoot-dancer-sgl-mtg-snc-188-enn/?sku=SGL-MTG-SNC-188-ENN1" TargetMode="External"/><Relationship Id="rId2251" Type="http://schemas.openxmlformats.org/officeDocument/2006/relationships/hyperlink" Target="https://starcitygames.com/sparkhunter-masticore-sgl-mtg-m21-240-enn/?sku=SGL-MTG-M21-240-ENN1" TargetMode="External"/><Relationship Id="rId2489" Type="http://schemas.openxmlformats.org/officeDocument/2006/relationships/hyperlink" Target="https://starcitygames.com/tyrite-sanctum-sgl-mtg-dmc-240-enn/?sku=SGL-MTG-DMC-240-ENN1" TargetMode="External"/><Relationship Id="rId223" Type="http://schemas.openxmlformats.org/officeDocument/2006/relationships/hyperlink" Target="https://starcitygames.com/winds-of-rath-sgl-mtg-cmr-392-enn/?sku=SGL-MTG-CMR-392-ENN1" TargetMode="External"/><Relationship Id="rId430" Type="http://schemas.openxmlformats.org/officeDocument/2006/relationships/hyperlink" Target="https://starcitygames.com/precognition-field-sgl-mtg-dom-61-enn/?sku=SGL-MTG-DOM-61-ENN1" TargetMode="External"/><Relationship Id="rId668" Type="http://schemas.openxmlformats.org/officeDocument/2006/relationships/hyperlink" Target="https://starcitygames.com/wreck-hunter-sgl-mtg-brc2-058-enn/?sku=SGL-MTG-BRC2-058-ENN" TargetMode="External"/><Relationship Id="rId875" Type="http://schemas.openxmlformats.org/officeDocument/2006/relationships/hyperlink" Target="https://starcitygames.com/nightmare-sgl-mtg-pwsb-w17_017-enn/?sku=SGL-MTG-PWSB-W17_017-ENN1" TargetMode="External"/><Relationship Id="rId1060" Type="http://schemas.openxmlformats.org/officeDocument/2006/relationships/hyperlink" Target="https://starcitygames.com/display-of-power-sgl-mtg-ltr-119-enn/?sku=SGL-MTG-LTR-119-ENN" TargetMode="External"/><Relationship Id="rId1298" Type="http://schemas.openxmlformats.org/officeDocument/2006/relationships/hyperlink" Target="https://starcitygames.com/deathgorge-scavenger-sgl-mtg-xln-184-enn/?sku=SGL-MTG-XLN-184-ENN1" TargetMode="External"/><Relationship Id="rId2111" Type="http://schemas.openxmlformats.org/officeDocument/2006/relationships/hyperlink" Target="https://starcitygames.com/soul-of-emancipation-sgl-mtg-snc-223-enn/?sku=SGL-MTG-SNC-223-ENN1" TargetMode="External"/><Relationship Id="rId2349" Type="http://schemas.openxmlformats.org/officeDocument/2006/relationships/hyperlink" Target="https://starcitygames.com/myr-battlesphere-sgl-mtg-c21-253-enn/?sku=SGL-MTG-C21-253-ENN1" TargetMode="External"/><Relationship Id="rId528" Type="http://schemas.openxmlformats.org/officeDocument/2006/relationships/hyperlink" Target="https://starcitygames.com/minds-desire-sgl-mtg-dds-4-enn/?sku=SGL-MTG-DDS-4-ENN1" TargetMode="External"/><Relationship Id="rId735" Type="http://schemas.openxmlformats.org/officeDocument/2006/relationships/hyperlink" Target="https://starcitygames.com/drana-liberator-of-malakir-sgl-mtg-dmc-111-enn/?sku=SGL-MTG-DMC-111-ENN1" TargetMode="External"/><Relationship Id="rId942" Type="http://schemas.openxmlformats.org/officeDocument/2006/relationships/hyperlink" Target="https://starcitygames.com/mizzium-mortars-sgl-mtg-gk1-32-enn/?sku=SGL-MTG-GK1-32-ENN1" TargetMode="External"/><Relationship Id="rId1158" Type="http://schemas.openxmlformats.org/officeDocument/2006/relationships/hyperlink" Target="https://starcitygames.com/temporal-firestorm-sgl-mtg-dmu-147-enn/?sku=SGL-MTG-DMU-147-ENN1" TargetMode="External"/><Relationship Id="rId1365" Type="http://schemas.openxmlformats.org/officeDocument/2006/relationships/hyperlink" Target="https://starcitygames.com/curious-herd-sgl-mtg-c20-059-enn/?sku=SGL-MTG-C20-059-ENN1" TargetMode="External"/><Relationship Id="rId1572" Type="http://schemas.openxmlformats.org/officeDocument/2006/relationships/hyperlink" Target="https://starcitygames.com/priest-of-fell-rites-sgl-mtg-mh22-372-enn/?sku=SGL-MTG-MH22-372-ENN1" TargetMode="External"/><Relationship Id="rId2209" Type="http://schemas.openxmlformats.org/officeDocument/2006/relationships/hyperlink" Target="https://starcitygames.com/key-to-the-city-sgl-mtg-c21-248-enn/?sku=SGL-MTG-C21-248-ENN1" TargetMode="External"/><Relationship Id="rId2416" Type="http://schemas.openxmlformats.org/officeDocument/2006/relationships/hyperlink" Target="https://starcitygames.com/sunken-hollow-sgl-mtg-ltc-335-enn/?sku=SGL-MTG-LTC-335-ENN" TargetMode="External"/><Relationship Id="rId1018" Type="http://schemas.openxmlformats.org/officeDocument/2006/relationships/hyperlink" Target="https://starcitygames.com/shatterskull-charger-sgl-mtg-znr-159-enn/?sku=SGL-MTG-ZNR-159-ENN1" TargetMode="External"/><Relationship Id="rId1225" Type="http://schemas.openxmlformats.org/officeDocument/2006/relationships/hyperlink" Target="https://starcitygames.com/march-of-reckless-joy-sgl-mtg-neo2-469-enn/?sku=SGL-MTG-NEO2-469-ENN1" TargetMode="External"/><Relationship Id="rId1432" Type="http://schemas.openxmlformats.org/officeDocument/2006/relationships/hyperlink" Target="https://starcitygames.com/earl-of-squirrel-sgl-mtg-ust-108-enn/?sku=SGL-MTG-UST-108-ENN1" TargetMode="External"/><Relationship Id="rId1877" Type="http://schemas.openxmlformats.org/officeDocument/2006/relationships/hyperlink" Target="https://starcitygames.com/nissa-of-shadowed-boughs-sgl-mtg-znr-231-enn/?sku=SGL-MTG-ZNR-231-ENN" TargetMode="External"/><Relationship Id="rId71" Type="http://schemas.openxmlformats.org/officeDocument/2006/relationships/hyperlink" Target="https://starcitygames.com/dusk-legion-duelist-sgl-mtg-mom-011-enn/?sku=SGL-MTG-MOM-011-ENN" TargetMode="External"/><Relationship Id="rId802" Type="http://schemas.openxmlformats.org/officeDocument/2006/relationships/hyperlink" Target="https://starcitygames.com/misfortune-teller-sgl-mtg-ncc-038-enn/?sku=SGL-MTG-NCC-038-ENN1" TargetMode="External"/><Relationship Id="rId1737" Type="http://schemas.openxmlformats.org/officeDocument/2006/relationships/hyperlink" Target="https://starcitygames.com/electrolyze-sgl-mtg-sta-060-enn/?sku=SGL-MTG-STA-060-ENN1" TargetMode="External"/><Relationship Id="rId1944" Type="http://schemas.openxmlformats.org/officeDocument/2006/relationships/hyperlink" Target="https://starcitygames.com/radiant-scrollwielder-sgl-mtg-stx-221-enn/?sku=SGL-MTG-STX-221-ENN1" TargetMode="External"/><Relationship Id="rId29" Type="http://schemas.openxmlformats.org/officeDocument/2006/relationships/hyperlink" Target="https://starcitygames.com/worthy-knight-sgl-mtg-eld-036-enn/?sku=SGL-MTG-ELD-036-ENN1" TargetMode="External"/><Relationship Id="rId178" Type="http://schemas.openxmlformats.org/officeDocument/2006/relationships/hyperlink" Target="https://starcitygames.com/glorious-protector-sgl-mtg-khm-012-enn/?sku=SGL-MTG-KHM-012-ENN1" TargetMode="External"/><Relationship Id="rId1804" Type="http://schemas.openxmlformats.org/officeDocument/2006/relationships/hyperlink" Target="https://starcitygames.com/chainer-nightmare-adept-sgl-mtg-mh2-289-enn/?sku=SGL-MTG-MH2-289-ENN1" TargetMode="External"/><Relationship Id="rId385" Type="http://schemas.openxmlformats.org/officeDocument/2006/relationships/hyperlink" Target="https://starcitygames.com/sea-dasher-octopus-sgl-mtg-iko-066-enn/?sku=SGL-MTG-IKO-066-ENN1" TargetMode="External"/><Relationship Id="rId592" Type="http://schemas.openxmlformats.org/officeDocument/2006/relationships/hyperlink" Target="https://starcitygames.com/displacement-wave-sgl-mtg-ori-55-enn/?sku=SGL-MTG-ORI-55-ENN1" TargetMode="External"/><Relationship Id="rId2066" Type="http://schemas.openxmlformats.org/officeDocument/2006/relationships/hyperlink" Target="https://starcitygames.com/kaheera-the-orphanguard-sgl-mtg-iko-224-enn/?sku=SGL-MTG-IKO-224-ENN1" TargetMode="External"/><Relationship Id="rId2273" Type="http://schemas.openxmlformats.org/officeDocument/2006/relationships/hyperlink" Target="https://starcitygames.com/simian-simulacrum-sgl-mtg-bro-205-enn/?sku=SGL-MTG-BRO-205-ENN" TargetMode="External"/><Relationship Id="rId2480" Type="http://schemas.openxmlformats.org/officeDocument/2006/relationships/hyperlink" Target="https://starcitygames.com/hall-of-oracles-sgl-mtg-stx-267-enn/?sku=SGL-MTG-STX-267-ENN1" TargetMode="External"/><Relationship Id="rId245" Type="http://schemas.openxmlformats.org/officeDocument/2006/relationships/hyperlink" Target="https://starcitygames.com/angel-of-flight-alabaster-sgl-mtg-j22-144-enn/?sku=SGL-MTG-J22-144-ENN" TargetMode="External"/><Relationship Id="rId452" Type="http://schemas.openxmlformats.org/officeDocument/2006/relationships/hyperlink" Target="https://starcitygames.com/whelming-wave-sgl-mtg-cmr-409-enn/?sku=SGL-MTG-CMR-409-ENN1" TargetMode="External"/><Relationship Id="rId897" Type="http://schemas.openxmlformats.org/officeDocument/2006/relationships/hyperlink" Target="https://starcitygames.com/torgaar-famine-incarnate-sgl-mtg-gn2-35-enn/?sku=SGL-MTG-GN2-35-ENN1" TargetMode="External"/><Relationship Id="rId1082" Type="http://schemas.openxmlformats.org/officeDocument/2006/relationships/hyperlink" Target="https://starcitygames.com/fires-of-invention-sgl-mtg-eld-125-enn/?sku=SGL-MTG-ELD-125-ENN1" TargetMode="External"/><Relationship Id="rId2133" Type="http://schemas.openxmlformats.org/officeDocument/2006/relationships/hyperlink" Target="https://starcitygames.com/bounty-of-the-luxa-sgl-mtg-akh-196-enn/?sku=SGL-MTG-AKH-196-ENN" TargetMode="External"/><Relationship Id="rId2340" Type="http://schemas.openxmlformats.org/officeDocument/2006/relationships/hyperlink" Target="https://starcitygames.com/workhorse-sgl-mtg-pwsb-exo_142-enn/?sku=SGL-MTG-PWSB-EXO_142-ENN1" TargetMode="External"/><Relationship Id="rId105" Type="http://schemas.openxmlformats.org/officeDocument/2006/relationships/hyperlink" Target="https://starcitygames.com/duelists-heritage-sgl-mtg-jmp-101-enn/?sku=SGL-MTG-JMP-101-ENN1" TargetMode="External"/><Relationship Id="rId312" Type="http://schemas.openxmlformats.org/officeDocument/2006/relationships/hyperlink" Target="https://starcitygames.com/errant-street-artist-sgl-mtg-snc2-344-enn/?sku=SGL-MTG-SNC2-344-ENN1" TargetMode="External"/><Relationship Id="rId757" Type="http://schemas.openxmlformats.org/officeDocument/2006/relationships/hyperlink" Target="https://starcitygames.com/vraskas-contempt-sgl-mtg-xln-129-enn/?sku=SGL-MTG-XLN-129-ENN1" TargetMode="External"/><Relationship Id="rId964" Type="http://schemas.openxmlformats.org/officeDocument/2006/relationships/hyperlink" Target="https://starcitygames.com/grapeshot-sgl-mtg-sta-039-enn/?sku=SGL-MTG-STA-039-ENN1" TargetMode="External"/><Relationship Id="rId1387" Type="http://schemas.openxmlformats.org/officeDocument/2006/relationships/hyperlink" Target="https://starcitygames.com/baru-wurmspeaker-sgl-mtg-dmc2-076-enn/?sku=SGL-MTG-DMC2-076-ENN1" TargetMode="External"/><Relationship Id="rId1594" Type="http://schemas.openxmlformats.org/officeDocument/2006/relationships/hyperlink" Target="https://starcitygames.com/kayas-wrath-sgl-mtg-rna-187-enn/?sku=SGL-MTG-RNA-187-ENN1" TargetMode="External"/><Relationship Id="rId2200" Type="http://schemas.openxmlformats.org/officeDocument/2006/relationships/hyperlink" Target="https://starcitygames.com/blackblade-reforged-sgl-mtg-ss2-008-enn/?sku=SGL-MTG-SS2-008-ENN1" TargetMode="External"/><Relationship Id="rId2438" Type="http://schemas.openxmlformats.org/officeDocument/2006/relationships/hyperlink" Target="https://starcitygames.com/temple-of-triumph-sgl-mtg-m20-257-enn/?sku=SGL-MTG-M20-257-ENN1" TargetMode="External"/><Relationship Id="rId93" Type="http://schemas.openxmlformats.org/officeDocument/2006/relationships/hyperlink" Target="https://starcitygames.com/sevinnes-reclamation-sgl-mtg-c19-5-enn/?sku=SGL-MTG-C19-5-ENN" TargetMode="External"/><Relationship Id="rId617" Type="http://schemas.openxmlformats.org/officeDocument/2006/relationships/hyperlink" Target="https://starcitygames.com/gutterbones-sgl-mtg-rna-76-enn/?sku=SGL-MTG-RNA-76-ENN1" TargetMode="External"/><Relationship Id="rId824" Type="http://schemas.openxmlformats.org/officeDocument/2006/relationships/hyperlink" Target="https://starcitygames.com/bone-dragon-sgl-mtg-m19-88-enn/?sku=SGL-MTG-M19-88-ENN1" TargetMode="External"/><Relationship Id="rId1247" Type="http://schemas.openxmlformats.org/officeDocument/2006/relationships/hyperlink" Target="https://starcitygames.com/evolutionary-leap-sgl-mtg-ori-176-enn/?sku=SGL-MTG-ORI-176-ENN" TargetMode="External"/><Relationship Id="rId1454" Type="http://schemas.openxmlformats.org/officeDocument/2006/relationships/hyperlink" Target="https://starcitygames.com/bounteous-kirin-sgl-mtg-sok-123-enn/?sku=SGL-MTG-SOK-123-ENN1" TargetMode="External"/><Relationship Id="rId1661" Type="http://schemas.openxmlformats.org/officeDocument/2006/relationships/hyperlink" Target="https://starcitygames.com/king-narfis-betrayal-sgl-mtg-khm-219-enn/?sku=SGL-MTG-KHM-219-ENN1" TargetMode="External"/><Relationship Id="rId1899" Type="http://schemas.openxmlformats.org/officeDocument/2006/relationships/hyperlink" Target="https://starcitygames.com/gaze-of-granite-sgl-mtg-gk1-61-enn/?sku=SGL-MTG-GK1-61-ENN1" TargetMode="External"/><Relationship Id="rId1107" Type="http://schemas.openxmlformats.org/officeDocument/2006/relationships/hyperlink" Target="https://starcitygames.com/creepy-puppeteer-sgl-mtg-vow-151-enn/?sku=SGL-MTG-VOW-151-ENN" TargetMode="External"/><Relationship Id="rId1314" Type="http://schemas.openxmlformats.org/officeDocument/2006/relationships/hyperlink" Target="https://starcitygames.com/kazandu-mammoth-kazandu-valley-sgl-mtg-znr2-305-enn/?sku=SGL-MTG-ZNR2-305-ENN1" TargetMode="External"/><Relationship Id="rId1521" Type="http://schemas.openxmlformats.org/officeDocument/2006/relationships/hyperlink" Target="https://starcitygames.com/detention-sphere-sgl-mtg-gk2-10-enn/?sku=SGL-MTG-GK2-10-ENN1" TargetMode="External"/><Relationship Id="rId1759" Type="http://schemas.openxmlformats.org/officeDocument/2006/relationships/hyperlink" Target="https://starcitygames.com/fireminds-foresight-sgl-mtg-rtr-162-enn/?sku=SGL-MTG-RTR-162-ENN1" TargetMode="External"/><Relationship Id="rId1966" Type="http://schemas.openxmlformats.org/officeDocument/2006/relationships/hyperlink" Target="https://starcitygames.com/response-sgl-mtg-grn-229-enn/?sku=SGL-MTG-GRN-229-ENN1" TargetMode="External"/><Relationship Id="rId1619" Type="http://schemas.openxmlformats.org/officeDocument/2006/relationships/hyperlink" Target="https://starcitygames.com/blood-baron-of-vizkopa-sgl-mtg-ima-195-enn/?sku=SGL-MTG-IMA-195-ENN1" TargetMode="External"/><Relationship Id="rId1826" Type="http://schemas.openxmlformats.org/officeDocument/2006/relationships/hyperlink" Target="https://starcitygames.com/too-greedily-too-deep-sgl-mtg-ltc-072-enn/?sku=SGL-MTG-LTC-072-ENN" TargetMode="External"/><Relationship Id="rId20" Type="http://schemas.openxmlformats.org/officeDocument/2006/relationships/hyperlink" Target="https://starcitygames.com/ashes-of-the-abhorrent-sgl-mtg-xln-2-enn/?sku=SGL-MTG-XLN-2-ENN1" TargetMode="External"/><Relationship Id="rId2088" Type="http://schemas.openxmlformats.org/officeDocument/2006/relationships/hyperlink" Target="https://starcitygames.com/tolsimir-wolfblood-sgl-mtg-rav-236-enn/?sku=SGL-MTG-RAV-236-ENN1" TargetMode="External"/><Relationship Id="rId2295" Type="http://schemas.openxmlformats.org/officeDocument/2006/relationships/hyperlink" Target="https://starcitygames.com/traxos-scourge-of-kroog-sgl-mtg-dom-234-enn/?sku=SGL-MTG-DOM-234-ENN1" TargetMode="External"/><Relationship Id="rId267" Type="http://schemas.openxmlformats.org/officeDocument/2006/relationships/hyperlink" Target="https://starcitygames.com/sun-titan-sgl-mtg-ncc-210-enn/?sku=SGL-MTG-NCC-210-ENN1" TargetMode="External"/><Relationship Id="rId474" Type="http://schemas.openxmlformats.org/officeDocument/2006/relationships/hyperlink" Target="https://starcitygames.com/skyway-robber-sgl-mtg-ncc-031-enn/?sku=SGL-MTG-NCC-031-ENN1" TargetMode="External"/><Relationship Id="rId2155" Type="http://schemas.openxmlformats.org/officeDocument/2006/relationships/hyperlink" Target="https://starcitygames.com/keruga-the-macrosage-sgl-mtg-mul-048-enn/?sku=SGL-MTG-MUL-048-ENN" TargetMode="External"/><Relationship Id="rId127" Type="http://schemas.openxmlformats.org/officeDocument/2006/relationships/hyperlink" Target="https://starcitygames.com/cloudsteel-kirin-sgl-mtg-neo-008-enn/?sku=SGL-MTG-NEO-008-ENN1" TargetMode="External"/><Relationship Id="rId681" Type="http://schemas.openxmlformats.org/officeDocument/2006/relationships/hyperlink" Target="https://starcitygames.com/sword-point-diplomacy-sgl-mtg-xln-126-enn/?sku=SGL-MTG-XLN-126-ENN1" TargetMode="External"/><Relationship Id="rId779" Type="http://schemas.openxmlformats.org/officeDocument/2006/relationships/hyperlink" Target="https://starcitygames.com/sangromancer-sgl-mtg-jmp-272-enn/?sku=SGL-MTG-JMP-272-ENN1" TargetMode="External"/><Relationship Id="rId986" Type="http://schemas.openxmlformats.org/officeDocument/2006/relationships/hyperlink" Target="https://starcitygames.com/rage-nimbus-sgl-mtg-roe-160-enn/?sku=SGL-MTG-ROE-160-ENN1" TargetMode="External"/><Relationship Id="rId2362" Type="http://schemas.openxmlformats.org/officeDocument/2006/relationships/hyperlink" Target="https://starcitygames.com/orochi-hatchery-sgl-mtg-chk-266-enn/?sku=SGL-MTG-CHK-266-ENN1" TargetMode="External"/><Relationship Id="rId334" Type="http://schemas.openxmlformats.org/officeDocument/2006/relationships/hyperlink" Target="https://starcitygames.com/confounding-conundrum-sgl-mtg-znr-053-enn/?sku=SGL-MTG-ZNR-053-ENN1" TargetMode="External"/><Relationship Id="rId541" Type="http://schemas.openxmlformats.org/officeDocument/2006/relationships/hyperlink" Target="https://starcitygames.com/masterful-replication-sgl-mtg-m20-65-enn/?sku=SGL-MTG-M20-65-ENN1" TargetMode="External"/><Relationship Id="rId639" Type="http://schemas.openxmlformats.org/officeDocument/2006/relationships/hyperlink" Target="https://starcitygames.com/dreadhorde-invasion-sgl-mtg-war-86-enn/?sku=SGL-MTG-WAR-86-ENN1" TargetMode="External"/><Relationship Id="rId1171" Type="http://schemas.openxmlformats.org/officeDocument/2006/relationships/hyperlink" Target="https://starcitygames.com/charmbreaker-devils-sgl-mtg-ima-120-enn/?sku=SGL-MTG-IMA-120-ENN1" TargetMode="External"/><Relationship Id="rId1269" Type="http://schemas.openxmlformats.org/officeDocument/2006/relationships/hyperlink" Target="https://starcitygames.com/sylvan-anthem-sgl-mtg-mh2-176-enn/?sku=SGL-MTG-MH2-176-ENN1" TargetMode="External"/><Relationship Id="rId1476" Type="http://schemas.openxmlformats.org/officeDocument/2006/relationships/hyperlink" Target="https://starcitygames.com/verdant-force-sgl-mtg-dom-187-enn/?sku=SGL-MTG-DOM-187-ENN1" TargetMode="External"/><Relationship Id="rId2015" Type="http://schemas.openxmlformats.org/officeDocument/2006/relationships/hyperlink" Target="https://starcitygames.com/blaster-combat-dj-blaster-morale-booster-sgl-mtg-bot-008-enn/?sku=SGL-MTG-BOT-008-ENN" TargetMode="External"/><Relationship Id="rId2222" Type="http://schemas.openxmlformats.org/officeDocument/2006/relationships/hyperlink" Target="https://starcitygames.com/transmogrants-crown-sgl-mtg-bro-125-enn/?sku=SGL-MTG-BRO-125-ENN" TargetMode="External"/><Relationship Id="rId401" Type="http://schemas.openxmlformats.org/officeDocument/2006/relationships/hyperlink" Target="https://starcitygames.com/patrician-geist-sgl-mtg-mid-069-enn/?sku=SGL-MTG-MID-069-ENN1" TargetMode="External"/><Relationship Id="rId846" Type="http://schemas.openxmlformats.org/officeDocument/2006/relationships/hyperlink" Target="https://starcitygames.com/open-the-graves-sgl-mtg-mic-126-enn/?sku=SGL-MTG-MIC-126-ENN1" TargetMode="External"/><Relationship Id="rId1031" Type="http://schemas.openxmlformats.org/officeDocument/2006/relationships/hyperlink" Target="https://starcitygames.com/audacious-reshapers-sgl-mtg-c21-047-enn/?sku=SGL-MTG-C21-047-ENN1" TargetMode="External"/><Relationship Id="rId1129" Type="http://schemas.openxmlformats.org/officeDocument/2006/relationships/hyperlink" Target="https://starcitygames.com/demanding-dragon-sgl-mtg-m19-135-enn/?sku=SGL-MTG-M19-135-ENN1" TargetMode="External"/><Relationship Id="rId1683" Type="http://schemas.openxmlformats.org/officeDocument/2006/relationships/hyperlink" Target="https://starcitygames.com/mirko-vosk-mind-drinker-sgl-mtg-gk1-17-enn/?sku=SGL-MTG-GK1-17-ENN" TargetMode="External"/><Relationship Id="rId1890" Type="http://schemas.openxmlformats.org/officeDocument/2006/relationships/hyperlink" Target="https://starcitygames.com/deathbloom-ritualist-sgl-mtg-bro-208-enn/?sku=SGL-MTG-BRO-208-ENN" TargetMode="External"/><Relationship Id="rId1988" Type="http://schemas.openxmlformats.org/officeDocument/2006/relationships/hyperlink" Target="https://starcitygames.com/black-market-tycoon-sgl-mtg-snc-167-enn/?sku=SGL-MTG-SNC-167-ENN1" TargetMode="External"/><Relationship Id="rId706" Type="http://schemas.openxmlformats.org/officeDocument/2006/relationships/hyperlink" Target="https://starcitygames.com/drana-liberator-of-malakir-sgl-mtg-jmp-225-enn/?sku=SGL-MTG-JMP-225-ENN1" TargetMode="External"/><Relationship Id="rId913" Type="http://schemas.openxmlformats.org/officeDocument/2006/relationships/hyperlink" Target="https://starcitygames.com/dread-summons-sgl-mtg-mic-113-enn/?sku=SGL-MTG-MIC-113-ENN1" TargetMode="External"/><Relationship Id="rId1336" Type="http://schemas.openxmlformats.org/officeDocument/2006/relationships/hyperlink" Target="https://starcitygames.com/llanowar-greenwidow-sgl-mtg-dmu-169-enn/?sku=SGL-MTG-DMU-169-ENN1" TargetMode="External"/><Relationship Id="rId1543" Type="http://schemas.openxmlformats.org/officeDocument/2006/relationships/hyperlink" Target="https://starcitygames.com/yorion-sky-nomad-sgl-mtg-mul-064-enn/?sku=SGL-MTG-MUL-064-ENN" TargetMode="External"/><Relationship Id="rId1750" Type="http://schemas.openxmlformats.org/officeDocument/2006/relationships/hyperlink" Target="https://starcitygames.com/hypersonic-dragon-sgl-mtg-ima-201-enn/?sku=SGL-MTG-IMA-201-ENN1" TargetMode="External"/><Relationship Id="rId42" Type="http://schemas.openxmlformats.org/officeDocument/2006/relationships/hyperlink" Target="https://starcitygames.com/sram-senior-edificer-sgl-mtg-cmr-386-enn/?sku=SGL-MTG-CMR-386-ENN1" TargetMode="External"/><Relationship Id="rId1403" Type="http://schemas.openxmlformats.org/officeDocument/2006/relationships/hyperlink" Target="https://starcitygames.com/hunters-prowess-sgl-mtg-e02-33-enn/?sku=SGL-MTG-E02-33-ENN1" TargetMode="External"/><Relationship Id="rId1610" Type="http://schemas.openxmlformats.org/officeDocument/2006/relationships/hyperlink" Target="https://starcitygames.com/ratadrabik-of-urborg-sgl-mtg-dmu-213-enn/?sku=SGL-MTG-DMU-213-ENN1" TargetMode="External"/><Relationship Id="rId1848" Type="http://schemas.openxmlformats.org/officeDocument/2006/relationships/hyperlink" Target="https://starcitygames.com/darigaaz-reincarnated-sgl-mtg-dom-193-enn/?sku=SGL-MTG-DOM-193-ENN1" TargetMode="External"/><Relationship Id="rId191" Type="http://schemas.openxmlformats.org/officeDocument/2006/relationships/hyperlink" Target="https://starcitygames.com/depopulate-sgl-mtg-snc-010-enn/?sku=SGL-MTG-SNC-010-ENN" TargetMode="External"/><Relationship Id="rId1708" Type="http://schemas.openxmlformats.org/officeDocument/2006/relationships/hyperlink" Target="https://starcitygames.com/evelyn-the-covetous-sgl-mtg-snc-184-enn/?sku=SGL-MTG-SNC-184-ENN1" TargetMode="External"/><Relationship Id="rId1915" Type="http://schemas.openxmlformats.org/officeDocument/2006/relationships/hyperlink" Target="https://starcitygames.com/tajic-legions-edge-sgl-mtg-grn-204-enn/?sku=SGL-MTG-GRN-204-ENN1" TargetMode="External"/><Relationship Id="rId289" Type="http://schemas.openxmlformats.org/officeDocument/2006/relationships/hyperlink" Target="https://starcitygames.com/zetalpa-primal-dawn-sgl-mtg-dmc-108-enn/?sku=SGL-MTG-DMC-108-ENN1" TargetMode="External"/><Relationship Id="rId496" Type="http://schemas.openxmlformats.org/officeDocument/2006/relationships/hyperlink" Target="https://starcitygames.com/patient-rebuilding-sgl-mtg-m19-67-enn/?sku=SGL-MTG-M19-67-ENN1" TargetMode="External"/><Relationship Id="rId2177" Type="http://schemas.openxmlformats.org/officeDocument/2006/relationships/hyperlink" Target="https://starcitygames.com/faerie-aerie-sgl-mtg-ust-181-enn/?sku=SGL-MTG-UST-181-ENN1" TargetMode="External"/><Relationship Id="rId2384" Type="http://schemas.openxmlformats.org/officeDocument/2006/relationships/hyperlink" Target="https://starcitygames.com/prairie-stream-sgl-mtg-afc-256-enn/?sku=SGL-MTG-AFC-256-ENN1" TargetMode="External"/><Relationship Id="rId149" Type="http://schemas.openxmlformats.org/officeDocument/2006/relationships/hyperlink" Target="https://starcitygames.com/captured-by-the-consulate-sgl-mtg-kld-8-enn/?sku=SGL-MTG-KLD-8-ENN" TargetMode="External"/><Relationship Id="rId356" Type="http://schemas.openxmlformats.org/officeDocument/2006/relationships/hyperlink" Target="https://starcitygames.com/borne-upon-a-wind-sgl-mtg-ltr-044-enn/?sku=SGL-MTG-LTR-044-ENN" TargetMode="External"/><Relationship Id="rId563" Type="http://schemas.openxmlformats.org/officeDocument/2006/relationships/hyperlink" Target="https://starcitygames.com/diluvian-primordial-sgl-mtg-gtc-33-enn/?sku=SGL-MTG-GTC-33-ENN" TargetMode="External"/><Relationship Id="rId770" Type="http://schemas.openxmlformats.org/officeDocument/2006/relationships/hyperlink" Target="https://starcitygames.com/gonti-lord-of-luxury-sgl-mtg-pwsb-kld_084-enn/?sku=SGL-MTG-PWSB-KLD_084-ENN1" TargetMode="External"/><Relationship Id="rId1193" Type="http://schemas.openxmlformats.org/officeDocument/2006/relationships/hyperlink" Target="https://starcitygames.com/tyrant-of-kher-ridges-sgl-mtg-bro-154-enn/?sku=SGL-MTG-BRO-154-ENN" TargetMode="External"/><Relationship Id="rId2037" Type="http://schemas.openxmlformats.org/officeDocument/2006/relationships/hyperlink" Target="https://starcitygames.com/incandescent-aria-sgl-mtg-snc-192-enn/?sku=SGL-MTG-SNC-192-ENN1" TargetMode="External"/><Relationship Id="rId2244" Type="http://schemas.openxmlformats.org/officeDocument/2006/relationships/hyperlink" Target="https://starcitygames.com/desecrated-tomb-sgl-mtg-m19-230-enn/?sku=SGL-MTG-M19-230-ENN1" TargetMode="External"/><Relationship Id="rId2451" Type="http://schemas.openxmlformats.org/officeDocument/2006/relationships/hyperlink" Target="https://starcitygames.com/rockfall-vale-sgl-mtg-mid-266-enn/?sku=SGL-MTG-MID-266-ENN1" TargetMode="External"/><Relationship Id="rId216" Type="http://schemas.openxmlformats.org/officeDocument/2006/relationships/hyperlink" Target="https://starcitygames.com/baneslayer-angel-sgl-mtg-m21-006-enn/?sku=SGL-MTG-M21-006-ENN1" TargetMode="External"/><Relationship Id="rId423" Type="http://schemas.openxmlformats.org/officeDocument/2006/relationships/hyperlink" Target="https://starcitygames.com/dreamcaller-siren-sgl-mtg-xln-54-enn/?sku=SGL-MTG-XLN-54-ENN1" TargetMode="External"/><Relationship Id="rId868" Type="http://schemas.openxmlformats.org/officeDocument/2006/relationships/hyperlink" Target="https://starcitygames.com/pontiff-of-blight-sgl-mtg-gk2-33-enn/?sku=SGL-MTG-GK2-33-ENN1" TargetMode="External"/><Relationship Id="rId1053" Type="http://schemas.openxmlformats.org/officeDocument/2006/relationships/hyperlink" Target="https://starcitygames.com/captain-lannery-storm-sgl-mtg-dmc-120-enn/?sku=SGL-MTG-DMC-120-ENN1" TargetMode="External"/><Relationship Id="rId1260" Type="http://schemas.openxmlformats.org/officeDocument/2006/relationships/hyperlink" Target="https://starcitygames.com/jolrael-mwonvuli-recluse-sgl-mtg-m21-191-enn/?sku=SGL-MTG-M21-191-ENN1" TargetMode="External"/><Relationship Id="rId1498" Type="http://schemas.openxmlformats.org/officeDocument/2006/relationships/hyperlink" Target="https://starcitygames.com/green-suns-twilight-sgl-mtg-one-169-enn/?sku=SGL-MTG-ONE-169-ENN" TargetMode="External"/><Relationship Id="rId2104" Type="http://schemas.openxmlformats.org/officeDocument/2006/relationships/hyperlink" Target="https://starcitygames.com/falco-spara-pactweaver-sgl-mtg-snc-186-enn/?sku=SGL-MTG-SNC-186-ENN1" TargetMode="External"/><Relationship Id="rId630" Type="http://schemas.openxmlformats.org/officeDocument/2006/relationships/hyperlink" Target="https://starcitygames.com/shadow-of-the-grave-sgl-mtg-akh-107-enn/?sku=SGL-MTG-AKH-107-ENN1" TargetMode="External"/><Relationship Id="rId728" Type="http://schemas.openxmlformats.org/officeDocument/2006/relationships/hyperlink" Target="https://starcitygames.com/tatsunari-toad-rider-sgl-mtg-neo2-345-enn/?sku=SGL-MTG-NEO2-345-ENN1" TargetMode="External"/><Relationship Id="rId935" Type="http://schemas.openxmlformats.org/officeDocument/2006/relationships/hyperlink" Target="https://starcitygames.com/harsh-mentor-sgl-mtg-akh-135-enn/?sku=SGL-MTG-AKH-135-ENN" TargetMode="External"/><Relationship Id="rId1358" Type="http://schemas.openxmlformats.org/officeDocument/2006/relationships/hyperlink" Target="https://starcitygames.com/cytoplast-root-kin-sgl-mtg-gk2-110-enn/?sku=SGL-MTG-GK2-110-ENN1" TargetMode="External"/><Relationship Id="rId1565" Type="http://schemas.openxmlformats.org/officeDocument/2006/relationships/hyperlink" Target="https://starcitygames.com/niv-mizzet-reborn-sgl-mtg-mul-053-enn/?sku=SGL-MTG-MUL-053-ENN" TargetMode="External"/><Relationship Id="rId1772" Type="http://schemas.openxmlformats.org/officeDocument/2006/relationships/hyperlink" Target="https://starcitygames.com/gnostro-voice-of-the-crags-sgl-mtg-cmr-276-enn/?sku=SGL-MTG-CMR-276-ENN1" TargetMode="External"/><Relationship Id="rId2311" Type="http://schemas.openxmlformats.org/officeDocument/2006/relationships/hyperlink" Target="https://starcitygames.com/lodestone-golem-sgl-mtg-brr-029-enn/?sku=SGL-MTG-BRR-029-ENN" TargetMode="External"/><Relationship Id="rId2409" Type="http://schemas.openxmlformats.org/officeDocument/2006/relationships/hyperlink" Target="https://starcitygames.com/creeping-tar-pit-sgl-mtg-ncc-396-enn/?sku=SGL-MTG-NCC-396-ENN1" TargetMode="External"/><Relationship Id="rId64" Type="http://schemas.openxmlformats.org/officeDocument/2006/relationships/hyperlink" Target="https://starcitygames.com/horn-of-valhalla-ysgards-call-sgl-mtg-clb-026-enn/?sku=SGL-MTG-CLB-026-ENN1" TargetMode="External"/><Relationship Id="rId1120" Type="http://schemas.openxmlformats.org/officeDocument/2006/relationships/hyperlink" Target="https://starcitygames.com/invasion-of-karsus-refraction-elemental-sgl-mtg-mom-146-enn/?sku=SGL-MTG-MOM-146-ENN" TargetMode="External"/><Relationship Id="rId1218" Type="http://schemas.openxmlformats.org/officeDocument/2006/relationships/hyperlink" Target="https://starcitygames.com/magmaquake-sgl-mtg-jmp-347-enn/?sku=SGL-MTG-JMP-347-ENN1" TargetMode="External"/><Relationship Id="rId1425" Type="http://schemas.openxmlformats.org/officeDocument/2006/relationships/hyperlink" Target="https://starcitygames.com/thrun-breaker-of-silence-sgl-mtg-one-186-enn/?sku=SGL-MTG-ONE-186-ENN" TargetMode="External"/><Relationship Id="rId1632" Type="http://schemas.openxmlformats.org/officeDocument/2006/relationships/hyperlink" Target="https://starcitygames.com/deathpact-angel-sgl-mtg-gk2-38-enn/?sku=SGL-MTG-GK2-38-ENN1" TargetMode="External"/><Relationship Id="rId1937" Type="http://schemas.openxmlformats.org/officeDocument/2006/relationships/hyperlink" Target="https://starcitygames.com/solar-blaze-sgl-mtg-war-216-enn/?sku=SGL-MTG-WAR-216-ENN1" TargetMode="External"/><Relationship Id="rId2199" Type="http://schemas.openxmlformats.org/officeDocument/2006/relationships/hyperlink" Target="https://starcitygames.com/glass-of-the-guildpact-sgl-mtg-rna-233-enn/?sku=SGL-MTG-RNA-233-ENN1" TargetMode="External"/><Relationship Id="rId280" Type="http://schemas.openxmlformats.org/officeDocument/2006/relationships/hyperlink" Target="https://starcitygames.com/soul-of-eternity-sgl-mtg-cmr-050-enn/?sku=SGL-MTG-CMR-050-ENN1" TargetMode="External"/><Relationship Id="rId140" Type="http://schemas.openxmlformats.org/officeDocument/2006/relationships/hyperlink" Target="https://starcitygames.com/guardian-of-ghirapur-sgl-mtg-mom-016-enn/?sku=SGL-MTG-MOM-016-ENN1" TargetMode="External"/><Relationship Id="rId378" Type="http://schemas.openxmlformats.org/officeDocument/2006/relationships/hyperlink" Target="https://starcitygames.com/quasiduplicate-sgl-mtg-grn-51-enn/?sku=SGL-MTG-GRN-51-ENN1" TargetMode="External"/><Relationship Id="rId585" Type="http://schemas.openxmlformats.org/officeDocument/2006/relationships/hyperlink" Target="https://starcitygames.com/the-unspeakable-sgl-mtg-dds-13-enn/?sku=SGL-MTG-DDS-13-ENN1" TargetMode="External"/><Relationship Id="rId792" Type="http://schemas.openxmlformats.org/officeDocument/2006/relationships/hyperlink" Target="https://starcitygames.com/gelatinous-cube-sgl-mtg-afr2-313-enn/?sku=SGL-MTG-AFR2-313-ENN1" TargetMode="External"/><Relationship Id="rId2059" Type="http://schemas.openxmlformats.org/officeDocument/2006/relationships/hyperlink" Target="https://starcitygames.com/fleecemane-lion-sgl-mtg-afc-185-enn/?sku=SGL-MTG-AFC-185-ENN1" TargetMode="External"/><Relationship Id="rId2266" Type="http://schemas.openxmlformats.org/officeDocument/2006/relationships/hyperlink" Target="https://starcitygames.com/treasure-chest-sgl-mtg-afr2-395-enn/?sku=SGL-MTG-AFR2-395-ENN1" TargetMode="External"/><Relationship Id="rId2473" Type="http://schemas.openxmlformats.org/officeDocument/2006/relationships/hyperlink" Target="https://starcitygames.com/bonders-enclave-sgl-mtg-iko-245-enn/?sku=SGL-MTG-IKO-245-ENN" TargetMode="External"/><Relationship Id="rId6" Type="http://schemas.openxmlformats.org/officeDocument/2006/relationships/hyperlink" Target="https://starcitygames.com/speaker-of-the-heavens-sgl-mtg-m21-038-enn/?sku=SGL-MTG-M21-038-ENN1" TargetMode="External"/><Relationship Id="rId238" Type="http://schemas.openxmlformats.org/officeDocument/2006/relationships/hyperlink" Target="https://starcitygames.com/danitha-benalias-hope-sgl-mtg-dmu-015-enn/?sku=SGL-MTG-DMU-015-ENN1" TargetMode="External"/><Relationship Id="rId445" Type="http://schemas.openxmlformats.org/officeDocument/2006/relationships/hyperlink" Target="https://starcitygames.com/the-antiquities-war-sgl-mtg-dom-42-enn/?sku=SGL-MTG-DOM-42-ENN" TargetMode="External"/><Relationship Id="rId652" Type="http://schemas.openxmlformats.org/officeDocument/2006/relationships/hyperlink" Target="https://starcitygames.com/persist-sgl-mtg-mh2-096-enn/?sku=SGL-MTG-MH2-096-ENN" TargetMode="External"/><Relationship Id="rId1075" Type="http://schemas.openxmlformats.org/officeDocument/2006/relationships/hyperlink" Target="https://starcitygames.com/rakdos-pit-dragon-sgl-mtg-gk2-57-enn/?sku=SGL-MTG-GK2-57-ENN1" TargetMode="External"/><Relationship Id="rId1282" Type="http://schemas.openxmlformats.org/officeDocument/2006/relationships/hyperlink" Target="https://starcitygames.com/quirion-beastcaller-sgl-mtg-dmu-175-enn/?sku=SGL-MTG-DMU-175-ENN1" TargetMode="External"/><Relationship Id="rId2126" Type="http://schemas.openxmlformats.org/officeDocument/2006/relationships/hyperlink" Target="https://starcitygames.com/cold-eyed-selkie-sgl-mtg-afc-183-enn/?sku=SGL-MTG-AFC-183-ENN1" TargetMode="External"/><Relationship Id="rId2333" Type="http://schemas.openxmlformats.org/officeDocument/2006/relationships/hyperlink" Target="https://starcitygames.com/gilded-lotus-sgl-mtg-brr-017-enn/?sku=SGL-MTG-BRR-017-ENN" TargetMode="External"/><Relationship Id="rId305" Type="http://schemas.openxmlformats.org/officeDocument/2006/relationships/hyperlink" Target="https://starcitygames.com/benthic-biomancer-sgl-mtg-rna-32-enn/?sku=SGL-MTG-RNA-32-ENN1" TargetMode="External"/><Relationship Id="rId512" Type="http://schemas.openxmlformats.org/officeDocument/2006/relationships/hyperlink" Target="https://starcitygames.com/aetherspouts-sgl-mtg-mic-097-enn/?sku=SGL-MTG-MIC-097-ENN1" TargetMode="External"/><Relationship Id="rId957" Type="http://schemas.openxmlformats.org/officeDocument/2006/relationships/hyperlink" Target="https://starcitygames.com/roiling-vortex-sgl-mtg-znr-156-enn/?sku=SGL-MTG-ZNR-156-ENN1" TargetMode="External"/><Relationship Id="rId1142" Type="http://schemas.openxmlformats.org/officeDocument/2006/relationships/hyperlink" Target="https://starcitygames.com/urabrask-the-hidden-sgl-mtg-pwsb-ima_152-enn/?sku=SGL-MTG-PWSB-IMA_152-ENN" TargetMode="External"/><Relationship Id="rId1587" Type="http://schemas.openxmlformats.org/officeDocument/2006/relationships/hyperlink" Target="https://starcitygames.com/greasefang-okiba-boss-sgl-mtg-neo2-397-enn/?sku=SGL-MTG-NEO2-397-ENN" TargetMode="External"/><Relationship Id="rId1794" Type="http://schemas.openxmlformats.org/officeDocument/2006/relationships/hyperlink" Target="https://starcitygames.com/rivaz-of-the-claw-sgl-mtg-dmu-215-enn/?sku=SGL-MTG-DMU-215-ENN1" TargetMode="External"/><Relationship Id="rId2400" Type="http://schemas.openxmlformats.org/officeDocument/2006/relationships/hyperlink" Target="https://starcitygames.com/temple-of-silence-sgl-mtg-dmc-237-enn/?sku=SGL-MTG-DMC-237-ENN1" TargetMode="External"/><Relationship Id="rId86" Type="http://schemas.openxmlformats.org/officeDocument/2006/relationships/hyperlink" Target="https://starcitygames.com/mangara-of-corondor-sgl-mtg-bbd-98-enn/?sku=SGL-MTG-BBD-98-ENN1" TargetMode="External"/><Relationship Id="rId817" Type="http://schemas.openxmlformats.org/officeDocument/2006/relationships/hyperlink" Target="https://starcitygames.com/josu-vess-lich-knight-sgl-mtg-moc-253-enn/?sku=SGL-MTG-MOC-253-ENN" TargetMode="External"/><Relationship Id="rId1002" Type="http://schemas.openxmlformats.org/officeDocument/2006/relationships/hyperlink" Target="https://starcitygames.com/glint-horn-buccaneer-sgl-mtg-m20-141-enn/?sku=SGL-MTG-M20-141-ENN" TargetMode="External"/><Relationship Id="rId1447" Type="http://schemas.openxmlformats.org/officeDocument/2006/relationships/hyperlink" Target="https://starcitygames.com/tovolars-huntmaster-tovolars-packleader-sgl-mtg-mid-204-enn/?sku=SGL-MTG-MID-204-ENN1" TargetMode="External"/><Relationship Id="rId1654" Type="http://schemas.openxmlformats.org/officeDocument/2006/relationships/hyperlink" Target="https://starcitygames.com/aven-heartstabber-sgl-mtg-snc-166-enn/?sku=SGL-MTG-SNC-166-ENN1" TargetMode="External"/><Relationship Id="rId1861" Type="http://schemas.openxmlformats.org/officeDocument/2006/relationships/hyperlink" Target="https://starcitygames.com/charnel-troll-sgl-mtg-grn-160-enn/?sku=SGL-MTG-GRN-160-ENN1" TargetMode="External"/><Relationship Id="rId1307" Type="http://schemas.openxmlformats.org/officeDocument/2006/relationships/hyperlink" Target="https://starcitygames.com/garruks-harbinger-sgl-mtg-m21-185-enn/?sku=SGL-MTG-M21-185-ENN1" TargetMode="External"/><Relationship Id="rId1514" Type="http://schemas.openxmlformats.org/officeDocument/2006/relationships/hyperlink" Target="https://starcitygames.com/stenn-paranoid-partisan-sgl-mtg-dmu-221-enn/?sku=SGL-MTG-DMU-221-ENN1" TargetMode="External"/><Relationship Id="rId1721" Type="http://schemas.openxmlformats.org/officeDocument/2006/relationships/hyperlink" Target="https://starcitygames.com/jhoira-ageless-innovator-sgl-mtg-dmu-202-enn/?sku=SGL-MTG-DMU-202-ENN1" TargetMode="External"/><Relationship Id="rId1959" Type="http://schemas.openxmlformats.org/officeDocument/2006/relationships/hyperlink" Target="https://starcitygames.com/djeru-and-hazoret-sgl-mtg-mom-221-enn/?sku=SGL-MTG-MOM-221-ENN" TargetMode="External"/><Relationship Id="rId13" Type="http://schemas.openxmlformats.org/officeDocument/2006/relationships/hyperlink" Target="https://starcitygames.com/thraben-inspector-sgl-mtg-prm-prmr_2022b_003-enn/?sku=SGL-MTG-PRM-PRMR_2022b_003-ENN" TargetMode="External"/><Relationship Id="rId1819" Type="http://schemas.openxmlformats.org/officeDocument/2006/relationships/hyperlink" Target="https://starcitygames.com/carnival-hellsteed-sgl-mtg-gk2-62-enn/?sku=SGL-MTG-GK2-62-ENN1" TargetMode="External"/><Relationship Id="rId2190" Type="http://schemas.openxmlformats.org/officeDocument/2006/relationships/hyperlink" Target="https://starcitygames.com/bloodforged-battle-axe-sgl-mtg-2x2-299-enn/?sku=SGL-MTG-2X2-299-ENN" TargetMode="External"/><Relationship Id="rId2288" Type="http://schemas.openxmlformats.org/officeDocument/2006/relationships/hyperlink" Target="https://starcitygames.com/realmbreaker-the-invasion-tree-sgl-mtg-mom-263-enn/?sku=SGL-MTG-MOM-263-ENN" TargetMode="External"/><Relationship Id="rId2495" Type="http://schemas.openxmlformats.org/officeDocument/2006/relationships/printerSettings" Target="../printerSettings/printerSettings7.bin"/><Relationship Id="rId162" Type="http://schemas.openxmlformats.org/officeDocument/2006/relationships/hyperlink" Target="https://starcitygames.com/elspeth-suns-nemesis-sgl-mtg-thb-014-enn/?sku=SGL-MTG-THB-014-ENN" TargetMode="External"/><Relationship Id="rId467" Type="http://schemas.openxmlformats.org/officeDocument/2006/relationships/hyperlink" Target="https://starcitygames.com/havengul-runebinder-sgl-mtg-mic-101-enn/?sku=SGL-MTG-MIC-101-ENN1" TargetMode="External"/><Relationship Id="rId1097" Type="http://schemas.openxmlformats.org/officeDocument/2006/relationships/hyperlink" Target="https://starcitygames.com/wild-ricochet-sgl-mtg-cmr-419-enn/?sku=SGL-MTG-CMR-419-ENN1" TargetMode="External"/><Relationship Id="rId2050" Type="http://schemas.openxmlformats.org/officeDocument/2006/relationships/hyperlink" Target="https://starcitygames.com/ultra-magnus-tactician-ultra-magnus-armored-carrier-sgl-mtg-bot-015-enn/?sku=SGL-MTG-BOT-015-ENN" TargetMode="External"/><Relationship Id="rId2148" Type="http://schemas.openxmlformats.org/officeDocument/2006/relationships/hyperlink" Target="https://starcitygames.com/repudiate-sgl-mtg-rna-227-enn/?sku=SGL-MTG-RNA-227-ENN1" TargetMode="External"/><Relationship Id="rId674" Type="http://schemas.openxmlformats.org/officeDocument/2006/relationships/hyperlink" Target="https://starcitygames.com/oath-of-liliana-sgl-mtg-emn-99-enn/?sku=SGL-MTG-EMN-99-ENN1" TargetMode="External"/><Relationship Id="rId881" Type="http://schemas.openxmlformats.org/officeDocument/2006/relationships/hyperlink" Target="https://starcitygames.com/zombie-apocalypse-sgl-mtg-mic-131-enn/?sku=SGL-MTG-MIC-131-ENN1" TargetMode="External"/><Relationship Id="rId979" Type="http://schemas.openxmlformats.org/officeDocument/2006/relationships/hyperlink" Target="https://starcitygames.com/feldon-ronom-excavator-sgl-mtg-bro-135-enn/?sku=SGL-MTG-BRO-135-ENN" TargetMode="External"/><Relationship Id="rId2355" Type="http://schemas.openxmlformats.org/officeDocument/2006/relationships/hyperlink" Target="https://starcitygames.com/sundering-titan-sgl-mtg-2xm-292-enn/?sku=SGL-MTG-2XM-292-ENN1" TargetMode="External"/><Relationship Id="rId327" Type="http://schemas.openxmlformats.org/officeDocument/2006/relationships/hyperlink" Target="https://starcitygames.com/vantress-gargoyle-sgl-mtg-eld-071-enn/?sku=SGL-MTG-ELD-071-ENN1" TargetMode="External"/><Relationship Id="rId534" Type="http://schemas.openxmlformats.org/officeDocument/2006/relationships/hyperlink" Target="https://starcitygames.com/zahid-djinn-of-the-lamp-sgl-mtg-dom-76-enn/?sku=SGL-MTG-DOM-76-ENN1" TargetMode="External"/><Relationship Id="rId741" Type="http://schemas.openxmlformats.org/officeDocument/2006/relationships/hyperlink" Target="https://starcitygames.com/bloated-processor-sgl-mtg-mom-093-enn/?sku=SGL-MTG-MOM-093-ENN" TargetMode="External"/><Relationship Id="rId839" Type="http://schemas.openxmlformats.org/officeDocument/2006/relationships/hyperlink" Target="https://starcitygames.com/szats-will-sgl-mtg-cmr-152-enn/?sku=SGL-MTG-CMR-152-ENN1" TargetMode="External"/><Relationship Id="rId1164" Type="http://schemas.openxmlformats.org/officeDocument/2006/relationships/hyperlink" Target="https://starcitygames.com/siege-gang-commander-sgl-mtg-ltc-228-enn/?sku=SGL-MTG-LTC-228-ENN" TargetMode="External"/><Relationship Id="rId1371" Type="http://schemas.openxmlformats.org/officeDocument/2006/relationships/hyperlink" Target="https://starcitygames.com/court-of-bounty-sgl-mtg-cmr-220-enn/?sku=SGL-MTG-CMR-220-ENN1" TargetMode="External"/><Relationship Id="rId1469" Type="http://schemas.openxmlformats.org/officeDocument/2006/relationships/hyperlink" Target="https://starcitygames.com/verdant-suns-avatar-sgl-mtg-cmr-439-enn/?sku=SGL-MTG-CMR-439-ENN1" TargetMode="External"/><Relationship Id="rId2008" Type="http://schemas.openxmlformats.org/officeDocument/2006/relationships/hyperlink" Target="https://starcitygames.com/bloodbraid-elf-sgl-mtg-tsr2-372-enn/?sku=SGL-MTG-TSR2-372-ENN1" TargetMode="External"/><Relationship Id="rId2215" Type="http://schemas.openxmlformats.org/officeDocument/2006/relationships/hyperlink" Target="https://starcitygames.com/eye-of-vecna-sgl-mtg-afr-243-enn/?sku=SGL-MTG-AFR-243-ENN1" TargetMode="External"/><Relationship Id="rId2422" Type="http://schemas.openxmlformats.org/officeDocument/2006/relationships/hyperlink" Target="https://starcitygames.com/frostboil-snarl-sgl-mtg-stx-265-enn/?sku=SGL-MTG-STX-265-ENN" TargetMode="External"/><Relationship Id="rId601" Type="http://schemas.openxmlformats.org/officeDocument/2006/relationships/hyperlink" Target="https://starcitygames.com/multiple-choice-sgl-mtg-stx-048-enn/?sku=SGL-MTG-STX-048-ENN1" TargetMode="External"/><Relationship Id="rId1024" Type="http://schemas.openxmlformats.org/officeDocument/2006/relationships/hyperlink" Target="https://starcitygames.com/exquisite-firecraft-sgl-mtg-tsr2-343-enn/?sku=SGL-MTG-TSR2-343-ENN1" TargetMode="External"/><Relationship Id="rId1231" Type="http://schemas.openxmlformats.org/officeDocument/2006/relationships/hyperlink" Target="https://starcitygames.com/gaeas-will-sgl-mtg-mh22-461-enn/?sku=SGL-MTG-MH22-461-ENN1" TargetMode="External"/><Relationship Id="rId1676" Type="http://schemas.openxmlformats.org/officeDocument/2006/relationships/hyperlink" Target="https://starcitygames.com/ertai-resurrected-sgl-mtg-dmu-199-enn/?sku=SGL-MTG-DMU-199-ENN" TargetMode="External"/><Relationship Id="rId1883" Type="http://schemas.openxmlformats.org/officeDocument/2006/relationships/hyperlink" Target="https://starcitygames.com/creakwood-liege-sgl-mtg-2x2-197-enn/?sku=SGL-MTG-2X2-197-ENN" TargetMode="External"/><Relationship Id="rId906" Type="http://schemas.openxmlformats.org/officeDocument/2006/relationships/hyperlink" Target="https://starcitygames.com/shadow-of-mortality-sgl-mtg-snc2-287-enn/?sku=SGL-MTG-SNC2-287-ENN1" TargetMode="External"/><Relationship Id="rId1329" Type="http://schemas.openxmlformats.org/officeDocument/2006/relationships/hyperlink" Target="https://starcitygames.com/primal-adversary-sgl-mtg-mid-194-enn/?sku=SGL-MTG-MID-194-ENN1" TargetMode="External"/><Relationship Id="rId1536" Type="http://schemas.openxmlformats.org/officeDocument/2006/relationships/hyperlink" Target="https://starcitygames.com/isperia-the-inscrutable-sgl-mtg-gk2-13-enn/?sku=SGL-MTG-GK2-13-ENN1" TargetMode="External"/><Relationship Id="rId1743" Type="http://schemas.openxmlformats.org/officeDocument/2006/relationships/hyperlink" Target="https://starcitygames.com/tibor-and-lumia-sgl-mtg-gk1-44-enn/?sku=SGL-MTG-GK1-44-ENN1" TargetMode="External"/><Relationship Id="rId1950" Type="http://schemas.openxmlformats.org/officeDocument/2006/relationships/hyperlink" Target="https://starcitygames.com/tajic-blade-of-the-legion-sgl-mtg-dmc-171-enn/?sku=SGL-MTG-DMC-171-ENN1" TargetMode="External"/><Relationship Id="rId35" Type="http://schemas.openxmlformats.org/officeDocument/2006/relationships/hyperlink" Target="https://starcitygames.com/pack-leader-sgl-mtg-m21-029-enn/?sku=SGL-MTG-M21-029-ENN1" TargetMode="External"/><Relationship Id="rId1603" Type="http://schemas.openxmlformats.org/officeDocument/2006/relationships/hyperlink" Target="https://starcitygames.com/dramatic-finale-sgl-mtg-stx-180-enn/?sku=SGL-MTG-STX-180-ENN1" TargetMode="External"/><Relationship Id="rId1810" Type="http://schemas.openxmlformats.org/officeDocument/2006/relationships/hyperlink" Target="https://starcitygames.com/allure-of-the-unknown-sgl-mtg-thb-207-enn/?sku=SGL-MTG-THB-207-ENN1" TargetMode="External"/><Relationship Id="rId184" Type="http://schemas.openxmlformats.org/officeDocument/2006/relationships/hyperlink" Target="https://starcitygames.com/search-the-premises-sgl-mtg-mh2-029-enn/?sku=SGL-MTG-MH2-029-ENN1" TargetMode="External"/><Relationship Id="rId391" Type="http://schemas.openxmlformats.org/officeDocument/2006/relationships/hyperlink" Target="https://starcitygames.com/coralhelm-chronicler-sgl-mtg-znr-054-enn/?sku=SGL-MTG-ZNR-054-ENN1" TargetMode="External"/><Relationship Id="rId1908" Type="http://schemas.openxmlformats.org/officeDocument/2006/relationships/hyperlink" Target="https://starcitygames.com/swiftblade-vindicator-sgl-mtg-grn-203-enn/?sku=SGL-MTG-GRN-203-ENN1" TargetMode="External"/><Relationship Id="rId2072" Type="http://schemas.openxmlformats.org/officeDocument/2006/relationships/hyperlink" Target="https://starcitygames.com/danitha-new-benalias-light-sgl-mtg-mat-029-enn/?sku=SGL-MTG-MAT-029-ENN" TargetMode="External"/><Relationship Id="rId251" Type="http://schemas.openxmlformats.org/officeDocument/2006/relationships/hyperlink" Target="https://starcitygames.com/solar-tide-sgl-mtg-mrd-24-enn/?sku=SGL-MTG-MRD-24-ENN1" TargetMode="External"/><Relationship Id="rId489" Type="http://schemas.openxmlformats.org/officeDocument/2006/relationships/hyperlink" Target="https://starcitygames.com/search-the-city-sgl-mtg-rtr-49-enn/?sku=SGL-MTG-RTR-49-ENN1" TargetMode="External"/><Relationship Id="rId696" Type="http://schemas.openxmlformats.org/officeDocument/2006/relationships/hyperlink" Target="https://starcitygames.com/hunted-nightmare-sgl-mtg-iko-092-enn/?sku=SGL-MTG-IKO-092-ENN1" TargetMode="External"/><Relationship Id="rId2377" Type="http://schemas.openxmlformats.org/officeDocument/2006/relationships/hyperlink" Target="https://starcitygames.com/mines-of-moria-sgl-mtg-ltr2-342-enn/?sku=SGL-MTG-LTR2-342-ENN" TargetMode="External"/><Relationship Id="rId349" Type="http://schemas.openxmlformats.org/officeDocument/2006/relationships/hyperlink" Target="https://starcitygames.com/triskaidekaphile-sgl-mtg-mid-081-enn/?sku=SGL-MTG-MID-081-ENN1" TargetMode="External"/><Relationship Id="rId556" Type="http://schemas.openxmlformats.org/officeDocument/2006/relationships/hyperlink" Target="https://starcitygames.com/elminsters-simulacrum-sgl-mtg-clb-068-enn/?sku=SGL-MTG-CLB-068-ENN1" TargetMode="External"/><Relationship Id="rId763" Type="http://schemas.openxmlformats.org/officeDocument/2006/relationships/hyperlink" Target="https://starcitygames.com/demon-of-catastrophes-sgl-mtg-m19-91-enn/?sku=SGL-MTG-M19-91-ENN1" TargetMode="External"/><Relationship Id="rId1186" Type="http://schemas.openxmlformats.org/officeDocument/2006/relationships/hyperlink" Target="https://starcitygames.com/ruin-grinder-sgl-mtg-c21-057-enn/?sku=SGL-MTG-C21-057-ENN1" TargetMode="External"/><Relationship Id="rId1393" Type="http://schemas.openxmlformats.org/officeDocument/2006/relationships/hyperlink" Target="https://starcitygames.com/radagast-the-brown-sgl-mtg-ltr-184-enn/?sku=SGL-MTG-LTR-184-ENN1" TargetMode="External"/><Relationship Id="rId2237" Type="http://schemas.openxmlformats.org/officeDocument/2006/relationships/hyperlink" Target="https://starcitygames.com/fell-flagship-sgl-mtg-xln-238-enn/?sku=SGL-MTG-XLN-238-ENN1" TargetMode="External"/><Relationship Id="rId2444" Type="http://schemas.openxmlformats.org/officeDocument/2006/relationships/hyperlink" Target="https://starcitygames.com/temple-of-triumph-sgl-mtg-c21-327-enn/?sku=SGL-MTG-C21-327-ENN1" TargetMode="External"/><Relationship Id="rId111" Type="http://schemas.openxmlformats.org/officeDocument/2006/relationships/hyperlink" Target="https://starcitygames.com/hero-of-bretagard-sgl-mtg-khc-004-enn/?sku=SGL-MTG-KHC-004-ENN1" TargetMode="External"/><Relationship Id="rId209" Type="http://schemas.openxmlformats.org/officeDocument/2006/relationships/hyperlink" Target="https://starcitygames.com/lumbering-battlement-sgl-mtg-rna-15-enn/?sku=SGL-MTG-RNA-15-ENN1" TargetMode="External"/><Relationship Id="rId416" Type="http://schemas.openxmlformats.org/officeDocument/2006/relationships/hyperlink" Target="https://starcitygames.com/emry-lurker-of-the-loch-sgl-mtg-mul-009-enn/?sku=SGL-MTG-MUL-009-ENN" TargetMode="External"/><Relationship Id="rId970" Type="http://schemas.openxmlformats.org/officeDocument/2006/relationships/hyperlink" Target="https://starcitygames.com/fiendlash-sgl-mtg-afc-031-enn/?sku=SGL-MTG-AFC-031-ENN1" TargetMode="External"/><Relationship Id="rId1046" Type="http://schemas.openxmlformats.org/officeDocument/2006/relationships/hyperlink" Target="https://starcitygames.com/keldon-flamesage-sgl-mtg-dmu-135-enn/?sku=SGL-MTG-DMU-135-ENN1" TargetMode="External"/><Relationship Id="rId1253" Type="http://schemas.openxmlformats.org/officeDocument/2006/relationships/hyperlink" Target="https://starcitygames.com/deeproot-elite-sgl-mtg-rix-127-enn/?sku=SGL-MTG-RIX-127-ENN1" TargetMode="External"/><Relationship Id="rId1698" Type="http://schemas.openxmlformats.org/officeDocument/2006/relationships/hyperlink" Target="https://starcitygames.com/maestros-ascendancy-sgl-mtg-snc-198-enn/?sku=SGL-MTG-SNC-198-ENN1" TargetMode="External"/><Relationship Id="rId623" Type="http://schemas.openxmlformats.org/officeDocument/2006/relationships/hyperlink" Target="https://starcitygames.com/cultist-of-the-absolute-sgl-mtg-clb-123-enn/?sku=SGL-MTG-CLB-123-ENN1" TargetMode="External"/><Relationship Id="rId830" Type="http://schemas.openxmlformats.org/officeDocument/2006/relationships/hyperlink" Target="https://starcitygames.com/lilianas-mastery-sgl-mtg-gn2-31-enn/?sku=SGL-MTG-GN2-31-ENN1" TargetMode="External"/><Relationship Id="rId928" Type="http://schemas.openxmlformats.org/officeDocument/2006/relationships/hyperlink" Target="https://starcitygames.com/falkenrath-pit-fighter-sgl-mtg-mid-137-enn/?sku=SGL-MTG-MID-137-ENN1" TargetMode="External"/><Relationship Id="rId1460" Type="http://schemas.openxmlformats.org/officeDocument/2006/relationships/hyperlink" Target="https://starcitygames.com/hatchery-spider-sgl-mtg-grn-132-enn/?sku=SGL-MTG-GRN-132-ENN1" TargetMode="External"/><Relationship Id="rId1558" Type="http://schemas.openxmlformats.org/officeDocument/2006/relationships/hyperlink" Target="https://starcitygames.com/obscura-interceptor-sgl-mtg-snc-209-enn/?sku=SGL-MTG-SNC-209-ENN1" TargetMode="External"/><Relationship Id="rId1765" Type="http://schemas.openxmlformats.org/officeDocument/2006/relationships/hyperlink" Target="https://starcitygames.com/culmination-of-studies-sgl-mtg-stx-173-enn/?sku=SGL-MTG-STX-173-ENN1" TargetMode="External"/><Relationship Id="rId2304" Type="http://schemas.openxmlformats.org/officeDocument/2006/relationships/hyperlink" Target="https://starcitygames.com/fraying-line-sgl-mtg-clb-314-enn/?sku=SGL-MTG-CLB-314-ENN1" TargetMode="External"/><Relationship Id="rId57" Type="http://schemas.openxmlformats.org/officeDocument/2006/relationships/hyperlink" Target="https://starcitygames.com/lantern-flare-sgl-mtg-vow-023-enn/?sku=SGL-MTG-VOW-023-ENN1" TargetMode="External"/><Relationship Id="rId1113" Type="http://schemas.openxmlformats.org/officeDocument/2006/relationships/hyperlink" Target="https://starcitygames.com/wand-of-wonder-sgl-mtg-clb-204-enn/?sku=SGL-MTG-CLB-204-ENN1" TargetMode="External"/><Relationship Id="rId1320" Type="http://schemas.openxmlformats.org/officeDocument/2006/relationships/hyperlink" Target="https://starcitygames.com/basic-conjuration-sgl-mtg-stx-120-enn/?sku=SGL-MTG-STX-120-ENN1" TargetMode="External"/><Relationship Id="rId1418" Type="http://schemas.openxmlformats.org/officeDocument/2006/relationships/hyperlink" Target="https://starcitygames.com/glorious-sunrise-sgl-mtg-vow-200-enn/?sku=SGL-MTG-VOW-200-ENN" TargetMode="External"/><Relationship Id="rId1972" Type="http://schemas.openxmlformats.org/officeDocument/2006/relationships/hyperlink" Target="https://starcitygames.com/brightflame-sgl-mtg-gk1-87-enn/?sku=SGL-MTG-GK1-87-ENN1" TargetMode="External"/><Relationship Id="rId1625" Type="http://schemas.openxmlformats.org/officeDocument/2006/relationships/hyperlink" Target="https://starcitygames.com/merciless-eviction-sgl-mtg-gtc-177-enn/?sku=SGL-MTG-GTC-177-ENN" TargetMode="External"/><Relationship Id="rId1832" Type="http://schemas.openxmlformats.org/officeDocument/2006/relationships/hyperlink" Target="https://starcitygames.com/orcus-prince-of-undeath-sgl-mtg-afr-229-enn/?sku=SGL-MTG-AFR-229-ENN1" TargetMode="External"/><Relationship Id="rId2094" Type="http://schemas.openxmlformats.org/officeDocument/2006/relationships/hyperlink" Target="https://starcitygames.com/march-of-the-multitudes-sgl-mtg-grn-188-enn/?sku=SGL-MTG-GRN-188-ENN1" TargetMode="External"/><Relationship Id="rId273" Type="http://schemas.openxmlformats.org/officeDocument/2006/relationships/hyperlink" Target="https://starcitygames.com/hour-of-reckoning-sgl-mtg-gk1-104-enn/?sku=SGL-MTG-GK1-104-ENN1" TargetMode="External"/><Relationship Id="rId480" Type="http://schemas.openxmlformats.org/officeDocument/2006/relationships/hyperlink" Target="https://starcitygames.com/urzas-command-sgl-mtg-bro-070-enn/?sku=SGL-MTG-BRO-070-ENN" TargetMode="External"/><Relationship Id="rId2161" Type="http://schemas.openxmlformats.org/officeDocument/2006/relationships/hyperlink" Target="https://starcitygames.com/simic-sky-swallower-sgl-mtg-gk2-124-enn/?sku=SGL-MTG-GK2-124-ENN1" TargetMode="External"/><Relationship Id="rId2399" Type="http://schemas.openxmlformats.org/officeDocument/2006/relationships/hyperlink" Target="https://starcitygames.com/caves-of-koilos-sgl-mtg-dmu-244-enn/?sku=SGL-MTG-DMU-244-ENN1" TargetMode="External"/><Relationship Id="rId133" Type="http://schemas.openxmlformats.org/officeDocument/2006/relationships/hyperlink" Target="https://starcitygames.com/anointed-peacekeeper-sgl-mtg-dmu-002-enn/?sku=SGL-MTG-DMU-002-ENN1" TargetMode="External"/><Relationship Id="rId340" Type="http://schemas.openxmlformats.org/officeDocument/2006/relationships/hyperlink" Target="https://starcitygames.com/rise-and-shine-sgl-mtg-mh2-058-enn/?sku=SGL-MTG-MH2-058-ENN1" TargetMode="External"/><Relationship Id="rId578" Type="http://schemas.openxmlformats.org/officeDocument/2006/relationships/hyperlink" Target="https://starcitygames.com/sage-of-the-beyond-sgl-mtg-khc-006-enn/?sku=SGL-MTG-KHC-006-ENN1" TargetMode="External"/><Relationship Id="rId785" Type="http://schemas.openxmlformats.org/officeDocument/2006/relationships/hyperlink" Target="https://starcitygames.com/nightshade-harvester-sgl-mtg-cmr-138-enn/?sku=SGL-MTG-CMR-138-ENN1" TargetMode="External"/><Relationship Id="rId992" Type="http://schemas.openxmlformats.org/officeDocument/2006/relationships/hyperlink" Target="https://starcitygames.com/tilonallis-skinshifter-sgl-mtg-xln-170-enn/?sku=SGL-MTG-XLN-170-ENN1" TargetMode="External"/><Relationship Id="rId2021" Type="http://schemas.openxmlformats.org/officeDocument/2006/relationships/hyperlink" Target="https://starcitygames.com/thrash-sgl-mtg-rna-229-enn/?sku=SGL-MTG-RNA-229-ENN1" TargetMode="External"/><Relationship Id="rId2259" Type="http://schemas.openxmlformats.org/officeDocument/2006/relationships/hyperlink" Target="https://starcitygames.com/sunforger-sgl-mtg-cmr-473-enn/?sku=SGL-MTG-CMR-473-ENN1" TargetMode="External"/><Relationship Id="rId2466" Type="http://schemas.openxmlformats.org/officeDocument/2006/relationships/hyperlink" Target="https://starcitygames.com/endless-sands-sgl-mtg-hou-176-enn/?sku=SGL-MTG-HOU-176-ENN1" TargetMode="External"/><Relationship Id="rId200" Type="http://schemas.openxmlformats.org/officeDocument/2006/relationships/hyperlink" Target="https://starcitygames.com/saradoc-master-of-buckland-sgl-mtg-ltr-282-enn/?sku=SGL-MTG-LTR-282-ENN" TargetMode="External"/><Relationship Id="rId438" Type="http://schemas.openxmlformats.org/officeDocument/2006/relationships/hyperlink" Target="https://starcitygames.com/dungeon-geists-sgl-mtg-m20-57-enn/?sku=SGL-MTG-M20-57-ENN" TargetMode="External"/><Relationship Id="rId645" Type="http://schemas.openxmlformats.org/officeDocument/2006/relationships/hyperlink" Target="https://starcitygames.com/skyclave-shade-sgl-mtg-znr-125-enn/?sku=SGL-MTG-ZNR-125-ENN1" TargetMode="External"/><Relationship Id="rId852" Type="http://schemas.openxmlformats.org/officeDocument/2006/relationships/hyperlink" Target="https://starcitygames.com/call-to-the-void-sgl-mtg-clb-118-enn/?sku=SGL-MTG-CLB-118-ENN1" TargetMode="External"/><Relationship Id="rId1068" Type="http://schemas.openxmlformats.org/officeDocument/2006/relationships/hyperlink" Target="https://starcitygames.com/vances-blasting-cannons-sgl-mtg-xln-173a-enn/?sku=SGL-MTG-XLN-173a-ENN1" TargetMode="External"/><Relationship Id="rId1275" Type="http://schemas.openxmlformats.org/officeDocument/2006/relationships/hyperlink" Target="https://starcitygames.com/kami-of-transience-sgl-mtg-neo-197-enn/?sku=SGL-MTG-NEO-197-ENN1" TargetMode="External"/><Relationship Id="rId1482" Type="http://schemas.openxmlformats.org/officeDocument/2006/relationships/hyperlink" Target="https://starcitygames.com/myojin-of-towering-might-sgl-mtg-nec-038-enn/?sku=SGL-MTG-NEC-038-ENN1" TargetMode="External"/><Relationship Id="rId2119" Type="http://schemas.openxmlformats.org/officeDocument/2006/relationships/hyperlink" Target="https://starcitygames.com/gor-muldrak-amphinologist-sgl-mtg-cmr-277-enn/?sku=SGL-MTG-CMR-277-ENN1" TargetMode="External"/><Relationship Id="rId2326" Type="http://schemas.openxmlformats.org/officeDocument/2006/relationships/hyperlink" Target="https://starcitygames.com/autonomous-assembler-sgl-mtg-bro-034-enn/?sku=SGL-MTG-BRO-034-ENN" TargetMode="External"/><Relationship Id="rId505" Type="http://schemas.openxmlformats.org/officeDocument/2006/relationships/hyperlink" Target="https://starcitygames.com/meloku-the-clouded-mirror-sgl-mtg-cmr-399-enn/?sku=SGL-MTG-CMR-399-ENN1" TargetMode="External"/><Relationship Id="rId712" Type="http://schemas.openxmlformats.org/officeDocument/2006/relationships/hyperlink" Target="https://starcitygames.com/taborax-hopes-demise-sgl-mtg-znr-129-enn/?sku=SGL-MTG-ZNR-129-ENN1" TargetMode="External"/><Relationship Id="rId1135" Type="http://schemas.openxmlformats.org/officeDocument/2006/relationships/hyperlink" Target="https://starcitygames.com/unpredictable-cyclone-sgl-mtg-iko-139-enn/?sku=SGL-MTG-IKO-139-ENN1" TargetMode="External"/><Relationship Id="rId1342" Type="http://schemas.openxmlformats.org/officeDocument/2006/relationships/hyperlink" Target="https://starcitygames.com/elven-warhounds-sgl-mtg-tmp-225-enn/?sku=SGL-MTG-TMP-225-ENN1" TargetMode="External"/><Relationship Id="rId1787" Type="http://schemas.openxmlformats.org/officeDocument/2006/relationships/hyperlink" Target="https://starcitygames.com/avatar-of-discord-sgl-mtg-gk2-61-enn/?sku=SGL-MTG-GK2-61-ENN1" TargetMode="External"/><Relationship Id="rId1994" Type="http://schemas.openxmlformats.org/officeDocument/2006/relationships/hyperlink" Target="https://starcitygames.com/dire-strain-rampage-sgl-mtg-mid-219-enn/?sku=SGL-MTG-MID-219-ENN1" TargetMode="External"/><Relationship Id="rId79" Type="http://schemas.openxmlformats.org/officeDocument/2006/relationships/hyperlink" Target="https://starcitygames.com/always-watching-sgl-mtg-soi-1-enn/?sku=SGL-MTG-SOI-1-ENN1" TargetMode="External"/><Relationship Id="rId1202" Type="http://schemas.openxmlformats.org/officeDocument/2006/relationships/hyperlink" Target="https://starcitygames.com/yidaro-wandering-monster-sgl-mtg-iko-141-enn/?sku=SGL-MTG-IKO-141-ENN" TargetMode="External"/><Relationship Id="rId1647" Type="http://schemas.openxmlformats.org/officeDocument/2006/relationships/hyperlink" Target="https://starcitygames.com/bilbo-birthday-celebrant-sgl-mtg-ltc-048-enn/?sku=SGL-MTG-LTC-048-ENN" TargetMode="External"/><Relationship Id="rId1854" Type="http://schemas.openxmlformats.org/officeDocument/2006/relationships/hyperlink" Target="https://starcitygames.com/chevill-bane-of-monsters-sgl-mtg-iko-181-enn/?sku=SGL-MTG-IKO-181-ENN1" TargetMode="External"/><Relationship Id="rId1507" Type="http://schemas.openxmlformats.org/officeDocument/2006/relationships/hyperlink" Target="https://starcitygames.com/kwain-itinerant-meddler-sgl-mtg-cmr-284-enn/?sku=SGL-MTG-CMR-284-ENN1" TargetMode="External"/><Relationship Id="rId1714" Type="http://schemas.openxmlformats.org/officeDocument/2006/relationships/hyperlink" Target="https://starcitygames.com/lord-xander-the-collector-sgl-mtg-snc2-315-enn/?sku=SGL-MTG-SNC2-315-ENN1" TargetMode="External"/><Relationship Id="rId295" Type="http://schemas.openxmlformats.org/officeDocument/2006/relationships/hyperlink" Target="https://starcitygames.com/decree-of-justice-sgl-mtg-a25-11-enn/?sku=SGL-MTG-A25-11-ENN1" TargetMode="External"/><Relationship Id="rId1921" Type="http://schemas.openxmlformats.org/officeDocument/2006/relationships/hyperlink" Target="https://starcitygames.com/mila-crafty-companion-lukka-wayward-bonder-sgl-mtg-stx-153-enn/?sku=SGL-MTG-STX-153-ENN1" TargetMode="External"/><Relationship Id="rId2183" Type="http://schemas.openxmlformats.org/officeDocument/2006/relationships/hyperlink" Target="https://starcitygames.com/silent-gravestone-sgl-mtg-rix-182-enn/?sku=SGL-MTG-RIX-182-ENN1" TargetMode="External"/><Relationship Id="rId2390" Type="http://schemas.openxmlformats.org/officeDocument/2006/relationships/hyperlink" Target="https://starcitygames.com/prairie-stream-sgl-mtg-moc-420-enn/?sku=SGL-MTG-MOC-420-ENN" TargetMode="External"/><Relationship Id="rId2488" Type="http://schemas.openxmlformats.org/officeDocument/2006/relationships/hyperlink" Target="https://starcitygames.com/mobilized-district-sgl-mtg-dmc-218-enn/?sku=SGL-MTG-DMC-218-ENN1" TargetMode="External"/><Relationship Id="rId155" Type="http://schemas.openxmlformats.org/officeDocument/2006/relationships/hyperlink" Target="https://starcitygames.com/regnas-sanction-sgl-mtg-bbd-30-enn/?sku=SGL-MTG-BBD-30-ENN1" TargetMode="External"/><Relationship Id="rId362" Type="http://schemas.openxmlformats.org/officeDocument/2006/relationships/hyperlink" Target="https://starcitygames.com/oath-of-jace-sgl-mtg-ogw-60-enn/?sku=SGL-MTG-OGW-60-ENN1" TargetMode="External"/><Relationship Id="rId1297" Type="http://schemas.openxmlformats.org/officeDocument/2006/relationships/hyperlink" Target="https://starcitygames.com/deathgorge-scavenger-sgl-mtg-xln-184-enn/?sku=SGL-MTG-XLN-184-ENN1" TargetMode="External"/><Relationship Id="rId2043" Type="http://schemas.openxmlformats.org/officeDocument/2006/relationships/hyperlink" Target="https://starcitygames.com/mayaels-aria-sgl-mtg-2x2-253-enn/?sku=SGL-MTG-2X2-253-ENN1" TargetMode="External"/><Relationship Id="rId2250" Type="http://schemas.openxmlformats.org/officeDocument/2006/relationships/hyperlink" Target="https://starcitygames.com/crystalline-giant-sgl-mtg-iko-234-enn/?sku=SGL-MTG-IKO-234-ENN" TargetMode="External"/><Relationship Id="rId222" Type="http://schemas.openxmlformats.org/officeDocument/2006/relationships/hyperlink" Target="https://starcitygames.com/slash-the-ranks-sgl-mtg-cmr-047-enn/?sku=SGL-MTG-CMR-047-ENN1" TargetMode="External"/><Relationship Id="rId667" Type="http://schemas.openxmlformats.org/officeDocument/2006/relationships/hyperlink" Target="https://starcitygames.com/the-raven-man-sgl-mtg-dmu-103-enn/?sku=SGL-MTG-DMU-103-ENN1" TargetMode="External"/><Relationship Id="rId874" Type="http://schemas.openxmlformats.org/officeDocument/2006/relationships/hyperlink" Target="https://starcitygames.com/salvage-titan-sgl-mtg-2xm-104-enn/?sku=SGL-MTG-2XM-104-ENN1" TargetMode="External"/><Relationship Id="rId2110" Type="http://schemas.openxmlformats.org/officeDocument/2006/relationships/hyperlink" Target="https://starcitygames.com/soul-of-emancipation-sgl-mtg-snc-223-enn/?sku=SGL-MTG-SNC-223-ENN1" TargetMode="External"/><Relationship Id="rId2348" Type="http://schemas.openxmlformats.org/officeDocument/2006/relationships/hyperlink" Target="https://starcitygames.com/god-pharaohs-gift-sgl-mtg-hou-161-enn/?sku=SGL-MTG-HOU-161-ENN" TargetMode="External"/><Relationship Id="rId527" Type="http://schemas.openxmlformats.org/officeDocument/2006/relationships/hyperlink" Target="https://starcitygames.com/stolen-identity-sgl-mtg-gtc-53-enn/?sku=SGL-MTG-GTC-53-ENN" TargetMode="External"/><Relationship Id="rId734" Type="http://schemas.openxmlformats.org/officeDocument/2006/relationships/hyperlink" Target="https://starcitygames.com/mari-the-killing-quill-sgl-mtg-ncc-089-enn/?sku=SGL-MTG-NCC-089-ENN1" TargetMode="External"/><Relationship Id="rId941" Type="http://schemas.openxmlformats.org/officeDocument/2006/relationships/hyperlink" Target="https://starcitygames.com/dismissive-pyromancer-sgl-mtg-m19-136-enn/?sku=SGL-MTG-M19-136-ENN1" TargetMode="External"/><Relationship Id="rId1157" Type="http://schemas.openxmlformats.org/officeDocument/2006/relationships/hyperlink" Target="https://starcitygames.com/backdraft-hellkite-sgl-mtg-2x2-103-enn/?sku=SGL-MTG-2X2-103-ENN1" TargetMode="External"/><Relationship Id="rId1364" Type="http://schemas.openxmlformats.org/officeDocument/2006/relationships/hyperlink" Target="https://starcitygames.com/mantle-of-the-wolf-sgl-mtg-thb-178-enn/?sku=SGL-MTG-THB-178-ENN1" TargetMode="External"/><Relationship Id="rId1571" Type="http://schemas.openxmlformats.org/officeDocument/2006/relationships/hyperlink" Target="https://starcitygames.com/priest-of-fell-rites-sgl-mtg-mh2-208-enn/?sku=SGL-MTG-MH2-208-ENN1" TargetMode="External"/><Relationship Id="rId2208" Type="http://schemas.openxmlformats.org/officeDocument/2006/relationships/hyperlink" Target="https://starcitygames.com/hivestone-sgl-mtg-tsr-268-enn/?sku=SGL-MTG-TSR-268-ENN1" TargetMode="External"/><Relationship Id="rId2415" Type="http://schemas.openxmlformats.org/officeDocument/2006/relationships/hyperlink" Target="https://starcitygames.com/choked-estuary-sgl-mtg-ltc-299-enn/?sku=SGL-MTG-LTC-299-ENN" TargetMode="External"/><Relationship Id="rId70" Type="http://schemas.openxmlformats.org/officeDocument/2006/relationships/hyperlink" Target="https://starcitygames.com/norns-wellspring-sgl-mtg-one-024-enn/?sku=SGL-MTG-ONE-024-ENN" TargetMode="External"/><Relationship Id="rId801" Type="http://schemas.openxmlformats.org/officeDocument/2006/relationships/hyperlink" Target="https://starcitygames.com/ruthless-technomancer-sgl-mtg-nec2-056-enn/?sku=SGL-MTG-NEC2-056-ENN" TargetMode="External"/><Relationship Id="rId1017" Type="http://schemas.openxmlformats.org/officeDocument/2006/relationships/hyperlink" Target="https://starcitygames.com/shatterskull-charger-sgl-mtg-znr-159-enn/?sku=SGL-MTG-ZNR-159-ENN1" TargetMode="External"/><Relationship Id="rId1224" Type="http://schemas.openxmlformats.org/officeDocument/2006/relationships/hyperlink" Target="https://starcitygames.com/light-up-the-night-sgl-mtg-mid-146-enn/?sku=SGL-MTG-MID-146-ENN1" TargetMode="External"/><Relationship Id="rId1431" Type="http://schemas.openxmlformats.org/officeDocument/2006/relationships/hyperlink" Target="https://starcitygames.com/soul-of-the-harvest-sgl-mtg-e02-36-enn/?sku=SGL-MTG-E02-36-ENN1" TargetMode="External"/><Relationship Id="rId1669" Type="http://schemas.openxmlformats.org/officeDocument/2006/relationships/hyperlink" Target="https://starcitygames.com/soul-ransom-sgl-mtg-gtc-198-enn/?sku=SGL-MTG-GTC-198-ENN1" TargetMode="External"/><Relationship Id="rId1876" Type="http://schemas.openxmlformats.org/officeDocument/2006/relationships/hyperlink" Target="https://starcitygames.com/umori-the-collector-sgl-mtg-iko-231-enn/?sku=SGL-MTG-IKO-231-ENN1" TargetMode="External"/><Relationship Id="rId1529" Type="http://schemas.openxmlformats.org/officeDocument/2006/relationships/hyperlink" Target="https://starcitygames.com/goldbug-humanitys-ally-goldbug-scrappy-scout-sgl-mtg-bot-011-enn/?sku=SGL-MTG-BOT-011-ENN" TargetMode="External"/><Relationship Id="rId1736" Type="http://schemas.openxmlformats.org/officeDocument/2006/relationships/hyperlink" Target="https://starcitygames.com/electrolyze-sgl-mtg-sta-060-enn/?sku=SGL-MTG-STA-060-ENN1" TargetMode="External"/><Relationship Id="rId1943" Type="http://schemas.openxmlformats.org/officeDocument/2006/relationships/hyperlink" Target="https://starcitygames.com/radiant-scrollwielder-sgl-mtg-stx-221-enn/?sku=SGL-MTG-STX-221-ENN1" TargetMode="External"/><Relationship Id="rId28" Type="http://schemas.openxmlformats.org/officeDocument/2006/relationships/hyperlink" Target="https://starcitygames.com/hushbringer-sgl-mtg-eld-018-enn/?sku=SGL-MTG-ELD-018-ENN1" TargetMode="External"/><Relationship Id="rId1803" Type="http://schemas.openxmlformats.org/officeDocument/2006/relationships/hyperlink" Target="https://starcitygames.com/blim-comedic-genius-sgl-mtg-cmr-272-enn/?sku=SGL-MTG-CMR-272-ENN1" TargetMode="External"/><Relationship Id="rId177" Type="http://schemas.openxmlformats.org/officeDocument/2006/relationships/hyperlink" Target="https://starcitygames.com/odric-lunarch-marshal-sgl-mtg-cmr-379-enn/?sku=SGL-MTG-CMR-379-ENN1" TargetMode="External"/><Relationship Id="rId384" Type="http://schemas.openxmlformats.org/officeDocument/2006/relationships/hyperlink" Target="https://starcitygames.com/khod-etlan-shiis-envoy-sgl-mtg-mb13-024-enn/?sku=SGL-MTG-MB13-024-ENN1" TargetMode="External"/><Relationship Id="rId591" Type="http://schemas.openxmlformats.org/officeDocument/2006/relationships/hyperlink" Target="https://starcitygames.com/icebreaker-kraken-sgl-mtg-khm-063-enn/?sku=SGL-MTG-KHM-063-ENN1" TargetMode="External"/><Relationship Id="rId2065" Type="http://schemas.openxmlformats.org/officeDocument/2006/relationships/hyperlink" Target="https://starcitygames.com/wayfaring-temple-sgl-mtg-rtr-209-enn/?sku=SGL-MTG-RTR-209-ENN1" TargetMode="External"/><Relationship Id="rId2272" Type="http://schemas.openxmlformats.org/officeDocument/2006/relationships/hyperlink" Target="https://starcitygames.com/phyrexian-dragon-engine-mishra-lost-to-phyrexia-sgl-mtg-bro-163-enn/?sku=SGL-MTG-BRO-163-ENN" TargetMode="External"/><Relationship Id="rId244" Type="http://schemas.openxmlformats.org/officeDocument/2006/relationships/hyperlink" Target="https://starcitygames.com/rescue-retriever-sgl-mtg-bro-288-enn/?sku=SGL-MTG-BRO-288-ENN" TargetMode="External"/><Relationship Id="rId689" Type="http://schemas.openxmlformats.org/officeDocument/2006/relationships/hyperlink" Target="https://starcitygames.com/embodiment-of-agonies-sgl-mtg-m20-98-enn/?sku=SGL-MTG-M20-98-ENN1" TargetMode="External"/><Relationship Id="rId896" Type="http://schemas.openxmlformats.org/officeDocument/2006/relationships/hyperlink" Target="https://starcitygames.com/shadow-of-mortality-sgl-mtg-snc-094-enn/?sku=SGL-MTG-SNC-094-ENN1" TargetMode="External"/><Relationship Id="rId1081" Type="http://schemas.openxmlformats.org/officeDocument/2006/relationships/hyperlink" Target="https://starcitygames.com/embereth-skyblazer-sgl-mtg-eld-321-enn/?sku=SGL-MTG-ELD-321-ENN1" TargetMode="External"/><Relationship Id="rId451" Type="http://schemas.openxmlformats.org/officeDocument/2006/relationships/hyperlink" Target="https://starcitygames.com/laboratory-drudge-sgl-mtg-cmr-078-enn/?sku=SGL-MTG-CMR-078-ENN1" TargetMode="External"/><Relationship Id="rId549" Type="http://schemas.openxmlformats.org/officeDocument/2006/relationships/hyperlink" Target="https://starcitygames.com/true-polymorph-sgl-mtg-afr2-369-enn/?sku=SGL-MTG-AFR2-369-ENN1" TargetMode="External"/><Relationship Id="rId756" Type="http://schemas.openxmlformats.org/officeDocument/2006/relationships/hyperlink" Target="https://starcitygames.com/sanctum-seeker-sgl-mtg-xln-120-enn/?sku=SGL-MTG-XLN-120-ENN1" TargetMode="External"/><Relationship Id="rId1179" Type="http://schemas.openxmlformats.org/officeDocument/2006/relationships/hyperlink" Target="https://starcitygames.com/rage-reflection-sgl-mtg-pwsb-shm_104-enn/?sku=SGL-MTG-PWSB-SHM_104-ENN1" TargetMode="External"/><Relationship Id="rId1386" Type="http://schemas.openxmlformats.org/officeDocument/2006/relationships/hyperlink" Target="https://starcitygames.com/one-with-the-kami-sgl-mtg-nec-027-enn/?sku=SGL-MTG-NEC-027-ENN1" TargetMode="External"/><Relationship Id="rId1593" Type="http://schemas.openxmlformats.org/officeDocument/2006/relationships/hyperlink" Target="https://starcitygames.com/utter-end-sgl-mtg-ktk-210-enn/?sku=SGL-MTG-KTK-210-ENN1" TargetMode="External"/><Relationship Id="rId2132" Type="http://schemas.openxmlformats.org/officeDocument/2006/relationships/hyperlink" Target="https://starcitygames.com/unexpected-results-sgl-mtg-gtc-203-enn/?sku=SGL-MTG-GTC-203-ENN1" TargetMode="External"/><Relationship Id="rId2437" Type="http://schemas.openxmlformats.org/officeDocument/2006/relationships/hyperlink" Target="https://starcitygames.com/needle-spires-sgl-mtg-ogw-175-enn/?sku=SGL-MTG-OGW-175-ENN1" TargetMode="External"/><Relationship Id="rId104" Type="http://schemas.openxmlformats.org/officeDocument/2006/relationships/hyperlink" Target="https://starcitygames.com/nine-lives-sgl-mtg-m21-028-enn/?sku=SGL-MTG-M21-028-ENN" TargetMode="External"/><Relationship Id="rId311" Type="http://schemas.openxmlformats.org/officeDocument/2006/relationships/hyperlink" Target="https://starcitygames.com/errant-street-artist-sgl-mtg-snc-041-enn/?sku=SGL-MTG-SNC-041-ENN1" TargetMode="External"/><Relationship Id="rId409" Type="http://schemas.openxmlformats.org/officeDocument/2006/relationships/hyperlink" Target="https://starcitygames.com/nadir-kraken-sgl-mtg-ncc-228-enn/?sku=SGL-MTG-NCC-228-ENN1" TargetMode="External"/><Relationship Id="rId963" Type="http://schemas.openxmlformats.org/officeDocument/2006/relationships/hyperlink" Target="https://starcitygames.com/conspiracy-theorist-sgl-mtg-stx-094-enn/?sku=SGL-MTG-STX-094-ENN1" TargetMode="External"/><Relationship Id="rId1039" Type="http://schemas.openxmlformats.org/officeDocument/2006/relationships/hyperlink" Target="https://starcitygames.com/alchemists-gambit-sgl-mtg-vow-140-enn/?sku=SGL-MTG-VOW-140-ENN1" TargetMode="External"/><Relationship Id="rId1246" Type="http://schemas.openxmlformats.org/officeDocument/2006/relationships/hyperlink" Target="https://starcitygames.com/gyre-sage-sgl-mtg-gtc-123-enn/?sku=SGL-MTG-GTC-123-ENN" TargetMode="External"/><Relationship Id="rId1898" Type="http://schemas.openxmlformats.org/officeDocument/2006/relationships/hyperlink" Target="https://starcitygames.com/sisters-of-stone-death-sgl-mtg-gk1-71-enn/?sku=SGL-MTG-GK1-71-ENN1" TargetMode="External"/><Relationship Id="rId92" Type="http://schemas.openxmlformats.org/officeDocument/2006/relationships/hyperlink" Target="https://starcitygames.com/hanged-executioner-sgl-mtg-m20-22-enn/?sku=SGL-MTG-M20-22-ENN" TargetMode="External"/><Relationship Id="rId616" Type="http://schemas.openxmlformats.org/officeDocument/2006/relationships/hyperlink" Target="https://starcitygames.com/font-of-agonies-sgl-mtg-rna-74-enn/?sku=SGL-MTG-RNA-74-ENN1" TargetMode="External"/><Relationship Id="rId823" Type="http://schemas.openxmlformats.org/officeDocument/2006/relationships/hyperlink" Target="https://starcitygames.com/champion-of-dusk-sgl-mtg-rix-64-enn/?sku=SGL-MTG-RIX-64-ENN1" TargetMode="External"/><Relationship Id="rId1453" Type="http://schemas.openxmlformats.org/officeDocument/2006/relationships/hyperlink" Target="https://starcitygames.com/feed-the-pack-sgl-mtg-j22-657-enn/?sku=SGL-MTG-J22-657-ENN" TargetMode="External"/><Relationship Id="rId1660" Type="http://schemas.openxmlformats.org/officeDocument/2006/relationships/hyperlink" Target="https://starcitygames.com/slitherwisp-sgl-mtg-iko-208-enn/?sku=SGL-MTG-IKO-208-ENN" TargetMode="External"/><Relationship Id="rId1758" Type="http://schemas.openxmlformats.org/officeDocument/2006/relationships/hyperlink" Target="https://starcitygames.com/brudiclad-telchor-engineer-sgl-mtg-mul-036-enn/?sku=SGL-MTG-MUL-036-ENN" TargetMode="External"/><Relationship Id="rId1106" Type="http://schemas.openxmlformats.org/officeDocument/2006/relationships/hyperlink" Target="https://starcitygames.com/sunstreak-phoenix-sgl-mtg-mid-162-enn/?sku=SGL-MTG-MID-162-ENN1" TargetMode="External"/><Relationship Id="rId1313" Type="http://schemas.openxmlformats.org/officeDocument/2006/relationships/hyperlink" Target="https://starcitygames.com/gaeas-anthem-sgl-mtg-pwsb-plc_147-enn/?sku=SGL-MTG-PWSB-PLC_147-ENN1" TargetMode="External"/><Relationship Id="rId1520" Type="http://schemas.openxmlformats.org/officeDocument/2006/relationships/hyperlink" Target="https://starcitygames.com/gwafa-hazid-profiteer-sgl-mtg-bbd-223-enn/?sku=SGL-MTG-BBD-223-ENN1" TargetMode="External"/><Relationship Id="rId1965" Type="http://schemas.openxmlformats.org/officeDocument/2006/relationships/hyperlink" Target="https://starcitygames.com/firemane-angel-sgl-mtg-gk1-88-enn/?sku=SGL-MTG-GK1-88-ENN1" TargetMode="External"/><Relationship Id="rId1618" Type="http://schemas.openxmlformats.org/officeDocument/2006/relationships/hyperlink" Target="https://starcitygames.com/vona-butcher-of-magan-sgl-mtg-xln-231-enn/?sku=SGL-MTG-XLN-231-ENN" TargetMode="External"/><Relationship Id="rId1825" Type="http://schemas.openxmlformats.org/officeDocument/2006/relationships/hyperlink" Target="https://starcitygames.com/the-balrog-of-moria-sgl-mtg-ltc-046-enn/?sku=SGL-MTG-LTC-046-ENN" TargetMode="External"/><Relationship Id="rId199" Type="http://schemas.openxmlformats.org/officeDocument/2006/relationships/hyperlink" Target="https://starcitygames.com/valiant-knight-sgl-mtg-moc-214-enn/?sku=SGL-MTG-MOC-214-ENN" TargetMode="External"/><Relationship Id="rId2087" Type="http://schemas.openxmlformats.org/officeDocument/2006/relationships/hyperlink" Target="https://starcitygames.com/drizzt-dourden-sgl-mtg-afr-220-enn/?sku=SGL-MTG-AFR-220-ENN1" TargetMode="External"/><Relationship Id="rId2294" Type="http://schemas.openxmlformats.org/officeDocument/2006/relationships/hyperlink" Target="https://starcitygames.com/thran-temporal-gateway-sgl-mtg-dom-233-enn/?sku=SGL-MTG-DOM-233-ENN1" TargetMode="External"/><Relationship Id="rId266" Type="http://schemas.openxmlformats.org/officeDocument/2006/relationships/hyperlink" Target="https://starcitygames.com/austere-command-sgl-mtg-ncc-193-enn/?sku=SGL-MTG-NCC-193-ENN1" TargetMode="External"/><Relationship Id="rId473" Type="http://schemas.openxmlformats.org/officeDocument/2006/relationships/hyperlink" Target="https://starcitygames.com/identity-thief-sgl-mtg-ncc-224-enn/?sku=SGL-MTG-NCC-224-ENN1" TargetMode="External"/><Relationship Id="rId680" Type="http://schemas.openxmlformats.org/officeDocument/2006/relationships/hyperlink" Target="https://starcitygames.com/sword-point-diplomacy-sgl-mtg-xln-126-enn/?sku=SGL-MTG-XLN-126-ENN1" TargetMode="External"/><Relationship Id="rId2154" Type="http://schemas.openxmlformats.org/officeDocument/2006/relationships/hyperlink" Target="https://starcitygames.com/tawnos-the-toymaker-sgl-mtg-bro-222-enn/?sku=SGL-MTG-BRO-222-ENN" TargetMode="External"/><Relationship Id="rId2361" Type="http://schemas.openxmlformats.org/officeDocument/2006/relationships/hyperlink" Target="https://starcitygames.com/chamber-sentry-sgl-mtg-jmp-461-enn/?sku=SGL-MTG-JMP-461-ENN1" TargetMode="External"/><Relationship Id="rId126" Type="http://schemas.openxmlformats.org/officeDocument/2006/relationships/hyperlink" Target="https://starcitygames.com/cloudsteel-kirin-sgl-mtg-neo-008-enn/?sku=SGL-MTG-NEO-008-ENN1" TargetMode="External"/><Relationship Id="rId333" Type="http://schemas.openxmlformats.org/officeDocument/2006/relationships/hyperlink" Target="https://starcitygames.com/confounding-conundrum-sgl-mtg-znr2-326-enn/?sku=SGL-MTG-ZNR2-326-ENN1" TargetMode="External"/><Relationship Id="rId540" Type="http://schemas.openxmlformats.org/officeDocument/2006/relationships/hyperlink" Target="https://starcitygames.com/flood-of-tears-sgl-mtg-m20-59-enn/?sku=SGL-MTG-M20-59-ENN" TargetMode="External"/><Relationship Id="rId778" Type="http://schemas.openxmlformats.org/officeDocument/2006/relationships/hyperlink" Target="https://starcitygames.com/languish-sgl-mtg-jmp-246-enn/?sku=SGL-MTG-JMP-246-ENN1" TargetMode="External"/><Relationship Id="rId985" Type="http://schemas.openxmlformats.org/officeDocument/2006/relationships/hyperlink" Target="https://starcitygames.com/moria-marauder-sgl-mtg-ltr-138-enn/?sku=SGL-MTG-LTR-138-ENN" TargetMode="External"/><Relationship Id="rId1170" Type="http://schemas.openxmlformats.org/officeDocument/2006/relationships/hyperlink" Target="https://starcitygames.com/hazorets-undying-fury-sgl-mtg-hou-96-enn/?sku=SGL-MTG-HOU-96-ENN1" TargetMode="External"/><Relationship Id="rId2014" Type="http://schemas.openxmlformats.org/officeDocument/2006/relationships/hyperlink" Target="https://starcitygames.com/jegantha-the-wellspring-sgl-mtg-iko-222-enn/?sku=SGL-MTG-IKO-222-ENN" TargetMode="External"/><Relationship Id="rId2221" Type="http://schemas.openxmlformats.org/officeDocument/2006/relationships/hyperlink" Target="https://starcitygames.com/transmogrants-crown-sgl-mtg-bro-125-enn/?sku=SGL-MTG-BRO-125-ENN" TargetMode="External"/><Relationship Id="rId2459" Type="http://schemas.openxmlformats.org/officeDocument/2006/relationships/hyperlink" Target="https://starcitygames.com/yavimaya-coast-sgl-mtg-ori-252-enn/?sku=SGL-MTG-ORI-252-ENN1" TargetMode="External"/><Relationship Id="rId638" Type="http://schemas.openxmlformats.org/officeDocument/2006/relationships/hyperlink" Target="https://starcitygames.com/mausoleum-secrets-sgl-mtg-grn-75-enn/?sku=SGL-MTG-GRN-75-ENN1" TargetMode="External"/><Relationship Id="rId845" Type="http://schemas.openxmlformats.org/officeDocument/2006/relationships/hyperlink" Target="https://starcitygames.com/lilianas-mastery-sgl-mtg-mic-123-enn/?sku=SGL-MTG-MIC-123-ENN1" TargetMode="External"/><Relationship Id="rId1030" Type="http://schemas.openxmlformats.org/officeDocument/2006/relationships/hyperlink" Target="https://starcitygames.com/urzas-rage-sgl-mtg-sta-047-enn/?sku=SGL-MTG-STA-047-ENN" TargetMode="External"/><Relationship Id="rId1268" Type="http://schemas.openxmlformats.org/officeDocument/2006/relationships/hyperlink" Target="https://starcitygames.com/regrowth-sgl-mtg-sta2-119-jaf/?sku=SGL-MTG-STA2-119-JAF1" TargetMode="External"/><Relationship Id="rId1475" Type="http://schemas.openxmlformats.org/officeDocument/2006/relationships/hyperlink" Target="https://starcitygames.com/sandwurm-convergence-sgl-mtg-akh-183-enn/?sku=SGL-MTG-AKH-183-ENN1" TargetMode="External"/><Relationship Id="rId1682" Type="http://schemas.openxmlformats.org/officeDocument/2006/relationships/hyperlink" Target="https://starcitygames.com/consuming-aberration-sgl-mtg-gk1-10-enn/?sku=SGL-MTG-GK1-10-ENN1" TargetMode="External"/><Relationship Id="rId2319" Type="http://schemas.openxmlformats.org/officeDocument/2006/relationships/hyperlink" Target="https://starcitygames.com/tome-of-the-guildpact-sgl-mtg-rna-242-enn/?sku=SGL-MTG-RNA-242-ENN1" TargetMode="External"/><Relationship Id="rId400" Type="http://schemas.openxmlformats.org/officeDocument/2006/relationships/hyperlink" Target="https://starcitygames.com/patrician-geist-sgl-mtg-mid-069-enn/?sku=SGL-MTG-MID-069-ENN1" TargetMode="External"/><Relationship Id="rId705" Type="http://schemas.openxmlformats.org/officeDocument/2006/relationships/hyperlink" Target="https://starcitygames.com/lilianas-standard-bearer-sgl-mtg-m212-299-enn/?sku=SGL-MTG-M212-299-ENN1" TargetMode="External"/><Relationship Id="rId1128" Type="http://schemas.openxmlformats.org/officeDocument/2006/relationships/hyperlink" Target="https://starcitygames.com/hour-of-devastation-sgl-mtg-hou-97-enn/?sku=SGL-MTG-HOU-97-ENN1" TargetMode="External"/><Relationship Id="rId1335" Type="http://schemas.openxmlformats.org/officeDocument/2006/relationships/hyperlink" Target="https://starcitygames.com/fight-rigging-sgl-mtg-snc-145-enn/?sku=SGL-MTG-SNC-145-ENN1" TargetMode="External"/><Relationship Id="rId1542" Type="http://schemas.openxmlformats.org/officeDocument/2006/relationships/hyperlink" Target="https://starcitygames.com/elminster-sgl-mtg-clb-274-enn/?sku=SGL-MTG-CLB-274-ENN1" TargetMode="External"/><Relationship Id="rId1987" Type="http://schemas.openxmlformats.org/officeDocument/2006/relationships/hyperlink" Target="https://starcitygames.com/black-market-tycoon-sgl-mtg-snc-167-enn/?sku=SGL-MTG-SNC-167-ENN1" TargetMode="External"/><Relationship Id="rId912" Type="http://schemas.openxmlformats.org/officeDocument/2006/relationships/hyperlink" Target="https://starcitygames.com/sphere-of-annihilation-sgl-mtg-afr-121-enn/?sku=SGL-MTG-AFR-121-ENN1" TargetMode="External"/><Relationship Id="rId1847" Type="http://schemas.openxmlformats.org/officeDocument/2006/relationships/hyperlink" Target="https://starcitygames.com/maarika-brutal-gladiator-sgl-mtg-prm-secret_slx_015-enn/?sku=SGL-MTG-PRM-SECRET_SLX_015-ENN" TargetMode="External"/><Relationship Id="rId41" Type="http://schemas.openxmlformats.org/officeDocument/2006/relationships/hyperlink" Target="https://starcitygames.com/seraphic-greatsword-sgl-mtg-cmr-045-enn/?sku=SGL-MTG-CMR-045-ENN1" TargetMode="External"/><Relationship Id="rId1402" Type="http://schemas.openxmlformats.org/officeDocument/2006/relationships/hyperlink" Target="https://starcitygames.com/majestic-myriarch-sgl-mtg-hou-122-enn/?sku=SGL-MTG-HOU-122-ENN1" TargetMode="External"/><Relationship Id="rId1707" Type="http://schemas.openxmlformats.org/officeDocument/2006/relationships/hyperlink" Target="https://starcitygames.com/zevlor-elturel-exile-sgl-mtg-clb-296-enn/?sku=SGL-MTG-CLB-296-ENN1" TargetMode="External"/><Relationship Id="rId190" Type="http://schemas.openxmlformats.org/officeDocument/2006/relationships/hyperlink" Target="https://starcitygames.com/depopulate-sgl-mtg-snc-010-enn/?sku=SGL-MTG-SNC-010-ENN" TargetMode="External"/><Relationship Id="rId288" Type="http://schemas.openxmlformats.org/officeDocument/2006/relationships/hyperlink" Target="https://starcitygames.com/myojin-of-blooming-dawn-sgl-mtg-nec-031-enn/?sku=SGL-MTG-NEC-031-ENN1" TargetMode="External"/><Relationship Id="rId1914" Type="http://schemas.openxmlformats.org/officeDocument/2006/relationships/hyperlink" Target="https://starcitygames.com/deafening-clarion-sgl-mtg-grn-165-enn/?sku=SGL-MTG-GRN-165-ENN1" TargetMode="External"/><Relationship Id="rId495" Type="http://schemas.openxmlformats.org/officeDocument/2006/relationships/hyperlink" Target="https://starcitygames.com/djinn-of-wishes-sgl-mtg-m19-52-enn/?sku=SGL-MTG-M19-52-ENN1" TargetMode="External"/><Relationship Id="rId2176" Type="http://schemas.openxmlformats.org/officeDocument/2006/relationships/hyperlink" Target="https://starcitygames.com/genesis-ultimatum-sgl-mtg-prm-pp_iko_189-enn/?sku=SGL-MTG-PRM-PP_IKO_189-ENN1" TargetMode="External"/><Relationship Id="rId2383" Type="http://schemas.openxmlformats.org/officeDocument/2006/relationships/hyperlink" Target="https://starcitygames.com/port-town-sgl-mtg-afc-255-enn/?sku=SGL-MTG-AFC-255-ENN1" TargetMode="External"/><Relationship Id="rId148" Type="http://schemas.openxmlformats.org/officeDocument/2006/relationships/hyperlink" Target="https://starcitygames.com/high-sentinels-of-arashin-sgl-mtg-ktk-13-enn/?sku=SGL-MTG-KTK-13-ENN1" TargetMode="External"/><Relationship Id="rId355" Type="http://schemas.openxmlformats.org/officeDocument/2006/relationships/hyperlink" Target="https://starcitygames.com/baral-chief-of-compliance-sgl-mtg-mul-008-enn/?sku=SGL-MTG-MUL-008-ENN" TargetMode="External"/><Relationship Id="rId562" Type="http://schemas.openxmlformats.org/officeDocument/2006/relationships/hyperlink" Target="https://starcitygames.com/sphinx-of-uthuun-sgl-mtg-m13-69-enn/?sku=SGL-MTG-M13-69-ENN1" TargetMode="External"/><Relationship Id="rId1192" Type="http://schemas.openxmlformats.org/officeDocument/2006/relationships/hyperlink" Target="https://starcitygames.com/etali-primal-storm-sgl-mtg-dmc-121-enn/?sku=SGL-MTG-DMC-121-ENN1" TargetMode="External"/><Relationship Id="rId2036" Type="http://schemas.openxmlformats.org/officeDocument/2006/relationships/hyperlink" Target="https://starcitygames.com/cabaretti-ascendancy-sgl-mtg-snc-172-enn/?sku=SGL-MTG-SNC-172-ENN1" TargetMode="External"/><Relationship Id="rId2243" Type="http://schemas.openxmlformats.org/officeDocument/2006/relationships/hyperlink" Target="https://starcitygames.com/desecrated-tomb-sgl-mtg-m19-230-enn/?sku=SGL-MTG-M19-230-ENN1" TargetMode="External"/><Relationship Id="rId2450" Type="http://schemas.openxmlformats.org/officeDocument/2006/relationships/hyperlink" Target="https://starcitygames.com/rockfall-vale-sgl-mtg-mid-266-enn/?sku=SGL-MTG-MID-266-ENN1" TargetMode="External"/><Relationship Id="rId215" Type="http://schemas.openxmlformats.org/officeDocument/2006/relationships/hyperlink" Target="https://starcitygames.com/victorys-envoy-sgl-mtg-thb-289-enn/?sku=SGL-MTG-THB-289-ENN1" TargetMode="External"/><Relationship Id="rId422" Type="http://schemas.openxmlformats.org/officeDocument/2006/relationships/hyperlink" Target="https://starcitygames.com/vizier-of-many-faces-sgl-mtg-akh-74-enn/?sku=SGL-MTG-AKH-74-ENN1" TargetMode="External"/><Relationship Id="rId867" Type="http://schemas.openxmlformats.org/officeDocument/2006/relationships/hyperlink" Target="https://starcitygames.com/pontiff-of-blight-sgl-mtg-gk2-33-enn/?sku=SGL-MTG-GK2-33-ENN1" TargetMode="External"/><Relationship Id="rId1052" Type="http://schemas.openxmlformats.org/officeDocument/2006/relationships/hyperlink" Target="https://starcitygames.com/alesha-who-smiles-at-death-sgl-mtg-dmc-118-enn/?sku=SGL-MTG-DMC-118-ENN1" TargetMode="External"/><Relationship Id="rId1497" Type="http://schemas.openxmlformats.org/officeDocument/2006/relationships/hyperlink" Target="https://starcitygames.com/green-suns-twilight-sgl-mtg-one-169-enn/?sku=SGL-MTG-ONE-169-ENN" TargetMode="External"/><Relationship Id="rId2103" Type="http://schemas.openxmlformats.org/officeDocument/2006/relationships/hyperlink" Target="https://starcitygames.com/katilda-and-lier-sgl-mtg-moc-446-enn/?sku=SGL-MTG-MOC-446-ENN" TargetMode="External"/><Relationship Id="rId2310" Type="http://schemas.openxmlformats.org/officeDocument/2006/relationships/hyperlink" Target="https://starcitygames.com/goblin-charbelcher-sgl-mtg-brr-018-enn/?sku=SGL-MTG-BRR-018-ENN" TargetMode="External"/><Relationship Id="rId727" Type="http://schemas.openxmlformats.org/officeDocument/2006/relationships/hyperlink" Target="https://starcitygames.com/fey-steed-sgl-mtg-afc-005-enn/?sku=SGL-MTG-AFC-005-ENN1" TargetMode="External"/><Relationship Id="rId934" Type="http://schemas.openxmlformats.org/officeDocument/2006/relationships/hyperlink" Target="https://starcitygames.com/harsh-mentor-sgl-mtg-akh-135-enn/?sku=SGL-MTG-AKH-135-ENN1" TargetMode="External"/><Relationship Id="rId1357" Type="http://schemas.openxmlformats.org/officeDocument/2006/relationships/hyperlink" Target="https://starcitygames.com/rampage-of-the-clans-sgl-mtg-rna-134-enn/?sku=SGL-MTG-RNA-134-ENN1" TargetMode="External"/><Relationship Id="rId1564" Type="http://schemas.openxmlformats.org/officeDocument/2006/relationships/hyperlink" Target="https://starcitygames.com/maelstrom-archangel-sgl-mtg-jmp-454-enn/?sku=SGL-MTG-JMP-454-ENN1" TargetMode="External"/><Relationship Id="rId1771" Type="http://schemas.openxmlformats.org/officeDocument/2006/relationships/hyperlink" Target="https://starcitygames.com/whirlwind-of-thought-sgl-mtg-iko-215-enn/?sku=SGL-MTG-IKO-215-ENN1" TargetMode="External"/><Relationship Id="rId2408" Type="http://schemas.openxmlformats.org/officeDocument/2006/relationships/hyperlink" Target="https://starcitygames.com/choked-estuary-sgl-mtg-ncc-393-enn/?sku=SGL-MTG-NCC-393-ENN1" TargetMode="External"/><Relationship Id="rId63" Type="http://schemas.openxmlformats.org/officeDocument/2006/relationships/hyperlink" Target="https://starcitygames.com/jailbreak-sgl-mtg-ncc-017-enn/?sku=SGL-MTG-NCC-017-ENN1" TargetMode="External"/><Relationship Id="rId1217" Type="http://schemas.openxmlformats.org/officeDocument/2006/relationships/hyperlink" Target="https://starcitygames.com/purphoross-intervention-sgl-mtg-thb-151-enn/?sku=SGL-MTG-THB-151-ENN1" TargetMode="External"/><Relationship Id="rId1424" Type="http://schemas.openxmlformats.org/officeDocument/2006/relationships/hyperlink" Target="https://starcitygames.com/kessig-cagebreakers-sgl-mtg-j22-681-enn/?sku=SGL-MTG-J22-681-ENN" TargetMode="External"/><Relationship Id="rId1631" Type="http://schemas.openxmlformats.org/officeDocument/2006/relationships/hyperlink" Target="https://starcitygames.com/deathpact-angel-sgl-mtg-gk2-38-enn/?sku=SGL-MTG-GK2-38-ENN1" TargetMode="External"/><Relationship Id="rId1869" Type="http://schemas.openxmlformats.org/officeDocument/2006/relationships/hyperlink" Target="https://starcitygames.com/putrefy-sgl-mtg-sta-063-enn/?sku=SGL-MTG-STA-063-ENN1" TargetMode="External"/><Relationship Id="rId1729" Type="http://schemas.openxmlformats.org/officeDocument/2006/relationships/hyperlink" Target="https://starcitygames.com/dalakos-crafter-of-wonders-sgl-mtg-thb-212-enn/?sku=SGL-MTG-THB-212-ENN1" TargetMode="External"/><Relationship Id="rId1936" Type="http://schemas.openxmlformats.org/officeDocument/2006/relationships/hyperlink" Target="https://starcitygames.com/solar-blaze-sgl-mtg-war-216-enn/?sku=SGL-MTG-WAR-216-ENN1" TargetMode="External"/><Relationship Id="rId2198" Type="http://schemas.openxmlformats.org/officeDocument/2006/relationships/hyperlink" Target="https://starcitygames.com/amulet-of-safekeeping-sgl-mtg-m19-226-enn/?sku=SGL-MTG-M19-226-ENN1" TargetMode="External"/><Relationship Id="rId377" Type="http://schemas.openxmlformats.org/officeDocument/2006/relationships/hyperlink" Target="https://starcitygames.com/threads-of-disloyalty-sgl-mtg-ss1-8-enn/?sku=SGL-MTG-SS1-8-ENN1" TargetMode="External"/><Relationship Id="rId584" Type="http://schemas.openxmlformats.org/officeDocument/2006/relationships/hyperlink" Target="https://starcitygames.com/ashes-of-the-abhorrent-sgl-mtg-xln-2-enn/?sku=SGL-MTG-XLN-2-ENN1" TargetMode="External"/><Relationship Id="rId2058" Type="http://schemas.openxmlformats.org/officeDocument/2006/relationships/hyperlink" Target="https://starcitygames.com/catti-brie-of-mithral-hall-sgl-mtg-afc-044-enn/?sku=SGL-MTG-AFC-044-ENN1" TargetMode="External"/><Relationship Id="rId2265" Type="http://schemas.openxmlformats.org/officeDocument/2006/relationships/hyperlink" Target="https://starcitygames.com/sculpting-steel-sgl-mtg-c21-261-enn/?sku=SGL-MTG-C21-261-ENN1" TargetMode="External"/><Relationship Id="rId5" Type="http://schemas.openxmlformats.org/officeDocument/2006/relationships/hyperlink" Target="https://starcitygames.com/giant-killer-sgl-mtg-eld-014-enn/?sku=SGL-MTG-ELD-014-ENN1" TargetMode="External"/><Relationship Id="rId237" Type="http://schemas.openxmlformats.org/officeDocument/2006/relationships/hyperlink" Target="https://starcitygames.com/reveillark-sgl-mtg-2x2-026-enn/?sku=SGL-MTG-2X2-026-ENN1" TargetMode="External"/><Relationship Id="rId791" Type="http://schemas.openxmlformats.org/officeDocument/2006/relationships/hyperlink" Target="https://starcitygames.com/braids-cabal-minion-sgl-mtg-mh2-273-enn/?sku=SGL-MTG-MH2-273-ENN1" TargetMode="External"/><Relationship Id="rId889" Type="http://schemas.openxmlformats.org/officeDocument/2006/relationships/hyperlink" Target="https://starcitygames.com/gurmag-angler-sgl-mtg-tsr2-324-enn/?sku=SGL-MTG-TSR2-324-ENN" TargetMode="External"/><Relationship Id="rId1074" Type="http://schemas.openxmlformats.org/officeDocument/2006/relationships/hyperlink" Target="https://starcitygames.com/rakdos-pit-dragon-sgl-mtg-gk2-57-enn/?sku=SGL-MTG-GK2-57-ENN1" TargetMode="External"/><Relationship Id="rId2472" Type="http://schemas.openxmlformats.org/officeDocument/2006/relationships/hyperlink" Target="https://starcitygames.com/gold-mine-sgl-mtg-mb13-116-enn/?sku=SGL-MTG-MB13-116-ENN1" TargetMode="External"/><Relationship Id="rId444" Type="http://schemas.openxmlformats.org/officeDocument/2006/relationships/hyperlink" Target="https://starcitygames.com/profaner-of-the-dead-sgl-mtg-pwsb-dtk_070-enn/?sku=SGL-MTG-PWSB-DTK_070-ENN1" TargetMode="External"/><Relationship Id="rId651" Type="http://schemas.openxmlformats.org/officeDocument/2006/relationships/hyperlink" Target="https://starcitygames.com/poets-quill-sgl-mtg-stx-082-enn/?sku=SGL-MTG-STX-082-ENN1" TargetMode="External"/><Relationship Id="rId749" Type="http://schemas.openxmlformats.org/officeDocument/2006/relationships/hyperlink" Target="https://starcitygames.com/lobelia-sackville-baggins-sgl-mtg-ltr-093-enn/?sku=SGL-MTG-LTR-093-ENN" TargetMode="External"/><Relationship Id="rId1281" Type="http://schemas.openxmlformats.org/officeDocument/2006/relationships/hyperlink" Target="https://starcitygames.com/llanowar-loamspeaker-sgl-mtg-dmu-170-enn/?sku=SGL-MTG-DMU-170-ENN1" TargetMode="External"/><Relationship Id="rId1379" Type="http://schemas.openxmlformats.org/officeDocument/2006/relationships/hyperlink" Target="https://starcitygames.com/accomplished-alchemist-sgl-mtg-stx-119-enn/?sku=SGL-MTG-STX-119-ENN1" TargetMode="External"/><Relationship Id="rId1586" Type="http://schemas.openxmlformats.org/officeDocument/2006/relationships/hyperlink" Target="https://starcitygames.com/greasefang-okiba-boss-sgl-mtg-neo-220-enn/?sku=SGL-MTG-NEO-220-ENN1" TargetMode="External"/><Relationship Id="rId2125" Type="http://schemas.openxmlformats.org/officeDocument/2006/relationships/hyperlink" Target="https://starcitygames.com/shardless-agent-sgl-mtg-mh2-292-enn/?sku=SGL-MTG-MH2-292-ENN1" TargetMode="External"/><Relationship Id="rId2332" Type="http://schemas.openxmlformats.org/officeDocument/2006/relationships/hyperlink" Target="https://starcitygames.com/door-to-nothingness-sgl-mtg-brr-014-enn/?sku=SGL-MTG-BRR-014-ENN" TargetMode="External"/><Relationship Id="rId304" Type="http://schemas.openxmlformats.org/officeDocument/2006/relationships/hyperlink" Target="https://starcitygames.com/mistcaller-sgl-mtg-m19-62-enn/?sku=SGL-MTG-M19-62-ENN1" TargetMode="External"/><Relationship Id="rId511" Type="http://schemas.openxmlformats.org/officeDocument/2006/relationships/hyperlink" Target="https://starcitygames.com/curse-of-silence-sgl-mtg-mid-015-enn/?sku=SGL-MTG-MID-015-ENN1" TargetMode="External"/><Relationship Id="rId609" Type="http://schemas.openxmlformats.org/officeDocument/2006/relationships/hyperlink" Target="https://starcitygames.com/pull-from-tomorrow-sgl-mtg-moc-230-enn/?sku=SGL-MTG-MOC-230-ENN" TargetMode="External"/><Relationship Id="rId956" Type="http://schemas.openxmlformats.org/officeDocument/2006/relationships/hyperlink" Target="https://starcitygames.com/roiling-vortex-sgl-mtg-znr-156-enn/?sku=SGL-MTG-ZNR-156-ENN1" TargetMode="External"/><Relationship Id="rId1141" Type="http://schemas.openxmlformats.org/officeDocument/2006/relationships/hyperlink" Target="https://starcitygames.com/skirk-fire-marshal-sgl-mtg-pwsb-ons_229-enn/?sku=SGL-MTG-PWSB-ONS_229-ENN1" TargetMode="External"/><Relationship Id="rId1239" Type="http://schemas.openxmlformats.org/officeDocument/2006/relationships/hyperlink" Target="https://starcitygames.com/instrument-of-the-bards-sgl-mtg-afr-190-enn/?sku=SGL-MTG-AFR-190-ENN1" TargetMode="External"/><Relationship Id="rId1793" Type="http://schemas.openxmlformats.org/officeDocument/2006/relationships/hyperlink" Target="https://starcitygames.com/corpse-explosion-sgl-mtg-snc2-435-enn/?sku=SGL-MTG-SNC2-435-ENN1" TargetMode="External"/><Relationship Id="rId85" Type="http://schemas.openxmlformats.org/officeDocument/2006/relationships/hyperlink" Target="https://starcitygames.com/benalish-marshal-sgl-mtg-dom-6-enn/?sku=SGL-MTG-DOM-6-ENN1" TargetMode="External"/><Relationship Id="rId816" Type="http://schemas.openxmlformats.org/officeDocument/2006/relationships/hyperlink" Target="https://starcitygames.com/invasion-of-innistrad-deluge-of-the-dead-sgl-mtg-mom-115-enn/?sku=SGL-MTG-MOM-115-ENN" TargetMode="External"/><Relationship Id="rId1001" Type="http://schemas.openxmlformats.org/officeDocument/2006/relationships/hyperlink" Target="https://starcitygames.com/chandra-acolyte-of-flame-sgl-mtg-m20-126-enn/?sku=SGL-MTG-M20-126-ENN1" TargetMode="External"/><Relationship Id="rId1446" Type="http://schemas.openxmlformats.org/officeDocument/2006/relationships/hyperlink" Target="https://starcitygames.com/verdant-mastery-sgl-mtg-stx-146-enn/?sku=SGL-MTG-STX-146-ENN1" TargetMode="External"/><Relationship Id="rId1653" Type="http://schemas.openxmlformats.org/officeDocument/2006/relationships/hyperlink" Target="https://starcitygames.com/siphon-insight-sgl-mtg-mid-241-enn/?sku=SGL-MTG-MID-241-ENN1" TargetMode="External"/><Relationship Id="rId1860" Type="http://schemas.openxmlformats.org/officeDocument/2006/relationships/hyperlink" Target="https://starcitygames.com/skullbriar-the-walking-grave-sgl-mtg-2x2-277-enn/?sku=SGL-MTG-2X2-277-ENN1" TargetMode="External"/><Relationship Id="rId1306" Type="http://schemas.openxmlformats.org/officeDocument/2006/relationships/hyperlink" Target="https://starcitygames.com/garruks-harbinger-sgl-mtg-m21-185-enn/?sku=SGL-MTG-M21-185-ENN1" TargetMode="External"/><Relationship Id="rId1513" Type="http://schemas.openxmlformats.org/officeDocument/2006/relationships/hyperlink" Target="https://starcitygames.com/stenn-paranoid-partisan-sgl-mtg-dmu-221-enn/?sku=SGL-MTG-DMU-221-ENN1" TargetMode="External"/><Relationship Id="rId1720" Type="http://schemas.openxmlformats.org/officeDocument/2006/relationships/hyperlink" Target="https://starcitygames.com/galvanic-iteration-sgl-mtg-mid-224-enn/?sku=SGL-MTG-MID-224-ENN" TargetMode="External"/><Relationship Id="rId1958" Type="http://schemas.openxmlformats.org/officeDocument/2006/relationships/hyperlink" Target="https://starcitygames.com/adriana-captain-of-the-guard-sgl-mtg-dmc-139-enn/?sku=SGL-MTG-DMC-139-ENN1" TargetMode="External"/><Relationship Id="rId12" Type="http://schemas.openxmlformats.org/officeDocument/2006/relationships/hyperlink" Target="https://starcitygames.com/curse-of-silence-sgl-mtg-mid-015-enn/?sku=SGL-MTG-MID-015-ENN1" TargetMode="External"/><Relationship Id="rId1818" Type="http://schemas.openxmlformats.org/officeDocument/2006/relationships/hyperlink" Target="https://starcitygames.com/rakdos-the-defiler-sgl-mtg-gk2-71-enn/?sku=SGL-MTG-GK2-71-ENN1" TargetMode="External"/><Relationship Id="rId161" Type="http://schemas.openxmlformats.org/officeDocument/2006/relationships/hyperlink" Target="https://starcitygames.com/elspeth-suns-nemesis-sgl-mtg-thb-014-enn/?sku=SGL-MTG-THB-014-ENN1" TargetMode="External"/><Relationship Id="rId399" Type="http://schemas.openxmlformats.org/officeDocument/2006/relationships/hyperlink" Target="https://starcitygames.com/grazilaxx-illithid-scholar-sgl-mtg-afr-060-enn/?sku=SGL-MTG-AFR-060-ENN1" TargetMode="External"/><Relationship Id="rId2287" Type="http://schemas.openxmlformats.org/officeDocument/2006/relationships/hyperlink" Target="https://starcitygames.com/mirran-safehouse-sgl-mtg-one-232-enn/?sku=SGL-MTG-ONE-232-ENN" TargetMode="External"/><Relationship Id="rId2494" Type="http://schemas.openxmlformats.org/officeDocument/2006/relationships/hyperlink" Target="https://starcitygames.com/hostage-taker-sgl-mtg-xln-223-enn/?sku=SGL-MTG-XLN-223-ENN1" TargetMode="External"/><Relationship Id="rId259" Type="http://schemas.openxmlformats.org/officeDocument/2006/relationships/hyperlink" Target="https://starcitygames.com/the-circle-of-loyalty-sgl-mtg-eld-009-enn/?sku=SGL-MTG-ELD-009-ENN1" TargetMode="External"/><Relationship Id="rId466" Type="http://schemas.openxmlformats.org/officeDocument/2006/relationships/hyperlink" Target="https://starcitygames.com/forgotten-creation-sgl-mtg-mic-100-enn/?sku=SGL-MTG-MIC-100-ENN1" TargetMode="External"/><Relationship Id="rId673" Type="http://schemas.openxmlformats.org/officeDocument/2006/relationships/hyperlink" Target="https://starcitygames.com/infinite-obliteration-sgl-mtg-ori-103-enn/?sku=SGL-MTG-ORI-103-ENN" TargetMode="External"/><Relationship Id="rId880" Type="http://schemas.openxmlformats.org/officeDocument/2006/relationships/hyperlink" Target="https://starcitygames.com/gravespawn-sovereign-sgl-mtg-mic-120-enn/?sku=SGL-MTG-MIC-120-ENN1" TargetMode="External"/><Relationship Id="rId1096" Type="http://schemas.openxmlformats.org/officeDocument/2006/relationships/hyperlink" Target="https://starcitygames.com/sarkhans-unsealing-sgl-mtg-jmp-361-enn/?sku=SGL-MTG-JMP-361-ENN1" TargetMode="External"/><Relationship Id="rId2147" Type="http://schemas.openxmlformats.org/officeDocument/2006/relationships/hyperlink" Target="https://starcitygames.com/mystic-genesis-sgl-mtg-gtc-180-enn/?sku=SGL-MTG-GTC-180-ENN" TargetMode="External"/><Relationship Id="rId2354" Type="http://schemas.openxmlformats.org/officeDocument/2006/relationships/hyperlink" Target="https://starcitygames.com/sundering-titan-sgl-mtg-a25-233-enn/?sku=SGL-MTG-A25-233-ENN1" TargetMode="External"/><Relationship Id="rId119" Type="http://schemas.openxmlformats.org/officeDocument/2006/relationships/hyperlink" Target="https://starcitygames.com/digsite-engineer-sgl-mtg-c21-015-enn/?sku=SGL-MTG-C21-015-ENN1" TargetMode="External"/><Relationship Id="rId326" Type="http://schemas.openxmlformats.org/officeDocument/2006/relationships/hyperlink" Target="https://starcitygames.com/fae-of-wishes-sgl-mtg-eld-044-enn/?sku=SGL-MTG-ELD-044-ENN1" TargetMode="External"/><Relationship Id="rId533" Type="http://schemas.openxmlformats.org/officeDocument/2006/relationships/hyperlink" Target="https://starcitygames.com/zahid-djinn-of-the-lamp-sgl-mtg-dom-76-enn/?sku=SGL-MTG-DOM-76-ENN1" TargetMode="External"/><Relationship Id="rId978" Type="http://schemas.openxmlformats.org/officeDocument/2006/relationships/hyperlink" Target="https://starcitygames.com/kari-zev-skyship-raider-sgl-mtg-dmc-123-enn/?sku=SGL-MTG-DMC-123-ENN1" TargetMode="External"/><Relationship Id="rId1163" Type="http://schemas.openxmlformats.org/officeDocument/2006/relationships/hyperlink" Target="https://starcitygames.com/goblin-dark-dwellers-sgl-mtg-ltc-219-enn/?sku=SGL-MTG-LTC-219-ENN" TargetMode="External"/><Relationship Id="rId1370" Type="http://schemas.openxmlformats.org/officeDocument/2006/relationships/hyperlink" Target="https://starcitygames.com/gorm-the-great-sgl-mtg-pwsb-bbd_008-enn/?sku=SGL-MTG-PWSB-BBD_008-ENN1" TargetMode="External"/><Relationship Id="rId2007" Type="http://schemas.openxmlformats.org/officeDocument/2006/relationships/hyperlink" Target="https://starcitygames.com/hans-eriksson-sgl-mtg-cmr-279-enn/?sku=SGL-MTG-CMR-279-ENN1" TargetMode="External"/><Relationship Id="rId2214" Type="http://schemas.openxmlformats.org/officeDocument/2006/relationships/hyperlink" Target="https://starcitygames.com/void-mirror-sgl-mtg-mh2-242-enn/?sku=SGL-MTG-MH2-242-ENN1" TargetMode="External"/><Relationship Id="rId740" Type="http://schemas.openxmlformats.org/officeDocument/2006/relationships/hyperlink" Target="https://starcitygames.com/ayara-widow-of-the-realm-sgl-mtg-mom-090-enn/?sku=SGL-MTG-MOM-090-ENN" TargetMode="External"/><Relationship Id="rId838" Type="http://schemas.openxmlformats.org/officeDocument/2006/relationships/hyperlink" Target="https://starcitygames.com/shadows-verdict-sgl-mtg-znr-124-enn/?sku=SGL-MTG-ZNR-124-ENN" TargetMode="External"/><Relationship Id="rId1023" Type="http://schemas.openxmlformats.org/officeDocument/2006/relationships/hyperlink" Target="https://starcitygames.com/alesha-who-smiles-at-death-sgl-mtg-tsr2-338-enn/?sku=SGL-MTG-TSR2-338-ENN1" TargetMode="External"/><Relationship Id="rId1468" Type="http://schemas.openxmlformats.org/officeDocument/2006/relationships/hyperlink" Target="https://starcitygames.com/molimo-maro-sorcerer-sgl-mtg-cmr-430-enn/?sku=SGL-MTG-CMR-430-ENN1" TargetMode="External"/><Relationship Id="rId1675" Type="http://schemas.openxmlformats.org/officeDocument/2006/relationships/hyperlink" Target="https://starcitygames.com/jon-irenicus-shattered-one-sgl-mtg-clb-278-enn/?sku=SGL-MTG-CLB-278-ENN1" TargetMode="External"/><Relationship Id="rId1882" Type="http://schemas.openxmlformats.org/officeDocument/2006/relationships/hyperlink" Target="https://starcitygames.com/carth-the-lion-sgl-mtg-mh2-189-enn/?sku=SGL-MTG-MH2-189-ENN1" TargetMode="External"/><Relationship Id="rId2421" Type="http://schemas.openxmlformats.org/officeDocument/2006/relationships/hyperlink" Target="https://starcitygames.com/frostboil-snarl-sgl-mtg-stx-265-enn/?sku=SGL-MTG-STX-265-ENN" TargetMode="External"/><Relationship Id="rId600" Type="http://schemas.openxmlformats.org/officeDocument/2006/relationships/hyperlink" Target="https://starcitygames.com/multiple-choice-sgl-mtg-stx-048-enn/?sku=SGL-MTG-STX-048-ENN1" TargetMode="External"/><Relationship Id="rId1230" Type="http://schemas.openxmlformats.org/officeDocument/2006/relationships/hyperlink" Target="https://starcitygames.com/hypergenesis-sgl-mtg-tsr-210-enn/?sku=SGL-MTG-TSR-210-ENN1" TargetMode="External"/><Relationship Id="rId1328" Type="http://schemas.openxmlformats.org/officeDocument/2006/relationships/hyperlink" Target="https://starcitygames.com/briarbridge-tracker-sgl-mtg-mid-172-enn/?sku=SGL-MTG-MID-172-ENN1" TargetMode="External"/><Relationship Id="rId1535" Type="http://schemas.openxmlformats.org/officeDocument/2006/relationships/hyperlink" Target="https://starcitygames.com/faramir-prince-of-ithilien-sgl-mtg-ltr2-319-enn/?sku=SGL-MTG-LTR2-319-ENN1" TargetMode="External"/><Relationship Id="rId905" Type="http://schemas.openxmlformats.org/officeDocument/2006/relationships/hyperlink" Target="https://starcitygames.com/shadow-of-mortality-sgl-mtg-snc-094-enn/?sku=SGL-MTG-SNC-094-ENN1" TargetMode="External"/><Relationship Id="rId1742" Type="http://schemas.openxmlformats.org/officeDocument/2006/relationships/hyperlink" Target="https://starcitygames.com/vadrik-astral-archmage-sgl-mtg-mid2-325-enn/?sku=SGL-MTG-MID2-325-ENN1" TargetMode="External"/><Relationship Id="rId34" Type="http://schemas.openxmlformats.org/officeDocument/2006/relationships/hyperlink" Target="https://starcitygames.com/containment-priest-sgl-mtg-m21-013-enn/?sku=SGL-MTG-M21-013-ENN1" TargetMode="External"/><Relationship Id="rId1602" Type="http://schemas.openxmlformats.org/officeDocument/2006/relationships/hyperlink" Target="https://starcitygames.com/dramatic-finale-sgl-mtg-stx2-341-enn/?sku=SGL-MTG-STX2-341-ENN1" TargetMode="External"/><Relationship Id="rId183" Type="http://schemas.openxmlformats.org/officeDocument/2006/relationships/hyperlink" Target="https://starcitygames.com/excavation-technique-sgl-mtg-c21-016-enn/?sku=SGL-MTG-C21-016-ENN1" TargetMode="External"/><Relationship Id="rId390" Type="http://schemas.openxmlformats.org/officeDocument/2006/relationships/hyperlink" Target="https://starcitygames.com/midnight-clock-sgl-mtg-pwsb-eld_054-enn/?sku=SGL-MTG-PWSB-ELD_054-ENN1" TargetMode="External"/><Relationship Id="rId1907" Type="http://schemas.openxmlformats.org/officeDocument/2006/relationships/hyperlink" Target="https://starcitygames.com/path-of-mettle-sgl-mtg-rix-165a-enn/?sku=SGL-MTG-RIX-165a-ENN1" TargetMode="External"/><Relationship Id="rId2071" Type="http://schemas.openxmlformats.org/officeDocument/2006/relationships/hyperlink" Target="https://starcitygames.com/kaheera-the-orphanguard-sgl-mtg-mul-047-enn/?sku=SGL-MTG-MUL-047-ENN" TargetMode="External"/><Relationship Id="rId250" Type="http://schemas.openxmlformats.org/officeDocument/2006/relationships/hyperlink" Target="https://starcitygames.com/exalted-angel-sgl-mtg-ons-28-enn/?sku=SGL-MTG-ONS-28-ENN1" TargetMode="External"/><Relationship Id="rId488" Type="http://schemas.openxmlformats.org/officeDocument/2006/relationships/hyperlink" Target="https://starcitygames.com/corsairs-of-umbar-sgl-mtg-ltc-019-enn/?sku=SGL-MTG-LTC-019-ENN" TargetMode="External"/><Relationship Id="rId695" Type="http://schemas.openxmlformats.org/officeDocument/2006/relationships/hyperlink" Target="https://starcitygames.com/hunted-nightmare-sgl-mtg-iko2-322-enn/?sku=SGL-MTG-IKO2-322-ENN1" TargetMode="External"/><Relationship Id="rId2169" Type="http://schemas.openxmlformats.org/officeDocument/2006/relationships/hyperlink" Target="https://starcitygames.com/savage-knuckleblade-sgl-mtg-pwsb-ktk_197-enn/?sku=SGL-MTG-PWSB-KTK_197-ENN1" TargetMode="External"/><Relationship Id="rId2376" Type="http://schemas.openxmlformats.org/officeDocument/2006/relationships/hyperlink" Target="https://starcitygames.com/shivan-gorge-sgl-mtg-dmc-232-enn/?sku=SGL-MTG-DMC-232-ENN1" TargetMode="External"/><Relationship Id="rId110" Type="http://schemas.openxmlformats.org/officeDocument/2006/relationships/hyperlink" Target="https://starcitygames.com/search-for-glory-sgl-mtg-khm-027-enn/?sku=SGL-MTG-KHM-027-ENN1" TargetMode="External"/><Relationship Id="rId348" Type="http://schemas.openxmlformats.org/officeDocument/2006/relationships/hyperlink" Target="https://starcitygames.com/triskaidekaphile-sgl-mtg-mid-081-enn/?sku=SGL-MTG-MID-081-ENN1" TargetMode="External"/><Relationship Id="rId555" Type="http://schemas.openxmlformats.org/officeDocument/2006/relationships/hyperlink" Target="https://starcitygames.com/stolen-identity-sgl-mtg-ncc-233-enn/?sku=SGL-MTG-NCC-233-ENN1" TargetMode="External"/><Relationship Id="rId762" Type="http://schemas.openxmlformats.org/officeDocument/2006/relationships/hyperlink" Target="https://starcitygames.com/rite-of-belzenlok-sgl-mtg-dom-102-enn/?sku=SGL-MTG-DOM-102-ENN1" TargetMode="External"/><Relationship Id="rId1185" Type="http://schemas.openxmlformats.org/officeDocument/2006/relationships/hyperlink" Target="https://starcitygames.com/hoard-smelter-dragon-sgl-mtg-c21-173-enn/?sku=SGL-MTG-C21-173-ENN1" TargetMode="External"/><Relationship Id="rId1392" Type="http://schemas.openxmlformats.org/officeDocument/2006/relationships/hyperlink" Target="https://starcitygames.com/goreclaw-terror-of-qal-sisma-sgl-mtg-mul-027-enn/?sku=SGL-MTG-MUL-027-ENN" TargetMode="External"/><Relationship Id="rId2029" Type="http://schemas.openxmlformats.org/officeDocument/2006/relationships/hyperlink" Target="https://starcitygames.com/gruul-ragebeast-sgl-mtg-gtc-170-enn/?sku=SGL-MTG-GTC-170-ENN1" TargetMode="External"/><Relationship Id="rId2236" Type="http://schemas.openxmlformats.org/officeDocument/2006/relationships/hyperlink" Target="https://starcitygames.com/abandoned-sarcophagus-sgl-mtg-hou-158-enn/?sku=SGL-MTG-HOU-158-ENN1" TargetMode="External"/><Relationship Id="rId2443" Type="http://schemas.openxmlformats.org/officeDocument/2006/relationships/hyperlink" Target="https://starcitygames.com/slayers-stronghold-sgl-mtg-c21-318-enn/?sku=SGL-MTG-C21-318-ENN1" TargetMode="External"/><Relationship Id="rId208" Type="http://schemas.openxmlformats.org/officeDocument/2006/relationships/hyperlink" Target="https://starcitygames.com/venerated-loxodon-sgl-mtg-grn-30-enn/?sku=SGL-MTG-GRN-30-ENN1" TargetMode="External"/><Relationship Id="rId415" Type="http://schemas.openxmlformats.org/officeDocument/2006/relationships/hyperlink" Target="https://starcitygames.com/skystrike-officer-sgl-mtg-bro-062-enn/?sku=SGL-MTG-BRO-062-ENN" TargetMode="External"/><Relationship Id="rId622" Type="http://schemas.openxmlformats.org/officeDocument/2006/relationships/hyperlink" Target="https://starcitygames.com/vorpal-sword-sgl-mtg-afr-124-enn/?sku=SGL-MTG-AFR-124-ENN" TargetMode="External"/><Relationship Id="rId1045" Type="http://schemas.openxmlformats.org/officeDocument/2006/relationships/hyperlink" Target="https://starcitygames.com/wylls-reversal-sgl-mtg-clb-209-enn/?sku=SGL-MTG-CLB-209-ENN1" TargetMode="External"/><Relationship Id="rId1252" Type="http://schemas.openxmlformats.org/officeDocument/2006/relationships/hyperlink" Target="https://starcitygames.com/deeproot-elite-sgl-mtg-rix-127-enn/?sku=SGL-MTG-RIX-127-ENN1" TargetMode="External"/><Relationship Id="rId1697" Type="http://schemas.openxmlformats.org/officeDocument/2006/relationships/hyperlink" Target="https://starcitygames.com/rags-sgl-mtg-akh-222a-enn/?sku=SGL-MTG-AKH-222a-ENN1" TargetMode="External"/><Relationship Id="rId2303" Type="http://schemas.openxmlformats.org/officeDocument/2006/relationships/hyperlink" Target="https://starcitygames.com/moonsilver-spear-sgl-mtg-afc-212-enn/?sku=SGL-MTG-AFC-212-ENN1" TargetMode="External"/><Relationship Id="rId927" Type="http://schemas.openxmlformats.org/officeDocument/2006/relationships/hyperlink" Target="https://starcitygames.com/falkenrath-pit-fighter-sgl-mtg-mid-137-enn/?sku=SGL-MTG-MID-137-ENN1" TargetMode="External"/><Relationship Id="rId1112" Type="http://schemas.openxmlformats.org/officeDocument/2006/relationships/hyperlink" Target="https://starcitygames.com/elturel-survivors-sgl-mtg-clb-172-enn/?sku=SGL-MTG-CLB-172-ENN1" TargetMode="External"/><Relationship Id="rId1557" Type="http://schemas.openxmlformats.org/officeDocument/2006/relationships/hyperlink" Target="https://starcitygames.com/toluz-clever-conductor-sgl-mtg-snc2-336-enn/?sku=SGL-MTG-SNC2-336-ENN1" TargetMode="External"/><Relationship Id="rId1764" Type="http://schemas.openxmlformats.org/officeDocument/2006/relationships/hyperlink" Target="https://starcitygames.com/invoke-the-firemind-sgl-mtg-gk1-40-enn/?sku=SGL-MTG-GK1-40-ENN1" TargetMode="External"/><Relationship Id="rId1971" Type="http://schemas.openxmlformats.org/officeDocument/2006/relationships/hyperlink" Target="https://starcitygames.com/razia-boros-archangel-sgl-mtg-gk1-93-enn/?sku=SGL-MTG-GK1-93-ENN1" TargetMode="External"/><Relationship Id="rId56" Type="http://schemas.openxmlformats.org/officeDocument/2006/relationships/hyperlink" Target="https://starcitygames.com/sungold-sentinel-sgl-mtg-mid-037-enn/?sku=SGL-MTG-MID-037-ENN1" TargetMode="External"/><Relationship Id="rId1417" Type="http://schemas.openxmlformats.org/officeDocument/2006/relationships/hyperlink" Target="https://starcitygames.com/verdant-embrace-sgl-mtg-afc-173-enn/?sku=SGL-MTG-AFC-173-ENN1" TargetMode="External"/><Relationship Id="rId1624" Type="http://schemas.openxmlformats.org/officeDocument/2006/relationships/hyperlink" Target="https://starcitygames.com/deathpact-angel-sgl-mtg-gtc-153-enn/?sku=SGL-MTG-GTC-153-ENN1" TargetMode="External"/><Relationship Id="rId1831" Type="http://schemas.openxmlformats.org/officeDocument/2006/relationships/hyperlink" Target="https://starcitygames.com/rakdoss-return-sgl-mtg-gk2-72-enn/?sku=SGL-MTG-GK2-72-ENN1" TargetMode="External"/><Relationship Id="rId1929" Type="http://schemas.openxmlformats.org/officeDocument/2006/relationships/hyperlink" Target="https://starcitygames.com/firemane-avenger-sgl-mtg-gtc-163-enn/?sku=SGL-MTG-GTC-163-ENN1" TargetMode="External"/><Relationship Id="rId2093" Type="http://schemas.openxmlformats.org/officeDocument/2006/relationships/hyperlink" Target="https://starcitygames.com/tolsimir-wolfblood-sgl-mtg-gk1-121-enn/?sku=SGL-MTG-GK1-121-ENN" TargetMode="External"/><Relationship Id="rId2398" Type="http://schemas.openxmlformats.org/officeDocument/2006/relationships/hyperlink" Target="https://starcitygames.com/caves-of-koilos-sgl-mtg-dmu-244-enn/?sku=SGL-MTG-DMU-244-ENN1" TargetMode="External"/><Relationship Id="rId272" Type="http://schemas.openxmlformats.org/officeDocument/2006/relationships/hyperlink" Target="https://starcitygames.com/goring-ceratops-sgl-mtg-xln-13-enn/?sku=SGL-MTG-XLN-13-ENN1" TargetMode="External"/><Relationship Id="rId577" Type="http://schemas.openxmlformats.org/officeDocument/2006/relationships/hyperlink" Target="https://starcitygames.com/surtland-elementalist-sgl-mtg-khm-375-enn/?sku=SGL-MTG-KHM-375-ENN1" TargetMode="External"/><Relationship Id="rId2160" Type="http://schemas.openxmlformats.org/officeDocument/2006/relationships/hyperlink" Target="https://starcitygames.com/body-of-research-sgl-mtg-prm-pp_stx_168-enn/?sku=SGL-MTG-PRM-PP_STX_168-ENN1" TargetMode="External"/><Relationship Id="rId2258" Type="http://schemas.openxmlformats.org/officeDocument/2006/relationships/hyperlink" Target="https://starcitygames.com/loxodon-warhammer-sgl-mtg-cmr-465-enn/?sku=SGL-MTG-CMR-465-ENN1" TargetMode="External"/><Relationship Id="rId132" Type="http://schemas.openxmlformats.org/officeDocument/2006/relationships/hyperlink" Target="https://starcitygames.com/sevinnes-reclamation-sgl-mtg-clb-707-enn/?sku=SGL-MTG-CLB-707-ENN" TargetMode="External"/><Relationship Id="rId784" Type="http://schemas.openxmlformats.org/officeDocument/2006/relationships/hyperlink" Target="https://starcitygames.com/hagra-mauling-hagra-broodpit-sgl-mtg-znr-106-enn/?sku=SGL-MTG-ZNR-106-ENN1" TargetMode="External"/><Relationship Id="rId991" Type="http://schemas.openxmlformats.org/officeDocument/2006/relationships/hyperlink" Target="https://starcitygames.com/sweltering-suns-sgl-mtg-akh-149-enn/?sku=SGL-MTG-AKH-149-ENN" TargetMode="External"/><Relationship Id="rId1067" Type="http://schemas.openxmlformats.org/officeDocument/2006/relationships/hyperlink" Target="https://starcitygames.com/captivating-crew-sgl-mtg-xln-137-enn/?sku=SGL-MTG-XLN-137-ENN1" TargetMode="External"/><Relationship Id="rId2020" Type="http://schemas.openxmlformats.org/officeDocument/2006/relationships/hyperlink" Target="https://starcitygames.com/thrash-sgl-mtg-rna-229-enn/?sku=SGL-MTG-RNA-229-ENN1" TargetMode="External"/><Relationship Id="rId2465" Type="http://schemas.openxmlformats.org/officeDocument/2006/relationships/hyperlink" Target="https://starcitygames.com/yavimaya-coast-sgl-mtg-dmu-261-enn/?sku=SGL-MTG-DMU-261-ENN1" TargetMode="External"/><Relationship Id="rId437" Type="http://schemas.openxmlformats.org/officeDocument/2006/relationships/hyperlink" Target="https://starcitygames.com/dungeon-geists-sgl-mtg-m20-57-enn/?sku=SGL-MTG-M20-57-ENN" TargetMode="External"/><Relationship Id="rId644" Type="http://schemas.openxmlformats.org/officeDocument/2006/relationships/hyperlink" Target="https://starcitygames.com/nullpriest-of-oblivion-sgl-mtg-znr-118-enn/?sku=SGL-MTG-ZNR-118-ENN1" TargetMode="External"/><Relationship Id="rId851" Type="http://schemas.openxmlformats.org/officeDocument/2006/relationships/hyperlink" Target="https://starcitygames.com/call-to-the-void-sgl-mtg-clb-118-enn/?sku=SGL-MTG-CLB-118-ENN1" TargetMode="External"/><Relationship Id="rId1274" Type="http://schemas.openxmlformats.org/officeDocument/2006/relationships/hyperlink" Target="https://starcitygames.com/belt-of-giant-strength-sgl-mtg-afc2-307-enn/?sku=SGL-MTG-AFC2-307-ENN1" TargetMode="External"/><Relationship Id="rId1481" Type="http://schemas.openxmlformats.org/officeDocument/2006/relationships/hyperlink" Target="https://starcitygames.com/terastodon-sgl-mtg-cmr-438-enn/?sku=SGL-MTG-CMR-438-ENN1" TargetMode="External"/><Relationship Id="rId1579" Type="http://schemas.openxmlformats.org/officeDocument/2006/relationships/hyperlink" Target="https://starcitygames.com/oath-of-kaya-sgl-mtg-war-209-enn/?sku=SGL-MTG-WAR-209-ENN1" TargetMode="External"/><Relationship Id="rId2118" Type="http://schemas.openxmlformats.org/officeDocument/2006/relationships/hyperlink" Target="https://starcitygames.com/hadanas-climb-sgl-mtg-rix-158a-enn/?sku=SGL-MTG-RIX-158a-ENN" TargetMode="External"/><Relationship Id="rId2325" Type="http://schemas.openxmlformats.org/officeDocument/2006/relationships/hyperlink" Target="https://starcitygames.com/autonomous-assembler-sgl-mtg-bro-034-enn/?sku=SGL-MTG-BRO-034-ENN" TargetMode="External"/><Relationship Id="rId504" Type="http://schemas.openxmlformats.org/officeDocument/2006/relationships/hyperlink" Target="https://starcitygames.com/search-the-city-sgl-mtg-pwsb-rtr_049-enn/?sku=SGL-MTG-PWSB-RTR_049-ENN" TargetMode="External"/><Relationship Id="rId711" Type="http://schemas.openxmlformats.org/officeDocument/2006/relationships/hyperlink" Target="https://starcitygames.com/holy-avenger-sgl-mtg-afc-006-enn/?sku=SGL-MTG-AFC-006-ENN1" TargetMode="External"/><Relationship Id="rId949" Type="http://schemas.openxmlformats.org/officeDocument/2006/relationships/hyperlink" Target="https://starcitygames.com/chandras-regulator-sgl-mtg-m20-131-enn/?sku=SGL-MTG-M20-131-ENN1" TargetMode="External"/><Relationship Id="rId1134" Type="http://schemas.openxmlformats.org/officeDocument/2006/relationships/hyperlink" Target="https://starcitygames.com/unpredictable-cyclone-sgl-mtg-iko-139-enn/?sku=SGL-MTG-IKO-139-ENN1" TargetMode="External"/><Relationship Id="rId1341" Type="http://schemas.openxmlformats.org/officeDocument/2006/relationships/hyperlink" Target="https://starcitygames.com/polukranos-reborn-polukranos-engine-of-ruin-sgl-mtg-mom2-300-enn/?sku=SGL-MTG-MOM2-300-ENN" TargetMode="External"/><Relationship Id="rId1786" Type="http://schemas.openxmlformats.org/officeDocument/2006/relationships/hyperlink" Target="https://starcitygames.com/theater-of-horrors-sgl-mtg-rna-213-enn/?sku=SGL-MTG-RNA-213-ENN1" TargetMode="External"/><Relationship Id="rId1993" Type="http://schemas.openxmlformats.org/officeDocument/2006/relationships/hyperlink" Target="https://starcitygames.com/living-twister-sgl-mtg-war-203-enn/?sku=SGL-MTG-WAR-203-ENN1" TargetMode="External"/><Relationship Id="rId78" Type="http://schemas.openxmlformats.org/officeDocument/2006/relationships/hyperlink" Target="https://starcitygames.com/frontline-medic-sgl-mtg-gtc-12-enn/?sku=SGL-MTG-GTC-12-ENN" TargetMode="External"/><Relationship Id="rId809" Type="http://schemas.openxmlformats.org/officeDocument/2006/relationships/hyperlink" Target="https://starcitygames.com/defiler-of-flesh-sgl-mtg-dmu-090-enn/?sku=SGL-MTG-DMU-090-ENN1" TargetMode="External"/><Relationship Id="rId1201" Type="http://schemas.openxmlformats.org/officeDocument/2006/relationships/hyperlink" Target="https://starcitygames.com/yidaro-wandering-monster-sgl-mtg-iko-141-enn/?sku=SGL-MTG-IKO-141-ENN1" TargetMode="External"/><Relationship Id="rId1439" Type="http://schemas.openxmlformats.org/officeDocument/2006/relationships/hyperlink" Target="https://starcitygames.com/kogla-the-titan-ape-sgl-mtg-iko-162-enn/?sku=SGL-MTG-IKO-162-ENN1" TargetMode="External"/><Relationship Id="rId1646" Type="http://schemas.openxmlformats.org/officeDocument/2006/relationships/hyperlink" Target="https://starcitygames.com/abzan-ascendancy-sgl-mtg-2x2-165-enn/?sku=SGL-MTG-2X2-165-ENN1" TargetMode="External"/><Relationship Id="rId1853" Type="http://schemas.openxmlformats.org/officeDocument/2006/relationships/hyperlink" Target="https://starcitygames.com/lotleth-troll-sgl-mtg-gk1-67-enn/?sku=SGL-MTG-GK1-67-ENN1" TargetMode="External"/><Relationship Id="rId1506" Type="http://schemas.openxmlformats.org/officeDocument/2006/relationships/hyperlink" Target="https://starcitygames.com/meddling-mage-sgl-mtg-2xm-210-enn/?sku=SGL-MTG-2XM-210-ENN1" TargetMode="External"/><Relationship Id="rId1713" Type="http://schemas.openxmlformats.org/officeDocument/2006/relationships/hyperlink" Target="https://starcitygames.com/lord-xander-the-collector-sgl-mtg-snc-197-enn/?sku=SGL-MTG-SNC-197-ENN" TargetMode="External"/><Relationship Id="rId1920" Type="http://schemas.openxmlformats.org/officeDocument/2006/relationships/hyperlink" Target="https://starcitygames.com/akiri-fearless-voyager-sgl-mtg-znr-220-enn/?sku=SGL-MTG-ZNR-220-ENN1" TargetMode="External"/><Relationship Id="rId294" Type="http://schemas.openxmlformats.org/officeDocument/2006/relationships/hyperlink" Target="https://starcitygames.com/ascend-from-avernus-sgl-mtg-clb-005-enn/?sku=SGL-MTG-CLB-005-ENN1" TargetMode="External"/><Relationship Id="rId308" Type="http://schemas.openxmlformats.org/officeDocument/2006/relationships/hyperlink" Target="https://starcitygames.com/suspend-sgl-mtg-mh2-068-enn/?sku=SGL-MTG-MH2-068-ENN1" TargetMode="External"/><Relationship Id="rId515" Type="http://schemas.openxmlformats.org/officeDocument/2006/relationships/hyperlink" Target="https://starcitygames.com/hopeful-initiate-sgl-mtg-vow-020-enn/?sku=SGL-MTG-VOW-020-ENN1" TargetMode="External"/><Relationship Id="rId722" Type="http://schemas.openxmlformats.org/officeDocument/2006/relationships/hyperlink" Target="https://starcitygames.com/demonic-bargain-sgl-mtg-vow-103-enn/?sku=SGL-MTG-VOW-103-ENN1" TargetMode="External"/><Relationship Id="rId1145" Type="http://schemas.openxmlformats.org/officeDocument/2006/relationships/hyperlink" Target="https://starcitygames.com/surtland-flinger-sgl-mtg-khm-377-enn/?sku=SGL-MTG-KHM-377-ENN1" TargetMode="External"/><Relationship Id="rId1352" Type="http://schemas.openxmlformats.org/officeDocument/2006/relationships/hyperlink" Target="https://starcitygames.com/path-of-discovery-sgl-mtg-rix-142-enn/?sku=SGL-MTG-RIX-142-ENN1" TargetMode="External"/><Relationship Id="rId1797" Type="http://schemas.openxmlformats.org/officeDocument/2006/relationships/hyperlink" Target="https://starcitygames.com/bedevil-sgl-mtg-dmc-144-enn/?sku=SGL-MTG-DMC-144-ENN1" TargetMode="External"/><Relationship Id="rId2182" Type="http://schemas.openxmlformats.org/officeDocument/2006/relationships/hyperlink" Target="https://starcitygames.com/animation-module-sgl-mtg-kld-194-enn/?sku=SGL-MTG-KLD-194-ENN1" TargetMode="External"/><Relationship Id="rId2403" Type="http://schemas.openxmlformats.org/officeDocument/2006/relationships/hyperlink" Target="https://starcitygames.com/temple-of-deceit-sgl-mtg-thb-245-enn/?sku=SGL-MTG-THB-245-ENN1" TargetMode="External"/><Relationship Id="rId89" Type="http://schemas.openxmlformats.org/officeDocument/2006/relationships/hyperlink" Target="https://starcitygames.com/unbreakable-formation-sgl-mtg-rna-29-enn/?sku=SGL-MTG-RNA-29-ENN1" TargetMode="External"/><Relationship Id="rId154" Type="http://schemas.openxmlformats.org/officeDocument/2006/relationships/hyperlink" Target="https://starcitygames.com/teshar-ancestors-apostle-sgl-mtg-dom-36-enn/?sku=SGL-MTG-DOM-36-ENN1" TargetMode="External"/><Relationship Id="rId361" Type="http://schemas.openxmlformats.org/officeDocument/2006/relationships/hyperlink" Target="https://starcitygames.com/scatter-to-the-winds-sgl-mtg-bfz-85-enn/?sku=SGL-MTG-BFZ-85-ENN1" TargetMode="External"/><Relationship Id="rId599" Type="http://schemas.openxmlformats.org/officeDocument/2006/relationships/hyperlink" Target="https://starcitygames.com/ingenious-mastery-sgl-mtg-stx-044-enn/?sku=SGL-MTG-STX-044-ENN1" TargetMode="External"/><Relationship Id="rId1005" Type="http://schemas.openxmlformats.org/officeDocument/2006/relationships/hyperlink" Target="https://starcitygames.com/irencrag-pyromancer-sgl-mtg-eld-128-enn/?sku=SGL-MTG-ELD-128-ENN1" TargetMode="External"/><Relationship Id="rId1212" Type="http://schemas.openxmlformats.org/officeDocument/2006/relationships/hyperlink" Target="https://starcitygames.com/jayas-immolating-inferno-sgl-mtg-dom-133-enn/?sku=SGL-MTG-DOM-133-ENN1" TargetMode="External"/><Relationship Id="rId1657" Type="http://schemas.openxmlformats.org/officeDocument/2006/relationships/hyperlink" Target="https://starcitygames.com/dimir-doppelganger-sgl-mtg-gk1-12-enn/?sku=SGL-MTG-GK1-12-ENN1" TargetMode="External"/><Relationship Id="rId1864" Type="http://schemas.openxmlformats.org/officeDocument/2006/relationships/hyperlink" Target="https://starcitygames.com/grakmaw-skyclave-ravager-sgl-mtg-znr2-366-enn/?sku=SGL-MTG-ZNR2-366-ENN1" TargetMode="External"/><Relationship Id="rId2042" Type="http://schemas.openxmlformats.org/officeDocument/2006/relationships/hyperlink" Target="https://starcitygames.com/fiery-justice-sgl-mtg-2x2-212-enn/?sku=SGL-MTG-2X2-212-ENN1" TargetMode="External"/><Relationship Id="rId2487" Type="http://schemas.openxmlformats.org/officeDocument/2006/relationships/hyperlink" Target="https://starcitygames.com/thran-portal-sgl-mtg-dmu-259-enn/?sku=SGL-MTG-DMU-259-ENN1" TargetMode="External"/><Relationship Id="rId459" Type="http://schemas.openxmlformats.org/officeDocument/2006/relationships/hyperlink" Target="https://starcitygames.com/wonder-sgl-mtg-mh2-271-enn/?sku=SGL-MTG-MH2-271-ENN1" TargetMode="External"/><Relationship Id="rId666" Type="http://schemas.openxmlformats.org/officeDocument/2006/relationships/hyperlink" Target="https://starcitygames.com/the-raven-man-sgl-mtg-dmu-103-enn/?sku=SGL-MTG-DMU-103-ENN1" TargetMode="External"/><Relationship Id="rId873" Type="http://schemas.openxmlformats.org/officeDocument/2006/relationships/hyperlink" Target="https://starcitygames.com/harvester-of-souls-sgl-mtg-jmp-243-enn/?sku=SGL-MTG-JMP-243-ENN1" TargetMode="External"/><Relationship Id="rId1089" Type="http://schemas.openxmlformats.org/officeDocument/2006/relationships/hyperlink" Target="https://starcitygames.com/everquill-phoenix-sgl-mtg-iko-114-enn/?sku=SGL-MTG-IKO-114-ENN1" TargetMode="External"/><Relationship Id="rId1296" Type="http://schemas.openxmlformats.org/officeDocument/2006/relationships/hyperlink" Target="https://starcitygames.com/harvest-season-sgl-mtg-akh-170-enn/?sku=SGL-MTG-AKH-170-ENN1" TargetMode="External"/><Relationship Id="rId1517" Type="http://schemas.openxmlformats.org/officeDocument/2006/relationships/hyperlink" Target="https://starcitygames.com/detention-sphere-sgl-mtg-rtr-155-enn/?sku=SGL-MTG-RTR-155-ENN1" TargetMode="External"/><Relationship Id="rId1724" Type="http://schemas.openxmlformats.org/officeDocument/2006/relationships/hyperlink" Target="https://starcitygames.com/bjorna-nightfall-alchemist-sgl-mtg-prm-secret_slx_002-enn/?sku=SGL-MTG-PRM-SECRET_SLX_002-ENN1" TargetMode="External"/><Relationship Id="rId2347" Type="http://schemas.openxmlformats.org/officeDocument/2006/relationships/hyperlink" Target="https://starcitygames.com/god-pharaohs-gift-sgl-mtg-hou-161-enn/?sku=SGL-MTG-HOU-161-ENN1" TargetMode="External"/><Relationship Id="rId16" Type="http://schemas.openxmlformats.org/officeDocument/2006/relationships/hyperlink" Target="https://starcitygames.com/stone-haven-outfitter-sgl-mtg-ogw-37-enn/?sku=SGL-MTG-OGW-37-ENN1" TargetMode="External"/><Relationship Id="rId221" Type="http://schemas.openxmlformats.org/officeDocument/2006/relationships/hyperlink" Target="https://starcitygames.com/tazri-beacon-of-unity-sgl-mtg-prm-pp_znr_044-enn/?sku=SGL-MTG-PRM-PP_ZNR_044-ENN1" TargetMode="External"/><Relationship Id="rId319" Type="http://schemas.openxmlformats.org/officeDocument/2006/relationships/hyperlink" Target="https://starcitygames.com/naban-dean-of-iteration-sgl-mtg-dom-58-enn/?sku=SGL-MTG-DOM-58-ENN1" TargetMode="External"/><Relationship Id="rId526" Type="http://schemas.openxmlformats.org/officeDocument/2006/relationships/hyperlink" Target="https://starcitygames.com/conjured-currency-sgl-mtg-rtr-33-enn/?sku=SGL-MTG-RTR-33-ENN1" TargetMode="External"/><Relationship Id="rId1156" Type="http://schemas.openxmlformats.org/officeDocument/2006/relationships/hyperlink" Target="https://starcitygames.com/structural-assault-sgl-mtg-snc2-427-enn/?sku=SGL-MTG-SNC2-427-ENN1" TargetMode="External"/><Relationship Id="rId1363" Type="http://schemas.openxmlformats.org/officeDocument/2006/relationships/hyperlink" Target="https://starcitygames.com/arasta-of-the-endless-web-sgl-mtg-thb-165-enn/?sku=SGL-MTG-THB-165-ENN1" TargetMode="External"/><Relationship Id="rId1931" Type="http://schemas.openxmlformats.org/officeDocument/2006/relationships/hyperlink" Target="https://starcitygames.com/spark-trooper-sgl-mtg-gtc-199-enn/?sku=SGL-MTG-GTC-199-ENN1" TargetMode="External"/><Relationship Id="rId2207" Type="http://schemas.openxmlformats.org/officeDocument/2006/relationships/hyperlink" Target="https://starcitygames.com/pyre-of-heroes-sgl-mtg-khm-241-enn/?sku=SGL-MTG-KHM-241-ENN1" TargetMode="External"/><Relationship Id="rId733" Type="http://schemas.openxmlformats.org/officeDocument/2006/relationships/hyperlink" Target="https://starcitygames.com/graveblade-marauder-sgl-mtg-ncc-251-enn/?sku=SGL-MTG-NCC-251-ENN1" TargetMode="External"/><Relationship Id="rId940" Type="http://schemas.openxmlformats.org/officeDocument/2006/relationships/hyperlink" Target="https://starcitygames.com/dark-dweller-oracle-sgl-mtg-m19-134-enn/?sku=SGL-MTG-M19-134-ENN1" TargetMode="External"/><Relationship Id="rId1016" Type="http://schemas.openxmlformats.org/officeDocument/2006/relationships/hyperlink" Target="https://starcitygames.com/relic-robber-sgl-mtg-znr-153-enn/?sku=SGL-MTG-ZNR-153-ENN1" TargetMode="External"/><Relationship Id="rId1570" Type="http://schemas.openxmlformats.org/officeDocument/2006/relationships/hyperlink" Target="https://starcitygames.com/silverquill-silencer-sgl-mtg-stx-234-enn/?sku=SGL-MTG-STX-234-ENN1" TargetMode="External"/><Relationship Id="rId1668" Type="http://schemas.openxmlformats.org/officeDocument/2006/relationships/hyperlink" Target="https://starcitygames.com/lazav-dimir-mastermind-sgl-mtg-gtc-174-enn/?sku=SGL-MTG-GTC-174-ENN1" TargetMode="External"/><Relationship Id="rId1875" Type="http://schemas.openxmlformats.org/officeDocument/2006/relationships/hyperlink" Target="https://starcitygames.com/storrev-devkarin-lich-sgl-mtg-war-219-enn/?sku=SGL-MTG-WAR-219-ENN1" TargetMode="External"/><Relationship Id="rId2193" Type="http://schemas.openxmlformats.org/officeDocument/2006/relationships/hyperlink" Target="https://starcitygames.com/scrapheap-scrounger-sgl-mtg-kld-231-enn/?sku=SGL-MTG-KLD-231-ENN" TargetMode="External"/><Relationship Id="rId2414" Type="http://schemas.openxmlformats.org/officeDocument/2006/relationships/hyperlink" Target="https://starcitygames.com/temple-of-deceit-sgl-mtg-moc-431-enn/?sku=SGL-MTG-MOC-431-ENN" TargetMode="External"/><Relationship Id="rId165" Type="http://schemas.openxmlformats.org/officeDocument/2006/relationships/hyperlink" Target="https://starcitygames.com/cubwarden-sgl-mtg-iko-007-enn/?sku=SGL-MTG-IKO-007-ENN1" TargetMode="External"/><Relationship Id="rId372" Type="http://schemas.openxmlformats.org/officeDocument/2006/relationships/hyperlink" Target="https://starcitygames.com/release-to-the-wind-sgl-mtg-rix-46-enn/?sku=SGL-MTG-RIX-46-ENN1" TargetMode="External"/><Relationship Id="rId677" Type="http://schemas.openxmlformats.org/officeDocument/2006/relationships/hyperlink" Target="https://starcitygames.com/bontus-last-reckoning-sgl-mtg-hou-60-enn/?sku=SGL-MTG-HOU-60-ENN1" TargetMode="External"/><Relationship Id="rId800" Type="http://schemas.openxmlformats.org/officeDocument/2006/relationships/hyperlink" Target="https://starcitygames.com/hidetsugu-devouring-chaos-sgl-mtg-neo-099-enn/?sku=SGL-MTG-NEO-099-ENN1" TargetMode="External"/><Relationship Id="rId1223" Type="http://schemas.openxmlformats.org/officeDocument/2006/relationships/hyperlink" Target="https://starcitygames.com/jayas-immolating-inferno-sgl-mtg-cmr-415-enn/?sku=SGL-MTG-CMR-415-ENN1" TargetMode="External"/><Relationship Id="rId1430" Type="http://schemas.openxmlformats.org/officeDocument/2006/relationships/hyperlink" Target="https://starcitygames.com/jugan-the-rising-star-sgl-mtg-ima-172-enn/?sku=SGL-MTG-IMA-172-ENN1" TargetMode="External"/><Relationship Id="rId1528" Type="http://schemas.openxmlformats.org/officeDocument/2006/relationships/hyperlink" Target="https://starcitygames.com/jedit-ojanen-mercenary-sgl-mtg-dmc-034-enn/?sku=SGL-MTG-DMC-034-ENN1" TargetMode="External"/><Relationship Id="rId2053" Type="http://schemas.openxmlformats.org/officeDocument/2006/relationships/hyperlink" Target="https://starcitygames.com/glittering-wish-sgl-mtg-tsr-253-enn/?sku=SGL-MTG-TSR-253-ENN1" TargetMode="External"/><Relationship Id="rId2260" Type="http://schemas.openxmlformats.org/officeDocument/2006/relationships/hyperlink" Target="https://starcitygames.com/sword-of-vengeance-sgl-mtg-cmr-475-enn/?sku=SGL-MTG-CMR-475-ENN1" TargetMode="External"/><Relationship Id="rId2358" Type="http://schemas.openxmlformats.org/officeDocument/2006/relationships/hyperlink" Target="https://starcitygames.com/graaz-unstoppable-juggernaut-sgl-mtg-one-229-enn/?sku=SGL-MTG-ONE-229-ENN" TargetMode="External"/><Relationship Id="rId232" Type="http://schemas.openxmlformats.org/officeDocument/2006/relationships/hyperlink" Target="https://starcitygames.com/invoke-justice-sgl-mtg-neo-021-enn/?sku=SGL-MTG-NEO-021-ENN" TargetMode="External"/><Relationship Id="rId884" Type="http://schemas.openxmlformats.org/officeDocument/2006/relationships/hyperlink" Target="https://starcitygames.com/kothophed-soul-hoarder-sgl-mtg-dmc-114-enn/?sku=SGL-MTG-DMC-114-ENN1" TargetMode="External"/><Relationship Id="rId1735" Type="http://schemas.openxmlformats.org/officeDocument/2006/relationships/hyperlink" Target="https://starcitygames.com/uvilda-dean-of-perfection-nassari-dean-of-expression-sgl-mtg-stx-160-enn/?sku=SGL-MTG-STX-160-ENN" TargetMode="External"/><Relationship Id="rId1942" Type="http://schemas.openxmlformats.org/officeDocument/2006/relationships/hyperlink" Target="https://starcitygames.com/blade-historian-sgl-mtg-stx-165-enn/?sku=SGL-MTG-STX-165-ENN" TargetMode="External"/><Relationship Id="rId2120" Type="http://schemas.openxmlformats.org/officeDocument/2006/relationships/hyperlink" Target="https://starcitygames.com/the-bears-of-littjara-sgl-mtg-prm-pp_khm_205-enn/?sku=SGL-MTG-PRM-PP_KHM_205-ENN1" TargetMode="External"/><Relationship Id="rId27" Type="http://schemas.openxmlformats.org/officeDocument/2006/relationships/hyperlink" Target="https://starcitygames.com/hero-of-precinct-one-sgl-mtg-prm-pp-rna-011-enn/?sku=SGL-MTG-PRM-PP_RNA_011-ENN" TargetMode="External"/><Relationship Id="rId537" Type="http://schemas.openxmlformats.org/officeDocument/2006/relationships/hyperlink" Target="https://starcitygames.com/atemsis-all-seeing-sgl-mtg-m20-46-enn/?sku=SGL-MTG-M20-46-ENN1" TargetMode="External"/><Relationship Id="rId744" Type="http://schemas.openxmlformats.org/officeDocument/2006/relationships/hyperlink" Target="https://starcitygames.com/haakon-stromgald-scourge-sgl-mtg-moc-252-enn/?sku=SGL-MTG-MOC-252-ENN" TargetMode="External"/><Relationship Id="rId951" Type="http://schemas.openxmlformats.org/officeDocument/2006/relationships/hyperlink" Target="https://starcitygames.com/thunderkin-awakener-sgl-mtg-m20-162-enn/?sku=SGL-MTG-M20-162-ENN1" TargetMode="External"/><Relationship Id="rId1167" Type="http://schemas.openxmlformats.org/officeDocument/2006/relationships/hyperlink" Target="https://starcitygames.com/freejam-regent-sgl-mtg-aer-81-enn/?sku=SGL-MTG-AER-81-ENN1" TargetMode="External"/><Relationship Id="rId1374" Type="http://schemas.openxmlformats.org/officeDocument/2006/relationships/hyperlink" Target="https://starcitygames.com/kolvori-god-of-kinship-the-ringhart-crest-sgl-mtg-khm-181-enn/?sku=SGL-MTG-KHM-181-ENN1" TargetMode="External"/><Relationship Id="rId1581" Type="http://schemas.openxmlformats.org/officeDocument/2006/relationships/hyperlink" Target="https://starcitygames.com/lurrus-of-the-dream-den-sgl-mtg-iko-226-enn/?sku=SGL-MTG-IKO-226-ENN1" TargetMode="External"/><Relationship Id="rId1679" Type="http://schemas.openxmlformats.org/officeDocument/2006/relationships/hyperlink" Target="https://starcitygames.com/grima-sarumans-footman-sgl-mtg-ltc-057-enn/?sku=SGL-MTG-LTC-057-ENN" TargetMode="External"/><Relationship Id="rId1802" Type="http://schemas.openxmlformats.org/officeDocument/2006/relationships/hyperlink" Target="https://starcitygames.com/falkenrath-aristocrat-sgl-mtg-2xm-195-enn/?sku=SGL-MTG-2XM-195-ENN1" TargetMode="External"/><Relationship Id="rId2218" Type="http://schemas.openxmlformats.org/officeDocument/2006/relationships/hyperlink" Target="https://starcitygames.com/weatherlight-compleated-sgl-mtg-dmu-242-enn/?sku=SGL-MTG-DMU-242-ENN" TargetMode="External"/><Relationship Id="rId2425" Type="http://schemas.openxmlformats.org/officeDocument/2006/relationships/hyperlink" Target="https://starcitygames.com/frostboil-snarl-sgl-mtg-ltc-312-enn/?sku=SGL-MTG-LTC-312-ENN" TargetMode="External"/><Relationship Id="rId80" Type="http://schemas.openxmlformats.org/officeDocument/2006/relationships/hyperlink" Target="https://starcitygames.com/master-trinketeer-sgl-mtg-kld-21-enn/?sku=SGL-MTG-KLD-21-ENN" TargetMode="External"/><Relationship Id="rId176" Type="http://schemas.openxmlformats.org/officeDocument/2006/relationships/hyperlink" Target="https://starcitygames.com/keeper-of-the-accord-sgl-mtg-cmr-027-enn/?sku=SGL-MTG-CMR-027-ENN" TargetMode="External"/><Relationship Id="rId383" Type="http://schemas.openxmlformats.org/officeDocument/2006/relationships/hyperlink" Target="https://starcitygames.com/chasm-skulker-sgl-mtg-pwsb-m15_046-enn/?sku=SGL-MTG-PWSB-M15_046-ENN1" TargetMode="External"/><Relationship Id="rId590" Type="http://schemas.openxmlformats.org/officeDocument/2006/relationships/hyperlink" Target="https://starcitygames.com/icebreaker-kraken-sgl-mtg-khm2-345-enn/?sku=SGL-MTG-KHM2-345-ENN1" TargetMode="External"/><Relationship Id="rId604" Type="http://schemas.openxmlformats.org/officeDocument/2006/relationships/hyperlink" Target="https://starcitygames.com/empty-the-laboratory-sgl-mtg-mic-014-enn/?sku=SGL-MTG-MIC-014-ENN1" TargetMode="External"/><Relationship Id="rId811" Type="http://schemas.openxmlformats.org/officeDocument/2006/relationships/hyperlink" Target="https://starcitygames.com/drag-to-the-bottom-sgl-mtg-dmu-091-enn/?sku=SGL-MTG-DMU-091-ENN1" TargetMode="External"/><Relationship Id="rId1027" Type="http://schemas.openxmlformats.org/officeDocument/2006/relationships/hyperlink" Target="https://starcitygames.com/sedge-sliver-sgl-mtg-tsr-187-enn/?sku=SGL-MTG-TSR-187-ENN1" TargetMode="External"/><Relationship Id="rId1234" Type="http://schemas.openxmlformats.org/officeDocument/2006/relationships/hyperlink" Target="https://starcitygames.com/old-growth-dryads-sgl-mtg-xln-199-enn/?sku=SGL-MTG-XLN-199-ENN1" TargetMode="External"/><Relationship Id="rId1441" Type="http://schemas.openxmlformats.org/officeDocument/2006/relationships/hyperlink" Target="https://starcitygames.com/primordial-sage-sgl-mtg-jmp-422-enn/?sku=SGL-MTG-JMP-422-ENN1" TargetMode="External"/><Relationship Id="rId1886" Type="http://schemas.openxmlformats.org/officeDocument/2006/relationships/hyperlink" Target="https://starcitygames.com/umori-the-collector-sgl-mtg-mul-062-enn/?sku=SGL-MTG-MUL-062-ENN" TargetMode="External"/><Relationship Id="rId2064" Type="http://schemas.openxmlformats.org/officeDocument/2006/relationships/hyperlink" Target="https://starcitygames.com/wayfaring-temple-sgl-mtg-rtr-209-enn/?sku=SGL-MTG-RTR-209-ENN1" TargetMode="External"/><Relationship Id="rId2271" Type="http://schemas.openxmlformats.org/officeDocument/2006/relationships/hyperlink" Target="https://starcitygames.com/quietus-spike-sgl-mtg-ncc-377-enn/?sku=SGL-MTG-NCC-377-ENN1" TargetMode="External"/><Relationship Id="rId243" Type="http://schemas.openxmlformats.org/officeDocument/2006/relationships/hyperlink" Target="https://starcitygames.com/urzas-ruinous-blast-sgl-mtg-dmc-107-enn/?sku=SGL-MTG-DMC-107-ENN1" TargetMode="External"/><Relationship Id="rId450" Type="http://schemas.openxmlformats.org/officeDocument/2006/relationships/hyperlink" Target="https://starcitygames.com/amphin-mutineer-sgl-mtg-cmr-055-enn/?sku=SGL-MTG-CMR-055-ENN1" TargetMode="External"/><Relationship Id="rId688" Type="http://schemas.openxmlformats.org/officeDocument/2006/relationships/hyperlink" Target="https://starcitygames.com/deliver-unto-evil-sgl-mtg-war-85-enn/?sku=SGL-MTG-WAR-85-ENN1" TargetMode="External"/><Relationship Id="rId895" Type="http://schemas.openxmlformats.org/officeDocument/2006/relationships/hyperlink" Target="https://starcitygames.com/eldritch-pact-sgl-mtg-clb-126-enn/?sku=SGL-MTG-CLB-126-ENN1" TargetMode="External"/><Relationship Id="rId909" Type="http://schemas.openxmlformats.org/officeDocument/2006/relationships/hyperlink" Target="https://starcitygames.com/confront-the-past-sgl-mtg-stx-067-enn/?sku=SGL-MTG-STX-067-ENN1" TargetMode="External"/><Relationship Id="rId1080" Type="http://schemas.openxmlformats.org/officeDocument/2006/relationships/hyperlink" Target="https://starcitygames.com/skyfire-phoenix-sgl-mtg-c19-28-enn/?sku=SGL-MTG-C19-28-ENN1" TargetMode="External"/><Relationship Id="rId1301" Type="http://schemas.openxmlformats.org/officeDocument/2006/relationships/hyperlink" Target="https://starcitygames.com/sylvan-awakening-sgl-mtg-dom-183-enn/?sku=SGL-MTG-DOM-183-ENN1" TargetMode="External"/><Relationship Id="rId1539" Type="http://schemas.openxmlformats.org/officeDocument/2006/relationships/hyperlink" Target="https://starcitygames.com/time-wipe-sgl-mtg-war-223-enn/?sku=SGL-MTG-WAR-223-ENN1" TargetMode="External"/><Relationship Id="rId1746" Type="http://schemas.openxmlformats.org/officeDocument/2006/relationships/hyperlink" Target="https://starcitygames.com/fire-ice-sgl-mtg-mh2-290-enn/?sku=SGL-MTG-MH2-290-ENN1" TargetMode="External"/><Relationship Id="rId1953" Type="http://schemas.openxmlformats.org/officeDocument/2006/relationships/hyperlink" Target="https://starcitygames.com/hofri-ghostforge-sgl-mtg-stx-192-enn/?sku=SGL-MTG-STX-192-ENN1" TargetMode="External"/><Relationship Id="rId2131" Type="http://schemas.openxmlformats.org/officeDocument/2006/relationships/hyperlink" Target="https://starcitygames.com/unexpected-results-sgl-mtg-gtc-203-enn/?sku=SGL-MTG-GTC-203-ENN1" TargetMode="External"/><Relationship Id="rId2369" Type="http://schemas.openxmlformats.org/officeDocument/2006/relationships/hyperlink" Target="https://starcitygames.com/riptide-laboratory-sgl-mtg-jmp-494-enn/?sku=SGL-MTG-JMP-494-ENN" TargetMode="External"/><Relationship Id="rId38" Type="http://schemas.openxmlformats.org/officeDocument/2006/relationships/hyperlink" Target="https://starcitygames.com/leonin-arbiter-sgl-mtg-pwsb-c17_064-enn/?sku=SGL-MTG-PWSB-C17_064-ENN" TargetMode="External"/><Relationship Id="rId103" Type="http://schemas.openxmlformats.org/officeDocument/2006/relationships/hyperlink" Target="https://starcitygames.com/idol-of-endurance-sgl-mtg-m21-023-enn/?sku=SGL-MTG-M21-023-ENN1" TargetMode="External"/><Relationship Id="rId310" Type="http://schemas.openxmlformats.org/officeDocument/2006/relationships/hyperlink" Target="https://starcitygames.com/thousand-faced-shadow-sgl-mtg-neo-086-enn/?sku=SGL-MTG-NEO-086-ENN1" TargetMode="External"/><Relationship Id="rId548" Type="http://schemas.openxmlformats.org/officeDocument/2006/relationships/hyperlink" Target="https://starcitygames.com/true-polymorph-sgl-mtg-afr-080-enn/?sku=SGL-MTG-AFR-080-ENN1" TargetMode="External"/><Relationship Id="rId755" Type="http://schemas.openxmlformats.org/officeDocument/2006/relationships/hyperlink" Target="https://starcitygames.com/yahennis-expertise-sgl-mtg-aer-75-enn/?sku=SGL-MTG-AER-75-ENN1" TargetMode="External"/><Relationship Id="rId962" Type="http://schemas.openxmlformats.org/officeDocument/2006/relationships/hyperlink" Target="https://starcitygames.com/conspiracy-theorist-sgl-mtg-stx-094-enn/?sku=SGL-MTG-STX-094-ENN1" TargetMode="External"/><Relationship Id="rId1178" Type="http://schemas.openxmlformats.org/officeDocument/2006/relationships/hyperlink" Target="https://starcitygames.com/akoum-hellkite-sgl-mtg-gn2-36-enn/?sku=SGL-MTG-GN2-36-ENN1" TargetMode="External"/><Relationship Id="rId1385" Type="http://schemas.openxmlformats.org/officeDocument/2006/relationships/hyperlink" Target="https://starcitygames.com/ulvenwald-oddity-ulvenwald-behemoth-sgl-mtg-vow-225-enn/?sku=SGL-MTG-VOW-225-ENN1" TargetMode="External"/><Relationship Id="rId1592" Type="http://schemas.openxmlformats.org/officeDocument/2006/relationships/hyperlink" Target="https://starcitygames.com/alms-beast-sgl-mtg-gtc-141-enn/?sku=SGL-MTG-GTC-141-ENN1" TargetMode="External"/><Relationship Id="rId1606" Type="http://schemas.openxmlformats.org/officeDocument/2006/relationships/hyperlink" Target="https://starcitygames.com/silverquill-command-sgl-mtg-stx-232-enn/?sku=SGL-MTG-STX-232-ENN1" TargetMode="External"/><Relationship Id="rId1813" Type="http://schemas.openxmlformats.org/officeDocument/2006/relationships/hyperlink" Target="https://starcitygames.com/sinister-waltz-sgl-mtg-voc2-068-enn/?sku=SGL-MTG-VOC2-068-ENN1" TargetMode="External"/><Relationship Id="rId2229" Type="http://schemas.openxmlformats.org/officeDocument/2006/relationships/hyperlink" Target="https://starcitygames.com/thorn-of-amethyst-sgl-mtg-brr2-123-enn/?sku=SGL-MTG-BRR2-123-ENN" TargetMode="External"/><Relationship Id="rId2436" Type="http://schemas.openxmlformats.org/officeDocument/2006/relationships/hyperlink" Target="https://starcitygames.com/slayers-stronghold-sgl-mtg-avr-229-enn/?sku=SGL-MTG-AVR-229-ENN1" TargetMode="External"/><Relationship Id="rId91" Type="http://schemas.openxmlformats.org/officeDocument/2006/relationships/hyperlink" Target="https://starcitygames.com/hanged-executioner-sgl-mtg-m20-22-enn/?sku=SGL-MTG-M20-22-ENN1" TargetMode="External"/><Relationship Id="rId187" Type="http://schemas.openxmlformats.org/officeDocument/2006/relationships/hyperlink" Target="https://starcitygames.com/sigardas-splendor-sgl-mtg-mid-033-enn/?sku=SGL-MTG-MID-033-ENN1" TargetMode="External"/><Relationship Id="rId394" Type="http://schemas.openxmlformats.org/officeDocument/2006/relationships/hyperlink" Target="https://starcitygames.com/teachings-of-the-archaics-sgl-mtg-stx-057-enn/?sku=SGL-MTG-STX-057-ENN1" TargetMode="External"/><Relationship Id="rId408" Type="http://schemas.openxmlformats.org/officeDocument/2006/relationships/hyperlink" Target="https://starcitygames.com/mask-of-the-schemer-sgl-mtg-ncc-028-enn/?sku=SGL-MTG-NCC-028-ENN1" TargetMode="External"/><Relationship Id="rId615" Type="http://schemas.openxmlformats.org/officeDocument/2006/relationships/hyperlink" Target="https://starcitygames.com/infernal-reckoning-sgl-mtg-m19-102-enn/?sku=SGL-MTG-M19-102-ENN1" TargetMode="External"/><Relationship Id="rId822" Type="http://schemas.openxmlformats.org/officeDocument/2006/relationships/hyperlink" Target="https://starcitygames.com/dire-fleet-ravager-sgl-mtg-xln-104-enn/?sku=SGL-MTG-XLN-104-ENN1" TargetMode="External"/><Relationship Id="rId1038" Type="http://schemas.openxmlformats.org/officeDocument/2006/relationships/hyperlink" Target="https://starcitygames.com/chefs-kiss-sgl-mtg-mh2-120-enn/?sku=SGL-MTG-MH2-120-ENN1" TargetMode="External"/><Relationship Id="rId1245" Type="http://schemas.openxmlformats.org/officeDocument/2006/relationships/hyperlink" Target="https://starcitygames.com/teething-wurmlet-sgl-mtg-bro2-348-enn/?sku=SGL-MTG-BRO2-348-ENN" TargetMode="External"/><Relationship Id="rId1452" Type="http://schemas.openxmlformats.org/officeDocument/2006/relationships/hyperlink" Target="https://starcitygames.com/titanias-command-sgl-mtg-bro-194-enn/?sku=SGL-MTG-BRO-194-ENN" TargetMode="External"/><Relationship Id="rId1897" Type="http://schemas.openxmlformats.org/officeDocument/2006/relationships/hyperlink" Target="https://starcitygames.com/find-sgl-mtg-grn-225-enn/?sku=SGL-MTG-GRN-225-ENN1" TargetMode="External"/><Relationship Id="rId2075" Type="http://schemas.openxmlformats.org/officeDocument/2006/relationships/hyperlink" Target="https://starcitygames.com/advent-of-the-wurm-sgl-mtg-gk1-107-enn/?sku=SGL-MTG-GK1-107-ENN1" TargetMode="External"/><Relationship Id="rId2282" Type="http://schemas.openxmlformats.org/officeDocument/2006/relationships/hyperlink" Target="https://starcitygames.com/scrap-trawler-sgl-mtg-brr-049-enn/?sku=SGL-MTG-BRR-049-ENN" TargetMode="External"/><Relationship Id="rId254" Type="http://schemas.openxmlformats.org/officeDocument/2006/relationships/hyperlink" Target="https://starcitygames.com/lena-selfless-champion-sgl-mtg-m19-21-enn/?sku=SGL-MTG-M19-21-ENN1" TargetMode="External"/><Relationship Id="rId699" Type="http://schemas.openxmlformats.org/officeDocument/2006/relationships/hyperlink" Target="https://starcitygames.com/demonic-embrace-sgl-mtg-m21-095-enn/?sku=SGL-MTG-M21-095-ENN1" TargetMode="External"/><Relationship Id="rId1091" Type="http://schemas.openxmlformats.org/officeDocument/2006/relationships/hyperlink" Target="https://starcitygames.com/mythos-of-vadrok-sgl-mtg-iko-127-enn/?sku=SGL-MTG-IKO-127-ENN1" TargetMode="External"/><Relationship Id="rId1105" Type="http://schemas.openxmlformats.org/officeDocument/2006/relationships/hyperlink" Target="https://starcitygames.com/chance-encounter-sgl-mtg-mh2-277-enn/?sku=SGL-MTG-MH2-277-ENN1" TargetMode="External"/><Relationship Id="rId1312" Type="http://schemas.openxmlformats.org/officeDocument/2006/relationships/hyperlink" Target="https://starcitygames.com/champion-of-lambholt-sgl-mtg-2xm-156-enn/?sku=SGL-MTG-2XM-156-ENN1" TargetMode="External"/><Relationship Id="rId1757" Type="http://schemas.openxmlformats.org/officeDocument/2006/relationships/hyperlink" Target="https://starcitygames.com/neera-wild-mage-sgl-mtg-clb2-434-enn/?sku=SGL-MTG-CLB2-434-ENN1" TargetMode="External"/><Relationship Id="rId1964" Type="http://schemas.openxmlformats.org/officeDocument/2006/relationships/hyperlink" Target="https://starcitygames.com/firemane-angel-sgl-mtg-ima-199-enn/?sku=SGL-MTG-IMA-199-ENN1" TargetMode="External"/><Relationship Id="rId49" Type="http://schemas.openxmlformats.org/officeDocument/2006/relationships/hyperlink" Target="https://starcitygames.com/academic-probation-sgl-mtg-stx-007-enn/?sku=SGL-MTG-STX-007-ENN1" TargetMode="External"/><Relationship Id="rId114" Type="http://schemas.openxmlformats.org/officeDocument/2006/relationships/hyperlink" Target="https://starcitygames.com/mangara-of-corondor-sgl-mtg-tsr-027-enn/?sku=SGL-MTG-TSR-027-ENN1" TargetMode="External"/><Relationship Id="rId461" Type="http://schemas.openxmlformats.org/officeDocument/2006/relationships/hyperlink" Target="https://starcitygames.com/netherese-puzzle-ward-sgl-mtg-afc2-286-enn/?sku=SGL-MTG-AFC2-286-ENN1" TargetMode="External"/><Relationship Id="rId559" Type="http://schemas.openxmlformats.org/officeDocument/2006/relationships/hyperlink" Target="https://starcitygames.com/the-temporal-anchor-sgl-mtg-bro-082-enn/?sku=SGL-MTG-BRO-082-ENN" TargetMode="External"/><Relationship Id="rId766" Type="http://schemas.openxmlformats.org/officeDocument/2006/relationships/hyperlink" Target="https://starcitygames.com/dread-presence-sgl-mtg-m20-96-enn/?sku=SGL-MTG-M20-96-ENN" TargetMode="External"/><Relationship Id="rId1189" Type="http://schemas.openxmlformats.org/officeDocument/2006/relationships/hyperlink" Target="https://starcitygames.com/chaotic-transformation-sgl-mtg-dmu-117-enn/?sku=SGL-MTG-DMU-117-ENN1" TargetMode="External"/><Relationship Id="rId1396" Type="http://schemas.openxmlformats.org/officeDocument/2006/relationships/hyperlink" Target="https://starcitygames.com/wolfir-silverheart-sgl-mtg-avr-206-enn/?sku=SGL-MTG-AVR-206-ENN1" TargetMode="External"/><Relationship Id="rId1617" Type="http://schemas.openxmlformats.org/officeDocument/2006/relationships/hyperlink" Target="https://starcitygames.com/obzedat-ghost-council-sgl-mtg-gtc-182-enn/?sku=SGL-MTG-GTC-182-ENN1" TargetMode="External"/><Relationship Id="rId1824" Type="http://schemas.openxmlformats.org/officeDocument/2006/relationships/hyperlink" Target="https://starcitygames.com/bladewing-deathless-tyrant-sgl-mtg-dmc-009-enn/?sku=SGL-MTG-DMC-009-ENN" TargetMode="External"/><Relationship Id="rId2142" Type="http://schemas.openxmlformats.org/officeDocument/2006/relationships/hyperlink" Target="https://starcitygames.com/grolnok-the-omnivore-sgl-mtg-vow-238-enn/?sku=SGL-MTG-VOW-238-ENN1" TargetMode="External"/><Relationship Id="rId2447" Type="http://schemas.openxmlformats.org/officeDocument/2006/relationships/hyperlink" Target="https://starcitygames.com/battlefield-forge-sgl-mtg-bro-257-enn/?sku=SGL-MTG-BRO-257-ENN" TargetMode="External"/><Relationship Id="rId198" Type="http://schemas.openxmlformats.org/officeDocument/2006/relationships/hyperlink" Target="https://starcitygames.com/heliod-the-radiant-dawn-heliod-the-warped-eclipse-sgl-mtg-mom-017-enn/?sku=SGL-MTG-MOM-017-ENN" TargetMode="External"/><Relationship Id="rId321" Type="http://schemas.openxmlformats.org/officeDocument/2006/relationships/hyperlink" Target="https://starcitygames.com/mystic-archaeologist-sgl-mtg-m19-63-enn/?sku=SGL-MTG-M19-63-ENN1" TargetMode="External"/><Relationship Id="rId419" Type="http://schemas.openxmlformats.org/officeDocument/2006/relationships/hyperlink" Target="https://starcitygames.com/insidious-will-sgl-mtg-kld-52-enn/?sku=SGL-MTG-KLD-52-ENN1" TargetMode="External"/><Relationship Id="rId626" Type="http://schemas.openxmlformats.org/officeDocument/2006/relationships/hyperlink" Target="https://starcitygames.com/evolved-sleeper-sgl-mtg-dmu-093-enn/?sku=SGL-MTG-DMU-093-ENN" TargetMode="External"/><Relationship Id="rId973" Type="http://schemas.openxmlformats.org/officeDocument/2006/relationships/hyperlink" Target="https://starcitygames.com/ogre-head-helm-sgl-mtg-neo-155-enn/?sku=SGL-MTG-NEO-155-ENN1" TargetMode="External"/><Relationship Id="rId1049" Type="http://schemas.openxmlformats.org/officeDocument/2006/relationships/hyperlink" Target="https://starcitygames.com/squee-dubious-monarch-sgl-mtg-dmu2-291-enn/?sku=SGL-MTG-DMU2-291-ENN1" TargetMode="External"/><Relationship Id="rId1256" Type="http://schemas.openxmlformats.org/officeDocument/2006/relationships/hyperlink" Target="https://starcitygames.com/growth-chamber-guardian-sgl-mtg-rna-128-enn/?sku=SGL-MTG-RNA-128-ENN1" TargetMode="External"/><Relationship Id="rId2002" Type="http://schemas.openxmlformats.org/officeDocument/2006/relationships/hyperlink" Target="https://starcitygames.com/grand-warlord-radha-sgl-mtg-dom-195-enn/?sku=SGL-MTG-DOM-195-ENN1" TargetMode="External"/><Relationship Id="rId2086" Type="http://schemas.openxmlformats.org/officeDocument/2006/relationships/hyperlink" Target="https://starcitygames.com/tolsimir-friend-to-wolves-sgl-mtg-war-224-enn/?sku=SGL-MTG-WAR-224-ENN1" TargetMode="External"/><Relationship Id="rId2307" Type="http://schemas.openxmlformats.org/officeDocument/2006/relationships/hyperlink" Target="https://starcitygames.com/golden-argosy-sgl-mtg-dmu-230-enn/?sku=SGL-MTG-DMU-230-ENN1" TargetMode="External"/><Relationship Id="rId833" Type="http://schemas.openxmlformats.org/officeDocument/2006/relationships/hyperlink" Target="https://starcitygames.com/ogre-slumlord-sgl-mtg-jmp-260-enn/?sku=SGL-MTG-JMP-260-ENN1" TargetMode="External"/><Relationship Id="rId1116" Type="http://schemas.openxmlformats.org/officeDocument/2006/relationships/hyperlink" Target="https://starcitygames.com/neheb-dreadhorde-champion-sgl-mtg-dmc-125-enn/?sku=SGL-MTG-DMC-125-ENN1" TargetMode="External"/><Relationship Id="rId1463" Type="http://schemas.openxmlformats.org/officeDocument/2006/relationships/hyperlink" Target="https://starcitygames.com/colossification-sgl-mtg-iko-148-enn/?sku=SGL-MTG-IKO-148-ENN1" TargetMode="External"/><Relationship Id="rId1670" Type="http://schemas.openxmlformats.org/officeDocument/2006/relationships/hyperlink" Target="https://starcitygames.com/soul-ransom-sgl-mtg-gtc-198-enn/?sku=SGL-MTG-GTC-198-ENN1" TargetMode="External"/><Relationship Id="rId1768" Type="http://schemas.openxmlformats.org/officeDocument/2006/relationships/hyperlink" Target="https://starcitygames.com/kykar-winds-fury-sgl-mtg-m20-212-enn/?sku=SGL-MTG-M20-212-ENN" TargetMode="External"/><Relationship Id="rId2293" Type="http://schemas.openxmlformats.org/officeDocument/2006/relationships/hyperlink" Target="https://starcitygames.com/golden-guardian-sgl-mtg-rix-179a-enn/?sku=SGL-MTG-RIX-179a-ENN" TargetMode="External"/><Relationship Id="rId265" Type="http://schemas.openxmlformats.org/officeDocument/2006/relationships/hyperlink" Target="https://starcitygames.com/archon-of-coronation-sgl-mtg-ncc-192-enn/?sku=SGL-MTG-NCC-192-ENN1" TargetMode="External"/><Relationship Id="rId472" Type="http://schemas.openxmlformats.org/officeDocument/2006/relationships/hyperlink" Target="https://starcitygames.com/undercover-operative-sgl-mtg-snc-063-enn/?sku=SGL-MTG-SNC-063-ENN1" TargetMode="External"/><Relationship Id="rId900" Type="http://schemas.openxmlformats.org/officeDocument/2006/relationships/hyperlink" Target="https://starcitygames.com/hoarding-broodlord-sgl-mtg-mom-110-enn/?sku=SGL-MTG-MOM-110-ENN" TargetMode="External"/><Relationship Id="rId1323" Type="http://schemas.openxmlformats.org/officeDocument/2006/relationships/hyperlink" Target="https://starcitygames.com/enchantresss-presence-sgl-mtg-mh2-283-enn/?sku=SGL-MTG-MH2-283-ENN1" TargetMode="External"/><Relationship Id="rId1530" Type="http://schemas.openxmlformats.org/officeDocument/2006/relationships/hyperlink" Target="https://starcitygames.com/errant-and-giada-sgl-mtg-mom-224-enn/?sku=SGL-MTG-MOM-224-ENN" TargetMode="External"/><Relationship Id="rId1628" Type="http://schemas.openxmlformats.org/officeDocument/2006/relationships/hyperlink" Target="https://starcitygames.com/grind-sgl-mtg-hou-155a-enn/?sku=SGL-MTG-HOU-155a-ENN1" TargetMode="External"/><Relationship Id="rId1975" Type="http://schemas.openxmlformats.org/officeDocument/2006/relationships/hyperlink" Target="https://starcitygames.com/jan-jansen-chaos-crafter-sgl-mtg-clb-277-enn/?sku=SGL-MTG-CLB-277-ENN1" TargetMode="External"/><Relationship Id="rId2153" Type="http://schemas.openxmlformats.org/officeDocument/2006/relationships/hyperlink" Target="https://starcitygames.com/murkfiend-liege-sgl-mtg-2x2-259-enn/?sku=SGL-MTG-2X2-259-ENN1" TargetMode="External"/><Relationship Id="rId2360" Type="http://schemas.openxmlformats.org/officeDocument/2006/relationships/hyperlink" Target="https://starcitygames.com/stonecoil-serpent-sgl-mtg-eld-235-enn/?sku=SGL-MTG-ELD-235-ENN" TargetMode="External"/><Relationship Id="rId125" Type="http://schemas.openxmlformats.org/officeDocument/2006/relationships/hyperlink" Target="https://starcitygames.com/holy-avenger-sgl-mtg-afc-006-enn/?sku=SGL-MTG-AFC-006-ENN1" TargetMode="External"/><Relationship Id="rId332" Type="http://schemas.openxmlformats.org/officeDocument/2006/relationships/hyperlink" Target="https://starcitygames.com/rattlechains-sgl-mtg-jmp-166-enn/?sku=SGL-MTG-JMP-166-ENN1" TargetMode="External"/><Relationship Id="rId777" Type="http://schemas.openxmlformats.org/officeDocument/2006/relationships/hyperlink" Target="https://starcitygames.com/kels-fight-fixer-sgl-mtg-jmp-015-enn/?sku=SGL-MTG-JMP-015-ENN1" TargetMode="External"/><Relationship Id="rId984" Type="http://schemas.openxmlformats.org/officeDocument/2006/relationships/hyperlink" Target="https://starcitygames.com/moria-marauder-sgl-mtg-ltr-138-enn/?sku=SGL-MTG-LTR-138-ENN" TargetMode="External"/><Relationship Id="rId1835" Type="http://schemas.openxmlformats.org/officeDocument/2006/relationships/hyperlink" Target="https://starcitygames.com/riveteers-ascendancy-sgl-mtg-snc-216-enn/?sku=SGL-MTG-SNC-216-ENN1" TargetMode="External"/><Relationship Id="rId2013" Type="http://schemas.openxmlformats.org/officeDocument/2006/relationships/hyperlink" Target="https://starcitygames.com/jegantha-the-wellspring-sgl-mtg-iko-222-enn/?sku=SGL-MTG-IKO-222-ENN" TargetMode="External"/><Relationship Id="rId2220" Type="http://schemas.openxmlformats.org/officeDocument/2006/relationships/hyperlink" Target="https://starcitygames.com/sword-of-the-chosen-sgl-mtg-dmc-192-enn/?sku=SGL-MTG-DMC-192-ENN1" TargetMode="External"/><Relationship Id="rId2458" Type="http://schemas.openxmlformats.org/officeDocument/2006/relationships/hyperlink" Target="https://starcitygames.com/sungrass-prairie-sgl-mtg-afc-264-enn/?sku=SGL-MTG-AFC-264-ENN1" TargetMode="External"/><Relationship Id="rId637" Type="http://schemas.openxmlformats.org/officeDocument/2006/relationships/hyperlink" Target="https://starcitygames.com/graveyard-marshal-sgl-mtg-m19-99-enn/?sku=SGL-MTG-M19-99-ENN1" TargetMode="External"/><Relationship Id="rId844" Type="http://schemas.openxmlformats.org/officeDocument/2006/relationships/hyperlink" Target="https://starcitygames.com/liliana-deaths-majesty-sgl-mtg-mic-121-enn/?sku=SGL-MTG-MIC-121-ENN1" TargetMode="External"/><Relationship Id="rId1267" Type="http://schemas.openxmlformats.org/officeDocument/2006/relationships/hyperlink" Target="https://starcitygames.com/tajuru-paragon-sgl-mtg-znr-209-enn/?sku=SGL-MTG-ZNR-209-ENN1" TargetMode="External"/><Relationship Id="rId1474" Type="http://schemas.openxmlformats.org/officeDocument/2006/relationships/hyperlink" Target="https://starcitygames.com/sandwurm-convergence-sgl-mtg-akh-183-enn/?sku=SGL-MTG-AKH-183-ENN1" TargetMode="External"/><Relationship Id="rId1681" Type="http://schemas.openxmlformats.org/officeDocument/2006/relationships/hyperlink" Target="https://starcitygames.com/notion-thief-sgl-mtg-ltc-270-enn/?sku=SGL-MTG-LTC-270-ENN" TargetMode="External"/><Relationship Id="rId1902" Type="http://schemas.openxmlformats.org/officeDocument/2006/relationships/hyperlink" Target="https://starcitygames.com/titans-nest-sgl-mtg-iko-212-enn/?sku=SGL-MTG-IKO-212-ENN1" TargetMode="External"/><Relationship Id="rId2097" Type="http://schemas.openxmlformats.org/officeDocument/2006/relationships/hyperlink" Target="https://starcitygames.com/endless-detour-sgl-mtg-snc-183-enn/?sku=SGL-MTG-SNC-183-ENN1" TargetMode="External"/><Relationship Id="rId2318" Type="http://schemas.openxmlformats.org/officeDocument/2006/relationships/hyperlink" Target="https://starcitygames.com/mishras-self-replicator-sgl-mtg-dom-223-enn/?sku=SGL-MTG-DOM-223-ENN1" TargetMode="External"/><Relationship Id="rId276" Type="http://schemas.openxmlformats.org/officeDocument/2006/relationships/hyperlink" Target="https://starcitygames.com/realm-cloaked-giant-SGL-MTG-ELD2-277-enn/?sku=SGL-MTG-ELD2-277-ENN1" TargetMode="External"/><Relationship Id="rId483" Type="http://schemas.openxmlformats.org/officeDocument/2006/relationships/hyperlink" Target="https://starcitygames.com/encroaching-mycosynth-sgl-mtg-one-047-enn/?sku=SGL-MTG-ONE-047-ENN" TargetMode="External"/><Relationship Id="rId690" Type="http://schemas.openxmlformats.org/officeDocument/2006/relationships/hyperlink" Target="https://starcitygames.com/embodiment-of-agonies-sgl-mtg-m20-98-enn/?sku=SGL-MTG-M20-98-ENN" TargetMode="External"/><Relationship Id="rId704" Type="http://schemas.openxmlformats.org/officeDocument/2006/relationships/hyperlink" Target="https://starcitygames.com/lilianas-standard-bearer-sgl-mtg-m212-299-enn/?sku=SGL-MTG-M212-299-ENN1" TargetMode="External"/><Relationship Id="rId911" Type="http://schemas.openxmlformats.org/officeDocument/2006/relationships/hyperlink" Target="https://starcitygames.com/confront-the-past-sgl-mtg-stx-067-enn/?sku=SGL-MTG-STX-067-ENN1" TargetMode="External"/><Relationship Id="rId1127" Type="http://schemas.openxmlformats.org/officeDocument/2006/relationships/hyperlink" Target="https://starcitygames.com/hour-of-devastation-sgl-mtg-hou-97-enn/?sku=SGL-MTG-HOU-97-ENN1" TargetMode="External"/><Relationship Id="rId1334" Type="http://schemas.openxmlformats.org/officeDocument/2006/relationships/hyperlink" Target="https://starcitygames.com/fight-rigging-sgl-mtg-snc-145-enn/?sku=SGL-MTG-SNC-145-ENN1" TargetMode="External"/><Relationship Id="rId1541" Type="http://schemas.openxmlformats.org/officeDocument/2006/relationships/hyperlink" Target="https://starcitygames.com/dragonlord-ojutai-sgl-mtg-ncc-337-enn/?sku=SGL-MTG-NCC-337-ENN1" TargetMode="External"/><Relationship Id="rId1779" Type="http://schemas.openxmlformats.org/officeDocument/2006/relationships/hyperlink" Target="https://starcitygames.com/asmoranomardicadaistinaculdacar-sgl-mtg-mh2-186-enn/?sku=SGL-MTG-MH2-186-ENN1" TargetMode="External"/><Relationship Id="rId1986" Type="http://schemas.openxmlformats.org/officeDocument/2006/relationships/hyperlink" Target="https://starcitygames.com/territorial-kavu-sgl-mtg-mh22-467-enn/?sku=SGL-MTG-MH22-467-ENN1" TargetMode="External"/><Relationship Id="rId2164" Type="http://schemas.openxmlformats.org/officeDocument/2006/relationships/hyperlink" Target="https://starcitygames.com/biomass-mutation-sgl-mtg-gtc-213-enn/?sku=SGL-MTG-GTC-213-ENN1" TargetMode="External"/><Relationship Id="rId2371" Type="http://schemas.openxmlformats.org/officeDocument/2006/relationships/hyperlink" Target="https://starcitygames.com/tolaria-west-sgl-mtg-tsr-286-enn/?sku=SGL-MTG-TSR-286-ENN1" TargetMode="External"/><Relationship Id="rId40" Type="http://schemas.openxmlformats.org/officeDocument/2006/relationships/hyperlink" Target="https://starcitygames.com/relic-seeker-sgl-mtg-cmr-382-enn/?sku=SGL-MTG-CMR-382-ENN1" TargetMode="External"/><Relationship Id="rId136" Type="http://schemas.openxmlformats.org/officeDocument/2006/relationships/hyperlink" Target="https://starcitygames.com/in-the-trenches-sgl-mtg-bro-008-enn/?sku=SGL-MTG-BRO-008-ENN" TargetMode="External"/><Relationship Id="rId343" Type="http://schemas.openxmlformats.org/officeDocument/2006/relationships/hyperlink" Target="https://starcitygames.com/yuan-ti-malison-sgl-mtg-afr-086-enn/?sku=SGL-MTG-AFR-086-ENN1" TargetMode="External"/><Relationship Id="rId550" Type="http://schemas.openxmlformats.org/officeDocument/2006/relationships/hyperlink" Target="https://starcitygames.com/rooftop-storm-sgl-mtg-mic-103-enn/?sku=SGL-MTG-MIC-103-ENN1" TargetMode="External"/><Relationship Id="rId788" Type="http://schemas.openxmlformats.org/officeDocument/2006/relationships/hyperlink" Target="https://starcitygames.com/baleful-mastery-sgl-mtg-stx-064-enn/?sku=SGL-MTG-STX-064-ENN" TargetMode="External"/><Relationship Id="rId995" Type="http://schemas.openxmlformats.org/officeDocument/2006/relationships/hyperlink" Target="https://starcitygames.com/spit-flame-sgl-mtg-m19-160-enn/?sku=SGL-MTG-M19-160-ENN1" TargetMode="External"/><Relationship Id="rId1180" Type="http://schemas.openxmlformats.org/officeDocument/2006/relationships/hyperlink" Target="https://starcitygames.com/chandras-incinerator-sgl-mtg-m21-136-enn/?sku=SGL-MTG-M21-136-ENN1" TargetMode="External"/><Relationship Id="rId1401" Type="http://schemas.openxmlformats.org/officeDocument/2006/relationships/hyperlink" Target="https://starcitygames.com/majestic-myriarch-sgl-mtg-hou-122-enn/?sku=SGL-MTG-HOU-122-ENN1" TargetMode="External"/><Relationship Id="rId1639" Type="http://schemas.openxmlformats.org/officeDocument/2006/relationships/hyperlink" Target="https://starcitygames.com/debtors-knell-sgl-mtg-gk2-39-enn/?sku=SGL-MTG-GK2-39-ENN1" TargetMode="External"/><Relationship Id="rId1846" Type="http://schemas.openxmlformats.org/officeDocument/2006/relationships/hyperlink" Target="https://starcitygames.com/wasitora-nekoru-queen-sgl-mtg-2x2-293-enn/?sku=SGL-MTG-2X2-293-ENN1" TargetMode="External"/><Relationship Id="rId2024" Type="http://schemas.openxmlformats.org/officeDocument/2006/relationships/hyperlink" Target="https://starcitygames.com/phylath-world-sculptor-sgl-mtg-znr2-313-enn/?sku=SGL-MTG-ZNR2-313-ENN1" TargetMode="External"/><Relationship Id="rId2231" Type="http://schemas.openxmlformats.org/officeDocument/2006/relationships/hyperlink" Target="https://starcitygames.com/monument-to-perfection-sgl-mtg-one-233-enn/?sku=SGL-MTG-ONE-233-ENN" TargetMode="External"/><Relationship Id="rId2469" Type="http://schemas.openxmlformats.org/officeDocument/2006/relationships/hyperlink" Target="https://starcitygames.com/arch-of-orazca-sgl-mtg-rix-185-enn/?sku=SGL-MTG-RIX-185-ENN" TargetMode="External"/><Relationship Id="rId203" Type="http://schemas.openxmlformats.org/officeDocument/2006/relationships/hyperlink" Target="https://starcitygames.com/angel-of-sanctions-sgl-mtg-akh-1-enn/" TargetMode="External"/><Relationship Id="rId648" Type="http://schemas.openxmlformats.org/officeDocument/2006/relationships/hyperlink" Target="https://starcitygames.com/skemfar-avenger-sgl-mtg-khm2-355-enn/?sku=SGL-MTG-KHM2-355-ENN1" TargetMode="External"/><Relationship Id="rId855" Type="http://schemas.openxmlformats.org/officeDocument/2006/relationships/hyperlink" Target="https://starcitygames.com/phyrexian-plaguelord-sgl-mtg-j22-123-enn/?sku=SGL-MTG-J22-123-ENN" TargetMode="External"/><Relationship Id="rId1040" Type="http://schemas.openxmlformats.org/officeDocument/2006/relationships/hyperlink" Target="https://starcitygames.com/curse-of-hospitality-sgl-mtg-vow-152-enn/?sku=SGL-MTG-VOW-152-ENN1" TargetMode="External"/><Relationship Id="rId1278" Type="http://schemas.openxmlformats.org/officeDocument/2006/relationships/hyperlink" Target="https://starcitygames.com/gala-greeters-sgl-mtg-snc-148-enn/?sku=SGL-MTG-SNC-148-ENN1" TargetMode="External"/><Relationship Id="rId1485" Type="http://schemas.openxmlformats.org/officeDocument/2006/relationships/hyperlink" Target="https://starcitygames.com/mana-bloom-sgl-mtg-rtr-130-enn/?sku=SGL-MTG-RTR-130-ENN1" TargetMode="External"/><Relationship Id="rId1692" Type="http://schemas.openxmlformats.org/officeDocument/2006/relationships/hyperlink" Target="https://starcitygames.com/gyruda-doom-of-depths-sgl-mtg-iko-221-enn/?sku=SGL-MTG-IKO-221-ENN1" TargetMode="External"/><Relationship Id="rId1706" Type="http://schemas.openxmlformats.org/officeDocument/2006/relationships/hyperlink" Target="https://starcitygames.com/lynde-cheerful-tormentor-sgl-mtg-mic-038-enn/?sku=SGL-MTG-MIC-038-ENN1" TargetMode="External"/><Relationship Id="rId1913" Type="http://schemas.openxmlformats.org/officeDocument/2006/relationships/hyperlink" Target="https://starcitygames.com/depala-pilot-exemplar-sgl-mtg-kld-178-enn/?sku=SGL-MTG-KLD-178-ENN" TargetMode="External"/><Relationship Id="rId2329" Type="http://schemas.openxmlformats.org/officeDocument/2006/relationships/hyperlink" Target="https://starcitygames.com/platoon-dispenser-sgl-mtg-bro-036-enn/?sku=SGL-MTG-BRO-036-ENN" TargetMode="External"/><Relationship Id="rId287" Type="http://schemas.openxmlformats.org/officeDocument/2006/relationships/hyperlink" Target="https://starcitygames.com/ondu-inversion-ondu-skyruins-sgl-mtg-znr-030-enn/?sku=SGL-MTG-ZNR-030-ENN1" TargetMode="External"/><Relationship Id="rId410" Type="http://schemas.openxmlformats.org/officeDocument/2006/relationships/hyperlink" Target="https://starcitygames.com/swindlers-scheme-sgl-mtg-ncc-088-enn/?sku=SGL-MTG-NCC-088-ENN1" TargetMode="External"/><Relationship Id="rId494" Type="http://schemas.openxmlformats.org/officeDocument/2006/relationships/hyperlink" Target="https://starcitygames.com/the-mirari-conjecture-sgl-mtg-dom-57-enn/?sku=SGL-MTG-DOM-57-ENN1" TargetMode="External"/><Relationship Id="rId508" Type="http://schemas.openxmlformats.org/officeDocument/2006/relationships/hyperlink" Target="https://starcitygames.com/mind-flayer-sgl-mtg-afr-063-enn/?sku=SGL-MTG-AFR-063-ENN1" TargetMode="External"/><Relationship Id="rId715" Type="http://schemas.openxmlformats.org/officeDocument/2006/relationships/hyperlink" Target="https://starcitygames.com/extraction-specialist-sgl-mtg-snc-012-enn/?sku=SGL-MTG-SNC-012-ENN1" TargetMode="External"/><Relationship Id="rId922" Type="http://schemas.openxmlformats.org/officeDocument/2006/relationships/hyperlink" Target="https://starcitygames.com/grim-lavamancer-sgl-mtg-jmp-331-enn/?sku=SGL-MTG-JMP-331-ENN1" TargetMode="External"/><Relationship Id="rId1138" Type="http://schemas.openxmlformats.org/officeDocument/2006/relationships/hyperlink" Target="https://starcitygames.com/chandra-heart-of-fire-sgl-mtg-m21-135-enn/?sku=SGL-MTG-M21-135-ENN1" TargetMode="External"/><Relationship Id="rId1345" Type="http://schemas.openxmlformats.org/officeDocument/2006/relationships/hyperlink" Target="https://starcitygames.com/soul-swallower-sgl-mtg-soi-230-enn/?sku=SGL-MTG-SOI-230-ENN1" TargetMode="External"/><Relationship Id="rId1552" Type="http://schemas.openxmlformats.org/officeDocument/2006/relationships/hyperlink" Target="https://starcitygames.com/sphinxs-revelation-sgl-mtg-rtr-200-enn/?sku=SGL-MTG-RTR-200-ENN" TargetMode="External"/><Relationship Id="rId1997" Type="http://schemas.openxmlformats.org/officeDocument/2006/relationships/hyperlink" Target="https://starcitygames.com/meria-scholar-of-antiquity-sgl-mtg-dmu-206-enn/?sku=SGL-MTG-DMU-206-ENN1" TargetMode="External"/><Relationship Id="rId2175" Type="http://schemas.openxmlformats.org/officeDocument/2006/relationships/hyperlink" Target="https://starcitygames.com/miirym-sentinel-wyrm-sgl-mtg-clb-284-enn/?sku=SGL-MTG-CLB-284-ENN" TargetMode="External"/><Relationship Id="rId2382" Type="http://schemas.openxmlformats.org/officeDocument/2006/relationships/hyperlink" Target="https://starcitygames.com/temple-of-enlightenment-sgl-mtg-prm-pp-thb-246-enn/?sku=SGL-MTG-PRM-PP_THB_246-ENN1" TargetMode="External"/><Relationship Id="rId147" Type="http://schemas.openxmlformats.org/officeDocument/2006/relationships/hyperlink" Target="https://starcitygames.com/indestructibility-sgl-mtg-m14-23-enn/?sku=SGL-MTG-M14-23-ENN1" TargetMode="External"/><Relationship Id="rId354" Type="http://schemas.openxmlformats.org/officeDocument/2006/relationships/hyperlink" Target="https://starcitygames.com/rona-herald-of-invasion-rona-tolarian-obliterator-sgl-mtg-mom-075-enn/?sku=SGL-MTG-MOM-075-ENN" TargetMode="External"/><Relationship Id="rId799" Type="http://schemas.openxmlformats.org/officeDocument/2006/relationships/hyperlink" Target="https://starcitygames.com/hidetsugu-devouring-chaos-sgl-mtg-neo2-378-enn/?sku=SGL-MTG-NEO2-378-ENN1" TargetMode="External"/><Relationship Id="rId1191" Type="http://schemas.openxmlformats.org/officeDocument/2006/relationships/hyperlink" Target="https://starcitygames.com/ragefire-hellkite-sgl-mtg-dmu-285-enn/?sku=SGL-MTG-DMU-285-ENN1" TargetMode="External"/><Relationship Id="rId1205" Type="http://schemas.openxmlformats.org/officeDocument/2006/relationships/hyperlink" Target="https://starcitygames.com/over-the-top-sgl-mtg-bro-146-enn/?sku=SGL-MTG-BRO-146-ENN" TargetMode="External"/><Relationship Id="rId1857" Type="http://schemas.openxmlformats.org/officeDocument/2006/relationships/hyperlink" Target="https://starcitygames.com/rushed-rebirth-sgl-mtg-stx-228-enn/?sku=SGL-MTG-STX-228-ENN1" TargetMode="External"/><Relationship Id="rId2035" Type="http://schemas.openxmlformats.org/officeDocument/2006/relationships/hyperlink" Target="https://starcitygames.com/cabaretti-ascendancy-sgl-mtg-snc-172-enn/?sku=SGL-MTG-SNC-172-ENN1" TargetMode="External"/><Relationship Id="rId51" Type="http://schemas.openxmlformats.org/officeDocument/2006/relationships/hyperlink" Target="https://starcitygames.com/gift-of-estates-sgl-mtg-sta-006-enn/?sku=SGL-MTG-STA-006-ENN1" TargetMode="External"/><Relationship Id="rId561" Type="http://schemas.openxmlformats.org/officeDocument/2006/relationships/hyperlink" Target="https://starcitygames.com/complete-the-circuit-sgl-mtg-mom-052-enn/?sku=SGL-MTG-MOM-052-ENN" TargetMode="External"/><Relationship Id="rId659" Type="http://schemas.openxmlformats.org/officeDocument/2006/relationships/hyperlink" Target="https://starcitygames.com/tenacious-underdog-sgl-mtg-snc-097-enn/?sku=SGL-MTG-SNC-097-ENN" TargetMode="External"/><Relationship Id="rId866" Type="http://schemas.openxmlformats.org/officeDocument/2006/relationships/hyperlink" Target="https://starcitygames.com/lichs-mastery-sgl-mtg-dom-98-enn/?sku=SGL-MTG-DOM-98-ENN1" TargetMode="External"/><Relationship Id="rId1289" Type="http://schemas.openxmlformats.org/officeDocument/2006/relationships/hyperlink" Target="https://starcitygames.com/invasion-of-ixalan-belligerent-regisaur-sgl-mtg-mom-191-enn/?sku=SGL-MTG-MOM-191-ENN" TargetMode="External"/><Relationship Id="rId1412" Type="http://schemas.openxmlformats.org/officeDocument/2006/relationships/hyperlink" Target="https://starcitygames.com/wolfir-silverheart-sgl-mtg-pwsb-avr_206-enn/?sku=SGL-MTG-PWSB-AVR_206-ENN1" TargetMode="External"/><Relationship Id="rId1496" Type="http://schemas.openxmlformats.org/officeDocument/2006/relationships/hyperlink" Target="https://starcitygames.com/march-of-burgeoning-life-sgl-mtg-neo2-479-enn/?sku=SGL-MTG-NEO2-479-ENN1" TargetMode="External"/><Relationship Id="rId1717" Type="http://schemas.openxmlformats.org/officeDocument/2006/relationships/hyperlink" Target="https://starcitygames.com/fireminds-research-sgl-mtg-grn-171-enn/?sku=SGL-MTG-GRN-171-ENN1" TargetMode="External"/><Relationship Id="rId1924" Type="http://schemas.openxmlformats.org/officeDocument/2006/relationships/hyperlink" Target="https://starcitygames.com/odric-blood-cursed-sgl-mtg-vow-243-enn/?sku=SGL-MTG-VOW-243-ENN1" TargetMode="External"/><Relationship Id="rId2242" Type="http://schemas.openxmlformats.org/officeDocument/2006/relationships/hyperlink" Target="https://starcitygames.com/chaos-wand-sgl-mtg-m19-228-enn/?sku=SGL-MTG-M19-228-ENN1" TargetMode="External"/><Relationship Id="rId214" Type="http://schemas.openxmlformats.org/officeDocument/2006/relationships/hyperlink" Target="https://starcitygames.com/elspeth-conquers-death-sgl-mtg-thb-013-enn/?sku=SGL-MTG-THB-013-ENN1" TargetMode="External"/><Relationship Id="rId298" Type="http://schemas.openxmlformats.org/officeDocument/2006/relationships/hyperlink" Target="https://starcitygames.com/progenitor-exarch-sgl-mtg-mom-032-enn/?sku=SGL-MTG-MOM-032-ENN" TargetMode="External"/><Relationship Id="rId421" Type="http://schemas.openxmlformats.org/officeDocument/2006/relationships/hyperlink" Target="https://starcitygames.com/curator-of-mysteries-sgl-mtg-akh-49-enn/?sku=SGL-MTG-AKH-49-ENN1" TargetMode="External"/><Relationship Id="rId519" Type="http://schemas.openxmlformats.org/officeDocument/2006/relationships/hyperlink" Target="https://starcitygames.com/sphinx-of-clear-skies-sgl-mtg-dmu-067-enn/?sku=SGL-MTG-DMU-067-ENN1" TargetMode="External"/><Relationship Id="rId1051" Type="http://schemas.openxmlformats.org/officeDocument/2006/relationships/hyperlink" Target="https://starcitygames.com/squee-dubious-monarch-sgl-mtg-dmu-146-enn/?sku=SGL-MTG-DMU-146-ENN" TargetMode="External"/><Relationship Id="rId1149" Type="http://schemas.openxmlformats.org/officeDocument/2006/relationships/hyperlink" Target="https://starcitygames.com/curse-of-obsession-sgl-mtg-mic-035-enn/?sku=SGL-MTG-MIC-035-ENN1" TargetMode="External"/><Relationship Id="rId1356" Type="http://schemas.openxmlformats.org/officeDocument/2006/relationships/hyperlink" Target="https://starcitygames.com/deadbridge-goliath-sgl-mtg-gk1-55-enn/?sku=SGL-MTG-GK1-55-ENN1" TargetMode="External"/><Relationship Id="rId2102" Type="http://schemas.openxmlformats.org/officeDocument/2006/relationships/hyperlink" Target="https://starcitygames.com/shanna-purifying-blade-sgl-mtg-dmu2-317-enn/?sku=SGL-MTG-DMU2-317-ENN1" TargetMode="External"/><Relationship Id="rId158" Type="http://schemas.openxmlformats.org/officeDocument/2006/relationships/hyperlink" Target="https://starcitygames.com/worship-sgl-mtg-ss2-007-enn/?sku=SGL-MTG-SS2-007-ENN1" TargetMode="External"/><Relationship Id="rId726" Type="http://schemas.openxmlformats.org/officeDocument/2006/relationships/hyperlink" Target="https://starcitygames.com/angel-of-finality-sgl-mtg-afc-063-enn/?sku=SGL-MTG-AFC-063-ENN1" TargetMode="External"/><Relationship Id="rId933" Type="http://schemas.openxmlformats.org/officeDocument/2006/relationships/hyperlink" Target="https://starcitygames.com/satyr-firedancer-sgl-mtg-bng-108-enn/?sku=SGL-MTG-BNG-108-ENN1" TargetMode="External"/><Relationship Id="rId1009" Type="http://schemas.openxmlformats.org/officeDocument/2006/relationships/hyperlink" Target="https://starcitygames.com/gadrak-the-crown-scourge-sgl-mtg-m21-146-enn/?sku=SGL-MTG-M21-146-ENN1" TargetMode="External"/><Relationship Id="rId1563" Type="http://schemas.openxmlformats.org/officeDocument/2006/relationships/hyperlink" Target="https://starcitygames.com/sanctum-of-all-sgl-mtg-m21-225-enn/?sku=SGL-MTG-M21-225-ENN" TargetMode="External"/><Relationship Id="rId1770" Type="http://schemas.openxmlformats.org/officeDocument/2006/relationships/hyperlink" Target="https://starcitygames.com/narset-of-the-ancient-way-sgl-mtg-iko2-278-enn/?sku=SGL-MTG-IKO2-278-ENN1" TargetMode="External"/><Relationship Id="rId1868" Type="http://schemas.openxmlformats.org/officeDocument/2006/relationships/hyperlink" Target="https://starcitygames.com/pestilent-cauldron-restorative-burst-sgl-mtg-stx-154-enn/?sku=SGL-MTG-STX-154-ENN" TargetMode="External"/><Relationship Id="rId2186" Type="http://schemas.openxmlformats.org/officeDocument/2006/relationships/hyperlink" Target="https://starcitygames.com/grafdiggers-cage-sgl-mtg-m20-227-enn/?sku=SGL-MTG-M20-227-ENN" TargetMode="External"/><Relationship Id="rId2393" Type="http://schemas.openxmlformats.org/officeDocument/2006/relationships/hyperlink" Target="https://starcitygames.com/concealed-courtyard-sgl-mtg-kld-245-enn/?sku=SGL-MTG-KLD-245-ENN1" TargetMode="External"/><Relationship Id="rId2407" Type="http://schemas.openxmlformats.org/officeDocument/2006/relationships/hyperlink" Target="https://starcitygames.com/temple-of-deceit-sgl-mtg-mic-184-enn/?sku=SGL-MTG-MIC-184-ENN1" TargetMode="External"/><Relationship Id="rId62" Type="http://schemas.openxmlformats.org/officeDocument/2006/relationships/hyperlink" Target="https://starcitygames.com/lion-sash-sgl-mtg-neo-026-enn/?sku=SGL-MTG-NEO-026-ENN1" TargetMode="External"/><Relationship Id="rId365" Type="http://schemas.openxmlformats.org/officeDocument/2006/relationships/hyperlink" Target="https://starcitygames.com/nimble-obstructionist-sgl-mtg-hou-40-enn/?sku=SGL-MTG-HOU-40-ENN1" TargetMode="External"/><Relationship Id="rId572" Type="http://schemas.openxmlformats.org/officeDocument/2006/relationships/hyperlink" Target="https://starcitygames.com/scourge-of-fleets-sgl-mtg-cmr-403-enn/?sku=SGL-MTG-CMR-403-ENN1" TargetMode="External"/><Relationship Id="rId1216" Type="http://schemas.openxmlformats.org/officeDocument/2006/relationships/hyperlink" Target="https://starcitygames.com/finale-of-promise-sgl-mtg-war-127-enn/?sku=SGL-MTG-WAR-127-ENN1" TargetMode="External"/><Relationship Id="rId1423" Type="http://schemas.openxmlformats.org/officeDocument/2006/relationships/hyperlink" Target="https://starcitygames.com/workshop-warchief-sgl-mtg-snc-165-enn/?sku=SGL-MTG-SNC-165-ENN1" TargetMode="External"/><Relationship Id="rId1630" Type="http://schemas.openxmlformats.org/officeDocument/2006/relationships/hyperlink" Target="https://starcitygames.com/ethereal-absolution-sgl-mtg-rna-170-enn/?sku=SGL-MTG-RNA-170-ENN1" TargetMode="External"/><Relationship Id="rId2046" Type="http://schemas.openxmlformats.org/officeDocument/2006/relationships/hyperlink" Target="https://starcitygames.com/atla-palani-nest-tender-sgl-mtg-2x2-177-enn/?sku=SGL-MTG-2X2-177-ENN1" TargetMode="External"/><Relationship Id="rId2253" Type="http://schemas.openxmlformats.org/officeDocument/2006/relationships/hyperlink" Target="https://starcitygames.com/sunforger-sgl-mtg-2xm-293-enn/?sku=SGL-MTG-2XM-293-ENN1" TargetMode="External"/><Relationship Id="rId2460" Type="http://schemas.openxmlformats.org/officeDocument/2006/relationships/hyperlink" Target="https://starcitygames.com/temple-of-mystery-sgl-mtg-m20-255-enn/?sku=SGL-MTG-M20-255-ENN" TargetMode="External"/><Relationship Id="rId225" Type="http://schemas.openxmlformats.org/officeDocument/2006/relationships/hyperlink" Target="https://starcitygames.com/pulmonic-sliver-sgl-mtg-tsr-034-enn/?sku=SGL-MTG-TSR-034-ENN1" TargetMode="External"/><Relationship Id="rId432" Type="http://schemas.openxmlformats.org/officeDocument/2006/relationships/hyperlink" Target="https://starcitygames.com/luminarch-aspirant-sgl-mtg-znr-024-enn/?sku=SGL-MTG-ZNR-024-ENN1" TargetMode="External"/><Relationship Id="rId877" Type="http://schemas.openxmlformats.org/officeDocument/2006/relationships/hyperlink" Target="https://starcitygames.com/harvester-of-souls-sgl-mtg-tsr2-325-enn/?sku=SGL-MTG-TSR2-325-ENN1" TargetMode="External"/><Relationship Id="rId1062" Type="http://schemas.openxmlformats.org/officeDocument/2006/relationships/hyperlink" Target="https://starcitygames.com/orcish-siegemaster-sgl-mtg-ltc-033-enn/?sku=SGL-MTG-LTC-033-ENN" TargetMode="External"/><Relationship Id="rId1728" Type="http://schemas.openxmlformats.org/officeDocument/2006/relationships/hyperlink" Target="https://starcitygames.com/cerebral-vortex-sgl-mtg-gk1-35-enn/?sku=SGL-MTG-GK1-35-ENN1" TargetMode="External"/><Relationship Id="rId1935" Type="http://schemas.openxmlformats.org/officeDocument/2006/relationships/hyperlink" Target="https://starcitygames.com/spark-trooper-sgl-mtg-gk1-94-enn/?sku=SGL-MTG-GK1-94-ENN1" TargetMode="External"/><Relationship Id="rId2113" Type="http://schemas.openxmlformats.org/officeDocument/2006/relationships/hyperlink" Target="https://starcitygames.com/ride-the-avalanche-sgl-mtg-afc-054-enn/?sku=SGL-MTG-AFC-054-ENN1" TargetMode="External"/><Relationship Id="rId2320" Type="http://schemas.openxmlformats.org/officeDocument/2006/relationships/hyperlink" Target="https://starcitygames.com/tome-of-the-guildpact-sgl-mtg-rna-242-enn/?sku=SGL-MTG-RNA-242-ENN1" TargetMode="External"/><Relationship Id="rId737" Type="http://schemas.openxmlformats.org/officeDocument/2006/relationships/hyperlink" Target="https://starcitygames.com/geth-thane-of-contracts-sgl-mtg-one-095-enn/?sku=SGL-MTG-ONE-095-ENN" TargetMode="External"/><Relationship Id="rId944" Type="http://schemas.openxmlformats.org/officeDocument/2006/relationships/hyperlink" Target="https://starcitygames.com/immolation-shaman-sgl-mtg-rna-106-enn/?sku=SGL-MTG-RNA-106-ENN1" TargetMode="External"/><Relationship Id="rId1367" Type="http://schemas.openxmlformats.org/officeDocument/2006/relationships/hyperlink" Target="https://starcitygames.com/mythos-of-brokkos-sgl-mtg-iko-168-enn/?sku=SGL-MTG-IKO-168-ENN" TargetMode="External"/><Relationship Id="rId1574" Type="http://schemas.openxmlformats.org/officeDocument/2006/relationships/hyperlink" Target="https://starcitygames.com/wernog-riders-chaplain-sgl-mtg-prm-secret_slx_008-enn/?sku=SGL-MTG-PRM-SECRET_SLX_008-ENN1" TargetMode="External"/><Relationship Id="rId1781" Type="http://schemas.openxmlformats.org/officeDocument/2006/relationships/hyperlink" Target="https://starcitygames.com/labyrinth-raptor-sgl-mtg-iko-193-enn/?sku=SGL-MTG-IKO-193-ENN" TargetMode="External"/><Relationship Id="rId2197" Type="http://schemas.openxmlformats.org/officeDocument/2006/relationships/hyperlink" Target="https://starcitygames.com/amulet-of-safekeeping-sgl-mtg-m19-226-enn/?sku=SGL-MTG-M19-226-ENN1" TargetMode="External"/><Relationship Id="rId2418" Type="http://schemas.openxmlformats.org/officeDocument/2006/relationships/hyperlink" Target="https://starcitygames.com/temple-of-epiphany-sgl-mtg-m20-253-enn/?sku=SGL-MTG-M20-253-ENN1" TargetMode="External"/><Relationship Id="rId73" Type="http://schemas.openxmlformats.org/officeDocument/2006/relationships/hyperlink" Target="https://starcitygames.com/conjurers-mantle-sgl-mtg-moc-012-enn/?sku=SGL-MTG-MOC-012-ENN" TargetMode="External"/><Relationship Id="rId169" Type="http://schemas.openxmlformats.org/officeDocument/2006/relationships/hyperlink" Target="https://starcitygames.com/high-sentinels-of-arashin-sgl-mtg-jmp-108-enn/?sku=SGL-MTG-JMP-108-ENN1" TargetMode="External"/><Relationship Id="rId376" Type="http://schemas.openxmlformats.org/officeDocument/2006/relationships/hyperlink" Target="https://starcitygames.com/jace-beleren-sgl-mtg-ss1-1-enn/?sku=SGL-MTG-SS1-1-ENN" TargetMode="External"/><Relationship Id="rId583" Type="http://schemas.openxmlformats.org/officeDocument/2006/relationships/hyperlink" Target="https://starcitygames.com/stormtide-leviathan-sgl-mtg-cmr-407-enn/?sku=SGL-MTG-CMR-407-ENN1" TargetMode="External"/><Relationship Id="rId790" Type="http://schemas.openxmlformats.org/officeDocument/2006/relationships/hyperlink" Target="https://starcitygames.com/oriq-loremage-sgl-mtg-stx2-304-enn/?sku=SGL-MTG-STX2-304-ENN1" TargetMode="External"/><Relationship Id="rId804" Type="http://schemas.openxmlformats.org/officeDocument/2006/relationships/hyperlink" Target="https://starcitygames.com/intellect-devourer-sgl-mtg-clb-132-enn/?sku=SGL-MTG-CLB-132-ENN1" TargetMode="External"/><Relationship Id="rId1227" Type="http://schemas.openxmlformats.org/officeDocument/2006/relationships/hyperlink" Target="https://starcitygames.com/mishras-command-sgl-mtg-bro-141-enn/?sku=SGL-MTG-BRO-141-ENN" TargetMode="External"/><Relationship Id="rId1434" Type="http://schemas.openxmlformats.org/officeDocument/2006/relationships/hyperlink" Target="https://starcitygames.com/wurmweaver-coil-sgl-mtg-gk2-86-enn/?sku=SGL-MTG-GK2-86-ENN1" TargetMode="External"/><Relationship Id="rId1641" Type="http://schemas.openxmlformats.org/officeDocument/2006/relationships/hyperlink" Target="https://starcitygames.com/kaya-intangible-slayer-sgl-mtg-one-205-enn/?sku=SGL-MTG-ONE-205-ENN" TargetMode="External"/><Relationship Id="rId1879" Type="http://schemas.openxmlformats.org/officeDocument/2006/relationships/hyperlink" Target="https://starcitygames.com/culling-ritual-sgl-mtg-stx-172-enn/?sku=SGL-MTG-STX-172-ENN" TargetMode="External"/><Relationship Id="rId2057" Type="http://schemas.openxmlformats.org/officeDocument/2006/relationships/hyperlink" Target="https://starcitygames.com/sythis-harvests-hand-sgl-mtg-mh2-214-enn/?sku=SGL-MTG-MH2-214-ENN1" TargetMode="External"/><Relationship Id="rId2264" Type="http://schemas.openxmlformats.org/officeDocument/2006/relationships/hyperlink" Target="https://starcitygames.com/scrap-trawler-sgl-mtg-c21-260-enn/?sku=SGL-MTG-C21-260-ENN1" TargetMode="External"/><Relationship Id="rId2471" Type="http://schemas.openxmlformats.org/officeDocument/2006/relationships/hyperlink" Target="https://starcitygames.com/labyrinth-of-skophos-sgl-mtg-thb-243-enn/?sku=SGL-MTG-THB-243-ENN1" TargetMode="External"/><Relationship Id="rId4" Type="http://schemas.openxmlformats.org/officeDocument/2006/relationships/hyperlink" Target="https://starcitygames.com/isolate-sgl-mtg-m19-17-enn/?sku=SGL-MTG-M19-17-ENN1" TargetMode="External"/><Relationship Id="rId236" Type="http://schemas.openxmlformats.org/officeDocument/2006/relationships/hyperlink" Target="https://starcitygames.com/rabble-rousing-sgl-mtg-snc-024-enn/?sku=SGL-MTG-SNC-024-ENN1" TargetMode="External"/><Relationship Id="rId443" Type="http://schemas.openxmlformats.org/officeDocument/2006/relationships/hyperlink" Target="https://starcitygames.com/talrand-sky-summoner-sgl-mtg-jmp-181-enn/?sku=SGL-MTG-JMP-181-ENN1" TargetMode="External"/><Relationship Id="rId650" Type="http://schemas.openxmlformats.org/officeDocument/2006/relationships/hyperlink" Target="https://starcitygames.com/lilianas-triumph-sgl-mtg-tsr2-327-enn/?sku=SGL-MTG-TSR2-327-ENN1" TargetMode="External"/><Relationship Id="rId888" Type="http://schemas.openxmlformats.org/officeDocument/2006/relationships/hyperlink" Target="https://starcitygames.com/scourge-of-nel-toth-sgl-mtg-jmp-274-enn/?sku=SGL-MTG-JMP-274-ENN1" TargetMode="External"/><Relationship Id="rId1073" Type="http://schemas.openxmlformats.org/officeDocument/2006/relationships/hyperlink" Target="https://starcitygames.com/amplifire-sgl-mtg-rna-92-enn/?sku=SGL-MTG-RNA-92-ENN1" TargetMode="External"/><Relationship Id="rId1280" Type="http://schemas.openxmlformats.org/officeDocument/2006/relationships/hyperlink" Target="https://starcitygames.com/boxing-ring-sgl-mtg-ncc-091-enn/?sku=SGL-MTG-NCC-091-ENN1" TargetMode="External"/><Relationship Id="rId1501" Type="http://schemas.openxmlformats.org/officeDocument/2006/relationships/hyperlink" Target="https://starcitygames.com/lavinia-azorius-renegade-sgl-mtg-rna-189-enn/?sku=SGL-MTG-RNA-189-ENN1" TargetMode="External"/><Relationship Id="rId1739" Type="http://schemas.openxmlformats.org/officeDocument/2006/relationships/hyperlink" Target="https://starcitygames.com/yusri-fortunes-flame-sgl-mtg-mh2-218-enn/?sku=SGL-MTG-MH2-218-ENN1" TargetMode="External"/><Relationship Id="rId1946" Type="http://schemas.openxmlformats.org/officeDocument/2006/relationships/hyperlink" Target="https://starcitygames.com/astor-bearer-of-blades-sgl-mtg-dmu-194-enn/?sku=SGL-MTG-DMU-194-ENN1" TargetMode="External"/><Relationship Id="rId2124" Type="http://schemas.openxmlformats.org/officeDocument/2006/relationships/hyperlink" Target="https://starcitygames.com/quandrix-command-sgl-mtg-stx-217-enn/?sku=SGL-MTG-STX-217-ENN1" TargetMode="External"/><Relationship Id="rId2331" Type="http://schemas.openxmlformats.org/officeDocument/2006/relationships/hyperlink" Target="https://starcitygames.com/rootwire-amalgam-sgl-mtg-bro-203-enn/?sku=SGL-MTG-BRO-203-ENN" TargetMode="External"/><Relationship Id="rId303" Type="http://schemas.openxmlformats.org/officeDocument/2006/relationships/hyperlink" Target="https://starcitygames.com/blue-elemental-blast-sgl-mtg-ss1-2-enn/?sku=SGL-MTG-SS1-2-ENN1" TargetMode="External"/><Relationship Id="rId748" Type="http://schemas.openxmlformats.org/officeDocument/2006/relationships/hyperlink" Target="https://starcitygames.com/painful-truths-sgl-mtg-moc-262-enn/?sku=SGL-MTG-MOC-262-ENN" TargetMode="External"/><Relationship Id="rId955" Type="http://schemas.openxmlformats.org/officeDocument/2006/relationships/hyperlink" Target="https://starcitygames.com/magmatic-channeler-sgl-mtg-znr-148-enn/?sku=SGL-MTG-ZNR-148-ENN" TargetMode="External"/><Relationship Id="rId1140" Type="http://schemas.openxmlformats.org/officeDocument/2006/relationships/hyperlink" Target="https://starcitygames.com/sethron-hurloon-general-sgl-mtg-jmp-025-enn/?sku=SGL-MTG-JMP-025-ENN1" TargetMode="External"/><Relationship Id="rId1378" Type="http://schemas.openxmlformats.org/officeDocument/2006/relationships/hyperlink" Target="https://starcitygames.com/muraganda-petroglyphs-sgl-mtg-tsr-220-enn/?sku=SGL-MTG-TSR-220-ENN1" TargetMode="External"/><Relationship Id="rId1585" Type="http://schemas.openxmlformats.org/officeDocument/2006/relationships/hyperlink" Target="https://starcitygames.com/vindicate-sgl-mtg-mh2-294-enn/?sku=SGL-MTG-MH2-294-ENN1" TargetMode="External"/><Relationship Id="rId1792" Type="http://schemas.openxmlformats.org/officeDocument/2006/relationships/hyperlink" Target="https://starcitygames.com/florian-voldaren-scion-sgl-mtg-mid-223-enn/?sku=SGL-MTG-MID-223-ENN1" TargetMode="External"/><Relationship Id="rId1806" Type="http://schemas.openxmlformats.org/officeDocument/2006/relationships/hyperlink" Target="https://starcitygames.com/anje-maid-of-dishonor-sgl-mtg-vow-231-enn/?sku=SGL-MTG-VOW-231-ENN1" TargetMode="External"/><Relationship Id="rId2429" Type="http://schemas.openxmlformats.org/officeDocument/2006/relationships/hyperlink" Target="https://starcitygames.com/smoldering-marsh-sgl-mtg-dmc-234-enn/?sku=SGL-MTG-DMC-234-ENN1" TargetMode="External"/><Relationship Id="rId84" Type="http://schemas.openxmlformats.org/officeDocument/2006/relationships/hyperlink" Target="https://starcitygames.com/slaughter-the-strong-sgl-mtg-rix-22-enn/?sku=SGL-MTG-RIX-22-ENN" TargetMode="External"/><Relationship Id="rId387" Type="http://schemas.openxmlformats.org/officeDocument/2006/relationships/hyperlink" Target="https://starcitygames.com/corsair-captain-sgl-mtg-jmp-011-enn/?sku=SGL-MTG-JMP-011-ENN" TargetMode="External"/><Relationship Id="rId510" Type="http://schemas.openxmlformats.org/officeDocument/2006/relationships/hyperlink" Target="https://starcitygames.com/prognostic-sphinx-sgl-mtg-afc-090-enn/?sku=SGL-MTG-AFC-090-ENN1" TargetMode="External"/><Relationship Id="rId594" Type="http://schemas.openxmlformats.org/officeDocument/2006/relationships/hyperlink" Target="https://starcitygames.com/entrancing-melody-sgl-mtg-xln-55-enn/?sku=SGL-MTG-XLN-55-ENN1" TargetMode="External"/><Relationship Id="rId608" Type="http://schemas.openxmlformats.org/officeDocument/2006/relationships/hyperlink" Target="https://starcitygames.com/blue-suns-twilight-sgl-mtg-one-043-enn/?sku=SGL-MTG-ONE-043-ENN" TargetMode="External"/><Relationship Id="rId815" Type="http://schemas.openxmlformats.org/officeDocument/2006/relationships/hyperlink" Target="https://starcitygames.com/endless-ranks-of-the-dead-sgl-mtg-j22-410-enn/?sku=SGL-MTG-J22-410-ENN" TargetMode="External"/><Relationship Id="rId1238" Type="http://schemas.openxmlformats.org/officeDocument/2006/relationships/hyperlink" Target="https://starcitygames.com/swarm-shambler-sgl-mtg-znr-207-enn/?sku=SGL-MTG-ZNR-207-ENN1" TargetMode="External"/><Relationship Id="rId1445" Type="http://schemas.openxmlformats.org/officeDocument/2006/relationships/hyperlink" Target="https://starcitygames.com/sweet-gum-recluse-sgl-mtg-cmr-260-enn/?sku=SGL-MTG-CMR-260-ENN1" TargetMode="External"/><Relationship Id="rId1652" Type="http://schemas.openxmlformats.org/officeDocument/2006/relationships/hyperlink" Target="https://starcitygames.com/soul-diviner-sgl-mtg-war-218-enn/?sku=SGL-MTG-WAR-218-ENN1" TargetMode="External"/><Relationship Id="rId2068" Type="http://schemas.openxmlformats.org/officeDocument/2006/relationships/hyperlink" Target="https://starcitygames.com/knight-of-autumn-sgl-mtg-afc-187-enn/?sku=SGL-MTG-AFC-187-ENN1" TargetMode="External"/><Relationship Id="rId2275" Type="http://schemas.openxmlformats.org/officeDocument/2006/relationships/hyperlink" Target="https://starcitygames.com/the-stasis-coffin-sgl-mtg-bro-245-enn/?sku=SGL-MTG-BRO-245-ENN" TargetMode="External"/><Relationship Id="rId247" Type="http://schemas.openxmlformats.org/officeDocument/2006/relationships/hyperlink" Target="https://starcitygames.com/sigil-of-the-empty-throne-sgl-mtg-j22-244-enn/?sku=SGL-MTG-J22-244-ENN" TargetMode="External"/><Relationship Id="rId899" Type="http://schemas.openxmlformats.org/officeDocument/2006/relationships/hyperlink" Target="https://starcitygames.com/gorex-the-tombshell-sgl-mtg-mic-020-enn/?sku=SGL-MTG-MIC-020-ENN1" TargetMode="External"/><Relationship Id="rId1000" Type="http://schemas.openxmlformats.org/officeDocument/2006/relationships/hyperlink" Target="https://starcitygames.com/chandra-acolyte-of-flame-sgl-mtg-m20-126-enn/?sku=SGL-MTG-M20-126-ENN1" TargetMode="External"/><Relationship Id="rId1084" Type="http://schemas.openxmlformats.org/officeDocument/2006/relationships/hyperlink" Target="https://starcitygames.com/storms-wrath-sgl-mtg-thb-157-enn/?sku=SGL-MTG-THB-157-ENN1" TargetMode="External"/><Relationship Id="rId1305" Type="http://schemas.openxmlformats.org/officeDocument/2006/relationships/hyperlink" Target="https://starcitygames.com/feline-sovereign-sgl-mtg-m21-180-enn/?sku=SGL-MTG-M21-180-ENN1" TargetMode="External"/><Relationship Id="rId1957" Type="http://schemas.openxmlformats.org/officeDocument/2006/relationships/hyperlink" Target="https://starcitygames.com/adult-gold-dragon-sgl-mtg-afr2-297-enn/?sku=SGL-MTG-AFR2-297-ENN1" TargetMode="External"/><Relationship Id="rId2482" Type="http://schemas.openxmlformats.org/officeDocument/2006/relationships/hyperlink" Target="https://starcitygames.com/dungeon-descent-sgl-mtg-afr2-352-enn/?sku=SGL-MTG-AFR2-352-ENN1" TargetMode="External"/><Relationship Id="rId107" Type="http://schemas.openxmlformats.org/officeDocument/2006/relationships/hyperlink" Target="https://starcitygames.com/unbreakable-formation-sgl-mtg-cmr-388-enn/?sku=SGL-MTG-CMR-388-ENN1" TargetMode="External"/><Relationship Id="rId454" Type="http://schemas.openxmlformats.org/officeDocument/2006/relationships/hyperlink" Target="https://starcitygames.com/cosmos-charger-sgl-mtg-khm-051-enn/?sku=SGL-MTG-KHM-051-ENN1" TargetMode="External"/><Relationship Id="rId661" Type="http://schemas.openxmlformats.org/officeDocument/2006/relationships/hyperlink" Target="https://starcitygames.com/tenacious-underdog-sgl-mtg-snc2-345-enn/?sku=SGL-MTG-SNC2-345-ENN" TargetMode="External"/><Relationship Id="rId759" Type="http://schemas.openxmlformats.org/officeDocument/2006/relationships/hyperlink" Target="https://starcitygames.com/masterminds-acquisition-sgl-mtg-rix-77-enn/?sku=SGL-MTG-RIX-77-ENN" TargetMode="External"/><Relationship Id="rId966" Type="http://schemas.openxmlformats.org/officeDocument/2006/relationships/hyperlink" Target="https://starcitygames.com/goblin-bombardment-sgl-mtg-mh2-279-enn/?sku=SGL-MTG-MH2-279-ENN" TargetMode="External"/><Relationship Id="rId1291" Type="http://schemas.openxmlformats.org/officeDocument/2006/relationships/hyperlink" Target="https://starcitygames.com/wild-beastmaster-sgl-mtg-rtr-139-enn/?sku=SGL-MTG-RTR-139-ENN1" TargetMode="External"/><Relationship Id="rId1389" Type="http://schemas.openxmlformats.org/officeDocument/2006/relationships/hyperlink" Target="https://starcitygames.com/master-of-the-wild-hunt-sgl-mtg-j22-688-enn/?sku=SGL-MTG-J22-688-ENN" TargetMode="External"/><Relationship Id="rId1512" Type="http://schemas.openxmlformats.org/officeDocument/2006/relationships/hyperlink" Target="https://starcitygames.com/scheming-fence-sgl-mtg-snc-219-enn/?sku=SGL-MTG-SNC-219-ENN1" TargetMode="External"/><Relationship Id="rId1596" Type="http://schemas.openxmlformats.org/officeDocument/2006/relationships/hyperlink" Target="https://starcitygames.com/teysa-karlov-sgl-mtg-rna-212-enn/?sku=SGL-MTG-RNA-212-ENN" TargetMode="External"/><Relationship Id="rId1817" Type="http://schemas.openxmlformats.org/officeDocument/2006/relationships/hyperlink" Target="https://starcitygames.com/malfegor-sgl-mtg-ima-205-enn/?sku=SGL-MTG-IMA-205-ENN1" TargetMode="External"/><Relationship Id="rId2135" Type="http://schemas.openxmlformats.org/officeDocument/2006/relationships/hyperlink" Target="https://starcitygames.com/fathom-mage-sgl-mtg-gk2-118-enn/?sku=SGL-MTG-GK2-118-ENN1" TargetMode="External"/><Relationship Id="rId2342" Type="http://schemas.openxmlformats.org/officeDocument/2006/relationships/hyperlink" Target="https://starcitygames.com/steel-hellkite-sgl-mtg-c21-266-enn/?sku=SGL-MTG-C21-266-ENN1" TargetMode="External"/><Relationship Id="rId11" Type="http://schemas.openxmlformats.org/officeDocument/2006/relationships/hyperlink" Target="https://starcitygames.com/gods-willing-sgl-mtg-sta2-007-enf/?sku=SGL-MTG-STA2-007-ENF" TargetMode="External"/><Relationship Id="rId314" Type="http://schemas.openxmlformats.org/officeDocument/2006/relationships/hyperlink" Target="https://starcitygames.com/ludevics-test-subject-sgl-mtg-isd-64a-enn/?sku=SGL-MTG-ISD-64a-ENN1" TargetMode="External"/><Relationship Id="rId398" Type="http://schemas.openxmlformats.org/officeDocument/2006/relationships/hyperlink" Target="https://starcitygames.com/dragon-turtle-sgl-mtg-afr2-307-enn/?sku=SGL-MTG-AFR2-307-ENN1" TargetMode="External"/><Relationship Id="rId521" Type="http://schemas.openxmlformats.org/officeDocument/2006/relationships/hyperlink" Target="https://starcitygames.com/geology-enthusiast-sgl-mtg-bro2-374-enn/?sku=SGL-MTG-BRO2-374-ENN" TargetMode="External"/><Relationship Id="rId619" Type="http://schemas.openxmlformats.org/officeDocument/2006/relationships/hyperlink" Target="https://starcitygames.com/thieves-guild-enforcer-sgl-mtg-m21-125-enn/?sku=SGL-MTG-M21-125-ENN1" TargetMode="External"/><Relationship Id="rId1151" Type="http://schemas.openxmlformats.org/officeDocument/2006/relationships/hyperlink" Target="https://starcitygames.com/invoke-calamity-sgl-mtg-neo-147-enn/?sku=SGL-MTG-NEO-147-ENN1" TargetMode="External"/><Relationship Id="rId1249" Type="http://schemas.openxmlformats.org/officeDocument/2006/relationships/hyperlink" Target="https://starcitygames.com/resilient-khenra-sgl-mtg-hou-131-enn/?sku=SGL-MTG-HOU-131-ENN1" TargetMode="External"/><Relationship Id="rId2079" Type="http://schemas.openxmlformats.org/officeDocument/2006/relationships/hyperlink" Target="https://starcitygames.com/frondland-felidar-sgl-mtg-iko-186-enn/?sku=SGL-MTG-IKO-186-ENN1" TargetMode="External"/><Relationship Id="rId2202" Type="http://schemas.openxmlformats.org/officeDocument/2006/relationships/hyperlink" Target="https://starcitygames.com/sorcerous-spyglass-sgl-mtg-eld-233-enn/?sku=SGL-MTG-ELD-233-ENN1" TargetMode="External"/><Relationship Id="rId95" Type="http://schemas.openxmlformats.org/officeDocument/2006/relationships/hyperlink" Target="https://starcitygames.com/taranika-akroan-veteran-sgl-mtg-thb-039-enn/?sku=SGL-MTG-THB-039-ENN1" TargetMode="External"/><Relationship Id="rId160" Type="http://schemas.openxmlformats.org/officeDocument/2006/relationships/hyperlink" Target="https://starcitygames.com/archon-of-suns-grace-sgl-mtg-thb-003-enn/?sku=SGL-MTG-THB-003-ENN1" TargetMode="External"/><Relationship Id="rId826" Type="http://schemas.openxmlformats.org/officeDocument/2006/relationships/hyperlink" Target="https://starcitygames.com/open-the-graves-sgl-mtg-m19-112-enn/?sku=SGL-MTG-M19-112-ENN1" TargetMode="External"/><Relationship Id="rId1011" Type="http://schemas.openxmlformats.org/officeDocument/2006/relationships/hyperlink" Target="https://starcitygames.com/subira-tulzidi-caravanner-sgl-mtg-m21-162-enn/?sku=SGL-MTG-M21-162-ENN1" TargetMode="External"/><Relationship Id="rId1109" Type="http://schemas.openxmlformats.org/officeDocument/2006/relationships/hyperlink" Target="https://starcitygames.com/stensia-uprising-sgl-mtg-vow-178-enn/?sku=SGL-MTG-VOW-178-ENN1" TargetMode="External"/><Relationship Id="rId1456" Type="http://schemas.openxmlformats.org/officeDocument/2006/relationships/hyperlink" Target="https://starcitygames.com/sylvan-primordial-sgl-mtg-gtc-136-enn/?sku=SGL-MTG-GTC-136-ENN" TargetMode="External"/><Relationship Id="rId1663" Type="http://schemas.openxmlformats.org/officeDocument/2006/relationships/hyperlink" Target="https://starcitygames.com/master-of-death-sgl-mtg-mh2-205-enn/?sku=SGL-MTG-MH2-205-ENN1" TargetMode="External"/><Relationship Id="rId1870" Type="http://schemas.openxmlformats.org/officeDocument/2006/relationships/hyperlink" Target="https://starcitygames.com/tyvar-jubilant-brawler-sgl-mtg-one-218-enn/?sku=SGL-MTG-ONE-218-ENN" TargetMode="External"/><Relationship Id="rId1968" Type="http://schemas.openxmlformats.org/officeDocument/2006/relationships/hyperlink" Target="https://starcitygames.com/response-resurgence-sgl-mtg-cmr-449-enn/?sku=SGL-MTG-CMR-449-ENN1" TargetMode="External"/><Relationship Id="rId2286" Type="http://schemas.openxmlformats.org/officeDocument/2006/relationships/hyperlink" Target="https://starcitygames.com/peacewalker-colossus-sgl-mtg-j22-096-enn/?sku=SGL-MTG-J22-096-ENN" TargetMode="External"/><Relationship Id="rId2493" Type="http://schemas.openxmlformats.org/officeDocument/2006/relationships/hyperlink" Target="https://starcitygames.com/havengul-laboratory-havengul-mystery-sgl-mtg-prm-secret_slx_009-enn/?sku=SGL-MTG-PRM-SECRET_SLX_009-ENN1" TargetMode="External"/><Relationship Id="rId258" Type="http://schemas.openxmlformats.org/officeDocument/2006/relationships/hyperlink" Target="https://starcitygames.com/planar-cleansing-sgl-mtg-m20-33-enn/?sku=SGL-MTG-M20-33-ENN1" TargetMode="External"/><Relationship Id="rId465" Type="http://schemas.openxmlformats.org/officeDocument/2006/relationships/hyperlink" Target="https://starcitygames.com/cleaver-skaab-sgl-mtg-mic-011-enn/?sku=SGL-MTG-MIC-011-ENN1" TargetMode="External"/><Relationship Id="rId672" Type="http://schemas.openxmlformats.org/officeDocument/2006/relationships/hyperlink" Target="https://starcitygames.com/jailbreak-sgl-mtg-ncc-017-enn/?sku=SGL-MTG-NCC-017-ENN1" TargetMode="External"/><Relationship Id="rId1095" Type="http://schemas.openxmlformats.org/officeDocument/2006/relationships/hyperlink" Target="https://starcitygames.com/goblin-goon-sgl-mtg-jmp-326-enn/?sku=SGL-MTG-JMP-326-ENN1" TargetMode="External"/><Relationship Id="rId1316" Type="http://schemas.openxmlformats.org/officeDocument/2006/relationships/hyperlink" Target="https://starcitygames.com/oran-rief-ooze-sgl-mtg-znr-198-enn/?sku=SGL-MTG-ZNR-198-ENN1" TargetMode="External"/><Relationship Id="rId1523" Type="http://schemas.openxmlformats.org/officeDocument/2006/relationships/hyperlink" Target="https://starcitygames.com/linvala-shield-of-sea-gate-sgl-mtg-znr-226-enn/?sku=SGL-MTG-ZNR-226-ENN1" TargetMode="External"/><Relationship Id="rId1730" Type="http://schemas.openxmlformats.org/officeDocument/2006/relationships/hyperlink" Target="https://starcitygames.com/dalakos-crafter-of-wonders-sgl-mtg-thb-212-enn/?sku=SGL-MTG-THB-212-ENN1" TargetMode="External"/><Relationship Id="rId2146" Type="http://schemas.openxmlformats.org/officeDocument/2006/relationships/hyperlink" Target="https://starcitygames.com/mystic-genesis-sgl-mtg-gtc-180-enn/?sku=SGL-MTG-GTC-180-ENN" TargetMode="External"/><Relationship Id="rId2353" Type="http://schemas.openxmlformats.org/officeDocument/2006/relationships/hyperlink" Target="https://starcitygames.com/colossus-of-akros-sgl-mtg-ths-214-enn/?sku=SGL-MTG-THS-214-ENN1" TargetMode="External"/><Relationship Id="rId22" Type="http://schemas.openxmlformats.org/officeDocument/2006/relationships/hyperlink" Target="https://starcitygames.com/paladin-of-atonement-sgl-mtg-rix-16-enn/?sku=SGL-MTG-RIX-16-ENN" TargetMode="External"/><Relationship Id="rId118" Type="http://schemas.openxmlformats.org/officeDocument/2006/relationships/hyperlink" Target="https://starcitygames.com/losheel-clockwork-scholar-sgl-mtg-c21-018-enn/?sku=SGL-MTG-C21-018-ENN1" TargetMode="External"/><Relationship Id="rId325" Type="http://schemas.openxmlformats.org/officeDocument/2006/relationships/hyperlink" Target="https://starcitygames.com/fae-of-wishes-SGL-MTG-ELD2-282-enn/?sku=SGL-MTG-ELD2-282-ENN1" TargetMode="External"/><Relationship Id="rId532" Type="http://schemas.openxmlformats.org/officeDocument/2006/relationships/hyperlink" Target="https://starcitygames.com/graveyard-busybody-sgl-mtg-ust-34-enn/?sku=SGL-MTG-UST-34-ENN1" TargetMode="External"/><Relationship Id="rId977" Type="http://schemas.openxmlformats.org/officeDocument/2006/relationships/hyperlink" Target="https://starcitygames.com/ashling-the-pilgrim-sgl-mtg-dmc-119-enn/?sku=SGL-MTG-DMC-119-ENN1" TargetMode="External"/><Relationship Id="rId1162" Type="http://schemas.openxmlformats.org/officeDocument/2006/relationships/hyperlink" Target="https://starcitygames.com/hew-the-entwood-sgl-mtg-ltr-136-enn/?sku=SGL-MTG-LTR-136-ENN" TargetMode="External"/><Relationship Id="rId1828" Type="http://schemas.openxmlformats.org/officeDocument/2006/relationships/hyperlink" Target="https://starcitygames.com/bedeck-sgl-mtg-rna-221-enn/?sku=SGL-MTG-RNA-221-ENN1" TargetMode="External"/><Relationship Id="rId2006" Type="http://schemas.openxmlformats.org/officeDocument/2006/relationships/hyperlink" Target="https://starcitygames.com/ulasht-the-hate-seed-sgl-mtg-gk2-100-enn/?sku=SGL-MTG-GK2-100-ENN1" TargetMode="External"/><Relationship Id="rId2213" Type="http://schemas.openxmlformats.org/officeDocument/2006/relationships/hyperlink" Target="https://starcitygames.com/diamond-lion-sgl-mtg-mh2-225-enn/?sku=SGL-MTG-MH2-225-ENN1" TargetMode="External"/><Relationship Id="rId2420" Type="http://schemas.openxmlformats.org/officeDocument/2006/relationships/hyperlink" Target="https://starcitygames.com/temple-of-epiphany-sgl-mtg-m21-252-enn/?sku=SGL-MTG-M21-252-ENN1" TargetMode="External"/><Relationship Id="rId171" Type="http://schemas.openxmlformats.org/officeDocument/2006/relationships/hyperlink" Target="https://starcitygames.com/felidar-retreat-sgl-mtg-znr2-292-enn/?sku=SGL-MTG-ZNR2-292-ENN1" TargetMode="External"/><Relationship Id="rId837" Type="http://schemas.openxmlformats.org/officeDocument/2006/relationships/hyperlink" Target="https://starcitygames.com/shadows-verdict-sgl-mtg-znr-124-enn/?sku=SGL-MTG-ZNR-124-ENN1" TargetMode="External"/><Relationship Id="rId1022" Type="http://schemas.openxmlformats.org/officeDocument/2006/relationships/hyperlink" Target="https://starcitygames.com/arni-brokenbrow-sgl-mtg-khm2-310-enn/?sku=SGL-MTG-KHM2-310-ENN1" TargetMode="External"/><Relationship Id="rId1467" Type="http://schemas.openxmlformats.org/officeDocument/2006/relationships/hyperlink" Target="https://starcitygames.com/dawnglade-regent-sgl-mtg-cmr-222-enn/?sku=SGL-MTG-CMR-222-ENN1" TargetMode="External"/><Relationship Id="rId1674" Type="http://schemas.openxmlformats.org/officeDocument/2006/relationships/hyperlink" Target="https://starcitygames.com/gisa-and-geralf-sgl-mtg-mic-150-enn/?sku=SGL-MTG-MIC-150-ENN1" TargetMode="External"/><Relationship Id="rId1881" Type="http://schemas.openxmlformats.org/officeDocument/2006/relationships/hyperlink" Target="https://starcitygames.com/daemogoth-titan-sgl-mtg-stx-174-enn/?sku=SGL-MTG-STX-174-ENN1" TargetMode="External"/><Relationship Id="rId2297" Type="http://schemas.openxmlformats.org/officeDocument/2006/relationships/hyperlink" Target="https://starcitygames.com/cold-storage-sgl-mtg-pwsb-tmp_280-enn/?sku=SGL-MTG-PWSB-TMP_280-ENN1" TargetMode="External"/><Relationship Id="rId269" Type="http://schemas.openxmlformats.org/officeDocument/2006/relationships/hyperlink" Target="https://starcitygames.com/silverwing-squadron-sgl-mtg-moc-207-enn/?sku=SGL-MTG-MOC-207-ENN" TargetMode="External"/><Relationship Id="rId476" Type="http://schemas.openxmlformats.org/officeDocument/2006/relationships/hyperlink" Target="https://starcitygames.com/gifts-ungiven-sgl-mtg-2x2-051-enn/?sku=SGL-MTG-2X2-051-ENN1" TargetMode="External"/><Relationship Id="rId683" Type="http://schemas.openxmlformats.org/officeDocument/2006/relationships/hyperlink" Target="https://starcitygames.com/tomb-robber-sgl-mtg-rix-87-enn/?sku=SGL-MTG-RIX-87-ENN" TargetMode="External"/><Relationship Id="rId890" Type="http://schemas.openxmlformats.org/officeDocument/2006/relationships/hyperlink" Target="https://starcitygames.com/gurmag-angler-sgl-mtg-tsr2-324-enn/?sku=SGL-MTG-TSR2-324-ENN" TargetMode="External"/><Relationship Id="rId904" Type="http://schemas.openxmlformats.org/officeDocument/2006/relationships/hyperlink" Target="https://starcitygames.com/profane-transfusion-sgl-mtg-cmr-145-enn/?sku=SGL-MTG-CMR-145-ENN1" TargetMode="External"/><Relationship Id="rId1327" Type="http://schemas.openxmlformats.org/officeDocument/2006/relationships/hyperlink" Target="https://starcitygames.com/briarbridge-tracker-sgl-mtg-mid-172-enn/?sku=SGL-MTG-MID-172-ENN1" TargetMode="External"/><Relationship Id="rId1534" Type="http://schemas.openxmlformats.org/officeDocument/2006/relationships/hyperlink" Target="https://starcitygames.com/vodalian-wave-knight-sgl-mtg-moc-043-enn/?sku=SGL-MTG-MOC-043-ENN" TargetMode="External"/><Relationship Id="rId1741" Type="http://schemas.openxmlformats.org/officeDocument/2006/relationships/hyperlink" Target="https://starcitygames.com/vadrik-astral-archmage-sgl-mtg-mid-248-enn/?sku=SGL-MTG-MID-248-ENN1" TargetMode="External"/><Relationship Id="rId1979" Type="http://schemas.openxmlformats.org/officeDocument/2006/relationships/hyperlink" Target="https://starcitygames.com/piru-the-volatile-sgl-mtg-mh2-207-enn/?sku=SGL-MTG-MH2-207-ENN1" TargetMode="External"/><Relationship Id="rId2157" Type="http://schemas.openxmlformats.org/officeDocument/2006/relationships/hyperlink" Target="https://starcitygames.com/reason-sgl-mtg-hou-154a-enn/?sku=SGL-MTG-HOU-154a-ENN1" TargetMode="External"/><Relationship Id="rId2364" Type="http://schemas.openxmlformats.org/officeDocument/2006/relationships/hyperlink" Target="https://starcitygames.com/karn-living-legacy-sgl-mtg-dmu-001-enn/?sku=SGL-MTG-DMU-001-ENN" TargetMode="External"/><Relationship Id="rId33" Type="http://schemas.openxmlformats.org/officeDocument/2006/relationships/hyperlink" Target="https://starcitygames.com/containment-priest-sgl-mtg-m21-013-enn/?sku=SGL-MTG-M21-013-ENN1" TargetMode="External"/><Relationship Id="rId129" Type="http://schemas.openxmlformats.org/officeDocument/2006/relationships/hyperlink" Target="https://starcitygames.com/extraction-specialist-sgl-mtg-snc-012-enn/?sku=SGL-MTG-SNC-012-ENN1" TargetMode="External"/><Relationship Id="rId336" Type="http://schemas.openxmlformats.org/officeDocument/2006/relationships/hyperlink" Target="https://starcitygames.com/nimble-trapfinder-sgl-mtg-znr-072-enn/?sku=SGL-MTG-ZNR-072-ENN1" TargetMode="External"/><Relationship Id="rId543" Type="http://schemas.openxmlformats.org/officeDocument/2006/relationships/hyperlink" Target="https://starcitygames.com/ormos-archive-keeper-sgl-mtg-jmp-013-enn/?sku=SGL-MTG-JMP-013-ENN1" TargetMode="External"/><Relationship Id="rId988" Type="http://schemas.openxmlformats.org/officeDocument/2006/relationships/hyperlink" Target="https://starcitygames.com/pia-nalaar-sgl-mtg-kld-124-enn/?sku=SGL-MTG-KLD-124-ENN" TargetMode="External"/><Relationship Id="rId1173" Type="http://schemas.openxmlformats.org/officeDocument/2006/relationships/hyperlink" Target="https://starcitygames.com/etali-primal-storm-sgl-mtg-rix-100-enn/?sku=SGL-MTG-RIX-100-ENN" TargetMode="External"/><Relationship Id="rId1380" Type="http://schemas.openxmlformats.org/officeDocument/2006/relationships/hyperlink" Target="https://starcitygames.com/accomplished-alchemist-sgl-mtg-stx-119-enn/?sku=SGL-MTG-STX-119-ENN1" TargetMode="External"/><Relationship Id="rId1601" Type="http://schemas.openxmlformats.org/officeDocument/2006/relationships/hyperlink" Target="https://starcitygames.com/firjas-retribution-sgl-mtg-prm-pp_khm_210-enn/?sku=SGL-MTG-PRM-PP_KHM_210-ENN1" TargetMode="External"/><Relationship Id="rId1839" Type="http://schemas.openxmlformats.org/officeDocument/2006/relationships/hyperlink" Target="https://starcitygames.com/ognis-the-dragons-lash-sgl-mtg-snc2-325-enn/?sku=SGL-MTG-SNC2-325-ENN1" TargetMode="External"/><Relationship Id="rId2017" Type="http://schemas.openxmlformats.org/officeDocument/2006/relationships/hyperlink" Target="https://starcitygames.com/doors-of-durin-sgl-mtg-ltr-199-enn/?sku=SGL-MTG-LTR-199-ENN" TargetMode="External"/><Relationship Id="rId2224" Type="http://schemas.openxmlformats.org/officeDocument/2006/relationships/hyperlink" Target="https://starcitygames.com/journeyers-kite-sgl-mtg-brr-025-enn/?sku=SGL-MTG-BRR-025-ENN" TargetMode="External"/><Relationship Id="rId182" Type="http://schemas.openxmlformats.org/officeDocument/2006/relationships/hyperlink" Target="https://starcitygames.com/semesters-end-sgl-mtg-prm-pp_stx_027-enn/?sku=SGL-MTG-PRM-PP_STX_027-ENN1" TargetMode="External"/><Relationship Id="rId403" Type="http://schemas.openxmlformats.org/officeDocument/2006/relationships/hyperlink" Target="https://starcitygames.com/imperious-mindbreaker-sgl-mtg-voc-033-enn/?sku=SGL-MTG-VOC-033-ENN1" TargetMode="External"/><Relationship Id="rId750" Type="http://schemas.openxmlformats.org/officeDocument/2006/relationships/hyperlink" Target="https://starcitygames.com/lobelia-sackville-baggins-sgl-mtg-ltr-093-enn/?sku=SGL-MTG-LTR-093-ENN" TargetMode="External"/><Relationship Id="rId848" Type="http://schemas.openxmlformats.org/officeDocument/2006/relationships/hyperlink" Target="https://starcitygames.com/custodi-lich-sgl-mtg-ncc-244-enn/?sku=SGL-MTG-NCC-244-ENN1" TargetMode="External"/><Relationship Id="rId1033" Type="http://schemas.openxmlformats.org/officeDocument/2006/relationships/hyperlink" Target="https://starcitygames.com/pia-nalaar-sgl-mtg-c21-177-enn/?sku=SGL-MTG-C21-177-ENN1" TargetMode="External"/><Relationship Id="rId1478" Type="http://schemas.openxmlformats.org/officeDocument/2006/relationships/hyperlink" Target="https://starcitygames.com/end-raze-forerunners-sgl-mtg-rna-124-enn/?sku=SGL-MTG-RNA-124-ENN1" TargetMode="External"/><Relationship Id="rId1685" Type="http://schemas.openxmlformats.org/officeDocument/2006/relationships/hyperlink" Target="https://starcitygames.com/zareth-san-the-trickster-sgl-mtg-znr-242-enn/?sku=SGL-MTG-ZNR-242-ENN1" TargetMode="External"/><Relationship Id="rId1892" Type="http://schemas.openxmlformats.org/officeDocument/2006/relationships/hyperlink" Target="https://starcitygames.com/deadbridge-chant-sgl-mtg-gk1-58-enn/?sku=SGL-MTG-GK1-58-ENN1" TargetMode="External"/><Relationship Id="rId1906" Type="http://schemas.openxmlformats.org/officeDocument/2006/relationships/hyperlink" Target="https://starcitygames.com/path-of-mettle-sgl-mtg-rix-165a-enn/?sku=SGL-MTG-RIX-165a-ENN1" TargetMode="External"/><Relationship Id="rId2431" Type="http://schemas.openxmlformats.org/officeDocument/2006/relationships/hyperlink" Target="https://starcitygames.com/foreboding-ruins-sgl-mtg-ltc-310-enn/?sku=SGL-MTG-LTC-310-ENN" TargetMode="External"/><Relationship Id="rId487" Type="http://schemas.openxmlformats.org/officeDocument/2006/relationships/hyperlink" Target="https://starcitygames.com/herald-of-hoofbeats-sgl-mtg-moc-022-enn/?sku=SGL-MTG-MOC-022-ENN" TargetMode="External"/><Relationship Id="rId610" Type="http://schemas.openxmlformats.org/officeDocument/2006/relationships/hyperlink" Target="https://starcitygames.com/hour-of-eternity-sgl-mtg-hou-36-enn/?sku=SGL-MTG-HOU-36-ENN1" TargetMode="External"/><Relationship Id="rId694" Type="http://schemas.openxmlformats.org/officeDocument/2006/relationships/hyperlink" Target="https://starcitygames.com/nighthowler-sgl-mtg-pwsb-c15_129-enn/?sku=SGL-MTG-PWSB-C15_129-ENN1" TargetMode="External"/><Relationship Id="rId708" Type="http://schemas.openxmlformats.org/officeDocument/2006/relationships/hyperlink" Target="https://starcitygames.com/nighthawk-scavenger-sgl-mtg-znr-115-enn/?sku=SGL-MTG-ZNR-115-ENN1" TargetMode="External"/><Relationship Id="rId915" Type="http://schemas.openxmlformats.org/officeDocument/2006/relationships/hyperlink" Target="https://starcitygames.com/cut-of-the-profits-sgl-mtg-snc-072-enn/?sku=SGL-MTG-SNC-072-ENN1" TargetMode="External"/><Relationship Id="rId1240" Type="http://schemas.openxmlformats.org/officeDocument/2006/relationships/hyperlink" Target="https://starcitygames.com/instrument-of-the-bards-sgl-mtg-afr2-385-enn/?sku=SGL-MTG-AFR2-385-ENN1" TargetMode="External"/><Relationship Id="rId1338" Type="http://schemas.openxmlformats.org/officeDocument/2006/relationships/hyperlink" Target="https://starcitygames.com/threats-undetected-sgl-mtg-dmu-185-enn/?sku=SGL-MTG-DMU-185-ENN1" TargetMode="External"/><Relationship Id="rId1545" Type="http://schemas.openxmlformats.org/officeDocument/2006/relationships/hyperlink" Target="https://starcitygames.com/azor-the-lawbringer-sgl-mtg-rix-154-enn/?sku=SGL-MTG-RIX-154-ENN" TargetMode="External"/><Relationship Id="rId2070" Type="http://schemas.openxmlformats.org/officeDocument/2006/relationships/hyperlink" Target="https://starcitygames.com/king-darien-xlviii-sgl-mtg-dmu2-303-enn/?sku=SGL-MTG-DMU2-303-ENN1" TargetMode="External"/><Relationship Id="rId2168" Type="http://schemas.openxmlformats.org/officeDocument/2006/relationships/hyperlink" Target="https://starcitygames.com/guided-passage-sgl-mtg-pwsb-apc_105-enn/?sku=SGL-MTG-PWSB-APC_105-ENN1" TargetMode="External"/><Relationship Id="rId2375" Type="http://schemas.openxmlformats.org/officeDocument/2006/relationships/hyperlink" Target="https://starcitygames.com/kher-keep-sgl-mtg-tsr-281-enn/?sku=SGL-MTG-TSR-281-ENN1" TargetMode="External"/><Relationship Id="rId347" Type="http://schemas.openxmlformats.org/officeDocument/2006/relationships/hyperlink" Target="https://starcitygames.com/suspicious-stowaway-seafaring-werewolf-sgl-mtg-mid-080-enn/?sku=SGL-MTG-MID-080-ENN" TargetMode="External"/><Relationship Id="rId999" Type="http://schemas.openxmlformats.org/officeDocument/2006/relationships/hyperlink" Target="https://starcitygames.com/spiteful-sliver-sgl-mtg-mh1-148-enn/?sku=SGL-MTG-MH1-148-ENN1" TargetMode="External"/><Relationship Id="rId1100" Type="http://schemas.openxmlformats.org/officeDocument/2006/relationships/hyperlink" Target="https://starcitygames.com/reckless-crew-sgl-mtg-khm2-359-enn/?sku=SGL-MTG-KHM2-359-ENN1" TargetMode="External"/><Relationship Id="rId1184" Type="http://schemas.openxmlformats.org/officeDocument/2006/relationships/hyperlink" Target="https://starcitygames.com/combustible-gearhulk-sgl-mtg-c21-163-enn/?sku=SGL-MTG-C21-163-ENN1" TargetMode="External"/><Relationship Id="rId1405" Type="http://schemas.openxmlformats.org/officeDocument/2006/relationships/hyperlink" Target="https://starcitygames.com/awakening-of-vitu-ghazi-sgl-mtg-war-152-enn/?sku=SGL-MTG-WAR-152-ENN1" TargetMode="External"/><Relationship Id="rId1752" Type="http://schemas.openxmlformats.org/officeDocument/2006/relationships/hyperlink" Target="https://starcitygames.com/dominus-of-fealty-sgl-mtg-pwsb-cmd_194-enn/?sku=SGL-MTG-PWSB-CMD_194-ENN1" TargetMode="External"/><Relationship Id="rId2028" Type="http://schemas.openxmlformats.org/officeDocument/2006/relationships/hyperlink" Target="https://starcitygames.com/sarinth-greatwurm-sgl-mtg-bro-220-enn/?sku=SGL-MTG-BRO-220-ENN" TargetMode="External"/><Relationship Id="rId44" Type="http://schemas.openxmlformats.org/officeDocument/2006/relationships/hyperlink" Target="https://starcitygames.com/ajanis-pridemate-sgl-mtg-tsr2-290-enn/?sku=SGL-MTG-TSR2-290-ENN1" TargetMode="External"/><Relationship Id="rId554" Type="http://schemas.openxmlformats.org/officeDocument/2006/relationships/hyperlink" Target="https://starcitygames.com/cut-your-losses-sgl-mtg-snc-038-enn/?sku=SGL-MTG-SNC-038-ENN1" TargetMode="External"/><Relationship Id="rId761" Type="http://schemas.openxmlformats.org/officeDocument/2006/relationships/hyperlink" Target="https://starcitygames.com/rite-of-belzenlok-sgl-mtg-dom-102-enn/?sku=SGL-MTG-DOM-102-ENN1" TargetMode="External"/><Relationship Id="rId859" Type="http://schemas.openxmlformats.org/officeDocument/2006/relationships/hyperlink" Target="https://starcitygames.com/sauron-the-necromancer-sgl-mtg-ltr-106-enn/?sku=SGL-MTG-LTR-106-ENN" TargetMode="External"/><Relationship Id="rId1391" Type="http://schemas.openxmlformats.org/officeDocument/2006/relationships/hyperlink" Target="https://starcitygames.com/doomskar-warrior-sgl-mtg-mom-185-enn/?sku=SGL-MTG-MOM-185-ENN" TargetMode="External"/><Relationship Id="rId1489" Type="http://schemas.openxmlformats.org/officeDocument/2006/relationships/hyperlink" Target="https://starcitygames.com/nyleas-intervention-sgl-mtg-thb-188-enn/?sku=SGL-MTG-THB-188-ENN1" TargetMode="External"/><Relationship Id="rId1612" Type="http://schemas.openxmlformats.org/officeDocument/2006/relationships/hyperlink" Target="https://starcitygames.com/ria-ivor-bane-of-bladehold-sgl-mtg-one2-323-enn/?sku=SGL-MTG-ONE2-323-ENN" TargetMode="External"/><Relationship Id="rId1696" Type="http://schemas.openxmlformats.org/officeDocument/2006/relationships/hyperlink" Target="https://starcitygames.com/connive-sgl-mtg-grn-222-enn/?sku=SGL-MTG-GRN-222-ENN1" TargetMode="External"/><Relationship Id="rId1917" Type="http://schemas.openxmlformats.org/officeDocument/2006/relationships/hyperlink" Target="https://starcitygames.com/goblin-trenches-sgl-mtg-ema-203-enn/?sku=SGL-MTG-EMA-203-ENN1" TargetMode="External"/><Relationship Id="rId2235" Type="http://schemas.openxmlformats.org/officeDocument/2006/relationships/hyperlink" Target="https://starcitygames.com/sting-the-glinting-dagger-sgl-mtg-ltr-250-enn/?sku=SGL-MTG-LTR-250-ENN" TargetMode="External"/><Relationship Id="rId2442" Type="http://schemas.openxmlformats.org/officeDocument/2006/relationships/hyperlink" Target="https://starcitygames.com/furycalm-snarl-sgl-mtg-stx-266-enn/?sku=SGL-MTG-STX-266-ENN1" TargetMode="External"/><Relationship Id="rId193" Type="http://schemas.openxmlformats.org/officeDocument/2006/relationships/hyperlink" Target="https://starcitygames.com/day-of-destiny-sgl-mtg-dmc-099-enn/?sku=SGL-MTG-DMC-099-ENN" TargetMode="External"/><Relationship Id="rId207" Type="http://schemas.openxmlformats.org/officeDocument/2006/relationships/hyperlink" Target="https://starcitygames.com/cleansing-nova-sgl-mtg-m19-9-enn/?sku=SGL-MTG-M19-9-ENN1" TargetMode="External"/><Relationship Id="rId414" Type="http://schemas.openxmlformats.org/officeDocument/2006/relationships/hyperlink" Target="https://starcitygames.com/skystrike-officer-sgl-mtg-bro-062-enn/?sku=SGL-MTG-BRO-062-ENN" TargetMode="External"/><Relationship Id="rId498" Type="http://schemas.openxmlformats.org/officeDocument/2006/relationships/hyperlink" Target="https://starcitygames.com/thryx-the-sudden-storm-sgl-mtg-thb-076-enn/?sku=SGL-MTG-THB-076-ENN1" TargetMode="External"/><Relationship Id="rId621" Type="http://schemas.openxmlformats.org/officeDocument/2006/relationships/hyperlink" Target="https://starcitygames.com/forsworn-paladin-sgl-mtg-afr-104-enn/?sku=SGL-MTG-AFR-104-ENN1" TargetMode="External"/><Relationship Id="rId1044" Type="http://schemas.openxmlformats.org/officeDocument/2006/relationships/hyperlink" Target="https://starcitygames.com/widespread-thieving-sgl-mtg-snc-130-enn/?sku=SGL-MTG-SNC-130-ENN1" TargetMode="External"/><Relationship Id="rId1251" Type="http://schemas.openxmlformats.org/officeDocument/2006/relationships/hyperlink" Target="https://starcitygames.com/channel-sgl-mtg-ima-157-enn/?sku=SGL-MTG-IMA-157-ENN1" TargetMode="External"/><Relationship Id="rId1349" Type="http://schemas.openxmlformats.org/officeDocument/2006/relationships/hyperlink" Target="https://starcitygames.com/emperors-vanguard-sgl-mtg-xln-189-enn/?sku=SGL-MTG-XLN-189-ENN1" TargetMode="External"/><Relationship Id="rId2081" Type="http://schemas.openxmlformats.org/officeDocument/2006/relationships/hyperlink" Target="https://starcitygames.com/yasharn-implacable-earth-sgl-mtg-znr-240-enn/?sku=SGL-MTG-ZNR-240-ENN1" TargetMode="External"/><Relationship Id="rId2179" Type="http://schemas.openxmlformats.org/officeDocument/2006/relationships/hyperlink" Target="https://starcitygames.com/lotus-bloom-sgl-mtg-tsr-270-enn/?sku=SGL-MTG-TSR-270-ENN" TargetMode="External"/><Relationship Id="rId2302" Type="http://schemas.openxmlformats.org/officeDocument/2006/relationships/hyperlink" Target="https://starcitygames.com/nevinyrrals-disk-sgl-mtg-mh2-298-enn/?sku=SGL-MTG-MH2-298-ENN1" TargetMode="External"/><Relationship Id="rId260" Type="http://schemas.openxmlformats.org/officeDocument/2006/relationships/hyperlink" Target="https://starcitygames.com/martyrs-bond-sgl-mtg-pwsb-cmd_019-enn/?sku=SGL-MTG-PWSB-CMD_019-ENN1" TargetMode="External"/><Relationship Id="rId719" Type="http://schemas.openxmlformats.org/officeDocument/2006/relationships/hyperlink" Target="https://starcitygames.com/mask-of-griselbrand-sgl-mtg-mid-111-enn/?sku=SGL-MTG-MID-111-ENN1" TargetMode="External"/><Relationship Id="rId926" Type="http://schemas.openxmlformats.org/officeDocument/2006/relationships/hyperlink" Target="https://starcitygames.com/minion-of-the-mighty-sgl-mtg-afr-156-enn/?sku=SGL-MTG-AFR-156-ENN1" TargetMode="External"/><Relationship Id="rId1111" Type="http://schemas.openxmlformats.org/officeDocument/2006/relationships/hyperlink" Target="https://starcitygames.com/jaxis-the-troublemaker-sgl-mtg-snc-112-enn/?sku=SGL-MTG-SNC-112-ENN1" TargetMode="External"/><Relationship Id="rId1556" Type="http://schemas.openxmlformats.org/officeDocument/2006/relationships/hyperlink" Target="https://starcitygames.com/toluz-clever-conductor-sgl-mtg-snc-228-enn/?sku=SGL-MTG-SNC-228-ENN1" TargetMode="External"/><Relationship Id="rId1763" Type="http://schemas.openxmlformats.org/officeDocument/2006/relationships/hyperlink" Target="https://starcitygames.com/ovika-enigma-goliath-sgl-mtg-one-213-enn/?sku=SGL-MTG-ONE-213-ENN" TargetMode="External"/><Relationship Id="rId1970" Type="http://schemas.openxmlformats.org/officeDocument/2006/relationships/hyperlink" Target="https://starcitygames.com/wake-the-past-sgl-mtg-c21-075-enn/?sku=SGL-MTG-C21-075-ENN1" TargetMode="External"/><Relationship Id="rId2386" Type="http://schemas.openxmlformats.org/officeDocument/2006/relationships/hyperlink" Target="https://starcitygames.com/prairie-stream-sgl-mtg-ncc-421-enn/?sku=SGL-MTG-NCC-421-ENN1" TargetMode="External"/><Relationship Id="rId55" Type="http://schemas.openxmlformats.org/officeDocument/2006/relationships/hyperlink" Target="https://starcitygames.com/sram-senior-edificer-sgl-mtg-afc-072-enn/?sku=SGL-MTG-AFC-072-ENN1" TargetMode="External"/><Relationship Id="rId120" Type="http://schemas.openxmlformats.org/officeDocument/2006/relationships/hyperlink" Target="https://starcitygames.com/nils-discipline-enforcer-sgl-mtg-c212-347-enn/?sku=SGL-MTG-C212-347-ENN1" TargetMode="External"/><Relationship Id="rId358" Type="http://schemas.openxmlformats.org/officeDocument/2006/relationships/hyperlink" Target="https://starcitygames.com/lost-isle-calling-sgl-mtg-ltr-061-enn/?sku=SGL-MTG-LTR-061-ENN" TargetMode="External"/><Relationship Id="rId565" Type="http://schemas.openxmlformats.org/officeDocument/2006/relationships/hyperlink" Target="https://starcitygames.com/alhammarret-high-arbiter-sgl-mtg-ori-43-enn/?sku=SGL-MTG-ORI-43-ENN" TargetMode="External"/><Relationship Id="rId772" Type="http://schemas.openxmlformats.org/officeDocument/2006/relationships/hyperlink" Target="https://starcitygames.com/dirge-bat-sgl-mtg-iko-084-enn/?sku=SGL-MTG-IKO-084-ENN1" TargetMode="External"/><Relationship Id="rId1195" Type="http://schemas.openxmlformats.org/officeDocument/2006/relationships/hyperlink" Target="https://starcitygames.com/volcanic-vision-sgl-mtg-dds-19-enn/?sku=SGL-MTG-DDS-19-ENN1" TargetMode="External"/><Relationship Id="rId1209" Type="http://schemas.openxmlformats.org/officeDocument/2006/relationships/hyperlink" Target="https://starcitygames.com/volcanic-salvo-sgl-mtg-m21-172-enn/?sku=SGL-MTG-M21-172-ENN1" TargetMode="External"/><Relationship Id="rId1416" Type="http://schemas.openxmlformats.org/officeDocument/2006/relationships/hyperlink" Target="https://starcitygames.com/song-of-inspiration-sgl-mtg-afc-042-enn/?sku=SGL-MTG-AFC-042-ENN1" TargetMode="External"/><Relationship Id="rId1623" Type="http://schemas.openxmlformats.org/officeDocument/2006/relationships/hyperlink" Target="https://starcitygames.com/vona-butcher-of-magan-sgl-mtg-moc-342-enn/?sku=SGL-MTG-MOC-342-ENN" TargetMode="External"/><Relationship Id="rId1830" Type="http://schemas.openxmlformats.org/officeDocument/2006/relationships/hyperlink" Target="https://starcitygames.com/rakdoss-return-sgl-mtg-gk2-72-enn/?sku=SGL-MTG-GK2-72-ENN1" TargetMode="External"/><Relationship Id="rId2039" Type="http://schemas.openxmlformats.org/officeDocument/2006/relationships/hyperlink" Target="https://starcitygames.com/incandescent-aria-sgl-mtg-snc2-311-enn/?sku=SGL-MTG-SNC2-311-ENN1" TargetMode="External"/><Relationship Id="rId2246" Type="http://schemas.openxmlformats.org/officeDocument/2006/relationships/hyperlink" Target="https://starcitygames.com/sigiled-sword-of-valeron-sgl-mtg-m19-244-enn/?sku=SGL-MTG-M19-244-ENN" TargetMode="External"/><Relationship Id="rId2453" Type="http://schemas.openxmlformats.org/officeDocument/2006/relationships/hyperlink" Target="https://starcitygames.com/fortified-village-sgl-mtg-soi-274-enn/?sku=SGL-MTG-SOI-274-ENN1" TargetMode="External"/><Relationship Id="rId218" Type="http://schemas.openxmlformats.org/officeDocument/2006/relationships/hyperlink" Target="https://starcitygames.com/blessed-sanctuary-sgl-mtg-jmp-001-enn/?sku=SGL-MTG-JMP-001-ENN1" TargetMode="External"/><Relationship Id="rId425" Type="http://schemas.openxmlformats.org/officeDocument/2006/relationships/hyperlink" Target="https://starcitygames.com/kumenas-awakening-sgl-mtg-rix-42-enn/?sku=SGL-MTG-RIX-42-ENN" TargetMode="External"/><Relationship Id="rId632" Type="http://schemas.openxmlformats.org/officeDocument/2006/relationships/hyperlink" Target="https://starcitygames.com/bloodcrazed-paladin-sgl-mtg-xln-93-enn/?sku=SGL-MTG-XLN-93-ENN1" TargetMode="External"/><Relationship Id="rId1055" Type="http://schemas.openxmlformats.org/officeDocument/2006/relationships/hyperlink" Target="https://starcitygames.com/draconic-destiny-sgl-mtg-bro-130-enn/?sku=SGL-MTG-BRO-130-ENN" TargetMode="External"/><Relationship Id="rId1262" Type="http://schemas.openxmlformats.org/officeDocument/2006/relationships/hyperlink" Target="https://starcitygames.com/scavenging-ooze-sgl-mtg-m212-318-enn/?sku=SGL-MTG-M212-318-ENN1" TargetMode="External"/><Relationship Id="rId1928" Type="http://schemas.openxmlformats.org/officeDocument/2006/relationships/hyperlink" Target="https://starcitygames.com/firemane-avenger-sgl-mtg-gtc-163-enn/?sku=SGL-MTG-GTC-163-ENN1" TargetMode="External"/><Relationship Id="rId2092" Type="http://schemas.openxmlformats.org/officeDocument/2006/relationships/hyperlink" Target="https://starcitygames.com/armada-wurm-sgl-mtg-gk1-108-enn/?sku=SGL-MTG-GK1-108-ENN1" TargetMode="External"/><Relationship Id="rId2106" Type="http://schemas.openxmlformats.org/officeDocument/2006/relationships/hyperlink" Target="https://starcitygames.com/falco-spara-pactweaver-sgl-mtg-snc2-307-enn/?sku=SGL-MTG-SNC2-307-ENN1" TargetMode="External"/><Relationship Id="rId2313" Type="http://schemas.openxmlformats.org/officeDocument/2006/relationships/hyperlink" Target="https://starcitygames.com/quicksilver-amulet-sgl-mtg-brr2-108-enn/?sku=SGL-MTG-BRR2-108-ENN" TargetMode="External"/><Relationship Id="rId271" Type="http://schemas.openxmlformats.org/officeDocument/2006/relationships/hyperlink" Target="https://starcitygames.com/luminate-primordial-sgl-mtg-gtc-20-enn/?sku=SGL-MTG-GTC-20-ENN" TargetMode="External"/><Relationship Id="rId937" Type="http://schemas.openxmlformats.org/officeDocument/2006/relationships/hyperlink" Target="https://starcitygames.com/dire-fleet-daredevil-sgl-mtg-rix-99-enn/?sku=SGL-MTG-RIX-99-ENN" TargetMode="External"/><Relationship Id="rId1122" Type="http://schemas.openxmlformats.org/officeDocument/2006/relationships/hyperlink" Target="https://starcitygames.com/eomer-marshal-of-rohan-sgl-mtg-ltr-120-enn/?sku=SGL-MTG-LTR-120-ENN" TargetMode="External"/><Relationship Id="rId1567" Type="http://schemas.openxmlformats.org/officeDocument/2006/relationships/hyperlink" Target="https://starcitygames.com/shaile-dean-of-radiance-embrose-dean-of-shadow-sgl-mtg-stx-158-enn/?sku=SGL-MTG-STX-158-ENN1" TargetMode="External"/><Relationship Id="rId1774" Type="http://schemas.openxmlformats.org/officeDocument/2006/relationships/hyperlink" Target="https://starcitygames.com/immard-the-stormcleaver-sgl-mtg-prm-secret_slx_014-enn/?sku=SGL-MTG-PRM-SECRET_SLX_014-ENN" TargetMode="External"/><Relationship Id="rId1981" Type="http://schemas.openxmlformats.org/officeDocument/2006/relationships/hyperlink" Target="https://starcitygames.com/radha-heir-to-keld-sgl-mtg-dds-53-enn/?sku=SGL-MTG-DDS-53-ENN1" TargetMode="External"/><Relationship Id="rId2397" Type="http://schemas.openxmlformats.org/officeDocument/2006/relationships/hyperlink" Target="https://starcitygames.com/shineshadow-snarl-sgl-mtg-stx-272-enn/?sku=SGL-MTG-STX-272-ENN" TargetMode="External"/><Relationship Id="rId66" Type="http://schemas.openxmlformats.org/officeDocument/2006/relationships/hyperlink" Target="https://starcitygames.com/leonin-arbiter-sgl-mtg-2x2-016-enn/?sku=SGL-MTG-2X2-016-ENN1" TargetMode="External"/><Relationship Id="rId131" Type="http://schemas.openxmlformats.org/officeDocument/2006/relationships/hyperlink" Target="https://starcitygames.com/laezel-vlaakiths-champion-sgl-mtg-clb2-378-enn/?sku=SGL-MTG-CLB2-378-ENN" TargetMode="External"/><Relationship Id="rId369" Type="http://schemas.openxmlformats.org/officeDocument/2006/relationships/hyperlink" Target="https://starcitygames.com/admirals-order-sgl-mtg-rix-31-enn/?sku=SGL-MTG-RIX-31-ENN" TargetMode="External"/><Relationship Id="rId576" Type="http://schemas.openxmlformats.org/officeDocument/2006/relationships/hyperlink" Target="https://starcitygames.com/cyclone-summoner-sgl-mtg-khm-052-enn/?sku=SGL-MTG-KHM-052-ENN1" TargetMode="External"/><Relationship Id="rId783" Type="http://schemas.openxmlformats.org/officeDocument/2006/relationships/hyperlink" Target="https://starcitygames.com/hagra-mauling-hagra-broodpit-sgl-mtg-znr-106-enn/?sku=SGL-MTG-ZNR-106-ENN1" TargetMode="External"/><Relationship Id="rId990" Type="http://schemas.openxmlformats.org/officeDocument/2006/relationships/hyperlink" Target="https://starcitygames.com/sweltering-suns-sgl-mtg-akh-149-enn/?sku=SGL-MTG-AKH-149-ENN1" TargetMode="External"/><Relationship Id="rId1427" Type="http://schemas.openxmlformats.org/officeDocument/2006/relationships/hyperlink" Target="https://starcitygames.com/deaths-presence-sgl-mtg-rtr-121-enn/?sku=SGL-MTG-RTR-121-ENN1" TargetMode="External"/><Relationship Id="rId1634" Type="http://schemas.openxmlformats.org/officeDocument/2006/relationships/hyperlink" Target="https://starcitygames.com/treasury-thrull-sgl-mtg-gk2-46-enn/?sku=SGL-MTG-GK2-46-ENN1" TargetMode="External"/><Relationship Id="rId1841" Type="http://schemas.openxmlformats.org/officeDocument/2006/relationships/hyperlink" Target="https://starcitygames.com/unleash-the-inferno-sgl-mtg-snc-229-enn/?sku=SGL-MTG-SNC-229-ENN1" TargetMode="External"/><Relationship Id="rId2257" Type="http://schemas.openxmlformats.org/officeDocument/2006/relationships/hyperlink" Target="https://starcitygames.com/skyclave-relic-sgl-mtg-znr-252-enn/?sku=SGL-MTG-ZNR-252-ENN" TargetMode="External"/><Relationship Id="rId2464" Type="http://schemas.openxmlformats.org/officeDocument/2006/relationships/hyperlink" Target="https://starcitygames.com/yavimaya-coast-sgl-mtg-dmu-261-enn/?sku=SGL-MTG-DMU-261-ENN1" TargetMode="External"/><Relationship Id="rId229" Type="http://schemas.openxmlformats.org/officeDocument/2006/relationships/hyperlink" Target="https://starcitygames.com/winds-of-rath-sgl-mtg-afc-078-enn/?sku=SGL-MTG-AFC-078-ENN1" TargetMode="External"/><Relationship Id="rId436" Type="http://schemas.openxmlformats.org/officeDocument/2006/relationships/hyperlink" Target="https://starcitygames.com/drawn-from-dreams-sgl-mtg-m20-56-enn/?sku=SGL-MTG-M20-56-ENN1" TargetMode="External"/><Relationship Id="rId643" Type="http://schemas.openxmlformats.org/officeDocument/2006/relationships/hyperlink" Target="https://starcitygames.com/aphemia-the-cacophony-sgl-mtg-thb-084-enn/?sku=SGL-MTG-THB-084-ENN" TargetMode="External"/><Relationship Id="rId1066" Type="http://schemas.openxmlformats.org/officeDocument/2006/relationships/hyperlink" Target="https://starcitygames.com/wildfire-eternal-sgl-mtg-hou-109-enn/?sku=SGL-MTG-HOU-109-ENN1" TargetMode="External"/><Relationship Id="rId1273" Type="http://schemas.openxmlformats.org/officeDocument/2006/relationships/hyperlink" Target="https://starcitygames.com/belt-of-giant-strength-sgl-mtg-afc-038-enn/?sku=SGL-MTG-AFC-038-ENN1" TargetMode="External"/><Relationship Id="rId1480" Type="http://schemas.openxmlformats.org/officeDocument/2006/relationships/hyperlink" Target="https://starcitygames.com/praetors-counsel-sgl-mtg-pwsb-c14_209-enn/?sku=SGL-MTG-PWSB-C14_209-ENN" TargetMode="External"/><Relationship Id="rId1939" Type="http://schemas.openxmlformats.org/officeDocument/2006/relationships/hyperlink" Target="https://starcitygames.com/nahiri-heir-of-the-ancients-sgl-mtg-znr2-282-enn/?sku=SGL-MTG-ZNR2-282-ENN1" TargetMode="External"/><Relationship Id="rId2117" Type="http://schemas.openxmlformats.org/officeDocument/2006/relationships/hyperlink" Target="https://starcitygames.com/ivy-gleeful-spellthief-sgl-mtg-dmu2-300-enn/?sku=SGL-MTG-DMU2-300-ENN1" TargetMode="External"/><Relationship Id="rId2324" Type="http://schemas.openxmlformats.org/officeDocument/2006/relationships/hyperlink" Target="https://starcitygames.com/heroes-podium-sgl-mtg-dmc-185-enn/?sku=SGL-MTG-DMC-185-ENN1" TargetMode="External"/><Relationship Id="rId850" Type="http://schemas.openxmlformats.org/officeDocument/2006/relationships/hyperlink" Target="https://starcitygames.com/writ-of-return-sgl-mtg-ncc-042-enn/?sku=SGL-MTG-NCC-042-ENN1" TargetMode="External"/><Relationship Id="rId948" Type="http://schemas.openxmlformats.org/officeDocument/2006/relationships/hyperlink" Target="https://starcitygames.com/tectonic-reformation-sgl-mtg-mh1-149-enn/?sku=SGL-MTG-MH1-149-ENN1" TargetMode="External"/><Relationship Id="rId1133" Type="http://schemas.openxmlformats.org/officeDocument/2006/relationships/hyperlink" Target="https://starcitygames.com/lukka-coppercoat-outcast-sgl-mtg-iko-125-enn/?sku=SGL-MTG-IKO-125-ENN" TargetMode="External"/><Relationship Id="rId1578" Type="http://schemas.openxmlformats.org/officeDocument/2006/relationships/hyperlink" Target="https://starcitygames.com/orzhov-pontiff-sgl-mtg-gk2-43-enn/?sku=SGL-MTG-GK2-43-ENN1" TargetMode="External"/><Relationship Id="rId1701" Type="http://schemas.openxmlformats.org/officeDocument/2006/relationships/hyperlink" Target="https://starcitygames.com/admiral-beckett-brass-sgl-mtg-xln-217-enn/?sku=SGL-MTG-XLN-217-ENN1" TargetMode="External"/><Relationship Id="rId1785" Type="http://schemas.openxmlformats.org/officeDocument/2006/relationships/hyperlink" Target="https://starcitygames.com/theater-of-horrors-sgl-mtg-rna-213-enn/?sku=SGL-MTG-RNA-213-ENN1" TargetMode="External"/><Relationship Id="rId1992" Type="http://schemas.openxmlformats.org/officeDocument/2006/relationships/hyperlink" Target="https://starcitygames.com/burning-tree-shaman-sgl-mtg-gk2-89-enn/?sku=SGL-MTG-GK2-89-ENN1" TargetMode="External"/><Relationship Id="rId77" Type="http://schemas.openxmlformats.org/officeDocument/2006/relationships/hyperlink" Target="https://starcitygames.com/silverblade-paladin-sgl-mtg-avr-36-enn/?sku=SGL-MTG-AVR-36-ENN1" TargetMode="External"/><Relationship Id="rId282" Type="http://schemas.openxmlformats.org/officeDocument/2006/relationships/hyperlink" Target="https://starcitygames.com/realm-cloaked-giant-sgl-mtg-afc-070-enn/?sku=SGL-MTG-AFC-070-ENN1" TargetMode="External"/><Relationship Id="rId503" Type="http://schemas.openxmlformats.org/officeDocument/2006/relationships/hyperlink" Target="https://starcitygames.com/mischievous-quanar-sgl-mtg-pwsb-scg_042-enn/?sku=SGL-MTG-PWSB-SCG_042-ENN1" TargetMode="External"/><Relationship Id="rId587" Type="http://schemas.openxmlformats.org/officeDocument/2006/relationships/hyperlink" Target="https://starcitygames.com/deep-sea-kraken-sgl-mtg-dds-3-enn/?sku=SGL-MTG-DDS-3-ENN1" TargetMode="External"/><Relationship Id="rId710" Type="http://schemas.openxmlformats.org/officeDocument/2006/relationships/hyperlink" Target="https://starcitygames.com/holy-avenger-sgl-mtg-afc-006-enn/?sku=SGL-MTG-AFC-006-ENN1" TargetMode="External"/><Relationship Id="rId808" Type="http://schemas.openxmlformats.org/officeDocument/2006/relationships/hyperlink" Target="https://starcitygames.com/shadowheart-dark-justicar-sgl-mtg-clb-146-enn/?sku=SGL-MTG-CLB-146-ENN1" TargetMode="External"/><Relationship Id="rId1340" Type="http://schemas.openxmlformats.org/officeDocument/2006/relationships/hyperlink" Target="https://starcitygames.com/polukranos-reborn-polukranos-engine-of-ruin-sgl-mtg-mom-200-enn/?sku=SGL-MTG-MOM-200-ENN" TargetMode="External"/><Relationship Id="rId1438" Type="http://schemas.openxmlformats.org/officeDocument/2006/relationships/hyperlink" Target="https://starcitygames.com/kogla-the-titan-ape-sgl-mtg-iko-162-enn/?sku=SGL-MTG-IKO-162-ENN1" TargetMode="External"/><Relationship Id="rId1645" Type="http://schemas.openxmlformats.org/officeDocument/2006/relationships/hyperlink" Target="https://starcitygames.com/deaths-oasis-sgl-mtg-iko-182-enn/?sku=SGL-MTG-IKO-182-ENN1" TargetMode="External"/><Relationship Id="rId2170" Type="http://schemas.openxmlformats.org/officeDocument/2006/relationships/hyperlink" Target="https://starcitygames.com/averna-the-chaos-bloom-sgl-mtg-cmr-269-enn/?sku=SGL-MTG-CMR-269-ENN1" TargetMode="External"/><Relationship Id="rId2268" Type="http://schemas.openxmlformats.org/officeDocument/2006/relationships/hyperlink" Target="https://starcitygames.com/mirror-box-sgl-mtg-neo2-498-enn/?sku=SGL-MTG-NEO2-498-ENN" TargetMode="External"/><Relationship Id="rId8" Type="http://schemas.openxmlformats.org/officeDocument/2006/relationships/hyperlink" Target="https://starcitygames.com/archpriest-of-iona-sgl-mtg-znr-005-enn/?sku=SGL-MTG-ZNR-005-ENN1" TargetMode="External"/><Relationship Id="rId142" Type="http://schemas.openxmlformats.org/officeDocument/2006/relationships/hyperlink" Target="https://starcitygames.com/knight-exemplar-sgl-mtg-moc-192-enn/?sku=SGL-MTG-MOC-192-ENN" TargetMode="External"/><Relationship Id="rId447" Type="http://schemas.openxmlformats.org/officeDocument/2006/relationships/hyperlink" Target="https://starcitygames.com/inscription-of-insight-sgl-mtg-znr-061-enn/?sku=SGL-MTG-ZNR-061-ENN1" TargetMode="External"/><Relationship Id="rId794" Type="http://schemas.openxmlformats.org/officeDocument/2006/relationships/hyperlink" Target="https://starcitygames.com/endless-ranks-of-the-dead-sgl-mtg-mic-116-enn/?sku=SGL-MTG-MIC-116-ENN1" TargetMode="External"/><Relationship Id="rId1077" Type="http://schemas.openxmlformats.org/officeDocument/2006/relationships/hyperlink" Target="https://starcitygames.com/leyline-of-combustion-sgl-mtg-m20-148-enn/?sku=SGL-MTG-M20-148-ENN1" TargetMode="External"/><Relationship Id="rId1200" Type="http://schemas.openxmlformats.org/officeDocument/2006/relationships/hyperlink" Target="https://starcitygames.com/drakuseth-maw-of-flames-sgl-mtg-m20-136-enn/?sku=SGL-MTG-M20-136-ENN1" TargetMode="External"/><Relationship Id="rId1852" Type="http://schemas.openxmlformats.org/officeDocument/2006/relationships/hyperlink" Target="https://starcitygames.com/lotleth-troll-sgl-mtg-rtr-177-enn/?sku=SGL-MTG-RTR-177-ENN1" TargetMode="External"/><Relationship Id="rId2030" Type="http://schemas.openxmlformats.org/officeDocument/2006/relationships/hyperlink" Target="https://starcitygames.com/gruul-ragebeast-sgl-mtg-gtc-170-enn/?sku=SGL-MTG-GTC-170-ENN1" TargetMode="External"/><Relationship Id="rId2128" Type="http://schemas.openxmlformats.org/officeDocument/2006/relationships/hyperlink" Target="https://starcitygames.com/slogurk-the-overslime-sgl-mtg-mid-242-enn/?sku=SGL-MTG-MID-242-ENN1" TargetMode="External"/><Relationship Id="rId2475" Type="http://schemas.openxmlformats.org/officeDocument/2006/relationships/hyperlink" Target="https://starcitygames.com/animal-sanctuary-sgl-mtg-m21-242-enn/?sku=SGL-MTG-M21-242-ENN1" TargetMode="External"/><Relationship Id="rId654" Type="http://schemas.openxmlformats.org/officeDocument/2006/relationships/hyperlink" Target="https://starcitygames.com/unmarked-grave-sgl-mtg-mh2-106-enn/?sku=SGL-MTG-MH2-106-ENN1" TargetMode="External"/><Relationship Id="rId861" Type="http://schemas.openxmlformats.org/officeDocument/2006/relationships/hyperlink" Target="https://starcitygames.com/undercity-plague-sgl-mtg-gtc-83-enn/?sku=SGL-MTG-GTC-83-ENN1" TargetMode="External"/><Relationship Id="rId959" Type="http://schemas.openxmlformats.org/officeDocument/2006/relationships/hyperlink" Target="https://starcitygames.com/krark-the-thumbless-sgl-mtg-cmr-189-enn/?sku=SGL-MTG-CMR-189-ENN1" TargetMode="External"/><Relationship Id="rId1284" Type="http://schemas.openxmlformats.org/officeDocument/2006/relationships/hyperlink" Target="https://starcitygames.com/urborg-lhurgoyf-sgl-mtg-dmu-186-enn/?sku=SGL-MTG-DMU-186-ENN1" TargetMode="External"/><Relationship Id="rId1491" Type="http://schemas.openxmlformats.org/officeDocument/2006/relationships/hyperlink" Target="https://starcitygames.com/capricopian-sgl-mtg-c20-058-enn/?sku=SGL-MTG-C20-058-ENN1" TargetMode="External"/><Relationship Id="rId1505" Type="http://schemas.openxmlformats.org/officeDocument/2006/relationships/hyperlink" Target="https://starcitygames.com/niambi-esteemed-speaker-sgl-mtg-m21-222-enn/?sku=SGL-MTG-M21-222-ENN1" TargetMode="External"/><Relationship Id="rId1589" Type="http://schemas.openxmlformats.org/officeDocument/2006/relationships/hyperlink" Target="https://starcitygames.com/legions-to-ashes-sgl-mtg-bro-215-enn/?sku=SGL-MTG-BRO-215-ENN" TargetMode="External"/><Relationship Id="rId1712" Type="http://schemas.openxmlformats.org/officeDocument/2006/relationships/hyperlink" Target="https://starcitygames.com/lord-xander-the-collector-sgl-mtg-snc-197-enn/?sku=SGL-MTG-SNC-197-ENN" TargetMode="External"/><Relationship Id="rId2335" Type="http://schemas.openxmlformats.org/officeDocument/2006/relationships/hyperlink" Target="https://starcitygames.com/precursor-golem-sgl-mtg-brr-042-enn/?sku=SGL-MTG-BRR-042-ENN" TargetMode="External"/><Relationship Id="rId293" Type="http://schemas.openxmlformats.org/officeDocument/2006/relationships/hyperlink" Target="https://starcitygames.com/white-suns-zenith-sgl-mtg-cmr-391-enn/?sku=SGL-MTG-CMR-391-ENN1" TargetMode="External"/><Relationship Id="rId307" Type="http://schemas.openxmlformats.org/officeDocument/2006/relationships/hyperlink" Target="https://starcitygames.com/rishadan-dockhand-sgl-mtg-mh2-059-enn/?sku=SGL-MTG-MH2-059-ENN1" TargetMode="External"/><Relationship Id="rId514" Type="http://schemas.openxmlformats.org/officeDocument/2006/relationships/hyperlink" Target="https://starcitygames.com/hopeful-initiate-sgl-mtg-vow-020-enn/?sku=SGL-MTG-VOW-020-ENN1" TargetMode="External"/><Relationship Id="rId721" Type="http://schemas.openxmlformats.org/officeDocument/2006/relationships/hyperlink" Target="https://starcitygames.com/midnight-reaper-sgl-mtg-mic-125-enn/?sku=SGL-MTG-MIC-125-ENN1" TargetMode="External"/><Relationship Id="rId1144" Type="http://schemas.openxmlformats.org/officeDocument/2006/relationships/hyperlink" Target="https://starcitygames.com/word-of-seizing-sgl-mtg-cmr-420-enn/?sku=SGL-MTG-CMR-420-ENN1" TargetMode="External"/><Relationship Id="rId1351" Type="http://schemas.openxmlformats.org/officeDocument/2006/relationships/hyperlink" Target="https://starcitygames.com/waker-of-the-wilds-sgl-mtg-xln-215-enn/?sku=SGL-MTG-XLN-215-ENN1" TargetMode="External"/><Relationship Id="rId1449" Type="http://schemas.openxmlformats.org/officeDocument/2006/relationships/hyperlink" Target="https://starcitygames.com/vivien-on-the-hunt-sgl-mtg-snc-162-enn/?sku=SGL-MTG-SNC-162-ENN" TargetMode="External"/><Relationship Id="rId1796" Type="http://schemas.openxmlformats.org/officeDocument/2006/relationships/hyperlink" Target="https://starcitygames.com/rivaz-of-the-claw-sgl-mtg-dmu2-314-enn/?sku=SGL-MTG-DMU2-314-ENN1" TargetMode="External"/><Relationship Id="rId2181" Type="http://schemas.openxmlformats.org/officeDocument/2006/relationships/hyperlink" Target="https://starcitygames.com/glaring-spotlight-sgl-mtg-gtc-229-enn/?sku=SGL-MTG-GTC-229-ENN" TargetMode="External"/><Relationship Id="rId2402" Type="http://schemas.openxmlformats.org/officeDocument/2006/relationships/hyperlink" Target="https://starcitygames.com/temple-of-silence-sgl-mtg-moc-436-enn/?sku=SGL-MTG-MOC-436-ENN" TargetMode="External"/><Relationship Id="rId88" Type="http://schemas.openxmlformats.org/officeDocument/2006/relationships/hyperlink" Target="https://starcitygames.com/mentor-of-the-meek-sgl-mtg-m19-27-enn/?sku=SGL-MTG-M19-27-ENN1" TargetMode="External"/><Relationship Id="rId153" Type="http://schemas.openxmlformats.org/officeDocument/2006/relationships/hyperlink" Target="https://starcitygames.com/daring-archaeologist-sgl-mtg-dom-13-enn/?sku=SGL-MTG-DOM-13-ENN1" TargetMode="External"/><Relationship Id="rId360" Type="http://schemas.openxmlformats.org/officeDocument/2006/relationships/hyperlink" Target="https://starcitygames.com/simic-manipulator-sgl-mtg-gtc-50-enn/?sku=SGL-MTG-GTC-50-ENN" TargetMode="External"/><Relationship Id="rId598" Type="http://schemas.openxmlformats.org/officeDocument/2006/relationships/hyperlink" Target="https://starcitygames.com/ingenious-mastery-sgl-mtg-stx-044-enn/?sku=SGL-MTG-STX-044-ENN1" TargetMode="External"/><Relationship Id="rId819" Type="http://schemas.openxmlformats.org/officeDocument/2006/relationships/hyperlink" Target="https://starcitygames.com/ogre-slumlord-sgl-mtg-gtc-74-enn/?sku=SGL-MTG-GTC-74-ENN1" TargetMode="External"/><Relationship Id="rId1004" Type="http://schemas.openxmlformats.org/officeDocument/2006/relationships/hyperlink" Target="https://starcitygames.com/irencrag-pyromancer-sgl-mtg-eld-128-enn/?sku=SGL-MTG-ELD-128-ENN1" TargetMode="External"/><Relationship Id="rId1211" Type="http://schemas.openxmlformats.org/officeDocument/2006/relationships/hyperlink" Target="https://starcitygames.com/jayas-immolating-inferno-sgl-mtg-dom-133-enn/?sku=SGL-MTG-DOM-133-ENN1" TargetMode="External"/><Relationship Id="rId1656" Type="http://schemas.openxmlformats.org/officeDocument/2006/relationships/hyperlink" Target="https://starcitygames.com/thief-of-sanity-sgl-mtg-grn-205-enn/?sku=SGL-MTG-GRN-205-ENN1" TargetMode="External"/><Relationship Id="rId1863" Type="http://schemas.openxmlformats.org/officeDocument/2006/relationships/hyperlink" Target="https://starcitygames.com/grakmaw-skyclave-ravager-sgl-mtg-znr-223-enn/?sku=SGL-MTG-ZNR-223-ENN1" TargetMode="External"/><Relationship Id="rId2041" Type="http://schemas.openxmlformats.org/officeDocument/2006/relationships/hyperlink" Target="https://starcitygames.com/jinnie-fay-jetmirs-second-sgl-mtg-snc-195-enn/?sku=SGL-MTG-SNC-195-ENN1" TargetMode="External"/><Relationship Id="rId2279" Type="http://schemas.openxmlformats.org/officeDocument/2006/relationships/hyperlink" Target="https://starcitygames.com/inspiring-statuary-sgl-mtg-brr-022-enn/?sku=SGL-MTG-BRR-022-ENN" TargetMode="External"/><Relationship Id="rId2486" Type="http://schemas.openxmlformats.org/officeDocument/2006/relationships/hyperlink" Target="https://starcitygames.com/exotic-orchard-sgl-mtg-ncc-400-enn/?sku=SGL-MTG-NCC-400-ENN1" TargetMode="External"/><Relationship Id="rId220" Type="http://schemas.openxmlformats.org/officeDocument/2006/relationships/hyperlink" Target="https://starcitygames.com/celestial-ancient-sgl-mtg-pwsb-dis_007-enn/?sku=SGL-MTG-PWSB-DIS_007-ENN1" TargetMode="External"/><Relationship Id="rId458" Type="http://schemas.openxmlformats.org/officeDocument/2006/relationships/hyperlink" Target="https://starcitygames.com/naban-dean-of-iteration-sgl-mtg-dom-58-enn/?sku=SGL-MTG-DOM-58-ENN1" TargetMode="External"/><Relationship Id="rId665" Type="http://schemas.openxmlformats.org/officeDocument/2006/relationships/hyperlink" Target="https://starcitygames.com/stronghold-arena-sgl-mtg-dmu-110-enn/?sku=SGL-MTG-DMU-110-ENN1" TargetMode="External"/><Relationship Id="rId872" Type="http://schemas.openxmlformats.org/officeDocument/2006/relationships/hyperlink" Target="https://starcitygames.com/gravewaker-sgl-mtg-jmp-241-enn/?sku=SGL-MTG-JMP-241-ENN1" TargetMode="External"/><Relationship Id="rId1088" Type="http://schemas.openxmlformats.org/officeDocument/2006/relationships/hyperlink" Target="https://starcitygames.com/everquill-phoenix-sgl-mtg-iko2-292-enn/?sku=SGL-MTG-IKO2-292-ENN1" TargetMode="External"/><Relationship Id="rId1295" Type="http://schemas.openxmlformats.org/officeDocument/2006/relationships/hyperlink" Target="https://starcitygames.com/call-of-the-herd-sgl-mtg-dds-44-enn/?sku=SGL-MTG-DDS-44-ENN1" TargetMode="External"/><Relationship Id="rId1309" Type="http://schemas.openxmlformats.org/officeDocument/2006/relationships/hyperlink" Target="https://starcitygames.com/sporeweb-weaver-sgl-mtg-m21-208-enn/?sku=SGL-MTG-M21-208-ENN1" TargetMode="External"/><Relationship Id="rId1516" Type="http://schemas.openxmlformats.org/officeDocument/2006/relationships/hyperlink" Target="https://starcitygames.com/harbin-vanguard-aviator-sgl-mtg-bro-212-enn/?sku=SGL-MTG-BRO-212-ENN" TargetMode="External"/><Relationship Id="rId1723" Type="http://schemas.openxmlformats.org/officeDocument/2006/relationships/hyperlink" Target="https://starcitygames.com/jhoira-ageless-innovator-sgl-mtg-dmu2-301-enn/?sku=SGL-MTG-DMU2-301-ENN1" TargetMode="External"/><Relationship Id="rId1930" Type="http://schemas.openxmlformats.org/officeDocument/2006/relationships/hyperlink" Target="https://starcitygames.com/spark-trooper-sgl-mtg-gtc-199-enn/?sku=SGL-MTG-GTC-199-ENN1" TargetMode="External"/><Relationship Id="rId2139" Type="http://schemas.openxmlformats.org/officeDocument/2006/relationships/hyperlink" Target="https://starcitygames.com/fathom-mage-sgl-mtg-cmr-445-enn/?sku=SGL-MTG-CMR-445-ENN1" TargetMode="External"/><Relationship Id="rId2346" Type="http://schemas.openxmlformats.org/officeDocument/2006/relationships/hyperlink" Target="https://starcitygames.com/mage-ring-responder-sgl-mtg-ori-232-enn/?sku=SGL-MTG-ORI-232-ENN1" TargetMode="External"/><Relationship Id="rId15" Type="http://schemas.openxmlformats.org/officeDocument/2006/relationships/hyperlink" Target="https://starcitygames.com/precinct-captain-sgl-mtg-rtr-17-enn/?sku=SGL-MTG-RTR-17-ENN1" TargetMode="External"/><Relationship Id="rId318" Type="http://schemas.openxmlformats.org/officeDocument/2006/relationships/hyperlink" Target="https://starcitygames.com/naban-dean-of-iteration-sgl-mtg-dom-58-enn/?sku=SGL-MTG-DOM-58-ENN1" TargetMode="External"/><Relationship Id="rId525" Type="http://schemas.openxmlformats.org/officeDocument/2006/relationships/hyperlink" Target="https://starcitygames.com/monstrosity-of-the-lake-sgl-mtg-ltc-022-enn/?sku=SGL-MTG-LTC-022-ENN" TargetMode="External"/><Relationship Id="rId732" Type="http://schemas.openxmlformats.org/officeDocument/2006/relationships/hyperlink" Target="https://starcitygames.com/drana-liberator-of-malakir-sgl-mtg-ncc-248-enn/?sku=SGL-MTG-NCC-248-ENN1" TargetMode="External"/><Relationship Id="rId1155" Type="http://schemas.openxmlformats.org/officeDocument/2006/relationships/hyperlink" Target="https://starcitygames.com/structural-assault-sgl-mtg-snc-126-enn/?sku=SGL-MTG-SNC-126-ENN1" TargetMode="External"/><Relationship Id="rId1362" Type="http://schemas.openxmlformats.org/officeDocument/2006/relationships/hyperlink" Target="https://starcitygames.com/leyline-of-abundance-sgl-mtg-m20-179-enn/?sku=SGL-MTG-M20-179-ENN1" TargetMode="External"/><Relationship Id="rId2192" Type="http://schemas.openxmlformats.org/officeDocument/2006/relationships/hyperlink" Target="https://starcitygames.com/key-to-the-city-sgl-mtg-kld-220-enn/?sku=SGL-MTG-KLD-220-ENN" TargetMode="External"/><Relationship Id="rId2206" Type="http://schemas.openxmlformats.org/officeDocument/2006/relationships/hyperlink" Target="https://starcitygames.com/blackblade-reforged-sgl-mtg-cmr-457-enn/?sku=SGL-MTG-CMR-457-ENN1" TargetMode="External"/><Relationship Id="rId2413" Type="http://schemas.openxmlformats.org/officeDocument/2006/relationships/hyperlink" Target="https://starcitygames.com/sunken-hollow-sgl-mtg-moc-428-enn/?sku=SGL-MTG-MOC-428-ENN" TargetMode="External"/><Relationship Id="rId99" Type="http://schemas.openxmlformats.org/officeDocument/2006/relationships/hyperlink" Target="https://starcitygames.com/basri-ket-sgl-mtg-m21-007-enn/?sku=SGL-MTG-M21-007-ENN" TargetMode="External"/><Relationship Id="rId164" Type="http://schemas.openxmlformats.org/officeDocument/2006/relationships/hyperlink" Target="https://starcitygames.com/cubwarden-sgl-mtg-iko2-279-enn/?sku=SGL-MTG-IKO2-279-ENN1" TargetMode="External"/><Relationship Id="rId371" Type="http://schemas.openxmlformats.org/officeDocument/2006/relationships/hyperlink" Target="https://starcitygames.com/induced-amnesia-sgl-mtg-rix-40-enn/?sku=SGL-MTG-RIX-40-ENN" TargetMode="External"/><Relationship Id="rId1015" Type="http://schemas.openxmlformats.org/officeDocument/2006/relationships/hyperlink" Target="https://starcitygames.com/invasion-plans-sgl-mtg-pwsb-sth_089-enn/?sku=SGL-MTG-PWSB-STH_089-ENN" TargetMode="External"/><Relationship Id="rId1222" Type="http://schemas.openxmlformats.org/officeDocument/2006/relationships/hyperlink" Target="https://starcitygames.com/comet-storm-sgl-mtg-cmr-411-enn/?sku=SGL-MTG-CMR-411-ENN1" TargetMode="External"/><Relationship Id="rId1667" Type="http://schemas.openxmlformats.org/officeDocument/2006/relationships/hyperlink" Target="https://starcitygames.com/duskmantle-seer-sgl-mtg-gtc-159-enn/?sku=SGL-MTG-GTC-159-ENN" TargetMode="External"/><Relationship Id="rId1874" Type="http://schemas.openxmlformats.org/officeDocument/2006/relationships/hyperlink" Target="https://starcitygames.com/savra-queen-of-the-golgari-sgl-mtg-gk1-69-enn/?sku=SGL-MTG-GK1-69-ENN" TargetMode="External"/><Relationship Id="rId2052" Type="http://schemas.openxmlformats.org/officeDocument/2006/relationships/hyperlink" Target="https://starcitygames.com/bronzehide-lion-sgl-mtg-thb-210-enn/?sku=SGL-MTG-THB-210-ENN1" TargetMode="External"/><Relationship Id="rId469" Type="http://schemas.openxmlformats.org/officeDocument/2006/relationships/hyperlink" Target="https://starcitygames.com/spectral-arcanist-sgl-mtg-voc2-053-enn/?sku=SGL-MTG-VOC2-053-ENN1" TargetMode="External"/><Relationship Id="rId676" Type="http://schemas.openxmlformats.org/officeDocument/2006/relationships/hyperlink" Target="https://starcitygames.com/ammit-eternal-sgl-mtg-hou-57-enn/?sku=SGL-MTG-HOU-57-ENN1" TargetMode="External"/><Relationship Id="rId883" Type="http://schemas.openxmlformats.org/officeDocument/2006/relationships/hyperlink" Target="https://starcitygames.com/tyrannical-pitlord-sgl-mtg-dmu-284-enn/?sku=SGL-MTG-DMU-284-ENN1" TargetMode="External"/><Relationship Id="rId1099" Type="http://schemas.openxmlformats.org/officeDocument/2006/relationships/hyperlink" Target="https://starcitygames.com/calamity-bearer-sgl-mtg-khm-125-enn/?sku=SGL-MTG-KHM-125-ENN1" TargetMode="External"/><Relationship Id="rId1527" Type="http://schemas.openxmlformats.org/officeDocument/2006/relationships/hyperlink" Target="https://starcitygames.com/daxos-of-meletis-sgl-mtg-ncc-335-enn/?sku=SGL-MTG-NCC-335-ENN1" TargetMode="External"/><Relationship Id="rId1734" Type="http://schemas.openxmlformats.org/officeDocument/2006/relationships/hyperlink" Target="https://starcitygames.com/jhoira-of-the-ghitu-sgl-mtg-pwsb-fut_157-enn/?sku=SGL-MTG-PWSB-FUT_157-ENN1" TargetMode="External"/><Relationship Id="rId1941" Type="http://schemas.openxmlformats.org/officeDocument/2006/relationships/hyperlink" Target="https://starcitygames.com/master-warcraft-sgl-mtg-cmr-447-enn/?sku=SGL-MTG-CMR-447-ENN1" TargetMode="External"/><Relationship Id="rId2357" Type="http://schemas.openxmlformats.org/officeDocument/2006/relationships/hyperlink" Target="https://starcitygames.com/graaz-unstoppable-juggernaut-sgl-mtg-one-229-enn/?sku=SGL-MTG-ONE-229-ENN" TargetMode="External"/><Relationship Id="rId26" Type="http://schemas.openxmlformats.org/officeDocument/2006/relationships/hyperlink" Target="https://starcitygames.com/suncleanser-sgl-mtg-m19-39-enn/?sku=SGL-MTG-M19-39-ENN1" TargetMode="External"/><Relationship Id="rId231" Type="http://schemas.openxmlformats.org/officeDocument/2006/relationships/hyperlink" Target="https://starcitygames.com/invoke-justice-sgl-mtg-neo-021-enn/?sku=SGL-MTG-NEO-021-ENN1" TargetMode="External"/><Relationship Id="rId329" Type="http://schemas.openxmlformats.org/officeDocument/2006/relationships/hyperlink" Target="https://starcitygames.com/see-the-truth-sgl-mtg-m21-069-enn/?sku=SGL-MTG-M21-069-ENN1" TargetMode="External"/><Relationship Id="rId536" Type="http://schemas.openxmlformats.org/officeDocument/2006/relationships/hyperlink" Target="https://starcitygames.com/commence-the-endgame-sgl-mtg-war-45-enn/?sku=SGL-MTG-WAR-45-ENN1" TargetMode="External"/><Relationship Id="rId1166" Type="http://schemas.openxmlformats.org/officeDocument/2006/relationships/hyperlink" Target="https://starcitygames.com/flameblade-angel-sgl-mtg-soi-157-enn/?sku=SGL-MTG-SOI-157-ENN1" TargetMode="External"/><Relationship Id="rId1373" Type="http://schemas.openxmlformats.org/officeDocument/2006/relationships/hyperlink" Target="https://starcitygames.com/blessing-of-frost-sgl-mtg-khm-161-enn/?sku=SGL-MTG-KHM-161-ENN1" TargetMode="External"/><Relationship Id="rId2217" Type="http://schemas.openxmlformats.org/officeDocument/2006/relationships/hyperlink" Target="https://starcitygames.com/mechtitan-core-sgl-mtg-neo-249-enn/?sku=SGL-MTG-NEO-249-ENN1" TargetMode="External"/><Relationship Id="rId175" Type="http://schemas.openxmlformats.org/officeDocument/2006/relationships/hyperlink" Target="https://starcitygames.com/court-of-grace-sgl-mtg-cmr-016-enn/?sku=SGL-MTG-CMR-016-ENN" TargetMode="External"/><Relationship Id="rId743" Type="http://schemas.openxmlformats.org/officeDocument/2006/relationships/hyperlink" Target="https://starcitygames.com/exsanguinator-cavalry-sgl-mtg-moc-026-enn/?sku=SGL-MTG-MOC-026-ENN" TargetMode="External"/><Relationship Id="rId950" Type="http://schemas.openxmlformats.org/officeDocument/2006/relationships/hyperlink" Target="https://starcitygames.com/chandras-regulator-sgl-mtg-m20-131-enn/?sku=SGL-MTG-M20-131-ENN1" TargetMode="External"/><Relationship Id="rId1026" Type="http://schemas.openxmlformats.org/officeDocument/2006/relationships/hyperlink" Target="https://starcitygames.com/molten-rain-sgl-mtg-tsr2-348-enn/?sku=SGL-MTG-TSR2-348-ENN1" TargetMode="External"/><Relationship Id="rId1580" Type="http://schemas.openxmlformats.org/officeDocument/2006/relationships/hyperlink" Target="https://starcitygames.com/kunoros-hound-of-athreos-sgl-mtg-thb-222-enn/?sku=SGL-MTG-THB-222-ENN1" TargetMode="External"/><Relationship Id="rId1678" Type="http://schemas.openxmlformats.org/officeDocument/2006/relationships/hyperlink" Target="https://starcitygames.com/atris-oracle-of-half-truths-sgl-mtg-mul-034-enn/?sku=SGL-MTG-MUL-034-ENN" TargetMode="External"/><Relationship Id="rId1801" Type="http://schemas.openxmlformats.org/officeDocument/2006/relationships/hyperlink" Target="https://starcitygames.com/widespread-brutality-sgl-mtg-war-226-enn/?sku=SGL-MTG-WAR-226-ENN1" TargetMode="External"/><Relationship Id="rId1885" Type="http://schemas.openxmlformats.org/officeDocument/2006/relationships/hyperlink" Target="https://starcitygames.com/nemata-primeval-warden-sgl-mtg-dmu2-308-enn/?sku=SGL-MTG-DMU2-308-ENN1" TargetMode="External"/><Relationship Id="rId2424" Type="http://schemas.openxmlformats.org/officeDocument/2006/relationships/hyperlink" Target="https://starcitygames.com/desolate-lighthouse-sgl-mtg-ltc-303-enn/?sku=SGL-MTG-LTC-303-ENN" TargetMode="External"/><Relationship Id="rId382" Type="http://schemas.openxmlformats.org/officeDocument/2006/relationships/hyperlink" Target="https://starcitygames.com/wavebreak-hippocamp-sgl-mtg-thb-080-enn/?sku=SGL-MTG-THB-080-ENN1" TargetMode="External"/><Relationship Id="rId603" Type="http://schemas.openxmlformats.org/officeDocument/2006/relationships/hyperlink" Target="https://starcitygames.com/diviners-portent-sgl-mtg-afc-015-enn/?sku=SGL-MTG-AFC-015-ENN" TargetMode="External"/><Relationship Id="rId687" Type="http://schemas.openxmlformats.org/officeDocument/2006/relationships/hyperlink" Target="https://starcitygames.com/pestilent-spirit-sgl-mtg-rna-81-enn/?sku=SGL-MTG-RNA-81-ENN1" TargetMode="External"/><Relationship Id="rId810" Type="http://schemas.openxmlformats.org/officeDocument/2006/relationships/hyperlink" Target="https://starcitygames.com/drag-to-the-bottom-sgl-mtg-dmu-091-enn/?sku=SGL-MTG-DMU-091-ENN1" TargetMode="External"/><Relationship Id="rId908" Type="http://schemas.openxmlformats.org/officeDocument/2006/relationships/hyperlink" Target="https://starcitygames.com/confront-the-past-sgl-mtg-pwsb-stx_067-enn/?sku=SGL-MTG-PWSB-STX_067-ENN1" TargetMode="External"/><Relationship Id="rId1233" Type="http://schemas.openxmlformats.org/officeDocument/2006/relationships/hyperlink" Target="https://starcitygames.com/oviya-pashiri-sage-lifecrafter-sgl-mtg-kld-165-enn/?sku=SGL-MTG-KLD-165-ENN1" TargetMode="External"/><Relationship Id="rId1440" Type="http://schemas.openxmlformats.org/officeDocument/2006/relationships/hyperlink" Target="https://starcitygames.com/primeval-bounty-sgl-mtg-jmp-421-enn/?sku=SGL-MTG-JMP-421-ENN1" TargetMode="External"/><Relationship Id="rId1538" Type="http://schemas.openxmlformats.org/officeDocument/2006/relationships/hyperlink" Target="https://starcitygames.com/windreaver-sgl-mtg-gk2-22-enn/?sku=SGL-MTG-GK2-22-ENN1" TargetMode="External"/><Relationship Id="rId2063" Type="http://schemas.openxmlformats.org/officeDocument/2006/relationships/hyperlink" Target="https://starcitygames.com/melira-the-living-cure-sgl-mtg-one-209-enn/?sku=SGL-MTG-ONE-209-ENN" TargetMode="External"/><Relationship Id="rId2270" Type="http://schemas.openxmlformats.org/officeDocument/2006/relationships/hyperlink" Target="https://starcitygames.com/getaway-car-sgl-mtg-snc-237-enn/?sku=SGL-MTG-SNC-237-ENN1" TargetMode="External"/><Relationship Id="rId2368" Type="http://schemas.openxmlformats.org/officeDocument/2006/relationships/hyperlink" Target="https://starcitygames.com/cave-of-the-frost-dragon-sgl-mtg-afr-253-enn/?sku=SGL-MTG-AFR-253-ENN" TargetMode="External"/><Relationship Id="rId242" Type="http://schemas.openxmlformats.org/officeDocument/2006/relationships/hyperlink" Target="https://starcitygames.com/urza-assembles-the-titans-sgl-mtg-dmu-037-enn/?sku=SGL-MTG-DMU-037-ENN1" TargetMode="External"/><Relationship Id="rId894" Type="http://schemas.openxmlformats.org/officeDocument/2006/relationships/hyperlink" Target="https://starcitygames.com/eldritch-pact-sgl-mtg-clb-126-enn/?sku=SGL-MTG-CLB-126-ENN1" TargetMode="External"/><Relationship Id="rId1177" Type="http://schemas.openxmlformats.org/officeDocument/2006/relationships/hyperlink" Target="https://starcitygames.com/skarrgan-firebird-sgl-mtg-gk2-81-enn/?sku=SGL-MTG-GK2-81-ENN1" TargetMode="External"/><Relationship Id="rId1300" Type="http://schemas.openxmlformats.org/officeDocument/2006/relationships/hyperlink" Target="https://starcitygames.com/jadelight-ranger-sgl-mtg-rix-136-enn/?sku=SGL-MTG-RIX-136-ENN" TargetMode="External"/><Relationship Id="rId1745" Type="http://schemas.openxmlformats.org/officeDocument/2006/relationships/hyperlink" Target="https://starcitygames.com/torrent-sculptor-flamethrower-sonata-sgl-mtg-stx-159-enn/?sku=SGL-MTG-STX-159-ENN1" TargetMode="External"/><Relationship Id="rId1952" Type="http://schemas.openxmlformats.org/officeDocument/2006/relationships/hyperlink" Target="https://starcitygames.com/agrus-kos-wojek-veteran-sgl-mtg-gk1-83-enn/?sku=SGL-MTG-GK1-83-ENN1" TargetMode="External"/><Relationship Id="rId2130" Type="http://schemas.openxmlformats.org/officeDocument/2006/relationships/hyperlink" Target="https://starcitygames.com/slogurk-the-overslime-sgl-mtg-mid2-324-enn/?sku=SGL-MTG-MID2-324-ENN1" TargetMode="External"/><Relationship Id="rId37" Type="http://schemas.openxmlformats.org/officeDocument/2006/relationships/hyperlink" Target="https://starcitygames.com/runed-halo-sgl-mtg-m21-032-enn/?sku=SGL-MTG-M21-032-ENN1" TargetMode="External"/><Relationship Id="rId102" Type="http://schemas.openxmlformats.org/officeDocument/2006/relationships/hyperlink" Target="https://starcitygames.com/idol-of-endurance-sgl-mtg-m21-023-enn/?sku=SGL-MTG-M21-023-ENN1" TargetMode="External"/><Relationship Id="rId547" Type="http://schemas.openxmlformats.org/officeDocument/2006/relationships/hyperlink" Target="https://starcitygames.com/upheaval-sgl-mtg-mh2-270-enn/?sku=SGL-MTG-MH2-270-ENN1" TargetMode="External"/><Relationship Id="rId754" Type="http://schemas.openxmlformats.org/officeDocument/2006/relationships/hyperlink" Target="https://starcitygames.com/cemetery-protector-sgl-mtg-vow-006-enn/?sku=SGL-MTG-VOW-006-ENN1" TargetMode="External"/><Relationship Id="rId961" Type="http://schemas.openxmlformats.org/officeDocument/2006/relationships/hyperlink" Target="https://starcitygames.com/magda-brazen-outlaw-sgl-mtg-khm-142-enn/?sku=SGL-MTG-KHM-142-ENN1" TargetMode="External"/><Relationship Id="rId1384" Type="http://schemas.openxmlformats.org/officeDocument/2006/relationships/hyperlink" Target="https://starcitygames.com/splendid-reclamation-sgl-mtg-vow-221-enn/?sku=SGL-MTG-VOW-221-ENN1" TargetMode="External"/><Relationship Id="rId1591" Type="http://schemas.openxmlformats.org/officeDocument/2006/relationships/hyperlink" Target="https://starcitygames.com/lurrus-of-the-dream-den-sgl-mtg-prm-cd_q06_009-enn/?sku=SGL-MTG-PRM-CD_Q06_009-ENN" TargetMode="External"/><Relationship Id="rId1605" Type="http://schemas.openxmlformats.org/officeDocument/2006/relationships/hyperlink" Target="https://starcitygames.com/silverquill-command-sgl-mtg-stx-232-enn/?sku=SGL-MTG-STX-232-ENN1" TargetMode="External"/><Relationship Id="rId1689" Type="http://schemas.openxmlformats.org/officeDocument/2006/relationships/hyperlink" Target="https://starcitygames.com/oskar-rubbish-reclaimer-sgl-mtg-ncc-077-enn/?sku=SGL-MTG-NCC-077-ENN1" TargetMode="External"/><Relationship Id="rId1812" Type="http://schemas.openxmlformats.org/officeDocument/2006/relationships/hyperlink" Target="https://starcitygames.com/obosh-the-preypiercer-sgl-mtg-iko-228-enn/?sku=SGL-MTG-IKO-228-ENN" TargetMode="External"/><Relationship Id="rId2228" Type="http://schemas.openxmlformats.org/officeDocument/2006/relationships/hyperlink" Target="https://starcitygames.com/phyrexian-revoker-sgl-mtg-brr-040-enn/?sku=SGL-MTG-BRR-040-ENN" TargetMode="External"/><Relationship Id="rId2435" Type="http://schemas.openxmlformats.org/officeDocument/2006/relationships/hyperlink" Target="https://starcitygames.com/temple-of-malady-sgl-mtg-m20-254-enn/?sku=SGL-MTG-M20-254-ENN" TargetMode="External"/><Relationship Id="rId90" Type="http://schemas.openxmlformats.org/officeDocument/2006/relationships/hyperlink" Target="https://starcitygames.com/unbreakable-formation-sgl-mtg-rna-29-enn/?sku=SGL-MTG-RNA-29-ENN1" TargetMode="External"/><Relationship Id="rId186" Type="http://schemas.openxmlformats.org/officeDocument/2006/relationships/hyperlink" Target="https://starcitygames.com/fey-steed-sgl-mtg-afc-005-enn/?sku=SGL-MTG-AFC-005-ENN1" TargetMode="External"/><Relationship Id="rId393" Type="http://schemas.openxmlformats.org/officeDocument/2006/relationships/hyperlink" Target="https://starcitygames.com/teachings-of-the-archaics-sgl-mtg-stx-057-enn/?sku=SGL-MTG-STX-057-ENN1" TargetMode="External"/><Relationship Id="rId407" Type="http://schemas.openxmlformats.org/officeDocument/2006/relationships/hyperlink" Target="https://starcitygames.com/chasm-skulker-sgl-mtg-ncc-214-enn/?sku=SGL-MTG-NCC-214-ENN1" TargetMode="External"/><Relationship Id="rId614" Type="http://schemas.openxmlformats.org/officeDocument/2006/relationships/hyperlink" Target="https://starcitygames.com/dread-wanderer-sgl-mtg-akh-88-enn/?sku=SGL-MTG-AKH-88-ENN" TargetMode="External"/><Relationship Id="rId821" Type="http://schemas.openxmlformats.org/officeDocument/2006/relationships/hyperlink" Target="https://starcitygames.com/lilianas-mastery-sgl-mtg-akh-98-enn/?sku=SGL-MTG-AKH-98-ENN1" TargetMode="External"/><Relationship Id="rId1037" Type="http://schemas.openxmlformats.org/officeDocument/2006/relationships/hyperlink" Target="https://starcitygames.com/chefs-kiss-sgl-mtg-mh22-457-enn/?sku=SGL-MTG-MH22-457-ENN1" TargetMode="External"/><Relationship Id="rId1244" Type="http://schemas.openxmlformats.org/officeDocument/2006/relationships/hyperlink" Target="https://starcitygames.com/teething-wurmlet-sgl-mtg-bro-192-enn/?sku=SGL-MTG-BRO-192-ENN" TargetMode="External"/><Relationship Id="rId1451" Type="http://schemas.openxmlformats.org/officeDocument/2006/relationships/hyperlink" Target="https://starcitygames.com/briar-hydra-sgl-mtg-dmu-286-enn/?sku=SGL-MTG-DMU-286-ENN1" TargetMode="External"/><Relationship Id="rId1896" Type="http://schemas.openxmlformats.org/officeDocument/2006/relationships/hyperlink" Target="https://starcitygames.com/harness-infinity-sgl-mtg-stx-191-enn/?sku=SGL-MTG-STX-191-ENN1" TargetMode="External"/><Relationship Id="rId2074" Type="http://schemas.openxmlformats.org/officeDocument/2006/relationships/hyperlink" Target="https://starcitygames.com/othelm-sigardian-outcast-sgl-mtg-prm-secret_slx_006-enn/?sku=SGL-MTG-PRM-SECRET_SLX_006-ENN1" TargetMode="External"/><Relationship Id="rId2281" Type="http://schemas.openxmlformats.org/officeDocument/2006/relationships/hyperlink" Target="https://starcitygames.com/quietus-spike-sgl-mtg-brr-046-enn/?sku=SGL-MTG-BRR-046-ENN" TargetMode="External"/><Relationship Id="rId253" Type="http://schemas.openxmlformats.org/officeDocument/2006/relationships/hyperlink" Target="https://starcitygames.com/fall-of-the-thran-sgl-mtg-dom-18-enn/?sku=SGL-MTG-DOM-18-ENN1" TargetMode="External"/><Relationship Id="rId460" Type="http://schemas.openxmlformats.org/officeDocument/2006/relationships/hyperlink" Target="https://starcitygames.com/demilich-sgl-mtg-afr-053-enn/?sku=SGL-MTG-AFR-053-ENN" TargetMode="External"/><Relationship Id="rId698" Type="http://schemas.openxmlformats.org/officeDocument/2006/relationships/hyperlink" Target="https://starcitygames.com/demonic-embrace-sgl-mtg-m21-095-enn/?sku=SGL-MTG-M21-095-ENN1" TargetMode="External"/><Relationship Id="rId919" Type="http://schemas.openxmlformats.org/officeDocument/2006/relationships/hyperlink" Target="https://starcitygames.com/glimpse-of-tomorrow-sgl-mtg-mh2-129-enn/?sku=SGL-MTG-MH2-129-ENN1" TargetMode="External"/><Relationship Id="rId1090" Type="http://schemas.openxmlformats.org/officeDocument/2006/relationships/hyperlink" Target="https://starcitygames.com/everquill-phoenix-sgl-mtg-iko-114-enn/?sku=SGL-MTG-IKO-114-ENN" TargetMode="External"/><Relationship Id="rId1104" Type="http://schemas.openxmlformats.org/officeDocument/2006/relationships/hyperlink" Target="https://starcitygames.com/daretti-scrap-savant-sgl-mtg-c21-164-enn/?sku=SGL-MTG-C21-164-ENN1" TargetMode="External"/><Relationship Id="rId1311" Type="http://schemas.openxmlformats.org/officeDocument/2006/relationships/hyperlink" Target="https://starcitygames.com/rishkar-peema-renegade-sgl-mtg-jmp-425-enn/?sku=SGL-MTG-JMP-425-ENN1" TargetMode="External"/><Relationship Id="rId1549" Type="http://schemas.openxmlformats.org/officeDocument/2006/relationships/hyperlink" Target="https://starcitygames.com/emergency-powers-sgl-mtg-rna-169-enn/?sku=SGL-MTG-RNA-169-ENN1" TargetMode="External"/><Relationship Id="rId1756" Type="http://schemas.openxmlformats.org/officeDocument/2006/relationships/hyperlink" Target="https://starcitygames.com/neera-wild-mage-sgl-mtg-clb-288-enn/?sku=SGL-MTG-CLB-288-ENN1" TargetMode="External"/><Relationship Id="rId1963" Type="http://schemas.openxmlformats.org/officeDocument/2006/relationships/hyperlink" Target="https://starcitygames.com/leave-sgl-mtg-hou-153a-enn/?sku=SGL-MTG-HOU-153a-ENN" TargetMode="External"/><Relationship Id="rId2141" Type="http://schemas.openxmlformats.org/officeDocument/2006/relationships/hyperlink" Target="https://starcitygames.com/volo-guide-to-monsters-sgl-mtg-afr2-347-enn/?sku=SGL-MTG-AFR2-347-ENN" TargetMode="External"/><Relationship Id="rId2379" Type="http://schemas.openxmlformats.org/officeDocument/2006/relationships/hyperlink" Target="https://starcitygames.com/the-shire-sgl-mtg-ltr-260-enn/?sku=SGL-MTG-LTR-260-ENN" TargetMode="External"/><Relationship Id="rId48" Type="http://schemas.openxmlformats.org/officeDocument/2006/relationships/hyperlink" Target="https://starcitygames.com/academic-probation-sgl-mtg-stx-007-enn/?sku=SGL-MTG-STX-007-ENN1" TargetMode="External"/><Relationship Id="rId113" Type="http://schemas.openxmlformats.org/officeDocument/2006/relationships/hyperlink" Target="https://starcitygames.com/lingering-souls-sgl-mtg-tsr2-296-enn/?sku=SGL-MTG-TSR2-296-ENN1" TargetMode="External"/><Relationship Id="rId320" Type="http://schemas.openxmlformats.org/officeDocument/2006/relationships/hyperlink" Target="https://starcitygames.com/negate-sgl-mtg-ss1-7-enn/?sku=SGL-MTG-SS1-7-ENN1" TargetMode="External"/><Relationship Id="rId558" Type="http://schemas.openxmlformats.org/officeDocument/2006/relationships/hyperlink" Target="https://starcitygames.com/the-temporal-anchor-sgl-mtg-bro-082-enn/?sku=SGL-MTG-BRO-082-ENN" TargetMode="External"/><Relationship Id="rId765" Type="http://schemas.openxmlformats.org/officeDocument/2006/relationships/hyperlink" Target="https://starcitygames.com/dread-presence-sgl-mtg-m20-96-enn/?sku=SGL-MTG-M20-96-ENN" TargetMode="External"/><Relationship Id="rId972" Type="http://schemas.openxmlformats.org/officeDocument/2006/relationships/hyperlink" Target="https://starcitygames.com/lizard-blades-sgl-mtg-neo-153-enn/?sku=SGL-MTG-NEO-153-ENN1" TargetMode="External"/><Relationship Id="rId1188" Type="http://schemas.openxmlformats.org/officeDocument/2006/relationships/hyperlink" Target="https://starcitygames.com/firbolg-flutist-sgl-mtg-clb-174-enn/?sku=SGL-MTG-CLB-174-ENN" TargetMode="External"/><Relationship Id="rId1395" Type="http://schemas.openxmlformats.org/officeDocument/2006/relationships/hyperlink" Target="https://starcitygames.com/arashi-the-sky-asunder-sgl-mtg-sok-121-enn/?sku=SGL-MTG-SOK-121-ENN1" TargetMode="External"/><Relationship Id="rId1409" Type="http://schemas.openxmlformats.org/officeDocument/2006/relationships/hyperlink" Target="https://starcitygames.com/verdant-embrace-sgl-mtg-jmp-441-enn/?sku=SGL-MTG-JMP-441-ENN1" TargetMode="External"/><Relationship Id="rId1616" Type="http://schemas.openxmlformats.org/officeDocument/2006/relationships/hyperlink" Target="https://starcitygames.com/king-of-the-oathbreakers-sgl-mtg-ltr-211-enn/?sku=SGL-MTG-LTR-211-ENN" TargetMode="External"/><Relationship Id="rId1823" Type="http://schemas.openxmlformats.org/officeDocument/2006/relationships/hyperlink" Target="https://starcitygames.com/wake-the-dragon-sgl-mtg-ltc-074-enn/?sku=SGL-MTG-LTC-074-ENN" TargetMode="External"/><Relationship Id="rId2001" Type="http://schemas.openxmlformats.org/officeDocument/2006/relationships/hyperlink" Target="https://starcitygames.com/grand-warlord-radha-sgl-mtg-dom-195-enn/?sku=SGL-MTG-DOM-195-ENN1" TargetMode="External"/><Relationship Id="rId2239" Type="http://schemas.openxmlformats.org/officeDocument/2006/relationships/hyperlink" Target="https://starcitygames.com/captains-hook-sgl-mtg-rix-177-enn/?sku=SGL-MTG-RIX-177-ENN1" TargetMode="External"/><Relationship Id="rId2446" Type="http://schemas.openxmlformats.org/officeDocument/2006/relationships/hyperlink" Target="https://starcitygames.com/temple-of-triumph-sgl-mtg-dmc-238-enn/?sku=SGL-MTG-DMC-238-ENN1" TargetMode="External"/><Relationship Id="rId197" Type="http://schemas.openxmlformats.org/officeDocument/2006/relationships/hyperlink" Target="https://starcitygames.com/zeriam-golden-wind-sgl-mtg-dmc-005-enn/?sku=SGL-MTG-DMC-005-ENN1" TargetMode="External"/><Relationship Id="rId418" Type="http://schemas.openxmlformats.org/officeDocument/2006/relationships/hyperlink" Target="https://starcitygames.com/talent-of-the-telepath-sgl-mtg-ori-78-enn/?sku=SGL-MTG-ORI-78-ENN1" TargetMode="External"/><Relationship Id="rId625" Type="http://schemas.openxmlformats.org/officeDocument/2006/relationships/hyperlink" Target="https://starcitygames.com/evolved-sleeper-sgl-mtg-dmu-093-enn/?sku=SGL-MTG-DMU-093-ENN" TargetMode="External"/><Relationship Id="rId832" Type="http://schemas.openxmlformats.org/officeDocument/2006/relationships/hyperlink" Target="https://starcitygames.com/underworld-sentinel-sgl-mtg-thb-293-enn/?sku=SGL-MTG-THB-293-ENN1" TargetMode="External"/><Relationship Id="rId1048" Type="http://schemas.openxmlformats.org/officeDocument/2006/relationships/hyperlink" Target="https://starcitygames.com/squee-dubious-monarch-sgl-mtg-dmu2-291-enn/?sku=SGL-MTG-DMU2-291-ENN1" TargetMode="External"/><Relationship Id="rId1255" Type="http://schemas.openxmlformats.org/officeDocument/2006/relationships/hyperlink" Target="https://starcitygames.com/thorn-lieutenant-sgl-mtg-m19-203-enn/?sku=SGL-MTG-M19-203-ENN1" TargetMode="External"/><Relationship Id="rId1462" Type="http://schemas.openxmlformats.org/officeDocument/2006/relationships/hyperlink" Target="https://starcitygames.com/planewide-celebration-sgl-mtg-war-172-enn/?sku=SGL-MTG-WAR-172-ENN1" TargetMode="External"/><Relationship Id="rId2085" Type="http://schemas.openxmlformats.org/officeDocument/2006/relationships/hyperlink" Target="https://starcitygames.com/trostani-discordant-sgl-mtg-grn-208-enn/?sku=SGL-MTG-GRN-208-ENN1" TargetMode="External"/><Relationship Id="rId2292" Type="http://schemas.openxmlformats.org/officeDocument/2006/relationships/hyperlink" Target="https://starcitygames.com/golden-guardian-sgl-mtg-rix-179a-enn/?sku=SGL-MTG-RIX-179a-ENN1" TargetMode="External"/><Relationship Id="rId2306" Type="http://schemas.openxmlformats.org/officeDocument/2006/relationships/hyperlink" Target="https://starcitygames.com/golden-argosy-sgl-mtg-dmu-230-enn/?sku=SGL-MTG-DMU-230-ENN1" TargetMode="External"/><Relationship Id="rId264" Type="http://schemas.openxmlformats.org/officeDocument/2006/relationships/hyperlink" Target="https://starcitygames.com/valiant-endeavor-sgl-mtg-afc-013-enn/?sku=SGL-MTG-AFC-013-ENN1" TargetMode="External"/><Relationship Id="rId471" Type="http://schemas.openxmlformats.org/officeDocument/2006/relationships/hyperlink" Target="https://starcitygames.com/reservoir-kraken-sgl-mtg-snc-056-enn/?sku=SGL-MTG-SNC-056-ENN1" TargetMode="External"/><Relationship Id="rId1115" Type="http://schemas.openxmlformats.org/officeDocument/2006/relationships/hyperlink" Target="https://starcitygames.com/the-elder-dragon-war-sgl-mtg-dmu-121-enn/?sku=SGL-MTG-DMU-121-ENN1" TargetMode="External"/><Relationship Id="rId1322" Type="http://schemas.openxmlformats.org/officeDocument/2006/relationships/hyperlink" Target="https://starcitygames.com/chitterspitter-sgl-mtg-mh2-153-enn/?sku=SGL-MTG-MH2-153-ENN1" TargetMode="External"/><Relationship Id="rId1767" Type="http://schemas.openxmlformats.org/officeDocument/2006/relationships/hyperlink" Target="https://starcitygames.com/summons-of-saruman-sgl-mtg-ltc-070-enn/?sku=SGL-MTG-LTC-070-ENN1" TargetMode="External"/><Relationship Id="rId1974" Type="http://schemas.openxmlformats.org/officeDocument/2006/relationships/hyperlink" Target="https://starcitygames.com/isshin-two-heavens-as-one-sgl-mtg-neo-224-enn/?sku=SGL-MTG-NEO-224-ENN" TargetMode="External"/><Relationship Id="rId2152" Type="http://schemas.openxmlformats.org/officeDocument/2006/relationships/hyperlink" Target="https://starcitygames.com/murkfiend-liege-sgl-mtg-cmr-448-enn/?sku=SGL-MTG-CMR-448-ENN1" TargetMode="External"/><Relationship Id="rId59" Type="http://schemas.openxmlformats.org/officeDocument/2006/relationships/hyperlink" Target="https://starcitygames.com/light-paws-emperors-voice-sgl-mtg-neo-025-enn/?sku=SGL-MTG-NEO-025-ENN1" TargetMode="External"/><Relationship Id="rId124" Type="http://schemas.openxmlformats.org/officeDocument/2006/relationships/hyperlink" Target="https://starcitygames.com/nadaar-selfless-paladin-sgl-mtg-afr-027-enn/?sku=SGL-MTG-AFR-027-ENN1" TargetMode="External"/><Relationship Id="rId569" Type="http://schemas.openxmlformats.org/officeDocument/2006/relationships/hyperlink" Target="https://starcitygames.com/pursued-whale-sgl-mtg-m21-060-enn/?sku=SGL-MTG-M21-060-ENN1" TargetMode="External"/><Relationship Id="rId776" Type="http://schemas.openxmlformats.org/officeDocument/2006/relationships/hyperlink" Target="https://starcitygames.com/gonti-lord-of-luxury-sgl-mtg-jmp-240-enn/?sku=SGL-MTG-JMP-240-ENN1" TargetMode="External"/><Relationship Id="rId983" Type="http://schemas.openxmlformats.org/officeDocument/2006/relationships/hyperlink" Target="https://starcitygames.com/bloodfeather-phoenix-sgl-mtg-mom2-362-enn/?sku=SGL-MTG-MOM2-362-ENN1" TargetMode="External"/><Relationship Id="rId1199" Type="http://schemas.openxmlformats.org/officeDocument/2006/relationships/hyperlink" Target="https://starcitygames.com/brasss-bounty-sgl-mtg-rix-94-enn/?sku=SGL-MTG-RIX-94-ENN1" TargetMode="External"/><Relationship Id="rId1627" Type="http://schemas.openxmlformats.org/officeDocument/2006/relationships/hyperlink" Target="https://starcitygames.com/treasury-thrull-sgl-mtg-gtc-201-enn/?sku=SGL-MTG-GTC-201-ENN1" TargetMode="External"/><Relationship Id="rId1834" Type="http://schemas.openxmlformats.org/officeDocument/2006/relationships/hyperlink" Target="https://starcitygames.com/riveteers-ascendancy-sgl-mtg-snc-216-enn/?sku=SGL-MTG-SNC-216-ENN1" TargetMode="External"/><Relationship Id="rId2457" Type="http://schemas.openxmlformats.org/officeDocument/2006/relationships/hyperlink" Target="https://starcitygames.com/fortified-village-sgl-mtg-afc-239-enn/?sku=SGL-MTG-AFC-239-ENN1" TargetMode="External"/><Relationship Id="rId331" Type="http://schemas.openxmlformats.org/officeDocument/2006/relationships/hyperlink" Target="https://starcitygames.com/shacklegeist-sgl-mtg-m21-070-enn/?sku=SGL-MTG-M21-070-ENN1" TargetMode="External"/><Relationship Id="rId429" Type="http://schemas.openxmlformats.org/officeDocument/2006/relationships/hyperlink" Target="https://starcitygames.com/precognition-field-sgl-mtg-dom-61-enn/?sku=SGL-MTG-DOM-61-ENN1" TargetMode="External"/><Relationship Id="rId636" Type="http://schemas.openxmlformats.org/officeDocument/2006/relationships/hyperlink" Target="https://starcitygames.com/mindblade-render-sgl-mtg-bbd-49-enn/?sku=SGL-MTG-BBD-49-ENN1" TargetMode="External"/><Relationship Id="rId1059" Type="http://schemas.openxmlformats.org/officeDocument/2006/relationships/hyperlink" Target="https://starcitygames.com/nahiris-warcrafting-sgl-mtg-mom-155-enn/?sku=SGL-MTG-MOM-155-ENN" TargetMode="External"/><Relationship Id="rId1266" Type="http://schemas.openxmlformats.org/officeDocument/2006/relationships/hyperlink" Target="https://starcitygames.com/tajuru-paragon-sgl-mtg-znr-209-enn/?sku=SGL-MTG-ZNR-209-ENN1" TargetMode="External"/><Relationship Id="rId1473" Type="http://schemas.openxmlformats.org/officeDocument/2006/relationships/hyperlink" Target="https://starcitygames.com/sekki-seasons-guide-sgl-mtg-sok-148-enn/?sku=SGL-MTG-SOK-148-ENN" TargetMode="External"/><Relationship Id="rId2012" Type="http://schemas.openxmlformats.org/officeDocument/2006/relationships/hyperlink" Target="https://starcitygames.com/nikya-of-the-old-ways-sgl-mtg-rna-193-enn/?sku=SGL-MTG-RNA-193-ENN1" TargetMode="External"/><Relationship Id="rId2096" Type="http://schemas.openxmlformats.org/officeDocument/2006/relationships/hyperlink" Target="https://starcitygames.com/endless-detour-sgl-mtg-snc-183-enn/?sku=SGL-MTG-SNC-183-ENN1" TargetMode="External"/><Relationship Id="rId2317" Type="http://schemas.openxmlformats.org/officeDocument/2006/relationships/hyperlink" Target="https://starcitygames.com/mishras-self-replicator-sgl-mtg-dom-223-enn/?sku=SGL-MTG-DOM-223-ENN1" TargetMode="External"/><Relationship Id="rId843" Type="http://schemas.openxmlformats.org/officeDocument/2006/relationships/hyperlink" Target="https://starcitygames.com/ghouls-night-out-sgl-mtg-mic-019-enn/?sku=SGL-MTG-MIC-019-ENN1" TargetMode="External"/><Relationship Id="rId1126" Type="http://schemas.openxmlformats.org/officeDocument/2006/relationships/hyperlink" Target="https://starcitygames.com/beacon-of-destruction-sgl-mtg-dds-35-enn/?sku=SGL-MTG-DDS-35-ENN1" TargetMode="External"/><Relationship Id="rId1680" Type="http://schemas.openxmlformats.org/officeDocument/2006/relationships/hyperlink" Target="https://starcitygames.com/hostage-taker-sgl-mtg-ltc-268-enn/?sku=SGL-MTG-LTC-268-ENN" TargetMode="External"/><Relationship Id="rId1778" Type="http://schemas.openxmlformats.org/officeDocument/2006/relationships/hyperlink" Target="https://starcitygames.com/inspired-ultimatum-sgl-mtg-iko-191-enn/?sku=SGL-MTG-IKO-191-ENN1" TargetMode="External"/><Relationship Id="rId1901" Type="http://schemas.openxmlformats.org/officeDocument/2006/relationships/hyperlink" Target="https://starcitygames.com/nashi-moons-legacy-sgl-mtg-mat-039-enn/?sku=SGL-MTG-MAT-039-ENN" TargetMode="External"/><Relationship Id="rId1985" Type="http://schemas.openxmlformats.org/officeDocument/2006/relationships/hyperlink" Target="https://starcitygames.com/territorial-kavu-sgl-mtg-mh2-216-enn/?sku=SGL-MTG-MH2-216-ENN1" TargetMode="External"/><Relationship Id="rId275" Type="http://schemas.openxmlformats.org/officeDocument/2006/relationships/hyperlink" Target="https://starcitygames.com/sephara-skys-blade-sgl-mtg-m20-036-enn/?sku=SGL-MTG-M20-036-ENN2" TargetMode="External"/><Relationship Id="rId482" Type="http://schemas.openxmlformats.org/officeDocument/2006/relationships/hyperlink" Target="https://starcitygames.com/encroaching-mycosynth-sgl-mtg-one-047-enn/?sku=SGL-MTG-ONE-047-ENN" TargetMode="External"/><Relationship Id="rId703" Type="http://schemas.openxmlformats.org/officeDocument/2006/relationships/hyperlink" Target="https://starcitygames.com/lilianas-standard-bearer-sgl-mtg-m21-110-enn/?sku=SGL-MTG-M21-110-ENN1" TargetMode="External"/><Relationship Id="rId910" Type="http://schemas.openxmlformats.org/officeDocument/2006/relationships/hyperlink" Target="https://starcitygames.com/confront-the-past-sgl-mtg-stx-067-enn/?sku=SGL-MTG-STX-067-ENN1" TargetMode="External"/><Relationship Id="rId1333" Type="http://schemas.openxmlformats.org/officeDocument/2006/relationships/hyperlink" Target="https://starcitygames.com/evolving-door-sgl-mtg-snc-144-enn/?sku=SGL-MTG-SNC-144-ENN1" TargetMode="External"/><Relationship Id="rId1540" Type="http://schemas.openxmlformats.org/officeDocument/2006/relationships/hyperlink" Target="https://starcitygames.com/yorion-sky-nomad-sgl-mtg-iko-232-enn/?sku=SGL-MTG-IKO-232-ENN" TargetMode="External"/><Relationship Id="rId1638" Type="http://schemas.openxmlformats.org/officeDocument/2006/relationships/hyperlink" Target="https://starcitygames.com/debtors-knell-sgl-mtg-gk2-39-enn/?sku=SGL-MTG-GK2-39-ENN1" TargetMode="External"/><Relationship Id="rId2163" Type="http://schemas.openxmlformats.org/officeDocument/2006/relationships/hyperlink" Target="https://starcitygames.com/yavimayas-embrace-sgl-mtg-pwsb-apc_127-enn/?sku=SGL-MTG-PWSB-APC_127-ENN1" TargetMode="External"/><Relationship Id="rId2370" Type="http://schemas.openxmlformats.org/officeDocument/2006/relationships/hyperlink" Target="https://starcitygames.com/tolaria-west-sgl-mtg-tsr-286-enn/?sku=SGL-MTG-TSR-286-ENN1" TargetMode="External"/><Relationship Id="rId135" Type="http://schemas.openxmlformats.org/officeDocument/2006/relationships/hyperlink" Target="https://starcitygames.com/unbreakable-formation-sgl-mtg-dmc-106-enn/?sku=SGL-MTG-DMC-106-ENN1" TargetMode="External"/><Relationship Id="rId342" Type="http://schemas.openxmlformats.org/officeDocument/2006/relationships/hyperlink" Target="https://starcitygames.com/yuan-ti-malison-sgl-mtg-afr2-371-enn/?sku=SGL-MTG-AFR2-371-ENN1" TargetMode="External"/><Relationship Id="rId787" Type="http://schemas.openxmlformats.org/officeDocument/2006/relationships/hyperlink" Target="https://starcitygames.com/draugr-necromancer-sgl-mtg-khm-086-enn/?sku=SGL-MTG-KHM-086-ENN1" TargetMode="External"/><Relationship Id="rId994" Type="http://schemas.openxmlformats.org/officeDocument/2006/relationships/hyperlink" Target="https://starcitygames.com/blood-sun-sgl-mtg-rix-92-enn/?sku=SGL-MTG-RIX-92-ENN" TargetMode="External"/><Relationship Id="rId1400" Type="http://schemas.openxmlformats.org/officeDocument/2006/relationships/hyperlink" Target="https://starcitygames.com/hour-of-promise-sgl-mtg-hou-120-enn/?sku=SGL-MTG-HOU-120-ENN1" TargetMode="External"/><Relationship Id="rId1845" Type="http://schemas.openxmlformats.org/officeDocument/2006/relationships/hyperlink" Target="https://starcitygames.com/soul-of-windgrace-sgl-mtg-dmu2-319-enn/?sku=SGL-MTG-DMU2-319-ENN" TargetMode="External"/><Relationship Id="rId2023" Type="http://schemas.openxmlformats.org/officeDocument/2006/relationships/hyperlink" Target="https://starcitygames.com/phylath-world-sculptor-sgl-mtg-znr-234-enn/?sku=SGL-MTG-ZNR-234-ENN1" TargetMode="External"/><Relationship Id="rId2230" Type="http://schemas.openxmlformats.org/officeDocument/2006/relationships/hyperlink" Target="https://starcitygames.com/helm-of-awakening-sgl-mtg-dmr-224-enn/?sku=SGL-MTG-DMR-224-ENN" TargetMode="External"/><Relationship Id="rId2468" Type="http://schemas.openxmlformats.org/officeDocument/2006/relationships/hyperlink" Target="https://starcitygames.com/hostile-desert-sgl-mtg-hou-178-enn/?sku=SGL-MTG-HOU-178-ENN1" TargetMode="External"/><Relationship Id="rId202" Type="http://schemas.openxmlformats.org/officeDocument/2006/relationships/hyperlink" Target="https://starcitygames.com/skybind-sgl-mtg-jou-25-enn/?sku=SGL-MTG-JOU-25-ENN1" TargetMode="External"/><Relationship Id="rId647" Type="http://schemas.openxmlformats.org/officeDocument/2006/relationships/hyperlink" Target="https://starcitygames.com/skyclave-shade-sgl-mtg-znr2-298-enn/?sku=SGL-MTG-ZNR2-298-ENN1" TargetMode="External"/><Relationship Id="rId854" Type="http://schemas.openxmlformats.org/officeDocument/2006/relationships/hyperlink" Target="https://starcitygames.com/gixs-command-sgl-mtg-bro-097-enn/?sku=SGL-MTG-BRO-097-ENN" TargetMode="External"/><Relationship Id="rId1277" Type="http://schemas.openxmlformats.org/officeDocument/2006/relationships/hyperlink" Target="https://starcitygames.com/weaver-of-harmony-sgl-mtg-neo2-395-enn/?sku=SGL-MTG-NEO2-395-ENN1" TargetMode="External"/><Relationship Id="rId1484" Type="http://schemas.openxmlformats.org/officeDocument/2006/relationships/hyperlink" Target="https://starcitygames.com/earthquake-dragon-sgl-mtg-clb-228-enn/?sku=SGL-MTG-CLB-228-ENN1" TargetMode="External"/><Relationship Id="rId1691" Type="http://schemas.openxmlformats.org/officeDocument/2006/relationships/hyperlink" Target="https://starcitygames.com/grimgrin-corpse-born-sgl-mtg-mul-041-enn/?sku=SGL-MTG-MUL-041-ENN" TargetMode="External"/><Relationship Id="rId1705" Type="http://schemas.openxmlformats.org/officeDocument/2006/relationships/hyperlink" Target="https://starcitygames.com/geyadrone-dihada-sgl-mtg-mh22-367-enn/?sku=SGL-MTG-MH22-367-ENN1" TargetMode="External"/><Relationship Id="rId1912" Type="http://schemas.openxmlformats.org/officeDocument/2006/relationships/hyperlink" Target="https://starcitygames.com/jor-kadeen-first-goldwarden-sgl-mtg-one-203-enn/?sku=SGL-MTG-ONE-203-ENN" TargetMode="External"/><Relationship Id="rId2328" Type="http://schemas.openxmlformats.org/officeDocument/2006/relationships/hyperlink" Target="https://starcitygames.com/perennial-behemoth-sgl-mtg-bro-202-enn/?sku=SGL-MTG-BRO-202-ENN" TargetMode="External"/><Relationship Id="rId286" Type="http://schemas.openxmlformats.org/officeDocument/2006/relationships/hyperlink" Target="https://starcitygames.com/zetalpa-primal-dawn-sgl-mtg-gn2-015-enn/?sku=SGL-MTG-GN2-015-ENN1" TargetMode="External"/><Relationship Id="rId493" Type="http://schemas.openxmlformats.org/officeDocument/2006/relationships/hyperlink" Target="https://starcitygames.com/the-mirari-conjecture-sgl-mtg-dom-57-enn/?sku=SGL-MTG-DOM-57-ENN1" TargetMode="External"/><Relationship Id="rId507" Type="http://schemas.openxmlformats.org/officeDocument/2006/relationships/hyperlink" Target="https://starcitygames.com/magus-of-the-future-sgl-mtg-tsr-075-enn/?sku=SGL-MTG-TSR-075-ENN1" TargetMode="External"/><Relationship Id="rId714" Type="http://schemas.openxmlformats.org/officeDocument/2006/relationships/hyperlink" Target="https://starcitygames.com/callous-bloodmage-sgl-mtg-stx-066-enn/?sku=SGL-MTG-STX-066-ENN1" TargetMode="External"/><Relationship Id="rId921" Type="http://schemas.openxmlformats.org/officeDocument/2006/relationships/hyperlink" Target="https://starcitygames.com/fervent-champion-sgl-mtg-eld-124-enn/?sku=SGL-MTG-ELD-124-ENN" TargetMode="External"/><Relationship Id="rId1137" Type="http://schemas.openxmlformats.org/officeDocument/2006/relationships/hyperlink" Target="https://starcitygames.com/brash-taunter-sgl-mtg-m21-133-enn/?sku=SGL-MTG-M21-133-ENN1" TargetMode="External"/><Relationship Id="rId1344" Type="http://schemas.openxmlformats.org/officeDocument/2006/relationships/hyperlink" Target="https://starcitygames.com/polukranos-world-eater-sgl-mtg-ths-172-enn/?sku=SGL-MTG-THS-172-ENN1" TargetMode="External"/><Relationship Id="rId1551" Type="http://schemas.openxmlformats.org/officeDocument/2006/relationships/hyperlink" Target="https://starcitygames.com/archon-of-the-triumvirate-sgl-mtg-gk2-7-enn/?sku=SGL-MTG-GK2-7-ENN1" TargetMode="External"/><Relationship Id="rId1789" Type="http://schemas.openxmlformats.org/officeDocument/2006/relationships/hyperlink" Target="https://starcitygames.com/lyzolda-the-blood-witch-sgl-mtg-gk2-65-enn/?sku=SGL-MTG-GK2-65-ENN1" TargetMode="External"/><Relationship Id="rId1996" Type="http://schemas.openxmlformats.org/officeDocument/2006/relationships/hyperlink" Target="https://starcitygames.com/tovolar-dire-overlord-tovolar-the-midnight-scourge-sgl-mtg-mid-246-enn/?sku=SGL-MTG-MID-246-ENN1" TargetMode="External"/><Relationship Id="rId2174" Type="http://schemas.openxmlformats.org/officeDocument/2006/relationships/hyperlink" Target="https://starcitygames.com/xyris-the-writhing-storm-sgl-mtg-c20-018-enn/?sku=SGL-MTG-C20-018-ENN1" TargetMode="External"/><Relationship Id="rId2381" Type="http://schemas.openxmlformats.org/officeDocument/2006/relationships/hyperlink" Target="https://starcitygames.com/prairie-stream-sgl-mtg-c19-265-enn/?sku=SGL-MTG-C19-265-ENN" TargetMode="External"/><Relationship Id="rId50" Type="http://schemas.openxmlformats.org/officeDocument/2006/relationships/hyperlink" Target="https://starcitygames.com/gift-of-estates-sgl-mtg-sta-006-enn/?sku=SGL-MTG-STA-006-ENN" TargetMode="External"/><Relationship Id="rId146" Type="http://schemas.openxmlformats.org/officeDocument/2006/relationships/hyperlink" Target="https://starcitygames.com/woolly-razorback-sgl-mtg-csp-25-enn/?sku=SGL-MTG-CSP-25-ENN1" TargetMode="External"/><Relationship Id="rId353" Type="http://schemas.openxmlformats.org/officeDocument/2006/relationships/hyperlink" Target="https://starcitygames.com/drafna-founder-of-lat-nam-sgl-mtg-bro-047-enn/?sku=SGL-MTG-BRO-047-ENN" TargetMode="External"/><Relationship Id="rId560" Type="http://schemas.openxmlformats.org/officeDocument/2006/relationships/hyperlink" Target="https://starcitygames.com/complete-the-circuit-sgl-mtg-mom-052-enn/?sku=SGL-MTG-MOM-052-ENN" TargetMode="External"/><Relationship Id="rId798" Type="http://schemas.openxmlformats.org/officeDocument/2006/relationships/hyperlink" Target="https://starcitygames.com/bloodvial-purveyor-sgl-mtg-vow-098-enn/?sku=SGL-MTG-VOW-098-ENN1" TargetMode="External"/><Relationship Id="rId1190" Type="http://schemas.openxmlformats.org/officeDocument/2006/relationships/hyperlink" Target="https://starcitygames.com/chaotic-transformation-sgl-mtg-dmu-117-enn/?sku=SGL-MTG-DMU-117-ENN1" TargetMode="External"/><Relationship Id="rId1204" Type="http://schemas.openxmlformats.org/officeDocument/2006/relationships/hyperlink" Target="https://starcitygames.com/hellkite-igniter-sgl-mtg-c21-171-enn/?sku=SGL-MTG-C21-171-ENN" TargetMode="External"/><Relationship Id="rId1411" Type="http://schemas.openxmlformats.org/officeDocument/2006/relationships/hyperlink" Target="https://starcitygames.com/gilt-leaf-archdruid-sgl-mtg-pwsb-mor_124-enn/?sku=SGL-MTG-PWSB-MOR_124-ENN" TargetMode="External"/><Relationship Id="rId1649" Type="http://schemas.openxmlformats.org/officeDocument/2006/relationships/hyperlink" Target="https://starcitygames.com/colfenor-the-last-yew-sgl-mtg-cmr-274-enn/?sku=SGL-MTG-CMR-274-ENN1" TargetMode="External"/><Relationship Id="rId1856" Type="http://schemas.openxmlformats.org/officeDocument/2006/relationships/hyperlink" Target="https://starcitygames.com/rushed-rebirth-sgl-mtg-stx-228-enn/?sku=SGL-MTG-STX-228-ENN1" TargetMode="External"/><Relationship Id="rId2034" Type="http://schemas.openxmlformats.org/officeDocument/2006/relationships/hyperlink" Target="https://starcitygames.com/jared-carthalion-true-heir-sgl-mtg-cmr-281-enn/?sku=SGL-MTG-CMR-281-ENN1" TargetMode="External"/><Relationship Id="rId2241" Type="http://schemas.openxmlformats.org/officeDocument/2006/relationships/hyperlink" Target="https://starcitygames.com/forebears-blade-sgl-mtg-dom-214-enn/?sku=SGL-MTG-DOM-214-ENN1" TargetMode="External"/><Relationship Id="rId2479" Type="http://schemas.openxmlformats.org/officeDocument/2006/relationships/hyperlink" Target="https://starcitygames.com/hall-of-oracles-sgl-mtg-stx-267-enn/?sku=SGL-MTG-STX-267-ENN1" TargetMode="External"/><Relationship Id="rId213" Type="http://schemas.openxmlformats.org/officeDocument/2006/relationships/hyperlink" Target="https://starcitygames.com/elspeth-conquers-death-sgl-mtg-thb-013-enn/?sku=SGL-MTG-THB-013-ENN1" TargetMode="External"/><Relationship Id="rId420" Type="http://schemas.openxmlformats.org/officeDocument/2006/relationships/hyperlink" Target="https://starcitygames.com/talrand-sky-summoner-sgl-mtg-dds-11-enn/?sku=SGL-MTG-DDS-11-ENN1" TargetMode="External"/><Relationship Id="rId658" Type="http://schemas.openxmlformats.org/officeDocument/2006/relationships/hyperlink" Target="https://starcitygames.com/sungold-sentinel-sgl-mtg-mid-037-enn/?sku=SGL-MTG-MID-037-ENN1" TargetMode="External"/><Relationship Id="rId865" Type="http://schemas.openxmlformats.org/officeDocument/2006/relationships/hyperlink" Target="https://starcitygames.com/demonlord-belzenlok-sgl-mtg-dom-86-enn/?sku=SGL-MTG-DOM-86-ENN1" TargetMode="External"/><Relationship Id="rId1050" Type="http://schemas.openxmlformats.org/officeDocument/2006/relationships/hyperlink" Target="https://starcitygames.com/squee-dubious-monarch-sgl-mtg-dmu-146-enn/?sku=SGL-MTG-DMU-146-ENN" TargetMode="External"/><Relationship Id="rId1288" Type="http://schemas.openxmlformats.org/officeDocument/2006/relationships/hyperlink" Target="https://starcitygames.com/deeproot-wayfinder-sgl-mtg-mom-184-enn/?sku=SGL-MTG-MOM-184-ENN" TargetMode="External"/><Relationship Id="rId1495" Type="http://schemas.openxmlformats.org/officeDocument/2006/relationships/hyperlink" Target="https://starcitygames.com/ecological-appreciation-sgl-mtg-stx-128-enn/?sku=SGL-MTG-STX-128-ENN1" TargetMode="External"/><Relationship Id="rId1509" Type="http://schemas.openxmlformats.org/officeDocument/2006/relationships/hyperlink" Target="https://starcitygames.com/dennick-pious-apprentice-sgl-mtg-mid-217-enn/?sku=SGL-MTG-MID-217-ENN" TargetMode="External"/><Relationship Id="rId1716" Type="http://schemas.openxmlformats.org/officeDocument/2006/relationships/hyperlink" Target="https://starcitygames.com/fireminds-research-sgl-mtg-grn-171-enn/?sku=SGL-MTG-GRN-171-ENN1" TargetMode="External"/><Relationship Id="rId1923" Type="http://schemas.openxmlformats.org/officeDocument/2006/relationships/hyperlink" Target="https://starcitygames.com/angelfire-ignition-sgl-mtg-mid-209-enn/?sku=SGL-MTG-MID-209-ENN1" TargetMode="External"/><Relationship Id="rId2101" Type="http://schemas.openxmlformats.org/officeDocument/2006/relationships/hyperlink" Target="https://starcitygames.com/gorion-wise-mentor-sgl-mtg-clb-276-enn/?sku=SGL-MTG-CLB-276-ENN1" TargetMode="External"/><Relationship Id="rId2339" Type="http://schemas.openxmlformats.org/officeDocument/2006/relationships/hyperlink" Target="https://starcitygames.com/argentum-masticore-sgl-mtg-one-222-enn/?sku=SGL-MTG-ONE-222-ENN" TargetMode="External"/><Relationship Id="rId297" Type="http://schemas.openxmlformats.org/officeDocument/2006/relationships/hyperlink" Target="https://starcitygames.com/progenitor-exarch-sgl-mtg-mom-032-enn/?sku=SGL-MTG-MOM-032-ENN" TargetMode="External"/><Relationship Id="rId518" Type="http://schemas.openxmlformats.org/officeDocument/2006/relationships/hyperlink" Target="https://starcitygames.com/gales-redirection-sgl-mtg-clb-073-enn/?sku=SGL-MTG-CLB-073-ENN" TargetMode="External"/><Relationship Id="rId725" Type="http://schemas.openxmlformats.org/officeDocument/2006/relationships/hyperlink" Target="https://starcitygames.com/angel-of-finality-sgl-mtg-afc-063-enn/?sku=SGL-MTG-AFC-063-ENN1" TargetMode="External"/><Relationship Id="rId932" Type="http://schemas.openxmlformats.org/officeDocument/2006/relationships/hyperlink" Target="https://starcitygames.com/ash-zealot-sgl-mtg-rtr-86-enn/?sku=SGL-MTG-RTR-86-ENN1" TargetMode="External"/><Relationship Id="rId1148" Type="http://schemas.openxmlformats.org/officeDocument/2006/relationships/hyperlink" Target="https://starcitygames.com/burn-down-the-house-sgl-mtg-mid-131-enn/?sku=SGL-MTG-MID-131-ENN1" TargetMode="External"/><Relationship Id="rId1355" Type="http://schemas.openxmlformats.org/officeDocument/2006/relationships/hyperlink" Target="https://starcitygames.com/territorial-allosaurus-sgl-mtg-dom-184-enn/?sku=SGL-MTG-DOM-184-ENN1" TargetMode="External"/><Relationship Id="rId1562" Type="http://schemas.openxmlformats.org/officeDocument/2006/relationships/hyperlink" Target="https://starcitygames.com/magister-sphinx-sgl-mtg-2x2-247-enn/?sku=SGL-MTG-2X2-247-ENN1" TargetMode="External"/><Relationship Id="rId2185" Type="http://schemas.openxmlformats.org/officeDocument/2006/relationships/hyperlink" Target="https://starcitygames.com/bag-of-holding-sgl-mtg-m20-222-enn/?sku=SGL-MTG-M20-222-ENN1" TargetMode="External"/><Relationship Id="rId2392" Type="http://schemas.openxmlformats.org/officeDocument/2006/relationships/hyperlink" Target="https://starcitygames.com/caves-of-koilos-sgl-mtg-ori-245-enn/?sku=SGL-MTG-ORI-245-ENN1" TargetMode="External"/><Relationship Id="rId2406" Type="http://schemas.openxmlformats.org/officeDocument/2006/relationships/hyperlink" Target="https://starcitygames.com/sunken-hollow-sgl-mtg-mic-182-enn/?sku=SGL-MTG-MIC-182-ENN1" TargetMode="External"/><Relationship Id="rId157" Type="http://schemas.openxmlformats.org/officeDocument/2006/relationships/hyperlink" Target="https://starcitygames.com/ajanis-last-stand-sgl-mtg-m19-4-enn/?sku=SGL-MTG-M19-4-ENN1" TargetMode="External"/><Relationship Id="rId364" Type="http://schemas.openxmlformats.org/officeDocument/2006/relationships/hyperlink" Target="https://starcitygames.com/champion-of-wits-sgl-mtg-hou-31-enn/?sku=SGL-MTG-HOU-31-ENN1" TargetMode="External"/><Relationship Id="rId1008" Type="http://schemas.openxmlformats.org/officeDocument/2006/relationships/hyperlink" Target="https://starcitygames.com/gadrak-the-crown-scourge-sgl-mtg-m21-146-enn/?sku=SGL-MTG-M21-146-ENN1" TargetMode="External"/><Relationship Id="rId1215" Type="http://schemas.openxmlformats.org/officeDocument/2006/relationships/hyperlink" Target="https://starcitygames.com/demonfire-sgl-mtg-gk2-56-enn/?sku=SGL-MTG-GK2-56-ENN1" TargetMode="External"/><Relationship Id="rId1422" Type="http://schemas.openxmlformats.org/officeDocument/2006/relationships/hyperlink" Target="https://starcitygames.com/spring-leaf-avenger-sgl-mtg-neo2-349-enn/?sku=SGL-MTG-NEO2-349-ENN1" TargetMode="External"/><Relationship Id="rId1867" Type="http://schemas.openxmlformats.org/officeDocument/2006/relationships/hyperlink" Target="https://starcitygames.com/pestilent-cauldron-restorative-burst-sgl-mtg-stx-154-enn/?sku=SGL-MTG-STX-154-ENN" TargetMode="External"/><Relationship Id="rId2045" Type="http://schemas.openxmlformats.org/officeDocument/2006/relationships/hyperlink" Target="https://starcitygames.com/mazzy-truesword-paladin-sgl-mtg-clb-283-enn/?sku=SGL-MTG-CLB-283-ENN1" TargetMode="External"/><Relationship Id="rId61" Type="http://schemas.openxmlformats.org/officeDocument/2006/relationships/hyperlink" Target="https://starcitygames.com/lion-sash-sgl-mtg-neo-026-enn/?sku=SGL-MTG-NEO-026-ENN1" TargetMode="External"/><Relationship Id="rId571" Type="http://schemas.openxmlformats.org/officeDocument/2006/relationships/hyperlink" Target="https://starcitygames.com/thought-reflection-sgl-mtg-2xm-072-enn/?sku=SGL-MTG-2XM-072-ENN1" TargetMode="External"/><Relationship Id="rId669" Type="http://schemas.openxmlformats.org/officeDocument/2006/relationships/hyperlink" Target="https://starcitygames.com/skirsdag-high-priest-sgl-mtg-j22-467-enn/?sku=SGL-MTG-J22-467-ENN" TargetMode="External"/><Relationship Id="rId876" Type="http://schemas.openxmlformats.org/officeDocument/2006/relationships/hyperlink" Target="https://starcitygames.com/sengir-the-dark-baron-sgl-mtg-cmr-149-enn/?sku=SGL-MTG-CMR-149-ENN1" TargetMode="External"/><Relationship Id="rId1299" Type="http://schemas.openxmlformats.org/officeDocument/2006/relationships/hyperlink" Target="https://starcitygames.com/curse-of-predation-sgl-mtg-ima-159-enn/?sku=SGL-MTG-IMA-159-ENN1" TargetMode="External"/><Relationship Id="rId1727" Type="http://schemas.openxmlformats.org/officeDocument/2006/relationships/hyperlink" Target="https://starcitygames.com/protean-raider-sgl-mtg-rix-167-enn/?sku=SGL-MTG-RIX-167-ENN" TargetMode="External"/><Relationship Id="rId1934" Type="http://schemas.openxmlformats.org/officeDocument/2006/relationships/hyperlink" Target="https://starcitygames.com/master-warcraft-sgl-mtg-gk1-92-enn/?sku=SGL-MTG-GK1-92-ENN1" TargetMode="External"/><Relationship Id="rId2252" Type="http://schemas.openxmlformats.org/officeDocument/2006/relationships/hyperlink" Target="https://starcitygames.com/scarecrone-sgl-mtg-jmp-482-enn/?sku=SGL-MTG-JMP-482-ENN1" TargetMode="External"/><Relationship Id="rId19" Type="http://schemas.openxmlformats.org/officeDocument/2006/relationships/hyperlink" Target="https://starcitygames.com/sram-senior-edificer-sgl-mtg-aer-23-enn/?sku=SGL-MTG-AER-23-ENN1" TargetMode="External"/><Relationship Id="rId224" Type="http://schemas.openxmlformats.org/officeDocument/2006/relationships/hyperlink" Target="https://starcitygames.com/pulmonic-sliver-sgl-mtg-tsr-034-enn/?sku=SGL-MTG-TSR-034-ENN1" TargetMode="External"/><Relationship Id="rId431" Type="http://schemas.openxmlformats.org/officeDocument/2006/relationships/hyperlink" Target="https://starcitygames.com/the-antiquities-war-sgl-mtg-dom-42-enn/?sku=SGL-MTG-DOM-42-ENN1" TargetMode="External"/><Relationship Id="rId529" Type="http://schemas.openxmlformats.org/officeDocument/2006/relationships/hyperlink" Target="https://starcitygames.com/sage-eye-avengers-sgl-mtg-dds-8-enn/?sku=SGL-MTG-DDS-8-ENN1" TargetMode="External"/><Relationship Id="rId736" Type="http://schemas.openxmlformats.org/officeDocument/2006/relationships/hyperlink" Target="https://starcitygames.com/moira-urborg-haunt-sgl-mtg-dmc-006-enn/?sku=SGL-MTG-DMC-006-ENN1" TargetMode="External"/><Relationship Id="rId1061" Type="http://schemas.openxmlformats.org/officeDocument/2006/relationships/hyperlink" Target="https://starcitygames.com/fall-of-cair-andros-sgl-mtg-ltr-124-enn/?sku=SGL-MTG-LTR-124-ENN" TargetMode="External"/><Relationship Id="rId1159" Type="http://schemas.openxmlformats.org/officeDocument/2006/relationships/hyperlink" Target="https://starcitygames.com/slicer-hired-muscle-slicer-high-speed-antagonist-sgl-mtg-bot-006-enn/?sku=SGL-MTG-BOT-006-ENN" TargetMode="External"/><Relationship Id="rId1366" Type="http://schemas.openxmlformats.org/officeDocument/2006/relationships/hyperlink" Target="https://starcitygames.com/gemrazer-sgl-mtg-iko-155-enn/?sku=SGL-MTG-IKO-155-ENN" TargetMode="External"/><Relationship Id="rId2112" Type="http://schemas.openxmlformats.org/officeDocument/2006/relationships/hyperlink" Target="https://starcitygames.com/ride-the-avalanche-sgl-mtg-afc2-325-enn/?sku=SGL-MTG-AFC2-325-ENN1" TargetMode="External"/><Relationship Id="rId2196" Type="http://schemas.openxmlformats.org/officeDocument/2006/relationships/hyperlink" Target="https://starcitygames.com/sorcerous-spyglass-sgl-mtg-xln-248-enn/?sku=SGL-MTG-XLN-248-ENN1" TargetMode="External"/><Relationship Id="rId2417" Type="http://schemas.openxmlformats.org/officeDocument/2006/relationships/hyperlink" Target="https://starcitygames.com/underground-river-sgl-mtg-ltc-342-enn/?sku=SGL-MTG-LTC-342-ENN" TargetMode="External"/><Relationship Id="rId168" Type="http://schemas.openxmlformats.org/officeDocument/2006/relationships/hyperlink" Target="https://starcitygames.com/ajanis-chosen-sgl-mtg-jmp-082-enn/?sku=SGL-MTG-JMP-082-ENN1" TargetMode="External"/><Relationship Id="rId943" Type="http://schemas.openxmlformats.org/officeDocument/2006/relationships/hyperlink" Target="https://starcitygames.com/immolation-shaman-sgl-mtg-rna-106-enn/?sku=SGL-MTG-RNA-106-ENN1" TargetMode="External"/><Relationship Id="rId1019" Type="http://schemas.openxmlformats.org/officeDocument/2006/relationships/hyperlink" Target="https://starcitygames.com/valakut-exploration-sgl-mtg-znr-175-enn/?sku=SGL-MTG-ZNR-175-ENN1" TargetMode="External"/><Relationship Id="rId1573" Type="http://schemas.openxmlformats.org/officeDocument/2006/relationships/hyperlink" Target="https://starcitygames.com/triumphant-adventurer-sgl-mtg-afr-237-enn/?sku=SGL-MTG-AFR-237-ENN1" TargetMode="External"/><Relationship Id="rId1780" Type="http://schemas.openxmlformats.org/officeDocument/2006/relationships/hyperlink" Target="https://starcitygames.com/asmoranomardicadaistinaculdacar-sgl-mtg-mh22-417-enn/?sku=SGL-MTG-MH22-417-ENN1" TargetMode="External"/><Relationship Id="rId1878" Type="http://schemas.openxmlformats.org/officeDocument/2006/relationships/hyperlink" Target="https://starcitygames.com/harald-unites-the-elves-sgl-mtg-khm-213-enn/?sku=SGL-MTG-KHM-213-ENN1" TargetMode="External"/><Relationship Id="rId72" Type="http://schemas.openxmlformats.org/officeDocument/2006/relationships/hyperlink" Target="https://starcitygames.com/sram-senior-edificer-sgl-mtg-mul-006-enn/?sku=SGL-MTG-MUL-006-ENN" TargetMode="External"/><Relationship Id="rId375" Type="http://schemas.openxmlformats.org/officeDocument/2006/relationships/hyperlink" Target="https://starcitygames.com/tempest-djinn-sgl-mtg-dom-68-enn/?sku=SGL-MTG-DOM-68-ENN" TargetMode="External"/><Relationship Id="rId582" Type="http://schemas.openxmlformats.org/officeDocument/2006/relationships/hyperlink" Target="https://starcitygames.com/dig-through-time-sgl-mtg-ktk-36-enn/?sku=SGL-MTG-KTK-36-ENN1" TargetMode="External"/><Relationship Id="rId803" Type="http://schemas.openxmlformats.org/officeDocument/2006/relationships/hyperlink" Target="https://starcitygames.com/misfortune-teller-sgl-mtg-ncc2-139-enn/?sku=SGL-MTG-NCC2-139-ENN1" TargetMode="External"/><Relationship Id="rId1226" Type="http://schemas.openxmlformats.org/officeDocument/2006/relationships/hyperlink" Target="https://starcitygames.com/smoke-spirits-aid-sgl-mtg-nec2-062-enn/?sku=SGL-MTG-NEC2-062-ENN1" TargetMode="External"/><Relationship Id="rId1433" Type="http://schemas.openxmlformats.org/officeDocument/2006/relationships/hyperlink" Target="https://starcitygames.com/bounty-of-might-sgl-mtg-grn-124-enn/?sku=SGL-MTG-GRN-124-ENN1" TargetMode="External"/><Relationship Id="rId1640" Type="http://schemas.openxmlformats.org/officeDocument/2006/relationships/hyperlink" Target="https://starcitygames.com/primevals-glorious-rebirth-sgl-mtg-dmc-165-enn/?sku=SGL-MTG-DMC-165-ENN1" TargetMode="External"/><Relationship Id="rId1738" Type="http://schemas.openxmlformats.org/officeDocument/2006/relationships/hyperlink" Target="https://starcitygames.com/yusri-fortunes-flame-sgl-mtg-mh22-468-enn/?sku=SGL-MTG-MH22-468-ENN1" TargetMode="External"/><Relationship Id="rId2056" Type="http://schemas.openxmlformats.org/officeDocument/2006/relationships/hyperlink" Target="https://starcitygames.com/sythis-harvests-hand-sgl-mtg-mh2-214-enn/?sku=SGL-MTG-MH2-214-ENN1" TargetMode="External"/><Relationship Id="rId2263" Type="http://schemas.openxmlformats.org/officeDocument/2006/relationships/hyperlink" Target="https://starcitygames.com/strixhaven-stadium-sgl-mtg-stx-259-enn/?sku=SGL-MTG-STX-259-ENN" TargetMode="External"/><Relationship Id="rId2470" Type="http://schemas.openxmlformats.org/officeDocument/2006/relationships/hyperlink" Target="https://starcitygames.com/guildmages-forum-sgl-mtg-grn-250-enn/?sku=SGL-MTG-GRN-250-ENN1" TargetMode="External"/><Relationship Id="rId3" Type="http://schemas.openxmlformats.org/officeDocument/2006/relationships/hyperlink" Target="https://starcitygames.com/righteousness-sgl-mtg-9ed-36-enn/?sku=SGL-MTG-9ED-36-ENN1" TargetMode="External"/><Relationship Id="rId235" Type="http://schemas.openxmlformats.org/officeDocument/2006/relationships/hyperlink" Target="https://starcitygames.com/rabble-rousing-sgl-mtg-snc-024-enn/?sku=SGL-MTG-SNC-024-ENN1" TargetMode="External"/><Relationship Id="rId442" Type="http://schemas.openxmlformats.org/officeDocument/2006/relationships/hyperlink" Target="https://starcitygames.com/whelming-wave-sgl-mtg-pwsb-ddo_044-enn/?sku=SGL-MTG-PWSB-DDO_044-ENN1" TargetMode="External"/><Relationship Id="rId887" Type="http://schemas.openxmlformats.org/officeDocument/2006/relationships/hyperlink" Target="https://starcitygames.com/demon-of-loathing-sgl-mtg-thb-292-enn/?sku=SGL-MTG-THB-292-ENN1" TargetMode="External"/><Relationship Id="rId1072" Type="http://schemas.openxmlformats.org/officeDocument/2006/relationships/hyperlink" Target="https://starcitygames.com/erratic-cyclops-sgl-mtg-grn-98-enn/?sku=SGL-MTG-GRN-98-ENN1" TargetMode="External"/><Relationship Id="rId1500" Type="http://schemas.openxmlformats.org/officeDocument/2006/relationships/hyperlink" Target="https://starcitygames.com/temmet-vizier-of-naktamun-sgl-mtg-akh-207-enn/?sku=SGL-MTG-AKH-207-ENN1" TargetMode="External"/><Relationship Id="rId1945" Type="http://schemas.openxmlformats.org/officeDocument/2006/relationships/hyperlink" Target="https://starcitygames.com/raiyuu-storms-edge-sgl-mtg-neo-232-enn/?sku=SGL-MTG-NEO-232-ENN1" TargetMode="External"/><Relationship Id="rId2123" Type="http://schemas.openxmlformats.org/officeDocument/2006/relationships/hyperlink" Target="https://starcitygames.com/kianne-dean-of-substance-imbraham-dean-of-theory-sgl-mtg-stx-152-enn/?sku=SGL-MTG-STX-152-ENN1" TargetMode="External"/><Relationship Id="rId2330" Type="http://schemas.openxmlformats.org/officeDocument/2006/relationships/hyperlink" Target="https://starcitygames.com/platoon-dispenser-sgl-mtg-bro-036-enn/?sku=SGL-MTG-BRO-036-ENN" TargetMode="External"/><Relationship Id="rId302" Type="http://schemas.openxmlformats.org/officeDocument/2006/relationships/hyperlink" Target="https://starcitygames.com/quicken-sgl-mtg-dds-6-enn/?sku=SGL-MTG-DDS-6-ENN1" TargetMode="External"/><Relationship Id="rId747" Type="http://schemas.openxmlformats.org/officeDocument/2006/relationships/hyperlink" Target="https://starcitygames.com/murderous-rider-swift-end-sgl-mtg-moc-258-enn/?sku=SGL-MTG-MOC-258-ENN" TargetMode="External"/><Relationship Id="rId954" Type="http://schemas.openxmlformats.org/officeDocument/2006/relationships/hyperlink" Target="https://starcitygames.com/pyromancer-ascension-sgl-mtg-ss3-006-enn/?sku=SGL-MTG-SS3-006-ENN1" TargetMode="External"/><Relationship Id="rId1377" Type="http://schemas.openxmlformats.org/officeDocument/2006/relationships/hyperlink" Target="https://starcitygames.com/life-and-limb-sgl-mtg-tsr-215-enn/?sku=SGL-MTG-TSR-215-ENN1" TargetMode="External"/><Relationship Id="rId1584" Type="http://schemas.openxmlformats.org/officeDocument/2006/relationships/hyperlink" Target="https://starcitygames.com/selfless-glyphweaver-deadly-vanity-sgl-mtg-stx-157-enn/?sku=SGL-MTG-STX-157-ENN1" TargetMode="External"/><Relationship Id="rId1791" Type="http://schemas.openxmlformats.org/officeDocument/2006/relationships/hyperlink" Target="https://starcitygames.com/the-bloodsky-massacre-sgl-mtg-khm-207-enn/?sku=SGL-MTG-KHM-207-ENN1" TargetMode="External"/><Relationship Id="rId1805" Type="http://schemas.openxmlformats.org/officeDocument/2006/relationships/hyperlink" Target="https://starcitygames.com/chainer-nightmare-adept-sgl-mtg-mh22-419-enn/?sku=SGL-MTG-MH22-419-ENN1" TargetMode="External"/><Relationship Id="rId2428" Type="http://schemas.openxmlformats.org/officeDocument/2006/relationships/hyperlink" Target="https://starcitygames.com/foreboding-ruins-sgl-mtg-dmc-211-enn/?sku=SGL-MTG-DMC-211-ENN1" TargetMode="External"/><Relationship Id="rId83" Type="http://schemas.openxmlformats.org/officeDocument/2006/relationships/hyperlink" Target="https://starcitygames.com/slaughter-the-strong-sgl-mtg-rix-22-enn/?sku=SGL-MTG-RIX-22-ENN1" TargetMode="External"/><Relationship Id="rId179" Type="http://schemas.openxmlformats.org/officeDocument/2006/relationships/hyperlink" Target="https://starcitygames.com/stoic-farmer-sgl-mtg-khc-005-enn/?sku=SGL-MTG-KHC-005-ENN1" TargetMode="External"/><Relationship Id="rId386" Type="http://schemas.openxmlformats.org/officeDocument/2006/relationships/hyperlink" Target="https://starcitygames.com/barrin-tolarian-archmage-sgl-mtg-m21-045-enn/?sku=SGL-MTG-M21-045-ENN1" TargetMode="External"/><Relationship Id="rId593" Type="http://schemas.openxmlformats.org/officeDocument/2006/relationships/hyperlink" Target="https://starcitygames.com/entrancing-melody-sgl-mtg-xln-55-enn/?sku=SGL-MTG-XLN-55-ENN1" TargetMode="External"/><Relationship Id="rId607" Type="http://schemas.openxmlformats.org/officeDocument/2006/relationships/hyperlink" Target="https://starcitygames.com/silver-scrutiny-sgl-mtg-dmu-065-enn/?sku=SGL-MTG-DMU-065-ENN1" TargetMode="External"/><Relationship Id="rId814" Type="http://schemas.openxmlformats.org/officeDocument/2006/relationships/hyperlink" Target="https://starcitygames.com/dread-presence-sgl-mtg-j22-403-enn/?sku=SGL-MTG-J22-403-ENN" TargetMode="External"/><Relationship Id="rId1237" Type="http://schemas.openxmlformats.org/officeDocument/2006/relationships/hyperlink" Target="https://starcitygames.com/swarm-shambler-sgl-mtg-znr-207-enn/?sku=SGL-MTG-ZNR-207-ENN1" TargetMode="External"/><Relationship Id="rId1444" Type="http://schemas.openxmlformats.org/officeDocument/2006/relationships/hyperlink" Target="https://starcitygames.com/rampaging-baloths-sgl-mtg-cmr-431-enn/?sku=SGL-MTG-CMR-431-ENN1" TargetMode="External"/><Relationship Id="rId1651" Type="http://schemas.openxmlformats.org/officeDocument/2006/relationships/hyperlink" Target="https://starcitygames.com/myrkul-lord-of-bones-sgl-mtg-clb2-433-enn/?sku=SGL-MTG-CLB2-433-ENN" TargetMode="External"/><Relationship Id="rId1889" Type="http://schemas.openxmlformats.org/officeDocument/2006/relationships/hyperlink" Target="https://starcitygames.com/deathbloom-ritualist-sgl-mtg-bro-208-enn/?sku=SGL-MTG-BRO-208-ENN" TargetMode="External"/><Relationship Id="rId2067" Type="http://schemas.openxmlformats.org/officeDocument/2006/relationships/hyperlink" Target="https://starcitygames.com/kaheera-the-orphanguard-sgl-mtg-iko-224-enn/?sku=SGL-MTG-IKO-224-ENN" TargetMode="External"/><Relationship Id="rId2274" Type="http://schemas.openxmlformats.org/officeDocument/2006/relationships/hyperlink" Target="https://starcitygames.com/the-stasis-coffin-sgl-mtg-bro-245-enn/?sku=SGL-MTG-BRO-245-ENN" TargetMode="External"/><Relationship Id="rId2481" Type="http://schemas.openxmlformats.org/officeDocument/2006/relationships/hyperlink" Target="https://starcitygames.com/the-biblioplex-sgl-mtg-stx-264-enn/?sku=SGL-MTG-STX-264-ENN1" TargetMode="External"/><Relationship Id="rId246" Type="http://schemas.openxmlformats.org/officeDocument/2006/relationships/hyperlink" Target="https://starcitygames.com/regal-caracal-sgl-mtg-j22-232-enn/?sku=SGL-MTG-J22-232-ENN" TargetMode="External"/><Relationship Id="rId453" Type="http://schemas.openxmlformats.org/officeDocument/2006/relationships/hyperlink" Target="https://starcitygames.com/cosmos-charger-sgl-mtg-khm-051-enn/?sku=SGL-MTG-KHM-051-ENN1" TargetMode="External"/><Relationship Id="rId660" Type="http://schemas.openxmlformats.org/officeDocument/2006/relationships/hyperlink" Target="https://starcitygames.com/tenacious-underdog-sgl-mtg-snc2-345-enn/?sku=SGL-MTG-SNC2-345-ENN" TargetMode="External"/><Relationship Id="rId898" Type="http://schemas.openxmlformats.org/officeDocument/2006/relationships/hyperlink" Target="https://starcitygames.com/army-of-the-damned-sgl-mtg-mic-106-enn/?sku=SGL-MTG-MIC-106-ENN1" TargetMode="External"/><Relationship Id="rId1083" Type="http://schemas.openxmlformats.org/officeDocument/2006/relationships/hyperlink" Target="https://starcitygames.com/opportunistic-dragon-sgl-mtg-eld-133-enn/?sku=SGL-MTG-ELD-133-ENN1" TargetMode="External"/><Relationship Id="rId1290" Type="http://schemas.openxmlformats.org/officeDocument/2006/relationships/hyperlink" Target="https://starcitygames.com/scion-of-the-wild-sgl-mtg-rav-182-enn/?sku=SGL-MTG-RAV-182-ENN1" TargetMode="External"/><Relationship Id="rId1304" Type="http://schemas.openxmlformats.org/officeDocument/2006/relationships/hyperlink" Target="https://starcitygames.com/feline-sovereign-sgl-mtg-m21-180-enn/?sku=SGL-MTG-M21-180-ENN1" TargetMode="External"/><Relationship Id="rId1511" Type="http://schemas.openxmlformats.org/officeDocument/2006/relationships/hyperlink" Target="https://starcitygames.com/dorothea-vengeful-victim-sgl-mtg-vow-235-enn/?sku=SGL-MTG-VOW-235-ENN1" TargetMode="External"/><Relationship Id="rId1749" Type="http://schemas.openxmlformats.org/officeDocument/2006/relationships/hyperlink" Target="https://starcitygames.com/mercurial-chemister-sgl-mtg-c17-180-enn/?sku=SGL-MTG-C17-180-ENN1" TargetMode="External"/><Relationship Id="rId1956" Type="http://schemas.openxmlformats.org/officeDocument/2006/relationships/hyperlink" Target="https://starcitygames.com/jor-kadeen-the-prevailer-sgl-mtg-c21-220-enn/?sku=SGL-MTG-C21-220-ENN1" TargetMode="External"/><Relationship Id="rId2134" Type="http://schemas.openxmlformats.org/officeDocument/2006/relationships/hyperlink" Target="https://starcitygames.com/mystic-snake-sgl-mtg-a25-208-enn/?sku=SGL-MTG-A25-208-ENN1" TargetMode="External"/><Relationship Id="rId2341" Type="http://schemas.openxmlformats.org/officeDocument/2006/relationships/hyperlink" Target="https://starcitygames.com/duplicant-sgl-mtg-c21-242-enn/?sku=SGL-MTG-C21-242-ENN1" TargetMode="External"/><Relationship Id="rId106" Type="http://schemas.openxmlformats.org/officeDocument/2006/relationships/hyperlink" Target="https://starcitygames.com/tempered-steel-sgl-mtg-2xm-034-enn/?sku=SGL-MTG-2XM-034-ENN1" TargetMode="External"/><Relationship Id="rId313" Type="http://schemas.openxmlformats.org/officeDocument/2006/relationships/hyperlink" Target="https://starcitygames.com/spell-pierce-sgl-mtg-prm-schp_2021_004-enn/?sku=SGL-MTG-PRM-SCHP_2021_004-ENN" TargetMode="External"/><Relationship Id="rId758" Type="http://schemas.openxmlformats.org/officeDocument/2006/relationships/hyperlink" Target="https://starcitygames.com/masterminds-acquisition-sgl-mtg-rix-77-enn/?sku=SGL-MTG-RIX-77-ENN1" TargetMode="External"/><Relationship Id="rId965" Type="http://schemas.openxmlformats.org/officeDocument/2006/relationships/hyperlink" Target="https://starcitygames.com/bloodbraid-marauder-sgl-mtg-mh2-116-enn/?sku=SGL-MTG-MH2-116-ENN1" TargetMode="External"/><Relationship Id="rId1150" Type="http://schemas.openxmlformats.org/officeDocument/2006/relationships/hyperlink" Target="https://starcitygames.com/volatile-arsonist-dire-strain-anarchist-sgl-mtg-vow-181-enn/?sku=SGL-MTG-VOW-181-ENN1" TargetMode="External"/><Relationship Id="rId1388" Type="http://schemas.openxmlformats.org/officeDocument/2006/relationships/hyperlink" Target="https://starcitygames.com/fade-from-history-sgl-mtg-bro2-345-enn/?sku=SGL-MTG-BRO2-345-ENN" TargetMode="External"/><Relationship Id="rId1595" Type="http://schemas.openxmlformats.org/officeDocument/2006/relationships/hyperlink" Target="https://starcitygames.com/seraph-of-the-scales-sgl-mtg-rna-205-enn/?sku=SGL-MTG-RNA-205-ENN1" TargetMode="External"/><Relationship Id="rId1609" Type="http://schemas.openxmlformats.org/officeDocument/2006/relationships/hyperlink" Target="https://starcitygames.com/ratadrabik-of-urborg-sgl-mtg-dmu-213-enn/?sku=SGL-MTG-DMU-213-ENN1" TargetMode="External"/><Relationship Id="rId1816" Type="http://schemas.openxmlformats.org/officeDocument/2006/relationships/hyperlink" Target="https://starcitygames.com/havoc-festival-sgl-mtg-rtr-166-enn/?sku=SGL-MTG-RTR-166-ENN1" TargetMode="External"/><Relationship Id="rId2439" Type="http://schemas.openxmlformats.org/officeDocument/2006/relationships/hyperlink" Target="https://starcitygames.com/temple-of-triumph-sgl-mtg-m21-256-enn/?sku=SGL-MTG-M21-256-ENN1" TargetMode="External"/><Relationship Id="rId10" Type="http://schemas.openxmlformats.org/officeDocument/2006/relationships/hyperlink" Target="https://starcitygames.com/porphyry-nodes-sgl-mtg-tsr-032-enn/?sku=SGL-MTG-TSR-032-ENN1" TargetMode="External"/><Relationship Id="rId94" Type="http://schemas.openxmlformats.org/officeDocument/2006/relationships/hyperlink" Target="https://starcitygames.com/linden-the-steadfast-queen-sgl-mtg-eld-020-enn/?sku=SGL-MTG-ELD-020-ENN1" TargetMode="External"/><Relationship Id="rId397" Type="http://schemas.openxmlformats.org/officeDocument/2006/relationships/hyperlink" Target="https://starcitygames.com/svyelun-of-sea-and-sky-sgl-mtg-mh2-069-enn/?sku=SGL-MTG-MH2-069-ENN1" TargetMode="External"/><Relationship Id="rId520" Type="http://schemas.openxmlformats.org/officeDocument/2006/relationships/hyperlink" Target="https://starcitygames.com/sphinx-of-clear-skies-sgl-mtg-dmu-067-enn/?sku=SGL-MTG-DMU-067-ENN1" TargetMode="External"/><Relationship Id="rId618" Type="http://schemas.openxmlformats.org/officeDocument/2006/relationships/hyperlink" Target="https://starcitygames.com/cabal-therapist-sgl-mtg-mh1-80-enn/?sku=SGL-MTG-MH1-80-ENN1" TargetMode="External"/><Relationship Id="rId825" Type="http://schemas.openxmlformats.org/officeDocument/2006/relationships/hyperlink" Target="https://starcitygames.com/fraying-omnipotence-sgl-mtg-m19-97-enn/?sku=SGL-MTG-M19-97-ENN1" TargetMode="External"/><Relationship Id="rId1248" Type="http://schemas.openxmlformats.org/officeDocument/2006/relationships/hyperlink" Target="https://starcitygames.com/talaras-battalion-sgl-mtg-dds-52-enn/?sku=SGL-MTG-DDS-52-ENN1" TargetMode="External"/><Relationship Id="rId1455" Type="http://schemas.openxmlformats.org/officeDocument/2006/relationships/hyperlink" Target="https://starcitygames.com/giant-adephage-sgl-mtg-gtc-121-enn/?sku=SGL-MTG-GTC-121-ENN" TargetMode="External"/><Relationship Id="rId1662" Type="http://schemas.openxmlformats.org/officeDocument/2006/relationships/hyperlink" Target="https://starcitygames.com/prized-amalgam-sgl-mtg-tsr2-382-enn/?sku=SGL-MTG-TSR2-382-ENN1" TargetMode="External"/><Relationship Id="rId2078" Type="http://schemas.openxmlformats.org/officeDocument/2006/relationships/hyperlink" Target="https://starcitygames.com/loxodon-hierarch-sgl-mtg-gk1-114-enn/?sku=SGL-MTG-GK1-114-ENN1" TargetMode="External"/><Relationship Id="rId2201" Type="http://schemas.openxmlformats.org/officeDocument/2006/relationships/hyperlink" Target="https://starcitygames.com/steel-overseer-sgl-mtg-m20-239-enn/?sku=SGL-MTG-M20-239-ENN1" TargetMode="External"/><Relationship Id="rId2285" Type="http://schemas.openxmlformats.org/officeDocument/2006/relationships/hyperlink" Target="https://starcitygames.com/thopter-shop-sgl-mtg-brc2-066-enn/?sku=SGL-MTG-BRC2-066-ENN" TargetMode="External"/><Relationship Id="rId2492" Type="http://schemas.openxmlformats.org/officeDocument/2006/relationships/hyperlink" Target="https://starcitygames.com/exotic-orchard-sgl-mtg-moc-398-enn/?sku=SGL-MTG-MOC-398-ENN" TargetMode="External"/><Relationship Id="rId257" Type="http://schemas.openxmlformats.org/officeDocument/2006/relationships/hyperlink" Target="https://starcitygames.com/loxodon-lifechanter-sgl-mtg-m20-27-enn/?sku=SGL-MTG-M20-27-ENN1" TargetMode="External"/><Relationship Id="rId464" Type="http://schemas.openxmlformats.org/officeDocument/2006/relationships/hyperlink" Target="https://starcitygames.com/memory-deluge-sgl-mtg-mid-062-enn/?sku=SGL-MTG-MID-062-ENN1" TargetMode="External"/><Relationship Id="rId1010" Type="http://schemas.openxmlformats.org/officeDocument/2006/relationships/hyperlink" Target="https://starcitygames.com/subira-tulzidi-caravanner-sgl-mtg-m21-162-enn/?sku=SGL-MTG-M21-162-ENN1" TargetMode="External"/><Relationship Id="rId1094" Type="http://schemas.openxmlformats.org/officeDocument/2006/relationships/hyperlink" Target="https://starcitygames.com/transmogrify-sgl-mtg-m21-167-enn/?sku=SGL-MTG-M21-167-ENN1" TargetMode="External"/><Relationship Id="rId1108" Type="http://schemas.openxmlformats.org/officeDocument/2006/relationships/hyperlink" Target="https://starcitygames.com/ill-tempered-loner-howlpack-avenger-sgl-mtg-vow-162-enn/?sku=SGL-MTG-VOW-162-ENN1" TargetMode="External"/><Relationship Id="rId1315" Type="http://schemas.openxmlformats.org/officeDocument/2006/relationships/hyperlink" Target="https://starcitygames.com/kazandu-mammoth-kazandu-valley-sgl-mtg-znr-189-enn/?sku=SGL-MTG-ZNR-189-ENN" TargetMode="External"/><Relationship Id="rId1967" Type="http://schemas.openxmlformats.org/officeDocument/2006/relationships/hyperlink" Target="https://starcitygames.com/response-sgl-mtg-grn-229-enn/?sku=SGL-MTG-GRN-229-ENN1" TargetMode="External"/><Relationship Id="rId2145" Type="http://schemas.openxmlformats.org/officeDocument/2006/relationships/hyperlink" Target="https://starcitygames.com/inga-and-esika-sgl-mtg-mom2-310-enn/?sku=SGL-MTG-MOM2-310-ENN" TargetMode="External"/><Relationship Id="rId117" Type="http://schemas.openxmlformats.org/officeDocument/2006/relationships/hyperlink" Target="https://starcitygames.com/sparring-regimen-sgl-mtg-stx-029-enn/?sku=SGL-MTG-STX-029-ENN" TargetMode="External"/><Relationship Id="rId671" Type="http://schemas.openxmlformats.org/officeDocument/2006/relationships/hyperlink" Target="https://starcitygames.com/ayaras-oathsworn-sgl-mtg-mat-011-enn/?sku=SGL-MTG-MAT-011-ENN" TargetMode="External"/><Relationship Id="rId769" Type="http://schemas.openxmlformats.org/officeDocument/2006/relationships/hyperlink" Target="https://starcitygames.com/nightmare-shepherd-sgl-mtg-thb-108-enn/?sku=SGL-MTG-THB-108-ENN1" TargetMode="External"/><Relationship Id="rId976" Type="http://schemas.openxmlformats.org/officeDocument/2006/relationships/hyperlink" Target="https://starcitygames.com/radhas-firebrand-sgl-mtg-dmu-141-enn/?sku=SGL-MTG-DMU-141-ENN" TargetMode="External"/><Relationship Id="rId1399" Type="http://schemas.openxmlformats.org/officeDocument/2006/relationships/hyperlink" Target="https://starcitygames.com/outland-colossus-sgl-mtg-ori-193-enn/?sku=SGL-MTG-ORI-193-ENN" TargetMode="External"/><Relationship Id="rId2352" Type="http://schemas.openxmlformats.org/officeDocument/2006/relationships/hyperlink" Target="https://starcitygames.com/terror-ballista-sgl-mtg-bro-290-enn/?sku=SGL-MTG-BRO-290-ENN" TargetMode="External"/><Relationship Id="rId324" Type="http://schemas.openxmlformats.org/officeDocument/2006/relationships/hyperlink" Target="https://starcitygames.com/fblthp-the-lost-sgl-mtg-war-50-enn/?sku=SGL-MTG-WAR-50-ENN1" TargetMode="External"/><Relationship Id="rId531" Type="http://schemas.openxmlformats.org/officeDocument/2006/relationships/hyperlink" Target="https://starcitygames.com/unesh-criosphinx-sovereign-sgl-mtg-hou-52-enn/?sku=SGL-MTG-HOU-52-ENN1" TargetMode="External"/><Relationship Id="rId629" Type="http://schemas.openxmlformats.org/officeDocument/2006/relationships/hyperlink" Target="https://starcitygames.com/syndicate-trafficker-sgl-mtg-kld-101-enn/?sku=SGL-MTG-KLD-101-ENN" TargetMode="External"/><Relationship Id="rId1161" Type="http://schemas.openxmlformats.org/officeDocument/2006/relationships/hyperlink" Target="https://starcitygames.com/plargg-and-nassari-sgl-mtg-mat-018-enn/?sku=SGL-MTG-MAT-018-ENN" TargetMode="External"/><Relationship Id="rId1259" Type="http://schemas.openxmlformats.org/officeDocument/2006/relationships/hyperlink" Target="https://starcitygames.com/wildborn-preserver-sgl-mtg-eld-182-enn/?sku=SGL-MTG-ELD-182-ENN1" TargetMode="External"/><Relationship Id="rId1466" Type="http://schemas.openxmlformats.org/officeDocument/2006/relationships/hyperlink" Target="https://starcitygames.com/cragplate-baloth-sgl-mtg-znr-183-enn/?sku=SGL-MTG-ZNR-183-ENN" TargetMode="External"/><Relationship Id="rId2005" Type="http://schemas.openxmlformats.org/officeDocument/2006/relationships/hyperlink" Target="https://starcitygames.com/rumbling-slum-sgl-mtg-gk2-96-enn/?sku=SGL-MTG-GK2-96-ENN1" TargetMode="External"/><Relationship Id="rId2212" Type="http://schemas.openxmlformats.org/officeDocument/2006/relationships/hyperlink" Target="https://starcitygames.com/dermotaxi-sgl-mtg-mh2-224-enn/?sku=SGL-MTG-MH2-224-ENN1" TargetMode="External"/><Relationship Id="rId836" Type="http://schemas.openxmlformats.org/officeDocument/2006/relationships/hyperlink" Target="https://starcitygames.com/coveted-prize-sgl-mtg-znr-095-enn/?sku=SGL-MTG-ZNR-095-ENN1" TargetMode="External"/><Relationship Id="rId1021" Type="http://schemas.openxmlformats.org/officeDocument/2006/relationships/hyperlink" Target="https://starcitygames.com/flamekin-herald-sgl-mtg-cmr-179-enn/?sku=SGL-MTG-CMR-179-ENN1" TargetMode="External"/><Relationship Id="rId1119" Type="http://schemas.openxmlformats.org/officeDocument/2006/relationships/hyperlink" Target="https://starcitygames.com/koth-fire-of-resistance-sgl-mtg-one-138-enn/?sku=SGL-MTG-ONE-138-ENN" TargetMode="External"/><Relationship Id="rId1673" Type="http://schemas.openxmlformats.org/officeDocument/2006/relationships/hyperlink" Target="https://starcitygames.com/zyym-mesmeric-lord-sgl-mtg-mb13-104-enn/?sku=SGL-MTG-MB13-104-ENN1" TargetMode="External"/><Relationship Id="rId1880" Type="http://schemas.openxmlformats.org/officeDocument/2006/relationships/hyperlink" Target="https://starcitygames.com/daemogoth-titan-sgl-mtg-stx2-339-enn/?sku=SGL-MTG-STX2-339-ENN1" TargetMode="External"/><Relationship Id="rId1978" Type="http://schemas.openxmlformats.org/officeDocument/2006/relationships/hyperlink" Target="https://starcitygames.com/offsprings-revenge-sgl-mtg-iko-198-enn/?sku=SGL-MTG-IKO-198-ENN" TargetMode="External"/><Relationship Id="rId903" Type="http://schemas.openxmlformats.org/officeDocument/2006/relationships/hyperlink" Target="https://starcitygames.com/in-garruks-wake-sgl-mtg-prm-pp-m15-100-enn/?sku=SGL-MTG-PRM-PP_M15_100-ENN1" TargetMode="External"/><Relationship Id="rId1326" Type="http://schemas.openxmlformats.org/officeDocument/2006/relationships/hyperlink" Target="https://starcitygames.com/varis-silverymoon-ranger-sgl-mtg-afr-209-enn/?sku=SGL-MTG-AFR-209-ENN1" TargetMode="External"/><Relationship Id="rId1533" Type="http://schemas.openxmlformats.org/officeDocument/2006/relationships/hyperlink" Target="https://starcitygames.com/urza-prince-of-kroog-sgl-mtg-bro2-296-enn/?sku=SGL-MTG-BRO2-296-ENN" TargetMode="External"/><Relationship Id="rId1740" Type="http://schemas.openxmlformats.org/officeDocument/2006/relationships/hyperlink" Target="https://starcitygames.com/yusri-fortunes-flame-sgl-mtg-mh2-218-enn/?sku=SGL-MTG-MH2-218-ENN1" TargetMode="External"/><Relationship Id="rId32" Type="http://schemas.openxmlformats.org/officeDocument/2006/relationships/hyperlink" Target="https://starcitygames.com/containment-priest-sgl-mtg-m212-314-enn/?sku=SGL-MTG-M212-314-ENN" TargetMode="External"/><Relationship Id="rId1600" Type="http://schemas.openxmlformats.org/officeDocument/2006/relationships/hyperlink" Target="https://starcitygames.com/orah-skyclave-hierophant-sgl-mtg-znr-233-enn/?sku=SGL-MTG-ZNR-233-ENN1" TargetMode="External"/><Relationship Id="rId1838" Type="http://schemas.openxmlformats.org/officeDocument/2006/relationships/hyperlink" Target="https://starcitygames.com/ognis-the-dragons-lash-sgl-mtg-snc-210-enn/?sku=SGL-MTG-SNC-210-ENN1" TargetMode="External"/><Relationship Id="rId181" Type="http://schemas.openxmlformats.org/officeDocument/2006/relationships/hyperlink" Target="https://starcitygames.com/restoration-angel-sgl-mtg-tsr2-300-enn/?sku=SGL-MTG-TSR2-300-ENN1" TargetMode="External"/><Relationship Id="rId1905" Type="http://schemas.openxmlformats.org/officeDocument/2006/relationships/hyperlink" Target="https://starcitygames.com/figure-of-destiny-sgl-mtg-2x2-213-enn/?sku=SGL-MTG-2X2-213-ENN1" TargetMode="External"/><Relationship Id="rId279" Type="http://schemas.openxmlformats.org/officeDocument/2006/relationships/hyperlink" Target="https://starcitygames.com/soul-of-eternity-sgl-mtg-cmr-050-enn/?sku=SGL-MTG-CMR-050-ENN1" TargetMode="External"/><Relationship Id="rId486" Type="http://schemas.openxmlformats.org/officeDocument/2006/relationships/hyperlink" Target="https://starcitygames.com/see-double-sgl-mtg-mom-077-enn/?sku=SGL-MTG-MOM-077-ENN1" TargetMode="External"/><Relationship Id="rId693" Type="http://schemas.openxmlformats.org/officeDocument/2006/relationships/hyperlink" Target="https://starcitygames.com/tymaret-calls-the-dead-sgl-mtg-thb-118-enn/?sku=SGL-MTG-THB-118-ENN1" TargetMode="External"/><Relationship Id="rId2167" Type="http://schemas.openxmlformats.org/officeDocument/2006/relationships/hyperlink" Target="https://starcitygames.com/savage-knuckleblade-sgl-mtg-ktk-197-enn/?sku=SGL-MTG-KTK-197-ENN1" TargetMode="External"/><Relationship Id="rId2374" Type="http://schemas.openxmlformats.org/officeDocument/2006/relationships/hyperlink" Target="https://starcitygames.com/castle-embereth-sgl-mtg-eld-239-enn/?sku=SGL-MTG-ELD-239-ENN1" TargetMode="External"/><Relationship Id="rId139" Type="http://schemas.openxmlformats.org/officeDocument/2006/relationships/hyperlink" Target="https://starcitygames.com/siege-veteran-sgl-mtg-bro-025-enn/?sku=SGL-MTG-BRO-025-ENN" TargetMode="External"/><Relationship Id="rId346" Type="http://schemas.openxmlformats.org/officeDocument/2006/relationships/hyperlink" Target="https://starcitygames.com/suspicious-stowaway-seafaring-werewolf-sgl-mtg-mid-080-enn/?sku=SGL-MTG-MID-080-ENN" TargetMode="External"/><Relationship Id="rId553" Type="http://schemas.openxmlformats.org/officeDocument/2006/relationships/hyperlink" Target="https://starcitygames.com/cut-your-losses-sgl-mtg-snc-038-enn/?sku=SGL-MTG-SNC-038-ENN1" TargetMode="External"/><Relationship Id="rId760" Type="http://schemas.openxmlformats.org/officeDocument/2006/relationships/hyperlink" Target="https://starcitygames.com/josu-vess-lich-knight-sgl-mtg-dom-95-enn/?sku=SGL-MTG-DOM-95-ENN1" TargetMode="External"/><Relationship Id="rId998" Type="http://schemas.openxmlformats.org/officeDocument/2006/relationships/hyperlink" Target="https://starcitygames.com/mizzium-tank-sgl-mtg-war-138-enn/?sku=SGL-MTG-WAR-138-ENN1" TargetMode="External"/><Relationship Id="rId1183" Type="http://schemas.openxmlformats.org/officeDocument/2006/relationships/hyperlink" Target="https://starcitygames.com/rage-reflection-sgl-mtg-2xm-139-enn/?sku=SGL-MTG-2XM-139-ENN1" TargetMode="External"/><Relationship Id="rId1390" Type="http://schemas.openxmlformats.org/officeDocument/2006/relationships/hyperlink" Target="https://starcitygames.com/wicked-wolf-sgl-mtg-j22-134-enn/?sku=SGL-MTG-J22-134-ENN" TargetMode="External"/><Relationship Id="rId2027" Type="http://schemas.openxmlformats.org/officeDocument/2006/relationships/hyperlink" Target="https://starcitygames.com/waking-the-trolls-sgl-mtg-khm-234-enn/?sku=SGL-MTG-KHM-234-ENN1" TargetMode="External"/><Relationship Id="rId2234" Type="http://schemas.openxmlformats.org/officeDocument/2006/relationships/hyperlink" Target="https://starcitygames.com/horn-of-the-mark-sgl-mtg-ltr-241-enn/?sku=SGL-MTG-LTR-241-ENN" TargetMode="External"/><Relationship Id="rId2441" Type="http://schemas.openxmlformats.org/officeDocument/2006/relationships/hyperlink" Target="https://starcitygames.com/slayers-stronghold-sgl-mtg-cmr-494-enn/?sku=SGL-MTG-CMR-494-ENN1" TargetMode="External"/><Relationship Id="rId206" Type="http://schemas.openxmlformats.org/officeDocument/2006/relationships/hyperlink" Target="https://starcitygames.com/oddly-uneven-sgl-mtg-ust-15-enn/?sku=SGL-MTG-UST-15-ENN1" TargetMode="External"/><Relationship Id="rId413" Type="http://schemas.openxmlformats.org/officeDocument/2006/relationships/hyperlink" Target="https://starcitygames.com/vodalian-mindsinger-sgl-mtg-dmu-076-enn/?sku=SGL-MTG-DMU-076-ENN1" TargetMode="External"/><Relationship Id="rId858" Type="http://schemas.openxmlformats.org/officeDocument/2006/relationships/hyperlink" Target="https://starcitygames.com/locthwain-lancer-sgl-mtg-moc-027-enn/?sku=SGL-MTG-MOC-027-ENN" TargetMode="External"/><Relationship Id="rId1043" Type="http://schemas.openxmlformats.org/officeDocument/2006/relationships/hyperlink" Target="https://starcitygames.com/devilish-valet-sgl-mtg-snc-105-enn/?sku=SGL-MTG-SNC-105-ENN1" TargetMode="External"/><Relationship Id="rId1488" Type="http://schemas.openxmlformats.org/officeDocument/2006/relationships/hyperlink" Target="https://starcitygames.com/uncage-the-menagerie-sgl-mtg-hou-137-enn/?sku=SGL-MTG-HOU-137-ENN1" TargetMode="External"/><Relationship Id="rId1695" Type="http://schemas.openxmlformats.org/officeDocument/2006/relationships/hyperlink" Target="https://starcitygames.com/silent-blade-shinobi-sgl-mtg-ncc-352-enn/?sku=SGL-MTG-NCC-352-ENN1" TargetMode="External"/><Relationship Id="rId620" Type="http://schemas.openxmlformats.org/officeDocument/2006/relationships/hyperlink" Target="https://starcitygames.com/sleeper-agent-sgl-mtg-pwsb-10e_178-enn/?sku=SGL-MTG-PWSB-10E_178-ENN1" TargetMode="External"/><Relationship Id="rId718" Type="http://schemas.openxmlformats.org/officeDocument/2006/relationships/hyperlink" Target="https://starcitygames.com/elspeth-suns-nemesis-sgl-mtg-thb-014-enn/?sku=SGL-MTG-THB-014-ENN1" TargetMode="External"/><Relationship Id="rId925" Type="http://schemas.openxmlformats.org/officeDocument/2006/relationships/hyperlink" Target="https://starcitygames.com/faithless-looting-sgl-mtg-sta-038-enn/?sku=SGL-MTG-STA-038-ENN1" TargetMode="External"/><Relationship Id="rId1250" Type="http://schemas.openxmlformats.org/officeDocument/2006/relationships/hyperlink" Target="https://starcitygames.com/rhonass-last-stand-sgl-mtg-hou-132-enn/?sku=SGL-MTG-HOU-132-ENN1" TargetMode="External"/><Relationship Id="rId1348" Type="http://schemas.openxmlformats.org/officeDocument/2006/relationships/hyperlink" Target="https://starcitygames.com/ramunap-hydra-sgl-mtg-hou-130-enn/?sku=SGL-MTG-HOU-130-ENN1" TargetMode="External"/><Relationship Id="rId1555" Type="http://schemas.openxmlformats.org/officeDocument/2006/relationships/hyperlink" Target="https://starcitygames.com/toluz-clever-conductor-sgl-mtg-snc-228-enn/?sku=SGL-MTG-SNC-228-ENN1" TargetMode="External"/><Relationship Id="rId1762" Type="http://schemas.openxmlformats.org/officeDocument/2006/relationships/hyperlink" Target="https://starcitygames.com/djinn-illuminatus-sgl-mtg-gk1-36-enn/?sku=SGL-MTG-GK1-36-ENN1" TargetMode="External"/><Relationship Id="rId2301" Type="http://schemas.openxmlformats.org/officeDocument/2006/relationships/hyperlink" Target="https://starcitygames.com/solemn-simulacrum-sgl-mtg-c21-264-enn/?sku=SGL-MTG-C21-264-ENN" TargetMode="External"/><Relationship Id="rId1110" Type="http://schemas.openxmlformats.org/officeDocument/2006/relationships/hyperlink" Target="https://starcitygames.com/thundering-raiju-sgl-mtg-neo-166-enn/?sku=SGL-MTG-NEO-166-ENN1" TargetMode="External"/><Relationship Id="rId1208" Type="http://schemas.openxmlformats.org/officeDocument/2006/relationships/hyperlink" Target="https://starcitygames.com/greater-gargadon-sgl-mtg-tsr-167-enn/?sku=SGL-MTG-TSR-167-ENN1" TargetMode="External"/><Relationship Id="rId1415" Type="http://schemas.openxmlformats.org/officeDocument/2006/relationships/hyperlink" Target="https://starcitygames.com/froghemoth-sgl-mtg-afr-184-enn/?sku=SGL-MTG-AFR-184-ENN1" TargetMode="External"/><Relationship Id="rId54" Type="http://schemas.openxmlformats.org/officeDocument/2006/relationships/hyperlink" Target="https://starcitygames.com/loyal-warhound-sgl-mtg-afr-023-enn/?sku=SGL-MTG-AFR-023-ENN1" TargetMode="External"/><Relationship Id="rId1622" Type="http://schemas.openxmlformats.org/officeDocument/2006/relationships/hyperlink" Target="https://starcitygames.com/invasion-of-tolvada-the-broken-sky-sgl-mtg-mom-241-enn/?sku=SGL-MTG-MOM-241-ENN" TargetMode="External"/><Relationship Id="rId1927" Type="http://schemas.openxmlformats.org/officeDocument/2006/relationships/hyperlink" Target="https://starcitygames.com/glory-of-warfare-sgl-mtg-arb-98-enn/?sku=SGL-MTG-ARB-98-ENN1" TargetMode="External"/><Relationship Id="rId2091" Type="http://schemas.openxmlformats.org/officeDocument/2006/relationships/hyperlink" Target="https://starcitygames.com/camaraderie-sgl-mtg-grn-157-enn/?sku=SGL-MTG-GRN-157-ENN1" TargetMode="External"/><Relationship Id="rId2189" Type="http://schemas.openxmlformats.org/officeDocument/2006/relationships/hyperlink" Target="https://starcitygames.com/masterwork-of-ingenuity-sgl-mtg-afc-209-enn/?sku=SGL-MTG-AFC-209-ENN1" TargetMode="External"/><Relationship Id="rId270" Type="http://schemas.openxmlformats.org/officeDocument/2006/relationships/hyperlink" Target="https://starcitygames.com/ghosts-of-the-innocent-sgl-mtg-rav-20-enn/?sku=SGL-MTG-RAV-20-ENN1" TargetMode="External"/><Relationship Id="rId2396" Type="http://schemas.openxmlformats.org/officeDocument/2006/relationships/hyperlink" Target="https://starcitygames.com/shineshadow-snarl-sgl-mtg-stx-272-enn/?sku=SGL-MTG-STX-272-ENN" TargetMode="External"/><Relationship Id="rId130" Type="http://schemas.openxmlformats.org/officeDocument/2006/relationships/hyperlink" Target="https://starcitygames.com/extraction-specialist-sgl-mtg-snc-012-enn/?sku=SGL-MTG-SNC-012-ENN" TargetMode="External"/><Relationship Id="rId368" Type="http://schemas.openxmlformats.org/officeDocument/2006/relationships/hyperlink" Target="https://starcitygames.com/kopala-warden-of-waves-sgl-mtg-xln-61-enn/?sku=SGL-MTG-XLN-61-ENN1" TargetMode="External"/><Relationship Id="rId575" Type="http://schemas.openxmlformats.org/officeDocument/2006/relationships/hyperlink" Target="https://starcitygames.com/tromokratis-sgl-mtg-cmr-408-enn/?sku=SGL-MTG-CMR-408-ENN1" TargetMode="External"/><Relationship Id="rId782" Type="http://schemas.openxmlformats.org/officeDocument/2006/relationships/hyperlink" Target="https://starcitygames.com/hagra-mauling-hagra-broodpit-sgl-mtg-znr2-339-enn/?sku=SGL-MTG-ZNR2-339-ENN1" TargetMode="External"/><Relationship Id="rId2049" Type="http://schemas.openxmlformats.org/officeDocument/2006/relationships/hyperlink" Target="https://starcitygames.com/rith-the-awakener-sgl-mtg-pwsb-dde_048-enn/?sku=SGL-MTG-PWSB-DDE_048-ENN1" TargetMode="External"/><Relationship Id="rId2256" Type="http://schemas.openxmlformats.org/officeDocument/2006/relationships/hyperlink" Target="https://starcitygames.com/scarecrone-sgl-mtg-pwsb-eve_172-enn/?sku=SGL-MTG-PWSB-EVE_172-ENN1" TargetMode="External"/><Relationship Id="rId2463" Type="http://schemas.openxmlformats.org/officeDocument/2006/relationships/hyperlink" Target="https://starcitygames.com/lumbering-falls-sgl-mtg-afc-247-enn/?sku=SGL-MTG-AFC-247-ENN1" TargetMode="External"/><Relationship Id="rId228" Type="http://schemas.openxmlformats.org/officeDocument/2006/relationships/hyperlink" Target="https://starcitygames.com/karmic-guide-sgl-mtg-mh2-263-enn/?sku=SGL-MTG-MH2-263-ENN1" TargetMode="External"/><Relationship Id="rId435" Type="http://schemas.openxmlformats.org/officeDocument/2006/relationships/hyperlink" Target="https://starcitygames.com/drawn-from-dreams-sgl-mtg-m20-56-enn/?sku=SGL-MTG-M20-56-ENN1" TargetMode="External"/><Relationship Id="rId642" Type="http://schemas.openxmlformats.org/officeDocument/2006/relationships/hyperlink" Target="https://starcitygames.com/blacklance-paragon-sgl-mtg-eld-079-enn/?sku=SGL-MTG-ELD-079-ENN1" TargetMode="External"/><Relationship Id="rId1065" Type="http://schemas.openxmlformats.org/officeDocument/2006/relationships/hyperlink" Target="https://starcitygames.com/heart-piercer-manticore-sgl-mtg-akh-138-enn/?sku=SGL-MTG-AKH-138-ENN1" TargetMode="External"/><Relationship Id="rId1272" Type="http://schemas.openxmlformats.org/officeDocument/2006/relationships/hyperlink" Target="https://starcitygames.com/ranger-class-sgl-mtg-afr-202-enn/?sku=SGL-MTG-AFR-202-ENN1" TargetMode="External"/><Relationship Id="rId2116" Type="http://schemas.openxmlformats.org/officeDocument/2006/relationships/hyperlink" Target="https://starcitygames.com/ivy-gleeful-spellthief-sgl-mtg-dmu2-300-enn/?sku=SGL-MTG-DMU2-300-ENN1" TargetMode="External"/><Relationship Id="rId2323" Type="http://schemas.openxmlformats.org/officeDocument/2006/relationships/hyperlink" Target="https://starcitygames.com/stuffy-doll-sgl-mtg-tsr-274-enn/?sku=SGL-MTG-TSR-274-ENN1" TargetMode="External"/><Relationship Id="rId502" Type="http://schemas.openxmlformats.org/officeDocument/2006/relationships/hyperlink" Target="https://starcitygames.com/stormwing-entity-sgl-mtg-m21-073-enn/?sku=SGL-MTG-M21-073-ENN1" TargetMode="External"/><Relationship Id="rId947" Type="http://schemas.openxmlformats.org/officeDocument/2006/relationships/hyperlink" Target="https://starcitygames.com/dreadhorde-arcanist-sgl-mtg-war-125-enn/?sku=SGL-MTG-WAR-125-ENN" TargetMode="External"/><Relationship Id="rId1132" Type="http://schemas.openxmlformats.org/officeDocument/2006/relationships/hyperlink" Target="https://starcitygames.com/lukka-coppercoat-outcast-sgl-mtg-iko2-276-enn/?sku=SGL-MTG-IKO2-276-ENN1" TargetMode="External"/><Relationship Id="rId1577" Type="http://schemas.openxmlformats.org/officeDocument/2006/relationships/hyperlink" Target="https://starcitygames.com/orzhov-pontiff-sgl-mtg-gk2-43-enn/?sku=SGL-MTG-GK2-43-ENN1" TargetMode="External"/><Relationship Id="rId1784" Type="http://schemas.openxmlformats.org/officeDocument/2006/relationships/hyperlink" Target="https://starcitygames.com/neheb-the-worthy-sgl-mtg-akh-203-enn/?sku=SGL-MTG-AKH-203-ENN1" TargetMode="External"/><Relationship Id="rId1991" Type="http://schemas.openxmlformats.org/officeDocument/2006/relationships/hyperlink" Target="https://starcitygames.com/domri-rade-sgl-mtg-gtc-156-enn/?sku=SGL-MTG-GTC-156-ENN" TargetMode="External"/><Relationship Id="rId76" Type="http://schemas.openxmlformats.org/officeDocument/2006/relationships/hyperlink" Target="https://starcitygames.com/harsh-mercy-sgl-mtg-ons-39-enn/?sku=SGL-MTG-ONS-39-ENN1" TargetMode="External"/><Relationship Id="rId807" Type="http://schemas.openxmlformats.org/officeDocument/2006/relationships/hyperlink" Target="https://starcitygames.com/ravenloft-adventurer-sgl-mtg-clb-142-enn/?sku=SGL-MTG-CLB-142-ENN1" TargetMode="External"/><Relationship Id="rId1437" Type="http://schemas.openxmlformats.org/officeDocument/2006/relationships/hyperlink" Target="https://starcitygames.com/feasting-troll-king-sgl-mtg-eld-152-enn/?sku=SGL-MTG-ELD-152-ENN1" TargetMode="External"/><Relationship Id="rId1644" Type="http://schemas.openxmlformats.org/officeDocument/2006/relationships/hyperlink" Target="https://starcitygames.com/deaths-oasis-sgl-mtg-iko-182-enn/?sku=SGL-MTG-IKO-182-ENN1" TargetMode="External"/><Relationship Id="rId1851" Type="http://schemas.openxmlformats.org/officeDocument/2006/relationships/hyperlink" Target="https://starcitygames.com/valentin-dean-of-the-vein-lisette-dean-of-the-root-sgl-mtg-stx-161-enn/?sku=SGL-MTG-STX-161-ENN1" TargetMode="External"/><Relationship Id="rId1504" Type="http://schemas.openxmlformats.org/officeDocument/2006/relationships/hyperlink" Target="https://starcitygames.com/skycat-sovereign-sgl-mtg-iko-207-enn/?sku=SGL-MTG-IKO-207-ENN1" TargetMode="External"/><Relationship Id="rId1711" Type="http://schemas.openxmlformats.org/officeDocument/2006/relationships/hyperlink" Target="https://starcitygames.com/ashnod-the-uncaring-sgl-mtg-brc-004-enn/?sku=SGL-MTG-BRC-004-ENN" TargetMode="External"/><Relationship Id="rId1949" Type="http://schemas.openxmlformats.org/officeDocument/2006/relationships/hyperlink" Target="https://starcitygames.com/cadric-soul-kindler-sgl-mtg-dmc-010-enn/?sku=SGL-MTG-DMC-010-ENN" TargetMode="External"/><Relationship Id="rId292" Type="http://schemas.openxmlformats.org/officeDocument/2006/relationships/hyperlink" Target="https://starcitygames.com/martial-coup-sgl-mtg-cmr-378-enn/?sku=SGL-MTG-CMR-378-ENN1" TargetMode="External"/><Relationship Id="rId1809" Type="http://schemas.openxmlformats.org/officeDocument/2006/relationships/hyperlink" Target="https://starcitygames.com/lidless-gaze-sgl-mtg-ltc-059-enn/?sku=SGL-MTG-LTC-059-ENN" TargetMode="External"/><Relationship Id="rId597" Type="http://schemas.openxmlformats.org/officeDocument/2006/relationships/hyperlink" Target="https://starcitygames.com/thassas-intervention-sgl-mtg-thb-072-enn/?sku=SGL-MTG-THB-072-ENN" TargetMode="External"/><Relationship Id="rId2180" Type="http://schemas.openxmlformats.org/officeDocument/2006/relationships/hyperlink" Target="https://starcitygames.com/sol-talisman-sgl-mtg-mh2-236-enn/?sku=SGL-MTG-MH2-236-ENN1" TargetMode="External"/><Relationship Id="rId2278" Type="http://schemas.openxmlformats.org/officeDocument/2006/relationships/hyperlink" Target="https://starcitygames.com/urzas-sylex-sgl-mtg-bro-040-enn/?sku=SGL-MTG-BRO-040-ENN" TargetMode="External"/><Relationship Id="rId2485" Type="http://schemas.openxmlformats.org/officeDocument/2006/relationships/hyperlink" Target="https://starcitygames.com/exotic-orchard-sgl-mtg-mic-173-enn/?sku=SGL-MTG-MIC-173-ENN1" TargetMode="External"/><Relationship Id="rId152" Type="http://schemas.openxmlformats.org/officeDocument/2006/relationships/hyperlink" Target="https://starcitygames.com/bishop-of-binding-sgl-mtg-rix-2-enn/?sku=SGL-MTG-RIX-2-ENN" TargetMode="External"/><Relationship Id="rId457" Type="http://schemas.openxmlformats.org/officeDocument/2006/relationships/hyperlink" Target="https://starcitygames.com/tempted-by-the-oriq-sgl-mtg-stx-058-enn/?sku=SGL-MTG-STX-058-ENN1" TargetMode="External"/><Relationship Id="rId1087" Type="http://schemas.openxmlformats.org/officeDocument/2006/relationships/hyperlink" Target="https://starcitygames.com/cragganwick-cremator-sgl-mtg-pwsb-shm_087-enn/?sku=SGL-MTG-PWSB-SHM_087-ENN1" TargetMode="External"/><Relationship Id="rId1294" Type="http://schemas.openxmlformats.org/officeDocument/2006/relationships/hyperlink" Target="https://starcitygames.com/architect-of-the-untamed-sgl-mtg-kld-143-enn/?sku=SGL-MTG-KLD-143-ENN" TargetMode="External"/><Relationship Id="rId2040" Type="http://schemas.openxmlformats.org/officeDocument/2006/relationships/hyperlink" Target="https://starcitygames.com/jinnie-fay-jetmirs-second-sgl-mtg-snc-195-enn/?sku=SGL-MTG-SNC-195-ENN1" TargetMode="External"/><Relationship Id="rId2138" Type="http://schemas.openxmlformats.org/officeDocument/2006/relationships/hyperlink" Target="https://starcitygames.com/tamiyo-collector-of-tales-sgl-mtg-war-220-enn/?sku=SGL-MTG-WAR-220-ENN1" TargetMode="External"/><Relationship Id="rId664" Type="http://schemas.openxmlformats.org/officeDocument/2006/relationships/hyperlink" Target="https://starcitygames.com/shadow-rite-priest-sgl-mtg-dmu-106-enn/?sku=SGL-MTG-DMU-106-ENN1" TargetMode="External"/><Relationship Id="rId871" Type="http://schemas.openxmlformats.org/officeDocument/2006/relationships/hyperlink" Target="https://starcitygames.com/command-the-dreadhorde-sgl-mtg-war-82-enn/?sku=SGL-MTG-WAR-82-ENN1" TargetMode="External"/><Relationship Id="rId969" Type="http://schemas.openxmlformats.org/officeDocument/2006/relationships/hyperlink" Target="https://starcitygames.com/orb-of-dragonkind-sgl-mtg-afr-157-enn/?sku=SGL-MTG-AFR-157-ENN" TargetMode="External"/><Relationship Id="rId1599" Type="http://schemas.openxmlformats.org/officeDocument/2006/relationships/hyperlink" Target="https://starcitygames.com/doom-foretold-sgl-mtg-eld-187-enn/?sku=SGL-MTG-ELD-187-ENN1" TargetMode="External"/><Relationship Id="rId2345" Type="http://schemas.openxmlformats.org/officeDocument/2006/relationships/hyperlink" Target="https://starcitygames.com/guardian-of-the-ages-sgl-mtg-m14-211-enn/?sku=SGL-MTG-M14-211-ENN1" TargetMode="External"/><Relationship Id="rId317" Type="http://schemas.openxmlformats.org/officeDocument/2006/relationships/hyperlink" Target="https://starcitygames.com/flash-sgl-mtg-a25-57-enn/?sku=SGL-MTG-A25-57-ENN1" TargetMode="External"/><Relationship Id="rId524" Type="http://schemas.openxmlformats.org/officeDocument/2006/relationships/hyperlink" Target="https://starcitygames.com/path-of-the-enigma-sgl-mtg-moc-023-enn/?sku=SGL-MTG-MOC-023-ENN" TargetMode="External"/><Relationship Id="rId731" Type="http://schemas.openxmlformats.org/officeDocument/2006/relationships/hyperlink" Target="https://starcitygames.com/shakedown-heavy-sgl-mtg-snc-095-enn/?sku=SGL-MTG-SNC-095-ENN1" TargetMode="External"/><Relationship Id="rId1154" Type="http://schemas.openxmlformats.org/officeDocument/2006/relationships/hyperlink" Target="https://starcitygames.com/structural-assault-sgl-mtg-snc-126-enn/?sku=SGL-MTG-SNC-126-ENN1" TargetMode="External"/><Relationship Id="rId1361" Type="http://schemas.openxmlformats.org/officeDocument/2006/relationships/hyperlink" Target="https://starcitygames.com/leyline-of-abundance-sgl-mtg-m20-179-enn/?sku=SGL-MTG-M20-179-ENN1" TargetMode="External"/><Relationship Id="rId1459" Type="http://schemas.openxmlformats.org/officeDocument/2006/relationships/hyperlink" Target="https://starcitygames.com/pelakka-wurm-sgl-mtg-m19-192-enn/?sku=SGL-MTG-M19-192-ENN1" TargetMode="External"/><Relationship Id="rId2205" Type="http://schemas.openxmlformats.org/officeDocument/2006/relationships/hyperlink" Target="https://starcitygames.com/ratchet-bomb-sgl-mtg-2xm-284-enn/?sku=SGL-MTG-2XM-284-ENN1" TargetMode="External"/><Relationship Id="rId2412" Type="http://schemas.openxmlformats.org/officeDocument/2006/relationships/hyperlink" Target="https://starcitygames.com/choked-estuary-sgl-mtg-moc-394-enn/?sku=SGL-MTG-MOC-394-ENN" TargetMode="External"/><Relationship Id="rId98" Type="http://schemas.openxmlformats.org/officeDocument/2006/relationships/hyperlink" Target="https://starcitygames.com/lavabrink-venturer-sgl-mtg-iko-019-enn/?sku=SGL-MTG-IKO-019-ENN1" TargetMode="External"/><Relationship Id="rId829" Type="http://schemas.openxmlformats.org/officeDocument/2006/relationships/hyperlink" Target="https://starcitygames.com/massacre-girl-sgl-mtg-war-99-enn/?sku=SGL-MTG-WAR-99-ENN1" TargetMode="External"/><Relationship Id="rId1014" Type="http://schemas.openxmlformats.org/officeDocument/2006/relationships/hyperlink" Target="https://starcitygames.com/zurzoth-chaos-rider-sgl-mtg-jmp-027-enn/?sku=SGL-MTG-JMP-027-ENN1" TargetMode="External"/><Relationship Id="rId1221" Type="http://schemas.openxmlformats.org/officeDocument/2006/relationships/hyperlink" Target="https://starcitygames.com/nahiris-lithoforming-sgl-mtg-znr-151-enn/?sku=SGL-MTG-ZNR-151-ENN1" TargetMode="External"/><Relationship Id="rId1666" Type="http://schemas.openxmlformats.org/officeDocument/2006/relationships/hyperlink" Target="https://starcitygames.com/thief-of-sanity-sgl-mtg-ncc-354-enn/?sku=SGL-MTG-NCC-354-ENN1" TargetMode="External"/><Relationship Id="rId1873" Type="http://schemas.openxmlformats.org/officeDocument/2006/relationships/hyperlink" Target="https://starcitygames.com/driven-sgl-mtg-hou-157a-enn/?sku=SGL-MTG-HOU-157a-ENN" TargetMode="External"/><Relationship Id="rId1319" Type="http://schemas.openxmlformats.org/officeDocument/2006/relationships/hyperlink" Target="https://starcitygames.com/basic-conjuration-sgl-mtg-stx-120-enn/?sku=SGL-MTG-STX-120-ENN1" TargetMode="External"/><Relationship Id="rId1526" Type="http://schemas.openxmlformats.org/officeDocument/2006/relationships/hyperlink" Target="https://starcitygames.com/kotori-pilot-prodigy-sgl-mtg-nec-002-enn/?sku=SGL-MTG-NEC-002-ENN1" TargetMode="External"/><Relationship Id="rId1733" Type="http://schemas.openxmlformats.org/officeDocument/2006/relationships/hyperlink" Target="https://starcitygames.com/rielle-the-everwise-sgl-mtg-iko-203-enn/?sku=SGL-MTG-IKO-203-ENN1" TargetMode="External"/><Relationship Id="rId1940" Type="http://schemas.openxmlformats.org/officeDocument/2006/relationships/hyperlink" Target="https://starcitygames.com/bell-borca-spectral-sergeant-sgl-mtg-cmr-271-enn/?sku=SGL-MTG-CMR-271-ENN1" TargetMode="External"/><Relationship Id="rId25" Type="http://schemas.openxmlformats.org/officeDocument/2006/relationships/hyperlink" Target="https://starcitygames.com/remorseful-cleric-sgl-mtg-m19-33-enn/?sku=SGL-MTG-M19-33-ENN1" TargetMode="External"/><Relationship Id="rId1800" Type="http://schemas.openxmlformats.org/officeDocument/2006/relationships/hyperlink" Target="https://starcitygames.com/moria-scavenger-sgl-mtg-ltc-063-enn/?sku=SGL-MTG-LTC-063-ENN" TargetMode="External"/><Relationship Id="rId174" Type="http://schemas.openxmlformats.org/officeDocument/2006/relationships/hyperlink" Target="https://starcitygames.com/squad-commander-sgl-mtg-znr-041-enn/?sku=SGL-MTG-ZNR-041-ENN1" TargetMode="External"/><Relationship Id="rId381" Type="http://schemas.openxmlformats.org/officeDocument/2006/relationships/hyperlink" Target="https://starcitygames.com/wavebreak-hippocamp-sgl-mtg-thb-080-enn/?sku=SGL-MTG-THB-080-ENN1" TargetMode="External"/><Relationship Id="rId2062" Type="http://schemas.openxmlformats.org/officeDocument/2006/relationships/hyperlink" Target="https://starcitygames.com/jenson-carthalion-druid-exile-sgl-mtg-dmc-003-enn/?sku=SGL-MTG-DMC-003-ENN1" TargetMode="External"/><Relationship Id="rId241" Type="http://schemas.openxmlformats.org/officeDocument/2006/relationships/hyperlink" Target="https://starcitygames.com/defiler-of-faith-sgl-mtg-dmu-016-enn/?sku=SGL-MTG-DMU-016-ENN1" TargetMode="External"/><Relationship Id="rId479" Type="http://schemas.openxmlformats.org/officeDocument/2006/relationships/hyperlink" Target="https://starcitygames.com/the-phasing-of-zhalfir-sgl-mtg-dmu-059-enn/?sku=SGL-MTG-DMU-059-ENN1" TargetMode="External"/><Relationship Id="rId686" Type="http://schemas.openxmlformats.org/officeDocument/2006/relationships/hyperlink" Target="https://starcitygames.com/pestilent-spirit-sgl-mtg-rna-81-enn/?sku=SGL-MTG-RNA-81-ENN1" TargetMode="External"/><Relationship Id="rId893" Type="http://schemas.openxmlformats.org/officeDocument/2006/relationships/hyperlink" Target="https://starcitygames.com/overseer-of-the-damned-sgl-mtg-mic-127-enn/?sku=SGL-MTG-MIC-127-ENN1" TargetMode="External"/><Relationship Id="rId2367" Type="http://schemas.openxmlformats.org/officeDocument/2006/relationships/hyperlink" Target="https://starcitygames.com/desolation-twin-sgl-mtg-pwsb-bfz_006-enn/?sku=SGL-MTG-PWSB-BFZ_006-ENN1" TargetMode="External"/><Relationship Id="rId339" Type="http://schemas.openxmlformats.org/officeDocument/2006/relationships/hyperlink" Target="https://starcitygames.com/disdainful-stroke-sgl-mtg-tsr2-307-enn/?sku=SGL-MTG-TSR2-307-ENN1" TargetMode="External"/><Relationship Id="rId546" Type="http://schemas.openxmlformats.org/officeDocument/2006/relationships/hyperlink" Target="https://starcitygames.com/shipbreaker-kraken-sgl-mtg-cmr-404-enn/?sku=SGL-MTG-CMR-404-ENN1" TargetMode="External"/><Relationship Id="rId753" Type="http://schemas.openxmlformats.org/officeDocument/2006/relationships/hyperlink" Target="https://starcitygames.com/cemetery-protector-sgl-mtg-vow-006-enn/?sku=SGL-MTG-VOW-006-ENN1" TargetMode="External"/><Relationship Id="rId1176" Type="http://schemas.openxmlformats.org/officeDocument/2006/relationships/hyperlink" Target="https://starcitygames.com/khorvath-brightflame-sgl-mtg-bbd-009-enn/?sku=SGL-MTG-BBD-009-ENN1" TargetMode="External"/><Relationship Id="rId1383" Type="http://schemas.openxmlformats.org/officeDocument/2006/relationships/hyperlink" Target="https://starcitygames.com/gnarled-professor-sgl-mtg-stx-133-enn/?sku=SGL-MTG-STX-133-ENN1" TargetMode="External"/><Relationship Id="rId2227" Type="http://schemas.openxmlformats.org/officeDocument/2006/relationships/hyperlink" Target="https://starcitygames.com/mazemind-tome-sgl-mtg-brr-030-enn/?sku=SGL-MTG-BRR-030-ENN" TargetMode="External"/><Relationship Id="rId2434" Type="http://schemas.openxmlformats.org/officeDocument/2006/relationships/hyperlink" Target="https://starcitygames.com/temple-of-malady-sgl-mtg-m20-254-enn/?sku=SGL-MTG-M20-254-ENN1" TargetMode="External"/><Relationship Id="rId101" Type="http://schemas.openxmlformats.org/officeDocument/2006/relationships/hyperlink" Target="https://starcitygames.com/glorious-anthem-sgl-mtg-m21-021-enn/?sku=SGL-MTG-M21-021-ENN" TargetMode="External"/><Relationship Id="rId406" Type="http://schemas.openxmlformats.org/officeDocument/2006/relationships/hyperlink" Target="https://starcitygames.com/champion-of-wits-sgl-mtg-ncc-213-enn/?sku=SGL-MTG-NCC-213-ENN1" TargetMode="External"/><Relationship Id="rId960" Type="http://schemas.openxmlformats.org/officeDocument/2006/relationships/hyperlink" Target="https://starcitygames.com/dragonkin-berserker-sgl-mtg-khm-131-enn/?sku=SGL-MTG-KHM-131-ENN1" TargetMode="External"/><Relationship Id="rId1036" Type="http://schemas.openxmlformats.org/officeDocument/2006/relationships/hyperlink" Target="https://starcitygames.com/calibrated-blast-sgl-mtg-mh2-118-enn/?sku=SGL-MTG-MH2-118-ENN1" TargetMode="External"/><Relationship Id="rId1243" Type="http://schemas.openxmlformats.org/officeDocument/2006/relationships/hyperlink" Target="https://starcitygames.com/teething-wurmlet-sgl-mtg-bro-192-enn/?sku=SGL-MTG-BRO-192-ENN" TargetMode="External"/><Relationship Id="rId1590" Type="http://schemas.openxmlformats.org/officeDocument/2006/relationships/hyperlink" Target="https://starcitygames.com/knights-charge-sgl-mtg-moc-333-enn/?sku=SGL-MTG-MOC-333-ENN" TargetMode="External"/><Relationship Id="rId1688" Type="http://schemas.openxmlformats.org/officeDocument/2006/relationships/hyperlink" Target="https://starcitygames.com/kotose-the-silent-spider-sgl-mtg-neo-228-enn/?sku=SGL-MTG-NEO-228-ENN1" TargetMode="External"/><Relationship Id="rId1895" Type="http://schemas.openxmlformats.org/officeDocument/2006/relationships/hyperlink" Target="https://starcitygames.com/shelob-child-of-ungoliant-sgl-mtg-ltr-230-enn/?sku=SGL-MTG-LTR-230-ENN" TargetMode="External"/><Relationship Id="rId613" Type="http://schemas.openxmlformats.org/officeDocument/2006/relationships/hyperlink" Target="https://starcitygames.com/hour-of-eternity-sgl-mtg-mic-102-enn/?sku=SGL-MTG-MIC-102-ENN1" TargetMode="External"/><Relationship Id="rId820" Type="http://schemas.openxmlformats.org/officeDocument/2006/relationships/hyperlink" Target="https://starcitygames.com/shadowborn-demon-sgl-mtg-m14-115-enn/?sku=SGL-MTG-M14-115-ENN1" TargetMode="External"/><Relationship Id="rId918" Type="http://schemas.openxmlformats.org/officeDocument/2006/relationships/hyperlink" Target="https://starcitygames.com/dark-salvation-sgl-mtg-mic-110-enn/?sku=SGL-MTG-MIC-110-ENN1" TargetMode="External"/><Relationship Id="rId1450" Type="http://schemas.openxmlformats.org/officeDocument/2006/relationships/hyperlink" Target="https://starcitygames.com/raised-by-giants-sgl-mtg-clb-250-enn/?sku=SGL-MTG-CLB-250-ENN1" TargetMode="External"/><Relationship Id="rId1548" Type="http://schemas.openxmlformats.org/officeDocument/2006/relationships/hyperlink" Target="https://starcitygames.com/ethereal-valkyrie-sgl-mtg-khc-016-enn/?sku=SGL-MTG-KHC-016-ENN1" TargetMode="External"/><Relationship Id="rId1755" Type="http://schemas.openxmlformats.org/officeDocument/2006/relationships/hyperlink" Target="https://starcitygames.com/neera-wild-mage-sgl-mtg-clb-288-enn/?sku=SGL-MTG-CLB-288-ENN1" TargetMode="External"/><Relationship Id="rId1103" Type="http://schemas.openxmlformats.org/officeDocument/2006/relationships/hyperlink" Target="https://starcitygames.com/chain-reaction-sgl-mtg-c21-161-enn/?sku=SGL-MTG-C21-161-ENN1" TargetMode="External"/><Relationship Id="rId1310" Type="http://schemas.openxmlformats.org/officeDocument/2006/relationships/hyperlink" Target="https://starcitygames.com/sporeweb-weaver-sgl-mtg-m21-208-enn/?sku=SGL-MTG-M21-208-ENN1" TargetMode="External"/><Relationship Id="rId1408" Type="http://schemas.openxmlformats.org/officeDocument/2006/relationships/hyperlink" Target="https://starcitygames.com/thragtusk-sgl-mtg-jmp-436-enn/?sku=SGL-MTG-JMP-436-ENN1" TargetMode="External"/><Relationship Id="rId1962" Type="http://schemas.openxmlformats.org/officeDocument/2006/relationships/hyperlink" Target="https://starcitygames.com/foundry-champion-sgl-mtg-gtc-165-enn/?sku=SGL-MTG-GTC-165-ENN" TargetMode="External"/><Relationship Id="rId47" Type="http://schemas.openxmlformats.org/officeDocument/2006/relationships/hyperlink" Target="https://starcitygames.com/academic-probation-sgl-mtg-stx-007-enn/?sku=SGL-MTG-STX-007-ENN1" TargetMode="External"/><Relationship Id="rId1615" Type="http://schemas.openxmlformats.org/officeDocument/2006/relationships/hyperlink" Target="https://starcitygames.com/the-kenriths-royal-funeral-sgl-mtg-mat-034-enn/?sku=SGL-MTG-MAT-034-ENN" TargetMode="External"/><Relationship Id="rId1822" Type="http://schemas.openxmlformats.org/officeDocument/2006/relationships/hyperlink" Target="https://starcitygames.com/zagras-thief-of-heartbeats-sgl-mtg-znr-241-enn/?sku=SGL-MTG-ZNR-241-ENN1" TargetMode="External"/><Relationship Id="rId196" Type="http://schemas.openxmlformats.org/officeDocument/2006/relationships/hyperlink" Target="https://starcitygames.com/teshar-ancestors-apostle-sgl-mtg-dmc-105-enn/?sku=SGL-MTG-DMC-105-ENN1" TargetMode="External"/><Relationship Id="rId2084" Type="http://schemas.openxmlformats.org/officeDocument/2006/relationships/hyperlink" Target="https://starcitygames.com/lathiel-the-bounteous-dawn-sgl-mtg-mul-050-enn/?sku=SGL-MTG-MUL-050-ENN" TargetMode="External"/><Relationship Id="rId2291" Type="http://schemas.openxmlformats.org/officeDocument/2006/relationships/hyperlink" Target="https://starcitygames.com/awakened-amalgam-sgl-mtg-rix-175-enn/?sku=SGL-MTG-RIX-175-ENN" TargetMode="External"/><Relationship Id="rId263" Type="http://schemas.openxmlformats.org/officeDocument/2006/relationships/hyperlink" Target="https://starcitygames.com/nykthos-paragon-sgl-mtg-mh2-022-enn/?sku=SGL-MTG-MH2-022-ENN1" TargetMode="External"/><Relationship Id="rId470" Type="http://schemas.openxmlformats.org/officeDocument/2006/relationships/hyperlink" Target="https://starcitygames.com/consuming-tide-sgl-mtg-dbl-320-enn/?sku=SGL-MTG-DBL-320-ENN" TargetMode="External"/><Relationship Id="rId2151" Type="http://schemas.openxmlformats.org/officeDocument/2006/relationships/hyperlink" Target="https://starcitygames.com/keruga-the-macrosage-sgl-mtg-iko2-354-enn/?sku=SGL-MTG-IKO2-354-ENN1" TargetMode="External"/><Relationship Id="rId2389" Type="http://schemas.openxmlformats.org/officeDocument/2006/relationships/hyperlink" Target="https://starcitygames.com/port-town-sgl-mtg-moc-419-enn/?sku=SGL-MTG-MOC-419-ENN" TargetMode="External"/><Relationship Id="rId123" Type="http://schemas.openxmlformats.org/officeDocument/2006/relationships/hyperlink" Target="https://starcitygames.com/solitary-confinement-sgl-mtg-mh2-265-enn/?sku=SGL-MTG-MH2-265-ENN1" TargetMode="External"/><Relationship Id="rId330" Type="http://schemas.openxmlformats.org/officeDocument/2006/relationships/hyperlink" Target="https://starcitygames.com/see-the-truth-sgl-mtg-m21-069-enn/?sku=SGL-MTG-M21-069-ENN1" TargetMode="External"/><Relationship Id="rId568" Type="http://schemas.openxmlformats.org/officeDocument/2006/relationships/hyperlink" Target="https://starcitygames.com/day-of-the-dragons-sgl-mtg-ima-49-enn/?sku=SGL-MTG-IMA-49-ENN1" TargetMode="External"/><Relationship Id="rId775" Type="http://schemas.openxmlformats.org/officeDocument/2006/relationships/hyperlink" Target="https://starcitygames.com/bogbrew-witch-sgl-mtg-jmp-211-enn/?sku=SGL-MTG-JMP-211-ENN1" TargetMode="External"/><Relationship Id="rId982" Type="http://schemas.openxmlformats.org/officeDocument/2006/relationships/hyperlink" Target="https://starcitygames.com/bloodfeather-phoenix-sgl-mtg-mom-132-enn/?sku=SGL-MTG-MOM-132-ENN" TargetMode="External"/><Relationship Id="rId1198" Type="http://schemas.openxmlformats.org/officeDocument/2006/relationships/hyperlink" Target="https://starcitygames.com/angraths-marauders-sgl-mtg-xln-132-enn/?sku=SGL-MTG-XLN-132-ENN1" TargetMode="External"/><Relationship Id="rId2011" Type="http://schemas.openxmlformats.org/officeDocument/2006/relationships/hyperlink" Target="https://starcitygames.com/nikya-of-the-old-ways-sgl-mtg-rna-193-enn/?sku=SGL-MTG-RNA-193-ENN1" TargetMode="External"/><Relationship Id="rId2249" Type="http://schemas.openxmlformats.org/officeDocument/2006/relationships/hyperlink" Target="https://starcitygames.com/icon-of-ancestry-sgl-mtg-m20-229-enn/?sku=SGL-MTG-M20-229-ENN" TargetMode="External"/><Relationship Id="rId2456" Type="http://schemas.openxmlformats.org/officeDocument/2006/relationships/hyperlink" Target="https://starcitygames.com/grove-of-the-guardian-sgl-mtg-gk1-124-enn/?sku=SGL-MTG-GK1-124-ENN1" TargetMode="External"/><Relationship Id="rId428" Type="http://schemas.openxmlformats.org/officeDocument/2006/relationships/hyperlink" Target="https://starcitygames.com/reef-worm-sgl-mtg-a25-70-enn/?sku=SGL-MTG-A25-70-ENN1" TargetMode="External"/><Relationship Id="rId635" Type="http://schemas.openxmlformats.org/officeDocument/2006/relationships/hyperlink" Target="https://starcitygames.com/dire-fleet-poisoner-sgl-mtg-rix-68-enn/?sku=SGL-MTG-RIX-68-ENN" TargetMode="External"/><Relationship Id="rId842" Type="http://schemas.openxmlformats.org/officeDocument/2006/relationships/hyperlink" Target="https://starcitygames.com/danse-macabre-sgl-mtg-afc2-291-enn/?sku=SGL-MTG-AFC2-291-ENN1" TargetMode="External"/><Relationship Id="rId1058" Type="http://schemas.openxmlformats.org/officeDocument/2006/relationships/hyperlink" Target="https://starcitygames.com/urabrasks-forge-sgl-mtg-one-153-enn/?sku=SGL-MTG-ONE-153-ENN" TargetMode="External"/><Relationship Id="rId1265" Type="http://schemas.openxmlformats.org/officeDocument/2006/relationships/hyperlink" Target="https://starcitygames.com/tajuru-paragon-sgl-mtg-znr2-363-enn/?sku=SGL-MTG-ZNR2-363-ENN1" TargetMode="External"/><Relationship Id="rId1472" Type="http://schemas.openxmlformats.org/officeDocument/2006/relationships/hyperlink" Target="https://starcitygames.com/ancient-imperiosaur-sgl-mtg-mom-174-enn/?sku=SGL-MTG-MOM-174-ENN" TargetMode="External"/><Relationship Id="rId2109" Type="http://schemas.openxmlformats.org/officeDocument/2006/relationships/hyperlink" Target="https://starcitygames.com/amareth-the-lustrous-sgl-mtg-cmr-266-enn/?sku=SGL-MTG-CMR-266-ENN1" TargetMode="External"/><Relationship Id="rId2316" Type="http://schemas.openxmlformats.org/officeDocument/2006/relationships/hyperlink" Target="https://starcitygames.com/hollow-one-sgl-mtg-hou-163-enn/?sku=SGL-MTG-HOU-163-ENN1" TargetMode="External"/><Relationship Id="rId702" Type="http://schemas.openxmlformats.org/officeDocument/2006/relationships/hyperlink" Target="https://starcitygames.com/lilianas-standard-bearer-sgl-mtg-m21-110-enn/?sku=SGL-MTG-M21-110-ENN1" TargetMode="External"/><Relationship Id="rId1125" Type="http://schemas.openxmlformats.org/officeDocument/2006/relationships/hyperlink" Target="https://starcitygames.com/goblin-dark-dwellers-sgl-mtg-ogw-110-enn/?sku=SGL-MTG-OGW-110-ENN1" TargetMode="External"/><Relationship Id="rId1332" Type="http://schemas.openxmlformats.org/officeDocument/2006/relationships/hyperlink" Target="https://starcitygames.com/evolving-door-sgl-mtg-snc-144-enn/?sku=SGL-MTG-SNC-144-ENN1" TargetMode="External"/><Relationship Id="rId1777" Type="http://schemas.openxmlformats.org/officeDocument/2006/relationships/hyperlink" Target="https://starcitygames.com/inspired-ultimatum-sgl-mtg-iko2-337-enn/?sku=SGL-MTG-IKO2-337-ENN1" TargetMode="External"/><Relationship Id="rId1984" Type="http://schemas.openxmlformats.org/officeDocument/2006/relationships/hyperlink" Target="https://starcitygames.com/gallia-of-the-endless-dance-sgl-mtg-thb-217-enn/?sku=SGL-MTG-THB-217-ENN1" TargetMode="External"/><Relationship Id="rId69" Type="http://schemas.openxmlformats.org/officeDocument/2006/relationships/hyperlink" Target="https://starcitygames.com/selfless-spirit-sgl-mtg-j22-239-enn/?sku=SGL-MTG-J22-239-ENN" TargetMode="External"/><Relationship Id="rId1637" Type="http://schemas.openxmlformats.org/officeDocument/2006/relationships/hyperlink" Target="https://starcitygames.com/angel-of-despair-sgl-mtg-gk2-37-enn/?sku=SGL-MTG-GK2-37-ENN1" TargetMode="External"/><Relationship Id="rId1844" Type="http://schemas.openxmlformats.org/officeDocument/2006/relationships/hyperlink" Target="https://starcitygames.com/soul-of-windgrace-sgl-mtg-dmu2-319-enn/?sku=SGL-MTG-DMU2-319-ENN" TargetMode="External"/><Relationship Id="rId1704" Type="http://schemas.openxmlformats.org/officeDocument/2006/relationships/hyperlink" Target="https://starcitygames.com/geyadrone-dihada-sgl-mtg-mh2-199-enn/?sku=SGL-MTG-MH2-199-ENN1" TargetMode="External"/><Relationship Id="rId285" Type="http://schemas.openxmlformats.org/officeDocument/2006/relationships/hyperlink" Target="https://starcitygames.com/parhelion-ii-sgl-mtg-war-24-enn/?sku=SGL-MTG-WAR-24-ENN1" TargetMode="External"/><Relationship Id="rId1911" Type="http://schemas.openxmlformats.org/officeDocument/2006/relationships/hyperlink" Target="https://starcitygames.com/plargg-dean-of-chaos-augusta-dean-of-order-sgl-mtg-stx-155-enn/?sku=SGL-MTG-STX-155-ENN1" TargetMode="External"/><Relationship Id="rId492" Type="http://schemas.openxmlformats.org/officeDocument/2006/relationships/hyperlink" Target="https://starcitygames.com/vesuvan-shapeshifter-sgl-mtg-a25-77-enn/?sku=SGL-MTG-A25-77-ENN1" TargetMode="External"/><Relationship Id="rId797" Type="http://schemas.openxmlformats.org/officeDocument/2006/relationships/hyperlink" Target="https://starcitygames.com/bloodvial-purveyor-sgl-mtg-vow-098-enn/?sku=SGL-MTG-VOW-098-ENN1" TargetMode="External"/><Relationship Id="rId2173" Type="http://schemas.openxmlformats.org/officeDocument/2006/relationships/hyperlink" Target="https://starcitygames.com/song-of-creation-sgl-mtg-iko-210-enn/?sku=SGL-MTG-IKO-210-ENN" TargetMode="External"/><Relationship Id="rId2380" Type="http://schemas.openxmlformats.org/officeDocument/2006/relationships/hyperlink" Target="https://starcitygames.com/prairie-stream-sgl-mtg-prm-pp_bfz_241-enn/?sku=SGL-MTG-PRM-PP_BFZ_241-ENN1" TargetMode="External"/><Relationship Id="rId2478" Type="http://schemas.openxmlformats.org/officeDocument/2006/relationships/hyperlink" Target="https://starcitygames.com/hall-of-oracles-sgl-mtg-stx-267-enn/?sku=SGL-MTG-STX-267-ENN1" TargetMode="External"/><Relationship Id="rId145" Type="http://schemas.openxmlformats.org/officeDocument/2006/relationships/hyperlink" Target="https://starcitygames.com/tazri-stalwart-survivor-sgl-mtg-mat-006-enn/?sku=SGL-MTG-MAT-006-ENN" TargetMode="External"/><Relationship Id="rId352" Type="http://schemas.openxmlformats.org/officeDocument/2006/relationships/hyperlink" Target="https://starcitygames.com/academy-loremaster-sgl-mtg-dmu-040-enn/?sku=SGL-MTG-DMU-040-ENN1" TargetMode="External"/><Relationship Id="rId1287" Type="http://schemas.openxmlformats.org/officeDocument/2006/relationships/hyperlink" Target="https://starcitygames.com/deeproot-wayfinder-sgl-mtg-mom-184-enn/?sku=SGL-MTG-MOM-184-ENN" TargetMode="External"/><Relationship Id="rId2033" Type="http://schemas.openxmlformats.org/officeDocument/2006/relationships/hyperlink" Target="https://starcitygames.com/savageborn-hydra-sgl-mtg-2xm-215-enn/?sku=SGL-MTG-2XM-215-ENN1" TargetMode="External"/><Relationship Id="rId2240" Type="http://schemas.openxmlformats.org/officeDocument/2006/relationships/hyperlink" Target="https://starcitygames.com/captains-hook-sgl-mtg-rix-177-enn/?sku=SGL-MTG-RIX-177-ENN1" TargetMode="External"/><Relationship Id="rId212" Type="http://schemas.openxmlformats.org/officeDocument/2006/relationships/hyperlink" Target="https://starcitygames.com/gideon-jura-sgl-mtg-ss2-001-enn/?sku=SGL-MTG-SS2-001-ENN1" TargetMode="External"/><Relationship Id="rId657" Type="http://schemas.openxmlformats.org/officeDocument/2006/relationships/hyperlink" Target="https://starcitygames.com/voldaren-bloodcaster-bloodbat-summoner-sgl-mtg-vow2-298-enn/?sku=SGL-MTG-VOW2-298-ENN1" TargetMode="External"/><Relationship Id="rId864" Type="http://schemas.openxmlformats.org/officeDocument/2006/relationships/hyperlink" Target="https://starcitygames.com/laquatuss-champion-sgl-mtg-a25-95-enn/?sku=SGL-MTG-A25-95-ENN1" TargetMode="External"/><Relationship Id="rId1494" Type="http://schemas.openxmlformats.org/officeDocument/2006/relationships/hyperlink" Target="https://starcitygames.com/stumpsquall-hydra-sgl-mtg-cmr-367-enn/?sku=SGL-MTG-CMR-367-ENN1" TargetMode="External"/><Relationship Id="rId1799" Type="http://schemas.openxmlformats.org/officeDocument/2006/relationships/hyperlink" Target="https://starcitygames.com/judith-the-scourge-diva-sgl-mtg-mul-045-enn/?sku=SGL-MTG-MUL-045-ENN" TargetMode="External"/><Relationship Id="rId2100" Type="http://schemas.openxmlformats.org/officeDocument/2006/relationships/hyperlink" Target="https://starcitygames.com/rigo-streetwise-mentor-sgl-mtg-snc2-329-enn/?sku=SGL-MTG-SNC2-329-ENN1" TargetMode="External"/><Relationship Id="rId2338" Type="http://schemas.openxmlformats.org/officeDocument/2006/relationships/hyperlink" Target="https://starcitygames.com/tamiyos-journal-sgl-mtg-j22-800-enn/?sku=SGL-MTG-J22-800-ENN" TargetMode="External"/><Relationship Id="rId517" Type="http://schemas.openxmlformats.org/officeDocument/2006/relationships/hyperlink" Target="https://starcitygames.com/wiretapping-sgl-mtg-snc-065-enn/?sku=SGL-MTG-SNC-065-ENN1" TargetMode="External"/><Relationship Id="rId724" Type="http://schemas.openxmlformats.org/officeDocument/2006/relationships/hyperlink" Target="https://starcitygames.com/falkenrath-forebear-sgl-mtg-vow-111-enn/?sku=SGL-MTG-VOW-111-ENN1" TargetMode="External"/><Relationship Id="rId931" Type="http://schemas.openxmlformats.org/officeDocument/2006/relationships/hyperlink" Target="https://starcitygames.com/lava-spike-sgl-mtg-prm-prmr_2022_001-enn/?sku=SGL-MTG-PRM-PRMR_2022_001-ENN" TargetMode="External"/><Relationship Id="rId1147" Type="http://schemas.openxmlformats.org/officeDocument/2006/relationships/hyperlink" Target="https://starcitygames.com/burn-down-the-house-sgl-mtg-mid-131-enn/?sku=SGL-MTG-MID-131-ENN1" TargetMode="External"/><Relationship Id="rId1354" Type="http://schemas.openxmlformats.org/officeDocument/2006/relationships/hyperlink" Target="https://starcitygames.com/territorial-allosaurus-sgl-mtg-dom-184-enn/?sku=SGL-MTG-DOM-184-ENN1" TargetMode="External"/><Relationship Id="rId1561" Type="http://schemas.openxmlformats.org/officeDocument/2006/relationships/hyperlink" Target="https://starcitygames.com/bane-lord-of-darkness-sgl-mtg-clb-267-enn/?sku=SGL-MTG-CLB-267-ENN1" TargetMode="External"/><Relationship Id="rId2405" Type="http://schemas.openxmlformats.org/officeDocument/2006/relationships/hyperlink" Target="https://starcitygames.com/darkwater-catacombs-sgl-mtg-mic-171-enn/?sku=SGL-MTG-MIC-171-ENN1" TargetMode="External"/><Relationship Id="rId60" Type="http://schemas.openxmlformats.org/officeDocument/2006/relationships/hyperlink" Target="https://starcitygames.com/light-paws-emperors-voice-sgl-mtg-neo-025-enn/?sku=SGL-MTG-NEO-025-ENN1" TargetMode="External"/><Relationship Id="rId1007" Type="http://schemas.openxmlformats.org/officeDocument/2006/relationships/hyperlink" Target="https://starcitygames.com/anger-of-the-gods-sgl-mtg-pwsb-ima_116-enn/?sku=SGL-MTG-PWSB-IMA_116-ENN1" TargetMode="External"/><Relationship Id="rId1214" Type="http://schemas.openxmlformats.org/officeDocument/2006/relationships/hyperlink" Target="https://starcitygames.com/demonfire-sgl-mtg-gk2-56-enn/?sku=SGL-MTG-GK2-56-ENN1" TargetMode="External"/><Relationship Id="rId1421" Type="http://schemas.openxmlformats.org/officeDocument/2006/relationships/hyperlink" Target="https://starcitygames.com/spring-leaf-avenger-sgl-mtg-neo-208-enn/?sku=SGL-MTG-NEO-208-ENN1" TargetMode="External"/><Relationship Id="rId1659" Type="http://schemas.openxmlformats.org/officeDocument/2006/relationships/hyperlink" Target="https://starcitygames.com/slitherwisp-sgl-mtg-iko-208-enn/?sku=SGL-MTG-IKO-208-ENN1" TargetMode="External"/><Relationship Id="rId1866" Type="http://schemas.openxmlformats.org/officeDocument/2006/relationships/hyperlink" Target="https://starcitygames.com/pestilent-cauldron-restorative-burst-sgl-mtg-stx-154-enn/?sku=SGL-MTG-STX-154-ENN1" TargetMode="External"/><Relationship Id="rId1519" Type="http://schemas.openxmlformats.org/officeDocument/2006/relationships/hyperlink" Target="https://starcitygames.com/failure-sgl-mtg-akh-221a-enn/?sku=SGL-MTG-AKH-221a-ENN1" TargetMode="External"/><Relationship Id="rId1726" Type="http://schemas.openxmlformats.org/officeDocument/2006/relationships/hyperlink" Target="https://starcitygames.com/protean-raider-sgl-mtg-rix-167-enn/?sku=SGL-MTG-RIX-167-ENN1" TargetMode="External"/><Relationship Id="rId1933" Type="http://schemas.openxmlformats.org/officeDocument/2006/relationships/hyperlink" Target="https://starcitygames.com/firemane-avenger-sgl-mtg-gk1-89-enn/?sku=SGL-MTG-GK1-89-ENN1" TargetMode="External"/><Relationship Id="rId18" Type="http://schemas.openxmlformats.org/officeDocument/2006/relationships/hyperlink" Target="https://starcitygames.com/hanweir-militia-captain-sgl-mtg-soi-21a-enn/?sku=SGL-MTG-SOI-21a-ENN1" TargetMode="External"/><Relationship Id="rId2195" Type="http://schemas.openxmlformats.org/officeDocument/2006/relationships/hyperlink" Target="https://starcitygames.com/shadowed-caravel-sgl-mtg-xln-246-enn/?sku=SGL-MTG-XLN-246-ENN1" TargetMode="External"/><Relationship Id="rId167" Type="http://schemas.openxmlformats.org/officeDocument/2006/relationships/hyperlink" Target="https://starcitygames.com/basris-lieutenant-sgl-mtg-m21-009-enn/?sku=SGL-MTG-M21-009-ENN1" TargetMode="External"/><Relationship Id="rId374" Type="http://schemas.openxmlformats.org/officeDocument/2006/relationships/hyperlink" Target="https://starcitygames.com/tempest-djinn-sgl-mtg-dom-68-enn/?sku=SGL-MTG-DOM-68-ENN" TargetMode="External"/><Relationship Id="rId581" Type="http://schemas.openxmlformats.org/officeDocument/2006/relationships/hyperlink" Target="https://starcitygames.com/subjugate-the-hobbits-sgl-mtg-ltc-024-enn/?sku=SGL-MTG-LTC-024-ENN" TargetMode="External"/><Relationship Id="rId2055" Type="http://schemas.openxmlformats.org/officeDocument/2006/relationships/hyperlink" Target="https://starcitygames.com/sythis-harvests-hand-sgl-mtg-mh22-377-enn/?sku=SGL-MTG-MH22-377-ENN1" TargetMode="External"/><Relationship Id="rId2262" Type="http://schemas.openxmlformats.org/officeDocument/2006/relationships/hyperlink" Target="https://starcitygames.com/codie-vociferous-codex-sgl-mtg-stx-253-enn/?sku=SGL-MTG-STX-253-ENN1" TargetMode="External"/><Relationship Id="rId234" Type="http://schemas.openxmlformats.org/officeDocument/2006/relationships/hyperlink" Target="https://starcitygames.com/mysterious-limosine-sgl-mtg-snc-022-enn/?sku=SGL-MTG-SNC-022-ENN1" TargetMode="External"/><Relationship Id="rId679" Type="http://schemas.openxmlformats.org/officeDocument/2006/relationships/hyperlink" Target="https://starcitygames.com/ruin-raider-sgl-mtg-xln-118-enn/?sku=SGL-MTG-XLN-118-ENN1" TargetMode="External"/><Relationship Id="rId886" Type="http://schemas.openxmlformats.org/officeDocument/2006/relationships/hyperlink" Target="https://starcitygames.com/reaper-from-the-abyss-sgl-mtg-j22-458-enn/?sku=SGL-MTG-J22-458-ENN" TargetMode="External"/><Relationship Id="rId2" Type="http://schemas.openxmlformats.org/officeDocument/2006/relationships/hyperlink" Target="https://starcitygames.com/resurgent-belief-sgl-mtg-mh2-026-enn/?sku=SGL-MTG-MH2-026-ENN1" TargetMode="External"/><Relationship Id="rId441" Type="http://schemas.openxmlformats.org/officeDocument/2006/relationships/hyperlink" Target="https://starcitygames.com/enchantmentize-sgl-mtg-mb13-021-enn/?sku=SGL-MTG-MB13-021-ENN1" TargetMode="External"/><Relationship Id="rId539" Type="http://schemas.openxmlformats.org/officeDocument/2006/relationships/hyperlink" Target="https://starcitygames.com/flood-of-tears-sgl-mtg-m20-59-enn/?sku=SGL-MTG-M20-59-ENN1" TargetMode="External"/><Relationship Id="rId746" Type="http://schemas.openxmlformats.org/officeDocument/2006/relationships/hyperlink" Target="https://starcitygames.com/midnight-reaper-sgl-mtg-moc-257-enn/?sku=SGL-MTG-MOC-257-ENN" TargetMode="External"/><Relationship Id="rId1071" Type="http://schemas.openxmlformats.org/officeDocument/2006/relationships/hyperlink" Target="https://starcitygames.com/sarkhans-unsealing-sgl-mtg-m19-155-enn/?sku=SGL-MTG-M19-155-ENN" TargetMode="External"/><Relationship Id="rId1169" Type="http://schemas.openxmlformats.org/officeDocument/2006/relationships/hyperlink" Target="https://starcitygames.com/insult-sgl-mtg-akh-213a-enn/?sku=SGL-MTG-AKH-213a-ENN1" TargetMode="External"/><Relationship Id="rId1376" Type="http://schemas.openxmlformats.org/officeDocument/2006/relationships/hyperlink" Target="https://starcitygames.com/fungus-sliver-sgl-mtg-tsr-203-enn/?sku=SGL-MTG-TSR-203-ENN1" TargetMode="External"/><Relationship Id="rId1583" Type="http://schemas.openxmlformats.org/officeDocument/2006/relationships/hyperlink" Target="https://starcitygames.com/selfless-glyphweaver-deadly-vanity-sgl-mtg-stx-157-enn/?sku=SGL-MTG-STX-157-ENN1" TargetMode="External"/><Relationship Id="rId2122" Type="http://schemas.openxmlformats.org/officeDocument/2006/relationships/hyperlink" Target="https://starcitygames.com/augmenter-pugilist-echoing-equation-sgl-mtg-stx-147-enn/?sku=SGL-MTG-STX-147-ENN1" TargetMode="External"/><Relationship Id="rId2427" Type="http://schemas.openxmlformats.org/officeDocument/2006/relationships/hyperlink" Target="https://starcitygames.com/foreboding-ruins-sgl-mtg-soi-272-enn/?sku=SGL-MTG-SOI-272-ENN1" TargetMode="External"/><Relationship Id="rId301" Type="http://schemas.openxmlformats.org/officeDocument/2006/relationships/hyperlink" Target="https://starcitygames.com/quicken-sgl-mtg-m14-68-enn/?sku=SGL-MTG-M14-68-ENN1" TargetMode="External"/><Relationship Id="rId953" Type="http://schemas.openxmlformats.org/officeDocument/2006/relationships/hyperlink" Target="https://starcitygames.com/cathartic-reunion-sgl-mtg-ss3-002-enn/?sku=SGL-MTG-SS3-002-ENN1" TargetMode="External"/><Relationship Id="rId1029" Type="http://schemas.openxmlformats.org/officeDocument/2006/relationships/hyperlink" Target="https://starcitygames.com/urzas-rage-sgl-mtg-sta-047-enn/?sku=SGL-MTG-STA-047-ENN1" TargetMode="External"/><Relationship Id="rId1236" Type="http://schemas.openxmlformats.org/officeDocument/2006/relationships/hyperlink" Target="https://starcitygames.com/swarm-shambler-sgl-mtg-znr2-362-enn/?sku=SGL-MTG-ZNR2-362-ENN1" TargetMode="External"/><Relationship Id="rId1790" Type="http://schemas.openxmlformats.org/officeDocument/2006/relationships/hyperlink" Target="https://starcitygames.com/lyzolda-the-blood-witch-sgl-mtg-gk2-65-enn/?sku=SGL-MTG-GK2-65-ENN1" TargetMode="External"/><Relationship Id="rId1888" Type="http://schemas.openxmlformats.org/officeDocument/2006/relationships/hyperlink" Target="https://starcitygames.com/grave-shell-scarab-sgl-mtg-gk1-63-enn/?sku=SGL-MTG-GK1-63-ENN1" TargetMode="External"/><Relationship Id="rId82" Type="http://schemas.openxmlformats.org/officeDocument/2006/relationships/hyperlink" Target="https://starcitygames.com/radiant-destiny-sgl-mtg-rix-18-enn/?sku=SGL-MTG-RIX-18-ENN" TargetMode="External"/><Relationship Id="rId606" Type="http://schemas.openxmlformats.org/officeDocument/2006/relationships/hyperlink" Target="https://starcitygames.com/change-of-plans-sgl-mtg-ncc-024-enn/?sku=SGL-MTG-NCC-024-ENN1" TargetMode="External"/><Relationship Id="rId813" Type="http://schemas.openxmlformats.org/officeDocument/2006/relationships/hyperlink" Target="https://starcitygames.com/fateful-handoff-sgl-mtg-bro-094-enn/?sku=SGL-MTG-BRO-094-ENN" TargetMode="External"/><Relationship Id="rId1443" Type="http://schemas.openxmlformats.org/officeDocument/2006/relationships/hyperlink" Target="https://starcitygames.com/nut-collector-sgl-mtg-pwsb-ody_259-enn/?sku=SGL-MTG-PWSB-ODY_259-ENN" TargetMode="External"/><Relationship Id="rId1650" Type="http://schemas.openxmlformats.org/officeDocument/2006/relationships/hyperlink" Target="https://starcitygames.com/myrkul-lord-of-bones-sgl-mtg-clb-287-enn/?sku=SGL-MTG-CLB-287-ENN1" TargetMode="External"/><Relationship Id="rId1748" Type="http://schemas.openxmlformats.org/officeDocument/2006/relationships/hyperlink" Target="https://starcitygames.com/mercurial-chemister-sgl-mtg-rtr-180-enn/?sku=SGL-MTG-RTR-180-ENN1" TargetMode="External"/><Relationship Id="rId1303" Type="http://schemas.openxmlformats.org/officeDocument/2006/relationships/hyperlink" Target="https://starcitygames.com/hornet-nest-sgl-mtg-pwsb-m15_177-enn/?sku=SGL-MTG-PWSB-M15_177-ENN1" TargetMode="External"/><Relationship Id="rId1510" Type="http://schemas.openxmlformats.org/officeDocument/2006/relationships/hyperlink" Target="https://starcitygames.com/hallowed-respite-sgl-mtg-mid-227-enn/?sku=SGL-MTG-MID-227-ENN1" TargetMode="External"/><Relationship Id="rId1955" Type="http://schemas.openxmlformats.org/officeDocument/2006/relationships/hyperlink" Target="https://starcitygames.com/lorehold-command-sgl-mtg-stx-199-enn/?sku=SGL-MTG-STX-199-ENN1" TargetMode="External"/><Relationship Id="rId1608" Type="http://schemas.openxmlformats.org/officeDocument/2006/relationships/hyperlink" Target="https://starcitygames.com/utter-end-sgl-mtg-ncc-356-enn/?sku=SGL-MTG-NCC-356-ENN1" TargetMode="External"/><Relationship Id="rId1815" Type="http://schemas.openxmlformats.org/officeDocument/2006/relationships/hyperlink" Target="https://starcitygames.com/the-balrog-flame-of-udun-sgl-mtg-ltr-297-enn/?sku=SGL-MTG-LTR-297-ENN" TargetMode="External"/><Relationship Id="rId189" Type="http://schemas.openxmlformats.org/officeDocument/2006/relationships/hyperlink" Target="https://starcitygames.com/kyodai-soul-of-kamigawa-sgl-mtg-neo-023-enn/?sku=SGL-MTG-NEO-023-ENN1" TargetMode="External"/><Relationship Id="rId396" Type="http://schemas.openxmlformats.org/officeDocument/2006/relationships/hyperlink" Target="https://starcitygames.com/theoretical-duplication-sgl-mtg-c212-361-enn/?sku=SGL-MTG-C212-361-ENN1" TargetMode="External"/><Relationship Id="rId2077" Type="http://schemas.openxmlformats.org/officeDocument/2006/relationships/hyperlink" Target="https://starcitygames.com/growing-ranks-sgl-mtg-gk1-113-enn/?sku=SGL-MTG-GK1-113-ENN1" TargetMode="External"/><Relationship Id="rId2284" Type="http://schemas.openxmlformats.org/officeDocument/2006/relationships/hyperlink" Target="https://starcitygames.com/semblance-anvil-sgl-mtg-brr-052-enn/?sku=SGL-MTG-BRR-052-ENN" TargetMode="External"/><Relationship Id="rId2491" Type="http://schemas.openxmlformats.org/officeDocument/2006/relationships/hyperlink" Target="https://starcitygames.com/mishras-foundry-sgl-mtg-bro-265-enn/?sku=SGL-MTG-BRO-265-ENN" TargetMode="External"/><Relationship Id="rId256" Type="http://schemas.openxmlformats.org/officeDocument/2006/relationships/hyperlink" Target="https://starcitygames.com/martyrs-bond-sgl-mtg-ss2-002-enn/?sku=SGL-MTG-SS2-002-ENN1" TargetMode="External"/><Relationship Id="rId463" Type="http://schemas.openxmlformats.org/officeDocument/2006/relationships/hyperlink" Target="https://starcitygames.com/grafted-identity-sgl-mtg-mid-057-enn/?sku=SGL-MTG-MID-057-ENN1" TargetMode="External"/><Relationship Id="rId670" Type="http://schemas.openxmlformats.org/officeDocument/2006/relationships/hyperlink" Target="https://starcitygames.com/grafted-butcher-sgl-mtg-mom-109-enn/?sku=SGL-MTG-MOM-109-ENN" TargetMode="External"/><Relationship Id="rId1093" Type="http://schemas.openxmlformats.org/officeDocument/2006/relationships/hyperlink" Target="https://starcitygames.com/fiery-confluence-sgl-mtg-ss3-003-enn/?sku=SGL-MTG-SS3-003-ENN" TargetMode="External"/><Relationship Id="rId2144" Type="http://schemas.openxmlformats.org/officeDocument/2006/relationships/hyperlink" Target="https://starcitygames.com/inga-and-esika-sgl-mtg-mom-229-enn/?sku=SGL-MTG-MOM-229-ENN" TargetMode="External"/><Relationship Id="rId2351" Type="http://schemas.openxmlformats.org/officeDocument/2006/relationships/hyperlink" Target="https://starcitygames.com/terisian-mindbreaker-sgl-mtg-bro-083-enn/?sku=SGL-MTG-BRO-083-ENN" TargetMode="External"/><Relationship Id="rId116" Type="http://schemas.openxmlformats.org/officeDocument/2006/relationships/hyperlink" Target="https://starcitygames.com/sparring-regimen-sgl-mtg-stx-029-enn/?sku=SGL-MTG-STX-029-ENN1" TargetMode="External"/><Relationship Id="rId323" Type="http://schemas.openxmlformats.org/officeDocument/2006/relationships/hyperlink" Target="https://starcitygames.com/mission-briefing-sgl-mtg-grn-44-enn/?sku=SGL-MTG-GRN-44-ENN1" TargetMode="External"/><Relationship Id="rId530" Type="http://schemas.openxmlformats.org/officeDocument/2006/relationships/hyperlink" Target="https://starcitygames.com/new-perspectives-sgl-mtg-akh-63-enn/?sku=SGL-MTG-AKH-63-ENN1" TargetMode="External"/><Relationship Id="rId768" Type="http://schemas.openxmlformats.org/officeDocument/2006/relationships/hyperlink" Target="https://starcitygames.com/eat-to-extinction-sgl-mtg-thb-090-enn/?sku=SGL-MTG-THB-090-ENN1" TargetMode="External"/><Relationship Id="rId975" Type="http://schemas.openxmlformats.org/officeDocument/2006/relationships/hyperlink" Target="https://starcitygames.com/twinflame-sgl-mtg-2x2-129-enn/?sku=SGL-MTG-2X2-129-ENN1" TargetMode="External"/><Relationship Id="rId1160" Type="http://schemas.openxmlformats.org/officeDocument/2006/relationships/hyperlink" Target="https://starcitygames.com/dragonwing-glider-sgl-mtg-one-128-enn/?sku=SGL-MTG-ONE-128-ENN" TargetMode="External"/><Relationship Id="rId1398" Type="http://schemas.openxmlformats.org/officeDocument/2006/relationships/hyperlink" Target="https://starcitygames.com/thragtusk-sgl-mtg-m13-193-enn/?sku=SGL-MTG-M13-193-ENN1" TargetMode="External"/><Relationship Id="rId2004" Type="http://schemas.openxmlformats.org/officeDocument/2006/relationships/hyperlink" Target="https://starcitygames.com/rubblebelt-raiders-sgl-mtg-gk2-94-enn/?sku=SGL-MTG-GK2-94-ENN1" TargetMode="External"/><Relationship Id="rId2211" Type="http://schemas.openxmlformats.org/officeDocument/2006/relationships/hyperlink" Target="https://starcitygames.com/cursed-totem-sgl-mtg-mh2-295-enn/?sku=SGL-MTG-MH2-295-ENN1" TargetMode="External"/><Relationship Id="rId2449" Type="http://schemas.openxmlformats.org/officeDocument/2006/relationships/hyperlink" Target="https://starcitygames.com/sheltered-thicket-sgl-mtg-akh-248-enn/?sku=SGL-MTG-AKH-248-ENN1" TargetMode="External"/><Relationship Id="rId628" Type="http://schemas.openxmlformats.org/officeDocument/2006/relationships/hyperlink" Target="https://starcitygames.com/ashnod-flesh-mechanist-sgl-mtg-bro-084-enn/?sku=SGL-MTG-BRO-084-ENN" TargetMode="External"/><Relationship Id="rId835" Type="http://schemas.openxmlformats.org/officeDocument/2006/relationships/hyperlink" Target="https://starcitygames.com/coveted-prize-sgl-mtg-znr-095-enn/?sku=SGL-MTG-ZNR-095-ENN1" TargetMode="External"/><Relationship Id="rId1258" Type="http://schemas.openxmlformats.org/officeDocument/2006/relationships/hyperlink" Target="https://starcitygames.com/vinelasher-kudzu-sgl-mtg-gk2-114-enn/?sku=SGL-MTG-GK2-114-ENN1" TargetMode="External"/><Relationship Id="rId1465" Type="http://schemas.openxmlformats.org/officeDocument/2006/relationships/hyperlink" Target="https://starcitygames.com/cragplate-baloth-sgl-mtg-znr-183-enn/?sku=SGL-MTG-ZNR-183-ENN1" TargetMode="External"/><Relationship Id="rId1672" Type="http://schemas.openxmlformats.org/officeDocument/2006/relationships/hyperlink" Target="https://starcitygames.com/lazav-dimir-mastermind-sgl-mtg-gk1-16-enn/?sku=SGL-MTG-GK1-16-ENN1" TargetMode="External"/><Relationship Id="rId2309" Type="http://schemas.openxmlformats.org/officeDocument/2006/relationships/hyperlink" Target="https://starcitygames.com/goblin-charbelcher-sgl-mtg-brr-018-enn/?sku=SGL-MTG-BRR-018-ENN" TargetMode="External"/><Relationship Id="rId1020" Type="http://schemas.openxmlformats.org/officeDocument/2006/relationships/hyperlink" Target="https://starcitygames.com/dualcaster-mage-sgl-mtg-cmr-412-enn/?sku=SGL-MTG-CMR-412-ENN1" TargetMode="External"/><Relationship Id="rId1118" Type="http://schemas.openxmlformats.org/officeDocument/2006/relationships/hyperlink" Target="https://starcitygames.com/ib-halfheart-goblin-tactician-sgl-mtg-j22-554-enn/?sku=SGL-MTG-J22-554-ENN" TargetMode="External"/><Relationship Id="rId1325" Type="http://schemas.openxmlformats.org/officeDocument/2006/relationships/hyperlink" Target="https://starcitygames.com/varis-silverymoon-ranger-sgl-mtg-afr2-335-enn/?sku=SGL-MTG-AFR2-335-ENN1" TargetMode="External"/><Relationship Id="rId1532" Type="http://schemas.openxmlformats.org/officeDocument/2006/relationships/hyperlink" Target="https://starcitygames.com/urza-prince-of-kroog-sgl-mtg-bro-226-enn/?sku=SGL-MTG-BRO-226-ENN" TargetMode="External"/><Relationship Id="rId1977" Type="http://schemas.openxmlformats.org/officeDocument/2006/relationships/hyperlink" Target="https://starcitygames.com/offsprings-revenge-sgl-mtg-iko-198-enn/?sku=SGL-MTG-IKO-198-ENN1" TargetMode="External"/><Relationship Id="rId902" Type="http://schemas.openxmlformats.org/officeDocument/2006/relationships/hyperlink" Target="https://starcitygames.com/decree-of-pain-sgl-mtg-ltc-199-enn/?sku=SGL-MTG-LTC-199-ENN" TargetMode="External"/><Relationship Id="rId1837" Type="http://schemas.openxmlformats.org/officeDocument/2006/relationships/hyperlink" Target="https://starcitygames.com/ognis-the-dragons-lash-sgl-mtg-snc-210-enn/?sku=SGL-MTG-SNC-210-ENN1" TargetMode="External"/><Relationship Id="rId31" Type="http://schemas.openxmlformats.org/officeDocument/2006/relationships/hyperlink" Target="https://starcitygames.com/imaginary-friends-sgl-mtg-mb13-007-enn/?sku=SGL-MTG-MB13-007-ENN1" TargetMode="External"/><Relationship Id="rId2099" Type="http://schemas.openxmlformats.org/officeDocument/2006/relationships/hyperlink" Target="https://starcitygames.com/rigo-streetwise-mentor-sgl-mtg-snc-215-enn/?sku=SGL-MTG-SNC-215-ENN1" TargetMode="External"/><Relationship Id="rId180" Type="http://schemas.openxmlformats.org/officeDocument/2006/relationships/hyperlink" Target="https://starcitygames.com/palace-jailer-sgl-mtg-tsr2-298-enn/?sku=SGL-MTG-TSR2-298-ENN" TargetMode="External"/><Relationship Id="rId278" Type="http://schemas.openxmlformats.org/officeDocument/2006/relationships/hyperlink" Target="https://starcitygames.com/angelic-arbiter-sgl-mtg-jmp-086-enn/?sku=SGL-MTG-JMP-086-ENN1" TargetMode="External"/><Relationship Id="rId1904" Type="http://schemas.openxmlformats.org/officeDocument/2006/relationships/hyperlink" Target="https://starcitygames.com/nine-fingers-keene-sgl-mtg-clb-289-enn/?sku=SGL-MTG-CLB-289-ENN1" TargetMode="External"/><Relationship Id="rId485" Type="http://schemas.openxmlformats.org/officeDocument/2006/relationships/hyperlink" Target="https://starcitygames.com/zephyr-singer-sgl-mtg-mom-086-enn/?sku=SGL-MTG-MOM-086-ENN" TargetMode="External"/><Relationship Id="rId692" Type="http://schemas.openxmlformats.org/officeDocument/2006/relationships/hyperlink" Target="https://starcitygames.com/treacherous-blessing-sgl-mtg-thb-117-enn/?sku=SGL-MTG-THB-117-ENN1" TargetMode="External"/><Relationship Id="rId2166" Type="http://schemas.openxmlformats.org/officeDocument/2006/relationships/hyperlink" Target="https://starcitygames.com/verazol-the-split-current-sgl-mtg-znr-239-enn/?sku=SGL-MTG-ZNR-239-ENN1" TargetMode="External"/><Relationship Id="rId2373" Type="http://schemas.openxmlformats.org/officeDocument/2006/relationships/hyperlink" Target="https://starcitygames.com/castle-embereth-sgl-mtg-eld-239-enn/?sku=SGL-MTG-ELD-239-ENN1" TargetMode="External"/><Relationship Id="rId138" Type="http://schemas.openxmlformats.org/officeDocument/2006/relationships/hyperlink" Target="https://starcitygames.com/kaylas-command-sgl-mtg-bro-009-enn/?sku=SGL-MTG-BRO-009-ENN" TargetMode="External"/><Relationship Id="rId345" Type="http://schemas.openxmlformats.org/officeDocument/2006/relationships/hyperlink" Target="https://starcitygames.com/malevolent-hermit-benevolent-geist-sgl-mtg-mid-061-enn/?sku=SGL-MTG-MID-061-ENN" TargetMode="External"/><Relationship Id="rId552" Type="http://schemas.openxmlformats.org/officeDocument/2006/relationships/hyperlink" Target="https://starcitygames.com/all-seeing-arbiter-sgl-mtg-snc-034-enn/?sku=SGL-MTG-SNC-034-ENN1" TargetMode="External"/><Relationship Id="rId997" Type="http://schemas.openxmlformats.org/officeDocument/2006/relationships/hyperlink" Target="https://starcitygames.com/char-sgl-mtg-gk1-28-enn/?sku=SGL-MTG-GK1-28-ENN1" TargetMode="External"/><Relationship Id="rId1182" Type="http://schemas.openxmlformats.org/officeDocument/2006/relationships/hyperlink" Target="https://starcitygames.com/chandras-incinerator-sgl-mtg-m212-302-enn/?sku=SGL-MTG-M212-302-ENN1" TargetMode="External"/><Relationship Id="rId2026" Type="http://schemas.openxmlformats.org/officeDocument/2006/relationships/hyperlink" Target="https://starcitygames.com/waking-the-trolls-sgl-mtg-khm-234-enn/?sku=SGL-MTG-KHM-234-ENN1" TargetMode="External"/><Relationship Id="rId2233" Type="http://schemas.openxmlformats.org/officeDocument/2006/relationships/hyperlink" Target="https://starcitygames.com/horn-of-the-mark-sgl-mtg-ltr-241-enn/?sku=SGL-MTG-LTR-241-ENN" TargetMode="External"/><Relationship Id="rId2440" Type="http://schemas.openxmlformats.org/officeDocument/2006/relationships/hyperlink" Target="https://starcitygames.com/temple-of-triumph-sgl-mtg-m21-256-enn/?sku=SGL-MTG-M21-256-ENN1" TargetMode="External"/><Relationship Id="rId205" Type="http://schemas.openxmlformats.org/officeDocument/2006/relationships/hyperlink" Target="https://starcitygames.com/djeru-with-eyes-open-sgl-mtg-hou-10-enn/?sku=SGL-MTG-HOU-10-ENN1" TargetMode="External"/><Relationship Id="rId412" Type="http://schemas.openxmlformats.org/officeDocument/2006/relationships/hyperlink" Target="https://starcitygames.com/aether-channeler-sgl-mtg-dmu-042-enn/?sku=SGL-MTG-DMU-042-ENN" TargetMode="External"/><Relationship Id="rId857" Type="http://schemas.openxmlformats.org/officeDocument/2006/relationships/hyperlink" Target="https://starcitygames.com/archpriest-of-shadows-sgl-mtg-mom-089-enn/?sku=SGL-MTG-MOM-089-ENN" TargetMode="External"/><Relationship Id="rId1042" Type="http://schemas.openxmlformats.org/officeDocument/2006/relationships/hyperlink" Target="https://starcitygames.com/scrap-welder-sgl-mtg-neo2-388-enn/?sku=SGL-MTG-NEO2-388-ENN1" TargetMode="External"/><Relationship Id="rId1487" Type="http://schemas.openxmlformats.org/officeDocument/2006/relationships/hyperlink" Target="https://starcitygames.com/animists-awakening-sgl-mtg-ori-169-enn/?sku=SGL-MTG-ORI-169-ENN" TargetMode="External"/><Relationship Id="rId1694" Type="http://schemas.openxmlformats.org/officeDocument/2006/relationships/hyperlink" Target="https://starcitygames.com/szadek-lord-of-secrets-sgl-mtg-gk1-20-enn/?sku=SGL-MTG-GK1-20-ENN1" TargetMode="External"/><Relationship Id="rId2300" Type="http://schemas.openxmlformats.org/officeDocument/2006/relationships/hyperlink" Target="https://starcitygames.com/seers-sundial-sgl-mtg-cmr-470-enn/?sku=SGL-MTG-CMR-470-ENN1" TargetMode="External"/><Relationship Id="rId717" Type="http://schemas.openxmlformats.org/officeDocument/2006/relationships/hyperlink" Target="https://starcitygames.com/bloodline-culling-sgl-mtg-mid-089-enn/?sku=SGL-MTG-MID-089-ENN1" TargetMode="External"/><Relationship Id="rId924" Type="http://schemas.openxmlformats.org/officeDocument/2006/relationships/hyperlink" Target="https://starcitygames.com/wayward-guide-beast-sgl-mtg-znr-176-enn/?sku=SGL-MTG-ZNR-176-ENN1" TargetMode="External"/><Relationship Id="rId1347" Type="http://schemas.openxmlformats.org/officeDocument/2006/relationships/hyperlink" Target="https://starcitygames.com/champion-of-rhonas-sgl-mtg-akh-159-enn/?sku=SGL-MTG-AKH-159-ENN" TargetMode="External"/><Relationship Id="rId1554" Type="http://schemas.openxmlformats.org/officeDocument/2006/relationships/hyperlink" Target="https://starcitygames.com/obscura-ascendancy-sgl-mtg-snc-207-enn/?sku=SGL-MTG-SNC-207-ENN1" TargetMode="External"/><Relationship Id="rId1761" Type="http://schemas.openxmlformats.org/officeDocument/2006/relationships/hyperlink" Target="https://starcitygames.com/refuse-sgl-mtg-hou-156a-enn/?sku=SGL-MTG-HOU-156a-ENN" TargetMode="External"/><Relationship Id="rId1999" Type="http://schemas.openxmlformats.org/officeDocument/2006/relationships/hyperlink" Target="https://starcitygames.com/elmar-ulvenwald-informant-sgl-mtg-prm-secret_slx_004-enn/?sku=SGL-MTG-PRM-SECRET_SLX_004-ENN1" TargetMode="External"/><Relationship Id="rId53" Type="http://schemas.openxmlformats.org/officeDocument/2006/relationships/hyperlink" Target="https://starcitygames.com/flumph-sgl-mtg-afr-015-enn/?sku=SGL-MTG-AFR-015-ENN1" TargetMode="External"/><Relationship Id="rId1207" Type="http://schemas.openxmlformats.org/officeDocument/2006/relationships/hyperlink" Target="https://starcitygames.com/rampaging-war-mammoth-sgl-mtg-ltc-034-enn/?sku=SGL-MTG-LTC-034-ENN" TargetMode="External"/><Relationship Id="rId1414" Type="http://schemas.openxmlformats.org/officeDocument/2006/relationships/hyperlink" Target="https://starcitygames.com/aeve-progenitor-ooze-sgl-mtg-mh2-148-enn/?sku=SGL-MTG-MH2-148-ENN1" TargetMode="External"/><Relationship Id="rId1621" Type="http://schemas.openxmlformats.org/officeDocument/2006/relationships/hyperlink" Target="https://starcitygames.com/deathbringer-liege-sgl-mtg-2x2-200-enn/?sku=SGL-MTG-2X2-200-ENN1" TargetMode="External"/><Relationship Id="rId1859" Type="http://schemas.openxmlformats.org/officeDocument/2006/relationships/hyperlink" Target="https://starcitygames.com/ghoulcallers-harvest-sgl-mtg-mid-225-enn/?sku=SGL-MTG-MID-225-ENN1" TargetMode="External"/><Relationship Id="rId1719" Type="http://schemas.openxmlformats.org/officeDocument/2006/relationships/hyperlink" Target="https://starcitygames.com/galvanic-iteration-sgl-mtg-mid-224-enn/?sku=SGL-MTG-MID-224-ENN" TargetMode="External"/><Relationship Id="rId1926" Type="http://schemas.openxmlformats.org/officeDocument/2006/relationships/hyperlink" Target="https://starcitygames.com/queen-kayla-bin-kroog-sgl-mtg-bro-218-enn/?sku=SGL-MTG-BRO-218-ENN" TargetMode="External"/><Relationship Id="rId2090" Type="http://schemas.openxmlformats.org/officeDocument/2006/relationships/hyperlink" Target="https://starcitygames.com/prepare-sgl-mtg-akh-220a-enn/?sku=SGL-MTG-AKH-220a-ENN1" TargetMode="External"/><Relationship Id="rId2188" Type="http://schemas.openxmlformats.org/officeDocument/2006/relationships/hyperlink" Target="https://starcitygames.com/zabaz-glimmerwasp-sgl-mtg-mh2-243-enn/?sku=SGL-MTG-MH2-243-ENN1" TargetMode="External"/><Relationship Id="rId2395" Type="http://schemas.openxmlformats.org/officeDocument/2006/relationships/hyperlink" Target="https://starcitygames.com/temple-of-silence-sgl-mtg-m21-255-enn/?sku=SGL-MTG-M21-255-ENN1" TargetMode="External"/><Relationship Id="rId367" Type="http://schemas.openxmlformats.org/officeDocument/2006/relationships/hyperlink" Target="https://starcitygames.com/jace-cunning-castaway-sgl-mtg-xln-60-enn/?sku=SGL-MTG-XLN-60-ENN" TargetMode="External"/><Relationship Id="rId574" Type="http://schemas.openxmlformats.org/officeDocument/2006/relationships/hyperlink" Target="https://starcitygames.com/trench-behemoth-sgl-mtg-cmr-366-enn/?sku=SGL-MTG-CMR-366-ENN1" TargetMode="External"/><Relationship Id="rId2048" Type="http://schemas.openxmlformats.org/officeDocument/2006/relationships/hyperlink" Target="https://starcitygames.com/palladia-mors-the-ruiner-sgl-mtg-m19-219-enn/?sku=SGL-MTG-M19-219-ENN1" TargetMode="External"/><Relationship Id="rId2255" Type="http://schemas.openxmlformats.org/officeDocument/2006/relationships/hyperlink" Target="https://starcitygames.com/eye-of-yawgmoth-sgl-mtg-pwsb-nem_129-enn/?sku=SGL-MTG-PWSB-NEM_129-ENN" TargetMode="External"/><Relationship Id="rId227" Type="http://schemas.openxmlformats.org/officeDocument/2006/relationships/hyperlink" Target="https://starcitygames.com/rout-sgl-mtg-c21-101-enn/?sku=SGL-MTG-C21-101-ENN1" TargetMode="External"/><Relationship Id="rId781" Type="http://schemas.openxmlformats.org/officeDocument/2006/relationships/hyperlink" Target="https://starcitygames.com/volraths-dungeon-sgl-mtg-pwsb-exo_078-enn/?sku=SGL-MTG-PWSB-EXO_078-ENN" TargetMode="External"/><Relationship Id="rId879" Type="http://schemas.openxmlformats.org/officeDocument/2006/relationships/hyperlink" Target="https://starcitygames.com/tasigur-the-golden-fang-sgl-mtg-tsr2-333-enn/?sku=SGL-MTG-TSR2-333-ENN1" TargetMode="External"/><Relationship Id="rId2462" Type="http://schemas.openxmlformats.org/officeDocument/2006/relationships/hyperlink" Target="https://starcitygames.com/temple-of-mystery-sgl-mtg-m21-254-enn/?sku=SGL-MTG-M21-254-ENN1" TargetMode="External"/><Relationship Id="rId434" Type="http://schemas.openxmlformats.org/officeDocument/2006/relationships/hyperlink" Target="https://starcitygames.com/sphinx-of-foresight-sgl-mtg-rna-55-enn/?sku=SGL-MTG-RNA-55-ENN1" TargetMode="External"/><Relationship Id="rId641" Type="http://schemas.openxmlformats.org/officeDocument/2006/relationships/hyperlink" Target="https://starcitygames.com/legions-end-sgl-mtg-m20-106-enn/?sku=SGL-MTG-M20-106-ENN" TargetMode="External"/><Relationship Id="rId739" Type="http://schemas.openxmlformats.org/officeDocument/2006/relationships/hyperlink" Target="https://starcitygames.com/karumonix-the-rat-king-sgl-mtg-one-098-enn/?sku=SGL-MTG-ONE-098-ENN" TargetMode="External"/><Relationship Id="rId1064" Type="http://schemas.openxmlformats.org/officeDocument/2006/relationships/hyperlink" Target="https://starcitygames.com/chandra-pyromaster-sgl-mtg-m14-132-enn/?sku=SGL-MTG-M14-132-ENN1" TargetMode="External"/><Relationship Id="rId1271" Type="http://schemas.openxmlformats.org/officeDocument/2006/relationships/hyperlink" Target="https://starcitygames.com/ranger-class-sgl-mtg-afr-202-enn/?sku=SGL-MTG-AFR-202-ENN1" TargetMode="External"/><Relationship Id="rId1369" Type="http://schemas.openxmlformats.org/officeDocument/2006/relationships/hyperlink" Target="https://starcitygames.com/bloodspore-thrinax-sgl-mtg-2xm-155-enn/?sku=SGL-MTG-2XM-155-ENN1" TargetMode="External"/><Relationship Id="rId1576" Type="http://schemas.openxmlformats.org/officeDocument/2006/relationships/hyperlink" Target="https://starcitygames.com/profane-procession-sgl-mtg-rix-166a-enn/?sku=SGL-MTG-RIX-166a-ENN1" TargetMode="External"/><Relationship Id="rId2115" Type="http://schemas.openxmlformats.org/officeDocument/2006/relationships/hyperlink" Target="https://starcitygames.com/ivy-gleeful-spellthief-sgl-mtg-dmu-201-enn/?sku=SGL-MTG-DMU-201-ENN1" TargetMode="External"/><Relationship Id="rId2322" Type="http://schemas.openxmlformats.org/officeDocument/2006/relationships/hyperlink" Target="https://starcitygames.com/leveler-sgl-mtg-tsr2-397-enn/?sku=SGL-MTG-TSR2-397-ENN" TargetMode="External"/><Relationship Id="rId501" Type="http://schemas.openxmlformats.org/officeDocument/2006/relationships/hyperlink" Target="https://starcitygames.com/voracious-greatshark-sgl-mtg-iko-070-enn/?sku=SGL-MTG-IKO-070-ENN1" TargetMode="External"/><Relationship Id="rId946" Type="http://schemas.openxmlformats.org/officeDocument/2006/relationships/hyperlink" Target="https://starcitygames.com/rix-maadi-reveler-sgl-mtg-rna-109-enn/?sku=SGL-MTG-RNA-109-ENN1" TargetMode="External"/><Relationship Id="rId1131" Type="http://schemas.openxmlformats.org/officeDocument/2006/relationships/hyperlink" Target="https://starcitygames.com/ox-of-agonas-sgl-mtg-thb-147-enn/?sku=SGL-MTG-THB-147-ENN" TargetMode="External"/><Relationship Id="rId1229" Type="http://schemas.openxmlformats.org/officeDocument/2006/relationships/hyperlink" Target="https://starcitygames.com/release-the-gremlins-sgl-mtg-pwsb-aer_096-enn/?sku=SGL-MTG-PWSB-AER_096-ENN1" TargetMode="External"/><Relationship Id="rId1783" Type="http://schemas.openxmlformats.org/officeDocument/2006/relationships/hyperlink" Target="https://starcitygames.com/olivia-mobilized-for-war-sgl-mtg-soi-248-enn/?sku=SGL-MTG-SOI-248-ENN" TargetMode="External"/><Relationship Id="rId1990" Type="http://schemas.openxmlformats.org/officeDocument/2006/relationships/hyperlink" Target="https://starcitygames.com/hajar-loyal-bodyguard-sgl-mtg-bro-211-enn/?sku=SGL-MTG-BRO-211-ENN" TargetMode="External"/><Relationship Id="rId75" Type="http://schemas.openxmlformats.org/officeDocument/2006/relationships/hyperlink" Target="https://starcitygames.com/worthy-knight-sgl-mtg-moc-217-enn/?sku=SGL-MTG-MOC-217-ENN" TargetMode="External"/><Relationship Id="rId806" Type="http://schemas.openxmlformats.org/officeDocument/2006/relationships/hyperlink" Target="https://starcitygames.com/pact-weapon-sgl-mtg-clb-139-enn/?sku=SGL-MTG-CLB-139-ENN1" TargetMode="External"/><Relationship Id="rId1436" Type="http://schemas.openxmlformats.org/officeDocument/2006/relationships/hyperlink" Target="https://starcitygames.com/wakeroot-elemental-sgl-mtg-m20-202-enn/?sku=SGL-MTG-M20-202-ENN1" TargetMode="External"/><Relationship Id="rId1643" Type="http://schemas.openxmlformats.org/officeDocument/2006/relationships/hyperlink" Target="https://starcitygames.com/immortal-servitude-sgl-mtg-gtc-220-enn/?sku=SGL-MTG-GTC-220-ENN" TargetMode="External"/><Relationship Id="rId1850" Type="http://schemas.openxmlformats.org/officeDocument/2006/relationships/hyperlink" Target="https://starcitygames.com/valentin-dean-of-the-vein-lisette-dean-of-the-root-sgl-mtg-stx-161-enn/?sku=SGL-MTG-STX-161-ENN1" TargetMode="External"/><Relationship Id="rId1503" Type="http://schemas.openxmlformats.org/officeDocument/2006/relationships/hyperlink" Target="https://starcitygames.com/skycat-sovereign-sgl-mtg-iko-207-enn/?sku=SGL-MTG-IKO-207-ENN1" TargetMode="External"/><Relationship Id="rId1710" Type="http://schemas.openxmlformats.org/officeDocument/2006/relationships/hyperlink" Target="https://starcitygames.com/hostile-takeover-sgl-mtg-snc-191-enn/?sku=SGL-MTG-SNC-191-ENN1" TargetMode="External"/><Relationship Id="rId1948" Type="http://schemas.openxmlformats.org/officeDocument/2006/relationships/hyperlink" Target="https://starcitygames.com/bell-borca-spectral-sergeant-sgl-mtg-dmc-145-enn/?sku=SGL-MTG-DMC-145-ENN1" TargetMode="External"/><Relationship Id="rId291" Type="http://schemas.openxmlformats.org/officeDocument/2006/relationships/hyperlink" Target="https://starcitygames.com/return-to-the-ranks-sgl-mtg-m15-29-enn/?sku=SGL-MTG-M15-29-ENN1" TargetMode="External"/><Relationship Id="rId1808" Type="http://schemas.openxmlformats.org/officeDocument/2006/relationships/hyperlink" Target="https://starcitygames.com/kethek-crucible-goliath-sgl-mtg-one2-319-enn/?sku=SGL-MTG-ONE2-319-ENN" TargetMode="External"/><Relationship Id="rId151" Type="http://schemas.openxmlformats.org/officeDocument/2006/relationships/hyperlink" Target="https://starcitygames.com/emeria-angel-sgl-mtg-ima-20-enn/?sku=SGL-MTG-IMA-20-ENN1" TargetMode="External"/><Relationship Id="rId389" Type="http://schemas.openxmlformats.org/officeDocument/2006/relationships/hyperlink" Target="https://starcitygames.com/master-of-etherium-sgl-mtg-2xm-057-enn/?sku=SGL-MTG-2XM-057-ENN1" TargetMode="External"/><Relationship Id="rId596" Type="http://schemas.openxmlformats.org/officeDocument/2006/relationships/hyperlink" Target="https://starcitygames.com/thassas-intervention-sgl-mtg-thb-072-enn/?sku=SGL-MTG-THB-072-ENN1" TargetMode="External"/><Relationship Id="rId2277" Type="http://schemas.openxmlformats.org/officeDocument/2006/relationships/hyperlink" Target="https://starcitygames.com/thran-spider-sgl-mtg-bro-254-enn/?sku=SGL-MTG-BRO-254-ENN" TargetMode="External"/><Relationship Id="rId2484" Type="http://schemas.openxmlformats.org/officeDocument/2006/relationships/hyperlink" Target="https://starcitygames.com/hostile-hostel-creeping-inn-sgl-mtg-mid-264-enn/?sku=SGL-MTG-MID-264-ENN1" TargetMode="External"/><Relationship Id="rId249" Type="http://schemas.openxmlformats.org/officeDocument/2006/relationships/hyperlink" Target="https://starcitygames.com/promise-of-loyalty-sgl-mtg-moc-200-enn/?sku=SGL-MTG-MOC-200-ENN" TargetMode="External"/><Relationship Id="rId456" Type="http://schemas.openxmlformats.org/officeDocument/2006/relationships/hyperlink" Target="https://starcitygames.com/tempted-by-the-oriq-sgl-mtg-stx-058-enn/?sku=SGL-MTG-STX-058-ENN1" TargetMode="External"/><Relationship Id="rId663" Type="http://schemas.openxmlformats.org/officeDocument/2006/relationships/hyperlink" Target="https://starcitygames.com/shadow-rite-priest-sgl-mtg-dmu-106-enn/?sku=SGL-MTG-DMU-106-ENN1" TargetMode="External"/><Relationship Id="rId870" Type="http://schemas.openxmlformats.org/officeDocument/2006/relationships/hyperlink" Target="https://starcitygames.com/skeletal-vampire-sgl-mtg-gk2-34-enn/?sku=SGL-MTG-GK2-34-ENN1" TargetMode="External"/><Relationship Id="rId1086" Type="http://schemas.openxmlformats.org/officeDocument/2006/relationships/hyperlink" Target="https://starcitygames.com/the-akroan-war-sgl-mtg-thb-124-enn/?sku=SGL-MTG-THB-124-ENN" TargetMode="External"/><Relationship Id="rId1293" Type="http://schemas.openxmlformats.org/officeDocument/2006/relationships/hyperlink" Target="https://starcitygames.com/silverfur-partisan-sgl-mtg-soi-228-enn/?sku=SGL-MTG-SOI-228-ENN1" TargetMode="External"/><Relationship Id="rId2137" Type="http://schemas.openxmlformats.org/officeDocument/2006/relationships/hyperlink" Target="https://starcitygames.com/tamiyo-collector-of-tales-sgl-mtg-war-220-enn/?sku=SGL-MTG-WAR-220-ENN1" TargetMode="External"/><Relationship Id="rId2344" Type="http://schemas.openxmlformats.org/officeDocument/2006/relationships/hyperlink" Target="https://starcitygames.com/keening-stone-sgl-mtg-brr-026-enn/?sku=SGL-MTG-BRR-026-ENN" TargetMode="External"/><Relationship Id="rId109" Type="http://schemas.openxmlformats.org/officeDocument/2006/relationships/hyperlink" Target="https://starcitygames.com/search-for-glory-sgl-mtg-khm2-340-enn/?sku=SGL-MTG-KHM2-340-ENN1" TargetMode="External"/><Relationship Id="rId316" Type="http://schemas.openxmlformats.org/officeDocument/2006/relationships/hyperlink" Target="https://starcitygames.com/warkite-marauder-sgl-mtg-rix-60-enn/?sku=SGL-MTG-RIX-60-ENN" TargetMode="External"/><Relationship Id="rId523" Type="http://schemas.openxmlformats.org/officeDocument/2006/relationships/hyperlink" Target="https://starcitygames.com/ethersworn-adjudicator-sgl-mtg-moc-222-enn/?sku=SGL-MTG-MOC-222-ENN" TargetMode="External"/><Relationship Id="rId968" Type="http://schemas.openxmlformats.org/officeDocument/2006/relationships/hyperlink" Target="https://starcitygames.com/orb-of-dragonkind-sgl-mtg-afr2-381-enn/?sku=SGL-MTG-AFR2-381-ENN" TargetMode="External"/><Relationship Id="rId1153" Type="http://schemas.openxmlformats.org/officeDocument/2006/relationships/hyperlink" Target="https://starcitygames.com/kami-of-celebration-sgl-mtg-nec2-059-enn/?sku=SGL-MTG-NEC2-059-ENN1" TargetMode="External"/><Relationship Id="rId1598" Type="http://schemas.openxmlformats.org/officeDocument/2006/relationships/hyperlink" Target="https://starcitygames.com/ghost-council-of-orzhova-sgl-mtg-gk2-40-enn/?sku=SGL-MTG-GK2-40-ENN1" TargetMode="External"/><Relationship Id="rId2204" Type="http://schemas.openxmlformats.org/officeDocument/2006/relationships/hyperlink" Target="https://starcitygames.com/mazemind-tome-sgl-mtg-m21-232-enn/?sku=SGL-MTG-M21-232-ENN1" TargetMode="External"/><Relationship Id="rId97" Type="http://schemas.openxmlformats.org/officeDocument/2006/relationships/hyperlink" Target="https://starcitygames.com/lavabrink-venturer-sgl-mtg-iko-019-enn/?sku=SGL-MTG-IKO-019-ENN1" TargetMode="External"/><Relationship Id="rId730" Type="http://schemas.openxmlformats.org/officeDocument/2006/relationships/hyperlink" Target="https://starcitygames.com/sanguine-spy-sgl-mtg-snc-093-enn/?sku=SGL-MTG-SNC-093-ENN1" TargetMode="External"/><Relationship Id="rId828" Type="http://schemas.openxmlformats.org/officeDocument/2006/relationships/hyperlink" Target="https://starcitygames.com/awaken-the-erstwhile-sgl-mtg-rna-61-enn/?sku=SGL-MTG-RNA-61-ENN1" TargetMode="External"/><Relationship Id="rId1013" Type="http://schemas.openxmlformats.org/officeDocument/2006/relationships/hyperlink" Target="https://starcitygames.com/rageblood-shaman-sgl-mtg-jmp-357-enn/?sku=SGL-MTG-JMP-357-ENN1" TargetMode="External"/><Relationship Id="rId1360" Type="http://schemas.openxmlformats.org/officeDocument/2006/relationships/hyperlink" Target="https://starcitygames.com/shifting-ceratops-sgl-mtg-m20-194-enn/?sku=SGL-MTG-M20-194-ENN1" TargetMode="External"/><Relationship Id="rId1458" Type="http://schemas.openxmlformats.org/officeDocument/2006/relationships/hyperlink" Target="https://starcitygames.com/verdant-suns-avatar-sgl-mtg-xln-213-enn/?sku=SGL-MTG-XLN-213-ENN1" TargetMode="External"/><Relationship Id="rId1665" Type="http://schemas.openxmlformats.org/officeDocument/2006/relationships/hyperlink" Target="https://starcitygames.com/shadowmage-infiltrator-sgl-mtg-ncc-351-enn/?sku=SGL-MTG-NCC-351-ENN1" TargetMode="External"/><Relationship Id="rId1872" Type="http://schemas.openxmlformats.org/officeDocument/2006/relationships/hyperlink" Target="https://starcitygames.com/jarads-orders-sgl-mtg-rtr-175-enn/?sku=SGL-MTG-RTR-175-ENN1" TargetMode="External"/><Relationship Id="rId2411" Type="http://schemas.openxmlformats.org/officeDocument/2006/relationships/hyperlink" Target="https://starcitygames.com/sunken-hollow-sgl-mtg-ncc-431-enn/?sku=SGL-MTG-NCC-431-ENN1" TargetMode="External"/><Relationship Id="rId1220" Type="http://schemas.openxmlformats.org/officeDocument/2006/relationships/hyperlink" Target="https://starcitygames.com/nahiris-lithoforming-sgl-mtg-znr-151-enn/?sku=SGL-MTG-ZNR-151-ENN1" TargetMode="External"/><Relationship Id="rId1318" Type="http://schemas.openxmlformats.org/officeDocument/2006/relationships/hyperlink" Target="https://starcitygames.com/old-growth-troll-sgl-mtg-khm-185-enn/?sku=SGL-MTG-KHM-185-ENN" TargetMode="External"/><Relationship Id="rId1525" Type="http://schemas.openxmlformats.org/officeDocument/2006/relationships/hyperlink" Target="https://starcitygames.com/moderation-sgl-mtg-mh2-206-enn/?sku=SGL-MTG-MH2-206-ENN1" TargetMode="External"/><Relationship Id="rId1732" Type="http://schemas.openxmlformats.org/officeDocument/2006/relationships/hyperlink" Target="https://starcitygames.com/lutri-the-spellchaser-sgl-mtg-iko-227-enn/?sku=SGL-MTG-IKO-227-ENN" TargetMode="External"/><Relationship Id="rId24" Type="http://schemas.openxmlformats.org/officeDocument/2006/relationships/hyperlink" Target="https://starcitygames.com/sphinxs-decree-sgl-mtg-rix-24-enn/?sku=SGL-MTG-RIX-24-ENN" TargetMode="External"/><Relationship Id="rId2299" Type="http://schemas.openxmlformats.org/officeDocument/2006/relationships/hyperlink" Target="https://starcitygames.com/myriad-construct-sgl-mtg-znr-246-enn/?sku=SGL-MTG-ZNR-246-ENN1" TargetMode="External"/><Relationship Id="rId173" Type="http://schemas.openxmlformats.org/officeDocument/2006/relationships/hyperlink" Target="https://starcitygames.com/squad-commander-sgl-mtg-znr2-323-enn/?sku=SGL-MTG-ZNR2-323-ENN1" TargetMode="External"/><Relationship Id="rId380" Type="http://schemas.openxmlformats.org/officeDocument/2006/relationships/hyperlink" Target="https://starcitygames.com/nadir-kraken-sgl-mtg-thb-055-enn/?sku=SGL-MTG-THB-055-ENN1" TargetMode="External"/><Relationship Id="rId2061" Type="http://schemas.openxmlformats.org/officeDocument/2006/relationships/hyperlink" Target="https://starcitygames.com/park-heights-pegasus-sgl-mtg-snc-211-enn/?sku=SGL-MTG-SNC-211-ENN1" TargetMode="External"/><Relationship Id="rId240" Type="http://schemas.openxmlformats.org/officeDocument/2006/relationships/hyperlink" Target="https://starcitygames.com/danitha-benalias-hope-sgl-mtg-dmu2-287-enn/?sku=SGL-MTG-DMU2-287-ENN1" TargetMode="External"/><Relationship Id="rId478" Type="http://schemas.openxmlformats.org/officeDocument/2006/relationships/hyperlink" Target="https://starcitygames.com/venser-shaper-savant-sgl-mtg-2x2-066-enn/?sku=SGL-MTG-2X2-066-ENN1" TargetMode="External"/><Relationship Id="rId685" Type="http://schemas.openxmlformats.org/officeDocument/2006/relationships/hyperlink" Target="https://starcitygames.com/blood-operative-sgl-mtg-grn-63-enn/?sku=SGL-MTG-GRN-63-ENN1" TargetMode="External"/><Relationship Id="rId892" Type="http://schemas.openxmlformats.org/officeDocument/2006/relationships/hyperlink" Target="https://starcitygames.com/eater-of-hope-sgl-mtg-mic-115-enn/?sku=SGL-MTG-MIC-115-ENN1" TargetMode="External"/><Relationship Id="rId2159" Type="http://schemas.openxmlformats.org/officeDocument/2006/relationships/hyperlink" Target="https://starcitygames.com/body-of-research-sgl-mtg-prm-pp_stx_168-enn/?sku=SGL-MTG-PRM-PP_STX_168-ENN1" TargetMode="External"/><Relationship Id="rId2366" Type="http://schemas.openxmlformats.org/officeDocument/2006/relationships/hyperlink" Target="https://starcitygames.com/elder-deep-fiend-sgl-mtg-cmr-368-enn/?sku=SGL-MTG-CMR-368-ENN1" TargetMode="External"/><Relationship Id="rId100" Type="http://schemas.openxmlformats.org/officeDocument/2006/relationships/hyperlink" Target="https://starcitygames.com/glorious-anthem-sgl-mtg-m212-341-enn/?sku=SGL-MTG-M212-341-ENN1" TargetMode="External"/><Relationship Id="rId338" Type="http://schemas.openxmlformats.org/officeDocument/2006/relationships/hyperlink" Target="https://starcitygames.com/mystic-reflection-sgl-mtg-khm2-346-enn/?sku=SGL-MTG-KHM2-346-ENN" TargetMode="External"/><Relationship Id="rId545" Type="http://schemas.openxmlformats.org/officeDocument/2006/relationships/hyperlink" Target="https://starcitygames.com/eligeth-crossroads-augur-sgl-mtg-cmr-066-enn/?sku=SGL-MTG-CMR-066-ENN1" TargetMode="External"/><Relationship Id="rId752" Type="http://schemas.openxmlformats.org/officeDocument/2006/relationships/hyperlink" Target="https://starcitygames.com/lilianas-reaver-sgl-mtg-m14-103-enn/?sku=SGL-MTG-M14-103-ENN1" TargetMode="External"/><Relationship Id="rId1175" Type="http://schemas.openxmlformats.org/officeDocument/2006/relationships/hyperlink" Target="https://starcitygames.com/form-of-the-dinosaur-sgl-mtg-rix-103-enn/?sku=SGL-MTG-RIX-103-ENN1" TargetMode="External"/><Relationship Id="rId1382" Type="http://schemas.openxmlformats.org/officeDocument/2006/relationships/hyperlink" Target="https://starcitygames.com/gnarled-professor-sgl-mtg-stx-133-enn/?sku=SGL-MTG-STX-133-ENN1" TargetMode="External"/><Relationship Id="rId2019" Type="http://schemas.openxmlformats.org/officeDocument/2006/relationships/hyperlink" Target="https://starcitygames.com/ravager-wurm-sgl-mtg-rna-200-enn/?sku=SGL-MTG-RNA-200-ENN1" TargetMode="External"/><Relationship Id="rId2226" Type="http://schemas.openxmlformats.org/officeDocument/2006/relationships/hyperlink" Target="https://starcitygames.com/mazemind-tome-sgl-mtg-brr-030-enn/?sku=SGL-MTG-BRR-030-ENN" TargetMode="External"/><Relationship Id="rId2433" Type="http://schemas.openxmlformats.org/officeDocument/2006/relationships/hyperlink" Target="https://starcitygames.com/sulfurous-springs-sgl-mtg-ltc-334-enn/?sku=SGL-MTG-LTC-334-ENN" TargetMode="External"/><Relationship Id="rId405" Type="http://schemas.openxmlformats.org/officeDocument/2006/relationships/hyperlink" Target="https://starcitygames.com/cephalid-facetaker-sgl-mtg-ncc-023-enn/?sku=SGL-MTG-NCC-023-ENN1" TargetMode="External"/><Relationship Id="rId612" Type="http://schemas.openxmlformats.org/officeDocument/2006/relationships/hyperlink" Target="https://starcitygames.com/mass-manipulation-sgl-mtg-rna-42-enn/?sku=SGL-MTG-RNA-42-ENN1" TargetMode="External"/><Relationship Id="rId1035" Type="http://schemas.openxmlformats.org/officeDocument/2006/relationships/hyperlink" Target="https://starcitygames.com/calibrated-blast-sgl-mtg-mh22-405-enn/?sku=SGL-MTG-MH22-405-ENN1" TargetMode="External"/><Relationship Id="rId1242" Type="http://schemas.openxmlformats.org/officeDocument/2006/relationships/hyperlink" Target="https://starcitygames.com/ascendant-packleader-sgl-mtg-vow-186-enn/?sku=SGL-MTG-VOW-186-ENN" TargetMode="External"/><Relationship Id="rId1687" Type="http://schemas.openxmlformats.org/officeDocument/2006/relationships/hyperlink" Target="https://starcitygames.com/consuming-aberration-sgl-mtg-tsr2-374-enn/?sku=SGL-MTG-TSR2-374-ENN1" TargetMode="External"/><Relationship Id="rId1894" Type="http://schemas.openxmlformats.org/officeDocument/2006/relationships/hyperlink" Target="https://starcitygames.com/yargle-and-multani-sgl-mtg-mom-256-enn/?sku=SGL-MTG-MOM-256-ENN" TargetMode="External"/><Relationship Id="rId917" Type="http://schemas.openxmlformats.org/officeDocument/2006/relationships/hyperlink" Target="https://starcitygames.com/profane-command-sgl-mtg-ncc-256-enn/?sku=SGL-MTG-NCC-256-ENN1" TargetMode="External"/><Relationship Id="rId1102" Type="http://schemas.openxmlformats.org/officeDocument/2006/relationships/hyperlink" Target="https://starcitygames.com/efreet-flamepainter-sgl-mtg-stx-098-enn/?sku=SGL-MTG-STX-098-ENN1" TargetMode="External"/><Relationship Id="rId1547" Type="http://schemas.openxmlformats.org/officeDocument/2006/relationships/hyperlink" Target="https://starcitygames.com/dream-trawler-sgl-mtg-thb-214-enn/?sku=SGL-MTG-THB-214-ENN1" TargetMode="External"/><Relationship Id="rId1754" Type="http://schemas.openxmlformats.org/officeDocument/2006/relationships/hyperlink" Target="https://starcitygames.com/battle-of-frost-and-fire-sgl-mtg-khm-204-enn/?sku=SGL-MTG-KHM-204-ENN1" TargetMode="External"/><Relationship Id="rId1961" Type="http://schemas.openxmlformats.org/officeDocument/2006/relationships/hyperlink" Target="https://starcitygames.com/quintorius-loremaster-sgl-mtg-mom-250-enn/?sku=SGL-MTG-MOM-250-ENN" TargetMode="External"/><Relationship Id="rId46" Type="http://schemas.openxmlformats.org/officeDocument/2006/relationships/hyperlink" Target="https://starcitygames.com/sram-senior-edificer-sgl-mtg-tsr2-303-enn/?sku=SGL-MTG-TSR2-303-ENN" TargetMode="External"/><Relationship Id="rId1407" Type="http://schemas.openxmlformats.org/officeDocument/2006/relationships/hyperlink" Target="https://starcitygames.com/meandering-towershell-sgl-mtg-pwsb-ktk_141-enn/?sku=SGL-MTG-PWSB-KTK_141-ENN1" TargetMode="External"/><Relationship Id="rId1614" Type="http://schemas.openxmlformats.org/officeDocument/2006/relationships/hyperlink" Target="https://starcitygames.com/aryel-knight-of-windgrace-sgl-mtg-moc-318-enn/?sku=SGL-MTG-MOC-318-ENN" TargetMode="External"/><Relationship Id="rId1821" Type="http://schemas.openxmlformats.org/officeDocument/2006/relationships/hyperlink" Target="https://starcitygames.com/zagras-thief-of-heartbeats-sgl-mtg-znr-241-enn/?sku=SGL-MTG-ZNR-241-ENN1" TargetMode="External"/><Relationship Id="rId195" Type="http://schemas.openxmlformats.org/officeDocument/2006/relationships/hyperlink" Target="https://starcitygames.com/odric-lunarch-marshal-sgl-mtg-dmc-103-enn/?sku=SGL-MTG-DMC-103-ENN1" TargetMode="External"/><Relationship Id="rId1919" Type="http://schemas.openxmlformats.org/officeDocument/2006/relationships/hyperlink" Target="https://starcitygames.com/akiri-fearless-voyager-sgl-mtg-znr-220-enn/?sku=SGL-MTG-ZNR-220-ENN1" TargetMode="External"/><Relationship Id="rId2083" Type="http://schemas.openxmlformats.org/officeDocument/2006/relationships/hyperlink" Target="https://starcitygames.com/sigarda-champion-of-light-sgl-mtg-mid2-323-enn/?sku=SGL-MTG-MID2-323-ENN1" TargetMode="External"/><Relationship Id="rId2290" Type="http://schemas.openxmlformats.org/officeDocument/2006/relationships/hyperlink" Target="https://starcitygames.com/volatile-rig-sgl-mtg-rtr-236-enn/?sku=SGL-MTG-RTR-236-ENN" TargetMode="External"/><Relationship Id="rId2388" Type="http://schemas.openxmlformats.org/officeDocument/2006/relationships/hyperlink" Target="https://starcitygames.com/fortified-beachhead-sgl-mtg-bro-262-enn/?sku=SGL-MTG-BRO-262-ENN" TargetMode="External"/><Relationship Id="rId262" Type="http://schemas.openxmlformats.org/officeDocument/2006/relationships/hyperlink" Target="https://starcitygames.com/lena-selfless-champion-sgl-mtg-jmp-117-enn/?sku=SGL-MTG-JMP-117-ENN1" TargetMode="External"/><Relationship Id="rId567" Type="http://schemas.openxmlformats.org/officeDocument/2006/relationships/hyperlink" Target="https://starcitygames.com/overflowing-insight-sgl-mtg-xln-66-enn/?sku=SGL-MTG-XLN-66-ENN1" TargetMode="External"/><Relationship Id="rId1197" Type="http://schemas.openxmlformats.org/officeDocument/2006/relationships/hyperlink" Target="https://starcitygames.com/chaos-maw-sgl-mtg-hou-87-enn/?sku=SGL-MTG-HOU-87-ENN1" TargetMode="External"/><Relationship Id="rId2150" Type="http://schemas.openxmlformats.org/officeDocument/2006/relationships/hyperlink" Target="https://starcitygames.com/okos-hospitality-sgl-mtg-eld-312-enn/?sku=SGL-MTG-ELD-312-ENN1" TargetMode="External"/><Relationship Id="rId2248" Type="http://schemas.openxmlformats.org/officeDocument/2006/relationships/hyperlink" Target="https://starcitygames.com/icon-of-ancestry-sgl-mtg-m20-229-enn/?sku=SGL-MTG-M20-229-ENN" TargetMode="External"/><Relationship Id="rId122" Type="http://schemas.openxmlformats.org/officeDocument/2006/relationships/hyperlink" Target="https://starcitygames.com/solitary-confinement-sgl-mtg-mh2-265-enn/?sku=SGL-MTG-MH2-265-ENN1" TargetMode="External"/><Relationship Id="rId774" Type="http://schemas.openxmlformats.org/officeDocument/2006/relationships/hyperlink" Target="https://starcitygames.com/kaervek-the-spiteful-sgl-mtg-m21-106-enn/?sku=SGL-MTG-M21-106-ENN1" TargetMode="External"/><Relationship Id="rId981" Type="http://schemas.openxmlformats.org/officeDocument/2006/relationships/hyperlink" Target="https://starcitygames.com/magmatic-channeler-sgl-mtg-j22-571-enn/?sku=SGL-MTG-J22-571-ENN" TargetMode="External"/><Relationship Id="rId1057" Type="http://schemas.openxmlformats.org/officeDocument/2006/relationships/hyperlink" Target="https://starcitygames.com/slobad-iron-goblin-sgl-mtg-one-149-enn/?sku=SGL-MTG-ONE-149-ENN" TargetMode="External"/><Relationship Id="rId2010" Type="http://schemas.openxmlformats.org/officeDocument/2006/relationships/hyperlink" Target="https://starcitygames.com/kaima-the-fractured-calm-sgl-mtg-nec-003-enn/?sku=SGL-MTG-NEC-003-ENN1" TargetMode="External"/><Relationship Id="rId2455" Type="http://schemas.openxmlformats.org/officeDocument/2006/relationships/hyperlink" Target="https://starcitygames.com/scattered-groves-sgl-mtg-akh-247-enn/?sku=SGL-MTG-AKH-247-ENN" TargetMode="External"/><Relationship Id="rId427" Type="http://schemas.openxmlformats.org/officeDocument/2006/relationships/hyperlink" Target="https://starcitygames.com/seafloor-oracle-sgl-mtg-rix-51-enn/?sku=SGL-MTG-RIX-51-ENN" TargetMode="External"/><Relationship Id="rId634" Type="http://schemas.openxmlformats.org/officeDocument/2006/relationships/hyperlink" Target="https://starcitygames.com/dead-mans-chest-sgl-mtg-rix-66-enn/?sku=SGL-MTG-RIX-66-ENN1" TargetMode="External"/><Relationship Id="rId841" Type="http://schemas.openxmlformats.org/officeDocument/2006/relationships/hyperlink" Target="https://starcitygames.com/necrogoyf-sgl-mtg-mh2-093-enn/?sku=SGL-MTG-MH2-093-ENN1" TargetMode="External"/><Relationship Id="rId1264" Type="http://schemas.openxmlformats.org/officeDocument/2006/relationships/hyperlink" Target="https://starcitygames.com/inscription-of-abundance-sgl-mtg-znr-186-enn/?sku=SGL-MTG-ZNR-186-ENN" TargetMode="External"/><Relationship Id="rId1471" Type="http://schemas.openxmlformats.org/officeDocument/2006/relationships/hyperlink" Target="https://starcitygames.com/herd-migration-sgl-mtg-dmu-165-enn/?sku=SGL-MTG-DMU-165-ENN1" TargetMode="External"/><Relationship Id="rId1569" Type="http://schemas.openxmlformats.org/officeDocument/2006/relationships/hyperlink" Target="https://starcitygames.com/silverquill-silencer-sgl-mtg-stx-234-enn/?sku=SGL-MTG-STX-234-ENN1" TargetMode="External"/><Relationship Id="rId2108" Type="http://schemas.openxmlformats.org/officeDocument/2006/relationships/hyperlink" Target="https://starcitygames.com/tocasia-dig-site-mentor-sgl-mtg-bro-224-enn/?sku=SGL-MTG-BRO-224-ENN" TargetMode="External"/><Relationship Id="rId2315" Type="http://schemas.openxmlformats.org/officeDocument/2006/relationships/hyperlink" Target="https://starcitygames.com/ichor-elixir-sgl-mtg-moc2-133-enn/?sku=SGL-MTG-MOC2-133-ENN1" TargetMode="External"/><Relationship Id="rId701" Type="http://schemas.openxmlformats.org/officeDocument/2006/relationships/hyperlink" Target="https://starcitygames.com/hooded-blightfang-sgl-mtg-m212-357-enn/?sku=SGL-MTG-M212-357-ENN" TargetMode="External"/><Relationship Id="rId939" Type="http://schemas.openxmlformats.org/officeDocument/2006/relationships/hyperlink" Target="https://starcitygames.com/tilonallis-summoner-sgl-mtg-rix-121-enn/?sku=SGL-MTG-RIX-121-ENN" TargetMode="External"/><Relationship Id="rId1124" Type="http://schemas.openxmlformats.org/officeDocument/2006/relationships/hyperlink" Target="https://starcitygames.com/thorncaster-sliver-sgl-mtg-m14-158-enn/?sku=SGL-MTG-M14-158-ENN1" TargetMode="External"/><Relationship Id="rId1331" Type="http://schemas.openxmlformats.org/officeDocument/2006/relationships/hyperlink" Target="https://starcitygames.com/the-dragon-kami-reborn-dragon-kamis-egg-sgl-mtg-neo-181-enn/?sku=SGL-MTG-NEO-181-ENN1" TargetMode="External"/><Relationship Id="rId1776" Type="http://schemas.openxmlformats.org/officeDocument/2006/relationships/hyperlink" Target="https://starcitygames.com/kasla-the-broken-halo-sgl-mtg-moc-004-enn/?sku=SGL-MTG-MOC-004-ENN" TargetMode="External"/><Relationship Id="rId1983" Type="http://schemas.openxmlformats.org/officeDocument/2006/relationships/hyperlink" Target="https://starcitygames.com/gallia-of-the-endless-dance-sgl-mtg-thb-217-enn/?sku=SGL-MTG-THB-217-ENN1" TargetMode="External"/><Relationship Id="rId68" Type="http://schemas.openxmlformats.org/officeDocument/2006/relationships/hyperlink" Target="https://starcitygames.com/anafenza-kin-tree-spirit-sgl-mtg-dmc-097-enn/?sku=SGL-MTG-DMC-097-ENN1" TargetMode="External"/><Relationship Id="rId1429" Type="http://schemas.openxmlformats.org/officeDocument/2006/relationships/hyperlink" Target="https://starcitygames.com/honored-hydra-sgl-mtg-akh-172-enn/?sku=SGL-MTG-AKH-172-ENN1" TargetMode="External"/><Relationship Id="rId1636" Type="http://schemas.openxmlformats.org/officeDocument/2006/relationships/hyperlink" Target="https://starcitygames.com/angel-of-despair-sgl-mtg-gk2-37-enn/?sku=SGL-MTG-GK2-37-ENN1" TargetMode="External"/><Relationship Id="rId1843" Type="http://schemas.openxmlformats.org/officeDocument/2006/relationships/hyperlink" Target="https://starcitygames.com/ziatoras-envoy-sgl-mtg-snc-232-enn/?sku=SGL-MTG-SNC-232-ENN1" TargetMode="External"/><Relationship Id="rId1703" Type="http://schemas.openxmlformats.org/officeDocument/2006/relationships/hyperlink" Target="https://starcitygames.com/obeka-brute-chronologist-sgl-mtg-cmr-289-enn/?sku=SGL-MTG-CMR-289-ENN1" TargetMode="External"/><Relationship Id="rId1910" Type="http://schemas.openxmlformats.org/officeDocument/2006/relationships/hyperlink" Target="https://starcitygames.com/plargg-dean-of-chaos-augusta-dean-of-order-sgl-mtg-stx-155-enn/?sku=SGL-MTG-STX-155-ENN1" TargetMode="External"/><Relationship Id="rId284" Type="http://schemas.openxmlformats.org/officeDocument/2006/relationships/hyperlink" Target="https://starcitygames.com/zetalpa-primal-dawn-sgl-mtg-rix-30-enn/?sku=SGL-MTG-RIX-30-ENN" TargetMode="External"/><Relationship Id="rId491" Type="http://schemas.openxmlformats.org/officeDocument/2006/relationships/hyperlink" Target="https://starcitygames.com/clocknapper-sgl-mtg-ust-29-enn/?sku=SGL-MTG-UST-29-ENN1" TargetMode="External"/><Relationship Id="rId2172" Type="http://schemas.openxmlformats.org/officeDocument/2006/relationships/hyperlink" Target="https://starcitygames.com/song-of-creation-sgl-mtg-iko-210-enn/?sku=SGL-MTG-IKO-210-ENN1" TargetMode="External"/><Relationship Id="rId144" Type="http://schemas.openxmlformats.org/officeDocument/2006/relationships/hyperlink" Target="https://starcitygames.com/unbreakable-formation-sgl-mtg-moc-213-enn/?sku=SGL-MTG-MOC-213-ENN" TargetMode="External"/><Relationship Id="rId589" Type="http://schemas.openxmlformats.org/officeDocument/2006/relationships/hyperlink" Target="https://starcitygames.com/commit-memory-sgl-mtg-ncc-216-enn/?sku=SGL-MTG-NCC-216-ENN1" TargetMode="External"/><Relationship Id="rId796" Type="http://schemas.openxmlformats.org/officeDocument/2006/relationships/hyperlink" Target="https://starcitygames.com/tomb-tyrant-sgl-mtg-mic-023-enn/?sku=SGL-MTG-MIC-023-ENN1" TargetMode="External"/><Relationship Id="rId2477" Type="http://schemas.openxmlformats.org/officeDocument/2006/relationships/hyperlink" Target="https://starcitygames.com/throne-of-makindi-sgl-mtg-znr-265-enn/?sku=SGL-MTG-ZNR-265-ENN" TargetMode="External"/><Relationship Id="rId351" Type="http://schemas.openxmlformats.org/officeDocument/2006/relationships/hyperlink" Target="https://starcitygames.com/academy-loremaster-sgl-mtg-dmu-040-enn/?sku=SGL-MTG-DMU-040-ENN1" TargetMode="External"/><Relationship Id="rId449" Type="http://schemas.openxmlformats.org/officeDocument/2006/relationships/hyperlink" Target="https://starcitygames.com/master-of-winds-sgl-mtg-znr-068-enn/?sku=SGL-MTG-ZNR-068-ENN1" TargetMode="External"/><Relationship Id="rId656" Type="http://schemas.openxmlformats.org/officeDocument/2006/relationships/hyperlink" Target="https://starcitygames.com/graf-reaver-sgl-mtg-vow2-371-enn/?sku=SGL-MTG-VOW2-371-ENN1" TargetMode="External"/><Relationship Id="rId863" Type="http://schemas.openxmlformats.org/officeDocument/2006/relationships/hyperlink" Target="https://starcitygames.com/tetzimoc-primal-death-sgl-mtg-rix-86-enn/?sku=SGL-MTG-RIX-86-ENN" TargetMode="External"/><Relationship Id="rId1079" Type="http://schemas.openxmlformats.org/officeDocument/2006/relationships/hyperlink" Target="https://starcitygames.com/repeated-reverberation-sgl-mtg-m20-156-enn/?sku=SGL-MTG-M20-156-ENN" TargetMode="External"/><Relationship Id="rId1286" Type="http://schemas.openxmlformats.org/officeDocument/2006/relationships/hyperlink" Target="https://starcitygames.com/fauna-shaman-sgl-mtg-bro-179-enn/?sku=SGL-MTG-BRO-179-ENN" TargetMode="External"/><Relationship Id="rId1493" Type="http://schemas.openxmlformats.org/officeDocument/2006/relationships/hyperlink" Target="https://starcitygames.com/primal-might-sgl-mtg-m21-197-enn/?sku=SGL-MTG-M21-197-ENN1" TargetMode="External"/><Relationship Id="rId2032" Type="http://schemas.openxmlformats.org/officeDocument/2006/relationships/hyperlink" Target="https://starcitygames.com/clan-defiance-sgl-mtg-gtc-151-enn/?sku=SGL-MTG-GTC-151-ENN" TargetMode="External"/><Relationship Id="rId2337" Type="http://schemas.openxmlformats.org/officeDocument/2006/relationships/hyperlink" Target="https://starcitygames.com/psychosis-crawler-sgl-mtg-brr-044-enn/?sku=SGL-MTG-BRR-044-ENN" TargetMode="External"/><Relationship Id="rId211" Type="http://schemas.openxmlformats.org/officeDocument/2006/relationships/hyperlink" Target="https://starcitygames.com/ignite-the-beacon-sgl-mtg-war-18-enn/?sku=SGL-MTG-WAR-18-ENN1" TargetMode="External"/><Relationship Id="rId309" Type="http://schemas.openxmlformats.org/officeDocument/2006/relationships/hyperlink" Target="https://starcitygames.com/the-blackstaff-of-waterdeep-sgl-mtg-afr-048-enn/?sku=SGL-MTG-AFR-048-ENN1" TargetMode="External"/><Relationship Id="rId516" Type="http://schemas.openxmlformats.org/officeDocument/2006/relationships/hyperlink" Target="https://starcitygames.com/wiretapping-sgl-mtg-snc-065-enn/?sku=SGL-MTG-SNC-065-ENN1" TargetMode="External"/><Relationship Id="rId1146" Type="http://schemas.openxmlformats.org/officeDocument/2006/relationships/hyperlink" Target="https://starcitygames.com/obsidian-charmaw-sgl-mtg-mh2-137-enn/?sku=SGL-MTG-MH2-137-ENN1" TargetMode="External"/><Relationship Id="rId1798" Type="http://schemas.openxmlformats.org/officeDocument/2006/relationships/hyperlink" Target="https://starcitygames.com/judith-the-scourge-diva-sgl-mtg-mul-045-enn/?sku=SGL-MTG-MUL-045-ENN" TargetMode="External"/><Relationship Id="rId723" Type="http://schemas.openxmlformats.org/officeDocument/2006/relationships/hyperlink" Target="https://starcitygames.com/falkenrath-forebear-sgl-mtg-vow2-334-enn/?sku=SGL-MTG-VOW2-334-ENN1" TargetMode="External"/><Relationship Id="rId930" Type="http://schemas.openxmlformats.org/officeDocument/2006/relationships/hyperlink" Target="https://starcitygames.com/vindictive-flamestoker-sgl-mtg-one-154-enn/?sku=SGL-MTG-ONE-154-ENN" TargetMode="External"/><Relationship Id="rId1006" Type="http://schemas.openxmlformats.org/officeDocument/2006/relationships/hyperlink" Target="https://starcitygames.com/phoenix-of-ash-sgl-mtg-thb-148-enn/?sku=SGL-MTG-THB-148-ENN" TargetMode="External"/><Relationship Id="rId1353" Type="http://schemas.openxmlformats.org/officeDocument/2006/relationships/hyperlink" Target="https://starcitygames.com/path-of-discovery-sgl-mtg-rix-142-enn/?sku=SGL-MTG-RIX-142-ENN" TargetMode="External"/><Relationship Id="rId1560" Type="http://schemas.openxmlformats.org/officeDocument/2006/relationships/hyperlink" Target="https://starcitygames.com/obscura-confluence-sgl-mtg-ncc-076-enn/?sku=SGL-MTG-NCC-076-ENN1" TargetMode="External"/><Relationship Id="rId1658" Type="http://schemas.openxmlformats.org/officeDocument/2006/relationships/hyperlink" Target="https://starcitygames.com/nightveil-specter-sgl-mtg-gk1-19-enn/?sku=SGL-MTG-GK1-19-ENN1" TargetMode="External"/><Relationship Id="rId1865" Type="http://schemas.openxmlformats.org/officeDocument/2006/relationships/hyperlink" Target="https://starcitygames.com/sarulf-realm-eater-sgl-mtg-khm2-330-enn/?sku=SGL-MTG-KHM2-330-ENN1" TargetMode="External"/><Relationship Id="rId2404" Type="http://schemas.openxmlformats.org/officeDocument/2006/relationships/hyperlink" Target="https://starcitygames.com/choked-estuary-sgl-mtg-mic-169-enn/?sku=SGL-MTG-MIC-169-ENN1" TargetMode="External"/><Relationship Id="rId1213" Type="http://schemas.openxmlformats.org/officeDocument/2006/relationships/hyperlink" Target="https://starcitygames.com/banefire-sgl-mtg-m19-130-enn/?sku=SGL-MTG-M19-130-ENN1" TargetMode="External"/><Relationship Id="rId1420" Type="http://schemas.openxmlformats.org/officeDocument/2006/relationships/hyperlink" Target="https://starcitygames.com/invoke-the-ancients-sgl-mtg-neo-193-enn/?sku=SGL-MTG-NEO-193-ENN1" TargetMode="External"/><Relationship Id="rId1518" Type="http://schemas.openxmlformats.org/officeDocument/2006/relationships/hyperlink" Target="https://starcitygames.com/invocation-of-saint-traft-sgl-mtg-soi-246-enn/?sku=SGL-MTG-SOI-246-ENN1" TargetMode="External"/><Relationship Id="rId1725" Type="http://schemas.openxmlformats.org/officeDocument/2006/relationships/hyperlink" Target="https://starcitygames.com/jori-en-ruin-diver-sgl-mtg-dds-23-enn/?sku=SGL-MTG-DDS-23-ENN1" TargetMode="External"/><Relationship Id="rId1932" Type="http://schemas.openxmlformats.org/officeDocument/2006/relationships/hyperlink" Target="https://starcitygames.com/brion-stoutarm-sgl-mtg-a25-200-enn/?sku=SGL-MTG-A25-200-ENN1" TargetMode="External"/><Relationship Id="rId17" Type="http://schemas.openxmlformats.org/officeDocument/2006/relationships/hyperlink" Target="https://starcitygames.com/declaration-in-stone-sgl-mtg-soi-12-enn/?sku=SGL-MTG-SOI-12-ENN1" TargetMode="External"/><Relationship Id="rId2194" Type="http://schemas.openxmlformats.org/officeDocument/2006/relationships/hyperlink" Target="https://starcitygames.com/shadowed-caravel-sgl-mtg-xln-246-enn/?sku=SGL-MTG-XLN-246-ENN1" TargetMode="External"/><Relationship Id="rId166" Type="http://schemas.openxmlformats.org/officeDocument/2006/relationships/hyperlink" Target="https://starcitygames.com/mythos-of-snapdax-sgl-mtg-iko-024-enn/?sku=SGL-MTG-IKO-024-ENN1" TargetMode="External"/><Relationship Id="rId373" Type="http://schemas.openxmlformats.org/officeDocument/2006/relationships/hyperlink" Target="https://starcitygames.com/release-to-the-wind-sgl-mtg-rix-46-enn/?sku=SGL-MTG-RIX-46-ENN" TargetMode="External"/><Relationship Id="rId580" Type="http://schemas.openxmlformats.org/officeDocument/2006/relationships/hyperlink" Target="https://starcitygames.com/curse-of-unbinding-sgl-mtg-mic-012-enn/?sku=SGL-MTG-MIC-012-ENN1" TargetMode="External"/><Relationship Id="rId2054" Type="http://schemas.openxmlformats.org/officeDocument/2006/relationships/hyperlink" Target="https://starcitygames.com/saffi-eriksdotter-sgl-mtg-tsr-260-enn/?sku=SGL-MTG-TSR-260-ENN1" TargetMode="External"/><Relationship Id="rId2261" Type="http://schemas.openxmlformats.org/officeDocument/2006/relationships/hyperlink" Target="https://starcitygames.com/coalition-relic-sgl-mtg-tsr-266-enn/?sku=SGL-MTG-TSR-266-ENN1" TargetMode="External"/><Relationship Id="rId1" Type="http://schemas.openxmlformats.org/officeDocument/2006/relationships/hyperlink" Target="https://starcitygames.com/resurgent-belief-sgl-mtg-mh22-385-enn/?sku=SGL-MTG-MH22-385-ENN1" TargetMode="External"/><Relationship Id="rId233" Type="http://schemas.openxmlformats.org/officeDocument/2006/relationships/hyperlink" Target="https://starcitygames.com/mysterious-limosine-sgl-mtg-snc-022-enn/?sku=SGL-MTG-SNC-022-ENN1" TargetMode="External"/><Relationship Id="rId440" Type="http://schemas.openxmlformats.org/officeDocument/2006/relationships/hyperlink" Target="https://starcitygames.com/ashioks-erasure-sgl-mtg-thb-043-enn/?sku=SGL-MTG-THB-043-ENN1" TargetMode="External"/><Relationship Id="rId678" Type="http://schemas.openxmlformats.org/officeDocument/2006/relationships/hyperlink" Target="https://starcitygames.com/dreamstealer-sgl-mtg-hou-63-enn/?sku=SGL-MTG-HOU-63-ENN1" TargetMode="External"/><Relationship Id="rId885" Type="http://schemas.openxmlformats.org/officeDocument/2006/relationships/hyperlink" Target="https://starcitygames.com/kothophed-soul-hoarder-sgl-mtg-j22-431-enn/?sku=SGL-MTG-J22-431-ENN" TargetMode="External"/><Relationship Id="rId1070" Type="http://schemas.openxmlformats.org/officeDocument/2006/relationships/hyperlink" Target="https://starcitygames.com/goblin-razerunners-sgl-mtg-bbd-179-enn/?sku=SGL-MTG-BBD-179-ENN1" TargetMode="External"/><Relationship Id="rId2121" Type="http://schemas.openxmlformats.org/officeDocument/2006/relationships/hyperlink" Target="https://starcitygames.com/trygon-predator-sgl-mtg-tsr2-389-enn/?sku=SGL-MTG-TSR2-389-ENN1" TargetMode="External"/><Relationship Id="rId2359" Type="http://schemas.openxmlformats.org/officeDocument/2006/relationships/hyperlink" Target="https://starcitygames.com/chamber-sentry-sgl-mtg-grn-232-enn/?sku=SGL-MTG-GRN-232-ENN1" TargetMode="External"/><Relationship Id="rId300" Type="http://schemas.openxmlformats.org/officeDocument/2006/relationships/hyperlink" Target="https://starcitygames.com/realmwright-sgl-mtg-gtc-45-enn/?sku=SGL-MTG-GTC-45-ENN1" TargetMode="External"/><Relationship Id="rId538" Type="http://schemas.openxmlformats.org/officeDocument/2006/relationships/hyperlink" Target="https://starcitygames.com/atemsis-all-seeing-sgl-mtg-m20-46-enn/?sku=SGL-MTG-M20-46-ENN1" TargetMode="External"/><Relationship Id="rId745" Type="http://schemas.openxmlformats.org/officeDocument/2006/relationships/hyperlink" Target="https://starcitygames.com/lilianas-standard-bearer-sgl-mtg-moc-255-enn/?sku=SGL-MTG-MOC-255-ENN" TargetMode="External"/><Relationship Id="rId952" Type="http://schemas.openxmlformats.org/officeDocument/2006/relationships/hyperlink" Target="https://starcitygames.com/thunderkin-awakener-sgl-mtg-m20-162-enn/?sku=SGL-MTG-M20-162-ENN" TargetMode="External"/><Relationship Id="rId1168" Type="http://schemas.openxmlformats.org/officeDocument/2006/relationships/hyperlink" Target="https://starcitygames.com/kamahl-pit-fighter-sgl-mtg-dds-39-enn/?sku=SGL-MTG-DDS-39-ENN1" TargetMode="External"/><Relationship Id="rId1375" Type="http://schemas.openxmlformats.org/officeDocument/2006/relationships/hyperlink" Target="https://starcitygames.com/fungus-sliver-sgl-mtg-tsr-203-enn/?sku=SGL-MTG-TSR-203-ENN1" TargetMode="External"/><Relationship Id="rId1582" Type="http://schemas.openxmlformats.org/officeDocument/2006/relationships/hyperlink" Target="https://starcitygames.com/lurrus-of-the-dream-den-sgl-mtg-iko-226-enn/?sku=SGL-MTG-IKO-226-ENN1" TargetMode="External"/><Relationship Id="rId2219" Type="http://schemas.openxmlformats.org/officeDocument/2006/relationships/hyperlink" Target="https://starcitygames.com/blackblade-reforged-sgl-mtg-dmc-178-enn/?sku=SGL-MTG-DMC-178-ENN1" TargetMode="External"/><Relationship Id="rId2426" Type="http://schemas.openxmlformats.org/officeDocument/2006/relationships/hyperlink" Target="https://starcitygames.com/sulfur-falls-sgl-mtg-ltc-333-enn/?sku=SGL-MTG-LTC-333-ENN" TargetMode="External"/><Relationship Id="rId81" Type="http://schemas.openxmlformats.org/officeDocument/2006/relationships/hyperlink" Target="https://starcitygames.com/oketras-last-mercy-sgl-mtg-hou-18-enn/?sku=SGL-MTG-HOU-18-ENN1" TargetMode="External"/><Relationship Id="rId605" Type="http://schemas.openxmlformats.org/officeDocument/2006/relationships/hyperlink" Target="https://starcitygames.com/sram-senior-edificer-sgl-mtg-afc-072-enn/?sku=SGL-MTG-AFC-072-ENN1" TargetMode="External"/><Relationship Id="rId812" Type="http://schemas.openxmlformats.org/officeDocument/2006/relationships/hyperlink" Target="https://starcitygames.com/josu-vess-lich-knight-sgl-mtg-dmc-113-enn/?sku=SGL-MTG-DMC-113-ENN1" TargetMode="External"/><Relationship Id="rId1028" Type="http://schemas.openxmlformats.org/officeDocument/2006/relationships/hyperlink" Target="https://starcitygames.com/stone-rain-sgl-mtg-sta-045-enn/?sku=SGL-MTG-STA-045-ENN1" TargetMode="External"/><Relationship Id="rId1235" Type="http://schemas.openxmlformats.org/officeDocument/2006/relationships/hyperlink" Target="https://starcitygames.com/greenbelt-rampager-sgl-mtg-pwsb-aer_107-enn/?sku=SGL-MTG-PWSB-AER_107-ENN1" TargetMode="External"/><Relationship Id="rId1442" Type="http://schemas.openxmlformats.org/officeDocument/2006/relationships/hyperlink" Target="https://starcitygames.com/soul-of-the-harvest-sgl-mtg-jmp-432-enn/?sku=SGL-MTG-JMP-432-ENN1" TargetMode="External"/><Relationship Id="rId1887" Type="http://schemas.openxmlformats.org/officeDocument/2006/relationships/hyperlink" Target="https://starcitygames.com/vraska-the-unseen-sgl-mtg-rtr-208-enn/?sku=SGL-MTG-RTR-208-ENN1" TargetMode="External"/><Relationship Id="rId1302" Type="http://schemas.openxmlformats.org/officeDocument/2006/relationships/hyperlink" Target="https://starcitygames.com/the-first-iroan-games-sgl-mtg-thb-170-enn/?sku=SGL-MTG-THB-170-ENN1" TargetMode="External"/><Relationship Id="rId1747" Type="http://schemas.openxmlformats.org/officeDocument/2006/relationships/hyperlink" Target="https://starcitygames.com/hypersonic-dragon-sgl-mtg-rtr-170-enn/?sku=SGL-MTG-RTR-170-ENN1" TargetMode="External"/><Relationship Id="rId1954" Type="http://schemas.openxmlformats.org/officeDocument/2006/relationships/hyperlink" Target="https://starcitygames.com/lorehold-command-sgl-mtg-stx-199-enn/?sku=SGL-MTG-STX-199-ENN1" TargetMode="External"/><Relationship Id="rId39" Type="http://schemas.openxmlformats.org/officeDocument/2006/relationships/hyperlink" Target="https://starcitygames.com/livio-oathsworn-sentinel-sgl-mtg-cmr-031-enn/?sku=SGL-MTG-CMR-031-ENN1" TargetMode="External"/><Relationship Id="rId1607" Type="http://schemas.openxmlformats.org/officeDocument/2006/relationships/hyperlink" Target="https://starcitygames.com/silverquill-command-sgl-mtg-stx-232-enn/?sku=SGL-MTG-STX-232-ENN1" TargetMode="External"/><Relationship Id="rId1814" Type="http://schemas.openxmlformats.org/officeDocument/2006/relationships/hyperlink" Target="https://starcitygames.com/mishra-tamer-of-mak-fawa-sgl-mtg-bro2-295-enn/?sku=SGL-MTG-BRO2-295-ENN" TargetMode="External"/><Relationship Id="rId188" Type="http://schemas.openxmlformats.org/officeDocument/2006/relationships/hyperlink" Target="https://starcitygames.com/sudden-salvation-sgl-mtg-voc2-048-enn/?sku=SGL-MTG-VOC2-048-ENN1" TargetMode="External"/><Relationship Id="rId395" Type="http://schemas.openxmlformats.org/officeDocument/2006/relationships/hyperlink" Target="https://starcitygames.com/compulsive-research-sgl-mtg-sta-014-enn/?sku=SGL-MTG-STA-014-ENN1" TargetMode="External"/><Relationship Id="rId2076" Type="http://schemas.openxmlformats.org/officeDocument/2006/relationships/hyperlink" Target="https://starcitygames.com/glare-of-subdual-sgl-mtg-gk1-112-enn/?sku=SGL-MTG-GK1-112-ENN1" TargetMode="External"/><Relationship Id="rId2283" Type="http://schemas.openxmlformats.org/officeDocument/2006/relationships/hyperlink" Target="https://starcitygames.com/sculpting-steel-sgl-mtg-brr-050-enn/?sku=SGL-MTG-BRR-050-ENN" TargetMode="External"/><Relationship Id="rId2490" Type="http://schemas.openxmlformats.org/officeDocument/2006/relationships/hyperlink" Target="https://starcitygames.com/hall-of-tagsin-sgl-mtg-bro-263-enn/?sku=SGL-MTG-BRO-263-ENN" TargetMode="External"/><Relationship Id="rId255" Type="http://schemas.openxmlformats.org/officeDocument/2006/relationships/hyperlink" Target="https://starcitygames.com/light-of-the-legion-sgl-mtg-grn-19-enn/?sku=SGL-MTG-GRN-19-ENN1" TargetMode="External"/><Relationship Id="rId462" Type="http://schemas.openxmlformats.org/officeDocument/2006/relationships/hyperlink" Target="https://starcitygames.com/netherese-puzzle-ward-sgl-mtg-afc-017-enn/?sku=SGL-MTG-AFC-017-ENN1" TargetMode="External"/><Relationship Id="rId1092" Type="http://schemas.openxmlformats.org/officeDocument/2006/relationships/hyperlink" Target="https://starcitygames.com/mythos-of-vadrok-sgl-mtg-iko-127-enn/?sku=SGL-MTG-IKO-127-ENN" TargetMode="External"/><Relationship Id="rId1397" Type="http://schemas.openxmlformats.org/officeDocument/2006/relationships/hyperlink" Target="https://starcitygames.com/predatory-rampage-sgl-mtg-m13-180-enn/?sku=SGL-MTG-M13-180-ENN1" TargetMode="External"/><Relationship Id="rId2143" Type="http://schemas.openxmlformats.org/officeDocument/2006/relationships/hyperlink" Target="https://starcitygames.com/grolnok-the-omnivore-sgl-mtg-vow-238-enn/?sku=SGL-MTG-VOW-238-ENN1" TargetMode="External"/><Relationship Id="rId2350" Type="http://schemas.openxmlformats.org/officeDocument/2006/relationships/hyperlink" Target="https://starcitygames.com/terisian-mindbreaker-sgl-mtg-bro-083-enn/?sku=SGL-MTG-BRO-083-ENN" TargetMode="External"/><Relationship Id="rId115" Type="http://schemas.openxmlformats.org/officeDocument/2006/relationships/hyperlink" Target="https://starcitygames.com/elite-spellbinder-sgl-mtg-stx-017-enn/?sku=SGL-MTG-STX-017-ENN1" TargetMode="External"/><Relationship Id="rId322" Type="http://schemas.openxmlformats.org/officeDocument/2006/relationships/hyperlink" Target="https://starcitygames.com/mission-briefing-sgl-mtg-grn-44-enn/?sku=SGL-MTG-GRN-44-ENN1" TargetMode="External"/><Relationship Id="rId767" Type="http://schemas.openxmlformats.org/officeDocument/2006/relationships/hyperlink" Target="https://starcitygames.com/erebos-bleak-hearted-sgl-mtg-thb-093-enn/?sku=SGL-MTG-THB-093-ENN1" TargetMode="External"/><Relationship Id="rId974" Type="http://schemas.openxmlformats.org/officeDocument/2006/relationships/hyperlink" Target="https://starcitygames.com/abbot-of-keral-keep-sgl-mtg-2x2-100-enn/?sku=SGL-MTG-2X2-100-ENN1" TargetMode="External"/><Relationship Id="rId2003" Type="http://schemas.openxmlformats.org/officeDocument/2006/relationships/hyperlink" Target="https://starcitygames.com/giant-solifuge-sgl-mtg-gk2-91-enn/?sku=SGL-MTG-GK2-91-ENN1" TargetMode="External"/><Relationship Id="rId2210" Type="http://schemas.openxmlformats.org/officeDocument/2006/relationships/hyperlink" Target="https://starcitygames.com/steel-overseer-sgl-mtg-c21-267-enn/?sku=SGL-MTG-C21-267-ENN1" TargetMode="External"/><Relationship Id="rId2448" Type="http://schemas.openxmlformats.org/officeDocument/2006/relationships/hyperlink" Target="https://starcitygames.com/battlefield-forge-sgl-mtg-bro-257-enn/?sku=SGL-MTG-BRO-257-ENN" TargetMode="External"/><Relationship Id="rId627" Type="http://schemas.openxmlformats.org/officeDocument/2006/relationships/hyperlink" Target="https://starcitygames.com/ashnod-flesh-mechanist-sgl-mtg-bro-084-enn/?sku=SGL-MTG-BRO-084-ENN" TargetMode="External"/><Relationship Id="rId834" Type="http://schemas.openxmlformats.org/officeDocument/2006/relationships/hyperlink" Target="https://starcitygames.com/remorseless-punishment-sgl-mtg-pwsb-ogw_089-enn/?sku=SGL-MTG-PWSB-OGW_089-ENN1" TargetMode="External"/><Relationship Id="rId1257" Type="http://schemas.openxmlformats.org/officeDocument/2006/relationships/hyperlink" Target="https://starcitygames.com/incubation-druid-sgl-mtg-rna-131-enn/?sku=SGL-MTG-RNA-131-ENN1" TargetMode="External"/><Relationship Id="rId1464" Type="http://schemas.openxmlformats.org/officeDocument/2006/relationships/hyperlink" Target="https://starcitygames.com/colossification-sgl-mtg-iko-148-enn/?sku=SGL-MTG-IKO-148-ENN" TargetMode="External"/><Relationship Id="rId1671" Type="http://schemas.openxmlformats.org/officeDocument/2006/relationships/hyperlink" Target="https://starcitygames.com/circu-dimir-lobotomist-sgl-mtg-gk1-9-enn/?sku=SGL-MTG-GK1-9-ENN1" TargetMode="External"/><Relationship Id="rId2308" Type="http://schemas.openxmlformats.org/officeDocument/2006/relationships/hyperlink" Target="https://starcitygames.com/traxos-scourge-of-kroog-sgl-mtg-dmc-195-enn/?sku=SGL-MTG-DMC-195-ENN1" TargetMode="External"/><Relationship Id="rId901" Type="http://schemas.openxmlformats.org/officeDocument/2006/relationships/hyperlink" Target="https://starcitygames.com/hoarding-broodlord-sgl-mtg-mom-110-enn/?sku=SGL-MTG-MOM-110-ENN" TargetMode="External"/><Relationship Id="rId1117" Type="http://schemas.openxmlformats.org/officeDocument/2006/relationships/hyperlink" Target="https://starcitygames.com/visions-of-phyrexia-sgl-mtg-bro-156-enn/?sku=SGL-MTG-BRO-156-ENN" TargetMode="External"/><Relationship Id="rId1324" Type="http://schemas.openxmlformats.org/officeDocument/2006/relationships/hyperlink" Target="https://starcitygames.com/squirrel-mob-sgl-mtg-mh2-286-enn/?sku=SGL-MTG-MH2-286-ENN1" TargetMode="External"/><Relationship Id="rId1531" Type="http://schemas.openxmlformats.org/officeDocument/2006/relationships/hyperlink" Target="https://starcitygames.com/urza-prince-of-kroog-sgl-mtg-bro-226-enn/?sku=SGL-MTG-BRO-226-ENN" TargetMode="External"/><Relationship Id="rId1769" Type="http://schemas.openxmlformats.org/officeDocument/2006/relationships/hyperlink" Target="https://starcitygames.com/narset-of-the-ancient-way-sgl-mtg-iko-195-enn/?sku=SGL-MTG-IKO-195-ENN1" TargetMode="External"/><Relationship Id="rId1976" Type="http://schemas.openxmlformats.org/officeDocument/2006/relationships/hyperlink" Target="https://starcitygames.com/snapdax-apex-of-the-hunt-sgl-mtg-iko2-306-enn/?sku=SGL-MTG-IKO2-306-ENN1" TargetMode="External"/><Relationship Id="rId30" Type="http://schemas.openxmlformats.org/officeDocument/2006/relationships/hyperlink" Target="https://starcitygames.com/adorned-pouncer-sgl-mtg-pwsb-hou_002-enn/?sku=SGL-MTG-PWSB-HOU_002-ENN1" TargetMode="External"/><Relationship Id="rId1629" Type="http://schemas.openxmlformats.org/officeDocument/2006/relationships/hyperlink" Target="https://starcitygames.com/ethereal-absolution-sgl-mtg-rna-170-enn/?sku=SGL-MTG-RNA-170-ENN1" TargetMode="External"/><Relationship Id="rId1836" Type="http://schemas.openxmlformats.org/officeDocument/2006/relationships/hyperlink" Target="https://starcitygames.com/riveteers-ascendancy-sgl-mtg-snc2-330-enn/?sku=SGL-MTG-SNC2-330-ENN1" TargetMode="External"/><Relationship Id="rId1903" Type="http://schemas.openxmlformats.org/officeDocument/2006/relationships/hyperlink" Target="https://starcitygames.com/archelos-lagoon-mystic-sgl-mtg-cmr-268-enn/?sku=SGL-MTG-CMR-268-ENN1" TargetMode="External"/><Relationship Id="rId2098" Type="http://schemas.openxmlformats.org/officeDocument/2006/relationships/hyperlink" Target="https://starcitygames.com/rigo-streetwise-mentor-sgl-mtg-snc-215-enn/?sku=SGL-MTG-SNC-215-ENN1" TargetMode="External"/><Relationship Id="rId277" Type="http://schemas.openxmlformats.org/officeDocument/2006/relationships/hyperlink" Target="https://starcitygames.com/angel-of-the-dire-hour-sgl-mtg-jmp-085-enn/?sku=SGL-MTG-JMP-085-ENN1" TargetMode="External"/><Relationship Id="rId484" Type="http://schemas.openxmlformats.org/officeDocument/2006/relationships/hyperlink" Target="https://starcitygames.com/mindsplice-apparatus-sgl-mtg-one-063-enn/?sku=SGL-MTG-ONE-063-ENN" TargetMode="External"/><Relationship Id="rId2165" Type="http://schemas.openxmlformats.org/officeDocument/2006/relationships/hyperlink" Target="https://starcitygames.com/altered-ego-sgl-mtg-soi-241-enn/?sku=SGL-MTG-SOI-241-ENN1" TargetMode="External"/><Relationship Id="rId137" Type="http://schemas.openxmlformats.org/officeDocument/2006/relationships/hyperlink" Target="https://starcitygames.com/kaylas-command-sgl-mtg-bro-009-enn/?sku=SGL-MTG-BRO-009-ENN" TargetMode="External"/><Relationship Id="rId344" Type="http://schemas.openxmlformats.org/officeDocument/2006/relationships/hyperlink" Target="https://starcitygames.com/yuan-ti-malison-sgl-mtg-afr-086-enn/?sku=SGL-MTG-AFR-086-ENN1" TargetMode="External"/><Relationship Id="rId691" Type="http://schemas.openxmlformats.org/officeDocument/2006/relationships/hyperlink" Target="https://starcitygames.com/oathsworn-knight-sgl-mtg-eld-098-enn/?sku=SGL-MTG-ELD-098-ENN1" TargetMode="External"/><Relationship Id="rId789" Type="http://schemas.openxmlformats.org/officeDocument/2006/relationships/hyperlink" Target="https://starcitygames.com/oriq-loremage-sgl-mtg-stx-080-enn/?sku=SGL-MTG-STX-080-ENN1" TargetMode="External"/><Relationship Id="rId996" Type="http://schemas.openxmlformats.org/officeDocument/2006/relationships/hyperlink" Target="https://starcitygames.com/legion-warboss-sgl-mtg-grn-109-enn/?sku=SGL-MTG-GRN-109-ENN" TargetMode="External"/><Relationship Id="rId2025" Type="http://schemas.openxmlformats.org/officeDocument/2006/relationships/hyperlink" Target="https://starcitygames.com/phylath-world-sculptor-sgl-mtg-znr2-313-enn/?sku=SGL-MTG-ZNR2-313-ENN1" TargetMode="External"/><Relationship Id="rId2372" Type="http://schemas.openxmlformats.org/officeDocument/2006/relationships/hyperlink" Target="https://starcitygames.com/riptide-laboratory-sgl-mtg-mh2-303-enn/?sku=SGL-MTG-MH2-303-ENN1" TargetMode="External"/><Relationship Id="rId551" Type="http://schemas.openxmlformats.org/officeDocument/2006/relationships/hyperlink" Target="https://starcitygames.com/rolling-stones-sgl-mtg-8ed-38-enn/?sku=SGL-MTG-8ED-38-ENN1" TargetMode="External"/><Relationship Id="rId649" Type="http://schemas.openxmlformats.org/officeDocument/2006/relationships/hyperlink" Target="https://starcitygames.com/skemfar-avenger-sgl-mtg-khm-109-enn/?sku=SGL-MTG-KHM-109-ENN1" TargetMode="External"/><Relationship Id="rId856" Type="http://schemas.openxmlformats.org/officeDocument/2006/relationships/hyperlink" Target="https://starcitygames.com/priest-of-the-blood-rite-sgl-mtg-j22-457-enn/?sku=SGL-MTG-J22-457-ENN" TargetMode="External"/><Relationship Id="rId1181" Type="http://schemas.openxmlformats.org/officeDocument/2006/relationships/hyperlink" Target="https://starcitygames.com/chandras-incinerator-sgl-mtg-m21-136-enn/?sku=SGL-MTG-M21-136-ENN1" TargetMode="External"/><Relationship Id="rId1279" Type="http://schemas.openxmlformats.org/officeDocument/2006/relationships/hyperlink" Target="https://starcitygames.com/gala-greeters-sgl-mtg-snc-148-enn/?sku=SGL-MTG-SNC-148-ENN1" TargetMode="External"/><Relationship Id="rId1486" Type="http://schemas.openxmlformats.org/officeDocument/2006/relationships/hyperlink" Target="https://starcitygames.com/vastwood-hydra-sgl-mtg-m14-198-enn/?sku=SGL-MTG-M14-198-ENN1" TargetMode="External"/><Relationship Id="rId2232" Type="http://schemas.openxmlformats.org/officeDocument/2006/relationships/hyperlink" Target="https://starcitygames.com/tablet-of-compleation-sgl-mtg-one-245-enn/?sku=SGL-MTG-ONE-245-ENN" TargetMode="External"/><Relationship Id="rId204" Type="http://schemas.openxmlformats.org/officeDocument/2006/relationships/hyperlink" Target="https://starcitygames.com/regal-caracal-sgl-mtg-akh-24-enn/?sku=SGL-MTG-AKH-24-ENN1" TargetMode="External"/><Relationship Id="rId411" Type="http://schemas.openxmlformats.org/officeDocument/2006/relationships/hyperlink" Target="https://starcitygames.com/gale-waterdeep-prodigy-sgl-mtg-clb-072-enn/?sku=SGL-MTG-CLB-072-ENN1" TargetMode="External"/><Relationship Id="rId509" Type="http://schemas.openxmlformats.org/officeDocument/2006/relationships/hyperlink" Target="https://starcitygames.com/mind-flayer-sgl-mtg-afr2-308-enn/?sku=SGL-MTG-AFR2-308-ENN1" TargetMode="External"/><Relationship Id="rId1041" Type="http://schemas.openxmlformats.org/officeDocument/2006/relationships/hyperlink" Target="https://starcitygames.com/scrap-welder-sgl-mtg-neo-159-enn/?sku=SGL-MTG-NEO-159-ENN1" TargetMode="External"/><Relationship Id="rId1139" Type="http://schemas.openxmlformats.org/officeDocument/2006/relationships/hyperlink" Target="https://starcitygames.com/double-vision-sgl-mtg-m21-142-enn/?sku=SGL-MTG-M21-142-ENN1" TargetMode="External"/><Relationship Id="rId1346" Type="http://schemas.openxmlformats.org/officeDocument/2006/relationships/hyperlink" Target="https://starcitygames.com/increasing-savagery-sgl-mtg-dds-47-enn/?sku=SGL-MTG-DDS-47-ENN1" TargetMode="External"/><Relationship Id="rId1693" Type="http://schemas.openxmlformats.org/officeDocument/2006/relationships/hyperlink" Target="https://starcitygames.com/wrexial-the-risen-deep-sgl-mtg-ncc-359-enn/?sku=SGL-MTG-NCC-359-ENN1" TargetMode="External"/><Relationship Id="rId1998" Type="http://schemas.openxmlformats.org/officeDocument/2006/relationships/hyperlink" Target="https://starcitygames.com/meria-scholar-of-antiquity-sgl-mtg-dmu-206-enn/?sku=SGL-MTG-DMU-206-ENN1" TargetMode="External"/><Relationship Id="rId716" Type="http://schemas.openxmlformats.org/officeDocument/2006/relationships/hyperlink" Target="https://starcitygames.com/magus-of-the-bridge-sgl-mtg-mh2-092-enn/?sku=SGL-MTG-MH2-092-ENN1" TargetMode="External"/><Relationship Id="rId923" Type="http://schemas.openxmlformats.org/officeDocument/2006/relationships/hyperlink" Target="https://starcitygames.com/grim-lavamancer-sgl-mtg-2xm-129-enn/?sku=SGL-MTG-2XM-129-ENN1" TargetMode="External"/><Relationship Id="rId1553" Type="http://schemas.openxmlformats.org/officeDocument/2006/relationships/hyperlink" Target="https://starcitygames.com/obscura-ascendancy-sgl-mtg-snc-207-enn/?sku=SGL-MTG-SNC-207-ENN1" TargetMode="External"/><Relationship Id="rId1760" Type="http://schemas.openxmlformats.org/officeDocument/2006/relationships/hyperlink" Target="https://starcitygames.com/fireminds-foresight-sgl-mtg-dds-21-enn/?sku=SGL-MTG-DDS-21-ENN1" TargetMode="External"/><Relationship Id="rId1858" Type="http://schemas.openxmlformats.org/officeDocument/2006/relationships/hyperlink" Target="https://starcitygames.com/ghoulcallers-harvest-sgl-mtg-mid-225-enn/?sku=SGL-MTG-MID-225-ENN1" TargetMode="External"/><Relationship Id="rId52" Type="http://schemas.openxmlformats.org/officeDocument/2006/relationships/hyperlink" Target="https://starcitygames.com/dancing-sword-sgl-mtg-afr-008-enn/?sku=SGL-MTG-AFR-008-ENN1" TargetMode="External"/><Relationship Id="rId1206" Type="http://schemas.openxmlformats.org/officeDocument/2006/relationships/hyperlink" Target="https://starcitygames.com/knollspine-dragon-sgl-mtg-ltc-224-enn/?sku=SGL-MTG-LTC-224-ENN" TargetMode="External"/><Relationship Id="rId1413" Type="http://schemas.openxmlformats.org/officeDocument/2006/relationships/hyperlink" Target="https://starcitygames.com/thragtusk-sgl-mtg-tsr2-368-enn/?sku=SGL-MTG-TSR2-368-ENN1" TargetMode="External"/><Relationship Id="rId1620" Type="http://schemas.openxmlformats.org/officeDocument/2006/relationships/hyperlink" Target="https://starcitygames.com/liesa-shroud-of-dusk-sgl-mtg-cmr-286-enn/?sku=SGL-MTG-CMR-286-ENN1" TargetMode="External"/><Relationship Id="rId1718" Type="http://schemas.openxmlformats.org/officeDocument/2006/relationships/hyperlink" Target="https://starcitygames.com/kaza-roil-chaser-sgl-mtg-znr-225-enn/?sku=SGL-MTG-ZNR-225-ENN1" TargetMode="External"/><Relationship Id="rId1925" Type="http://schemas.openxmlformats.org/officeDocument/2006/relationships/hyperlink" Target="https://starcitygames.com/risona-asari-commander-sgl-mtg-neo-233-enn/?sku=SGL-MTG-NEO-233-ENN1" TargetMode="External"/><Relationship Id="rId299" Type="http://schemas.openxmlformats.org/officeDocument/2006/relationships/hyperlink" Target="https://starcitygames.com/inevitable-betrayal-sgl-mtg-mh2-047-enn/?sku=SGL-MTG-MH2-047-ENN1" TargetMode="External"/><Relationship Id="rId2187" Type="http://schemas.openxmlformats.org/officeDocument/2006/relationships/hyperlink" Target="https://starcitygames.com/masterwork-of-ingenuity-sgl-mtg-2xm-271-enn/?sku=SGL-MTG-2XM-271-ENN1" TargetMode="External"/><Relationship Id="rId2394" Type="http://schemas.openxmlformats.org/officeDocument/2006/relationships/hyperlink" Target="https://starcitygames.com/temple-of-silence-sgl-mtg-m20-256-enn/?sku=SGL-MTG-M20-256-ENN1" TargetMode="External"/><Relationship Id="rId159" Type="http://schemas.openxmlformats.org/officeDocument/2006/relationships/hyperlink" Target="https://starcitygames.com/kytheons-irregulars-sgl-mtg-gn2-008-enn/?sku=SGL-MTG-GN2-008-ENN1" TargetMode="External"/><Relationship Id="rId366" Type="http://schemas.openxmlformats.org/officeDocument/2006/relationships/hyperlink" Target="https://starcitygames.com/jace-cunning-castaway-sgl-mtg-xln-60-enn/?sku=SGL-MTG-XLN-60-ENN" TargetMode="External"/><Relationship Id="rId573" Type="http://schemas.openxmlformats.org/officeDocument/2006/relationships/hyperlink" Target="https://starcitygames.com/sphinx-of-uthuun-sgl-mtg-cmr-406-enn/?sku=SGL-MTG-CMR-406-ENN1" TargetMode="External"/><Relationship Id="rId780" Type="http://schemas.openxmlformats.org/officeDocument/2006/relationships/hyperlink" Target="https://starcitygames.com/magus-of-the-abyss-sgl-mtg-2xm-097-enn/?sku=SGL-MTG-2XM-097-ENN1" TargetMode="External"/><Relationship Id="rId2047" Type="http://schemas.openxmlformats.org/officeDocument/2006/relationships/hyperlink" Target="https://starcitygames.com/rith-liberated-primeval-sgl-mtg-dmu-214-enn/?sku=SGL-MTG-DMU-214-ENN" TargetMode="External"/><Relationship Id="rId2254" Type="http://schemas.openxmlformats.org/officeDocument/2006/relationships/hyperlink" Target="https://starcitygames.com/coalition-relic-sgl-mtg-pwsb-fut_161-enn/?sku=SGL-MTG-PWSB-FUT_161-ENN" TargetMode="External"/><Relationship Id="rId2461" Type="http://schemas.openxmlformats.org/officeDocument/2006/relationships/hyperlink" Target="https://starcitygames.com/temple-of-mystery-sgl-mtg-m21-254-enn/?sku=SGL-MTG-M21-254-ENN1" TargetMode="External"/><Relationship Id="rId226" Type="http://schemas.openxmlformats.org/officeDocument/2006/relationships/hyperlink" Target="https://starcitygames.com/cleansing-nova-sgl-mtg-c21-086-enn/?sku=SGL-MTG-C21-086-ENN1" TargetMode="External"/><Relationship Id="rId433" Type="http://schemas.openxmlformats.org/officeDocument/2006/relationships/hyperlink" Target="https://starcitygames.com/one-with-the-machine-sgl-mtg-m19-66-enn/?sku=SGL-MTG-M19-66-ENN1" TargetMode="External"/><Relationship Id="rId878" Type="http://schemas.openxmlformats.org/officeDocument/2006/relationships/hyperlink" Target="https://starcitygames.com/harvester-of-souls-sgl-mtg-tsr2-325-enn/?sku=SGL-MTG-TSR2-325-ENN1" TargetMode="External"/><Relationship Id="rId1063" Type="http://schemas.openxmlformats.org/officeDocument/2006/relationships/hyperlink" Target="https://starcitygames.com/treasure-nabber-sgl-mtg-ltc-230-enn/?sku=SGL-MTG-LTC-230-ENN1" TargetMode="External"/><Relationship Id="rId1270" Type="http://schemas.openxmlformats.org/officeDocument/2006/relationships/hyperlink" Target="https://starcitygames.com/verdant-command-sgl-mtg-mh2-182-enn/?sku=SGL-MTG-MH2-182-ENN1" TargetMode="External"/><Relationship Id="rId2114" Type="http://schemas.openxmlformats.org/officeDocument/2006/relationships/hyperlink" Target="https://starcitygames.com/ivy-gleeful-spellthief-sgl-mtg-dmu-201-enn/?sku=SGL-MTG-DMU-201-ENN1" TargetMode="External"/><Relationship Id="rId640" Type="http://schemas.openxmlformats.org/officeDocument/2006/relationships/hyperlink" Target="https://starcitygames.com/the-elderspell-sgl-mtg-war-89-enn/?sku=SGL-MTG-WAR-89-ENN1" TargetMode="External"/><Relationship Id="rId738" Type="http://schemas.openxmlformats.org/officeDocument/2006/relationships/hyperlink" Target="https://starcitygames.com/geth-thane-of-contracts-sgl-mtg-one-095-enn/?sku=SGL-MTG-ONE-095-ENN" TargetMode="External"/><Relationship Id="rId945" Type="http://schemas.openxmlformats.org/officeDocument/2006/relationships/hyperlink" Target="https://starcitygames.com/rix-maadi-reveler-sgl-mtg-rna-109-enn/?sku=SGL-MTG-RNA-109-ENN1" TargetMode="External"/><Relationship Id="rId1368" Type="http://schemas.openxmlformats.org/officeDocument/2006/relationships/hyperlink" Target="https://starcitygames.com/garruk-unleashed-sgl-mtg-prm-pp_m21_183-enn/?sku=SGL-MTG-PRM-PP_M21_183-ENN1" TargetMode="External"/><Relationship Id="rId1575" Type="http://schemas.openxmlformats.org/officeDocument/2006/relationships/hyperlink" Target="https://starcitygames.com/profane-procession-sgl-mtg-rix-166a-enn/?sku=SGL-MTG-RIX-166a-ENN1" TargetMode="External"/><Relationship Id="rId1782" Type="http://schemas.openxmlformats.org/officeDocument/2006/relationships/hyperlink" Target="https://starcitygames.com/labyrinth-raptor-sgl-mtg-iko-193-enn/?sku=SGL-MTG-IKO-193-ENN1" TargetMode="External"/><Relationship Id="rId2321" Type="http://schemas.openxmlformats.org/officeDocument/2006/relationships/hyperlink" Target="https://starcitygames.com/horizon-stone-sgl-mtg-cmr-315-enn/?sku=SGL-MTG-CMR-315-ENN1" TargetMode="External"/><Relationship Id="rId2419" Type="http://schemas.openxmlformats.org/officeDocument/2006/relationships/hyperlink" Target="https://starcitygames.com/temple-of-epiphany-sgl-mtg-m20-253-enn/?sku=SGL-MTG-M20-253-ENN1" TargetMode="External"/><Relationship Id="rId74" Type="http://schemas.openxmlformats.org/officeDocument/2006/relationships/hyperlink" Target="https://starcitygames.com/knight-of-the-white-orchid-sgl-mtg-moc-193-enn/?sku=SGL-MTG-MOC-193-ENN" TargetMode="External"/><Relationship Id="rId500" Type="http://schemas.openxmlformats.org/officeDocument/2006/relationships/hyperlink" Target="https://starcitygames.com/voracious-greatshark-sgl-mtg-iko-070-enn/?sku=SGL-MTG-IKO-070-ENN1" TargetMode="External"/><Relationship Id="rId805" Type="http://schemas.openxmlformats.org/officeDocument/2006/relationships/hyperlink" Target="https://starcitygames.com/intellect-devourer-sgl-mtg-clb-132-enn/?sku=SGL-MTG-CLB-132-ENN1" TargetMode="External"/><Relationship Id="rId1130" Type="http://schemas.openxmlformats.org/officeDocument/2006/relationships/hyperlink" Target="https://starcitygames.com/sarkhan-the-masterless-sgl-mtg-war-143-enn/?sku=SGL-MTG-WAR-143-ENN1" TargetMode="External"/><Relationship Id="rId1228" Type="http://schemas.openxmlformats.org/officeDocument/2006/relationships/hyperlink" Target="https://starcitygames.com/banefire-sgl-mtg-j22-495-enn/?sku=SGL-MTG-J22-495-ENN" TargetMode="External"/><Relationship Id="rId1435" Type="http://schemas.openxmlformats.org/officeDocument/2006/relationships/hyperlink" Target="https://starcitygames.com/gargos-vicious-watcher-sgl-mtg-m20-172-enn/?sku=SGL-MTG-M20-172-ENN1" TargetMode="External"/><Relationship Id="rId1642" Type="http://schemas.openxmlformats.org/officeDocument/2006/relationships/hyperlink" Target="https://starcitygames.com/revival-sgl-mtg-rna-228-enn/?sku=SGL-MTG-RNA-228-ENN1" TargetMode="External"/><Relationship Id="rId1947" Type="http://schemas.openxmlformats.org/officeDocument/2006/relationships/hyperlink" Target="https://starcitygames.com/astor-bearer-of-blades-sgl-mtg-dmu-194-enn/?sku=SGL-MTG-DMU-194-ENN1" TargetMode="External"/><Relationship Id="rId1502" Type="http://schemas.openxmlformats.org/officeDocument/2006/relationships/hyperlink" Target="https://starcitygames.com/lavinia-azorius-renegade-sgl-mtg-rna-189-enn/?sku=SGL-MTG-RNA-189-ENN1" TargetMode="External"/><Relationship Id="rId1807" Type="http://schemas.openxmlformats.org/officeDocument/2006/relationships/hyperlink" Target="https://starcitygames.com/kethek-crucible-goliath-sgl-mtg-one-206-enn/?sku=SGL-MTG-ONE-206-ENN" TargetMode="External"/><Relationship Id="rId290" Type="http://schemas.openxmlformats.org/officeDocument/2006/relationships/hyperlink" Target="https://starcitygames.com/dusk-dawn-sgl-mtg-ncc-198-enn/?sku=SGL-MTG-NCC-198-ENN1" TargetMode="External"/><Relationship Id="rId388" Type="http://schemas.openxmlformats.org/officeDocument/2006/relationships/hyperlink" Target="https://starcitygames.com/serendib-efreet-sgl-mtg-jmp-175-enn/?sku=SGL-MTG-JMP-175-ENN1" TargetMode="External"/><Relationship Id="rId2069" Type="http://schemas.openxmlformats.org/officeDocument/2006/relationships/hyperlink" Target="https://starcitygames.com/king-darien-xlviii-sgl-mtg-dmu-204-enn/?sku=SGL-MTG-DMU-204-ENN1" TargetMode="External"/><Relationship Id="rId150" Type="http://schemas.openxmlformats.org/officeDocument/2006/relationships/hyperlink" Target="https://starcitygames.com/gideons-intervention-sgl-mtg-akh-15-enn/?sku=SGL-MTG-AKH-15-ENN" TargetMode="External"/><Relationship Id="rId595" Type="http://schemas.openxmlformats.org/officeDocument/2006/relationships/hyperlink" Target="https://starcitygames.com/disrupting-shoal-sgl-mtg-uma-51-enn/?sku=SGL-MTG-UMA-51-ENN1" TargetMode="External"/><Relationship Id="rId2276" Type="http://schemas.openxmlformats.org/officeDocument/2006/relationships/hyperlink" Target="https://starcitygames.com/thran-spider-sgl-mtg-bro-254-enn/?sku=SGL-MTG-BRO-254-ENN" TargetMode="External"/><Relationship Id="rId2483" Type="http://schemas.openxmlformats.org/officeDocument/2006/relationships/hyperlink" Target="https://starcitygames.com/exotic-orchard-sgl-mtg-afc-236-enn/?sku=SGL-MTG-AFC-236-ENN1" TargetMode="External"/><Relationship Id="rId248" Type="http://schemas.openxmlformats.org/officeDocument/2006/relationships/hyperlink" Target="https://starcitygames.com/fell-the-mighty-sgl-mtg-moc-185-enn/?sku=SGL-MTG-MOC-185-ENN" TargetMode="External"/><Relationship Id="rId455" Type="http://schemas.openxmlformats.org/officeDocument/2006/relationships/hyperlink" Target="https://starcitygames.com/venser-shaper-savant-sgl-mtg-tsr-096-enn/?sku=SGL-MTG-TSR-096-ENN1" TargetMode="External"/><Relationship Id="rId662" Type="http://schemas.openxmlformats.org/officeDocument/2006/relationships/hyperlink" Target="https://starcitygames.com/altar-of-bhaal-bone-offering-sgl-mtg-clb-109-enn/?sku=SGL-MTG-CLB-109-ENN1" TargetMode="External"/><Relationship Id="rId1085" Type="http://schemas.openxmlformats.org/officeDocument/2006/relationships/hyperlink" Target="https://starcitygames.com/tectonic-giant-sgl-mtg-thb-158-enn/?sku=SGL-MTG-THB-158-ENN1" TargetMode="External"/><Relationship Id="rId1292" Type="http://schemas.openxmlformats.org/officeDocument/2006/relationships/hyperlink" Target="https://starcitygames.com/managorger-hydra-sgl-mtg-ori-186-enn/?sku=SGL-MTG-ORI-186-ENN1" TargetMode="External"/><Relationship Id="rId2136" Type="http://schemas.openxmlformats.org/officeDocument/2006/relationships/hyperlink" Target="https://starcitygames.com/omnibian-sgl-mtg-gk2-121-enn/?sku=SGL-MTG-GK2-121-ENN1" TargetMode="External"/><Relationship Id="rId2343" Type="http://schemas.openxmlformats.org/officeDocument/2006/relationships/hyperlink" Target="https://starcitygames.com/planar-bridge-sgl-mtg-2x2-313-enn/?sku=SGL-MTG-2X2-313-ENN1" TargetMode="External"/><Relationship Id="rId108" Type="http://schemas.openxmlformats.org/officeDocument/2006/relationships/hyperlink" Target="https://starcitygames.com/runeforge-champion-sgl-mtg-khm-026-enn/?sku=SGL-MTG-KHM-026-ENN1" TargetMode="External"/><Relationship Id="rId315" Type="http://schemas.openxmlformats.org/officeDocument/2006/relationships/hyperlink" Target="https://starcitygames.com/daring-saboteur-sgl-mtg-xln-49-enn/?sku=SGL-MTG-XLN-49-ENN1" TargetMode="External"/><Relationship Id="rId522" Type="http://schemas.openxmlformats.org/officeDocument/2006/relationships/hyperlink" Target="https://starcitygames.com/jetfire-ingenious-scientist-jetfire-air-guardian-sgl-mtg-bot-003-enn/?sku=SGL-MTG-BOT-003-ENN" TargetMode="External"/><Relationship Id="rId967" Type="http://schemas.openxmlformats.org/officeDocument/2006/relationships/hyperlink" Target="https://starcitygames.com/harmonic-prodigy-sgl-mtg-mh2-132-enn/?sku=SGL-MTG-MH2-132-ENN1" TargetMode="External"/><Relationship Id="rId1152" Type="http://schemas.openxmlformats.org/officeDocument/2006/relationships/hyperlink" Target="https://starcitygames.com/invoke-calamity-sgl-mtg-neo-147-enn/?sku=SGL-MTG-NEO-147-ENN1" TargetMode="External"/><Relationship Id="rId1597" Type="http://schemas.openxmlformats.org/officeDocument/2006/relationships/hyperlink" Target="https://starcitygames.com/ghost-council-of-orzhova-sgl-mtg-gk2-40-enn/?sku=SGL-MTG-GK2-40-ENN1" TargetMode="External"/><Relationship Id="rId2203" Type="http://schemas.openxmlformats.org/officeDocument/2006/relationships/hyperlink" Target="https://starcitygames.com/darksteel-garrison-sgl-mtg-pwsb-fut_167-enn/?sku=SGL-MTG-PWSB-FUT_167-ENN1" TargetMode="External"/><Relationship Id="rId2410" Type="http://schemas.openxmlformats.org/officeDocument/2006/relationships/hyperlink" Target="https://starcitygames.com/darkwater-catacombs-sgl-mtg-ncc-398-enn/?sku=SGL-MTG-NCC-398-ENN1" TargetMode="External"/><Relationship Id="rId96" Type="http://schemas.openxmlformats.org/officeDocument/2006/relationships/hyperlink" Target="https://starcitygames.com/mirror-entity-sgl-mtg-pwsb-cma_016-enn/?sku=SGL-MTG-PWSB-CMA_016-ENN1" TargetMode="External"/><Relationship Id="rId827" Type="http://schemas.openxmlformats.org/officeDocument/2006/relationships/hyperlink" Target="https://starcitygames.com/open-the-graves-sgl-mtg-m19-112-enn/?sku=SGL-MTG-M19-112-ENN1" TargetMode="External"/><Relationship Id="rId1012" Type="http://schemas.openxmlformats.org/officeDocument/2006/relationships/hyperlink" Target="https://starcitygames.com/lightning-phoenix-sgl-mtg-jmp-021-enn/?sku=SGL-MTG-JMP-021-ENN1" TargetMode="External"/><Relationship Id="rId1457" Type="http://schemas.openxmlformats.org/officeDocument/2006/relationships/hyperlink" Target="https://starcitygames.com/mouth-sgl-mtg-akh-214a-enn/?sku=SGL-MTG-AKH-214a-ENN1" TargetMode="External"/><Relationship Id="rId1664" Type="http://schemas.openxmlformats.org/officeDocument/2006/relationships/hyperlink" Target="https://starcitygames.com/satoru-umezawa-sgl-mtg-neo-234-enn/?sku=SGL-MTG-NEO-234-ENN1" TargetMode="External"/><Relationship Id="rId1871" Type="http://schemas.openxmlformats.org/officeDocument/2006/relationships/hyperlink" Target="https://starcitygames.com/corpsejack-menace-sgl-mtg-rtr-152-enn/?sku=SGL-MTG-RTR-152-ENN1" TargetMode="External"/><Relationship Id="rId1317" Type="http://schemas.openxmlformats.org/officeDocument/2006/relationships/hyperlink" Target="https://starcitygames.com/rootweaver-druid-sgl-mtg-cmr-250-enn/?sku=SGL-MTG-CMR-250-ENN1" TargetMode="External"/><Relationship Id="rId1524" Type="http://schemas.openxmlformats.org/officeDocument/2006/relationships/hyperlink" Target="https://starcitygames.com/the-ravens-warning-sgl-mtg-khm-227-enn/?sku=SGL-MTG-KHM-227-ENN1" TargetMode="External"/><Relationship Id="rId1731" Type="http://schemas.openxmlformats.org/officeDocument/2006/relationships/hyperlink" Target="https://starcitygames.com/lutri-the-spellchaser-sgl-mtg-iko-227-enn/?sku=SGL-MTG-IKO-227-ENN1" TargetMode="External"/><Relationship Id="rId1969" Type="http://schemas.openxmlformats.org/officeDocument/2006/relationships/hyperlink" Target="https://starcitygames.com/velomachus-lorehold-sgl-mtg-stx-245-enn/?sku=SGL-MTG-STX-245-ENN" TargetMode="External"/><Relationship Id="rId23" Type="http://schemas.openxmlformats.org/officeDocument/2006/relationships/hyperlink" Target="https://starcitygames.com/sphinxs-decree-sgl-mtg-rix-24-enn/?sku=SGL-MTG-RIX-24-ENN1" TargetMode="External"/><Relationship Id="rId1829" Type="http://schemas.openxmlformats.org/officeDocument/2006/relationships/hyperlink" Target="https://starcitygames.com/rakdoss-return-sgl-mtg-rtr-188-enn/?sku=SGL-MTG-RTR-188-ENN1" TargetMode="External"/><Relationship Id="rId2298" Type="http://schemas.openxmlformats.org/officeDocument/2006/relationships/hyperlink" Target="https://starcitygames.com/myriad-construct-sgl-mtg-znr2-376-enn/?sku=SGL-MTG-ZNR2-376-ENN1" TargetMode="External"/><Relationship Id="rId172" Type="http://schemas.openxmlformats.org/officeDocument/2006/relationships/hyperlink" Target="https://starcitygames.com/legion-angel-sgl-mtg-znr-023-enn/?sku=SGL-MTG-ZNR-023-ENN1" TargetMode="External"/><Relationship Id="rId477" Type="http://schemas.openxmlformats.org/officeDocument/2006/relationships/hyperlink" Target="https://starcitygames.com/talrand-sky-summoner-sgl-mtg-2x2-064-enn/?sku=SGL-MTG-2X2-064-ENN1" TargetMode="External"/><Relationship Id="rId684" Type="http://schemas.openxmlformats.org/officeDocument/2006/relationships/hyperlink" Target="https://starcitygames.com/isareth-the-awakener-sgl-mtg-m19-104-enn/?sku=SGL-MTG-M19-104-ENN1" TargetMode="External"/><Relationship Id="rId2060" Type="http://schemas.openxmlformats.org/officeDocument/2006/relationships/hyperlink" Target="https://starcitygames.com/rite-of-harmony-sgl-mtg-mid-236-enn/?sku=SGL-MTG-MID-236-ENN1" TargetMode="External"/><Relationship Id="rId2158" Type="http://schemas.openxmlformats.org/officeDocument/2006/relationships/hyperlink" Target="https://starcitygames.com/spitting-image-sgl-mtg-cmr-453-enn/?sku=SGL-MTG-CMR-453-ENN1" TargetMode="External"/><Relationship Id="rId2365" Type="http://schemas.openxmlformats.org/officeDocument/2006/relationships/hyperlink" Target="https://starcitygames.com/karn-living-legacy-sgl-mtg-dmu-001-enn/?sku=SGL-MTG-DMU-001-ENN" TargetMode="External"/><Relationship Id="rId337" Type="http://schemas.openxmlformats.org/officeDocument/2006/relationships/hyperlink" Target="https://starcitygames.com/nimble-trapfinder-sgl-mtg-znr-072-enn/?sku=SGL-MTG-ZNR-072-ENN1" TargetMode="External"/><Relationship Id="rId891" Type="http://schemas.openxmlformats.org/officeDocument/2006/relationships/hyperlink" Target="https://starcitygames.com/butcher-of-malakir-sgl-mtg-mic-107-enn/?sku=SGL-MTG-MIC-107-ENN1" TargetMode="External"/><Relationship Id="rId989" Type="http://schemas.openxmlformats.org/officeDocument/2006/relationships/hyperlink" Target="https://starcitygames.com/glorious-end-sgl-mtg-akh-133-enn/?sku=SGL-MTG-AKH-133-ENN" TargetMode="External"/><Relationship Id="rId2018" Type="http://schemas.openxmlformats.org/officeDocument/2006/relationships/hyperlink" Target="https://starcitygames.com/doors-of-durin-sgl-mtg-ltr-199-enn/?sku=SGL-MTG-LTR-199-ENN" TargetMode="External"/><Relationship Id="rId544" Type="http://schemas.openxmlformats.org/officeDocument/2006/relationships/hyperlink" Target="https://starcitygames.com/sharding-sphinx-sgl-mtg-jmp-176-enn/?sku=SGL-MTG-JMP-176-ENN1" TargetMode="External"/><Relationship Id="rId751" Type="http://schemas.openxmlformats.org/officeDocument/2006/relationships/hyperlink" Target="https://starcitygames.com/desecration-demon-sgl-mtg-rtr-63-enn/?sku=SGL-MTG-RTR-63-ENN1" TargetMode="External"/><Relationship Id="rId849" Type="http://schemas.openxmlformats.org/officeDocument/2006/relationships/hyperlink" Target="https://starcitygames.com/nightmare-unmaking-sgl-mtg-ncc-253-enn/?sku=SGL-MTG-NCC-253-ENN1" TargetMode="External"/><Relationship Id="rId1174" Type="http://schemas.openxmlformats.org/officeDocument/2006/relationships/hyperlink" Target="https://starcitygames.com/form-of-the-dinosaur-sgl-mtg-rix-103-enn/?sku=SGL-MTG-RIX-103-ENN1" TargetMode="External"/><Relationship Id="rId1381" Type="http://schemas.openxmlformats.org/officeDocument/2006/relationships/hyperlink" Target="https://starcitygames.com/gnarled-professor-sgl-mtg-stx-133-enn/?sku=SGL-MTG-STX-133-ENN1" TargetMode="External"/><Relationship Id="rId1479" Type="http://schemas.openxmlformats.org/officeDocument/2006/relationships/hyperlink" Target="https://starcitygames.com/end-raze-forerunners-sgl-mtg-rna-124-enn/?sku=SGL-MTG-RNA-124-ENN1" TargetMode="External"/><Relationship Id="rId1686" Type="http://schemas.openxmlformats.org/officeDocument/2006/relationships/hyperlink" Target="https://starcitygames.com/nymris-oonas-trickster-sgl-mtg-cmr-288-enn/?sku=SGL-MTG-CMR-288-ENN1" TargetMode="External"/><Relationship Id="rId2225" Type="http://schemas.openxmlformats.org/officeDocument/2006/relationships/hyperlink" Target="https://starcitygames.com/key-to-the-city-sgl-mtg-brr-027-enn/?sku=SGL-MTG-BRR-027-ENN" TargetMode="External"/><Relationship Id="rId2432" Type="http://schemas.openxmlformats.org/officeDocument/2006/relationships/hyperlink" Target="https://starcitygames.com/smoldering-marsh-sgl-mtg-ltc-332-enn/?sku=SGL-MTG-LTC-332-ENN" TargetMode="External"/><Relationship Id="rId404" Type="http://schemas.openxmlformats.org/officeDocument/2006/relationships/hyperlink" Target="https://starcitygames.com/hanweir-militia-captain-sgl-mtg-soi-21a-enn/?sku=SGL-MTG-SOI-21a-ENN1" TargetMode="External"/><Relationship Id="rId611" Type="http://schemas.openxmlformats.org/officeDocument/2006/relationships/hyperlink" Target="https://starcitygames.com/mass-manipulation-sgl-mtg-rna-42-enn/?sku=SGL-MTG-RNA-42-ENN1" TargetMode="External"/><Relationship Id="rId1034" Type="http://schemas.openxmlformats.org/officeDocument/2006/relationships/hyperlink" Target="https://starcitygames.com/breyas-apprentice-sgl-mtg-mh2-117-enn/?sku=SGL-MTG-MH2-117-ENN1" TargetMode="External"/><Relationship Id="rId1241" Type="http://schemas.openxmlformats.org/officeDocument/2006/relationships/hyperlink" Target="https://starcitygames.com/willow-geist-sgl-mtg-mid-207-enn/?sku=SGL-MTG-MID-207-ENN1" TargetMode="External"/><Relationship Id="rId1339" Type="http://schemas.openxmlformats.org/officeDocument/2006/relationships/hyperlink" Target="https://starcitygames.com/threats-undetected-sgl-mtg-dmu-185-enn/?sku=SGL-MTG-DMU-185-ENN1" TargetMode="External"/><Relationship Id="rId1893" Type="http://schemas.openxmlformats.org/officeDocument/2006/relationships/hyperlink" Target="https://starcitygames.com/casualties-of-war-sgl-mtg-war-187-enn/?sku=SGL-MTG-WAR-187-ENN1" TargetMode="External"/><Relationship Id="rId709" Type="http://schemas.openxmlformats.org/officeDocument/2006/relationships/hyperlink" Target="https://starcitygames.com/soul-shatter-sgl-mtg-znr2-345-enn/?sku=SGL-MTG-ZNR2-345-ENN1" TargetMode="External"/><Relationship Id="rId916" Type="http://schemas.openxmlformats.org/officeDocument/2006/relationships/hyperlink" Target="https://starcitygames.com/cut-of-the-profits-sgl-mtg-snc-072-enn/?sku=SGL-MTG-SNC-072-ENN1" TargetMode="External"/><Relationship Id="rId1101" Type="http://schemas.openxmlformats.org/officeDocument/2006/relationships/hyperlink" Target="https://starcitygames.com/efreet-flamepainter-sgl-mtg-stx2-310-enn/?sku=SGL-MTG-STX2-310-ENN1" TargetMode="External"/><Relationship Id="rId1546" Type="http://schemas.openxmlformats.org/officeDocument/2006/relationships/hyperlink" Target="https://starcitygames.com/dovescape-sgl-mtg-gk2-11-enn/?sku=SGL-MTG-GK2-11-ENN1" TargetMode="External"/><Relationship Id="rId1753" Type="http://schemas.openxmlformats.org/officeDocument/2006/relationships/hyperlink" Target="https://starcitygames.com/zara-renegade-recruiter-sgl-mtg-cmr-294-enn/?sku=SGL-MTG-CMR-294-ENN1" TargetMode="External"/><Relationship Id="rId1960" Type="http://schemas.openxmlformats.org/officeDocument/2006/relationships/hyperlink" Target="https://starcitygames.com/quintorius-loremaster-sgl-mtg-mom-250-enn/?sku=SGL-MTG-MOM-250-ENN" TargetMode="External"/><Relationship Id="rId45" Type="http://schemas.openxmlformats.org/officeDocument/2006/relationships/hyperlink" Target="https://starcitygames.com/serra-avenger-sgl-mtg-tsr-041-enn/?sku=SGL-MTG-TSR-041-ENN1" TargetMode="External"/><Relationship Id="rId1406" Type="http://schemas.openxmlformats.org/officeDocument/2006/relationships/hyperlink" Target="https://starcitygames.com/nessian-boar-sgl-mtg-thb-181-enn/?sku=SGL-MTG-THB-181-ENN" TargetMode="External"/><Relationship Id="rId1613" Type="http://schemas.openxmlformats.org/officeDocument/2006/relationships/hyperlink" Target="https://starcitygames.com/teysa-karlov-sgl-mtg-mul-061-enn/?sku=SGL-MTG-MUL-061-ENN" TargetMode="External"/><Relationship Id="rId1820" Type="http://schemas.openxmlformats.org/officeDocument/2006/relationships/hyperlink" Target="https://starcitygames.com/carnival-hellsteed-sgl-mtg-gk2-62-enn/?sku=SGL-MTG-GK2-62-ENN1" TargetMode="External"/><Relationship Id="rId194" Type="http://schemas.openxmlformats.org/officeDocument/2006/relationships/hyperlink" Target="https://starcitygames.com/jazal-goldmane-sgl-mtg-dmc-102-enn/?sku=SGL-MTG-DMC-102-ENN1" TargetMode="External"/><Relationship Id="rId1918" Type="http://schemas.openxmlformats.org/officeDocument/2006/relationships/hyperlink" Target="https://starcitygames.com/zirda-the-dawnwaker-sgl-mtg-iko-233-enn/?sku=SGL-MTG-IKO-233-ENN1" TargetMode="External"/><Relationship Id="rId2082" Type="http://schemas.openxmlformats.org/officeDocument/2006/relationships/hyperlink" Target="https://starcitygames.com/lathiel-the-bounteous-dawn-sgl-mtg-cmr-285-enn/?sku=SGL-MTG-CMR-285-ENN1" TargetMode="External"/><Relationship Id="rId261" Type="http://schemas.openxmlformats.org/officeDocument/2006/relationships/hyperlink" Target="https://starcitygames.com/celestial-mantle-sgl-mtg-jmp-096-enn/?sku=SGL-MTG-JMP-096-ENN" TargetMode="External"/><Relationship Id="rId499" Type="http://schemas.openxmlformats.org/officeDocument/2006/relationships/hyperlink" Target="https://starcitygames.com/thryx-the-sudden-storm-sgl-mtg-thb-076-enn/?sku=SGL-MTG-THB-076-ENN1" TargetMode="External"/><Relationship Id="rId2387" Type="http://schemas.openxmlformats.org/officeDocument/2006/relationships/hyperlink" Target="https://starcitygames.com/skycloud-expanse-sgl-mtg-ncc-427-enn/?sku=SGL-MTG-NCC-427-ENN1" TargetMode="External"/><Relationship Id="rId359" Type="http://schemas.openxmlformats.org/officeDocument/2006/relationships/hyperlink" Target="https://starcitygames.com/lost-isle-calling-sgl-mtg-ltr-061-enn/?sku=SGL-MTG-LTR-061-ENN" TargetMode="External"/><Relationship Id="rId566" Type="http://schemas.openxmlformats.org/officeDocument/2006/relationships/hyperlink" Target="https://starcitygames.com/swarm-intelligence-sgl-mtg-hou-50-enn/?sku=SGL-MTG-HOU-50-ENN1" TargetMode="External"/><Relationship Id="rId773" Type="http://schemas.openxmlformats.org/officeDocument/2006/relationships/hyperlink" Target="https://starcitygames.com/kaervek-the-spiteful-sgl-mtg-m21-106-enn/?sku=SGL-MTG-M21-106-ENN1" TargetMode="External"/><Relationship Id="rId1196" Type="http://schemas.openxmlformats.org/officeDocument/2006/relationships/hyperlink" Target="https://starcitygames.com/chaos-maw-sgl-mtg-hou-87-enn/?sku=SGL-MTG-HOU-87-ENN1" TargetMode="External"/><Relationship Id="rId2247" Type="http://schemas.openxmlformats.org/officeDocument/2006/relationships/hyperlink" Target="https://starcitygames.com/sigiled-sword-of-valeron-sgl-mtg-m19-244-enn/?sku=SGL-MTG-M19-244-ENN" TargetMode="External"/><Relationship Id="rId2454" Type="http://schemas.openxmlformats.org/officeDocument/2006/relationships/hyperlink" Target="https://starcitygames.com/fortified-village-sgl-mtg-soi-274-enn/?sku=SGL-MTG-SOI-274-ENN1" TargetMode="External"/><Relationship Id="rId121" Type="http://schemas.openxmlformats.org/officeDocument/2006/relationships/hyperlink" Target="https://starcitygames.com/out-of-time-sgl-mtg-mh2-023-enn/?sku=SGL-MTG-MH2-023-ENN1" TargetMode="External"/><Relationship Id="rId219" Type="http://schemas.openxmlformats.org/officeDocument/2006/relationships/hyperlink" Target="https://starcitygames.com/steel-plume-marshal-sgl-mtg-jmp-005-enn/?sku=SGL-MTG-JMP-005-ENN1" TargetMode="External"/><Relationship Id="rId426" Type="http://schemas.openxmlformats.org/officeDocument/2006/relationships/hyperlink" Target="https://starcitygames.com/seafloor-oracle-sgl-mtg-rix-51-enn/?sku=SGL-MTG-RIX-51-ENN1" TargetMode="External"/><Relationship Id="rId633" Type="http://schemas.openxmlformats.org/officeDocument/2006/relationships/hyperlink" Target="https://starcitygames.com/fathom-fleet-captain-sgl-mtg-xln-106-enn/?sku=SGL-MTG-XLN-106-ENN1" TargetMode="External"/><Relationship Id="rId980" Type="http://schemas.openxmlformats.org/officeDocument/2006/relationships/hyperlink" Target="https://starcitygames.com/feldon-ronom-excavator-sgl-mtg-bro-135-enn/?sku=SGL-MTG-BRO-135-ENN" TargetMode="External"/><Relationship Id="rId1056" Type="http://schemas.openxmlformats.org/officeDocument/2006/relationships/hyperlink" Target="https://starcitygames.com/gadrak-the-crown-scourge-sgl-mtg-j22-538-enn/?sku=SGL-MTG-J22-538-ENN" TargetMode="External"/><Relationship Id="rId1263" Type="http://schemas.openxmlformats.org/officeDocument/2006/relationships/hyperlink" Target="https://starcitygames.com/inscription-of-abundance-sgl-mtg-znr-186-enn/?sku=SGL-MTG-ZNR-186-ENN1" TargetMode="External"/><Relationship Id="rId2107" Type="http://schemas.openxmlformats.org/officeDocument/2006/relationships/hyperlink" Target="https://starcitygames.com/kros-defense-contractor-sgl-mtg-ncc-007-enn/?sku=SGL-MTG-NCC-007-ENN1" TargetMode="External"/><Relationship Id="rId2314" Type="http://schemas.openxmlformats.org/officeDocument/2006/relationships/hyperlink" Target="https://starcitygames.com/ichor-elixir-sgl-mtg-moc-046-enn/?sku=SGL-MTG-MOC-046-ENN" TargetMode="External"/><Relationship Id="rId840" Type="http://schemas.openxmlformats.org/officeDocument/2006/relationships/hyperlink" Target="https://starcitygames.com/cleaving-reaper-sgl-mtg-khm-376-enn/?sku=SGL-MTG-KHM-376-ENN1" TargetMode="External"/><Relationship Id="rId938" Type="http://schemas.openxmlformats.org/officeDocument/2006/relationships/hyperlink" Target="https://starcitygames.com/tilonallis-summoner-sgl-mtg-rix-121-enn/?sku=SGL-MTG-RIX-121-ENN" TargetMode="External"/><Relationship Id="rId1470" Type="http://schemas.openxmlformats.org/officeDocument/2006/relationships/hyperlink" Target="https://starcitygames.com/herd-migration-sgl-mtg-dmu-165-enn/?sku=SGL-MTG-DMU-165-ENN1" TargetMode="External"/><Relationship Id="rId1568" Type="http://schemas.openxmlformats.org/officeDocument/2006/relationships/hyperlink" Target="https://starcitygames.com/shaile-dean-of-radiance-embrose-dean-of-shadow-sgl-mtg-stx-158-enn/?sku=SGL-MTG-STX-158-ENN1" TargetMode="External"/><Relationship Id="rId1775" Type="http://schemas.openxmlformats.org/officeDocument/2006/relationships/hyperlink" Target="https://starcitygames.com/elsha-of-the-infinite-sgl-mtg-2x2-208-enn/?sku=SGL-MTG-2X2-208-ENN1" TargetMode="External"/><Relationship Id="rId67" Type="http://schemas.openxmlformats.org/officeDocument/2006/relationships/hyperlink" Target="https://starcitygames.com/valiant-veteran-sgl-mtg-dmu-038-enn/?sku=SGL-MTG-DMU-038-ENN1" TargetMode="External"/><Relationship Id="rId700" Type="http://schemas.openxmlformats.org/officeDocument/2006/relationships/hyperlink" Target="https://starcitygames.com/hooded-blightfang-sgl-mtg-m21-104-enn/?sku=SGL-MTG-M21-104-ENN1" TargetMode="External"/><Relationship Id="rId1123" Type="http://schemas.openxmlformats.org/officeDocument/2006/relationships/hyperlink" Target="https://starcitygames.com/wrecking-ogre-sgl-mtg-gtc-112-enn/?sku=SGL-MTG-GTC-112-ENN" TargetMode="External"/><Relationship Id="rId1330" Type="http://schemas.openxmlformats.org/officeDocument/2006/relationships/hyperlink" Target="https://starcitygames.com/howling-moon-sgl-mtg-vow-204-enn/?sku=SGL-MTG-VOW-204-ENN1" TargetMode="External"/><Relationship Id="rId1428" Type="http://schemas.openxmlformats.org/officeDocument/2006/relationships/hyperlink" Target="https://starcitygames.com/megantic-sliver-sgl-mtg-m14-185-enn/?sku=SGL-MTG-M14-185-ENN1" TargetMode="External"/><Relationship Id="rId1635" Type="http://schemas.openxmlformats.org/officeDocument/2006/relationships/hyperlink" Target="https://starcitygames.com/primevals-glorious-rebirth-sgl-mtg-dom-201-enn/?sku=SGL-MTG-DOM-201-ENN" TargetMode="External"/><Relationship Id="rId1982" Type="http://schemas.openxmlformats.org/officeDocument/2006/relationships/hyperlink" Target="https://starcitygames.com/cindervines-sgl-mtg-rna-161-enn/?sku=SGL-MTG-RNA-161-ENN1" TargetMode="External"/><Relationship Id="rId1842" Type="http://schemas.openxmlformats.org/officeDocument/2006/relationships/hyperlink" Target="https://starcitygames.com/ziatoras-envoy-sgl-mtg-snc2-340-enn/?sku=SGL-MTG-SNC2-340-ENN1" TargetMode="External"/><Relationship Id="rId1702" Type="http://schemas.openxmlformats.org/officeDocument/2006/relationships/hyperlink" Target="https://starcitygames.com/admiral-beckett-brass-sgl-mtg-pwsb-xln_217-enn/?sku=SGL-MTG-PWSB-XLN_217-ENN1" TargetMode="External"/><Relationship Id="rId283" Type="http://schemas.openxmlformats.org/officeDocument/2006/relationships/hyperlink" Target="https://starcitygames.com/brilliant-restoration-sgl-mtg-neo-007-enn/?sku=SGL-MTG-NEO-007-ENN1" TargetMode="External"/><Relationship Id="rId490" Type="http://schemas.openxmlformats.org/officeDocument/2006/relationships/hyperlink" Target="https://starcitygames.com/glyph-keeper-sgl-mtg-akh-55-enn/?sku=SGL-MTG-AKH-55-ENN1" TargetMode="External"/><Relationship Id="rId2171" Type="http://schemas.openxmlformats.org/officeDocument/2006/relationships/hyperlink" Target="https://starcitygames.com/guided-passage-sgl-mtg-2x2-224-enn/?sku=SGL-MTG-2X2-224-ENN1" TargetMode="External"/><Relationship Id="rId143" Type="http://schemas.openxmlformats.org/officeDocument/2006/relationships/hyperlink" Target="https://starcitygames.com/maul-of-the-skyclaves-sgl-mtg-moc-195-enn/?sku=SGL-MTG-MOC-195-ENN" TargetMode="External"/><Relationship Id="rId350" Type="http://schemas.openxmlformats.org/officeDocument/2006/relationships/hyperlink" Target="https://starcitygames.com/ghostly-pilferer-sgl-mtg-ncc-223-enn/?sku=SGL-MTG-NCC-223-ENN1" TargetMode="External"/><Relationship Id="rId588" Type="http://schemas.openxmlformats.org/officeDocument/2006/relationships/hyperlink" Target="https://starcitygames.com/commit-sgl-mtg-akh-211a-enn/?sku=SGL-MTG-AKH-211a-ENN1" TargetMode="External"/><Relationship Id="rId795" Type="http://schemas.openxmlformats.org/officeDocument/2006/relationships/hyperlink" Target="https://starcitygames.com/prowling-geistcatcher-sgl-mtg-mic-021-enn/?sku=SGL-MTG-MIC-021-ENN1" TargetMode="External"/><Relationship Id="rId2031" Type="http://schemas.openxmlformats.org/officeDocument/2006/relationships/hyperlink" Target="https://starcitygames.com/borborygmos-sgl-mtg-gk2-87-enn/?sku=SGL-MTG-GK2-87-ENN1" TargetMode="External"/><Relationship Id="rId2269" Type="http://schemas.openxmlformats.org/officeDocument/2006/relationships/hyperlink" Target="https://starcitygames.com/getaway-car-sgl-mtg-snc-237-enn/?sku=SGL-MTG-SNC-237-ENN1" TargetMode="External"/><Relationship Id="rId2476" Type="http://schemas.openxmlformats.org/officeDocument/2006/relationships/hyperlink" Target="https://starcitygames.com/crawling-barrens-sgl-mtg-znr-262-enn/?sku=SGL-MTG-ZNR-262-ENN1" TargetMode="External"/><Relationship Id="rId9" Type="http://schemas.openxmlformats.org/officeDocument/2006/relationships/hyperlink" Target="https://starcitygames.com/ethereal-armor-sgl-mtg-tsr2-293-enn/?sku=SGL-MTG-TSR2-293-ENN" TargetMode="External"/><Relationship Id="rId210" Type="http://schemas.openxmlformats.org/officeDocument/2006/relationships/hyperlink" Target="https://starcitygames.com/lumbering-battlement-sgl-mtg-rna-15-enn/?sku=SGL-MTG-RNA-15-ENN1" TargetMode="External"/><Relationship Id="rId448" Type="http://schemas.openxmlformats.org/officeDocument/2006/relationships/hyperlink" Target="https://starcitygames.com/inscription-of-insight-sgl-mtg-znr-061-enn/?sku=SGL-MTG-ZNR-061-ENN1" TargetMode="External"/><Relationship Id="rId655" Type="http://schemas.openxmlformats.org/officeDocument/2006/relationships/hyperlink" Target="https://starcitygames.com/dreadhorde-invasion-sgl-mtg-mic-114-enn/?sku=SGL-MTG-MIC-114-ENN1" TargetMode="External"/><Relationship Id="rId862" Type="http://schemas.openxmlformats.org/officeDocument/2006/relationships/hyperlink" Target="https://starcitygames.com/demon-of-dark-schemes-sgl-mtg-kld-73-enn/?sku=SGL-MTG-KLD-73-ENN1" TargetMode="External"/><Relationship Id="rId1078" Type="http://schemas.openxmlformats.org/officeDocument/2006/relationships/hyperlink" Target="https://starcitygames.com/leyline-of-combustion-sgl-mtg-m20-148-enn/?sku=SGL-MTG-M20-148-ENN" TargetMode="External"/><Relationship Id="rId1285" Type="http://schemas.openxmlformats.org/officeDocument/2006/relationships/hyperlink" Target="https://starcitygames.com/fauna-shaman-sgl-mtg-bro-179-enn/?sku=SGL-MTG-BRO-179-ENN" TargetMode="External"/><Relationship Id="rId1492" Type="http://schemas.openxmlformats.org/officeDocument/2006/relationships/hyperlink" Target="https://starcitygames.com/primal-might-sgl-mtg-m21-197-enn/?sku=SGL-MTG-M21-197-ENN1" TargetMode="External"/><Relationship Id="rId2129" Type="http://schemas.openxmlformats.org/officeDocument/2006/relationships/hyperlink" Target="https://starcitygames.com/slogurk-the-overslime-sgl-mtg-mid-242-enn/?sku=SGL-MTG-MID-242-ENN1" TargetMode="External"/><Relationship Id="rId2336" Type="http://schemas.openxmlformats.org/officeDocument/2006/relationships/hyperlink" Target="https://starcitygames.com/precursor-golem-sgl-mtg-brr-042-enn/?sku=SGL-MTG-BRR-042-ENN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citygames.com/spring-leaf-avenger-sgl-mtg-neo-208-enf/?sku=SGL-MTG-NEO-208-ENF1" TargetMode="External"/><Relationship Id="rId21" Type="http://schemas.openxmlformats.org/officeDocument/2006/relationships/hyperlink" Target="https://starcitygames.com/see-the-truth-sgl-mtg-m21-069-enf/?sku=SGL-MTG-M21-069-ENF1" TargetMode="External"/><Relationship Id="rId42" Type="http://schemas.openxmlformats.org/officeDocument/2006/relationships/hyperlink" Target="https://starcitygames.com/infernal-reckoning-sgl-mtg-prm-pre-m19-102-enf/?sku=SGL-MTG-PRM-PRE_M19_102-ENF1" TargetMode="External"/><Relationship Id="rId63" Type="http://schemas.openxmlformats.org/officeDocument/2006/relationships/hyperlink" Target="https://starcitygames.com/invoke-despair-sgl-mtg-prm-pre_neo_101-enf/?sku=SGL-MTG-PRM-PRE_NEO_101-ENF1" TargetMode="External"/><Relationship Id="rId84" Type="http://schemas.openxmlformats.org/officeDocument/2006/relationships/hyperlink" Target="https://starcitygames.com/mythos-of-vadrok-sgl-mtg-prm-pre_iko_127-enf/?sku=SGL-MTG-PRM-PRE_IKO_127-ENF1" TargetMode="External"/><Relationship Id="rId138" Type="http://schemas.openxmlformats.org/officeDocument/2006/relationships/hyperlink" Target="https://starcitygames.com/eloise-nephalia-sleuth-sgl-mtg-mic-003-enf/?sku=SGL-MTG-MIC-003-ENF1" TargetMode="External"/><Relationship Id="rId159" Type="http://schemas.openxmlformats.org/officeDocument/2006/relationships/hyperlink" Target="https://starcitygames.com/foundry-champion-sgl-mtg-gtc-165-enf/?sku=SGL-MTG-GTC-165-ENF1" TargetMode="External"/><Relationship Id="rId170" Type="http://schemas.openxmlformats.org/officeDocument/2006/relationships/hyperlink" Target="https://starcitygames.com/slogurk-the-overslime-sgl-mtg-mid-242-enf/?sku=SGL-MTG-MID-242-ENF1" TargetMode="External"/><Relationship Id="rId191" Type="http://schemas.openxmlformats.org/officeDocument/2006/relationships/hyperlink" Target="https://starcitygames.com/chandras-incinerator-sgl-mtg-m212-302-enf/?sku=SGL-MTG-M212-302-ENF1" TargetMode="External"/><Relationship Id="rId205" Type="http://schemas.openxmlformats.org/officeDocument/2006/relationships/hyperlink" Target="https://starcitygames.com/baba-lysaga-night-witch-sgl-mtg-clb3-525-enf/?sku=SGL-MTG-CLB3-525-ENF1" TargetMode="External"/><Relationship Id="rId107" Type="http://schemas.openxmlformats.org/officeDocument/2006/relationships/hyperlink" Target="https://starcitygames.com/old-growth-troll-sgl-mtg-khm-185-enf/?sku=SGL-MTG-KHM-185-ENF1" TargetMode="External"/><Relationship Id="rId11" Type="http://schemas.openxmlformats.org/officeDocument/2006/relationships/hyperlink" Target="https://starcitygames.com/sparring-regimen-sgl-mtg-stx-029-enf/?sku=SGL-MTG-STX-029-ENF1" TargetMode="External"/><Relationship Id="rId32" Type="http://schemas.openxmlformats.org/officeDocument/2006/relationships/hyperlink" Target="https://starcitygames.com/reflections-of-littjara-sgl-mtg-prm-bun_khm_400-enf/?sku=SGL-MTG-PRM-BUN_KHM_400-ENF1" TargetMode="External"/><Relationship Id="rId37" Type="http://schemas.openxmlformats.org/officeDocument/2006/relationships/hyperlink" Target="https://starcitygames.com/angler-turtle-sgl-mtg-m19-gp2-enf/?sku=SGL-MTG-M19-GP2-ENF1" TargetMode="External"/><Relationship Id="rId53" Type="http://schemas.openxmlformats.org/officeDocument/2006/relationships/hyperlink" Target="https://starcitygames.com/biting-palm-ninja-sgl-mtg-prm-pre_neo_088-enf/?sku=SGL-MTG-PRM-PRE_NEO_088-ENF1" TargetMode="External"/><Relationship Id="rId58" Type="http://schemas.openxmlformats.org/officeDocument/2006/relationships/hyperlink" Target="https://starcitygames.com/braids-cabal-minion-sgl-mtg-mh23-273-enf/?sku=SGL-MTG-MH23-273-ENF1" TargetMode="External"/><Relationship Id="rId74" Type="http://schemas.openxmlformats.org/officeDocument/2006/relationships/hyperlink" Target="https://starcitygames.com/ogre-head-helm-sgl-mtg-neo2-470-enf/?sku=SGL-MTG-NEO2-470-ENF1" TargetMode="External"/><Relationship Id="rId79" Type="http://schemas.openxmlformats.org/officeDocument/2006/relationships/hyperlink" Target="https://starcitygames.com/flamekin-herald-sgl-mtg-cmr-179-enf/?sku=SGL-MTG-CMR-179-ENF1" TargetMode="External"/><Relationship Id="rId102" Type="http://schemas.openxmlformats.org/officeDocument/2006/relationships/hyperlink" Target="https://starcitygames.com/gala-greeters-sgl-mtg-snc2-450-enf/?sku=SGL-MTG-SNC2-450-ENF1" TargetMode="External"/><Relationship Id="rId123" Type="http://schemas.openxmlformats.org/officeDocument/2006/relationships/hyperlink" Target="https://starcitygames.com/skycat-sovereign-sgl-mtg-iko-207-enf/?sku=SGL-MTG-IKO-207-ENF1" TargetMode="External"/><Relationship Id="rId128" Type="http://schemas.openxmlformats.org/officeDocument/2006/relationships/hyperlink" Target="https://starcitygames.com/kamiz-obscura-oculus-sgl-mtg-ncc-003-enf/?sku=SGL-MTG-NCC-003-ENF1" TargetMode="External"/><Relationship Id="rId144" Type="http://schemas.openxmlformats.org/officeDocument/2006/relationships/hyperlink" Target="https://starcitygames.com/torrent-sculptor-flamethrower-sonata-sgl-mtg-prm-pre_stx_159-enf/?sku=SGL-MTG-PRM-PRE_STX_159-ENF1" TargetMode="External"/><Relationship Id="rId149" Type="http://schemas.openxmlformats.org/officeDocument/2006/relationships/hyperlink" Target="https://starcitygames.com/ognis-the-dragons-lash-sgl-mtg-prm-pre_snc_210-enf/?sku=SGL-MTG-PRM-PRE_SNC_210-ENF1" TargetMode="External"/><Relationship Id="rId5" Type="http://schemas.openxmlformats.org/officeDocument/2006/relationships/hyperlink" Target="https://starcitygames.com/pack-leader-sgl-mtg-m21-029-enf/?sku=SGL-MTG-M21-029-ENF1" TargetMode="External"/><Relationship Id="rId90" Type="http://schemas.openxmlformats.org/officeDocument/2006/relationships/hyperlink" Target="https://starcitygames.com/zalto-fire-giant-duke-sgl-mtg-afr-171-enf/?sku=SGL-MTG-AFR-171-ENF1" TargetMode="External"/><Relationship Id="rId95" Type="http://schemas.openxmlformats.org/officeDocument/2006/relationships/hyperlink" Target="https://starcitygames.com/march-of-reckless-joy-sgl-mtg-neo2-469-enf/?sku=SGL-MTG-NEO2-469-ENF1" TargetMode="External"/><Relationship Id="rId160" Type="http://schemas.openxmlformats.org/officeDocument/2006/relationships/hyperlink" Target="https://starcitygames.com/piru-the-volatile-sgl-mtg-mh2-207-enf/?sku=SGL-MTG-MH2-207-ENF1" TargetMode="External"/><Relationship Id="rId165" Type="http://schemas.openxmlformats.org/officeDocument/2006/relationships/hyperlink" Target="https://starcitygames.com/cabaretti-ascendancy-sgl-mtg-prm-pre_snc_172-enf/?sku=SGL-MTG-PRM-PRE_SNC_172-ENF1" TargetMode="External"/><Relationship Id="rId181" Type="http://schemas.openxmlformats.org/officeDocument/2006/relationships/hyperlink" Target="https://starcitygames.com/oracles-vault-sgl-mtg-prm-pre-akh-234-enf/?sku=SGL-MTG-PRM-PRE_AKH_234-ENF1" TargetMode="External"/><Relationship Id="rId186" Type="http://schemas.openxmlformats.org/officeDocument/2006/relationships/hyperlink" Target="https://starcitygames.com/riptide-laboratory-sgl-mtg-mh23-303-enf/?sku=SGL-MTG-MH23-303-ENF1" TargetMode="External"/><Relationship Id="rId211" Type="http://schemas.openxmlformats.org/officeDocument/2006/relationships/printerSettings" Target="../printerSettings/printerSettings8.bin"/><Relationship Id="rId22" Type="http://schemas.openxmlformats.org/officeDocument/2006/relationships/hyperlink" Target="https://starcitygames.com/sea-dasher-octopus-sgl-mtg-prm-pre_iko_066-enf/?sku=SGL-MTG-PRM-PRE_IKO_066-ENF1" TargetMode="External"/><Relationship Id="rId27" Type="http://schemas.openxmlformats.org/officeDocument/2006/relationships/hyperlink" Target="https://starcitygames.com/inscription-of-insight-sgl-mtg-znr-061-enf/?sku=SGL-MTG-ZNR-061-ENF1" TargetMode="External"/><Relationship Id="rId43" Type="http://schemas.openxmlformats.org/officeDocument/2006/relationships/hyperlink" Target="https://starcitygames.com/nezumi-shortfang-sgl-mtg-pwsb-chk_131-enf/?sku=SGL-MTG-PWSB-CHK_131-ENF1" TargetMode="External"/><Relationship Id="rId48" Type="http://schemas.openxmlformats.org/officeDocument/2006/relationships/hyperlink" Target="https://starcitygames.com/taborax-hopes-demise-sgl-mtg-znr-129-enf/?sku=SGL-MTG-ZNR-129-ENF1" TargetMode="External"/><Relationship Id="rId64" Type="http://schemas.openxmlformats.org/officeDocument/2006/relationships/hyperlink" Target="https://starcitygames.com/invoke-despair-sgl-mtg-neo2-379-enf/?sku=SGL-MTG-NEO2-379-ENF1" TargetMode="External"/><Relationship Id="rId69" Type="http://schemas.openxmlformats.org/officeDocument/2006/relationships/hyperlink" Target="https://starcitygames.com/march-of-wretched-sorrow-sgl-mtg-neo-111-enf/?sku=SGL-MTG-NEO-111-ENF1" TargetMode="External"/><Relationship Id="rId113" Type="http://schemas.openxmlformats.org/officeDocument/2006/relationships/hyperlink" Target="https://starcitygames.com/gemrazer-sgl-mtg-prm-pre_iko_155-enf/?sku=SGL-MTG-PRM-PRE_IKO_155-ENF1" TargetMode="External"/><Relationship Id="rId118" Type="http://schemas.openxmlformats.org/officeDocument/2006/relationships/hyperlink" Target="https://starcitygames.com/planewide-celebration-sgl-mtg-prm-pre-war-172-enf/?sku=SGL-MTG-PRM-PRE_WAR_172-ENF1" TargetMode="External"/><Relationship Id="rId134" Type="http://schemas.openxmlformats.org/officeDocument/2006/relationships/hyperlink" Target="https://starcitygames.com/colfenor-the-last-yew-sgl-mtg-cmr2-594-enf/?sku=SGL-MTG-CMR2-594-ENF1" TargetMode="External"/><Relationship Id="rId139" Type="http://schemas.openxmlformats.org/officeDocument/2006/relationships/hyperlink" Target="https://starcitygames.com/kotose-the-silent-spider-sgl-mtg-neo2-490-enf/?sku=SGL-MTG-NEO2-490-ENF1" TargetMode="External"/><Relationship Id="rId80" Type="http://schemas.openxmlformats.org/officeDocument/2006/relationships/hyperlink" Target="https://starcitygames.com/scrap-welder-sgl-mtg-prm-pre_neo_159-enf/?sku=SGL-MTG-PRM-PRE_NEO_159-ENF1" TargetMode="External"/><Relationship Id="rId85" Type="http://schemas.openxmlformats.org/officeDocument/2006/relationships/hyperlink" Target="https://starcitygames.com/calamity-bearer-sgl-mtg-khm-125-enf/?sku=SGL-MTG-KHM-125-ENF1" TargetMode="External"/><Relationship Id="rId150" Type="http://schemas.openxmlformats.org/officeDocument/2006/relationships/hyperlink" Target="https://starcitygames.com/polukranos-unchained-sgl-mtg-thb-224-enf/?sku=SGL-MTG-THB-224-ENF1" TargetMode="External"/><Relationship Id="rId155" Type="http://schemas.openxmlformats.org/officeDocument/2006/relationships/hyperlink" Target="https://starcitygames.com/blade-historian-sgl-mtg-stx-165-enf/?sku=SGL-MTG-STX-165-ENF1" TargetMode="External"/><Relationship Id="rId171" Type="http://schemas.openxmlformats.org/officeDocument/2006/relationships/hyperlink" Target="https://starcitygames.com/slogurk-the-overslime-sgl-mtg-prm-pre_mid_242-enf/?sku=SGL-MTG-PRM-PRE_MID_242-ENF1" TargetMode="External"/><Relationship Id="rId176" Type="http://schemas.openxmlformats.org/officeDocument/2006/relationships/hyperlink" Target="https://starcitygames.com/pyramid-of-the-pantheon-sgl-mtg-prm-pre-akh-235-enf/?sku=SGL-MTG-PRM-PRE_AKH_235-ENF1" TargetMode="External"/><Relationship Id="rId192" Type="http://schemas.openxmlformats.org/officeDocument/2006/relationships/hyperlink" Target="https://starcitygames.com/ill-tempered-loner-howlpack-avenger-sgl-mtg-vow-162-enf/?sku=SGL-MTG-VOW-162-ENF1" TargetMode="External"/><Relationship Id="rId197" Type="http://schemas.openxmlformats.org/officeDocument/2006/relationships/hyperlink" Target="https://starcitygames.com/minion-of-the-mighty-sgl-mtg-afr2-320-enf/?sku=SGL-MTG-AFR2-320-ENF1" TargetMode="External"/><Relationship Id="rId206" Type="http://schemas.openxmlformats.org/officeDocument/2006/relationships/hyperlink" Target="https://starcitygames.com/nine-fingers-keene-sgl-mtg-clb3-546-enf/?sku=SGL-MTG-CLB3-546-ENF1" TargetMode="External"/><Relationship Id="rId201" Type="http://schemas.openxmlformats.org/officeDocument/2006/relationships/hyperlink" Target="https://starcitygames.com/bane-lord-of-darkness-sgl-mtg-clb-267-enf/?sku=SGL-MTG-CLB-267-ENF1" TargetMode="External"/><Relationship Id="rId12" Type="http://schemas.openxmlformats.org/officeDocument/2006/relationships/hyperlink" Target="https://starcitygames.com/legion-angel-sgl-mtg-znr-023-enf/?sku=SGL-MTG-ZNR-023-ENF1" TargetMode="External"/><Relationship Id="rId17" Type="http://schemas.openxmlformats.org/officeDocument/2006/relationships/hyperlink" Target="https://starcitygames.com/goring-ceratops-sgl-mtg-prm-pre-xln-013-enf/?sku=SGL-MTG-PRM-PRE_XLN_013-ENF1" TargetMode="External"/><Relationship Id="rId33" Type="http://schemas.openxmlformats.org/officeDocument/2006/relationships/hyperlink" Target="https://starcitygames.com/sphinx-of-enlightenment-sgl-mtg-gn2-002-enf/?sku=SGL-MTG-GN2-002-ENF1" TargetMode="External"/><Relationship Id="rId38" Type="http://schemas.openxmlformats.org/officeDocument/2006/relationships/hyperlink" Target="https://starcitygames.com/cyclone-summoner-sgl-mtg-khm2-343-enf/?sku=SGL-MTG-KHM2-343-ENF1" TargetMode="External"/><Relationship Id="rId59" Type="http://schemas.openxmlformats.org/officeDocument/2006/relationships/hyperlink" Target="https://starcitygames.com/doomwake-giant-sgl-mtg-jou-66-enf/?sku=SGL-MTG-JOU-66-ENF1" TargetMode="External"/><Relationship Id="rId103" Type="http://schemas.openxmlformats.org/officeDocument/2006/relationships/hyperlink" Target="https://starcitygames.com/emrakuls-evangel-sgl-mtg-emn-156-enf/?sku=SGL-MTG-EMN-156-ENF1" TargetMode="External"/><Relationship Id="rId108" Type="http://schemas.openxmlformats.org/officeDocument/2006/relationships/hyperlink" Target="https://starcitygames.com/basic-conjuration-sgl-mtg-stx-120-enf/?sku=SGL-MTG-STX-120-ENF1" TargetMode="External"/><Relationship Id="rId124" Type="http://schemas.openxmlformats.org/officeDocument/2006/relationships/hyperlink" Target="https://starcitygames.com/hallowed-respite-sgl-mtg-mid-227-enf/?sku=SGL-MTG-MID-227-ENF1" TargetMode="External"/><Relationship Id="rId129" Type="http://schemas.openxmlformats.org/officeDocument/2006/relationships/hyperlink" Target="https://starcitygames.com/tivit-seller-of-secrets-sgl-mtg-ncc-010-enf/?sku=SGL-MTG-NCC-010-ENF1" TargetMode="External"/><Relationship Id="rId54" Type="http://schemas.openxmlformats.org/officeDocument/2006/relationships/hyperlink" Target="https://starcitygames.com/shakedown-heavy-sgl-mtg-prm-pre_snc_095-enf/?sku=SGL-MTG-PRM-PRE_SNC_095-ENF1" TargetMode="External"/><Relationship Id="rId70" Type="http://schemas.openxmlformats.org/officeDocument/2006/relationships/hyperlink" Target="https://starcitygames.com/tibalt-the-fiend-blooded-sgl-MTG-DDK-41-enf/?sku=SGL-MTG-DDK-41-ENF1" TargetMode="External"/><Relationship Id="rId75" Type="http://schemas.openxmlformats.org/officeDocument/2006/relationships/hyperlink" Target="https://starcitygames.com/repeating-barrage-sgl-mtg-prm-pre-xln-156-enf/?sku=SGL-MTG-PRM-PRE_XLN_156-ENF1" TargetMode="External"/><Relationship Id="rId91" Type="http://schemas.openxmlformats.org/officeDocument/2006/relationships/hyperlink" Target="https://starcitygames.com/immortal-phoenix-sgl-mtg-m19-gp4-enf/?sku=SGL-MTG-M19-GP4-ENF1" TargetMode="External"/><Relationship Id="rId96" Type="http://schemas.openxmlformats.org/officeDocument/2006/relationships/hyperlink" Target="https://starcitygames.com/swarm-shambler-sgl-mtg-znr-207-enf/?sku=SGL-MTG-ZNR-207-ENF1" TargetMode="External"/><Relationship Id="rId140" Type="http://schemas.openxmlformats.org/officeDocument/2006/relationships/hyperlink" Target="https://starcitygames.com/hostile-takeover-sgl-mtg-prm-pre_snc_191-enf/?sku=SGL-MTG-PRM-PRE_SNC_191-ENF1" TargetMode="External"/><Relationship Id="rId145" Type="http://schemas.openxmlformats.org/officeDocument/2006/relationships/hyperlink" Target="https://starcitygames.com/niv-mizzet-the-firemind-sgl-mtg-gk1-26-enf/?sku=SGL-MTG-GK1-26-ENF1" TargetMode="External"/><Relationship Id="rId161" Type="http://schemas.openxmlformats.org/officeDocument/2006/relationships/hyperlink" Target="https://starcitygames.com/black-market-tycoon-sgl-mtg-snc2-434-enf/?sku=SGL-MTG-SNC2-434-ENF1" TargetMode="External"/><Relationship Id="rId166" Type="http://schemas.openxmlformats.org/officeDocument/2006/relationships/hyperlink" Target="https://starcitygames.com/trostani-selesnyas-voice-sgl-mtg-gk1-102-enf/?sku=SGL-MTG-GK1-102-ENF1" TargetMode="External"/><Relationship Id="rId182" Type="http://schemas.openxmlformats.org/officeDocument/2006/relationships/hyperlink" Target="https://starcitygames.com/knowledge-pool-sgl-mtg-pwsb-mbs_111-enf/?sku=SGL-MTG-PWSB-MBS_111-ENF1" TargetMode="External"/><Relationship Id="rId187" Type="http://schemas.openxmlformats.org/officeDocument/2006/relationships/hyperlink" Target="https://starcitygames.com/halana-and-alena-partners-sgl-mtg-vow2-325-enf/?sku=SGL-MTG-VOW2-325-ENF1" TargetMode="External"/><Relationship Id="rId1" Type="http://schemas.openxmlformats.org/officeDocument/2006/relationships/hyperlink" Target="https://starcitygames.com/priest-of-the-wakening-sun-sgl-mtg-xln-27-enf/?sku=SGL-MTG-XLN-27-ENF1" TargetMode="External"/><Relationship Id="rId6" Type="http://schemas.openxmlformats.org/officeDocument/2006/relationships/hyperlink" Target="https://starcitygames.com/livio-oathsworn-sentinel-sgl-mtg-cmr2-551-enf/?sku=SGL-MTG-CMR2-551-ENF1" TargetMode="External"/><Relationship Id="rId23" Type="http://schemas.openxmlformats.org/officeDocument/2006/relationships/hyperlink" Target="https://starcitygames.com/teachings-of-the-archaics-sgl-mtg-stx-057-enf/?sku=SGL-MTG-STX-057-ENF1" TargetMode="External"/><Relationship Id="rId28" Type="http://schemas.openxmlformats.org/officeDocument/2006/relationships/hyperlink" Target="https://starcitygames.com/laboratory-drudge-sgl-mtg-cmr-078-enf/?sku=SGL-MTG-CMR-078-ENF1" TargetMode="External"/><Relationship Id="rId49" Type="http://schemas.openxmlformats.org/officeDocument/2006/relationships/hyperlink" Target="https://starcitygames.com/rise-of-the-dread-marn-sgl-mtg-khm-107-enf/?sku=SGL-MTG-KHM-107-ENF1" TargetMode="External"/><Relationship Id="rId114" Type="http://schemas.openxmlformats.org/officeDocument/2006/relationships/hyperlink" Target="https://starcitygames.com/accomplished-alchemist-sgl-mtg-stx-119-enf/?sku=SGL-MTG-STX-119-ENF1" TargetMode="External"/><Relationship Id="rId119" Type="http://schemas.openxmlformats.org/officeDocument/2006/relationships/hyperlink" Target="https://starcitygames.com/myojin-of-lifes-web-sgl-mtg-pwsb-chk_229-enf/?sku=SGL-MTG-PWSB-CHK_229-ENF1" TargetMode="External"/><Relationship Id="rId44" Type="http://schemas.openxmlformats.org/officeDocument/2006/relationships/hyperlink" Target="https://starcitygames.com/skyclave-shade-sgl-mtg-znr2-298-enf/?sku=SGL-MTG-ZNR2-298-ENF1" TargetMode="External"/><Relationship Id="rId60" Type="http://schemas.openxmlformats.org/officeDocument/2006/relationships/hyperlink" Target="https://starcitygames.com/coveted-prize-sgl-mtg-znr-095-enf/?sku=SGL-MTG-ZNR-095-ENF1" TargetMode="External"/><Relationship Id="rId65" Type="http://schemas.openxmlformats.org/officeDocument/2006/relationships/hyperlink" Target="https://starcitygames.com/vengeant-vampire-sgl-mtg-m19-gp3-enf/?sku=SGL-MTG-M19-GP3-ENF1" TargetMode="External"/><Relationship Id="rId81" Type="http://schemas.openxmlformats.org/officeDocument/2006/relationships/hyperlink" Target="https://starcitygames.com/leyline-of-lightning-sgl-mtg-gpt-68-enf/?sku=SGL-MTG-GPT-68-ENF1" TargetMode="External"/><Relationship Id="rId86" Type="http://schemas.openxmlformats.org/officeDocument/2006/relationships/hyperlink" Target="https://starcitygames.com/calamity-bearer-sgl-mtg-khm2-356-enf/?sku=SGL-MTG-KHM2-356-ENF1" TargetMode="External"/><Relationship Id="rId130" Type="http://schemas.openxmlformats.org/officeDocument/2006/relationships/hyperlink" Target="https://starcitygames.com/doom-foretold-sgl-mtg-eld-187-enf/?sku=SGL-MTG-ELD-187-ENF1" TargetMode="External"/><Relationship Id="rId135" Type="http://schemas.openxmlformats.org/officeDocument/2006/relationships/hyperlink" Target="https://starcitygames.com/aven-heartstabber-sgl-mtg-prm-pre_snc_166-enf/?sku=SGL-MTG-PRM-PRE_SNC_166-ENF1" TargetMode="External"/><Relationship Id="rId151" Type="http://schemas.openxmlformats.org/officeDocument/2006/relationships/hyperlink" Target="https://starcitygames.com/izoni-thousand-eyed-sgl-mtg-gk1-50-enf/?sku=SGL-MTG-GK1-50-ENF1" TargetMode="External"/><Relationship Id="rId156" Type="http://schemas.openxmlformats.org/officeDocument/2006/relationships/hyperlink" Target="https://starcitygames.com/radiant-scrollwielder-sgl-mtg-prm-pre_stx_221-enf/?sku=SGL-MTG-PRM-PRE_STX_221-ENF1" TargetMode="External"/><Relationship Id="rId177" Type="http://schemas.openxmlformats.org/officeDocument/2006/relationships/hyperlink" Target="https://starcitygames.com/pyre-of-heroes-sgl-mtg-khm-241-enf/?sku=SGL-MTG-KHM-241-ENF1" TargetMode="External"/><Relationship Id="rId198" Type="http://schemas.openxmlformats.org/officeDocument/2006/relationships/hyperlink" Target="https://starcitygames.com/barroom-brawl-sgl-mtg-clb-217-enf/?sku=SGL-MTG-CLB-217-ENF1" TargetMode="External"/><Relationship Id="rId172" Type="http://schemas.openxmlformats.org/officeDocument/2006/relationships/hyperlink" Target="https://starcitygames.com/zegana-utopian-speaker-sgl-mtg-prm-pre-rna-214-enf/?sku=SGL-MTG-PRM-PRE_RNA_214-ENF1" TargetMode="External"/><Relationship Id="rId193" Type="http://schemas.openxmlformats.org/officeDocument/2006/relationships/hyperlink" Target="https://starcitygames.com/storms-wrath-sgl-mtg-thb-157-enf/?sku=SGL-MTG-THB-157-ENF1" TargetMode="External"/><Relationship Id="rId202" Type="http://schemas.openxmlformats.org/officeDocument/2006/relationships/hyperlink" Target="https://starcitygames.com/astarion-the-decadent-sgl-mtg-prm-pre_clb_265-enf/?sku=SGL-MTG-PRM-PRE_CLB_265-ENF1" TargetMode="External"/><Relationship Id="rId207" Type="http://schemas.openxmlformats.org/officeDocument/2006/relationships/hyperlink" Target="https://starcitygames.com/jan-jansen-chaos-crafter-sgl-mtg-prm-pre_clb_277-enf/?sku=SGL-MTG-PRM-PRE_CLB_277-ENF1" TargetMode="External"/><Relationship Id="rId13" Type="http://schemas.openxmlformats.org/officeDocument/2006/relationships/hyperlink" Target="https://starcitygames.com/search-for-glory-sgl-mtg-khm-027-enf/?sku=SGL-MTG-KHM-027-ENF1" TargetMode="External"/><Relationship Id="rId18" Type="http://schemas.openxmlformats.org/officeDocument/2006/relationships/hyperlink" Target="https://starcitygames.com/sanguine-sacrament-sgl-mtg-xln-33-enf/?sku=SGL-MTG-XLN-33-ENF1" TargetMode="External"/><Relationship Id="rId39" Type="http://schemas.openxmlformats.org/officeDocument/2006/relationships/hyperlink" Target="https://starcitygames.com/icebreaker-kraken-sgl-mtg-khm2-345-enf/?sku=SGL-MTG-KHM2-345-ENF1" TargetMode="External"/><Relationship Id="rId109" Type="http://schemas.openxmlformats.org/officeDocument/2006/relationships/hyperlink" Target="https://starcitygames.com/varis-silverymoon-ranger-sgl-mtg-afr2-335-enf/?sku=SGL-MTG-AFR2-335-ENF1" TargetMode="External"/><Relationship Id="rId34" Type="http://schemas.openxmlformats.org/officeDocument/2006/relationships/hyperlink" Target="https://starcitygames.com/true-polymorph-sgl-mtg-afr2-369-enf/?sku=SGL-MTG-AFR2-369-ENF1" TargetMode="External"/><Relationship Id="rId50" Type="http://schemas.openxmlformats.org/officeDocument/2006/relationships/hyperlink" Target="https://starcitygames.com/falkenrath-forebear-sgl-mtg-prm-pre_vow_111-enf/?sku=SGL-MTG-PRM-PRE_VOW_111-ENF1" TargetMode="External"/><Relationship Id="rId55" Type="http://schemas.openxmlformats.org/officeDocument/2006/relationships/hyperlink" Target="https://starcitygames.com/eat-to-extinction-sgl-mtg-prm-pre-thb-090-enf/?sku=SGL-MTG-PRM-PRE_THB_090-ENF1" TargetMode="External"/><Relationship Id="rId76" Type="http://schemas.openxmlformats.org/officeDocument/2006/relationships/hyperlink" Target="https://starcitygames.com/phoenix-of-ash-sgl-mtg-thb-148-enf/?sku=SGL-MTG-THB-148-ENF1" TargetMode="External"/><Relationship Id="rId97" Type="http://schemas.openxmlformats.org/officeDocument/2006/relationships/hyperlink" Target="https://starcitygames.com/living-wish-sgl-mtg-a25-179-enf/?sku=SGL-MTG-A25-179-ENF1" TargetMode="External"/><Relationship Id="rId104" Type="http://schemas.openxmlformats.org/officeDocument/2006/relationships/hyperlink" Target="https://starcitygames.com/oran-rief-ooze-sgl-mtg-znr-198-enf/?sku=SGL-MTG-ZNR-198-ENF1" TargetMode="External"/><Relationship Id="rId120" Type="http://schemas.openxmlformats.org/officeDocument/2006/relationships/hyperlink" Target="https://starcitygames.com/ochre-jelly-sgl-mtg-afr2-330-enf/?sku=SGL-MTG-AFR2-330-ENF1" TargetMode="External"/><Relationship Id="rId125" Type="http://schemas.openxmlformats.org/officeDocument/2006/relationships/hyperlink" Target="https://starcitygames.com/dennick-pious-apprentice-dennick-pious-apparition-sgl-mtg-prm-pre_mid_217-enf/?sku=SGL-MTG-PRM-PRE_MID_217-ENF1" TargetMode="External"/><Relationship Id="rId141" Type="http://schemas.openxmlformats.org/officeDocument/2006/relationships/hyperlink" Target="https://starcitygames.com/fireminds-research-sgl-mtg-prm-drft-grn-171-enf/?sku=SGL-MTG-PRM-DRFT_GRN_171-ENF1" TargetMode="External"/><Relationship Id="rId146" Type="http://schemas.openxmlformats.org/officeDocument/2006/relationships/hyperlink" Target="https://starcitygames.com/whirlwind-of-thought-sgl-mtg-iko-215-enf/?sku=SGL-MTG-IKO-215-ENF1" TargetMode="External"/><Relationship Id="rId167" Type="http://schemas.openxmlformats.org/officeDocument/2006/relationships/hyperlink" Target="https://starcitygames.com/galea-kindler-of-hope-sgl-mtg-afc-001-enf/?sku=SGL-MTG-AFC-001-ENF1" TargetMode="External"/><Relationship Id="rId188" Type="http://schemas.openxmlformats.org/officeDocument/2006/relationships/hyperlink" Target="https://starcitygames.com/anje-maid-of-dishonor-sgl-mtg-vow2-309-enf/?sku=SGL-MTG-VOW2-309-ENF1" TargetMode="External"/><Relationship Id="rId7" Type="http://schemas.openxmlformats.org/officeDocument/2006/relationships/hyperlink" Target="https://starcitygames.com/rally-the-ranks-sgl-mtg-khm-020-enf/?sku=SGL-MTG-KHM-020-ENF1" TargetMode="External"/><Relationship Id="rId71" Type="http://schemas.openxmlformats.org/officeDocument/2006/relationships/hyperlink" Target="https://starcitygames.com/tilonallis-summoner-sgl-mtg-rix-121-enf/?sku=SGL-MTG-RIX-121-ENF1" TargetMode="External"/><Relationship Id="rId92" Type="http://schemas.openxmlformats.org/officeDocument/2006/relationships/hyperlink" Target="https://starcitygames.com/chaos-maw-sgl-mtg-hou-87-enf/?sku=SGL-MTG-HOU-87-ENF1" TargetMode="External"/><Relationship Id="rId162" Type="http://schemas.openxmlformats.org/officeDocument/2006/relationships/hyperlink" Target="https://starcitygames.com/gruul-spellbreaker-sgl-mtg-prm-pre-rna-179-enf/?sku=SGL-MTG-PRM-PRE_RNA_179-ENF1" TargetMode="External"/><Relationship Id="rId183" Type="http://schemas.openxmlformats.org/officeDocument/2006/relationships/hyperlink" Target="https://starcitygames.com/triskelion-sgl-mtg-pwsb-m11_218-enf/?sku=SGL-MTG-PWSB-M11_218-ENF1" TargetMode="External"/><Relationship Id="rId2" Type="http://schemas.openxmlformats.org/officeDocument/2006/relationships/hyperlink" Target="https://starcitygames.com/archpriest-of-iona-sgl-mtg-prm-pre_znr_005-enf/?sku=SGL-MTG-PRM-PRE_ZNR_005-ENF1" TargetMode="External"/><Relationship Id="rId29" Type="http://schemas.openxmlformats.org/officeDocument/2006/relationships/hyperlink" Target="https://starcitygames.com/cosmos-charger-sgl-mtg-khm-051-enf/?sku=SGL-MTG-KHM-051-ENF1" TargetMode="External"/><Relationship Id="rId24" Type="http://schemas.openxmlformats.org/officeDocument/2006/relationships/hyperlink" Target="https://starcitygames.com/patrician-geist-sgl-mtg-prm-pre_mid_069-enf/?sku=SGL-MTG-PRM-PRE_MID_069-ENF1" TargetMode="External"/><Relationship Id="rId40" Type="http://schemas.openxmlformats.org/officeDocument/2006/relationships/hyperlink" Target="https://starcitygames.com/multiple-choice-sgl-mtg-stx-048-enf/?sku=SGL-MTG-STX-048-ENF1" TargetMode="External"/><Relationship Id="rId45" Type="http://schemas.openxmlformats.org/officeDocument/2006/relationships/hyperlink" Target="https://starcitygames.com/mukotai-soulripper-sgl-mtg-prm-pre_neo_113-enf/?sku=SGL-MTG-PRM-PRE_NEO_113-ENF1" TargetMode="External"/><Relationship Id="rId66" Type="http://schemas.openxmlformats.org/officeDocument/2006/relationships/hyperlink" Target="https://starcitygames.com/blood-on-the-snow-sgl-mtg-khm-079-enf/?sku=SGL-MTG-KHM-079-ENF1" TargetMode="External"/><Relationship Id="rId87" Type="http://schemas.openxmlformats.org/officeDocument/2006/relationships/hyperlink" Target="https://starcitygames.com/chance-encounter-sgl-mtg-mh2-277-enf/?sku=SGL-MTG-MH2-277-ENF1" TargetMode="External"/><Relationship Id="rId110" Type="http://schemas.openxmlformats.org/officeDocument/2006/relationships/hyperlink" Target="https://starcitygames.com/briarbridge-tracker-sgl-mtg-mid-172-enf/?sku=SGL-MTG-MID-172-ENF1" TargetMode="External"/><Relationship Id="rId115" Type="http://schemas.openxmlformats.org/officeDocument/2006/relationships/hyperlink" Target="https://starcitygames.com/deep-forest-hermit-sgl-mtg-mh13-020-enf/?sku=SGL-MTG-MH13-020-ENF1" TargetMode="External"/><Relationship Id="rId131" Type="http://schemas.openxmlformats.org/officeDocument/2006/relationships/hyperlink" Target="https://starcitygames.com/orah-skyclave-hierophant-sgl-mtg-znr-233-enf/?sku=SGL-MTG-ZNR-233-ENF1" TargetMode="External"/><Relationship Id="rId136" Type="http://schemas.openxmlformats.org/officeDocument/2006/relationships/hyperlink" Target="https://starcitygames.com/etrata-the-silencer-sgl-mtg-gk1-1-enf/?sku=SGL-MTG-GK1-1-ENF1" TargetMode="External"/><Relationship Id="rId157" Type="http://schemas.openxmlformats.org/officeDocument/2006/relationships/hyperlink" Target="https://starcitygames.com/osgir-the-reconstructor-sgl-mtg-c21-008-enf/?sku=SGL-MTG-C21-008-ENF1" TargetMode="External"/><Relationship Id="rId178" Type="http://schemas.openxmlformats.org/officeDocument/2006/relationships/hyperlink" Target="https://starcitygames.com/electrostatic-pummeler-sgl-mtg-prm-pre-kld-210-enf/?sku=SGL-MTG-PRM-PRE_KLD_210-ENF1" TargetMode="External"/><Relationship Id="rId61" Type="http://schemas.openxmlformats.org/officeDocument/2006/relationships/hyperlink" Target="https://starcitygames.com/coveted-prize-sgl-mtg-znr2-337-enf/?sku=SGL-MTG-ZNR2-337-ENF1" TargetMode="External"/><Relationship Id="rId82" Type="http://schemas.openxmlformats.org/officeDocument/2006/relationships/hyperlink" Target="https://starcitygames.com/quicksmith-rebel-sgl-mtg-prm-lnch-aer-093-enf/?sku=SGL-MTG-PRM-LNCH_AER_093-ENF1" TargetMode="External"/><Relationship Id="rId152" Type="http://schemas.openxmlformats.org/officeDocument/2006/relationships/hyperlink" Target="https://starcitygames.com/plargg-dean-of-chaos-augusta-dean-of-order-sgl-mtg-stx-155-enf/?sku=SGL-MTG-STX-155-ENF1" TargetMode="External"/><Relationship Id="rId173" Type="http://schemas.openxmlformats.org/officeDocument/2006/relationships/hyperlink" Target="https://starcitygames.com/zegana-utopian-speaker-sgl-mtg-gk2-107-enf/?sku=SGL-MTG-GK2-107-ENF1" TargetMode="External"/><Relationship Id="rId194" Type="http://schemas.openxmlformats.org/officeDocument/2006/relationships/hyperlink" Target="https://starcitygames.com/katilda-dawnhart-martyr-katildas-rising-dawn-sgl-mtg-vow-021-enf/?sku=SGL-MTG-VOW-021-ENF1" TargetMode="External"/><Relationship Id="rId199" Type="http://schemas.openxmlformats.org/officeDocument/2006/relationships/hyperlink" Target="https://starcitygames.com/jaheira-friend-of-the-forest-sgl-mtg-clb3-518-enf/?sku=SGL-MTG-CLB3-518-ENF1" TargetMode="External"/><Relationship Id="rId203" Type="http://schemas.openxmlformats.org/officeDocument/2006/relationships/hyperlink" Target="https://starcitygames.com/lutri-the-spellchaser-sgl-mtg-iko-227-enf/?sku=SGL-MTG-IKO-227-ENF1" TargetMode="External"/><Relationship Id="rId208" Type="http://schemas.openxmlformats.org/officeDocument/2006/relationships/hyperlink" Target="https://starcitygames.com/piru-the-volatile-sgl-mtg-mh22-422-enf/?sku=SGL-MTG-MH22-422-ENF1" TargetMode="External"/><Relationship Id="rId19" Type="http://schemas.openxmlformats.org/officeDocument/2006/relationships/hyperlink" Target="https://starcitygames.com/inevitable-betrayal-sgl-mtg-mh22-390-enf/?sku=SGL-MTG-MH22-390-ENF1" TargetMode="External"/><Relationship Id="rId14" Type="http://schemas.openxmlformats.org/officeDocument/2006/relationships/hyperlink" Target="https://starcitygames.com/angelic-guardian-sgl-mtg-m19-gp1-enf/?sku=SGL-MTG-M19-GP1-ENF1" TargetMode="External"/><Relationship Id="rId30" Type="http://schemas.openxmlformats.org/officeDocument/2006/relationships/hyperlink" Target="https://starcitygames.com/cosmos-charger-sgl-mtg-khm2-342-enf/?sku=SGL-MTG-KHM2-342-ENF1" TargetMode="External"/><Relationship Id="rId35" Type="http://schemas.openxmlformats.org/officeDocument/2006/relationships/hyperlink" Target="https://starcitygames.com/kairi-the-swirling-sky-sgl-mtg-prm-pre_neo_060-enf/?sku=SGL-MTG-PRM-PRE_NEO_060-ENF1" TargetMode="External"/><Relationship Id="rId56" Type="http://schemas.openxmlformats.org/officeDocument/2006/relationships/hyperlink" Target="https://starcitygames.com/kaervek-the-spiteful-sgl-mtg-m21-106-enf/?sku=SGL-MTG-M21-106-ENF1" TargetMode="External"/><Relationship Id="rId77" Type="http://schemas.openxmlformats.org/officeDocument/2006/relationships/hyperlink" Target="https://starcitygames.com/relic-robber-sgl-mtg-znr-153-enf/?sku=SGL-MTG-ZNR-153-ENF1" TargetMode="External"/><Relationship Id="rId100" Type="http://schemas.openxmlformats.org/officeDocument/2006/relationships/hyperlink" Target="https://starcitygames.com/regrowth-sgl-mtg-sta-056-enf/?sku=SGL-MTG-STA-056-ENF1" TargetMode="External"/><Relationship Id="rId105" Type="http://schemas.openxmlformats.org/officeDocument/2006/relationships/hyperlink" Target="https://starcitygames.com/oran-rief-ooze-sgl-mtg-prm-pre_znr_198-enf/?sku=SGL-MTG-PRM-PRE_ZNR_198-ENF1" TargetMode="External"/><Relationship Id="rId126" Type="http://schemas.openxmlformats.org/officeDocument/2006/relationships/hyperlink" Target="https://starcitygames.com/isperia-supreme-judge-sgl-mtg-gk2-1-enf/?sku=SGL-MTG-GK2-1-ENF1" TargetMode="External"/><Relationship Id="rId147" Type="http://schemas.openxmlformats.org/officeDocument/2006/relationships/hyperlink" Target="https://starcitygames.com/gnostro-voice-of-the-crags-sgl-mtg-cmr2-596-enf/?sku=SGL-MTG-CMR2-596-ENF1" TargetMode="External"/><Relationship Id="rId168" Type="http://schemas.openxmlformats.org/officeDocument/2006/relationships/hyperlink" Target="https://starcitygames.com/storvald-frost-giant-jarl-sgl-mtg-afc-055-enf/?sku=SGL-MTG-AFC-055-ENF1" TargetMode="External"/><Relationship Id="rId8" Type="http://schemas.openxmlformats.org/officeDocument/2006/relationships/hyperlink" Target="https://starcitygames.com/academic-probation-sgl-mtg-stx-007-enf/?sku=SGL-MTG-STX-007-ENF1" TargetMode="External"/><Relationship Id="rId51" Type="http://schemas.openxmlformats.org/officeDocument/2006/relationships/hyperlink" Target="https://starcitygames.com/soul-transfer-sgl-mtg-neo-122-enf/?sku=SGL-MTG-NEO-122-ENF1" TargetMode="External"/><Relationship Id="rId72" Type="http://schemas.openxmlformats.org/officeDocument/2006/relationships/hyperlink" Target="https://starcitygames.com/chandras-regulator-sgl-mtg-prm-pre-m20-131-enf/?sku=SGL-MTG-PRM-PRE_M20_131-ENF1" TargetMode="External"/><Relationship Id="rId93" Type="http://schemas.openxmlformats.org/officeDocument/2006/relationships/hyperlink" Target="https://starcitygames.com/volcanic-salvo-sgl-mtg-m21-172-enf/?sku=SGL-MTG-M21-172-ENF1" TargetMode="External"/><Relationship Id="rId98" Type="http://schemas.openxmlformats.org/officeDocument/2006/relationships/hyperlink" Target="https://starcitygames.com/jolrael-mwonvuli-recluse-sgl-mtg-prm-pre_m21_191-enf/?sku=SGL-MTG-PRM-PRE_M21_191-ENF1" TargetMode="External"/><Relationship Id="rId121" Type="http://schemas.openxmlformats.org/officeDocument/2006/relationships/hyperlink" Target="https://starcitygames.com/march-of-burgeoning-life-sgl-mtg-neo2-393-enf/?sku=SGL-MTG-NEO2-393-ENF1" TargetMode="External"/><Relationship Id="rId142" Type="http://schemas.openxmlformats.org/officeDocument/2006/relationships/hyperlink" Target="https://starcitygames.com/kaza-roil-chaser-sgl-mtg-znr-225-enf/?sku=SGL-MTG-ZNR-225-ENF1" TargetMode="External"/><Relationship Id="rId163" Type="http://schemas.openxmlformats.org/officeDocument/2006/relationships/hyperlink" Target="https://starcitygames.com/ruric-thar-the-unbowed-sgl-mtg-a25-216-enf/?sku=SGL-MTG-A25-216-ENF1" TargetMode="External"/><Relationship Id="rId184" Type="http://schemas.openxmlformats.org/officeDocument/2006/relationships/hyperlink" Target="https://starcitygames.com/crawling-barrens-sgl-mtg-prm-pre_znr_262-enf/?sku=SGL-MTG-PRM-PRE_ZNR_262-ENF1" TargetMode="External"/><Relationship Id="rId189" Type="http://schemas.openxmlformats.org/officeDocument/2006/relationships/hyperlink" Target="https://starcitygames.com/edgar-charmed-groom-edgar-markovs-coffin-sgl-mtg-vow2-341-enf/?sku=SGL-MTG-VOW2-341-ENF1" TargetMode="External"/><Relationship Id="rId3" Type="http://schemas.openxmlformats.org/officeDocument/2006/relationships/hyperlink" Target="https://starcitygames.com/archpriest-of-iona-sgl-mtg-znr2-316-enf/?sku=SGL-MTG-ZNR2-316-ENF1" TargetMode="External"/><Relationship Id="rId25" Type="http://schemas.openxmlformats.org/officeDocument/2006/relationships/hyperlink" Target="https://starcitygames.com/tameshi-reality-architect-sgl-mtg-prm-pre_neo_082-enf/?sku=SGL-MTG-PRM-PRE_NEO_082-ENF1" TargetMode="External"/><Relationship Id="rId46" Type="http://schemas.openxmlformats.org/officeDocument/2006/relationships/hyperlink" Target="https://starcitygames.com/necromentia-sgl-mtg-m212-359-enf/?sku=SGL-MTG-M212-359-ENF1" TargetMode="External"/><Relationship Id="rId67" Type="http://schemas.openxmlformats.org/officeDocument/2006/relationships/hyperlink" Target="https://starcitygames.com/bringer-of-the-black-dawn-sgl-mtg-pwsb-5dn_043-enf/?sku=SGL-MTG-PWSB-5DN_043-ENF1" TargetMode="External"/><Relationship Id="rId116" Type="http://schemas.openxmlformats.org/officeDocument/2006/relationships/hyperlink" Target="https://starcitygames.com/aeve-progenitor-ooze-sgl-mtg-mh23-409-enf/?sku=SGL-MTG-MH23-409-ENF1" TargetMode="External"/><Relationship Id="rId137" Type="http://schemas.openxmlformats.org/officeDocument/2006/relationships/hyperlink" Target="https://starcitygames.com/wilhelt-the-rotcleaver-sgl-mtg-mic-002-enf/?sku=SGL-MTG-MIC-002-ENF1" TargetMode="External"/><Relationship Id="rId158" Type="http://schemas.openxmlformats.org/officeDocument/2006/relationships/hyperlink" Target="https://starcitygames.com/alibou-ancient-witness-sgl-mtg-c21-007-enf/?sku=SGL-MTG-C21-007-ENF1" TargetMode="External"/><Relationship Id="rId20" Type="http://schemas.openxmlformats.org/officeDocument/2006/relationships/hyperlink" Target="https://starcitygames.com/the-blackstaff-of-waterdeep-sgl-mtg-afr-048-enf/?sku=SGL-MTG-AFR-048-ENF1" TargetMode="External"/><Relationship Id="rId41" Type="http://schemas.openxmlformats.org/officeDocument/2006/relationships/hyperlink" Target="https://starcitygames.com/march-of-swirling-mist-sgl-mtg-neo-061-enf/?sku=SGL-MTG-NEO-061-ENF1" TargetMode="External"/><Relationship Id="rId62" Type="http://schemas.openxmlformats.org/officeDocument/2006/relationships/hyperlink" Target="https://starcitygames.com/invoke-despair-sgl-mtg-neo-101-enf/?sku=SGL-MTG-NEO-101-ENF1" TargetMode="External"/><Relationship Id="rId83" Type="http://schemas.openxmlformats.org/officeDocument/2006/relationships/hyperlink" Target="https://starcitygames.com/irencrag-feat-sgl-mtg-prm-pre-eld-127-enf/?sku=SGL-MTG-PRM-PRE_ELD_127-ENF1" TargetMode="External"/><Relationship Id="rId88" Type="http://schemas.openxmlformats.org/officeDocument/2006/relationships/hyperlink" Target="https://starcitygames.com/change-of-fortune-sgl-mtg-vow2-375-enf/?sku=SGL-MTG-VOW2-375-ENF1" TargetMode="External"/><Relationship Id="rId111" Type="http://schemas.openxmlformats.org/officeDocument/2006/relationships/hyperlink" Target="https://starcitygames.com/hamlet-vanguard-sgl-mtg-vow-201-enf/?sku=SGL-MTG-VOW-201-ENF1" TargetMode="External"/><Relationship Id="rId132" Type="http://schemas.openxmlformats.org/officeDocument/2006/relationships/hyperlink" Target="https://starcitygames.com/orah-skyclave-hierophant-sgl-mtg-znr2-369-enf/?sku=SGL-MTG-ZNR2-369-ENF1" TargetMode="External"/><Relationship Id="rId153" Type="http://schemas.openxmlformats.org/officeDocument/2006/relationships/hyperlink" Target="https://starcitygames.com/wyleth-soul-of-steel-sgl-mtg-cmr-362-enf/?sku=SGL-MTG-CMR-362-ENF1" TargetMode="External"/><Relationship Id="rId174" Type="http://schemas.openxmlformats.org/officeDocument/2006/relationships/hyperlink" Target="https://starcitygames.com/verazol-the-split-current-sgl-mtg-znr-239-enf/?sku=SGL-MTG-ZNR-239-ENF1" TargetMode="External"/><Relationship Id="rId179" Type="http://schemas.openxmlformats.org/officeDocument/2006/relationships/hyperlink" Target="https://starcitygames.com/desecrated-tomb-sgl-mtg-prm-drft-m19-230-enf/?sku=SGL-MTG-PRM-DRFT_M19_230-ENF1" TargetMode="External"/><Relationship Id="rId195" Type="http://schemas.openxmlformats.org/officeDocument/2006/relationships/hyperlink" Target="https://starcitygames.com/ao-the-dawn-sky-sgl-mtg-neo-002-enf/?sku=SGL-MTG-NEO-002-ENF1" TargetMode="External"/><Relationship Id="rId209" Type="http://schemas.openxmlformats.org/officeDocument/2006/relationships/hyperlink" Target="https://starcitygames.com/gluntch-the-bestower-sgl-mtg-clb3-533-enf/?sku=SGL-MTG-CLB3-533-ENF1" TargetMode="External"/><Relationship Id="rId190" Type="http://schemas.openxmlformats.org/officeDocument/2006/relationships/hyperlink" Target="https://starcitygames.com/ulvenwald-oddity-ulvenwald-behemoth-sgl-mtg-vow-225-enf/?sku=SGL-MTG-VOW-225-ENF1" TargetMode="External"/><Relationship Id="rId204" Type="http://schemas.openxmlformats.org/officeDocument/2006/relationships/hyperlink" Target="https://starcitygames.com/bhaal-lord-of-murder-sgl-mtg-prm-pre_clb_268-enf/?sku=SGL-MTG-PRM-PRE_CLB_268-ENF1" TargetMode="External"/><Relationship Id="rId15" Type="http://schemas.openxmlformats.org/officeDocument/2006/relationships/hyperlink" Target="https://starcitygames.com/devastating-mastery-sgl-mtg-prm-pp_stx_014-enf/?sku=SGL-MTG-PRM-PP_STX_014-ENF1" TargetMode="External"/><Relationship Id="rId36" Type="http://schemas.openxmlformats.org/officeDocument/2006/relationships/hyperlink" Target="https://starcitygames.com/cut-your-losses-sgl-mtg-snc-038-enf/?sku=SGL-MTG-SNC-038-ENF1" TargetMode="External"/><Relationship Id="rId57" Type="http://schemas.openxmlformats.org/officeDocument/2006/relationships/hyperlink" Target="https://starcitygames.com/braids-cabal-minion-sgl-mtg-mh2-273-enf/?sku=SGL-MTG-MH2-273-ENF1" TargetMode="External"/><Relationship Id="rId106" Type="http://schemas.openxmlformats.org/officeDocument/2006/relationships/hyperlink" Target="https://starcitygames.com/kazandu-mammoth-kazandu-valley-sgl-mtg-znr-189-enf/?sku=SGL-MTG-ZNR-189-ENF1" TargetMode="External"/><Relationship Id="rId127" Type="http://schemas.openxmlformats.org/officeDocument/2006/relationships/hyperlink" Target="https://starcitygames.com/obscura-interceptor-sgl-mtg-snc-209-enf/?sku=SGL-MTG-SNC-209-ENF1" TargetMode="External"/><Relationship Id="rId10" Type="http://schemas.openxmlformats.org/officeDocument/2006/relationships/hyperlink" Target="https://starcitygames.com/lavabrink-venturer-sgl-mtg-iko-019-enf/?sku=SGL-MTG-IKO-019-ENF1" TargetMode="External"/><Relationship Id="rId31" Type="http://schemas.openxmlformats.org/officeDocument/2006/relationships/hyperlink" Target="https://starcitygames.com/spellweaver-volute-sgl-mtg-pwsb-fut_059-enf/?sku=SGL-MTG-PWSB-FUT_059-ENF1" TargetMode="External"/><Relationship Id="rId52" Type="http://schemas.openxmlformats.org/officeDocument/2006/relationships/hyperlink" Target="https://starcitygames.com/biting-palm-ninja-sgl-mtg-neo-088-enf/?sku=SGL-MTG-NEO-088-ENF1" TargetMode="External"/><Relationship Id="rId73" Type="http://schemas.openxmlformats.org/officeDocument/2006/relationships/hyperlink" Target="https://starcitygames.com/stigma-lasher-sgl-mtg-pwsb-eve_062-enf/?sku=SGL-MTG-PWSB-EVE_062-ENF1" TargetMode="External"/><Relationship Id="rId78" Type="http://schemas.openxmlformats.org/officeDocument/2006/relationships/hyperlink" Target="https://starcitygames.com/relic-robber-sgl-mtg-znr2-351-enf/?sku=SGL-MTG-ZNR2-351-ENF1" TargetMode="External"/><Relationship Id="rId94" Type="http://schemas.openxmlformats.org/officeDocument/2006/relationships/hyperlink" Target="https://starcitygames.com/jayas-immolating-inferno-sgl-mtg-dom-133-enf/?sku=SGL-MTG-DOM-133-ENF1" TargetMode="External"/><Relationship Id="rId99" Type="http://schemas.openxmlformats.org/officeDocument/2006/relationships/hyperlink" Target="https://starcitygames.com/inscription-of-abundance-sgl-mtg-znr2-360-enf/?sku=SGL-MTG-ZNR2-360-ENF1" TargetMode="External"/><Relationship Id="rId101" Type="http://schemas.openxmlformats.org/officeDocument/2006/relationships/hyperlink" Target="https://starcitygames.com/kami-of-transience-sgl-mtg-neo-197-enf/?sku=SGL-MTG-NEO-197-ENF1" TargetMode="External"/><Relationship Id="rId122" Type="http://schemas.openxmlformats.org/officeDocument/2006/relationships/hyperlink" Target="https://starcitygames.com/exponential-growth-sgl-mtg-stx-130-enf/?sku=SGL-MTG-STX-130-ENF1" TargetMode="External"/><Relationship Id="rId143" Type="http://schemas.openxmlformats.org/officeDocument/2006/relationships/hyperlink" Target="https://starcitygames.com/jhoira-of-the-ghitu-sgl-mtg-dds-1-enf/?sku=SGL-MTG-DDS-1-ENF1" TargetMode="External"/><Relationship Id="rId148" Type="http://schemas.openxmlformats.org/officeDocument/2006/relationships/hyperlink" Target="https://starcitygames.com/immersturm-predator-sgl-mtg-khm-214-enf/?sku=SGL-MTG-KHM-214-ENF1" TargetMode="External"/><Relationship Id="rId164" Type="http://schemas.openxmlformats.org/officeDocument/2006/relationships/hyperlink" Target="https://starcitygames.com/phylath-world-sculptor-sgl-mtg-prm-pre_znr_234-enf/?sku=SGL-MTG-PRM-PRE_ZNR_234-ENF1" TargetMode="External"/><Relationship Id="rId169" Type="http://schemas.openxmlformats.org/officeDocument/2006/relationships/hyperlink" Target="https://starcitygames.com/augmenter-pugilist-echoing-equation-sgl-mtg-prm-pre_stx_147-enf/?sku=SGL-MTG-PRM-PRE_STX_147-ENF1" TargetMode="External"/><Relationship Id="rId185" Type="http://schemas.openxmlformats.org/officeDocument/2006/relationships/hyperlink" Target="https://starcitygames.com/hall-of-oracles-sgl-mtg-stx-267-enf/?sku=SGL-MTG-STX-267-ENF1" TargetMode="External"/><Relationship Id="rId4" Type="http://schemas.openxmlformats.org/officeDocument/2006/relationships/hyperlink" Target="https://starcitygames.com/worthy-knight-sgl-mtg-eld-036-enf/?sku=SGL-MTG-ELD-036-ENF1" TargetMode="External"/><Relationship Id="rId9" Type="http://schemas.openxmlformats.org/officeDocument/2006/relationships/hyperlink" Target="https://starcitygames.com/strict-proctor-sgl-mtg-stx-033-enf/?sku=SGL-MTG-STX-033-ENF1" TargetMode="External"/><Relationship Id="rId180" Type="http://schemas.openxmlformats.org/officeDocument/2006/relationships/hyperlink" Target="https://starcitygames.com/desecrated-tomb-sgl-mtg-m19-230-enf/?sku=SGL-MTG-M19-230-ENF1" TargetMode="External"/><Relationship Id="rId210" Type="http://schemas.openxmlformats.org/officeDocument/2006/relationships/hyperlink" Target="https://starcitygames.com/fraying-line-sgl-mtg-prm-pre_clb_314-enf/?sku=SGL-MTG-PRM-PRE_CLB_314-ENF1" TargetMode="External"/><Relationship Id="rId26" Type="http://schemas.openxmlformats.org/officeDocument/2006/relationships/hyperlink" Target="https://starcitygames.com/clone-sgl-mtg-m14-47-enf/?sku=SGL-MTG-M14-47-ENF1" TargetMode="External"/><Relationship Id="rId47" Type="http://schemas.openxmlformats.org/officeDocument/2006/relationships/hyperlink" Target="https://starcitygames.com/doomed-necromancer-sgl-mtg-2xm-088-enf/?sku=SGL-MTG-2XM-088-ENF1" TargetMode="External"/><Relationship Id="rId68" Type="http://schemas.openxmlformats.org/officeDocument/2006/relationships/hyperlink" Target="https://starcitygames.com/confront-the-past-sgl-mtg-stx-067-enf/?sku=SGL-MTG-STX-067-ENF1" TargetMode="External"/><Relationship Id="rId89" Type="http://schemas.openxmlformats.org/officeDocument/2006/relationships/hyperlink" Target="https://starcitygames.com/unpredictable-cyclone-sgl-mtg-iko-139-enf/?sku=SGL-MTG-IKO-139-ENF1" TargetMode="External"/><Relationship Id="rId112" Type="http://schemas.openxmlformats.org/officeDocument/2006/relationships/hyperlink" Target="https://starcitygames.com/mythos-of-brokkos-sgl-mtg-iko-168-enf/?sku=SGL-MTG-IKO-168-ENF1" TargetMode="External"/><Relationship Id="rId133" Type="http://schemas.openxmlformats.org/officeDocument/2006/relationships/hyperlink" Target="https://starcitygames.com/dramatic-finale-sgl-mtg-prm-pre_stx_180-enf/?sku=SGL-MTG-PRM-PRE_STX_180-ENF1" TargetMode="External"/><Relationship Id="rId154" Type="http://schemas.openxmlformats.org/officeDocument/2006/relationships/hyperlink" Target="https://starcitygames.com/showdown-of-the-skalds-sgl-mtg-prm-pre_khm_229-enf/?sku=SGL-MTG-PRM-PRE_KHM_229-ENF1" TargetMode="External"/><Relationship Id="rId175" Type="http://schemas.openxmlformats.org/officeDocument/2006/relationships/hyperlink" Target="https://starcitygames.com/illuna-apex-of-wishes-sgl-mtg-prm-pre_iko_190-enf/?sku=SGL-MTG-PRM-PRE_IKO_190-ENF1" TargetMode="External"/><Relationship Id="rId196" Type="http://schemas.openxmlformats.org/officeDocument/2006/relationships/hyperlink" Target="https://starcitygames.com/robe-of-the-archmagi-sgl-mtg-prm-pre_clb_091-enf/?sku=SGL-MTG-PRM-PRE_CLB_091-ENF1" TargetMode="External"/><Relationship Id="rId200" Type="http://schemas.openxmlformats.org/officeDocument/2006/relationships/hyperlink" Target="https://starcitygames.com/mythos-of-brokkos-sgl-mtg-prm-pre_iko_168-enf/?sku=SGL-MTG-PRM-PRE_IKO_168-ENF1" TargetMode="External"/><Relationship Id="rId16" Type="http://schemas.openxmlformats.org/officeDocument/2006/relationships/hyperlink" Target="https://starcitygames.com/goring-ceratops-sgl-mtg-xln-13-enf/?sku=SGL-MTG-XLN-13-ENF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rcitygames.com/branchloft-pathway-boulderloft-pathway-sgl-mtg-znr2-284-enn/?sku=SGL-MTG-ZNR2-284-ENN1" TargetMode="External"/><Relationship Id="rId18" Type="http://schemas.openxmlformats.org/officeDocument/2006/relationships/hyperlink" Target="https://starcitygames.com/glacial-fortress-sgl-mtg-m13-225-enn/?sku=SGL-MTG-M13-225-ENN1" TargetMode="External"/><Relationship Id="rId26" Type="http://schemas.openxmlformats.org/officeDocument/2006/relationships/hyperlink" Target="https://starcitygames.com/seachrome-coast-sgl-mtg-zne-011-enn/?sku=SGL-MTG-ZNE-011-ENN1" TargetMode="External"/><Relationship Id="rId39" Type="http://schemas.openxmlformats.org/officeDocument/2006/relationships/hyperlink" Target="https://starcitygames.com/temple-of-mystery-sgl-mtg-m21-254-enf/?sku=SGL-MTG-M21-254-ENF1" TargetMode="External"/><Relationship Id="rId21" Type="http://schemas.openxmlformats.org/officeDocument/2006/relationships/hyperlink" Target="https://starcitygames.com/privileged-position-sgl-mtg-gk1-116-enn/?sku=SGL-MTG-GK1-116-ENN1" TargetMode="External"/><Relationship Id="rId34" Type="http://schemas.openxmlformats.org/officeDocument/2006/relationships/hyperlink" Target="https://starcitygames.com/brushland-sgl-mtg-6ed-320-enn/?sku=SGL-MTG-6ED-320-ENN1" TargetMode="External"/><Relationship Id="rId42" Type="http://schemas.openxmlformats.org/officeDocument/2006/relationships/hyperlink" Target="https://starcitygames.com/plains-373-full-art-sgl-mtg-2xm-373-enn/?sku=SGL-MTG-2XM-373-ENN1" TargetMode="External"/><Relationship Id="rId47" Type="http://schemas.openxmlformats.org/officeDocument/2006/relationships/hyperlink" Target="https://starcitygames.com/soulsworn-jury-sgl-mtg-dis-17-enn/?sku=SGL-MTG-DIS-17-ENN1" TargetMode="External"/><Relationship Id="rId50" Type="http://schemas.openxmlformats.org/officeDocument/2006/relationships/hyperlink" Target="https://starcitygames.com/jungle-barrier-sgl-mtg-apc-106-enn/?sku=SGL-MTG-APC-106-ENN1" TargetMode="External"/><Relationship Id="rId55" Type="http://schemas.openxmlformats.org/officeDocument/2006/relationships/hyperlink" Target="https://starcitygames.com/teyo-the-shieldmage-sgl-mtg-war-32-enn/?sku=SGL-MTG-WAR-32-ENN1" TargetMode="External"/><Relationship Id="rId63" Type="http://schemas.openxmlformats.org/officeDocument/2006/relationships/hyperlink" Target="https://starcitygames.com/wall-of-blossoms-sgl-mtg-sth-125-enn/?sku=SGL-MTG-STH-125-ENN1" TargetMode="External"/><Relationship Id="rId68" Type="http://schemas.openxmlformats.org/officeDocument/2006/relationships/hyperlink" Target="https://starcitygames.com/marble-titan-sgl-mtg-tmp-28-enn/?sku=SGL-MTG-TMP-28-ENN1" TargetMode="External"/><Relationship Id="rId76" Type="http://schemas.openxmlformats.org/officeDocument/2006/relationships/hyperlink" Target="https://starcitygames.com/exotic-orchard-sgl-mtg-c19-242-enn/?sku=SGL-MTG-C19-242-ENN1" TargetMode="External"/><Relationship Id="rId84" Type="http://schemas.openxmlformats.org/officeDocument/2006/relationships/hyperlink" Target="https://starcitygames.com/three-visits-sgl-mtg-cmr-261-enn/?sku=SGL-MTG-CMR-261-ENN1" TargetMode="External"/><Relationship Id="rId89" Type="http://schemas.openxmlformats.org/officeDocument/2006/relationships/hyperlink" Target="https://starcitygames.com/wall-of-roots-sgl-mtg-mir-253-enn/?sku=SGL-MTG-MIR-253-ENN1" TargetMode="External"/><Relationship Id="rId7" Type="http://schemas.openxmlformats.org/officeDocument/2006/relationships/hyperlink" Target="https://starcitygames.com/counterspell-sgl-mtg-ss1-4-enn/?sku=SGL-MTG-SS1-4-ENN1" TargetMode="External"/><Relationship Id="rId71" Type="http://schemas.openxmlformats.org/officeDocument/2006/relationships/hyperlink" Target="https://starcitygames.com/cyclonic-rift-sgl-mtg-rtr-35-enn/?sku=SGL-MTG-RTR-35-ENN1" TargetMode="External"/><Relationship Id="rId92" Type="http://schemas.openxmlformats.org/officeDocument/2006/relationships/hyperlink" Target="https://starcitygames.com/wall-of-omens-sgl-mtg-roe-53-enn/?sku=SGL-MTG-ROE-53-ENN1" TargetMode="External"/><Relationship Id="rId2" Type="http://schemas.openxmlformats.org/officeDocument/2006/relationships/hyperlink" Target="https://starcitygames.com/mangara-the-diplomat-sgl-mtg-m21-027-enn/?sku=SGL-MTG-M21-027-ENN1" TargetMode="External"/><Relationship Id="rId16" Type="http://schemas.openxmlformats.org/officeDocument/2006/relationships/hyperlink" Target="https://starcitygames.com/hinterland-harbor-sgl-mtg-isd-241-enn/?sku=SGL-MTG-ISD-241-ENN1" TargetMode="External"/><Relationship Id="rId29" Type="http://schemas.openxmlformats.org/officeDocument/2006/relationships/hyperlink" Target="https://starcitygames.com/temple-garden-sgl-mtg-grn-258-enn/?sku=SGL-MTG-GRN-258-ENN1" TargetMode="External"/><Relationship Id="rId11" Type="http://schemas.openxmlformats.org/officeDocument/2006/relationships/hyperlink" Target="https://starcitygames.com/miraris-wake-sgl-mtg-jud-139-enn/?sku=SGL-MTG-JUD-139-ENN1" TargetMode="External"/><Relationship Id="rId24" Type="http://schemas.openxmlformats.org/officeDocument/2006/relationships/hyperlink" Target="https://starcitygames.com/bountiful-promenade-sgl-mtg-zne-020-enn/?sku=SGL-MTG-ZNE-020-ENN1" TargetMode="External"/><Relationship Id="rId32" Type="http://schemas.openxmlformats.org/officeDocument/2006/relationships/hyperlink" Target="https://starcitygames.com/hallowed-fountain-sgl-mtg-rtr-241-enn/?sku=SGL-MTG-RTR-241-ENN1" TargetMode="External"/><Relationship Id="rId37" Type="http://schemas.openxmlformats.org/officeDocument/2006/relationships/hyperlink" Target="https://starcitygames.com/wall-of-stolen-identity-sgl-mtg-c19-13-enn/?sku=SGL-MTG-C19-13-ENN1" TargetMode="External"/><Relationship Id="rId40" Type="http://schemas.openxmlformats.org/officeDocument/2006/relationships/hyperlink" Target="https://starcitygames.com/island-376-sgl-mtg-2xm-376-enf/?sku=SGL-MTG-2XM-376-ENF1" TargetMode="External"/><Relationship Id="rId45" Type="http://schemas.openxmlformats.org/officeDocument/2006/relationships/hyperlink" Target="https://starcitygames.com/hornet-nest-sgl-mtg-m15-177-enn/?sku=SGL-MTG-M15-177-ENN1" TargetMode="External"/><Relationship Id="rId53" Type="http://schemas.openxmlformats.org/officeDocument/2006/relationships/hyperlink" Target="https://starcitygames.com/psychic-membrane-sgl-mtg-mrd-46-enn/?sku=SGL-MTG-MRD-46-ENN1" TargetMode="External"/><Relationship Id="rId58" Type="http://schemas.openxmlformats.org/officeDocument/2006/relationships/hyperlink" Target="https://starcitygames.com/abzan-beastmaster-sgl-mtg-prm-fnm-2015-005-enf/?sku=SGL-MTG-PRM-FNM_2015_005-ENF1" TargetMode="External"/><Relationship Id="rId66" Type="http://schemas.openxmlformats.org/officeDocument/2006/relationships/hyperlink" Target="https://starcitygames.com/colfenors-urn-sgl-mtg-lrw-254-enn/?sku=SGL-MTG-LRW-254-ENN1" TargetMode="External"/><Relationship Id="rId74" Type="http://schemas.openxmlformats.org/officeDocument/2006/relationships/hyperlink" Target="https://starcitygames.com/bala-ged-recovery-bala-ged-sanctuary-sgl-mtg-znr-180-enf/?sku=SGL-MTG-ZNR-180-ENF1" TargetMode="External"/><Relationship Id="rId79" Type="http://schemas.openxmlformats.org/officeDocument/2006/relationships/hyperlink" Target="https://starcitygames.com/rhystic-study-sgl-mtg-pcy-45-enn/?sku=SGL-MTG-PCY-45-ENN1" TargetMode="External"/><Relationship Id="rId87" Type="http://schemas.openxmlformats.org/officeDocument/2006/relationships/hyperlink" Target="https://starcitygames.com/sol-ring-sgl-mtg-3ed-274-enn/?sku=SGL-MTG-3ED-274-ENN1" TargetMode="External"/><Relationship Id="rId5" Type="http://schemas.openxmlformats.org/officeDocument/2006/relationships/hyperlink" Target="https://starcitygames.com/supreme-verdict-sgl-mtg-pwsb-ima_210-enn/?sku=SGL-MTG-PWSB-IMA_210-ENN1" TargetMode="External"/><Relationship Id="rId61" Type="http://schemas.openxmlformats.org/officeDocument/2006/relationships/hyperlink" Target="https://starcitygames.com/assault-formation-sgl-mtg-dtk-173-enn/?sku=SGL-MTG-DTK-173-ENN1" TargetMode="External"/><Relationship Id="rId82" Type="http://schemas.openxmlformats.org/officeDocument/2006/relationships/hyperlink" Target="https://starcitygames.com/barkchannel-pathway-sgl-mtg-khm2-290-enf/?sku=SGL-MTG-KHM2-290-ENF1" TargetMode="External"/><Relationship Id="rId90" Type="http://schemas.openxmlformats.org/officeDocument/2006/relationships/hyperlink" Target="https://starcitygames.com/wall-of-denial-sgl-mtg-arb-16-enf/?sku=SGL-MTG-ARB-16-ENF1" TargetMode="External"/><Relationship Id="rId95" Type="http://schemas.openxmlformats.org/officeDocument/2006/relationships/printerSettings" Target="../printerSettings/printerSettings9.bin"/><Relationship Id="rId19" Type="http://schemas.openxmlformats.org/officeDocument/2006/relationships/hyperlink" Target="https://starcitygames.com/sea-of-clouds-sgl-mtg-zne-016-enn/?sku=SGL-MTG-ZNE-016-ENN1" TargetMode="External"/><Relationship Id="rId14" Type="http://schemas.openxmlformats.org/officeDocument/2006/relationships/hyperlink" Target="https://starcitygames.com/teferi-master-of-time-sgl-mtg-m212-292-enn/?sku=SGL-MTG-M212-292-ENN1https://starcitygames.com/teferi-master-of-time-sgl-mtg-m212-292-enn/?sku=SGL-MTG-M212-292-ENN1" TargetMode="External"/><Relationship Id="rId22" Type="http://schemas.openxmlformats.org/officeDocument/2006/relationships/hyperlink" Target="https://starcitygames.com/wall-of-reverence-sgl-mtg-uma-41-enf/?sku=SGL-MTG-UMA-41-ENF1" TargetMode="External"/><Relationship Id="rId27" Type="http://schemas.openxmlformats.org/officeDocument/2006/relationships/hyperlink" Target="https://starcitygames.com/heroic-intervention-sgl-mtg-aer-109-enn/?sku=SGL-MTG-AER-109-ENN1" TargetMode="External"/><Relationship Id="rId30" Type="http://schemas.openxmlformats.org/officeDocument/2006/relationships/hyperlink" Target="https://starcitygames.com/wall-of-nets-sgl-mtg-exo-24-enn/?sku=SGL-MTG-EXO-24-ENN1" TargetMode="External"/><Relationship Id="rId35" Type="http://schemas.openxmlformats.org/officeDocument/2006/relationships/hyperlink" Target="https://starcitygames.com/hengegate-pathway-sgl-mtg-khm2-293-enf/?sku=SGL-MTG-KHM2-293-ENF1" TargetMode="External"/><Relationship Id="rId43" Type="http://schemas.openxmlformats.org/officeDocument/2006/relationships/hyperlink" Target="https://starcitygames.com/axebane-guardian-sgl-mtg-rtr-115-enn/?sku=SGL-MTG-RTR-115-ENN1" TargetMode="External"/><Relationship Id="rId48" Type="http://schemas.openxmlformats.org/officeDocument/2006/relationships/hyperlink" Target="https://starcitygames.com/mnemonic-wall-sgl-mtg-roe-78-enn/?sku=SGL-MTG-ROE-78-ENN1" TargetMode="External"/><Relationship Id="rId56" Type="http://schemas.openxmlformats.org/officeDocument/2006/relationships/hyperlink" Target="https://starcitygames.com/overgrown-battlement-sgl-mtg-roe-203-enn/?sku=SGL-MTG-ROE-203-ENN1" TargetMode="External"/><Relationship Id="rId64" Type="http://schemas.openxmlformats.org/officeDocument/2006/relationships/hyperlink" Target="https://starcitygames.com/wall-of-tears-sgl-mtg-sth-50-enn/?sku=SGL-MTG-STH-50-ENN1" TargetMode="External"/><Relationship Id="rId69" Type="http://schemas.openxmlformats.org/officeDocument/2006/relationships/hyperlink" Target="https://starcitygames.com/wave-of-reckoning-sgl-mtg-c16-79-enn/?sku=SGL-MTG-C16-79-ENN1" TargetMode="External"/><Relationship Id="rId77" Type="http://schemas.openxmlformats.org/officeDocument/2006/relationships/hyperlink" Target="https://starcitygames.com/temple-of-enlightenment-sgl-mtg-bng-163-enf/?sku=SGL-MTG-BNG-163-ENF1" TargetMode="External"/><Relationship Id="rId8" Type="http://schemas.openxmlformats.org/officeDocument/2006/relationships/hyperlink" Target="https://starcitygames.com/opal-eye-kondas-yojimbo-sgl-mtg-bok-17-enn/?sku=SGL-MTG-BOK-17-ENN1" TargetMode="External"/><Relationship Id="rId51" Type="http://schemas.openxmlformats.org/officeDocument/2006/relationships/hyperlink" Target="https://starcitygames.com/vine-trellis-sgl-mtg-mmq-285-enn/?sku=SGL-MTG-MMQ-285-ENN1" TargetMode="External"/><Relationship Id="rId72" Type="http://schemas.openxmlformats.org/officeDocument/2006/relationships/hyperlink" Target="https://starcitygames.com/eladamris-call-sgl-mtg-mh1-197-enn/?sku=SGL-MTG-MH1-197-ENN1" TargetMode="External"/><Relationship Id="rId80" Type="http://schemas.openxmlformats.org/officeDocument/2006/relationships/hyperlink" Target="https://starcitygames.com/yavimaya-cradle-of-growth-sgl-mtg-mh22-441-enn/?sku=SGL-MTG-MH22-441-ENN1" TargetMode="External"/><Relationship Id="rId85" Type="http://schemas.openxmlformats.org/officeDocument/2006/relationships/hyperlink" Target="https://starcitygames.com/sparas-headquarters-sgl-mtg-snc-257-enn/?sku=SGL-MTG-SNC-257-ENN1" TargetMode="External"/><Relationship Id="rId93" Type="http://schemas.openxmlformats.org/officeDocument/2006/relationships/hyperlink" Target="https://starcitygames.com/wall-of-frost-sgl-mtg-m10-80-enn/?sku=SGL-MTG-M10-80-ENN1" TargetMode="External"/><Relationship Id="rId3" Type="http://schemas.openxmlformats.org/officeDocument/2006/relationships/hyperlink" Target="https://starcitygames.com/sylvan-caryatid-sgl-mtg-ths-180-enn/?sku=SGL-MTG-THS-180-ENN1" TargetMode="External"/><Relationship Id="rId12" Type="http://schemas.openxmlformats.org/officeDocument/2006/relationships/hyperlink" Target="https://starcitygames.com/wall-of-kelp-sgl-mtg-hml-40-enn/?sku=SGL-MTG-HML-40-ENN1" TargetMode="External"/><Relationship Id="rId17" Type="http://schemas.openxmlformats.org/officeDocument/2006/relationships/hyperlink" Target="https://starcitygames.com/sunpetal-grove-sgl-mtg-xln-257-enn/?sku=SGL-MTG-XLN-257-ENN1" TargetMode="External"/><Relationship Id="rId25" Type="http://schemas.openxmlformats.org/officeDocument/2006/relationships/hyperlink" Target="https://starcitygames.com/adarkar-wastes-sgl-mtg-ice-351-enn/?sku=SGL-MTG-ICE-351-ENN1" TargetMode="External"/><Relationship Id="rId33" Type="http://schemas.openxmlformats.org/officeDocument/2006/relationships/hyperlink" Target="https://starcitygames.com/arcane-signet-sgl-mtg-cmr2-689-enn/?sku=SGL-MTG-CMR2-689-ENN1" TargetMode="External"/><Relationship Id="rId38" Type="http://schemas.openxmlformats.org/officeDocument/2006/relationships/hyperlink" Target="https://starcitygames.com/geist-of-the-archives-sgl-mtg-emn-62-enn/?sku=SGL-MTG-EMN-62-ENN1" TargetMode="External"/><Relationship Id="rId46" Type="http://schemas.openxmlformats.org/officeDocument/2006/relationships/hyperlink" Target="https://starcitygames.com/charix-the-raging-isle-sgl-mtg-prm-bun_znr_386-enf/?sku=SGL-MTG-PRM-BUN_ZNR_386-ENF1" TargetMode="External"/><Relationship Id="rId59" Type="http://schemas.openxmlformats.org/officeDocument/2006/relationships/hyperlink" Target="https://starcitygames.com/stalwart-shield-bearers-sgl-mtg-roe-46-enn/?sku=SGL-MTG-ROE-46-ENN1" TargetMode="External"/><Relationship Id="rId67" Type="http://schemas.openxmlformats.org/officeDocument/2006/relationships/hyperlink" Target="https://starcitygames.com/leyline-of-vitality-sgl-mtg-m11-183-enn/?sku=SGL-MTG-M11-183-ENN1" TargetMode="External"/><Relationship Id="rId20" Type="http://schemas.openxmlformats.org/officeDocument/2006/relationships/hyperlink" Target="https://starcitygames.com/forest-full-art-sgl-mtg-ust-216-enn/?sku=SGL-MTG-UST-216-ENN1" TargetMode="External"/><Relationship Id="rId41" Type="http://schemas.openxmlformats.org/officeDocument/2006/relationships/hyperlink" Target="https://starcitygames.com/island-sgl-mtg-znr-271-enf/?sku=SGL-MTG-ZNR-271-ENF1" TargetMode="External"/><Relationship Id="rId54" Type="http://schemas.openxmlformats.org/officeDocument/2006/relationships/hyperlink" Target="https://starcitygames.com/high-alert-sgl-mtg-rna-182-enn/?sku=SGL-MTG-RNA-182-ENN1" TargetMode="External"/><Relationship Id="rId62" Type="http://schemas.openxmlformats.org/officeDocument/2006/relationships/hyperlink" Target="https://starcitygames.com/perimeter-captain-sgl-mtg-wwk-16-enn/?sku=SGL-MTG-WWK-16-ENN1" TargetMode="External"/><Relationship Id="rId70" Type="http://schemas.openxmlformats.org/officeDocument/2006/relationships/hyperlink" Target="https://starcitygames.com/misty-rainforest-sgl-mtg-mh22-438-enn/?sku=SGL-MTG-MH22-438-ENN1" TargetMode="External"/><Relationship Id="rId75" Type="http://schemas.openxmlformats.org/officeDocument/2006/relationships/hyperlink" Target="https://starcitygames.com/alchemists-refuge-sgl-mtg-avr-225-enf/?sku=SGL-MTG-AVR-225-ENF1" TargetMode="External"/><Relationship Id="rId83" Type="http://schemas.openxmlformats.org/officeDocument/2006/relationships/hyperlink" Target="https://starcitygames.com/commanders-plate-sgl-mtg-cmr-305-enn/?sku=SGL-MTG-CMR-305-ENN1" TargetMode="External"/><Relationship Id="rId88" Type="http://schemas.openxmlformats.org/officeDocument/2006/relationships/hyperlink" Target="https://starcitygames.com/beast-within-sgl-mtg-nph-103-enn/?sku=SGL-MTG-NPH-103-ENN1" TargetMode="External"/><Relationship Id="rId91" Type="http://schemas.openxmlformats.org/officeDocument/2006/relationships/hyperlink" Target="https://starcitygames.com/seaside-citadel-sgl-mtg-ala-229-enn/?sku=SGL-MTG-ALA-229-ENN1" TargetMode="External"/><Relationship Id="rId1" Type="http://schemas.openxmlformats.org/officeDocument/2006/relationships/hyperlink" Target="https://starcitygames.com/minamo-school-at-waters-edge-sgl-mtg-pwsb-chk_279-enf/?sku=SGL-MTG-PWSB-CHK_279-ENF1" TargetMode="External"/><Relationship Id="rId6" Type="http://schemas.openxmlformats.org/officeDocument/2006/relationships/hyperlink" Target="https://starcitygames.com/ancient-ziggurat-sgl-mtg-pwsb-con_141-enn/?sku=SGL-MTG-PWSB-CON_141-ENN1" TargetMode="External"/><Relationship Id="rId15" Type="http://schemas.openxmlformats.org/officeDocument/2006/relationships/hyperlink" Target="https://starcitygames.com/towering-titan-sgl-mtg-jmp-031-enn/?sku=SGL-MTG-JMP-031-ENN1" TargetMode="External"/><Relationship Id="rId23" Type="http://schemas.openxmlformats.org/officeDocument/2006/relationships/hyperlink" Target="https://starcitygames.com/meekstone-sgl-mtg-7ed-307-enn/?sku=SGL-MTG-7ED-307-ENN1" TargetMode="External"/><Relationship Id="rId28" Type="http://schemas.openxmlformats.org/officeDocument/2006/relationships/hyperlink" Target="https://starcitygames.com/chromatic-lantern-sgl-mtg-rtr-226-enn/?sku=SGL-MTG-RTR-226-ENN1" TargetMode="External"/><Relationship Id="rId36" Type="http://schemas.openxmlformats.org/officeDocument/2006/relationships/hyperlink" Target="https://starcitygames.com/swords-to-plowshares-sgl-mtg-ima-36-enf/?sku=SGL-MTG-IMA-36-ENF1" TargetMode="External"/><Relationship Id="rId49" Type="http://schemas.openxmlformats.org/officeDocument/2006/relationships/hyperlink" Target="https://starcitygames.com/tetsuko-umezawa-fugitive-sgl-mtg-dom-69-enn/?sku=SGL-MTG-DOM-69-ENN1" TargetMode="External"/><Relationship Id="rId57" Type="http://schemas.openxmlformats.org/officeDocument/2006/relationships/hyperlink" Target="https://starcitygames.com/carven-caryatid-sgl-mtg-rav-155-enn/?sku=SGL-MTG-RAV-155-ENN1" TargetMode="External"/><Relationship Id="rId10" Type="http://schemas.openxmlformats.org/officeDocument/2006/relationships/hyperlink" Target="https://starcitygames.com/fell-the-mighty-sgl-mtg-c14-7-enn/?sku=SGL-MTG-C14-7-ENN1" TargetMode="External"/><Relationship Id="rId31" Type="http://schemas.openxmlformats.org/officeDocument/2006/relationships/hyperlink" Target="https://starcitygames.com/breeding-pool-sgl-mtg-gtc-240-enn/?sku=SGL-MTG-GTC-240-ENN1" TargetMode="External"/><Relationship Id="rId44" Type="http://schemas.openxmlformats.org/officeDocument/2006/relationships/hyperlink" Target="https://starcitygames.com/temple-of-plenty-sgl-mtg-bng-165-enn/?sku=SGL-MTG-BNG-165-ENN1" TargetMode="External"/><Relationship Id="rId52" Type="http://schemas.openxmlformats.org/officeDocument/2006/relationships/hyperlink" Target="https://starcitygames.com/sunscape-familiar-sgl-mtg-pls-17-enn/?sku=SGL-MTG-PLS-17-ENN1" TargetMode="External"/><Relationship Id="rId60" Type="http://schemas.openxmlformats.org/officeDocument/2006/relationships/hyperlink" Target="https://starcitygames.com/dusk-sgl-mtg-akh-210a-enn/?sku=SGL-MTG-AKH-210a-ENN1" TargetMode="External"/><Relationship Id="rId65" Type="http://schemas.openxmlformats.org/officeDocument/2006/relationships/hyperlink" Target="https://starcitygames.com/command-tower-sgl-mtg-c18-240-enn/?sku=SGL-MTG-C18-240-ENN1" TargetMode="External"/><Relationship Id="rId73" Type="http://schemas.openxmlformats.org/officeDocument/2006/relationships/hyperlink" Target="https://starcitygames.com/lightning-greaves-sgl-mtg-c19-217-enn/?sku=SGL-MTG-C19-217-ENN1" TargetMode="External"/><Relationship Id="rId78" Type="http://schemas.openxmlformats.org/officeDocument/2006/relationships/hyperlink" Target="https://starcitygames.com/plains-sgl-mtg-m212-309-enf/?sku=SGL-MTG-M212-309-ENF1" TargetMode="External"/><Relationship Id="rId81" Type="http://schemas.openxmlformats.org/officeDocument/2006/relationships/hyperlink" Target="https://starcitygames.com/flooded-strand-sgl-mtg-ktk-233-enn/?sku=SGL-MTG-KTK-233-ENN1" TargetMode="External"/><Relationship Id="rId86" Type="http://schemas.openxmlformats.org/officeDocument/2006/relationships/hyperlink" Target="https://starcitygames.com/arcades-the-strategist-sgl-mtg-tsr2-371-enn/?sku=SGL-MTG-TSR2-371-ENN1" TargetMode="External"/><Relationship Id="rId94" Type="http://schemas.openxmlformats.org/officeDocument/2006/relationships/hyperlink" Target="https://starcitygames.com/weathered-sentinels-sgl-mtg-ncc-085-enn/?sku=SGL-MTG-NCC-085-ENN1" TargetMode="External"/><Relationship Id="rId4" Type="http://schemas.openxmlformats.org/officeDocument/2006/relationships/hyperlink" Target="https://starcitygames.com/botanical-sanctum-sgl-mtg-kld-244-enn/?sku=SGL-MTG-KLD-244-ENN1" TargetMode="External"/><Relationship Id="rId9" Type="http://schemas.openxmlformats.org/officeDocument/2006/relationships/hyperlink" Target="https://starcitygames.com/tree-of-redemption-sgl-mtg-a25-191-enn/?sku=SGL-MTG-A25-191-ENN1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rcitygames.com/retribution-of-the-meek-sgl-mtg-vis-19-enn/?sku=SGL-MTG-VIS-19-ENN1" TargetMode="External"/><Relationship Id="rId18" Type="http://schemas.openxmlformats.org/officeDocument/2006/relationships/hyperlink" Target="https://starcitygames.com/keldon-warlord-sgl-mtg-leb-161-enn/?sku=SGL-MTG-LEB-161-ENN1" TargetMode="External"/><Relationship Id="rId26" Type="http://schemas.openxmlformats.org/officeDocument/2006/relationships/hyperlink" Target="https://starcitygames.com/ertai-the-corrupted-sgl-mtg-pls-107-enn/?sku=SGL-MTG-PLS-107-ENN1" TargetMode="External"/><Relationship Id="rId39" Type="http://schemas.openxmlformats.org/officeDocument/2006/relationships/hyperlink" Target="https://starcitygames.com/unholy-strength-sgl-mtg-ced-132-enn/?sku=SGL-MTG-CED-132-ENN1" TargetMode="External"/><Relationship Id="rId21" Type="http://schemas.openxmlformats.org/officeDocument/2006/relationships/hyperlink" Target="https://starcitygames.com/ascendant-evincar-sgl-mtg-nem-51-enn/?sku=SGL-MTG-NEM-51-ENN1" TargetMode="External"/><Relationship Id="rId34" Type="http://schemas.openxmlformats.org/officeDocument/2006/relationships/hyperlink" Target="https://starcitygames.com/tempest-efreet-sgl-mtg-leg-166-enn/?sku=SGL-MTG-LEG-166-ENN1" TargetMode="External"/><Relationship Id="rId42" Type="http://schemas.openxmlformats.org/officeDocument/2006/relationships/hyperlink" Target="https://starcitygames.com/maraxus-of-keld-sgl-mtg-wth-111-enn/?sku=SGL-MTG-WTH-111-ENN1" TargetMode="External"/><Relationship Id="rId47" Type="http://schemas.openxmlformats.org/officeDocument/2006/relationships/hyperlink" Target="https://starcitygames.com/ultimate-price-sgl-mtg-prm-fnm-2015-010-enf/?sku=SGL-MTG-PRM-FNM_2015_010-ENF1" TargetMode="External"/><Relationship Id="rId50" Type="http://schemas.openxmlformats.org/officeDocument/2006/relationships/hyperlink" Target="https://starcitygames.com/stoke-the-flames-sgl-mtg-prm-fnm-2014-012-enf/?sku=SGL-MTG-PRM-FNM_2014_012-ENF1" TargetMode="External"/><Relationship Id="rId55" Type="http://schemas.openxmlformats.org/officeDocument/2006/relationships/hyperlink" Target="https://starcitygames.com/unlicensed-disintegration-sgl-mtg-prm-fnm-2017-005-enf/?sku=SGL-MTG-PRM-FNM_2017_005-ENF1" TargetMode="External"/><Relationship Id="rId63" Type="http://schemas.openxmlformats.org/officeDocument/2006/relationships/hyperlink" Target="https://starcitygames.com/liliana-of-the-veil-sgl-mtg-isd-105-enn/?sku=SGL-MTG-ISD-105-ENN1" TargetMode="External"/><Relationship Id="rId7" Type="http://schemas.openxmlformats.org/officeDocument/2006/relationships/hyperlink" Target="https://starcitygames.com/emrakul-the-aeons-torn-sgl-mtg-prm-pre-roe-004-enf/?sku=SGL-MTG-PRM-PRE_ROE_004-ENF1" TargetMode="External"/><Relationship Id="rId2" Type="http://schemas.openxmlformats.org/officeDocument/2006/relationships/hyperlink" Target="https://starcitygames.com/swamp-sgl-mtg-lea-290-enn/?sku=SGL-MTG-LEA-290-ENN1" TargetMode="External"/><Relationship Id="rId16" Type="http://schemas.openxmlformats.org/officeDocument/2006/relationships/hyperlink" Target="https://starcitygames.com/damping-field-sgl-mtg-atq-5-enn/?sku=SGL-MTG-ATQ-5-ENN1" TargetMode="External"/><Relationship Id="rId20" Type="http://schemas.openxmlformats.org/officeDocument/2006/relationships/hyperlink" Target="https://starcitygames.com/crovax-the-cursed-sgl-mtg-sth-55-enn/?sku=SGL-MTG-STH-55-ENN1" TargetMode="External"/><Relationship Id="rId29" Type="http://schemas.openxmlformats.org/officeDocument/2006/relationships/hyperlink" Target="https://starcitygames.com/paper-tiger-sgl-mtg-ugl-78-enn/?sku=SGL-MTG-UGL-78-ENN1" TargetMode="External"/><Relationship Id="rId41" Type="http://schemas.openxmlformats.org/officeDocument/2006/relationships/hyperlink" Target="https://starcitygames.com/arena-sgl-mtg-prm-book-harper-001-enn/?sku=SGL-MTG-PRM-BOOK_HARPER_001-ENN1" TargetMode="External"/><Relationship Id="rId54" Type="http://schemas.openxmlformats.org/officeDocument/2006/relationships/hyperlink" Target="https://starcitygames.com/dimir-charm-sgl-mtg-prm-fnm-2013-008-enf/?sku=SGL-MTG-PRM-FNM_2013_008-ENF1" TargetMode="External"/><Relationship Id="rId62" Type="http://schemas.openxmlformats.org/officeDocument/2006/relationships/hyperlink" Target="https://starcitygames.com/woolly-thoctar-sgl-mtg-prm-wpng-2008-022-enf/?sku=SGL-MTG-PRM-WPNG_2008_022-ENF1" TargetMode="External"/><Relationship Id="rId1" Type="http://schemas.openxmlformats.org/officeDocument/2006/relationships/hyperlink" Target="https://starcitygames.com/wood-elemental-sgl-mtg-leg-215-enn/?sku=SGL-MTG-LEG-215-ENN1" TargetMode="External"/><Relationship Id="rId6" Type="http://schemas.openxmlformats.org/officeDocument/2006/relationships/hyperlink" Target="https://starcitygames.com/arcades-sabboth-sgl-mtg-leg-218-enn/?sku=SGL-MTG-LEG-218-ENN1" TargetMode="External"/><Relationship Id="rId11" Type="http://schemas.openxmlformats.org/officeDocument/2006/relationships/hyperlink" Target="https://starcitygames.com/glory-sgl-mtg-prm-pre-jud-011-enf/?sku=SGL-MTG-PRM-PRE_JUD_011-ENF1" TargetMode="External"/><Relationship Id="rId24" Type="http://schemas.openxmlformats.org/officeDocument/2006/relationships/hyperlink" Target="https://starcitygames.com/mana-web-sgl-mtg-wth-152-enn/?sku=SGL-MTG-WTH-152-ENN1" TargetMode="External"/><Relationship Id="rId32" Type="http://schemas.openxmlformats.org/officeDocument/2006/relationships/hyperlink" Target="https://starcitygames.com/chaos-confetti-sgl-mtg-ugl-72-enn/?sku=SGL-MTG-UGL-72-ENN1" TargetMode="External"/><Relationship Id="rId37" Type="http://schemas.openxmlformats.org/officeDocument/2006/relationships/hyperlink" Target="https://starcitygames.com/birds-of-paradise-sgl-mtg-prm-bab-m11-165-enf/?sku=SGL-MTG-PRM-BAB_M11_165-ENF1" TargetMode="External"/><Relationship Id="rId40" Type="http://schemas.openxmlformats.org/officeDocument/2006/relationships/hyperlink" Target="https://starcitygames.com/unholy-strength-sgl-mtg-leb-132-enn/?sku=SGL-MTG-LEB-132-ENN1" TargetMode="External"/><Relationship Id="rId45" Type="http://schemas.openxmlformats.org/officeDocument/2006/relationships/hyperlink" Target="https://starcitygames.com/anticipate-sgl-mtg-prm-fnm-2015-012-enf/?sku=SGL-MTG-PRM-FNM_2015_012-ENF1" TargetMode="External"/><Relationship Id="rId53" Type="http://schemas.openxmlformats.org/officeDocument/2006/relationships/hyperlink" Target="https://starcitygames.com/artisan-of-kozilek-sgl-mtg-prm-fnm-2011-004-enf/?sku=SGL-MTG-PRM-FNM_2011_004-ENF1" TargetMode="External"/><Relationship Id="rId58" Type="http://schemas.openxmlformats.org/officeDocument/2006/relationships/hyperlink" Target="https://starcitygames.com/call-of-the-conclave-sgl-mtg-prm-fnm-2013-004-enf/?sku=SGL-MTG-PRM-FNM_2013_004-ENF1" TargetMode="External"/><Relationship Id="rId5" Type="http://schemas.openxmlformats.org/officeDocument/2006/relationships/hyperlink" Target="https://starcitygames.com/gerrard-capashen-sgl-mtg-apc-11-enf/?sku=SGL-MTG-APC-11-ENF1" TargetMode="External"/><Relationship Id="rId15" Type="http://schemas.openxmlformats.org/officeDocument/2006/relationships/hyperlink" Target="https://starcitygames.com/illusions-of-grandeur-sgl-mtg-ice-79-enn/?sku=SGL-MTG-ICE-79-ENN1" TargetMode="External"/><Relationship Id="rId23" Type="http://schemas.openxmlformats.org/officeDocument/2006/relationships/hyperlink" Target="https://starcitygames.com/ghazban-ogress-sgl-mtg-ugl-60-enn/?sku=SGL-MTG-UGL-60-ENN1" TargetMode="External"/><Relationship Id="rId28" Type="http://schemas.openxmlformats.org/officeDocument/2006/relationships/hyperlink" Target="https://starcitygames.com/rock-lobster-sgl-mtg-ugl-79-enn/?sku=SGL-MTG-UGL-79-ENN1" TargetMode="External"/><Relationship Id="rId36" Type="http://schemas.openxmlformats.org/officeDocument/2006/relationships/hyperlink" Target="https://starcitygames.com/bronze-tablet-sgl-mtg-atq-42-enn/?sku=SGL-MTG-ATQ-42-ENN1" TargetMode="External"/><Relationship Id="rId49" Type="http://schemas.openxmlformats.org/officeDocument/2006/relationships/hyperlink" Target="https://starcitygames.com/bile-blight-sgl-mtg-prm-fnm-2014-008-enf/?sku=SGL-MTG-PRM-FNM_2014_008-ENF1" TargetMode="External"/><Relationship Id="rId57" Type="http://schemas.openxmlformats.org/officeDocument/2006/relationships/hyperlink" Target="https://starcitygames.com/warleaders-helix-sgl-mtg-dgm-116-enf/?sku=SGL-MTG-DGM-116-ENF1" TargetMode="External"/><Relationship Id="rId61" Type="http://schemas.openxmlformats.org/officeDocument/2006/relationships/hyperlink" Target="https://starcitygames.com/aether-hub-sgl-mtg-prm-fnm-2017-006-enf/?sku=SGL-MTG-PRM-FNM_2017_006-ENF1" TargetMode="External"/><Relationship Id="rId10" Type="http://schemas.openxmlformats.org/officeDocument/2006/relationships/hyperlink" Target="https://starcitygames.com/gerrard-capashen-sgl-mtg-apc-11-enf/?sku=SGL-MTG-APC-11-ENF1" TargetMode="External"/><Relationship Id="rId19" Type="http://schemas.openxmlformats.org/officeDocument/2006/relationships/hyperlink" Target="https://starcitygames.com/crovax-ascendant-hero-sgl-mtg-plc-3-enn/?sku=SGL-MTG-PLC-3-ENN1" TargetMode="External"/><Relationship Id="rId31" Type="http://schemas.openxmlformats.org/officeDocument/2006/relationships/hyperlink" Target="https://starcitygames.com/the-ultimate-nightmare-of-wizards-of-the-coast-customer-service-sgl-mtg-ugl-53-enn/?sku=SGL-MTG-UGL-53-ENN1" TargetMode="External"/><Relationship Id="rId44" Type="http://schemas.openxmlformats.org/officeDocument/2006/relationships/hyperlink" Target="https://starcitygames.com/citanul-centaurs-sgl-mtg-usg-243-enn/?sku=SGL-MTG-USG-243-ENN1" TargetMode="External"/><Relationship Id="rId52" Type="http://schemas.openxmlformats.org/officeDocument/2006/relationships/hyperlink" Target="https://starcitygames.com/krosan-warchief-sgl-mtg-prm-fnm-2004-004-enf/?sku=SGL-MTG-PRM-FNM_2004_004-ENF1" TargetMode="External"/><Relationship Id="rId60" Type="http://schemas.openxmlformats.org/officeDocument/2006/relationships/hyperlink" Target="https://starcitygames.com/rhox-war-monk-sgl-mtg-prm-fnm-2011-006-enf/?sku=SGL-MTG-PRM-FNM_2011_006-ENF1" TargetMode="External"/><Relationship Id="rId4" Type="http://schemas.openxmlformats.org/officeDocument/2006/relationships/hyperlink" Target="https://starcitygames.com/jandors-ring-sgl-mtg-arn-64-enn/?sku=SGL-MTG-ARN-64-ENN1" TargetMode="External"/><Relationship Id="rId9" Type="http://schemas.openxmlformats.org/officeDocument/2006/relationships/hyperlink" Target="https://starcitygames.com/jandors-ring-sgl-mtg-arn-64-enn/?sku=SGL-MTG-ARN-64-ENN1" TargetMode="External"/><Relationship Id="rId14" Type="http://schemas.openxmlformats.org/officeDocument/2006/relationships/hyperlink" Target="https://starcitygames.com/righteous-war-sgl-mtg-vis-134-enn/?sku=SGL-MTG-VIS-134-ENN1" TargetMode="External"/><Relationship Id="rId22" Type="http://schemas.openxmlformats.org/officeDocument/2006/relationships/hyperlink" Target="https://starcitygames.com/hasran-ogress-sgl-mtg-arn-27b-enn/?sku=SGL-MTG-ARN-27b-ENN1" TargetMode="External"/><Relationship Id="rId27" Type="http://schemas.openxmlformats.org/officeDocument/2006/relationships/hyperlink" Target="https://starcitygames.com/apocalypse-sgl-mtg-tmp-162-enn/?sku=SGL-MTG-TMP-162-ENN1" TargetMode="External"/><Relationship Id="rId30" Type="http://schemas.openxmlformats.org/officeDocument/2006/relationships/hyperlink" Target="https://starcitygames.com/scissors-lizard-sgl-mtg-ugl-80-enn/?sku=SGL-MTG-UGL-80-ENN1" TargetMode="External"/><Relationship Id="rId35" Type="http://schemas.openxmlformats.org/officeDocument/2006/relationships/hyperlink" Target="https://starcitygames.com/pygmy-hippo-sgl-mtg-vis-133-enn/?sku=SGL-MTG-VIS-133-ENN1" TargetMode="External"/><Relationship Id="rId43" Type="http://schemas.openxmlformats.org/officeDocument/2006/relationships/hyperlink" Target="https://starcitygames.com/viashivan-dragon-sgl-mtg-vis-140-enn/?sku=SGL-MTG-VIS-140-ENN1" TargetMode="External"/><Relationship Id="rId48" Type="http://schemas.openxmlformats.org/officeDocument/2006/relationships/hyperlink" Target="https://starcitygames.com/bile-blight-sgl-mtg-prm-fnm-2014-008-enf/?sku=SGL-MTG-PRM-FNM_2014_008-ENF1" TargetMode="External"/><Relationship Id="rId56" Type="http://schemas.openxmlformats.org/officeDocument/2006/relationships/hyperlink" Target="https://starcitygames.com/sprouting-thrinax-sgl-mtg-prm-wpng-2008-021-enf/?sku=SGL-MTG-PRM-WPNG_2008_021-ENF1" TargetMode="External"/><Relationship Id="rId64" Type="http://schemas.openxmlformats.org/officeDocument/2006/relationships/printerSettings" Target="../printerSettings/printerSettings10.bin"/><Relationship Id="rId8" Type="http://schemas.openxmlformats.org/officeDocument/2006/relationships/hyperlink" Target="https://starcitygames.com/hells-caretaker-sgl-mtg-leg-104-enn/?sku=SGL-MTG-LEG-104-ENN1" TargetMode="External"/><Relationship Id="rId51" Type="http://schemas.openxmlformats.org/officeDocument/2006/relationships/hyperlink" Target="https://starcitygames.com/noose-constrictor-sgl-mtg-prm-fnm-2017-001-enf/?sku=SGL-MTG-PRM-FNM_2017_001-ENF1" TargetMode="External"/><Relationship Id="rId3" Type="http://schemas.openxmlformats.org/officeDocument/2006/relationships/hyperlink" Target="https://starcitygames.com/hells-caretaker-sgl-mtg-leg-104-enn/?sku=SGL-MTG-LEG-104-ENN1" TargetMode="External"/><Relationship Id="rId12" Type="http://schemas.openxmlformats.org/officeDocument/2006/relationships/hyperlink" Target="https://starcitygames.com/opalescence-sgl-mtg-uds-13-enn/?sku=SGL-MTG-UDS-13-ENN1" TargetMode="External"/><Relationship Id="rId17" Type="http://schemas.openxmlformats.org/officeDocument/2006/relationships/hyperlink" Target="https://starcitygames.com/mirror-mirror-sgl-mtg-ugl-77-enn/?sku=SGL-MTG-UGL-77-ENN1" TargetMode="External"/><Relationship Id="rId25" Type="http://schemas.openxmlformats.org/officeDocument/2006/relationships/hyperlink" Target="https://starcitygames.com/ertai-wizard-adept-sgl-mtg-exo-33-enn/?sku=SGL-MTG-EXO-33-ENN1" TargetMode="External"/><Relationship Id="rId33" Type="http://schemas.openxmlformats.org/officeDocument/2006/relationships/hyperlink" Target="https://starcitygames.com/old-fogey-sgl-mtg-unh-106-enn/?sku=SGL-MTG-UNH-106-ENN1" TargetMode="External"/><Relationship Id="rId38" Type="http://schemas.openxmlformats.org/officeDocument/2006/relationships/hyperlink" Target="https://starcitygames.com/oath-of-ghouls-sgl-mtg-exo-69-enn/?sku=SGL-MTG-EXO-69-ENN1" TargetMode="External"/><Relationship Id="rId46" Type="http://schemas.openxmlformats.org/officeDocument/2006/relationships/hyperlink" Target="https://starcitygames.com/jaces-ingenuity-sgl-mtg-prm-fnm-2011-007-enf/?sku=SGL-MTG-PRM-FNM_2011_007-ENF1" TargetMode="External"/><Relationship Id="rId59" Type="http://schemas.openxmlformats.org/officeDocument/2006/relationships/hyperlink" Target="https://starcitygames.com/watchwolf-sgl-mtg-prm-fnm-2009-009-enf/?sku=SGL-MTG-PRM-FNM_2009_009-ENF1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rcitygames.com/evolving-wilds-sgl-mtg-roe-228-enf/?sku=SGL-MTG-ROE-228-ENF1" TargetMode="External"/><Relationship Id="rId13" Type="http://schemas.openxmlformats.org/officeDocument/2006/relationships/hyperlink" Target="https://starcitygames.com/thought-vessel-sgl-mtg-c15-55-enn/?sku=SGL-MTG-C15-55-ENN1" TargetMode="External"/><Relationship Id="rId18" Type="http://schemas.openxmlformats.org/officeDocument/2006/relationships/hyperlink" Target="https://starcitygames.com/jeskai-elder-sgl-mtg-ktk-43-enf/?sku=SGL-MTG-KTK-43-ENF1" TargetMode="External"/><Relationship Id="rId3" Type="http://schemas.openxmlformats.org/officeDocument/2006/relationships/hyperlink" Target="https://starcitygames.com/strangle-sgl-mtg-snc-125-enf/?sku=SGL-MTG-SNC-125-ENF1" TargetMode="External"/><Relationship Id="rId21" Type="http://schemas.openxmlformats.org/officeDocument/2006/relationships/printerSettings" Target="../printerSettings/printerSettings11.bin"/><Relationship Id="rId7" Type="http://schemas.openxmlformats.org/officeDocument/2006/relationships/hyperlink" Target="https://starcitygames.com/terramorphic-expanse-sgl-mtg-tsp-279-enn/?sku=SGL-MTG-TSP-279-ENN1" TargetMode="External"/><Relationship Id="rId12" Type="http://schemas.openxmlformats.org/officeDocument/2006/relationships/hyperlink" Target="https://starcitygames.com/maestros-theater-sgl-mtg-snc-251-enf/?sku=SGL-MTG-SNC-251-ENF1" TargetMode="External"/><Relationship Id="rId17" Type="http://schemas.openxmlformats.org/officeDocument/2006/relationships/hyperlink" Target="https://starcitygames.com/bloodwater-entity-sgl-mtg-hou-138-enf/?sku=SGL-MTG-HOU-138-ENF1" TargetMode="External"/><Relationship Id="rId2" Type="http://schemas.openxmlformats.org/officeDocument/2006/relationships/hyperlink" Target="https://starcitygames.com/magma-spray-sgl-mtg-akh-141-enn/?sku=SGL-MTG-AKH-141-ENN1" TargetMode="External"/><Relationship Id="rId16" Type="http://schemas.openxmlformats.org/officeDocument/2006/relationships/hyperlink" Target="https://starcitygames.com/monastery-swiftspear-sgl-mtg-tsr2-349-enn/?sku=SGL-MTG-TSR2-349-ENN1" TargetMode="External"/><Relationship Id="rId20" Type="http://schemas.openxmlformats.org/officeDocument/2006/relationships/hyperlink" Target="https://starcitygames.com/izzet-guildgate-sgl-mtg-rtr-242-enn/?sku=SGL-MTG-RTR-242-ENN1" TargetMode="External"/><Relationship Id="rId1" Type="http://schemas.openxmlformats.org/officeDocument/2006/relationships/hyperlink" Target="https://starcitygames.com/snow-covered-island-sgl-mtg-csp-152-enn/?sku=SGL-MTG-CSP-152-ENN1" TargetMode="External"/><Relationship Id="rId6" Type="http://schemas.openxmlformats.org/officeDocument/2006/relationships/hyperlink" Target="https://starcitygames.com/arcane-signet-sgl-mtg-eld-331-enn/?sku=SGL-MTG-ELD-331-ENN1" TargetMode="External"/><Relationship Id="rId11" Type="http://schemas.openxmlformats.org/officeDocument/2006/relationships/hyperlink" Target="https://starcitygames.com/uncharted-haven-sgl-mtg-neo-281-enf/?sku=SGL-MTG-NEO-281-ENF1" TargetMode="External"/><Relationship Id="rId5" Type="http://schemas.openxmlformats.org/officeDocument/2006/relationships/hyperlink" Target="https://starcitygames.com/sea-gate-sgl-mtg-clb-359-enn/?sku=SGL-MTG-CLB-359-ENN1" TargetMode="External"/><Relationship Id="rId15" Type="http://schemas.openxmlformats.org/officeDocument/2006/relationships/hyperlink" Target="https://starcitygames.com/izzet-charm-sgl-mtg-rtr-172-enn/?sku=SGL-MTG-RTR-172-ENN1" TargetMode="External"/><Relationship Id="rId10" Type="http://schemas.openxmlformats.org/officeDocument/2006/relationships/hyperlink" Target="https://starcitygames.com/kessig-flamebreather-sgl-mtg-vow-164-enf/?sku=SGL-MTG-VOW-164-ENF1" TargetMode="External"/><Relationship Id="rId19" Type="http://schemas.openxmlformats.org/officeDocument/2006/relationships/hyperlink" Target="https://starcitygames.com/forgotten-cave-sgl-mtg-ons-317-enf/?sku=SGL-MTG-ONS-317-ENF1" TargetMode="External"/><Relationship Id="rId4" Type="http://schemas.openxmlformats.org/officeDocument/2006/relationships/hyperlink" Target="https://starcitygames.com/cliffgate-sgl-mtg-clb-350-enn/?sku=SGL-MTG-CLB-350-ENN1" TargetMode="External"/><Relationship Id="rId9" Type="http://schemas.openxmlformats.org/officeDocument/2006/relationships/hyperlink" Target="https://starcitygames.com/eel-umbra-sgl-mtg-roe-65-enf/?sku=SGL-MTG-ROE-65-ENF1" TargetMode="External"/><Relationship Id="rId14" Type="http://schemas.openxmlformats.org/officeDocument/2006/relationships/hyperlink" Target="https://starcitygames.com/path-of-ancestry-sgl-mtg-c17-56-enn/?sku=SGL-MTG-C17-56-ENN1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rcitygames.com/cat-token-human-soldier-token-04-sgl-mtg-iko-t01t04-enf/?sku=SGL-MTG-IKO-T01T04-ENF1" TargetMode="External"/><Relationship Id="rId18" Type="http://schemas.openxmlformats.org/officeDocument/2006/relationships/hyperlink" Target="https://starcitygames.com/diminish-sgl-mtg-ima-50-enf/?sku=SGL-MTG-IMA-50-ENF1" TargetMode="External"/><Relationship Id="rId26" Type="http://schemas.openxmlformats.org/officeDocument/2006/relationships/hyperlink" Target="https://starcitygames.com/harmless-offering-sgl-mtg-emn-131-enn/?sku=SGL-MTG-EMN-131-ENN1" TargetMode="External"/><Relationship Id="rId39" Type="http://schemas.openxmlformats.org/officeDocument/2006/relationships/hyperlink" Target="https://starcitygames.com/cant-stay-away-sgl-mtg-mid-213-enn/?sku=SGL-MTG-MID-213-ENN1" TargetMode="External"/><Relationship Id="rId21" Type="http://schemas.openxmlformats.org/officeDocument/2006/relationships/hyperlink" Target="https://starcitygames.com/contagion-sgl-mtg-all-45-enn/?sku=SGL-MTG-ALL-45-ENN1" TargetMode="External"/><Relationship Id="rId34" Type="http://schemas.openxmlformats.org/officeDocument/2006/relationships/hyperlink" Target="https://starcitygames.com/guenhwyvar-token-sgl-mtg-afr-t13-enn/?sku=SGL-MTG-AFR-T13-ENN1" TargetMode="External"/><Relationship Id="rId42" Type="http://schemas.openxmlformats.org/officeDocument/2006/relationships/hyperlink" Target="https://starcitygames.com/black-market-tycoon-sgl-mtg-snc-167-enn/?sku=SGL-MTG-SNC-167-ENN1" TargetMode="External"/><Relationship Id="rId47" Type="http://schemas.openxmlformats.org/officeDocument/2006/relationships/hyperlink" Target="https://starcitygames.com/frontier-explorer-sgl-mtg-mb13-006-enn/?sku=SGL-MTG-MB13-006-ENN1" TargetMode="External"/><Relationship Id="rId50" Type="http://schemas.openxmlformats.org/officeDocument/2006/relationships/hyperlink" Target="https://starcitygames.com/diminish-sgl-mtg-m11-52-enf/?sku=SGL-MTG-M11-52-ENF1" TargetMode="External"/><Relationship Id="rId55" Type="http://schemas.openxmlformats.org/officeDocument/2006/relationships/hyperlink" Target="https://starcitygames.com/enlarge-sgl-mtg-m14-170-enf/?sku=SGL-MTG-M14-170-ENF1" TargetMode="External"/><Relationship Id="rId7" Type="http://schemas.openxmlformats.org/officeDocument/2006/relationships/hyperlink" Target="https://starcitygames.com/sacred-cat-sgl-mtg-akh-27-enf/?sku=SGL-MTG-AKH-27-ENF1" TargetMode="External"/><Relationship Id="rId12" Type="http://schemas.openxmlformats.org/officeDocument/2006/relationships/hyperlink" Target="https://starcitygames.com/lucky-offering-sgl-mtg-neo-027-enn/?sku=SGL-MTG-NEO-027-ENN1" TargetMode="External"/><Relationship Id="rId17" Type="http://schemas.openxmlformats.org/officeDocument/2006/relationships/hyperlink" Target="https://starcitygames.com/graceful-cat-sgl-mtg-akh-273-enn/?sku=SGL-MTG-AKH-273-ENN1" TargetMode="External"/><Relationship Id="rId25" Type="http://schemas.openxmlformats.org/officeDocument/2006/relationships/hyperlink" Target="https://starcitygames.com/sabertooth-alley-cat-sgl-mtg-rav-140-enf/?sku=SGL-MTG-RAV-140-ENF1" TargetMode="External"/><Relationship Id="rId33" Type="http://schemas.openxmlformats.org/officeDocument/2006/relationships/hyperlink" Target="https://starcitygames.com/cat-token-sgl-mtg-m21-t11-enn/?sku=SGL-MTG-M21-T11-ENN1" TargetMode="External"/><Relationship Id="rId38" Type="http://schemas.openxmlformats.org/officeDocument/2006/relationships/hyperlink" Target="https://starcitygames.com/rin-and-seri-inseparable-sgl-mtg-prm-bab_m212_278-enf/?sku=SGL-MTG-PRM-BAB_M212_278-ENF1" TargetMode="External"/><Relationship Id="rId46" Type="http://schemas.openxmlformats.org/officeDocument/2006/relationships/hyperlink" Target="https://starcitygames.com/displacer-kitten-sgl-mtg-clb-063-enn/?sku=SGL-MTG-CLB-063-ENN1" TargetMode="External"/><Relationship Id="rId59" Type="http://schemas.openxmlformats.org/officeDocument/2006/relationships/hyperlink" Target="https://starcitygames.com/cat-dragon-token-gold-token-sgl-mtg-c17-t9t10-enn/?sku=SGL-MTG-C17-T9T10-ENN1" TargetMode="External"/><Relationship Id="rId2" Type="http://schemas.openxmlformats.org/officeDocument/2006/relationships/hyperlink" Target="https://starcitygames.com/cat-token-027-cat-token-028-sgl-mtg-prm-secret-sld-027028-enn/?sku=SGL-MTG-PRM-SECRET_SLD_027028-ENN1" TargetMode="External"/><Relationship Id="rId16" Type="http://schemas.openxmlformats.org/officeDocument/2006/relationships/hyperlink" Target="https://starcitygames.com/cat-bird-token-human-soldier-token-04-sgl-mtg-iko-t02t04-enf/?sku=SGL-MTG-IKO-T02T04-ENF1" TargetMode="External"/><Relationship Id="rId20" Type="http://schemas.openxmlformats.org/officeDocument/2006/relationships/hyperlink" Target="https://starcitygames.com/arcane-flight-sgl-mtg-dom-43-enf/?sku=SGL-MTG-DOM-43-ENF1" TargetMode="External"/><Relationship Id="rId29" Type="http://schemas.openxmlformats.org/officeDocument/2006/relationships/hyperlink" Target="https://starcitygames.com/feline-sovereign-sgl-mtg-m21-180-enf/?sku=SGL-MTG-M21-180-ENF1" TargetMode="External"/><Relationship Id="rId41" Type="http://schemas.openxmlformats.org/officeDocument/2006/relationships/hyperlink" Target="https://starcitygames.com/kitt-kanto-mayhem-diva-sgl-mtg-ncc-004-enn/?sku=SGL-MTG-NCC-004-ENN1" TargetMode="External"/><Relationship Id="rId54" Type="http://schemas.openxmlformats.org/officeDocument/2006/relationships/hyperlink" Target="https://starcitygames.com/monstrous-growth-sgl-mtg-por-173a-enn/?sku=SGL-MTG-POR-173a-ENN1" TargetMode="External"/><Relationship Id="rId1" Type="http://schemas.openxmlformats.org/officeDocument/2006/relationships/hyperlink" Target="https://starcitygames.com/soulmates-sgl-mtg-mb13-084-enn/?sku=SGL-MTG-MB13-084-ENN1" TargetMode="External"/><Relationship Id="rId6" Type="http://schemas.openxmlformats.org/officeDocument/2006/relationships/hyperlink" Target="https://starcitygames.com/nine-lives-sgl-mtg-m21-028-enn/?sku=SGL-MTG-M21-028-ENN1" TargetMode="External"/><Relationship Id="rId11" Type="http://schemas.openxmlformats.org/officeDocument/2006/relationships/hyperlink" Target="https://starcitygames.com/adorable-kitten-sgl-mtg-ust-1-enn/?sku=SGL-MTG-UST-1-ENN1" TargetMode="External"/><Relationship Id="rId24" Type="http://schemas.openxmlformats.org/officeDocument/2006/relationships/hyperlink" Target="https://starcitygames.com/black-cat-sgl-mtg-jmp-203-enn/?sku=SGL-MTG-JMP-203-ENN1" TargetMode="External"/><Relationship Id="rId32" Type="http://schemas.openxmlformats.org/officeDocument/2006/relationships/hyperlink" Target="https://starcitygames.com/cat-token-human-warrior-token-sgl-mtg-khm-t14t03-enf/?sku=SGL-MTG-KHM-T14T03-ENF1" TargetMode="External"/><Relationship Id="rId37" Type="http://schemas.openxmlformats.org/officeDocument/2006/relationships/hyperlink" Target="https://starcitygames.com/cat-token-sgl-mtg-snc-t09-enn/?sku=SGL-MTG-SNC-T09-ENN1" TargetMode="External"/><Relationship Id="rId40" Type="http://schemas.openxmlformats.org/officeDocument/2006/relationships/hyperlink" Target="https://starcitygames.com/jedit-ojanen-sgl-mtg-leg-234-enn/?sku=SGL-MTG-LEG-234-ENN1" TargetMode="External"/><Relationship Id="rId45" Type="http://schemas.openxmlformats.org/officeDocument/2006/relationships/hyperlink" Target="https://starcitygames.com/adorned-pouncer-sgl-mtg-hou-2-enn/?sku=SGL-MTG-HOU-2-ENN1" TargetMode="External"/><Relationship Id="rId53" Type="http://schemas.openxmlformats.org/officeDocument/2006/relationships/hyperlink" Target="https://starcitygames.com/waiting-in-the-weeds-sgl-mtg-mir-252-enn/?sku=SGL-MTG-MIR-252-ENN1" TargetMode="External"/><Relationship Id="rId58" Type="http://schemas.openxmlformats.org/officeDocument/2006/relationships/hyperlink" Target="https://starcitygames.com/bird-token-dinosaur-cat-token-sgl-mtg-c20-t02t16-enn/?sku=SGL-MTG-C20-T02T16-ENN1" TargetMode="External"/><Relationship Id="rId5" Type="http://schemas.openxmlformats.org/officeDocument/2006/relationships/hyperlink" Target="https://starcitygames.com/regal-caracal-sgl-mtg-prm-pre-akh-024-enf/?sku=SGL-MTG-PRM-PRE_AKH_024-ENF1" TargetMode="External"/><Relationship Id="rId15" Type="http://schemas.openxmlformats.org/officeDocument/2006/relationships/hyperlink" Target="https://starcitygames.com/cat-token-copy-token-sgl-mtg-znr-t02t12-enf/?sku=SGL-MTG-ZNR-T02T12-ENF1" TargetMode="External"/><Relationship Id="rId23" Type="http://schemas.openxmlformats.org/officeDocument/2006/relationships/hyperlink" Target="https://starcitygames.com/entrails-feaster-sgl-mtg-ons-143-enn/?sku=SGL-MTG-ONS-143-ENN1" TargetMode="External"/><Relationship Id="rId28" Type="http://schemas.openxmlformats.org/officeDocument/2006/relationships/hyperlink" Target="https://starcitygames.com/keeper-of-fables-sgl-mtg-eld-163-enf/?sku=SGL-MTG-ELD-163-ENF1" TargetMode="External"/><Relationship Id="rId36" Type="http://schemas.openxmlformats.org/officeDocument/2006/relationships/hyperlink" Target="https://starcitygames.com/hungry-lynx-sgl-mtg-c17-31-enn/?sku=SGL-MTG-C17-31-ENN1" TargetMode="External"/><Relationship Id="rId49" Type="http://schemas.openxmlformats.org/officeDocument/2006/relationships/hyperlink" Target="https://starcitygames.com/nine-lives-sgl-mtg-m21-028-enf/?sku=SGL-MTG-M21-028-ENF1" TargetMode="External"/><Relationship Id="rId57" Type="http://schemas.openxmlformats.org/officeDocument/2006/relationships/hyperlink" Target="https://starcitygames.com/watchers-of-the-dead-sgl-mtg-akh-238-enf/?sku=SGL-MTG-AKH-238-ENF1" TargetMode="External"/><Relationship Id="rId10" Type="http://schemas.openxmlformats.org/officeDocument/2006/relationships/hyperlink" Target="https://starcitygames.com/sanctuary-cat-sgl-mtg-dka-19-enf/?sku=SGL-MTG-DKA-19-ENF1" TargetMode="External"/><Relationship Id="rId19" Type="http://schemas.openxmlformats.org/officeDocument/2006/relationships/hyperlink" Target="https://starcitygames.com/mischievous-catgeist-catlike-curiosity-sgl-mtg-vow-069-enn/?sku=SGL-MTG-VOW-069-ENN1" TargetMode="External"/><Relationship Id="rId31" Type="http://schemas.openxmlformats.org/officeDocument/2006/relationships/hyperlink" Target="https://starcitygames.com/monstrous-growth-sgl-mtg-por-173b-enn/?sku=SGL-MTG-POR-173b-ENN1" TargetMode="External"/><Relationship Id="rId44" Type="http://schemas.openxmlformats.org/officeDocument/2006/relationships/hyperlink" Target="https://starcitygames.com/chrome-cat-sgl-mtg-snc-236-enn/?sku=SGL-MTG-SNC-236-ENN1" TargetMode="External"/><Relationship Id="rId52" Type="http://schemas.openxmlformats.org/officeDocument/2006/relationships/hyperlink" Target="https://www.cardkingdom.com/mtg/strixhaven-mystical-archive-jpn/thrill-of-possibility-109-jpn-alternate-art-foil" TargetMode="External"/><Relationship Id="rId60" Type="http://schemas.openxmlformats.org/officeDocument/2006/relationships/printerSettings" Target="../printerSettings/printerSettings12.bin"/><Relationship Id="rId4" Type="http://schemas.openxmlformats.org/officeDocument/2006/relationships/hyperlink" Target="https://starcitygames.com/pridemalkin-sgl-mtg-m21-196-enf/?sku=SGL-MTG-M21-196-ENF1" TargetMode="External"/><Relationship Id="rId9" Type="http://schemas.openxmlformats.org/officeDocument/2006/relationships/hyperlink" Target="https://starcitygames.com/charmed-stray-sgl-mtg-war-8-enf/?sku=SGL-MTG-WAR-8-ENF1" TargetMode="External"/><Relationship Id="rId14" Type="http://schemas.openxmlformats.org/officeDocument/2006/relationships/hyperlink" Target="https://starcitygames.com/cat-token-sgl-mtg-akh-t16-enn/?sku=SGL-MTG-AKH-T16-ENN1" TargetMode="External"/><Relationship Id="rId22" Type="http://schemas.openxmlformats.org/officeDocument/2006/relationships/hyperlink" Target="https://starcitygames.com/cauldron-familiar-sgl-mtg-eld-081-enf/?sku=SGL-MTG-ELD-081-ENF1" TargetMode="External"/><Relationship Id="rId27" Type="http://schemas.openxmlformats.org/officeDocument/2006/relationships/hyperlink" Target="https://starcitygames.com/chandras-embercat-sgl-mtg-m20-129-enf/?sku=SGL-MTG-M20-129-ENF1" TargetMode="External"/><Relationship Id="rId30" Type="http://schemas.openxmlformats.org/officeDocument/2006/relationships/hyperlink" Target="https://starcitygames.com/generous-stray-sgl-mtg-grn-129-enn/?sku=SGL-MTG-GRN-129-ENN1" TargetMode="External"/><Relationship Id="rId35" Type="http://schemas.openxmlformats.org/officeDocument/2006/relationships/hyperlink" Target="https://starcitygames.com/beast-token-cat-token-20-sgl-mtg-m21-t10t20-enf/?sku=SGL-MTG-M21-T10T20-ENF1" TargetMode="External"/><Relationship Id="rId43" Type="http://schemas.openxmlformats.org/officeDocument/2006/relationships/hyperlink" Target="https://starcitygames.com/phabine-bosss-confidant-sgl-mtg-ncc-009-enn/?sku=SGL-MTG-NCC-009-ENN1" TargetMode="External"/><Relationship Id="rId48" Type="http://schemas.openxmlformats.org/officeDocument/2006/relationships/hyperlink" Target="https://starcitygames.com/half-kitten-half-sgl-mtg-ust-9-enn/?sku=SGL-MTG-UST-9-ENN1" TargetMode="External"/><Relationship Id="rId56" Type="http://schemas.openxmlformats.org/officeDocument/2006/relationships/hyperlink" Target="https://starcitygames.com/pithing-spyglass-sgl-mtg-mb12-108-enn/?sku=SGL-MTG-MB12-108-ENN1" TargetMode="External"/><Relationship Id="rId8" Type="http://schemas.openxmlformats.org/officeDocument/2006/relationships/hyperlink" Target="https://starcitygames.com/sacred-cat-token-sgl-mtg-akh-t10-enn/?sku=SGL-MTG-AKH-T10-ENN1" TargetMode="External"/><Relationship Id="rId51" Type="http://schemas.openxmlformats.org/officeDocument/2006/relationships/hyperlink" Target="https://starcitygames.com/mischievous-catgeist-catlike-curiosity-sgl-mtg-vow-069-enf/?sku=SGL-MTG-VOW-069-ENF1" TargetMode="External"/><Relationship Id="rId3" Type="http://schemas.openxmlformats.org/officeDocument/2006/relationships/hyperlink" Target="https://starcitygames.com/pet-project-sgl-mtg-ust-198-enn/?sku=SGL-MTG-UST-198-ENN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rcitygames.com/spectral-adversary-sgl-mtg-mid-077-enf/?sku=SGL-MTG-MID-077-ENF1" TargetMode="External"/><Relationship Id="rId2" Type="http://schemas.openxmlformats.org/officeDocument/2006/relationships/hyperlink" Target="https://starcitygames.com/tempest-djinn-sgl-mtg-dom-68-enn/?sku=SGL-MTG-DOM-68-ENN1" TargetMode="External"/><Relationship Id="rId1" Type="http://schemas.openxmlformats.org/officeDocument/2006/relationships/hyperlink" Target="https://starcitygames.com/tempest-djinn-sgl-mtg-dom-68-enf/?sku=SGL-MTG-DOM-68-ENF1" TargetMode="External"/><Relationship Id="rId6" Type="http://schemas.openxmlformats.org/officeDocument/2006/relationships/printerSettings" Target="../printerSettings/printerSettings13.bin"/><Relationship Id="rId5" Type="http://schemas.openxmlformats.org/officeDocument/2006/relationships/hyperlink" Target="https://starcitygames.com/brazen-borrower-SGL-MTG-ELD2-281-enn/?sku=SGL-MTG-ELD2-281-ENN1" TargetMode="External"/><Relationship Id="rId4" Type="http://schemas.openxmlformats.org/officeDocument/2006/relationships/hyperlink" Target="https://starcitygames.com/spectral-adversary-sgl-mtg-mid2-341-enf/?sku=SGL-MTG-MID2-341-ENF1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rcitygames.com/multani-maro-sorcerer-sgl-mtg-ulg-107-enn/?sku=SGL-MTG-ULG-107-ENN1" TargetMode="External"/><Relationship Id="rId18" Type="http://schemas.openxmlformats.org/officeDocument/2006/relationships/hyperlink" Target="https://starcitygames.com/weatherseed-treefolk-sgl-mtg-ulg-116-enn/?sku=SGL-MTG-ULG-116-ENN1" TargetMode="External"/><Relationship Id="rId26" Type="http://schemas.openxmlformats.org/officeDocument/2006/relationships/hyperlink" Target="https://starcitygames.com/dominating-licid-sgl-mtg-exo-30-enn/?sku=SGL-MTG-EXO-30-ENN1" TargetMode="External"/><Relationship Id="rId39" Type="http://schemas.openxmlformats.org/officeDocument/2006/relationships/hyperlink" Target="https://starcitygames.com/selenia-dark-angel-sgl-mtg-tmp-270-enn/?sku=SGL-MTG-TMP-270-ENN1" TargetMode="External"/><Relationship Id="rId21" Type="http://schemas.openxmlformats.org/officeDocument/2006/relationships/hyperlink" Target="https://starcitygames.com/lifeline-sgl-mtg-usg-299-enn/?sku=SGL-MTG-USG-299-ENN1" TargetMode="External"/><Relationship Id="rId34" Type="http://schemas.openxmlformats.org/officeDocument/2006/relationships/hyperlink" Target="https://starcitygames.com/cursed-scroll-sgl-mtg-tmp-281-enn/?sku=SGL-MTG-TMP-281-ENN1" TargetMode="External"/><Relationship Id="rId42" Type="http://schemas.openxmlformats.org/officeDocument/2006/relationships/hyperlink" Target="https://starcitygames.com/ertais-familiar-sgl-mtg-wth-38-enn/?sku=SGL-MTG-WTH-38-ENN1" TargetMode="External"/><Relationship Id="rId47" Type="http://schemas.openxmlformats.org/officeDocument/2006/relationships/hyperlink" Target="https://starcitygames.com/well-of-knowledge-sgl-mtg-wth-162-enn/?sku=SGL-MTG-WTH-162-ENN1" TargetMode="External"/><Relationship Id="rId50" Type="http://schemas.openxmlformats.org/officeDocument/2006/relationships/hyperlink" Target="https://starcitygames.com/three-wishes-sgl-mtg-vis-45-enn/?sku=SGL-MTG-VIS-45-ENN1" TargetMode="External"/><Relationship Id="rId55" Type="http://schemas.openxmlformats.org/officeDocument/2006/relationships/hyperlink" Target="https://starcitygames.com/femeref-enchantress-sgl-mtg-vis-129-enn/?sku=SGL-MTG-VIS-129-ENN1" TargetMode="External"/><Relationship Id="rId7" Type="http://schemas.openxmlformats.org/officeDocument/2006/relationships/hyperlink" Target="https://starcitygames.com/powder-keg-sgl-mtg-uds-136-enn/?sku=SGL-MTG-UDS-136-ENN1" TargetMode="External"/><Relationship Id="rId2" Type="http://schemas.openxmlformats.org/officeDocument/2006/relationships/hyperlink" Target="https://starcitygames.com/lotus-petal-sgl-mtg-tmp-294-enn/?sku=SGL-MTG-TMP-294-ENN1" TargetMode="External"/><Relationship Id="rId16" Type="http://schemas.openxmlformats.org/officeDocument/2006/relationships/hyperlink" Target="https://starcitygames.com/ring-of-gix-sgl-mtg-ulg-131-enn/?sku=SGL-MTG-ULG-131-ENN1" TargetMode="External"/><Relationship Id="rId20" Type="http://schemas.openxmlformats.org/officeDocument/2006/relationships/hyperlink" Target="https://starcitygames.com/morphling-sgl-mtg-usg-85-enn/?sku=SGL-MTG-USG-85-ENN1" TargetMode="External"/><Relationship Id="rId29" Type="http://schemas.openxmlformats.org/officeDocument/2006/relationships/hyperlink" Target="https://starcitygames.com/volraths-shapeshifter-sgl-mtg-sth-48-enn/?sku=SGL-MTG-STH-48-ENN1" TargetMode="External"/><Relationship Id="rId41" Type="http://schemas.openxmlformats.org/officeDocument/2006/relationships/hyperlink" Target="https://starcitygames.com/dwarven-thaumaturgist-sgl-mtg-wth-98-enn/?sku=SGL-MTG-WTH-98-ENN1" TargetMode="External"/><Relationship Id="rId54" Type="http://schemas.openxmlformats.org/officeDocument/2006/relationships/hyperlink" Target="https://starcitygames.com/eye-of-singularity-sgl-mtg-vis-4-enn/?sku=SGL-MTG-VIS-4-ENN1" TargetMode="External"/><Relationship Id="rId62" Type="http://schemas.openxmlformats.org/officeDocument/2006/relationships/printerSettings" Target="../printerSettings/printerSettings14.bin"/><Relationship Id="rId1" Type="http://schemas.openxmlformats.org/officeDocument/2006/relationships/hyperlink" Target="https://starcitygames.com/reverse-damage-sgl-mtg-leb-36-enn/?sku=SGL-MTG-LEB-36-ENN1" TargetMode="External"/><Relationship Id="rId6" Type="http://schemas.openxmlformats.org/officeDocument/2006/relationships/hyperlink" Target="https://starcitygames.com/phyrexian-negator-sgl-mtg-uds-65-enn/?sku=SGL-MTG-UDS-65-ENN1" TargetMode="External"/><Relationship Id="rId11" Type="http://schemas.openxmlformats.org/officeDocument/2006/relationships/hyperlink" Target="https://starcitygames.com/deranged-hermit-sgl-mtg-ulg-101-enn/?sku=SGL-MTG-ULG-101-ENN1" TargetMode="External"/><Relationship Id="rId24" Type="http://schemas.openxmlformats.org/officeDocument/2006/relationships/hyperlink" Target="https://starcitygames.com/barrin-master-wizard-sgl-mtg-usg-63-enn/?sku=SGL-MTG-USG-63-ENN1" TargetMode="External"/><Relationship Id="rId32" Type="http://schemas.openxmlformats.org/officeDocument/2006/relationships/hyperlink" Target="https://starcitygames.com/avenging-angel-sgl-mtg-tmp-7-enn/?sku=SGL-MTG-TMP-7-ENN1" TargetMode="External"/><Relationship Id="rId37" Type="http://schemas.openxmlformats.org/officeDocument/2006/relationships/hyperlink" Target="https://starcitygames.com/orim-samite-healer-sgl-mtg-tmp-33-enn/?sku=SGL-MTG-TMP-33-ENN1" TargetMode="External"/><Relationship Id="rId40" Type="http://schemas.openxmlformats.org/officeDocument/2006/relationships/hyperlink" Target="https://starcitygames.com/ancestral-knowledge-sgl-mtg-wth-32-enn/?sku=SGL-MTG-WTH-32-ENN1" TargetMode="External"/><Relationship Id="rId45" Type="http://schemas.openxmlformats.org/officeDocument/2006/relationships/hyperlink" Target="https://starcitygames.com/psychic-vortex-sgl-mtg-wth-50-enn/?sku=SGL-MTG-WTH-50-ENN1" TargetMode="External"/><Relationship Id="rId53" Type="http://schemas.openxmlformats.org/officeDocument/2006/relationships/hyperlink" Target="https://starcitygames.com/diamond-kaleidoscope-sgl-mtg-vis-143-enn/?sku=SGL-MTG-VIS-143-ENN1" TargetMode="External"/><Relationship Id="rId58" Type="http://schemas.openxmlformats.org/officeDocument/2006/relationships/hyperlink" Target="https://starcitygames.com/squandered-resources-sgl-mtg-vis-137-enn/?sku=SGL-MTG-VIS-137-ENN1" TargetMode="External"/><Relationship Id="rId5" Type="http://schemas.openxmlformats.org/officeDocument/2006/relationships/hyperlink" Target="https://starcitygames.com/donate-sgl-mtg-uds-31-enn/?sku=SGL-MTG-UDS-31-ENN1" TargetMode="External"/><Relationship Id="rId15" Type="http://schemas.openxmlformats.org/officeDocument/2006/relationships/hyperlink" Target="https://starcitygames.com/radiant-archangel-sgl-mtg-ulg-20-enn/?sku=SGL-MTG-ULG-20-ENN1" TargetMode="External"/><Relationship Id="rId23" Type="http://schemas.openxmlformats.org/officeDocument/2006/relationships/hyperlink" Target="https://starcitygames.com/great-whale-sgl-mtg-usg-77-enn/?sku=SGL-MTG-USG-77-ENN1" TargetMode="External"/><Relationship Id="rId28" Type="http://schemas.openxmlformats.org/officeDocument/2006/relationships/hyperlink" Target="https://starcitygames.com/mind-over-matter-sgl-mtg-exo-40-enn/?sku=SGL-MTG-EXO-40-ENN1" TargetMode="External"/><Relationship Id="rId36" Type="http://schemas.openxmlformats.org/officeDocument/2006/relationships/hyperlink" Target="https://starcitygames.com/humility-sgl-mtg-tmp-24-enn/?sku=SGL-MTG-TMP-24-ENN1" TargetMode="External"/><Relationship Id="rId49" Type="http://schemas.openxmlformats.org/officeDocument/2006/relationships/hyperlink" Target="https://starcitygames.com/undiscovered-paradise-sgl-mtg-vis-167-enn/?sku=SGL-MTG-VIS-167-ENN1" TargetMode="External"/><Relationship Id="rId57" Type="http://schemas.openxmlformats.org/officeDocument/2006/relationships/hyperlink" Target="https://starcitygames.com/kookus-sgl-mtg-vis-86-enn/?sku=SGL-MTG-VIS-86-ENN1" TargetMode="External"/><Relationship Id="rId61" Type="http://schemas.openxmlformats.org/officeDocument/2006/relationships/hyperlink" Target="https://starcitygames.com/tithe-sgl-mtg-vis-23-enn/?sku=SGL-MTG-VIS-23-ENN1" TargetMode="External"/><Relationship Id="rId10" Type="http://schemas.openxmlformats.org/officeDocument/2006/relationships/hyperlink" Target="https://starcitygames.com/rofellos-llanowar-emissary-sgl-mtg-uds-118-enn/?sku=SGL-MTG-UDS-118-ENN1" TargetMode="External"/><Relationship Id="rId19" Type="http://schemas.openxmlformats.org/officeDocument/2006/relationships/hyperlink" Target="https://starcitygames.com/opal-archangel-sgl-mtg-usg-23-enn/?sku=SGL-MTG-USG-23-ENN1" TargetMode="External"/><Relationship Id="rId31" Type="http://schemas.openxmlformats.org/officeDocument/2006/relationships/hyperlink" Target="https://starcitygames.com/dream-halls-sgl-mtg-sth-28-enn/?sku=SGL-MTG-STH-28-ENN1" TargetMode="External"/><Relationship Id="rId44" Type="http://schemas.openxmlformats.org/officeDocument/2006/relationships/hyperlink" Target="https://starcitygames.com/paradigm-shift-sgl-mtg-wth-46-enn/?sku=SGL-MTG-WTH-46-ENN1" TargetMode="External"/><Relationship Id="rId52" Type="http://schemas.openxmlformats.org/officeDocument/2006/relationships/hyperlink" Target="https://starcitygames.com/chronatog-sgl-mtg-vis-28-enn/?sku=SGL-MTG-VIS-28-ENN1" TargetMode="External"/><Relationship Id="rId60" Type="http://schemas.openxmlformats.org/officeDocument/2006/relationships/hyperlink" Target="https://starcitygames.com/aku-djinn-sgl-mtg-vis-51-enn/?sku=SGL-MTG-VIS-51-ENN1" TargetMode="External"/><Relationship Id="rId4" Type="http://schemas.openxmlformats.org/officeDocument/2006/relationships/hyperlink" Target="https://starcitygames.com/covetous-dragon-sgl-mtg-uds-80-enn/?sku=SGL-MTG-UDS-80-ENN1" TargetMode="External"/><Relationship Id="rId9" Type="http://schemas.openxmlformats.org/officeDocument/2006/relationships/hyperlink" Target="https://starcitygames.com/treachery-sgl-mtg-uds-50-enn/?sku=SGL-MTG-UDS-50-ENN1" TargetMode="External"/><Relationship Id="rId14" Type="http://schemas.openxmlformats.org/officeDocument/2006/relationships/hyperlink" Target="https://starcitygames.com/palinchron-sgl-mtg-ulg-38-enn/?sku=SGL-MTG-ULG-38-ENN1" TargetMode="External"/><Relationship Id="rId22" Type="http://schemas.openxmlformats.org/officeDocument/2006/relationships/hyperlink" Target="https://starcitygames.com/herald-of-serra-sgl-mtg-usg-17-enn/?sku=SGL-MTG-USG-17-ENN1" TargetMode="External"/><Relationship Id="rId27" Type="http://schemas.openxmlformats.org/officeDocument/2006/relationships/hyperlink" Target="https://starcitygames.com/hatred-sgl-mtg-exo-64-enn/?sku=SGL-MTG-EXO-64-ENN1" TargetMode="External"/><Relationship Id="rId30" Type="http://schemas.openxmlformats.org/officeDocument/2006/relationships/hyperlink" Target="https://starcitygames.com/silver-wyvern-sgl-mtg-sth-43-enn/?sku=SGL-MTG-STH-43-ENN1" TargetMode="External"/><Relationship Id="rId35" Type="http://schemas.openxmlformats.org/officeDocument/2006/relationships/hyperlink" Target="https://starcitygames.com/eladamri-lord-of-leaves-sgl-mtg-tmp-224-enn/?sku=SGL-MTG-TMP-224-ENN1" TargetMode="External"/><Relationship Id="rId43" Type="http://schemas.openxmlformats.org/officeDocument/2006/relationships/hyperlink" Target="https://starcitygames.com/inner-sanctum-sgl-mtg-wth-18-enn/?sku=SGL-MTG-WTH-18-ENN1" TargetMode="External"/><Relationship Id="rId48" Type="http://schemas.openxmlformats.org/officeDocument/2006/relationships/hyperlink" Target="https://starcitygames.com/winding-canyons-sgl-mtg-wth-167-enn/?sku=SGL-MTG-WTH-167-ENN1" TargetMode="External"/><Relationship Id="rId56" Type="http://schemas.openxmlformats.org/officeDocument/2006/relationships/hyperlink" Target="https://starcitygames.com/griffin-canyon-sgl-mtg-vis-163-enn/?sku=SGL-MTG-VIS-163-ENN1" TargetMode="External"/><Relationship Id="rId8" Type="http://schemas.openxmlformats.org/officeDocument/2006/relationships/hyperlink" Target="https://starcitygames.com/yawgmoths-bargain-sgl-mtg-uds-75-enn/?sku=SGL-MTG-UDS-75-ENN1" TargetMode="External"/><Relationship Id="rId51" Type="http://schemas.openxmlformats.org/officeDocument/2006/relationships/hyperlink" Target="https://starcitygames.com/bogardan-phoenix-sgl-mtg-vis-76-enn/?sku=SGL-MTG-VIS-76-ENN1" TargetMode="External"/><Relationship Id="rId3" Type="http://schemas.openxmlformats.org/officeDocument/2006/relationships/hyperlink" Target="https://starcitygames.com/carnival-of-souls-sgl-mtg-uds-55-enn/?sku=SGL-MTG-UDS-55-ENN1" TargetMode="External"/><Relationship Id="rId12" Type="http://schemas.openxmlformats.org/officeDocument/2006/relationships/hyperlink" Target="https://starcitygames.com/memory-jar-sgl-mtg-ulg-129-enn/?sku=SGL-MTG-ULG-129-ENN1" TargetMode="External"/><Relationship Id="rId17" Type="http://schemas.openxmlformats.org/officeDocument/2006/relationships/hyperlink" Target="https://starcitygames.com/second-chance-sgl-mtg-ulg-41-enn/?sku=SGL-MTG-ULG-41-ENN1" TargetMode="External"/><Relationship Id="rId25" Type="http://schemas.openxmlformats.org/officeDocument/2006/relationships/hyperlink" Target="https://starcitygames.com/zephid-sgl-mtg-usg-113-enn/?sku=SGL-MTG-USG-113-ENN1" TargetMode="External"/><Relationship Id="rId33" Type="http://schemas.openxmlformats.org/officeDocument/2006/relationships/hyperlink" Target="https://starcitygames.com/corpse-dance-sgl-mtg-tmp-116-enn/?sku=SGL-MTG-TMP-116-ENN1" TargetMode="External"/><Relationship Id="rId38" Type="http://schemas.openxmlformats.org/officeDocument/2006/relationships/hyperlink" Target="https://starcitygames.com/sarcomancy-sgl-mtg-tmp-154-enn/?sku=SGL-MTG-TMP-154-ENN1" TargetMode="External"/><Relationship Id="rId46" Type="http://schemas.openxmlformats.org/officeDocument/2006/relationships/hyperlink" Target="https://starcitygames.com/scorched-ruins-sgl-mtg-wth-166-enn/?sku=SGL-MTG-WTH-166-ENN1" TargetMode="External"/><Relationship Id="rId59" Type="http://schemas.openxmlformats.org/officeDocument/2006/relationships/hyperlink" Target="https://starcitygames.com/teferis-realm-sgl-mtg-vis-44-enn/?sku=SGL-MTG-VIS-44-ENN1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.bin"/><Relationship Id="rId3" Type="http://schemas.openxmlformats.org/officeDocument/2006/relationships/hyperlink" Target="https://starcitygames.com/mountain-sgl-mtg-thb-253-enn/?sku=SGL-MTG-THB-253-ENN1" TargetMode="External"/><Relationship Id="rId7" Type="http://schemas.openxmlformats.org/officeDocument/2006/relationships/hyperlink" Target="https://starcitygames.com/island-sgl-mtg-gk2-132-enn/?sku=SGL-MTG-GK2-132-ENN1" TargetMode="External"/><Relationship Id="rId2" Type="http://schemas.openxmlformats.org/officeDocument/2006/relationships/hyperlink" Target="https://starcitygames.com/swamp-sgl-mtg-thb-252-enn/?sku=SGL-MTG-THB-252-ENN1" TargetMode="External"/><Relationship Id="rId1" Type="http://schemas.openxmlformats.org/officeDocument/2006/relationships/hyperlink" Target="https://starcitygames.com/island-sgl-mtg-thb-251-enn/?sku=SGL-MTG-THB-251-ENN1" TargetMode="External"/><Relationship Id="rId6" Type="http://schemas.openxmlformats.org/officeDocument/2006/relationships/hyperlink" Target="https://starcitygames.com/plains-sgl-mtg-m212-309-enn/?sku=SGL-MTG-M212-309-ENN1" TargetMode="External"/><Relationship Id="rId5" Type="http://schemas.openxmlformats.org/officeDocument/2006/relationships/hyperlink" Target="https://starcitygames.com/plains-sgl-mtg-thb-250-enn/?sku=SGL-MTG-THB-250-ENN1" TargetMode="External"/><Relationship Id="rId4" Type="http://schemas.openxmlformats.org/officeDocument/2006/relationships/hyperlink" Target="https://starcitygames.com/forest-sgl-mtg-thb-254-enn/?sku=SGL-MTG-THB-254-ENN1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starcitygames.com/abrupt-decay-sgl-mtg-gk1-57-enn/?sku=SGL-MTG-GK1-57-ENN1" TargetMode="External"/><Relationship Id="rId13" Type="http://schemas.openxmlformats.org/officeDocument/2006/relationships/hyperlink" Target="https://starcitygames.com/boros-charm-sgl-mtg-gk1-84-enn/?sku=SGL-MTG-GK1-84-ENN1" TargetMode="External"/><Relationship Id="rId3" Type="http://schemas.openxmlformats.org/officeDocument/2006/relationships/hyperlink" Target="https://starcitygames.com/shattering-spree-sgl-mtg-gk1-34-enn/?sku=SGL-MTG-GK1-34-ENN1" TargetMode="External"/><Relationship Id="rId7" Type="http://schemas.openxmlformats.org/officeDocument/2006/relationships/hyperlink" Target="https://starcitygames.com/savra-queen-of-the-golgari-sgl-mtg-gk1-69-enn/?sku=SGL-MTG-GK1-69-ENN1" TargetMode="External"/><Relationship Id="rId12" Type="http://schemas.openxmlformats.org/officeDocument/2006/relationships/hyperlink" Target="https://starcitygames.com/aurelia-the-warleader-sgl-mtg-gk1-77-enf/?sku=SGL-MTG-GK1-77-ENF1" TargetMode="External"/><Relationship Id="rId2" Type="http://schemas.openxmlformats.org/officeDocument/2006/relationships/hyperlink" Target="https://starcitygames.com/glimpse-the-unthinkable-sgl-mtg-gk1-15-enn/?sku=SGL-MTG-GK1-15-ENN1" TargetMode="External"/><Relationship Id="rId16" Type="http://schemas.openxmlformats.org/officeDocument/2006/relationships/printerSettings" Target="../printerSettings/printerSettings16.bin"/><Relationship Id="rId1" Type="http://schemas.openxmlformats.org/officeDocument/2006/relationships/hyperlink" Target="https://starcitygames.com/dimir-signet-sgl-mtg-gk1-22-enn/?sku=SGL-MTG-GK1-22-ENN1" TargetMode="External"/><Relationship Id="rId6" Type="http://schemas.openxmlformats.org/officeDocument/2006/relationships/hyperlink" Target="https://starcitygames.com/jarad-golgari-lich-lord-sgl-mtg-gk1-65-enn/?sku=SGL-MTG-GK1-65-ENN1" TargetMode="External"/><Relationship Id="rId11" Type="http://schemas.openxmlformats.org/officeDocument/2006/relationships/hyperlink" Target="https://starcitygames.com/legion-warboss-sgl-mtg-grn-109-enn/?sku=SGL-MTG-GRN-109-ENN1" TargetMode="External"/><Relationship Id="rId5" Type="http://schemas.openxmlformats.org/officeDocument/2006/relationships/hyperlink" Target="https://starcitygames.com/elves-of-deep-shadow-sgl-mtg-gk1-56-enn/?sku=SGL-MTG-GK1-56-ENN1" TargetMode="External"/><Relationship Id="rId15" Type="http://schemas.openxmlformats.org/officeDocument/2006/relationships/hyperlink" Target="https://starcitygames.com/golgari-signet-sgl-mtg-gk1-73-enn/?sku=SGL-MTG-GK1-73-ENN1" TargetMode="External"/><Relationship Id="rId10" Type="http://schemas.openxmlformats.org/officeDocument/2006/relationships/hyperlink" Target="https://starcitygames.com/legion-loyalist-sgl-mtg-gk1-82-enn/?sku=SGL-MTG-GK1-82-ENN1" TargetMode="External"/><Relationship Id="rId4" Type="http://schemas.openxmlformats.org/officeDocument/2006/relationships/hyperlink" Target="https://starcitygames.com/stitch-in-time-sgl-mtg-gk1-43-enn/?sku=SGL-MTG-GK1-43-ENN1" TargetMode="External"/><Relationship Id="rId9" Type="http://schemas.openxmlformats.org/officeDocument/2006/relationships/hyperlink" Target="https://starcitygames.com/deathrite-shaman-sgl-mtg-gk1-59-enn/?sku=SGL-MTG-GK1-59-ENN1" TargetMode="External"/><Relationship Id="rId14" Type="http://schemas.openxmlformats.org/officeDocument/2006/relationships/hyperlink" Target="https://starcitygames.com/lightning-helix-sgl-mtg-gk1-90-enn/?sku=SGL-MTG-GK1-90-ENN1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starcitygames.com/master-of-cruelties-sgl-mtg-gk2-66-enn/?sku=SGL-MTG-GK2-66-ENN1" TargetMode="External"/><Relationship Id="rId13" Type="http://schemas.openxmlformats.org/officeDocument/2006/relationships/printerSettings" Target="../printerSettings/printerSettings17.bin"/><Relationship Id="rId3" Type="http://schemas.openxmlformats.org/officeDocument/2006/relationships/hyperlink" Target="https://starcitygames.com/teysa-orzhov-scion-sgl-mtg-gk2-28-enf/?sku=SGL-MTG-GK2-28-ENF1" TargetMode="External"/><Relationship Id="rId7" Type="http://schemas.openxmlformats.org/officeDocument/2006/relationships/hyperlink" Target="https://starcitygames.com/spawn-of-mayhem-sgl-mtg-rna-85-enn/?sku=SGL-MTG-RNA-85-ENN1" TargetMode="External"/><Relationship Id="rId12" Type="http://schemas.openxmlformats.org/officeDocument/2006/relationships/hyperlink" Target="https://starcitygames.com/ruric-thar-the-unbowed-sgl-mtg-gk2-80-enf/?sku=SGL-MTG-GK2-80-ENF1" TargetMode="External"/><Relationship Id="rId2" Type="http://schemas.openxmlformats.org/officeDocument/2006/relationships/hyperlink" Target="https://starcitygames.com/sphinxs-revelation-sgl-mtg-gk2-21-enn/?sku=SGL-MTG-GK2-21-ENN1" TargetMode="External"/><Relationship Id="rId1" Type="http://schemas.openxmlformats.org/officeDocument/2006/relationships/hyperlink" Target="https://starcitygames.com/pride-of-the-clouds-sgl-mtg-gk2-17-enn/?sku=SGL-MTG-GK2-17-ENN1" TargetMode="External"/><Relationship Id="rId6" Type="http://schemas.openxmlformats.org/officeDocument/2006/relationships/hyperlink" Target="https://starcitygames.com/rakdos-lord-of-riots-sgl-mtg-gk2-52-enf/?sku=SGL-MTG-GK2-52-ENF1" TargetMode="External"/><Relationship Id="rId11" Type="http://schemas.openxmlformats.org/officeDocument/2006/relationships/hyperlink" Target="https://starcitygames.com/rakdos-charm-sgl-mtg-gk2-68-enn/?sku=SGL-MTG-GK2-68-ENN1" TargetMode="External"/><Relationship Id="rId5" Type="http://schemas.openxmlformats.org/officeDocument/2006/relationships/hyperlink" Target="https://starcitygames.com/smothering-tithe-sgl-mtg-rna-22-enn/?sku=SGL-MTG-RNA-22-ENN1" TargetMode="External"/><Relationship Id="rId10" Type="http://schemas.openxmlformats.org/officeDocument/2006/relationships/hyperlink" Target="https://starcitygames.com/dreadbore-sgl-mtg-gk2-63-enn/?sku=SGL-MTG-GK2-63-ENN1" TargetMode="External"/><Relationship Id="rId4" Type="http://schemas.openxmlformats.org/officeDocument/2006/relationships/hyperlink" Target="https://starcitygames.com/teysa-karlov-sgl-mtg-rna-212-enn/?sku=SGL-MTG-RNA-212-ENN1" TargetMode="External"/><Relationship Id="rId9" Type="http://schemas.openxmlformats.org/officeDocument/2006/relationships/hyperlink" Target="https://starcitygames.com/utvara-hellkite-sgl-mtg-gk2-59-enn/?sku=SGL-MTG-GK2-59-ENN1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citygames.com/koma-cosmos-serpent-sgl-mtg-khm-221-enn/?sku=SGL-MTG-KHM-221-ENN1" TargetMode="External"/><Relationship Id="rId299" Type="http://schemas.openxmlformats.org/officeDocument/2006/relationships/hyperlink" Target="https://starcitygames.com/coat-of-arms-sgl-mtg-7ed-290-enn/?sku=SGL-MTG-7ED-290-ENN1" TargetMode="External"/><Relationship Id="rId303" Type="http://schemas.openxmlformats.org/officeDocument/2006/relationships/hyperlink" Target="https://starcitygames.com/resplendent-marshal-sgl-mtg-khm2-337-enf/?sku=SGL-MTG-KHM2-337-ENF1" TargetMode="External"/><Relationship Id="rId21" Type="http://schemas.openxmlformats.org/officeDocument/2006/relationships/hyperlink" Target="https://starcitygames.com/lotus-cobra-sgl-mtg-znr2-307-enf/?sku=SGL-MTG-ZNR2-307-ENF1" TargetMode="External"/><Relationship Id="rId42" Type="http://schemas.openxmlformats.org/officeDocument/2006/relationships/hyperlink" Target="https://starcitygames.com/urborg-tomb-of-yawgmoth-sgl-mtg-plc-165-enn/?sku=SGL-MTG-PLC-165-ENN1" TargetMode="External"/><Relationship Id="rId63" Type="http://schemas.openxmlformats.org/officeDocument/2006/relationships/hyperlink" Target="https://starcitygames.com/smothering-tithe-sgl-mtg-rna-22-enn/?sku=SGL-MTG-RNA-22-ENN1" TargetMode="External"/><Relationship Id="rId84" Type="http://schemas.openxmlformats.org/officeDocument/2006/relationships/hyperlink" Target="https://starcitygames.com/branchloft-pathway-boulderloft-pathway-sgl-mtg-znr2-284-enn/?sku=SGL-MTG-ZNR2-284-ENN1" TargetMode="External"/><Relationship Id="rId138" Type="http://schemas.openxmlformats.org/officeDocument/2006/relationships/hyperlink" Target="https://starcitygames.com/blatant-thievery-sgl-mtg-e02-8-enn/?sku=SGL-MTG-E02-8-ENN1" TargetMode="External"/><Relationship Id="rId159" Type="http://schemas.openxmlformats.org/officeDocument/2006/relationships/hyperlink" Target="https://starcitygames.com/lathliss-dragon-queen-sgl-mtg-gn2-41-enn/?sku=SGL-MTG-GN2-41-ENN1" TargetMode="External"/><Relationship Id="rId170" Type="http://schemas.openxmlformats.org/officeDocument/2006/relationships/hyperlink" Target="https://starcitygames.com/field-of-the-dead-sgl-mtg-m20-247-enn/?sku=SGL-MTG-M20-247-ENN1" TargetMode="External"/><Relationship Id="rId191" Type="http://schemas.openxmlformats.org/officeDocument/2006/relationships/hyperlink" Target="https://starcitygames.com/goblin-engineer-sgl-mtg-tsr2-345-enn/?sku=SGL-MTG-TSR2-345-ENN1" TargetMode="External"/><Relationship Id="rId205" Type="http://schemas.openxmlformats.org/officeDocument/2006/relationships/hyperlink" Target="https://starcitygames.com/verdant-catacombs-sgl-mtg-mh2-260-enn/?sku=SGL-MTG-MH2-260-ENN1" TargetMode="External"/><Relationship Id="rId226" Type="http://schemas.openxmlformats.org/officeDocument/2006/relationships/hyperlink" Target="https://starcitygames.com/circle-of-dreams-druid-sgl-mtg-afr-176-enf/?sku=SGL-MTG-AFR-176-ENF1" TargetMode="External"/><Relationship Id="rId247" Type="http://schemas.openxmlformats.org/officeDocument/2006/relationships/hyperlink" Target="https://starcitygames.com/minsc-beloved-ranger-sgl-mtg-afr-227-enn/?sku=SGL-MTG-AFR-227-ENN1" TargetMode="External"/><Relationship Id="rId107" Type="http://schemas.openxmlformats.org/officeDocument/2006/relationships/hyperlink" Target="https://starcitygames.com/glorious-protector-sgl-mtg-khm-012-enf/?sku=SGL-MTG-KHM-012-ENF1" TargetMode="External"/><Relationship Id="rId268" Type="http://schemas.openxmlformats.org/officeDocument/2006/relationships/hyperlink" Target="https://starcitygames.com/farseek-sgl-mtg-m13-170-enn/?sku=SGL-MTG-M13-170-ENN1" TargetMode="External"/><Relationship Id="rId289" Type="http://schemas.openxmlformats.org/officeDocument/2006/relationships/hyperlink" Target="https://starcitygames.com/thassa-deep-dwelling-sgl-mtg-prm-pp-thb-071-enn/?sku=SGL-MTG-PRM-PP_THB_071-ENN1" TargetMode="External"/><Relationship Id="rId11" Type="http://schemas.openxmlformats.org/officeDocument/2006/relationships/hyperlink" Target="https://starcitygames.com/nissa-of-shadowed-boughs-sgl-mtg-znr2-283-enn/?sku=SGL-MTG-ZNR2-283-ENN1" TargetMode="External"/><Relationship Id="rId32" Type="http://schemas.openxmlformats.org/officeDocument/2006/relationships/hyperlink" Target="https://starcitygames.com/sol-ring-sgl-mtg-cmr-472-enn/?sku=SGL-MTG-CMR-472-ENN1" TargetMode="External"/><Relationship Id="rId53" Type="http://schemas.openxmlformats.org/officeDocument/2006/relationships/hyperlink" Target="https://starcitygames.com/ugin-the-ineffable-sgl-mtg-war-2-enn/?sku=SGL-MTG-WAR-2-ENN1" TargetMode="External"/><Relationship Id="rId74" Type="http://schemas.openxmlformats.org/officeDocument/2006/relationships/hyperlink" Target="https://starcitygames.com/leyline-of-sanctity-sgl-mtg-prm-pre-m20-026-enf/?sku=SGL-MTG-PRM-PRE_M20_026-ENF1" TargetMode="External"/><Relationship Id="rId128" Type="http://schemas.openxmlformats.org/officeDocument/2006/relationships/hyperlink" Target="https://starcitygames.com/essence-sliver-sgl-mtg-tsb-8-enn/?sku=SGL-MTG-TSB-8-ENN1" TargetMode="External"/><Relationship Id="rId149" Type="http://schemas.openxmlformats.org/officeDocument/2006/relationships/hyperlink" Target="https://starcitygames.com/war-room-sgl-mtg-cmr-361-enn/?sku=SGL-MTG-CMR-361-ENN1" TargetMode="External"/><Relationship Id="rId5" Type="http://schemas.openxmlformats.org/officeDocument/2006/relationships/hyperlink" Target="https://starcitygames.com/skyclave-apparition-sgl-mtg-znr-039-enn/?sku=SGL-MTG-ZNR-039-ENN1" TargetMode="External"/><Relationship Id="rId95" Type="http://schemas.openxmlformats.org/officeDocument/2006/relationships/hyperlink" Target="https://starcitygames.com/tyvar-kell-sgl-mtg-khm-198-enn/?sku=SGL-MTG-KHM-198-ENN1" TargetMode="External"/><Relationship Id="rId160" Type="http://schemas.openxmlformats.org/officeDocument/2006/relationships/hyperlink" Target="https://starcitygames.com/misty-rainforest-sgl-mtg-mh2-250-enn/?sku=SGL-MTG-MH2-250-ENN1" TargetMode="External"/><Relationship Id="rId181" Type="http://schemas.openxmlformats.org/officeDocument/2006/relationships/hyperlink" Target="https://starcitygames.com/elenda-the-dusk-rose-sgl-mtg-rix-157-enn/?sku=SGL-MTG-RIX-157-ENN1" TargetMode="External"/><Relationship Id="rId216" Type="http://schemas.openxmlformats.org/officeDocument/2006/relationships/hyperlink" Target="https://starcitygames.com/forest-sgl-mtg-thb-254-enf/?sku=SGL-MTG-THB-254-ENF1" TargetMode="External"/><Relationship Id="rId237" Type="http://schemas.openxmlformats.org/officeDocument/2006/relationships/hyperlink" Target="https://starcitygames.com/oswald-fiddlebender-sgl-mtg-afr2-304-enn/?sku=SGL-MTG-AFR2-304-ENN1" TargetMode="External"/><Relationship Id="rId258" Type="http://schemas.openxmlformats.org/officeDocument/2006/relationships/hyperlink" Target="https://starcitygames.com/all-that-glitters-sgl-mtg-eld-002-enn/?sku=SGL-MTG-ELD-002-ENN1" TargetMode="External"/><Relationship Id="rId279" Type="http://schemas.openxmlformats.org/officeDocument/2006/relationships/hyperlink" Target="https://starcitygames.com/acererak-the-archlich-sgl-mtg-afr2-372-enn/?sku=SGL-MTG-AFR2-372-ENN1" TargetMode="External"/><Relationship Id="rId22" Type="http://schemas.openxmlformats.org/officeDocument/2006/relationships/hyperlink" Target="https://starcitygames.com/rings-of-brighthearth-sgl-mtg-cmr-335-enf/?sku=SGL-MTG-CMR-335-ENF1" TargetMode="External"/><Relationship Id="rId43" Type="http://schemas.openxmlformats.org/officeDocument/2006/relationships/hyperlink" Target="https://starcitygames.com/teferi-master-of-time-sgl-mtg-m21-276-enf/?sku=SGL-MTG-M21-276-ENF1" TargetMode="External"/><Relationship Id="rId64" Type="http://schemas.openxmlformats.org/officeDocument/2006/relationships/hyperlink" Target="https://starcitygames.com/aven-mindcensor-sgl-mtg-akh-5-enn/?sku=SGL-MTG-AKH-5-ENN1" TargetMode="External"/><Relationship Id="rId118" Type="http://schemas.openxmlformats.org/officeDocument/2006/relationships/hyperlink" Target="https://starcitygames.com/tyvar-kell-sgl-mtg-khm2-287-enn/?sku=SGL-MTG-KHM2-287-ENN1" TargetMode="External"/><Relationship Id="rId139" Type="http://schemas.openxmlformats.org/officeDocument/2006/relationships/hyperlink" Target="https://starcitygames.com/pride-of-the-clouds-sgl-mtg-gk2-17-enn/?sku=SGL-MTG-GK2-17-ENN1" TargetMode="External"/><Relationship Id="rId290" Type="http://schemas.openxmlformats.org/officeDocument/2006/relationships/hyperlink" Target="https://starcitygames.com/barkchannel-pathway-tidechannel-pathway-sgl-mtg-khm2-290-enn/?sku=SGL-MTG-KHM2-290-ENN1" TargetMode="External"/><Relationship Id="rId304" Type="http://schemas.openxmlformats.org/officeDocument/2006/relationships/hyperlink" Target="https://starcitygames.com/swords-to-plowshares-sgl-mtg-sta-010-enn/?sku=SGL-MTG-STA-010-ENN1" TargetMode="External"/><Relationship Id="rId85" Type="http://schemas.openxmlformats.org/officeDocument/2006/relationships/hyperlink" Target="https://starcitygames.com/barkchannel-pathway-tidechannel-pathway-sgl-mtg-khm2-290-enn/?sku=SGL-MTG-KHM2-290-ENN1" TargetMode="External"/><Relationship Id="rId150" Type="http://schemas.openxmlformats.org/officeDocument/2006/relationships/hyperlink" Target="https://starcitygames.com/urzas-saga-sgl-mtg-mh2-259-enn/?sku=SGL-MTG-MH2-259-ENN1" TargetMode="External"/><Relationship Id="rId171" Type="http://schemas.openxmlformats.org/officeDocument/2006/relationships/hyperlink" Target="https://starcitygames.com/dryad-of-the-ilysian-grove-sgl-mtg-thb-169-enn/?sku=SGL-MTG-THB-169-ENN1" TargetMode="External"/><Relationship Id="rId192" Type="http://schemas.openxmlformats.org/officeDocument/2006/relationships/hyperlink" Target="https://starcitygames.com/sol-ring-sgl-mtg-c21-263-enn/?sku=SGL-MTG-C21-263-ENN1" TargetMode="External"/><Relationship Id="rId206" Type="http://schemas.openxmlformats.org/officeDocument/2006/relationships/hyperlink" Target="https://starcitygames.com/prismari-command-sgl-mtg-prm-pre_stx_214-enf/?sku=SGL-MTG-PRM-PRE_STX_214-ENF1" TargetMode="External"/><Relationship Id="rId227" Type="http://schemas.openxmlformats.org/officeDocument/2006/relationships/hyperlink" Target="https://starcitygames.com/golos-tireless-pilgrim-sgl-mtg-m20-226-enn/?sku=SGL-MTG-M20-226-ENN1" TargetMode="External"/><Relationship Id="rId248" Type="http://schemas.openxmlformats.org/officeDocument/2006/relationships/hyperlink" Target="https://starcitygames.com/kasmina-enigma-sage-sgl-mtg-stx2-279-enn/?sku=SGL-MTG-STX2-279-ENN1" TargetMode="External"/><Relationship Id="rId269" Type="http://schemas.openxmlformats.org/officeDocument/2006/relationships/hyperlink" Target="https://starcitygames.com/skyshroud-claim-sgl-mtg-bbd-213-enn/?sku=SGL-MTG-BBD-213-ENN1" TargetMode="External"/><Relationship Id="rId12" Type="http://schemas.openxmlformats.org/officeDocument/2006/relationships/hyperlink" Target="https://starcitygames.com/eternal-witness-sgl-mtg-cmr-425-enn/?sku=SGL-MTG-CMR-425-ENN1" TargetMode="External"/><Relationship Id="rId33" Type="http://schemas.openxmlformats.org/officeDocument/2006/relationships/hyperlink" Target="https://starcitygames.com/land-tax-sgl-mtg-2xm-020-enn/?sku=SGL-MTG-2XM-020-ENN1" TargetMode="External"/><Relationship Id="rId108" Type="http://schemas.openxmlformats.org/officeDocument/2006/relationships/hyperlink" Target="https://starcitygames.com/jorn-god-of-winter-sgl-mtg-khm-179-enn/?sku=SGL-MTG-KHM-179-ENN1" TargetMode="External"/><Relationship Id="rId129" Type="http://schemas.openxmlformats.org/officeDocument/2006/relationships/hyperlink" Target="https://starcitygames.com/necrotic-sliver-sgl-mtg-plc-159-enn/?sku=SGL-MTG-PLC-159-ENN1" TargetMode="External"/><Relationship Id="rId280" Type="http://schemas.openxmlformats.org/officeDocument/2006/relationships/hyperlink" Target="https://starcitygames.com/skullcrack-sgl-mtg-gtc-106-enn/?sku=SGL-MTG-GTC-106-ENN1" TargetMode="External"/><Relationship Id="rId54" Type="http://schemas.openxmlformats.org/officeDocument/2006/relationships/hyperlink" Target="https://starcitygames.com/avenger-of-zendikar-sgl-mtg-cmr-422-enn/?sku=SGL-MTG-CMR-422-ENN1" TargetMode="External"/><Relationship Id="rId75" Type="http://schemas.openxmlformats.org/officeDocument/2006/relationships/hyperlink" Target="https://starcitygames.com/rishadan-port-sgl-mtg-a25-246-enn/?sku=SGL-MTG-A25-246-ENN1" TargetMode="External"/><Relationship Id="rId96" Type="http://schemas.openxmlformats.org/officeDocument/2006/relationships/hyperlink" Target="https://starcitygames.com/varragoth-bloodsky-sire-sgl-mtg-khm-115-enn/?sku=SGL-MTG-KHM-115-ENN1" TargetMode="External"/><Relationship Id="rId140" Type="http://schemas.openxmlformats.org/officeDocument/2006/relationships/hyperlink" Target="https://starcitygames.com/barkchannel-pathway-sgl-mtg-khm-251-enf/?sku=SGL-MTG-KHM-251-ENF1" TargetMode="External"/><Relationship Id="rId161" Type="http://schemas.openxmlformats.org/officeDocument/2006/relationships/hyperlink" Target="https://starcitygames.com/ragavan-nimble-pilferer-sgl-mtg-mh2-138-enn/?sku=SGL-MTG-MH2-138-ENN1" TargetMode="External"/><Relationship Id="rId182" Type="http://schemas.openxmlformats.org/officeDocument/2006/relationships/hyperlink" Target="https://starcitygames.com/trapjaw-tyrant-sgl-mtg-rix-29-enn/?sku=SGL-MTG-RIX-29-ENN1" TargetMode="External"/><Relationship Id="rId217" Type="http://schemas.openxmlformats.org/officeDocument/2006/relationships/hyperlink" Target="https://starcitygames.com/unholy-heat-sgl-mtg-mh2-145-enf/?sku=SGL-MTG-MH2-145-ENF1" TargetMode="External"/><Relationship Id="rId6" Type="http://schemas.openxmlformats.org/officeDocument/2006/relationships/hyperlink" Target="https://starcitygames.com/rejuvenating-springs-sgl-mtg-cmr-354-enn/?sku=SGL-MTG-CMR-354-ENN1" TargetMode="External"/><Relationship Id="rId238" Type="http://schemas.openxmlformats.org/officeDocument/2006/relationships/hyperlink" Target="https://starcitygames.com/dragons-rage-channeler-sgl-mtg-mh2-121-enn/?sku=SGL-MTG-MH2-121-ENN1" TargetMode="External"/><Relationship Id="rId259" Type="http://schemas.openxmlformats.org/officeDocument/2006/relationships/hyperlink" Target="https://starcitygames.com/colossus-hammer-sgl-mtg-m20-223-enn/?sku=SGL-MTG-M20-223-ENN1" TargetMode="External"/><Relationship Id="rId23" Type="http://schemas.openxmlformats.org/officeDocument/2006/relationships/hyperlink" Target="https://starcitygames.com/skyclave-apparition-sgl-mtg-znr-039-enn/?sku=SGL-MTG-ZNR-039-ENN1" TargetMode="External"/><Relationship Id="rId119" Type="http://schemas.openxmlformats.org/officeDocument/2006/relationships/hyperlink" Target="https://starcitygames.com/tyvar-kell-sgl-mtg-khm-198-enn/?sku=SGL-MTG-KHM-198-ENN1" TargetMode="External"/><Relationship Id="rId270" Type="http://schemas.openxmlformats.org/officeDocument/2006/relationships/hyperlink" Target="https://starcitygames.com/unmarked-grave-sgl-mtg-mh2-106-enn/?sku=SGL-MTG-MH2-106-ENN1" TargetMode="External"/><Relationship Id="rId291" Type="http://schemas.openxmlformats.org/officeDocument/2006/relationships/hyperlink" Target="https://starcitygames.com/agent-of-treachery-sgl-mtg-m20-43-enn/?sku=SGL-MTG-M20-43-ENN1" TargetMode="External"/><Relationship Id="rId305" Type="http://schemas.openxmlformats.org/officeDocument/2006/relationships/hyperlink" Target="https://starcitygames.com/hall-of-storm-giants-sgl-mtg-afr-257-enn/?sku=SGL-MTG-AFR-257-ENN1" TargetMode="External"/><Relationship Id="rId44" Type="http://schemas.openxmlformats.org/officeDocument/2006/relationships/hyperlink" Target="https://starcitygames.com/goblin-guide-sgl-mtg-zen-126-enn/?sku=SGL-MTG-ZEN-126-ENN1" TargetMode="External"/><Relationship Id="rId65" Type="http://schemas.openxmlformats.org/officeDocument/2006/relationships/hyperlink" Target="https://starcitygames.com/fetid-heath-sgl-mtg-a25-238-enn/?sku=SGL-MTG-A25-238-ENN1" TargetMode="External"/><Relationship Id="rId86" Type="http://schemas.openxmlformats.org/officeDocument/2006/relationships/hyperlink" Target="https://starcitygames.com/cosima-god-of-the-voyage-the-omenkeel-sgl-mtg-khm-050-enn/?sku=SGL-MTG-KHM-050-ENN1" TargetMode="External"/><Relationship Id="rId130" Type="http://schemas.openxmlformats.org/officeDocument/2006/relationships/hyperlink" Target="https://starcitygames.com/harmonic-sliver-sgl-mtg-pwsb-tsp_240-enf/?sku=SGL-MTG-PWSB-TSP_240-ENF1" TargetMode="External"/><Relationship Id="rId151" Type="http://schemas.openxmlformats.org/officeDocument/2006/relationships/hyperlink" Target="https://starcitygames.com/ignoble-hierarch-sgl-mtg-mh22-414-enn/?sku=SGL-MTG-MH22-414-ENN1" TargetMode="External"/><Relationship Id="rId172" Type="http://schemas.openxmlformats.org/officeDocument/2006/relationships/hyperlink" Target="https://starcitygames.com/urborg-tomb-of-yawgmoth-sgl-mtg-tsr-287-enn/?sku=SGL-MTG-TSR-287-ENN1" TargetMode="External"/><Relationship Id="rId193" Type="http://schemas.openxmlformats.org/officeDocument/2006/relationships/hyperlink" Target="https://starcitygames.com/colossus-hammer-sgl-mtg-m20-223-enn/?sku=SGL-MTG-M20-223-ENN1" TargetMode="External"/><Relationship Id="rId207" Type="http://schemas.openxmlformats.org/officeDocument/2006/relationships/hyperlink" Target="https://starcitygames.com/prismari-command-sgl-mtg-prm-pre_stx_214-enf/?sku=SGL-MTG-PRM-PRE_STX_214-ENF1" TargetMode="External"/><Relationship Id="rId228" Type="http://schemas.openxmlformats.org/officeDocument/2006/relationships/hyperlink" Target="https://starcitygames.com/teferis-protection-sgl-mtg-sta-011-enn/?sku=SGL-MTG-STA-011-ENN1" TargetMode="External"/><Relationship Id="rId249" Type="http://schemas.openxmlformats.org/officeDocument/2006/relationships/hyperlink" Target="https://starcitygames.com/xanathar-guild-kingpin-sgl-mtg-afr-239-enn/?sku=SGL-MTG-AFR-239-ENN1" TargetMode="External"/><Relationship Id="rId13" Type="http://schemas.openxmlformats.org/officeDocument/2006/relationships/hyperlink" Target="https://starcitygames.com/triumphant-reckoning-sgl-mtg-cmr-052-enn/?sku=SGL-MTG-CMR-052-ENN1" TargetMode="External"/><Relationship Id="rId109" Type="http://schemas.openxmlformats.org/officeDocument/2006/relationships/hyperlink" Target="https://starcitygames.com/battle-mammoth-sgl-mtg-khm2-298-enf/?sku=SGL-MTG-KHM2-298-ENF1" TargetMode="External"/><Relationship Id="rId260" Type="http://schemas.openxmlformats.org/officeDocument/2006/relationships/hyperlink" Target="https://starcitygames.com/sterling-grove-sgl-mtg-mh2-293-enn/?sku=SGL-MTG-MH2-293-ENN1" TargetMode="External"/><Relationship Id="rId281" Type="http://schemas.openxmlformats.org/officeDocument/2006/relationships/hyperlink" Target="https://starcitygames.com/boros-charm-sgl-mtg-gtc-148-enn/?sku=SGL-MTG-GTC-148-ENN1" TargetMode="External"/><Relationship Id="rId34" Type="http://schemas.openxmlformats.org/officeDocument/2006/relationships/hyperlink" Target="https://starcitygames.com/blackcleave-cliffs-sgl-mtg-zne-013-enf/?sku=SGL-MTG-ZNE-013-ENF1" TargetMode="External"/><Relationship Id="rId55" Type="http://schemas.openxmlformats.org/officeDocument/2006/relationships/hyperlink" Target="https://starcitygames.com/teferi-time-raveler-sgl-mtg-war-221-enn/?sku=SGL-MTG-WAR-221-ENN1" TargetMode="External"/><Relationship Id="rId76" Type="http://schemas.openxmlformats.org/officeDocument/2006/relationships/hyperlink" Target="https://starcitygames.com/blood-moon-sgl-mtg-a25-122-enn/?sku=SGL-MTG-A25-122-ENN1" TargetMode="External"/><Relationship Id="rId97" Type="http://schemas.openxmlformats.org/officeDocument/2006/relationships/hyperlink" Target="https://starcitygames.com/lotus-cobra-sgl-mtg-znr2-307-enn/?sku=SGL-MTG-ZNR2-307-ENN1" TargetMode="External"/><Relationship Id="rId120" Type="http://schemas.openxmlformats.org/officeDocument/2006/relationships/hyperlink" Target="https://starcitygames.com/chain-lightning-sgl-mtg-leg-137-enn/?sku=SGL-MTG-LEG-137-ENN1" TargetMode="External"/><Relationship Id="rId141" Type="http://schemas.openxmlformats.org/officeDocument/2006/relationships/hyperlink" Target="https://starcitygames.com/swiftfoot-boots-sgl-mtg-a25-234-enn/?sku=SGL-MTG-A25-234-ENN1" TargetMode="External"/><Relationship Id="rId7" Type="http://schemas.openxmlformats.org/officeDocument/2006/relationships/hyperlink" Target="https://starcitygames.com/undergrowth-stadium-sgl-mtg-cmr-359-enn/?sku=SGL-MTG-CMR-359-ENN1" TargetMode="External"/><Relationship Id="rId162" Type="http://schemas.openxmlformats.org/officeDocument/2006/relationships/hyperlink" Target="https://starcitygames.com/scalding-tarn-sgl-mtg-mh2-254-enn/?sku=SGL-MTG-MH2-254-ENN1" TargetMode="External"/><Relationship Id="rId183" Type="http://schemas.openxmlformats.org/officeDocument/2006/relationships/hyperlink" Target="https://starcitygames.com/pitiless-plunderer-sgl-mtg-rix-81-enn/?sku=SGL-MTG-RIX-81-ENN1" TargetMode="External"/><Relationship Id="rId218" Type="http://schemas.openxmlformats.org/officeDocument/2006/relationships/hyperlink" Target="https://starcitygames.com/ashaya-soul-of-the-wild-sgl-mtg-znr2-358-enn/?sku=SGL-MTG-ZNR2-358-ENN1https://starcitygames.com/ashaya-soul-of-the-wild-sgl-mtg-znr2-358-enn/?sku=SGL-MTG-ZNR2-358-ENN1" TargetMode="External"/><Relationship Id="rId239" Type="http://schemas.openxmlformats.org/officeDocument/2006/relationships/hyperlink" Target="https://starcitygames.com/archmage-emeritus-sgl-mtg-prm-pre_stx_037-enf/?sku=SGL-MTG-PRM-PRE_STX_037-ENF1" TargetMode="External"/><Relationship Id="rId250" Type="http://schemas.openxmlformats.org/officeDocument/2006/relationships/hyperlink" Target="https://starcitygames.com/luminarch-aspirant-sgl-mtg-znr-024-enn/?sku=SGL-MTG-ZNR-024-ENN1" TargetMode="External"/><Relationship Id="rId271" Type="http://schemas.openxmlformats.org/officeDocument/2006/relationships/hyperlink" Target="https://starcitygames.com/oswald-fiddlebender-sgl-mtg-afr-028-enn/?sku=SGL-MTG-AFR-028-ENN1" TargetMode="External"/><Relationship Id="rId292" Type="http://schemas.openxmlformats.org/officeDocument/2006/relationships/hyperlink" Target="https://starcitygames.com/reanimate-sgl-mtg-jmp-270-enn/?sku=SGL-MTG-JMP-270-ENN1" TargetMode="External"/><Relationship Id="rId306" Type="http://schemas.openxmlformats.org/officeDocument/2006/relationships/hyperlink" Target="https://starcitygames.com/liliana-waker-of-the-dead-sgl-mtg-m21-108-enn/?sku=SGL-MTG-M21-108-ENN1" TargetMode="External"/><Relationship Id="rId24" Type="http://schemas.openxmlformats.org/officeDocument/2006/relationships/hyperlink" Target="https://starcitygames.com/undergrowth-stadium-sgl-mtg-cmr2-714-enn/?sku=SGL-MTG-CMR2-714-ENN1" TargetMode="External"/><Relationship Id="rId45" Type="http://schemas.openxmlformats.org/officeDocument/2006/relationships/hyperlink" Target="https://starcitygames.com/dread-sgl-mtg-lrw-107-enn/?sku=SGL-MTG-LRW-107-ENN1" TargetMode="External"/><Relationship Id="rId66" Type="http://schemas.openxmlformats.org/officeDocument/2006/relationships/hyperlink" Target="https://starcitygames.com/rancor-sgl-mtg-a25-186-enn/?sku=SGL-MTG-A25-186-ENN1" TargetMode="External"/><Relationship Id="rId87" Type="http://schemas.openxmlformats.org/officeDocument/2006/relationships/hyperlink" Target="https://starcitygames.com/cosima-god-of-the-voyage-the-omenkeel-sgl-mtg-khm-050-enf/?sku=SGL-MTG-KHM-050-ENF1" TargetMode="External"/><Relationship Id="rId110" Type="http://schemas.openxmlformats.org/officeDocument/2006/relationships/hyperlink" Target="https://starcitygames.com/halvar-god-of-battle-sword-of-the-realms-sgl-mtg-khm-015-enn/?sku=SGL-MTG-KHM-015-ENN1" TargetMode="External"/><Relationship Id="rId131" Type="http://schemas.openxmlformats.org/officeDocument/2006/relationships/hyperlink" Target="https://starcitygames.com/fungus-sliver-sgl-mtg-tsp-195-enn/?sku=SGL-MTG-TSP-195-ENN1" TargetMode="External"/><Relationship Id="rId61" Type="http://schemas.openxmlformats.org/officeDocument/2006/relationships/hyperlink" Target="https://starcitygames.com/master-of-cruelties-sgl-mtg-gk2-66-enn/?sku=SGL-MTG-GK2-66-ENN1" TargetMode="External"/><Relationship Id="rId82" Type="http://schemas.openxmlformats.org/officeDocument/2006/relationships/hyperlink" Target="https://starcitygames.com/darkbore-pathway-slitherbore-pathway-sgl-mtg-khm2-292-enn/?sku=SGL-MTG-KHM2-292-ENN1" TargetMode="External"/><Relationship Id="rId152" Type="http://schemas.openxmlformats.org/officeDocument/2006/relationships/hyperlink" Target="https://starcitygames.com/doom-foretold-SGL-MTG-ELD2-378-enn/?sku=SGL-MTG-ELD2-378-ENN1" TargetMode="External"/><Relationship Id="rId173" Type="http://schemas.openxmlformats.org/officeDocument/2006/relationships/hyperlink" Target="https://starcitygames.com/uro-titan-of-natures-wrath-sgl-mtg-thb-229-enn/?sku=SGL-MTG-THB-229-ENN1" TargetMode="External"/><Relationship Id="rId194" Type="http://schemas.openxmlformats.org/officeDocument/2006/relationships/hyperlink" Target="https://starcitygames.com/nettlecyst-sgl-mtg-mh2-231-enn/?sku=SGL-MTG-MH2-231-ENN1" TargetMode="External"/><Relationship Id="rId199" Type="http://schemas.openxmlformats.org/officeDocument/2006/relationships/hyperlink" Target="https://starcitygames.com/underworld-breach-sgl-mtg-thb-161-enn/?sku=SGL-MTG-THB-161-ENN1" TargetMode="External"/><Relationship Id="rId203" Type="http://schemas.openxmlformats.org/officeDocument/2006/relationships/hyperlink" Target="https://starcitygames.com/shadowspear-sgl-mtg-thb-236-enn/?sku=SGL-MTG-THB-236-ENN1" TargetMode="External"/><Relationship Id="rId208" Type="http://schemas.openxmlformats.org/officeDocument/2006/relationships/hyperlink" Target="https://starcitygames.com/ellywick-tumblestrum-sgl-mtg-afr-181-enn/?sku=SGL-MTG-AFR-181-ENN1" TargetMode="External"/><Relationship Id="rId229" Type="http://schemas.openxmlformats.org/officeDocument/2006/relationships/hyperlink" Target="https://starcitygames.com/marsh-flats-sgl-mtg-mh2-248-enn/?sku=SGL-MTG-MH2-248-ENN1" TargetMode="External"/><Relationship Id="rId19" Type="http://schemas.openxmlformats.org/officeDocument/2006/relationships/hyperlink" Target="https://starcitygames.com/stoneforge-mystic-sgl-mtg-2xm-031-enn/?sku=SGL-MTG-2XM-031-ENN1" TargetMode="External"/><Relationship Id="rId224" Type="http://schemas.openxmlformats.org/officeDocument/2006/relationships/hyperlink" Target="https://starcitygames.com/bramble-sovereign-sgl-mtg-bbd-65-enn/?sku=SGL-MTG-BBD-65-ENN1" TargetMode="External"/><Relationship Id="rId240" Type="http://schemas.openxmlformats.org/officeDocument/2006/relationships/hyperlink" Target="https://starcitygames.com/raugrin-triome-sgl-mtg-prm-pp_iko_251-enn/?sku=SGL-MTG-PRM-PP_IKO_251-ENN1" TargetMode="External"/><Relationship Id="rId245" Type="http://schemas.openxmlformats.org/officeDocument/2006/relationships/hyperlink" Target="https://starcitygames.com/den-of-the-bugbear-sgl-mtg-afr-254-enn/?sku=SGL-MTG-AFR-254-ENN1" TargetMode="External"/><Relationship Id="rId261" Type="http://schemas.openxmlformats.org/officeDocument/2006/relationships/hyperlink" Target="https://starcitygames.com/terror-of-the-peaks-sgl-mtg-prm-pp_m21_164-enn/?sku=SGL-MTG-PRM-PP_M21_164-ENN1" TargetMode="External"/><Relationship Id="rId266" Type="http://schemas.openxmlformats.org/officeDocument/2006/relationships/hyperlink" Target="https://starcitygames.com/teleportation-circle-sgl-mtg-afr-039-enn/?sku=SGL-MTG-AFR-039-ENN1" TargetMode="External"/><Relationship Id="rId287" Type="http://schemas.openxmlformats.org/officeDocument/2006/relationships/hyperlink" Target="https://starcitygames.com/muxus-goblin-grandee-sgl-mtg-jmp-024-enn/?sku=SGL-MTG-JMP-024-ENN1" TargetMode="External"/><Relationship Id="rId14" Type="http://schemas.openxmlformats.org/officeDocument/2006/relationships/hyperlink" Target="https://starcitygames.com/felidar-retreat-sgl-mtg-znr-016-enf/?sku=SGL-MTG-ZNR-016-ENF1" TargetMode="External"/><Relationship Id="rId30" Type="http://schemas.openxmlformats.org/officeDocument/2006/relationships/hyperlink" Target="https://starcitygames.com/thought-vessel-sgl-mtg-cmr-346-enn/?sku=SGL-MTG-CMR-346-ENN1" TargetMode="External"/><Relationship Id="rId35" Type="http://schemas.openxmlformats.org/officeDocument/2006/relationships/hyperlink" Target="https://starcitygames.com/branchloft-pathway-boulderloft-pathway-sgl-mtg-znr2-284-enn/?sku=SGL-MTG-ZNR2-284-ENN1" TargetMode="External"/><Relationship Id="rId56" Type="http://schemas.openxmlformats.org/officeDocument/2006/relationships/hyperlink" Target="https://starcitygames.com/phyrexian-arena-sgl-mtg-c15-130-enn/?sku=SGL-MTG-C15-130-ENN1" TargetMode="External"/><Relationship Id="rId77" Type="http://schemas.openxmlformats.org/officeDocument/2006/relationships/hyperlink" Target="https://starcitygames.com/plains-sgl-mtg-gk2-50-enn/?sku=SGL-MTG-GK2-50-ENN1" TargetMode="External"/><Relationship Id="rId100" Type="http://schemas.openxmlformats.org/officeDocument/2006/relationships/hyperlink" Target="https://starcitygames.com/snow-covered-forest-sgl-mtg-khm-285-enf/?sku=SGL-MTG-KHM-285-ENF1" TargetMode="External"/><Relationship Id="rId105" Type="http://schemas.openxmlformats.org/officeDocument/2006/relationships/hyperlink" Target="https://starcitygames.com/lightning-bolt-sgl-mtg-a25-141-enn/?sku=SGL-MTG-A25-141-ENN1" TargetMode="External"/><Relationship Id="rId126" Type="http://schemas.openxmlformats.org/officeDocument/2006/relationships/hyperlink" Target="https://starcitygames.com/pulmonic-sliver-sgl-mtg-tsp-36-enn/?sku=SGL-MTG-TSP-36-ENN1" TargetMode="External"/><Relationship Id="rId147" Type="http://schemas.openxmlformats.org/officeDocument/2006/relationships/hyperlink" Target="https://starcitygames.com/icon-of-ancestry-sgl-mtg-m20-229-enn/?sku=SGL-MTG-M20-229-ENN1" TargetMode="External"/><Relationship Id="rId168" Type="http://schemas.openxmlformats.org/officeDocument/2006/relationships/hyperlink" Target="https://starcitygames.com/agent-of-treachery-sgl-mtg-m20-43-enn/?sku=SGL-MTG-M20-43-ENN1" TargetMode="External"/><Relationship Id="rId282" Type="http://schemas.openxmlformats.org/officeDocument/2006/relationships/hyperlink" Target="https://starcitygames.com/dreadbore-sgl-mtg-gk2-63-enn/?sku=SGL-MTG-GK2-63-ENN1" TargetMode="External"/><Relationship Id="rId312" Type="http://schemas.openxmlformats.org/officeDocument/2006/relationships/hyperlink" Target="https://starcitygames.com/grasp-of-fate-sgl-mtg-pwsb-c15_003-enn/?sku=SGL-MTG-PWSB-C15_003-ENN1" TargetMode="External"/><Relationship Id="rId8" Type="http://schemas.openxmlformats.org/officeDocument/2006/relationships/hyperlink" Target="https://starcitygames.com/training-center-sgl-mtg-cmr-358-enn/?sku=SGL-MTG-CMR-358-ENN1" TargetMode="External"/><Relationship Id="rId51" Type="http://schemas.openxmlformats.org/officeDocument/2006/relationships/hyperlink" Target="https://starcitygames.com/thieves-guild-enforcer-sgl-mtg-m21-125-enn/?sku=SGL-MTG-M21-125-ENN1" TargetMode="External"/><Relationship Id="rId72" Type="http://schemas.openxmlformats.org/officeDocument/2006/relationships/hyperlink" Target="https://starcitygames.com/utvara-hellkite-sgl-mtg-gk2-59-enn/?sku=SGL-MTG-GK2-59-ENN1" TargetMode="External"/><Relationship Id="rId93" Type="http://schemas.openxmlformats.org/officeDocument/2006/relationships/hyperlink" Target="https://starcitygames.com/in-search-of-greatness-sgl-mtg-khm-177-enn/?sku=SGL-MTG-KHM-177-ENN1" TargetMode="External"/><Relationship Id="rId98" Type="http://schemas.openxmlformats.org/officeDocument/2006/relationships/hyperlink" Target="https://starcitygames.com/needleverge-pathway-pillarverge-pathway-sgl-mtg-znr-263-enn/?sku=SGL-MTG-ZNR-263-ENN1" TargetMode="External"/><Relationship Id="rId121" Type="http://schemas.openxmlformats.org/officeDocument/2006/relationships/hyperlink" Target="https://starcitygames.com/rancor-sgl-mtg-e02-35-enn/?sku=SGL-MTG-E02-35-ENN1" TargetMode="External"/><Relationship Id="rId142" Type="http://schemas.openxmlformats.org/officeDocument/2006/relationships/hyperlink" Target="https://starcitygames.com/battle-mammoth-sgl-mtg-khm-160-enn/?sku=SGL-MTG-KHM-160-ENN1" TargetMode="External"/><Relationship Id="rId163" Type="http://schemas.openxmlformats.org/officeDocument/2006/relationships/hyperlink" Target="https://starcitygames.com/subtlety-sgl-mtg-mh2-067-enn/?sku=SGL-MTG-MH2-067-ENN1" TargetMode="External"/><Relationship Id="rId184" Type="http://schemas.openxmlformats.org/officeDocument/2006/relationships/hyperlink" Target="https://starcitygames.com/storm-the-vault-sgl-mtg-rix-173a-enn/?sku=SGL-MTG-RIX-173a-ENN1" TargetMode="External"/><Relationship Id="rId189" Type="http://schemas.openxmlformats.org/officeDocument/2006/relationships/hyperlink" Target="https://starcitygames.com/erebos-bleak-hearted-sgl-mtg-thb2-262-enn/?sku=SGL-MTG-THB2-262-ENN1" TargetMode="External"/><Relationship Id="rId219" Type="http://schemas.openxmlformats.org/officeDocument/2006/relationships/hyperlink" Target="https://starcitygames.com/leyline-of-anticipation-sgl-mtg-m20-64-enf/?sku=SGL-MTG-M20-64-ENF1" TargetMode="External"/><Relationship Id="rId3" Type="http://schemas.openxmlformats.org/officeDocument/2006/relationships/hyperlink" Target="https://starcitygames.com/nevinyrrals-disk-sgl-mtg-cmr2-696-enf/?sku=SGL-MTG-CMR2-696-ENF1" TargetMode="External"/><Relationship Id="rId214" Type="http://schemas.openxmlformats.org/officeDocument/2006/relationships/hyperlink" Target="https://starcitygames.com/esper-sentinel-sgl-mtg-mh2-012-enn/?sku=SGL-MTG-MH2-012-ENN1" TargetMode="External"/><Relationship Id="rId230" Type="http://schemas.openxmlformats.org/officeDocument/2006/relationships/hyperlink" Target="https://starcitygames.com/misty-rainforest-sgl-mtg-mh2-250-enf/?sku=SGL-MTG-MH2-250-ENF1" TargetMode="External"/><Relationship Id="rId235" Type="http://schemas.openxmlformats.org/officeDocument/2006/relationships/hyperlink" Target="https://starcitygames.com/swords-to-plowshares-sgl-mtg-sta-010-enn/?sku=SGL-MTG-STA-010-ENN1" TargetMode="External"/><Relationship Id="rId251" Type="http://schemas.openxmlformats.org/officeDocument/2006/relationships/hyperlink" Target="https://starcitygames.com/fury-sgl-mtg-mh2-126-enn/?sku=SGL-MTG-MH2-126-ENN1" TargetMode="External"/><Relationship Id="rId256" Type="http://schemas.openxmlformats.org/officeDocument/2006/relationships/hyperlink" Target="https://starcitygames.com/ruric-thar-the-unbowed-sgl-mtg-gk2-80-enf/?sku=SGL-MTG-GK2-80-ENF1" TargetMode="External"/><Relationship Id="rId277" Type="http://schemas.openxmlformats.org/officeDocument/2006/relationships/hyperlink" Target="https://starcitygames.com/mystic-reflection-sgl-mtg-prm-pp_khm_069-enn/?sku=SGL-MTG-PRM-PP_KHM_069-ENN1" TargetMode="External"/><Relationship Id="rId298" Type="http://schemas.openxmlformats.org/officeDocument/2006/relationships/hyperlink" Target="https://starcitygames.com/tovolar-dire-overlord-tovolar-the-midnight-scourge-sgl-mtg-mid-246-enn/?sku=SGL-MTG-MID-246-ENN1" TargetMode="External"/><Relationship Id="rId25" Type="http://schemas.openxmlformats.org/officeDocument/2006/relationships/hyperlink" Target="https://starcitygames.com/staff-of-domination-sgl-mtg-cmr-343-enn/?sku=SGL-MTG-CMR-343-ENN1" TargetMode="External"/><Relationship Id="rId46" Type="http://schemas.openxmlformats.org/officeDocument/2006/relationships/hyperlink" Target="https://starcitygames.com/reliquary-tower-sgl-mtg-cmr-488-enn/?sku=SGL-MTG-CMR-488-ENN1" TargetMode="External"/><Relationship Id="rId67" Type="http://schemas.openxmlformats.org/officeDocument/2006/relationships/hyperlink" Target="https://starcitygames.com/spawn-of-mayhem-sgl-mtg-rna-85-enn/?sku=SGL-MTG-RNA-85-ENN1" TargetMode="External"/><Relationship Id="rId116" Type="http://schemas.openxmlformats.org/officeDocument/2006/relationships/hyperlink" Target="https://starcitygames.com/tyvar-kell-sgl-mtg-khm2-287-enn/?sku=SGL-MTG-KHM2-287-ENN1" TargetMode="External"/><Relationship Id="rId137" Type="http://schemas.openxmlformats.org/officeDocument/2006/relationships/hyperlink" Target="https://starcitygames.com/path-to-exile-sgl-mtg-e02-3-enn/?sku=SGL-MTG-E02-3-ENN1" TargetMode="External"/><Relationship Id="rId158" Type="http://schemas.openxmlformats.org/officeDocument/2006/relationships/hyperlink" Target="https://starcitygames.com/drakuseth-maw-of-flames-sgl-mtg-m20-136-enn/?sku=SGL-MTG-M20-136-ENN1" TargetMode="External"/><Relationship Id="rId272" Type="http://schemas.openxmlformats.org/officeDocument/2006/relationships/hyperlink" Target="https://starcitygames.com/bountiful-promenade-sgl-mtg-bbd-81-enn/?sku=SGL-MTG-BBD-81-ENN1" TargetMode="External"/><Relationship Id="rId293" Type="http://schemas.openxmlformats.org/officeDocument/2006/relationships/hyperlink" Target="https://starcitygames.com/shipwreck-marsh-sgl-mtg-mid-267-enn/?sku=SGL-MTG-MID-267-ENN1" TargetMode="External"/><Relationship Id="rId302" Type="http://schemas.openxmlformats.org/officeDocument/2006/relationships/hyperlink" Target="https://starcitygames.com/ghalta-primal-hunger-sgl-mtg-jmp-399-enn/?sku=SGL-MTG-JMP-399-ENN1" TargetMode="External"/><Relationship Id="rId307" Type="http://schemas.openxmlformats.org/officeDocument/2006/relationships/hyperlink" Target="https://starcitygames.com/yavimaya-cradle-of-growth-sgl-mtg-mh22-480-enf/?sku=SGL-MTG-MH22-480-ENF1" TargetMode="External"/><Relationship Id="rId20" Type="http://schemas.openxmlformats.org/officeDocument/2006/relationships/hyperlink" Target="https://starcitygames.com/indatha-triome-sgl-mtg-iko-248-enn/?sku=SGL-MTG-IKO-248-ENN1" TargetMode="External"/><Relationship Id="rId41" Type="http://schemas.openxmlformats.org/officeDocument/2006/relationships/hyperlink" Target="https://starcitygames.com/murkfiend-liege-sgl-mtg-cmr-448-enn/?sku=SGL-MTG-CMR-448-ENN1" TargetMode="External"/><Relationship Id="rId62" Type="http://schemas.openxmlformats.org/officeDocument/2006/relationships/hyperlink" Target="https://starcitygames.com/doomsday-sgl-mtg-a25-88-enn/?sku=SGL-MTG-A25-88-ENN1" TargetMode="External"/><Relationship Id="rId83" Type="http://schemas.openxmlformats.org/officeDocument/2006/relationships/hyperlink" Target="https://starcitygames.com/canopy-tactician-sgl-mtg-khm-378-enn/?sku=SGL-MTG-KHM-378-ENN1" TargetMode="External"/><Relationship Id="rId88" Type="http://schemas.openxmlformats.org/officeDocument/2006/relationships/hyperlink" Target="https://starcitygames.com/righteous-valkyrie-sgl-mtg-khm-024-enn/?sku=SGL-MTG-KHM-024-ENN1" TargetMode="External"/><Relationship Id="rId111" Type="http://schemas.openxmlformats.org/officeDocument/2006/relationships/hyperlink" Target="https://starcitygames.com/luminarch-ascension-sgl-mtg-a25-23-enn/?sku=SGL-MTG-A25-23-ENN1" TargetMode="External"/><Relationship Id="rId132" Type="http://schemas.openxmlformats.org/officeDocument/2006/relationships/hyperlink" Target="https://starcitygames.com/muscle-sliver-SGL-MTG-H09-9-enf/?sku=SGL-MTG-H09-9-ENF1" TargetMode="External"/><Relationship Id="rId153" Type="http://schemas.openxmlformats.org/officeDocument/2006/relationships/hyperlink" Target="https://starcitygames.com/vanishing-verse-sgl-mtg-stx-244-enn/?sku=SGL-MTG-STX-244-ENN1" TargetMode="External"/><Relationship Id="rId174" Type="http://schemas.openxmlformats.org/officeDocument/2006/relationships/hyperlink" Target="https://starcitygames.com/elvish-reclaimer-sgl-mtg-m20-169-enn/?sku=SGL-MTG-M20-169-ENN1" TargetMode="External"/><Relationship Id="rId179" Type="http://schemas.openxmlformats.org/officeDocument/2006/relationships/hyperlink" Target="https://starcitygames.com/kaldra-compleat-sgl-mtg-mh2-227-enn/?sku=SGL-MTG-MH2-227-ENN1" TargetMode="External"/><Relationship Id="rId195" Type="http://schemas.openxmlformats.org/officeDocument/2006/relationships/hyperlink" Target="https://starcitygames.com/arcane-signet-sgl-mtg-c21-234-enn/?sku=SGL-MTG-C21-234-ENN1" TargetMode="External"/><Relationship Id="rId209" Type="http://schemas.openxmlformats.org/officeDocument/2006/relationships/hyperlink" Target="https://starcitygames.com/dosan-the-falling-leaf-sgl-mtg-chk-205-enn/?sku=SGL-MTG-CHK-205-ENN1" TargetMode="External"/><Relationship Id="rId190" Type="http://schemas.openxmlformats.org/officeDocument/2006/relationships/hyperlink" Target="https://starcitygames.com/thought-monitor-sgl-mtg-mh2-071-enn/?sku=SGL-MTG-MH2-071-ENN1" TargetMode="External"/><Relationship Id="rId204" Type="http://schemas.openxmlformats.org/officeDocument/2006/relationships/hyperlink" Target="https://starcitygames.com/scalding-tarn-sgl-mtg-mh2-254-enn/?sku=SGL-MTG-MH2-254-ENN1" TargetMode="External"/><Relationship Id="rId220" Type="http://schemas.openxmlformats.org/officeDocument/2006/relationships/hyperlink" Target="https://starcitygames.com/yavimaya-cradle-of-growth-sgl-mtg-mh2-261-enn/?sku=SGL-MTG-MH2-261-ENN1" TargetMode="External"/><Relationship Id="rId225" Type="http://schemas.openxmlformats.org/officeDocument/2006/relationships/hyperlink" Target="https://starcitygames.com/field-of-the-dead-sgl-mtg-m20-247-enn/?sku=SGL-MTG-M20-247-ENN1" TargetMode="External"/><Relationship Id="rId241" Type="http://schemas.openxmlformats.org/officeDocument/2006/relationships/hyperlink" Target="https://starcitygames.com/ebondeath-dracolich-sgl-mtg-afr-100-enn/?sku=SGL-MTG-AFR-100-ENN1" TargetMode="External"/><Relationship Id="rId246" Type="http://schemas.openxmlformats.org/officeDocument/2006/relationships/hyperlink" Target="https://starcitygames.com/rogue-class-sgl-mtg-afr-230-enf/?sku=SGL-MTG-AFR-230-ENF1" TargetMode="External"/><Relationship Id="rId267" Type="http://schemas.openxmlformats.org/officeDocument/2006/relationships/hyperlink" Target="https://starcitygames.com/chatterfang-squirrel-general-sgl-mtg-mh2-151-enn/?sku=SGL-MTG-MH2-151-ENN1" TargetMode="External"/><Relationship Id="rId288" Type="http://schemas.openxmlformats.org/officeDocument/2006/relationships/hyperlink" Target="https://starcitygames.com/mystic-forge-sgl-mtg-m20-233-enn/?sku=SGL-MTG-M20-233-ENN1" TargetMode="External"/><Relationship Id="rId15" Type="http://schemas.openxmlformats.org/officeDocument/2006/relationships/hyperlink" Target="https://starcitygames.com/forsaken-monument-sgl-mtg-znr-244-enf/?sku=SGL-MTG-ZNR-244-ENF1" TargetMode="External"/><Relationship Id="rId36" Type="http://schemas.openxmlformats.org/officeDocument/2006/relationships/hyperlink" Target="https://starcitygames.com/akroma-vision-of-ixidor-sgl-mtg-cmr-002-enf/?sku=SGL-MTG-CMR-002-ENF1" TargetMode="External"/><Relationship Id="rId57" Type="http://schemas.openxmlformats.org/officeDocument/2006/relationships/hyperlink" Target="https://starcitygames.com/jace-wielder-of-mysteries-sgl-mtg-war-54-enn/?sku=SGL-MTG-WAR-54-ENN1" TargetMode="External"/><Relationship Id="rId106" Type="http://schemas.openxmlformats.org/officeDocument/2006/relationships/hyperlink" Target="https://starcitygames.com/valkyrie-harbinger-sgl-mtg-khm-374-enn/?sku=SGL-MTG-KHM-374-ENN1" TargetMode="External"/><Relationship Id="rId127" Type="http://schemas.openxmlformats.org/officeDocument/2006/relationships/hyperlink" Target="https://starcitygames.com/sedge-sliver-sgl-mtg-tsp-177-enn/?sku=SGL-MTG-TSP-177-ENN1" TargetMode="External"/><Relationship Id="rId262" Type="http://schemas.openxmlformats.org/officeDocument/2006/relationships/hyperlink" Target="https://starcitygames.com/colossus-hammer-sgl-mtg-m20-223-enn/?sku=SGL-MTG-M20-223-ENN1" TargetMode="External"/><Relationship Id="rId283" Type="http://schemas.openxmlformats.org/officeDocument/2006/relationships/hyperlink" Target="https://starcitygames.com/mordenkainen-sgl-mtg-afr-064-enf/?sku=SGL-MTG-AFR-064-ENF1" TargetMode="External"/><Relationship Id="rId313" Type="http://schemas.openxmlformats.org/officeDocument/2006/relationships/printerSettings" Target="../printerSettings/printerSettings18.bin"/><Relationship Id="rId10" Type="http://schemas.openxmlformats.org/officeDocument/2006/relationships/hyperlink" Target="https://starcitygames.com/kamahl-heart-of-krosa-sgl-mtg-cmr-237-enn/?sku=SGL-MTG-CMR-237-ENN1" TargetMode="External"/><Relationship Id="rId31" Type="http://schemas.openxmlformats.org/officeDocument/2006/relationships/hyperlink" Target="https://starcitygames.com/arcane-signet-sgl-mtg-cmr-297-enn/?sku=SGL-MTG-CMR-297-ENN1" TargetMode="External"/><Relationship Id="rId52" Type="http://schemas.openxmlformats.org/officeDocument/2006/relationships/hyperlink" Target="https://starcitygames.com/oko-thief-of-crowns-sgl-mtg-eld-197-enn/?sku=SGL-MTG-ELD-197-ENN1" TargetMode="External"/><Relationship Id="rId73" Type="http://schemas.openxmlformats.org/officeDocument/2006/relationships/hyperlink" Target="https://starcitygames.com/karn-the-great-creator-sgl-mtg-war-1-enn/?sku=SGL-MTG-WAR-1-ENN1" TargetMode="External"/><Relationship Id="rId78" Type="http://schemas.openxmlformats.org/officeDocument/2006/relationships/hyperlink" Target="https://starcitygames.com/simian-spirit-guide-sgl-mtg-a25-148-enf/" TargetMode="External"/><Relationship Id="rId94" Type="http://schemas.openxmlformats.org/officeDocument/2006/relationships/hyperlink" Target="https://starcitygames.com/maskwood-nexus-sgl-mtg-khm-240-enn/?sku=SGL-MTG-KHM-240-ENN1" TargetMode="External"/><Relationship Id="rId99" Type="http://schemas.openxmlformats.org/officeDocument/2006/relationships/hyperlink" Target="https://starcitygames.com/snow-covered-forest-sgl-mtg-khm-284-enf/?sku=SGL-MTG-KHM-284-ENF1" TargetMode="External"/><Relationship Id="rId101" Type="http://schemas.openxmlformats.org/officeDocument/2006/relationships/hyperlink" Target="https://starcitygames.com/snow-covered-mountain-sgl-mtg-khm-283-enf/?sku=SGL-MTG-KHM-283-ENF1" TargetMode="External"/><Relationship Id="rId122" Type="http://schemas.openxmlformats.org/officeDocument/2006/relationships/hyperlink" Target="https://starcitygames.com/magmatic-channeler-sgl-mtg-znr2-349-enf/?sku=SGL-MTG-ZNR2-349-ENF1" TargetMode="External"/><Relationship Id="rId143" Type="http://schemas.openxmlformats.org/officeDocument/2006/relationships/hyperlink" Target="https://starcitygames.com/skyclave-apparition-sgl-mtg-znr-039-enn/?sku=SGL-MTG-ZNR-039-ENN1" TargetMode="External"/><Relationship Id="rId148" Type="http://schemas.openxmlformats.org/officeDocument/2006/relationships/hyperlink" Target="https://starcitygames.com/bishop-of-wings-sgl-mtg-m20-8-enf/?sku=SGL-MTG-M20-8-ENF1" TargetMode="External"/><Relationship Id="rId164" Type="http://schemas.openxmlformats.org/officeDocument/2006/relationships/hyperlink" Target="https://starcitygames.com/kaldra-compleat-sgl-mtg-mh2-227-enn/?sku=SGL-MTG-MH2-227-ENN1" TargetMode="External"/><Relationship Id="rId169" Type="http://schemas.openxmlformats.org/officeDocument/2006/relationships/hyperlink" Target="https://starcitygames.com/psychic-corrosion-sgl-mtg-m19-68-enn/?sku=SGL-MTG-M19-68-ENN1" TargetMode="External"/><Relationship Id="rId185" Type="http://schemas.openxmlformats.org/officeDocument/2006/relationships/hyperlink" Target="https://starcitygames.com/dragons-approach-sgl-mtg-stx-097-enn/?sku=SGL-MTG-STX-097-ENN1" TargetMode="External"/><Relationship Id="rId4" Type="http://schemas.openxmlformats.org/officeDocument/2006/relationships/hyperlink" Target="https://starcitygames.com/swiftfoot-boots-sgl-mtg-cmr-474-enn/?sku=SGL-MTG-CMR-474-ENN1" TargetMode="External"/><Relationship Id="rId9" Type="http://schemas.openxmlformats.org/officeDocument/2006/relationships/hyperlink" Target="https://starcitygames.com/maelstrom-wanderer-sgl-mtg-cmr2-526-enf/?sku=SGL-MTG-CMR2-526-ENF1" TargetMode="External"/><Relationship Id="rId180" Type="http://schemas.openxmlformats.org/officeDocument/2006/relationships/hyperlink" Target="https://starcitygames.com/garruks-uprising-sgl-mtg-m21-186-enn/?sku=SGL-MTG-M21-186-ENN1" TargetMode="External"/><Relationship Id="rId210" Type="http://schemas.openxmlformats.org/officeDocument/2006/relationships/hyperlink" Target="https://starcitygames.com/the-deck-of-many-things-sgl-mtg-afr-241-enn/?sku=SGL-MTG-AFR-241-ENN1" TargetMode="External"/><Relationship Id="rId215" Type="http://schemas.openxmlformats.org/officeDocument/2006/relationships/hyperlink" Target="https://starcitygames.com/soul-guide-lantern-sgl-mtg-thb-237-enf/?sku=SGL-MTG-THB-237-ENF1" TargetMode="External"/><Relationship Id="rId236" Type="http://schemas.openxmlformats.org/officeDocument/2006/relationships/hyperlink" Target="https://starcitygames.com/increasing-vengeance-sgl-mtg-sta-040-enn/?sku=SGL-MTG-STA-040-ENN1" TargetMode="External"/><Relationship Id="rId257" Type="http://schemas.openxmlformats.org/officeDocument/2006/relationships/hyperlink" Target="https://starcitygames.com/rhythm-of-the-wild-sgl-mtg-rna-201-enn/?sku=SGL-MTG-RNA-201-ENN1" TargetMode="External"/><Relationship Id="rId278" Type="http://schemas.openxmlformats.org/officeDocument/2006/relationships/hyperlink" Target="https://starcitygames.com/professor-onyx-sgl-mtg-stx-083-enn/?sku=SGL-MTG-STX-083-ENN1" TargetMode="External"/><Relationship Id="rId26" Type="http://schemas.openxmlformats.org/officeDocument/2006/relationships/hyperlink" Target="https://starcitygames.com/wheel-of-misfortune-sgl-mtg-cmr-211-enn/?sku=SGL-MTG-CMR-211-ENN1" TargetMode="External"/><Relationship Id="rId231" Type="http://schemas.openxmlformats.org/officeDocument/2006/relationships/hyperlink" Target="https://starcitygames.com/marsh-flats-sgl-mtg-mh22-476-enn/?sku=SGL-MTG-MH22-476-ENN1" TargetMode="External"/><Relationship Id="rId252" Type="http://schemas.openxmlformats.org/officeDocument/2006/relationships/hyperlink" Target="https://starcitygames.com/solitude-sgl-mtg-mh2-032-enn/?sku=SGL-MTG-MH2-032-ENN1" TargetMode="External"/><Relationship Id="rId273" Type="http://schemas.openxmlformats.org/officeDocument/2006/relationships/hyperlink" Target="https://starcitygames.com/extus-oriq-overlord-awaken-the-blood-avatar-sgl-mtg-stx-149-enn/?sku=SGL-MTG-STX-149-ENN1" TargetMode="External"/><Relationship Id="rId294" Type="http://schemas.openxmlformats.org/officeDocument/2006/relationships/hyperlink" Target="https://starcitygames.com/darkbore-pathway-slitherbore-pathway-sgl-mtg-khm2-292-enn/?sku=SGL-MTG-KHM2-292-ENN1" TargetMode="External"/><Relationship Id="rId308" Type="http://schemas.openxmlformats.org/officeDocument/2006/relationships/hyperlink" Target="https://starcitygames.com/thassa-deep-dwelling-sgl-mtg-prm-pp-thb-071-enn/?sku=SGL-MTG-PRM-PP_THB_071-ENN1" TargetMode="External"/><Relationship Id="rId47" Type="http://schemas.openxmlformats.org/officeDocument/2006/relationships/hyperlink" Target="https://starcitygames.com/command-tower-sgl-mtg-cmr2-705-enn/?sku=SGL-MTG-CMR2-705-ENN1" TargetMode="External"/><Relationship Id="rId68" Type="http://schemas.openxmlformats.org/officeDocument/2006/relationships/hyperlink" Target="https://starcitygames.com/canyon-slough-sgl-mtg-akh-239-enn/?sku=SGL-MTG-AKH-239-ENN1" TargetMode="External"/><Relationship Id="rId89" Type="http://schemas.openxmlformats.org/officeDocument/2006/relationships/hyperlink" Target="https://starcitygames.com/hengegate-pathway-mistgate-pathway-sgl-mtg-khm-260-enn/?sku=SGL-MTG-KHM-260-ENN1" TargetMode="External"/><Relationship Id="rId112" Type="http://schemas.openxmlformats.org/officeDocument/2006/relationships/hyperlink" Target="https://starcitygames.com/scattered-groves-sgl-mtg-akh-247-enn/?sku=SGL-MTG-AKH-247-ENN1" TargetMode="External"/><Relationship Id="rId133" Type="http://schemas.openxmlformats.org/officeDocument/2006/relationships/hyperlink" Target="https://starcitygames.com/akroma-angel-of-fury-sgl-mtg-a25-119-enn/?sku=SGL-MTG-A25-119-ENN1" TargetMode="External"/><Relationship Id="rId154" Type="http://schemas.openxmlformats.org/officeDocument/2006/relationships/hyperlink" Target="https://starcitygames.com/wrath-of-god-sgl-mtg-pwsb-por_039-enn/?sku=SGL-MTG-PWSB-POR_039-ENN1" TargetMode="External"/><Relationship Id="rId175" Type="http://schemas.openxmlformats.org/officeDocument/2006/relationships/hyperlink" Target="https://starcitygames.com/marsh-flats-sgl-mtg-mh2-248-enn/?sku=SGL-MTG-MH2-248-ENN1" TargetMode="External"/><Relationship Id="rId196" Type="http://schemas.openxmlformats.org/officeDocument/2006/relationships/hyperlink" Target="https://starcitygames.com/svyelun-of-sea-and-sky-sgl-mtg-mh2-069-enn/?sku=SGL-MTG-MH2-069-ENN1" TargetMode="External"/><Relationship Id="rId200" Type="http://schemas.openxmlformats.org/officeDocument/2006/relationships/hyperlink" Target="https://starcitygames.com/pyroblast-sgl-mtg-ss3-005-enn/?sku=SGL-MTG-SS3-005-ENN1" TargetMode="External"/><Relationship Id="rId16" Type="http://schemas.openxmlformats.org/officeDocument/2006/relationships/hyperlink" Target="https://starcitygames.com/marsh-flats-sgl-mtg-zne-006-enf/?sku=SGL-MTG-ZNE-006-ENF1" TargetMode="External"/><Relationship Id="rId221" Type="http://schemas.openxmlformats.org/officeDocument/2006/relationships/hyperlink" Target="https://starcitygames.com/past-in-flames-sgl-mtg-ss3-004-enf/?sku=SGL-MTG-SS3-004-ENF1" TargetMode="External"/><Relationship Id="rId242" Type="http://schemas.openxmlformats.org/officeDocument/2006/relationships/hyperlink" Target="https://starcitygames.com/dragons-rage-channeler-sgl-mtg-mh2-121-enn/?sku=SGL-MTG-MH2-121-ENN1" TargetMode="External"/><Relationship Id="rId263" Type="http://schemas.openxmlformats.org/officeDocument/2006/relationships/hyperlink" Target="https://starcitygames.com/imperial-recruiter-sgl-mtg-mh2-281-enn/?sku=SGL-MTG-MH2-281-ENN1" TargetMode="External"/><Relationship Id="rId284" Type="http://schemas.openxmlformats.org/officeDocument/2006/relationships/hyperlink" Target="https://starcitygames.com/teysa-orzhov-scion-sgl-mtg-gk2-28-enf/?sku=SGL-MTG-GK2-28-ENF1" TargetMode="External"/><Relationship Id="rId37" Type="http://schemas.openxmlformats.org/officeDocument/2006/relationships/hyperlink" Target="https://starcitygames.com/vigor-sgl-mtg-lrw-240-enn/?sku=SGL-MTG-LRW-240-ENN1" TargetMode="External"/><Relationship Id="rId58" Type="http://schemas.openxmlformats.org/officeDocument/2006/relationships/hyperlink" Target="https://starcitygames.com/tinybones-trinket-thief-sgl-mtg-jmp-017-enn/?sku=SGL-MTG-JMP-017-ENN1" TargetMode="External"/><Relationship Id="rId79" Type="http://schemas.openxmlformats.org/officeDocument/2006/relationships/hyperlink" Target="https://starcitygames.com/rhonas-the-indomitable-sgl-mtg-akh-182-enn/?sku=SGL-MTG-AKH-182-ENN1" TargetMode="External"/><Relationship Id="rId102" Type="http://schemas.openxmlformats.org/officeDocument/2006/relationships/hyperlink" Target="https://starcitygames.com/snow-covered-plains-sgl-mtg-khm-276-enf/?sku=SGL-MTG-KHM-276-ENF1" TargetMode="External"/><Relationship Id="rId123" Type="http://schemas.openxmlformats.org/officeDocument/2006/relationships/hyperlink" Target="https://starcitygames.com/elesh-norn-grand-cenobite-sgl-mtg-pwsb-ima_018-enn/?sku=SGL-MTG-PWSB-IMA_018-ENN1" TargetMode="External"/><Relationship Id="rId144" Type="http://schemas.openxmlformats.org/officeDocument/2006/relationships/hyperlink" Target="https://starcitygames.com/skyclave-apparition-sgl-mtg-znr-039-enf/?sku=SGL-MTG-ZNR-039-ENF1" TargetMode="External"/><Relationship Id="rId90" Type="http://schemas.openxmlformats.org/officeDocument/2006/relationships/hyperlink" Target="https://starcitygames.com/anointed-procession-sgl-mtg-akh-2-enn/?sku=SGL-MTG-AKH-2-ENN1" TargetMode="External"/><Relationship Id="rId165" Type="http://schemas.openxmlformats.org/officeDocument/2006/relationships/hyperlink" Target="https://starcitygames.com/yavimaya-cradle-of-growth-sgl-mtg-mh2-261-enf/?sku=SGL-MTG-MH2-261-ENF1" TargetMode="External"/><Relationship Id="rId186" Type="http://schemas.openxmlformats.org/officeDocument/2006/relationships/hyperlink" Target="https://starcitygames.com/kenrith-the-returned-king-sgl-mtg-prm-bab_eld_303-enn/?sku=SGL-MTG-PRM-BAB_ELD_303-ENN1" TargetMode="External"/><Relationship Id="rId211" Type="http://schemas.openxmlformats.org/officeDocument/2006/relationships/hyperlink" Target="https://starcitygames.com/expressive-iteration-sgl-mtg-stx-186-enn/?sku=SGL-MTG-STX-186-ENN1" TargetMode="External"/><Relationship Id="rId232" Type="http://schemas.openxmlformats.org/officeDocument/2006/relationships/hyperlink" Target="https://starcitygames.com/veil-of-summer-sgl-mtg-m20-198-enn/?sku=SGL-MTG-M20-198-ENN1" TargetMode="External"/><Relationship Id="rId253" Type="http://schemas.openxmlformats.org/officeDocument/2006/relationships/hyperlink" Target="https://starcitygames.com/spark-double-sgl-mtg-war-68-enn/?sku=SGL-MTG-WAR-68-ENN1" TargetMode="External"/><Relationship Id="rId274" Type="http://schemas.openxmlformats.org/officeDocument/2006/relationships/hyperlink" Target="https://starcitygames.com/angels-grace-sgl-mtg-tsr-004-enn/?sku=SGL-MTG-TSR-004-ENN1" TargetMode="External"/><Relationship Id="rId295" Type="http://schemas.openxmlformats.org/officeDocument/2006/relationships/hyperlink" Target="https://starcitygames.com/the-meathook-massacre-sgl-mtg-mid-112-enn/?sku=SGL-MTG-MID-112-ENN1" TargetMode="External"/><Relationship Id="rId309" Type="http://schemas.openxmlformats.org/officeDocument/2006/relationships/hyperlink" Target="https://starcitygames.com/bruvac-the-grandiloquent-sgl-mtg-jmp-010-enn/?sku=SGL-MTG-JMP-010-ENN1" TargetMode="External"/><Relationship Id="rId27" Type="http://schemas.openxmlformats.org/officeDocument/2006/relationships/hyperlink" Target="https://starcitygames.com/training-center-sgl-mtg-cmr-358-enf/?sku=SGL-MTG-CMR-358-ENF1" TargetMode="External"/><Relationship Id="rId48" Type="http://schemas.openxmlformats.org/officeDocument/2006/relationships/hyperlink" Target="https://starcitygames.com/drana-the-last-bloodchief-sgl-mtg-znr-098-enn/?sku=SGL-MTG-ZNR-098-ENN1" TargetMode="External"/><Relationship Id="rId69" Type="http://schemas.openxmlformats.org/officeDocument/2006/relationships/hyperlink" Target="https://starcitygames.com/eidolon-of-the-great-revel-sgl-mtg-a25-128-enn/?sku=SGL-MTG-A25-128-ENN1" TargetMode="External"/><Relationship Id="rId113" Type="http://schemas.openxmlformats.org/officeDocument/2006/relationships/hyperlink" Target="https://starcitygames.com/varragoth-bloodsky-sire-sgl-mtg-khm2-309-enn/?sku=SGL-MTG-KHM2-309-ENN1" TargetMode="External"/><Relationship Id="rId134" Type="http://schemas.openxmlformats.org/officeDocument/2006/relationships/hyperlink" Target="https://starcitygames.com/mechanized-production-sgl-mtg-aer-38-enn/?sku=SGL-MTG-AER-38-ENN1" TargetMode="External"/><Relationship Id="rId80" Type="http://schemas.openxmlformats.org/officeDocument/2006/relationships/hyperlink" Target="https://starcitygames.com/the-world-tree-sgl-mtg-khm-275-enn/?sku=SGL-MTG-KHM-275-ENN1" TargetMode="External"/><Relationship Id="rId155" Type="http://schemas.openxmlformats.org/officeDocument/2006/relationships/hyperlink" Target="https://starcitygames.com/grafdiggers-cage-sgl-mtg-m20-227-enn/?sku=SGL-MTG-M20-227-ENN1" TargetMode="External"/><Relationship Id="rId176" Type="http://schemas.openxmlformats.org/officeDocument/2006/relationships/hyperlink" Target="https://starcitygames.com/imperial-recruiter-sgl-mtg-mh2-281-enn/?sku=SGL-MTG-MH2-281-ENN1" TargetMode="External"/><Relationship Id="rId197" Type="http://schemas.openxmlformats.org/officeDocument/2006/relationships/hyperlink" Target="https://starcitygames.com/chaos-warp-sgl-mtg-sta2-036-enf/?sku=SGL-MTG-STA2-036-ENF1" TargetMode="External"/><Relationship Id="rId201" Type="http://schemas.openxmlformats.org/officeDocument/2006/relationships/hyperlink" Target="https://starcitygames.com/academy-manufactor-sgl-mtg-mh2-219-enn/?sku=SGL-MTG-MH2-219-ENN1" TargetMode="External"/><Relationship Id="rId222" Type="http://schemas.openxmlformats.org/officeDocument/2006/relationships/hyperlink" Target="https://starcitygames.com/frostboil-snarl-sgl-mtg-stx-265-enn/?sku=SGL-MTG-STX-265-ENN1" TargetMode="External"/><Relationship Id="rId243" Type="http://schemas.openxmlformats.org/officeDocument/2006/relationships/hyperlink" Target="https://starcitygames.com/expressive-iteration-sgl-mtg-prm-pp_stx_379-enn/?sku=SGL-MTG-PRM-PP_STX_379-ENN1" TargetMode="External"/><Relationship Id="rId264" Type="http://schemas.openxmlformats.org/officeDocument/2006/relationships/hyperlink" Target="https://starcitygames.com/treasure-vault-sgl-mtg-afr-261-enn/?sku=SGL-MTG-AFR-261-ENN1" TargetMode="External"/><Relationship Id="rId285" Type="http://schemas.openxmlformats.org/officeDocument/2006/relationships/hyperlink" Target="https://starcitygames.com/angels-grace-sgl-mtg-tsr-004-enn/?sku=SGL-MTG-TSR-004-ENN1" TargetMode="External"/><Relationship Id="rId17" Type="http://schemas.openxmlformats.org/officeDocument/2006/relationships/hyperlink" Target="https://starcitygames.com/three-visits-sgl-mtg-cmr-261-enn/?sku=SGL-MTG-CMR-261-ENN1" TargetMode="External"/><Relationship Id="rId38" Type="http://schemas.openxmlformats.org/officeDocument/2006/relationships/hyperlink" Target="https://starcitygames.com/silas-renn-seeker-adept-sgl-mtg-cmr2-536-enf/?sku=SGL-MTG-CMR2-536-ENF1" TargetMode="External"/><Relationship Id="rId59" Type="http://schemas.openxmlformats.org/officeDocument/2006/relationships/hyperlink" Target="https://starcitygames.com/pact-of-negation-sgl-mtg-a25-68-enn/?sku=SGL-MTG-A25-68-ENN1" TargetMode="External"/><Relationship Id="rId103" Type="http://schemas.openxmlformats.org/officeDocument/2006/relationships/hyperlink" Target="https://starcitygames.com/snow-covered-swamp-sgl-mtg-khm-280-enf/?sku=SGL-MTG-KHM-280-ENF1" TargetMode="External"/><Relationship Id="rId124" Type="http://schemas.openxmlformats.org/officeDocument/2006/relationships/hyperlink" Target="https://starcitygames.com/sliver-hivelord-sgl-mtg-pwsb-m15_211-enn/?sku=SGL-MTG-PWSB-M15_211-ENN1" TargetMode="External"/><Relationship Id="rId310" Type="http://schemas.openxmlformats.org/officeDocument/2006/relationships/hyperlink" Target="https://starcitygames.com/skyclave-apparition-sgl-mtg-znr-039-enn/?sku=SGL-MTG-ZNR-039-ENN1" TargetMode="External"/><Relationship Id="rId70" Type="http://schemas.openxmlformats.org/officeDocument/2006/relationships/hyperlink" Target="https://starcitygames.com/birds-of-paradise-sgl-mtg-gk2-82-enn/?sku=SGL-MTG-GK2-82-ENN1" TargetMode="External"/><Relationship Id="rId91" Type="http://schemas.openxmlformats.org/officeDocument/2006/relationships/hyperlink" Target="https://starcitygames.com/esika-god-of-the-tree-the-prismatic-bridge-sgl-mtg-khm2-314-enn/?sku=SGL-MTG-KHM2-314-ENN1" TargetMode="External"/><Relationship Id="rId145" Type="http://schemas.openxmlformats.org/officeDocument/2006/relationships/hyperlink" Target="https://starcitygames.com/adaptive-automaton-sgl-mtg-e02-42-enn/?sku=SGL-MTG-E02-42-ENN1" TargetMode="External"/><Relationship Id="rId166" Type="http://schemas.openxmlformats.org/officeDocument/2006/relationships/hyperlink" Target="https://starcitygames.com/esper-sentinel-sgl-mtg-mh2-012-enn/?sku=SGL-MTG-MH2-012-ENN1" TargetMode="External"/><Relationship Id="rId187" Type="http://schemas.openxmlformats.org/officeDocument/2006/relationships/hyperlink" Target="https://starcitygames.com/vindicate-sgl-mtg-mh2-294-enn/?sku=SGL-MTG-MH2-294-ENN1" TargetMode="External"/><Relationship Id="rId1" Type="http://schemas.openxmlformats.org/officeDocument/2006/relationships/hyperlink" Target="https://starcitygames.com/rejuvenating-springs-sgl-mtg-cmr-354-enn/?sku=SGL-MTG-CMR-354-ENN1" TargetMode="External"/><Relationship Id="rId212" Type="http://schemas.openxmlformats.org/officeDocument/2006/relationships/hyperlink" Target="https://starcitygames.com/veil-of-summer-sgl-mtg-m20-198-enn/?sku=SGL-MTG-M20-198-ENN1" TargetMode="External"/><Relationship Id="rId233" Type="http://schemas.openxmlformats.org/officeDocument/2006/relationships/hyperlink" Target="https://starcitygames.com/ephemerate-sgl-mtg-sta2-005-enf/?sku=SGL-MTG-STA2-005-ENF1" TargetMode="External"/><Relationship Id="rId254" Type="http://schemas.openxmlformats.org/officeDocument/2006/relationships/hyperlink" Target="https://starcitygames.com/aggravated-assault-sgl-mtg-e02-25-enn/?sku=SGL-MTG-E02-25-ENN1" TargetMode="External"/><Relationship Id="rId28" Type="http://schemas.openxmlformats.org/officeDocument/2006/relationships/hyperlink" Target="https://starcitygames.com/thieves-guild-enforcer-sgl-mtg-m21-125-enn/?sku=SGL-MTG-M21-125-ENN1" TargetMode="External"/><Relationship Id="rId49" Type="http://schemas.openxmlformats.org/officeDocument/2006/relationships/hyperlink" Target="https://starcitygames.com/port-razer-sgl-mtg-cmr-193-enn/?sku=SGL-MTG-CMR-193-ENN1" TargetMode="External"/><Relationship Id="rId114" Type="http://schemas.openxmlformats.org/officeDocument/2006/relationships/hyperlink" Target="https://starcitygames.com/spellseeker-sgl-mtg-bbd-41-enn/?sku=SGL-MTG-BBD-41-ENN1" TargetMode="External"/><Relationship Id="rId275" Type="http://schemas.openxmlformats.org/officeDocument/2006/relationships/hyperlink" Target="https://starcitygames.com/vanishing-verse-sgl-mtg-stx-244-enn/?sku=SGL-MTG-STX-244-ENN1" TargetMode="External"/><Relationship Id="rId296" Type="http://schemas.openxmlformats.org/officeDocument/2006/relationships/hyperlink" Target="https://starcitygames.com/champion-of-the-perished-sgl-mtg-mid-091-enn/?sku=SGL-MTG-MID-091-ENN1" TargetMode="External"/><Relationship Id="rId300" Type="http://schemas.openxmlformats.org/officeDocument/2006/relationships/hyperlink" Target="https://starcitygames.com/velomachus-lorehold-sgl-mtg-stx-245-enn/?sku=SGL-MTG-STX-245-ENN1" TargetMode="External"/><Relationship Id="rId60" Type="http://schemas.openxmlformats.org/officeDocument/2006/relationships/hyperlink" Target="https://starcitygames.com/teferi-time-raveler-sgl-mtg-war-221-enn/?sku=SGL-MTG-WAR-221-ENN1" TargetMode="External"/><Relationship Id="rId81" Type="http://schemas.openxmlformats.org/officeDocument/2006/relationships/hyperlink" Target="https://starcitygames.com/barkchannel-pathway-tidechannel-pathway-sgl-mtg-khm2-290-enn/?sku=SGL-MTG-KHM2-290-ENN1" TargetMode="External"/><Relationship Id="rId135" Type="http://schemas.openxmlformats.org/officeDocument/2006/relationships/hyperlink" Target="https://starcitygames.com/karns-bastion-sgl-mtg-war-248-enn/?sku=SGL-MTG-WAR-248-ENN1" TargetMode="External"/><Relationship Id="rId156" Type="http://schemas.openxmlformats.org/officeDocument/2006/relationships/hyperlink" Target="https://starcitygames.com/zacama-primal-calamity-sgl-mtg-rix-174-enn/?sku=SGL-MTG-RIX-174-ENN1" TargetMode="External"/><Relationship Id="rId177" Type="http://schemas.openxmlformats.org/officeDocument/2006/relationships/hyperlink" Target="https://starcitygames.com/ignoble-hierarch-sgl-mtg-mh2-166-enn/?sku=SGL-MTG-MH2-166-ENN1" TargetMode="External"/><Relationship Id="rId198" Type="http://schemas.openxmlformats.org/officeDocument/2006/relationships/hyperlink" Target="https://starcitygames.com/expressive-iteration-sgl-mtg-stx-186-enf/?sku=SGL-MTG-STX-186-ENF1" TargetMode="External"/><Relationship Id="rId202" Type="http://schemas.openxmlformats.org/officeDocument/2006/relationships/hyperlink" Target="https://starcitygames.com/argothian-enchantress-sgl-mtg-ema-158-enn/?sku=SGL-MTG-EMA-158-ENN1" TargetMode="External"/><Relationship Id="rId223" Type="http://schemas.openxmlformats.org/officeDocument/2006/relationships/hyperlink" Target="https://starcitygames.com/yarok-the-desecrated-sgl-mtg-m20-220-enn/?sku=SGL-MTG-M20-220-ENN1" TargetMode="External"/><Relationship Id="rId244" Type="http://schemas.openxmlformats.org/officeDocument/2006/relationships/hyperlink" Target="https://starcitygames.com/lightning-bolt-sgl-mtg-sta-042-enn/?sku=SGL-MTG-STA-042-ENN1" TargetMode="External"/><Relationship Id="rId18" Type="http://schemas.openxmlformats.org/officeDocument/2006/relationships/hyperlink" Target="https://starcitygames.com/xenagos-god-of-revels-sgl-mtg-cmr2-541-enf/?sku=SGL-MTG-CMR2-541-ENF1" TargetMode="External"/><Relationship Id="rId39" Type="http://schemas.openxmlformats.org/officeDocument/2006/relationships/hyperlink" Target="https://starcitygames.com/ramunap-excavator-sgl-mtg-cmr-433-enn/?sku=SGL-MTG-CMR-433-ENN1" TargetMode="External"/><Relationship Id="rId265" Type="http://schemas.openxmlformats.org/officeDocument/2006/relationships/hyperlink" Target="https://starcitygames.com/hobgoblin-bandit-lord-sgl-mtg-afr2-379-enf/?sku=SGL-MTG-AFR2-379-ENF1" TargetMode="External"/><Relationship Id="rId286" Type="http://schemas.openxmlformats.org/officeDocument/2006/relationships/hyperlink" Target="https://starcitygames.com/vanishing-verse-sgl-mtg-stx-244-enn/?sku=SGL-MTG-STX-244-ENN1" TargetMode="External"/><Relationship Id="rId50" Type="http://schemas.openxmlformats.org/officeDocument/2006/relationships/hyperlink" Target="https://starcitygames.com/jace-mirror-mage-sgl-mtg-znr2-281-enn/?sku=SGL-MTG-ZNR2-281-ENN1" TargetMode="External"/><Relationship Id="rId104" Type="http://schemas.openxmlformats.org/officeDocument/2006/relationships/hyperlink" Target="https://starcitygames.com/sarulf-realm-eater-sgl-mtg-khm2-330-enn/?sku=SGL-MTG-KHM2-330-ENN1" TargetMode="External"/><Relationship Id="rId125" Type="http://schemas.openxmlformats.org/officeDocument/2006/relationships/hyperlink" Target="https://starcitygames.com/galerider-sliver-sgl-mtg-m14-57-enn/?sku=SGL-MTG-M14-57-ENN1" TargetMode="External"/><Relationship Id="rId146" Type="http://schemas.openxmlformats.org/officeDocument/2006/relationships/hyperlink" Target="https://starcitygames.com/solemn-simulacrum-sgl-mtg-m21-239-enn/?sku=SGL-MTG-M21-239-ENN1" TargetMode="External"/><Relationship Id="rId167" Type="http://schemas.openxmlformats.org/officeDocument/2006/relationships/hyperlink" Target="https://starcitygames.com/dauthi-voidwalker-sgl-mtg-mh2-081-enn/?sku=SGL-MTG-MH2-081-ENN1" TargetMode="External"/><Relationship Id="rId188" Type="http://schemas.openxmlformats.org/officeDocument/2006/relationships/hyperlink" Target="https://starcitygames.com/fabled-passage-sgl-mtg-eld-244-enn/?sku=SGL-MTG-ELD-244-ENN1" TargetMode="External"/><Relationship Id="rId311" Type="http://schemas.openxmlformats.org/officeDocument/2006/relationships/hyperlink" Target="https://starcitygames.com/smothering-tithe-sgl-mtg-rna-22-enn/?sku=SGL-MTG-RNA-22-ENN1" TargetMode="External"/><Relationship Id="rId71" Type="http://schemas.openxmlformats.org/officeDocument/2006/relationships/hyperlink" Target="https://starcitygames.com/rhythm-of-the-wild-sgl-mtg-rna-201-enn/?sku=SGL-MTG-RNA-201-ENN1" TargetMode="External"/><Relationship Id="rId92" Type="http://schemas.openxmlformats.org/officeDocument/2006/relationships/hyperlink" Target="https://starcitygames.com/koma-cosmos-serpent-sgl-mtg-khm2-326-enn/?sku=SGL-MTG-KHM2-326-ENN1" TargetMode="External"/><Relationship Id="rId213" Type="http://schemas.openxmlformats.org/officeDocument/2006/relationships/hyperlink" Target="https://starcitygames.com/counterspell-sgl-mtg-mh22-308-enf/?sku=SGL-MTG-MH22-308-ENF1" TargetMode="External"/><Relationship Id="rId234" Type="http://schemas.openxmlformats.org/officeDocument/2006/relationships/hyperlink" Target="https://starcitygames.com/inquisition-of-kozilek-sgl-mtg-sta-031-enn/?sku=SGL-MTG-STA-031-ENN1" TargetMode="External"/><Relationship Id="rId2" Type="http://schemas.openxmlformats.org/officeDocument/2006/relationships/hyperlink" Target="https://starcitygames.com/hullbreacher-sgl-mtg-cmr-074-enn/?sku=SGL-MTG-CMR-074-ENN1" TargetMode="External"/><Relationship Id="rId29" Type="http://schemas.openxmlformats.org/officeDocument/2006/relationships/hyperlink" Target="https://starcitygames.com/lotus-cobra-sgl-mtg-znr-193-enn/?sku=SGL-MTG-ZNR-193-ENN1" TargetMode="External"/><Relationship Id="rId255" Type="http://schemas.openxmlformats.org/officeDocument/2006/relationships/hyperlink" Target="https://starcitygames.com/shared-animosity-sgl-mtg-e02-29-enn/?sku=SGL-MTG-E02-29-ENN1" TargetMode="External"/><Relationship Id="rId276" Type="http://schemas.openxmlformats.org/officeDocument/2006/relationships/hyperlink" Target="https://starcitygames.com/baleful-mastery-sgl-mtg-stx-064-enn/?sku=SGL-MTG-STX-064-ENN1" TargetMode="External"/><Relationship Id="rId297" Type="http://schemas.openxmlformats.org/officeDocument/2006/relationships/hyperlink" Target="https://starcitygames.com/champion-of-the-perished-sgl-mtg-mid-091-enn/?sku=SGL-MTG-MID-091-ENN1" TargetMode="External"/><Relationship Id="rId40" Type="http://schemas.openxmlformats.org/officeDocument/2006/relationships/hyperlink" Target="https://starcitygames.com/kodamas-reach-sgl-mtg-cmr-429-enn/?sku=SGL-MTG-CMR-429-ENN1" TargetMode="External"/><Relationship Id="rId115" Type="http://schemas.openxmlformats.org/officeDocument/2006/relationships/hyperlink" Target="https://starcitygames.com/tergrid-god-of-fright-tergrids-lantern-sgl-mtg-khm2-307-enn/?sku=SGL-MTG-KHM2-307-ENN1" TargetMode="External"/><Relationship Id="rId136" Type="http://schemas.openxmlformats.org/officeDocument/2006/relationships/hyperlink" Target="https://starcitygames.com/swords-to-plowshares-sgl-mtg-a25-35-enn/?sku=SGL-MTG-A25-35-ENN1" TargetMode="External"/><Relationship Id="rId157" Type="http://schemas.openxmlformats.org/officeDocument/2006/relationships/hyperlink" Target="https://starcitygames.com/leyline-tyrant-sgl-mtg-znr-147-enn/?sku=SGL-MTG-ZNR-147-ENN1" TargetMode="External"/><Relationship Id="rId178" Type="http://schemas.openxmlformats.org/officeDocument/2006/relationships/hyperlink" Target="https://starcitygames.com/esper-sentinel-sgl-mtg-mh2-012-enn/?sku=SGL-MTG-MH2-012-ENN1" TargetMode="External"/><Relationship Id="rId301" Type="http://schemas.openxmlformats.org/officeDocument/2006/relationships/hyperlink" Target="https://starcitygames.com/nut-collector-sgl-mtg-pwsb-ody_259-enn/?sku=SGL-MTG-PWSB-ODY_259-ENN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D0766-3A95-404F-B8BE-B0E5B4769E13}">
  <dimension ref="A1:G541"/>
  <sheetViews>
    <sheetView zoomScale="88" zoomScaleNormal="145" workbookViewId="0">
      <pane ySplit="1" topLeftCell="A2" activePane="bottomLeft" state="frozen"/>
      <selection pane="bottomLeft" activeCell="B25" sqref="B25"/>
    </sheetView>
  </sheetViews>
  <sheetFormatPr baseColWidth="10" defaultRowHeight="15.6" x14ac:dyDescent="0.3"/>
  <cols>
    <col min="1" max="1" width="30.69921875" bestFit="1" customWidth="1"/>
    <col min="2" max="2" width="42.296875" customWidth="1"/>
    <col min="3" max="3" width="10.8984375" customWidth="1"/>
    <col min="4" max="4" width="7" customWidth="1"/>
    <col min="5" max="5" width="9.8984375" bestFit="1" customWidth="1"/>
    <col min="6" max="6" width="9.59765625" bestFit="1" customWidth="1"/>
    <col min="7" max="7" width="163.09765625" customWidth="1"/>
    <col min="8" max="11" width="5" customWidth="1"/>
    <col min="12" max="12" width="37.69921875" customWidth="1"/>
    <col min="14" max="14" width="16.69921875" bestFit="1" customWidth="1"/>
  </cols>
  <sheetData>
    <row r="1" spans="1:7" ht="16.2" thickBot="1" x14ac:dyDescent="0.35">
      <c r="A1" s="291" t="s">
        <v>0</v>
      </c>
      <c r="B1" s="48" t="s">
        <v>32</v>
      </c>
      <c r="C1" s="291" t="s">
        <v>1</v>
      </c>
      <c r="D1" s="346" t="s">
        <v>2</v>
      </c>
      <c r="E1" s="258" t="s">
        <v>6</v>
      </c>
      <c r="F1" s="48" t="s">
        <v>217</v>
      </c>
      <c r="G1" s="239" t="s">
        <v>1138</v>
      </c>
    </row>
    <row r="2" spans="1:7" ht="16.2" thickBot="1" x14ac:dyDescent="0.35">
      <c r="A2" s="359" t="s">
        <v>5618</v>
      </c>
      <c r="B2" s="292" t="s">
        <v>6055</v>
      </c>
      <c r="C2" s="363" t="s">
        <v>6867</v>
      </c>
      <c r="D2" s="364" t="s">
        <v>6128</v>
      </c>
      <c r="E2">
        <v>59.99</v>
      </c>
      <c r="F2">
        <v>1</v>
      </c>
      <c r="G2" s="360" t="s">
        <v>5619</v>
      </c>
    </row>
    <row r="3" spans="1:7" ht="16.2" thickBot="1" x14ac:dyDescent="0.35">
      <c r="A3" s="351" t="s">
        <v>5602</v>
      </c>
      <c r="B3" s="297" t="s">
        <v>6059</v>
      </c>
      <c r="C3" s="365" t="s">
        <v>6868</v>
      </c>
      <c r="D3" s="366" t="s">
        <v>6126</v>
      </c>
      <c r="E3">
        <v>39.99</v>
      </c>
      <c r="F3">
        <v>1</v>
      </c>
      <c r="G3" s="355" t="s">
        <v>5601</v>
      </c>
    </row>
    <row r="4" spans="1:7" ht="16.2" thickBot="1" x14ac:dyDescent="0.35">
      <c r="A4" s="351" t="s">
        <v>2969</v>
      </c>
      <c r="B4" s="367" t="s">
        <v>6869</v>
      </c>
      <c r="C4" s="365" t="s">
        <v>6867</v>
      </c>
      <c r="D4" s="366" t="s">
        <v>6126</v>
      </c>
      <c r="E4">
        <v>39.99</v>
      </c>
      <c r="F4">
        <v>1</v>
      </c>
      <c r="G4" s="355" t="s">
        <v>2968</v>
      </c>
    </row>
    <row r="5" spans="1:7" ht="16.2" thickBot="1" x14ac:dyDescent="0.35">
      <c r="A5" s="352" t="s">
        <v>1380</v>
      </c>
      <c r="B5" s="367" t="s">
        <v>6869</v>
      </c>
      <c r="C5" s="365" t="s">
        <v>6868</v>
      </c>
      <c r="D5" s="366" t="s">
        <v>6126</v>
      </c>
      <c r="E5">
        <v>34.99</v>
      </c>
      <c r="F5">
        <v>1</v>
      </c>
      <c r="G5" s="356" t="s">
        <v>5946</v>
      </c>
    </row>
    <row r="6" spans="1:7" ht="16.2" thickBot="1" x14ac:dyDescent="0.35">
      <c r="A6" s="351" t="s">
        <v>87</v>
      </c>
      <c r="B6" s="302" t="s">
        <v>1106</v>
      </c>
      <c r="C6" s="365" t="s">
        <v>6135</v>
      </c>
      <c r="D6" s="345" t="s">
        <v>6128</v>
      </c>
      <c r="E6">
        <v>39.99</v>
      </c>
      <c r="F6">
        <v>1</v>
      </c>
      <c r="G6" s="356" t="s">
        <v>6187</v>
      </c>
    </row>
    <row r="7" spans="1:7" ht="16.2" thickBot="1" x14ac:dyDescent="0.35">
      <c r="A7" s="351" t="s">
        <v>4506</v>
      </c>
      <c r="B7" s="299" t="s">
        <v>1102</v>
      </c>
      <c r="C7" s="365" t="s">
        <v>6138</v>
      </c>
      <c r="D7" s="345" t="s">
        <v>6128</v>
      </c>
      <c r="E7">
        <v>34.99</v>
      </c>
      <c r="F7">
        <v>1</v>
      </c>
      <c r="G7" s="356" t="s">
        <v>5948</v>
      </c>
    </row>
    <row r="8" spans="1:7" ht="16.2" thickBot="1" x14ac:dyDescent="0.35">
      <c r="A8" s="351" t="s">
        <v>1934</v>
      </c>
      <c r="B8" s="301" t="s">
        <v>6061</v>
      </c>
      <c r="C8" s="365" t="s">
        <v>6135</v>
      </c>
      <c r="D8" s="345" t="s">
        <v>6128</v>
      </c>
      <c r="E8">
        <v>32.99</v>
      </c>
      <c r="F8">
        <v>2</v>
      </c>
      <c r="G8" s="356" t="s">
        <v>5955</v>
      </c>
    </row>
    <row r="9" spans="1:7" ht="16.2" thickBot="1" x14ac:dyDescent="0.35">
      <c r="A9" s="352" t="s">
        <v>27</v>
      </c>
      <c r="B9" s="296" t="s">
        <v>6058</v>
      </c>
      <c r="C9" s="365" t="s">
        <v>6867</v>
      </c>
      <c r="D9" s="366" t="s">
        <v>6126</v>
      </c>
      <c r="E9">
        <v>34.99</v>
      </c>
      <c r="F9">
        <v>1</v>
      </c>
      <c r="G9" s="356" t="s">
        <v>5947</v>
      </c>
    </row>
    <row r="10" spans="1:7" ht="16.2" thickBot="1" x14ac:dyDescent="0.35">
      <c r="A10" s="351" t="s">
        <v>5252</v>
      </c>
      <c r="B10" s="299" t="s">
        <v>1102</v>
      </c>
      <c r="C10" s="365" t="s">
        <v>6130</v>
      </c>
      <c r="D10" s="345" t="s">
        <v>6128</v>
      </c>
      <c r="E10">
        <v>29.99</v>
      </c>
      <c r="F10">
        <v>1</v>
      </c>
      <c r="G10" s="356" t="s">
        <v>5251</v>
      </c>
    </row>
    <row r="11" spans="1:7" ht="16.2" thickBot="1" x14ac:dyDescent="0.35">
      <c r="A11" s="351" t="s">
        <v>4246</v>
      </c>
      <c r="B11" s="297" t="s">
        <v>6059</v>
      </c>
      <c r="C11" s="365" t="s">
        <v>6135</v>
      </c>
      <c r="D11" s="366" t="s">
        <v>6126</v>
      </c>
      <c r="E11">
        <v>29.99</v>
      </c>
      <c r="F11">
        <v>2</v>
      </c>
      <c r="G11" s="356" t="s">
        <v>4247</v>
      </c>
    </row>
    <row r="12" spans="1:7" ht="16.2" thickBot="1" x14ac:dyDescent="0.35">
      <c r="A12" s="351" t="s">
        <v>4496</v>
      </c>
      <c r="B12" s="318" t="s">
        <v>6063</v>
      </c>
      <c r="C12" s="365" t="s">
        <v>6868</v>
      </c>
      <c r="D12" s="345" t="s">
        <v>6128</v>
      </c>
      <c r="E12">
        <v>21.99</v>
      </c>
      <c r="F12">
        <v>1</v>
      </c>
      <c r="G12" s="356" t="s">
        <v>5953</v>
      </c>
    </row>
    <row r="13" spans="1:7" ht="16.2" thickBot="1" x14ac:dyDescent="0.35">
      <c r="A13" s="351" t="s">
        <v>6164</v>
      </c>
      <c r="B13" s="368" t="s">
        <v>6870</v>
      </c>
      <c r="C13" s="365" t="s">
        <v>6868</v>
      </c>
      <c r="D13" s="345" t="s">
        <v>6128</v>
      </c>
      <c r="E13">
        <v>29.99</v>
      </c>
      <c r="F13">
        <v>2</v>
      </c>
      <c r="G13" s="356" t="s">
        <v>6189</v>
      </c>
    </row>
    <row r="14" spans="1:7" ht="16.2" thickBot="1" x14ac:dyDescent="0.35">
      <c r="A14" s="351" t="s">
        <v>4508</v>
      </c>
      <c r="B14" s="303" t="s">
        <v>6871</v>
      </c>
      <c r="C14" s="365" t="s">
        <v>6130</v>
      </c>
      <c r="D14" s="345" t="s">
        <v>6128</v>
      </c>
      <c r="E14">
        <v>27.99</v>
      </c>
      <c r="F14">
        <v>1</v>
      </c>
      <c r="G14" s="356" t="s">
        <v>5950</v>
      </c>
    </row>
    <row r="15" spans="1:7" ht="16.2" thickBot="1" x14ac:dyDescent="0.35">
      <c r="A15" s="352" t="s">
        <v>3065</v>
      </c>
      <c r="B15" s="296" t="s">
        <v>6058</v>
      </c>
      <c r="C15" s="365" t="s">
        <v>6135</v>
      </c>
      <c r="D15" s="366" t="s">
        <v>6126</v>
      </c>
      <c r="E15">
        <v>24.99</v>
      </c>
      <c r="F15">
        <v>1</v>
      </c>
      <c r="G15" s="356" t="s">
        <v>6188</v>
      </c>
    </row>
    <row r="16" spans="1:7" ht="16.2" thickBot="1" x14ac:dyDescent="0.35">
      <c r="A16" s="351" t="s">
        <v>4828</v>
      </c>
      <c r="B16" s="367" t="s">
        <v>6869</v>
      </c>
      <c r="C16" s="365" t="s">
        <v>6868</v>
      </c>
      <c r="D16" s="366" t="s">
        <v>6126</v>
      </c>
      <c r="E16">
        <v>24.99</v>
      </c>
      <c r="F16">
        <v>1</v>
      </c>
      <c r="G16" s="356" t="s">
        <v>5949</v>
      </c>
    </row>
    <row r="17" spans="1:7" ht="16.2" thickBot="1" x14ac:dyDescent="0.35">
      <c r="A17" s="351" t="s">
        <v>3470</v>
      </c>
      <c r="B17" s="302" t="s">
        <v>1106</v>
      </c>
      <c r="C17" s="365" t="s">
        <v>6131</v>
      </c>
      <c r="D17" s="345" t="s">
        <v>6128</v>
      </c>
      <c r="E17">
        <v>24.99</v>
      </c>
      <c r="F17">
        <v>1</v>
      </c>
      <c r="G17" s="356" t="s">
        <v>2452</v>
      </c>
    </row>
    <row r="18" spans="1:7" ht="16.2" thickBot="1" x14ac:dyDescent="0.35">
      <c r="A18" s="351" t="s">
        <v>5866</v>
      </c>
      <c r="B18" s="300" t="s">
        <v>5944</v>
      </c>
      <c r="C18" s="365" t="s">
        <v>6139</v>
      </c>
      <c r="D18" s="345" t="s">
        <v>6128</v>
      </c>
      <c r="E18">
        <v>17.989999999999998</v>
      </c>
      <c r="F18">
        <v>1</v>
      </c>
      <c r="G18" s="356" t="s">
        <v>5956</v>
      </c>
    </row>
    <row r="19" spans="1:7" ht="16.2" thickBot="1" x14ac:dyDescent="0.35">
      <c r="A19" s="351" t="s">
        <v>6168</v>
      </c>
      <c r="B19" s="303" t="s">
        <v>6871</v>
      </c>
      <c r="C19" s="365" t="s">
        <v>6135</v>
      </c>
      <c r="D19" s="345" t="s">
        <v>6128</v>
      </c>
      <c r="E19">
        <v>8.99</v>
      </c>
      <c r="F19">
        <v>1</v>
      </c>
      <c r="G19" s="356" t="s">
        <v>6193</v>
      </c>
    </row>
    <row r="20" spans="1:7" ht="16.2" thickBot="1" x14ac:dyDescent="0.35">
      <c r="A20" s="351" t="s">
        <v>5827</v>
      </c>
      <c r="B20" s="304" t="s">
        <v>6064</v>
      </c>
      <c r="C20" s="365" t="s">
        <v>6868</v>
      </c>
      <c r="D20" s="345" t="s">
        <v>6128</v>
      </c>
      <c r="E20">
        <v>19.989999999999998</v>
      </c>
      <c r="F20">
        <v>1</v>
      </c>
      <c r="G20" s="356" t="s">
        <v>5826</v>
      </c>
    </row>
    <row r="21" spans="1:7" ht="16.2" thickBot="1" x14ac:dyDescent="0.35">
      <c r="A21" s="351" t="s">
        <v>3784</v>
      </c>
      <c r="B21" s="309" t="s">
        <v>6069</v>
      </c>
      <c r="C21" s="365" t="s">
        <v>6131</v>
      </c>
      <c r="D21" s="366" t="s">
        <v>6126</v>
      </c>
      <c r="E21">
        <v>24.99</v>
      </c>
      <c r="F21">
        <v>1</v>
      </c>
      <c r="G21" s="356" t="s">
        <v>3783</v>
      </c>
    </row>
    <row r="22" spans="1:7" ht="16.2" thickBot="1" x14ac:dyDescent="0.35">
      <c r="A22" s="351" t="s">
        <v>2060</v>
      </c>
      <c r="B22" s="305" t="s">
        <v>6065</v>
      </c>
      <c r="C22" s="365" t="s">
        <v>6135</v>
      </c>
      <c r="D22" s="345" t="s">
        <v>6128</v>
      </c>
      <c r="E22">
        <v>24.99</v>
      </c>
      <c r="F22">
        <v>2</v>
      </c>
      <c r="G22" s="356" t="s">
        <v>5952</v>
      </c>
    </row>
    <row r="23" spans="1:7" ht="16.2" thickBot="1" x14ac:dyDescent="0.35">
      <c r="A23" s="351" t="s">
        <v>285</v>
      </c>
      <c r="B23" s="304" t="s">
        <v>6064</v>
      </c>
      <c r="C23" s="365" t="s">
        <v>6135</v>
      </c>
      <c r="D23" s="366" t="s">
        <v>6126</v>
      </c>
      <c r="E23">
        <v>24.99</v>
      </c>
      <c r="F23">
        <v>1</v>
      </c>
      <c r="G23" s="356" t="s">
        <v>5951</v>
      </c>
    </row>
    <row r="24" spans="1:7" ht="16.2" thickBot="1" x14ac:dyDescent="0.35">
      <c r="A24" s="351" t="s">
        <v>2099</v>
      </c>
      <c r="B24" s="306" t="s">
        <v>1123</v>
      </c>
      <c r="C24" s="365" t="s">
        <v>6867</v>
      </c>
      <c r="D24" s="366" t="s">
        <v>6126</v>
      </c>
      <c r="E24">
        <v>21.99</v>
      </c>
      <c r="F24">
        <v>1</v>
      </c>
      <c r="G24" s="356" t="s">
        <v>2098</v>
      </c>
    </row>
    <row r="25" spans="1:7" ht="16.2" thickBot="1" x14ac:dyDescent="0.35">
      <c r="A25" s="352" t="s">
        <v>4492</v>
      </c>
      <c r="B25" s="302" t="s">
        <v>6872</v>
      </c>
      <c r="C25" s="365" t="s">
        <v>6129</v>
      </c>
      <c r="D25" s="366" t="s">
        <v>6126</v>
      </c>
      <c r="E25">
        <v>19.989999999999998</v>
      </c>
      <c r="F25">
        <v>1</v>
      </c>
      <c r="G25" s="356" t="s">
        <v>5567</v>
      </c>
    </row>
    <row r="26" spans="1:7" ht="16.2" thickBot="1" x14ac:dyDescent="0.35">
      <c r="A26" s="351" t="s">
        <v>3102</v>
      </c>
      <c r="B26" s="368" t="s">
        <v>6870</v>
      </c>
      <c r="C26" s="365" t="s">
        <v>6136</v>
      </c>
      <c r="D26" s="345" t="s">
        <v>6128</v>
      </c>
      <c r="E26">
        <v>15.99</v>
      </c>
      <c r="F26">
        <v>1</v>
      </c>
      <c r="G26" s="356" t="s">
        <v>3103</v>
      </c>
    </row>
    <row r="27" spans="1:7" ht="16.2" thickBot="1" x14ac:dyDescent="0.35">
      <c r="A27" s="351" t="s">
        <v>3808</v>
      </c>
      <c r="B27" s="369" t="s">
        <v>6873</v>
      </c>
      <c r="C27" s="365" t="s">
        <v>6129</v>
      </c>
      <c r="D27" s="345" t="s">
        <v>6128</v>
      </c>
      <c r="E27">
        <v>19.989999999999998</v>
      </c>
      <c r="F27">
        <v>1</v>
      </c>
      <c r="G27" s="356" t="s">
        <v>3809</v>
      </c>
    </row>
    <row r="28" spans="1:7" ht="16.2" thickBot="1" x14ac:dyDescent="0.35">
      <c r="A28" s="351" t="s">
        <v>5678</v>
      </c>
      <c r="B28" s="297" t="s">
        <v>6059</v>
      </c>
      <c r="C28" s="365" t="s">
        <v>6129</v>
      </c>
      <c r="D28" s="366" t="s">
        <v>6126</v>
      </c>
      <c r="E28">
        <v>19.989999999999998</v>
      </c>
      <c r="F28">
        <v>2</v>
      </c>
      <c r="G28" s="356" t="s">
        <v>5677</v>
      </c>
    </row>
    <row r="29" spans="1:7" ht="16.2" thickBot="1" x14ac:dyDescent="0.35">
      <c r="A29" s="351" t="s">
        <v>3203</v>
      </c>
      <c r="B29" s="304" t="s">
        <v>6064</v>
      </c>
      <c r="C29" s="365" t="s">
        <v>6131</v>
      </c>
      <c r="D29" s="345" t="s">
        <v>6128</v>
      </c>
      <c r="E29">
        <v>22.99</v>
      </c>
      <c r="F29">
        <v>1</v>
      </c>
      <c r="G29" s="355" t="s">
        <v>3202</v>
      </c>
    </row>
    <row r="30" spans="1:7" ht="16.2" thickBot="1" x14ac:dyDescent="0.35">
      <c r="A30" s="351" t="s">
        <v>1334</v>
      </c>
      <c r="B30" s="299" t="s">
        <v>1102</v>
      </c>
      <c r="C30" s="365" t="s">
        <v>6129</v>
      </c>
      <c r="D30" s="366" t="s">
        <v>6126</v>
      </c>
      <c r="E30">
        <v>19.989999999999998</v>
      </c>
      <c r="F30">
        <v>1</v>
      </c>
      <c r="G30" s="356" t="s">
        <v>6223</v>
      </c>
    </row>
    <row r="31" spans="1:7" ht="16.2" thickBot="1" x14ac:dyDescent="0.35">
      <c r="A31" s="352" t="s">
        <v>6166</v>
      </c>
      <c r="B31" s="312" t="s">
        <v>6083</v>
      </c>
      <c r="C31" s="365" t="s">
        <v>6131</v>
      </c>
      <c r="D31" s="345" t="s">
        <v>6128</v>
      </c>
      <c r="E31">
        <v>17.989999999999998</v>
      </c>
      <c r="F31">
        <v>1</v>
      </c>
      <c r="G31" s="356" t="s">
        <v>6190</v>
      </c>
    </row>
    <row r="32" spans="1:7" ht="16.2" thickBot="1" x14ac:dyDescent="0.35">
      <c r="A32" s="351" t="s">
        <v>3027</v>
      </c>
      <c r="B32" s="305" t="s">
        <v>6085</v>
      </c>
      <c r="C32" s="365" t="s">
        <v>6131</v>
      </c>
      <c r="D32" s="366" t="s">
        <v>6126</v>
      </c>
      <c r="E32">
        <v>17.989999999999998</v>
      </c>
      <c r="F32">
        <v>1</v>
      </c>
      <c r="G32" s="355" t="s">
        <v>3026</v>
      </c>
    </row>
    <row r="33" spans="1:7" ht="16.2" thickBot="1" x14ac:dyDescent="0.35">
      <c r="A33" s="351" t="s">
        <v>19</v>
      </c>
      <c r="B33" s="296" t="s">
        <v>6058</v>
      </c>
      <c r="C33" s="365" t="s">
        <v>6867</v>
      </c>
      <c r="D33" s="366" t="s">
        <v>6126</v>
      </c>
      <c r="E33">
        <v>17.989999999999998</v>
      </c>
      <c r="F33">
        <v>1</v>
      </c>
      <c r="G33" s="356" t="s">
        <v>5957</v>
      </c>
    </row>
    <row r="34" spans="1:7" ht="16.2" thickBot="1" x14ac:dyDescent="0.35">
      <c r="A34" s="351" t="s">
        <v>2092</v>
      </c>
      <c r="B34" s="367" t="s">
        <v>6869</v>
      </c>
      <c r="C34" s="365" t="s">
        <v>6133</v>
      </c>
      <c r="D34" s="366" t="s">
        <v>6126</v>
      </c>
      <c r="E34">
        <v>17.989999999999998</v>
      </c>
      <c r="F34">
        <v>2</v>
      </c>
      <c r="G34" s="356" t="s">
        <v>2093</v>
      </c>
    </row>
    <row r="35" spans="1:7" ht="16.2" thickBot="1" x14ac:dyDescent="0.35">
      <c r="A35" s="351" t="s">
        <v>3443</v>
      </c>
      <c r="B35" s="367" t="s">
        <v>6869</v>
      </c>
      <c r="C35" s="365" t="s">
        <v>6868</v>
      </c>
      <c r="D35" s="366" t="s">
        <v>6126</v>
      </c>
      <c r="E35">
        <v>19.989999999999998</v>
      </c>
      <c r="F35">
        <v>1</v>
      </c>
      <c r="G35" s="356" t="s">
        <v>3444</v>
      </c>
    </row>
    <row r="36" spans="1:7" ht="16.2" thickBot="1" x14ac:dyDescent="0.35">
      <c r="A36" s="351" t="s">
        <v>4492</v>
      </c>
      <c r="B36" s="295" t="s">
        <v>6055</v>
      </c>
      <c r="C36" s="365" t="s">
        <v>6129</v>
      </c>
      <c r="D36" s="345" t="s">
        <v>6128</v>
      </c>
      <c r="E36">
        <v>19.989999999999998</v>
      </c>
      <c r="F36">
        <v>1</v>
      </c>
      <c r="G36" s="356" t="s">
        <v>5568</v>
      </c>
    </row>
    <row r="37" spans="1:7" ht="16.2" thickBot="1" x14ac:dyDescent="0.35">
      <c r="A37" s="351" t="s">
        <v>4495</v>
      </c>
      <c r="B37" s="297" t="s">
        <v>6059</v>
      </c>
      <c r="C37" s="365" t="s">
        <v>6129</v>
      </c>
      <c r="D37" s="366" t="s">
        <v>6126</v>
      </c>
      <c r="E37">
        <v>19.989999999999998</v>
      </c>
      <c r="F37">
        <v>1</v>
      </c>
      <c r="G37" s="356" t="s">
        <v>5954</v>
      </c>
    </row>
    <row r="38" spans="1:7" ht="16.2" thickBot="1" x14ac:dyDescent="0.35">
      <c r="A38" s="351" t="s">
        <v>3452</v>
      </c>
      <c r="B38" s="315" t="s">
        <v>6076</v>
      </c>
      <c r="C38" s="365" t="s">
        <v>6130</v>
      </c>
      <c r="D38" s="345" t="s">
        <v>6128</v>
      </c>
      <c r="E38">
        <v>19.989999999999998</v>
      </c>
      <c r="F38">
        <v>2</v>
      </c>
      <c r="G38" s="355" t="s">
        <v>3453</v>
      </c>
    </row>
    <row r="39" spans="1:7" ht="16.2" thickBot="1" x14ac:dyDescent="0.35">
      <c r="A39" s="351" t="s">
        <v>3025</v>
      </c>
      <c r="B39" s="369" t="s">
        <v>6873</v>
      </c>
      <c r="C39" s="365" t="s">
        <v>6131</v>
      </c>
      <c r="D39" s="345" t="s">
        <v>6128</v>
      </c>
      <c r="E39">
        <v>17.989999999999998</v>
      </c>
      <c r="F39">
        <v>1</v>
      </c>
      <c r="G39" s="355" t="s">
        <v>3024</v>
      </c>
    </row>
    <row r="40" spans="1:7" ht="16.2" thickBot="1" x14ac:dyDescent="0.35">
      <c r="A40" s="351" t="s">
        <v>1665</v>
      </c>
      <c r="B40" s="296" t="s">
        <v>6110</v>
      </c>
      <c r="C40" s="365" t="s">
        <v>6131</v>
      </c>
      <c r="D40" s="345" t="s">
        <v>6128</v>
      </c>
      <c r="E40">
        <v>15.99</v>
      </c>
      <c r="F40">
        <v>2</v>
      </c>
      <c r="G40" s="356" t="s">
        <v>1676</v>
      </c>
    </row>
    <row r="41" spans="1:7" ht="16.2" thickBot="1" x14ac:dyDescent="0.35">
      <c r="A41" s="351" t="s">
        <v>5188</v>
      </c>
      <c r="B41" s="318" t="s">
        <v>6078</v>
      </c>
      <c r="C41" s="365" t="s">
        <v>6131</v>
      </c>
      <c r="D41" s="366" t="s">
        <v>6126</v>
      </c>
      <c r="E41">
        <v>15.99</v>
      </c>
      <c r="F41">
        <v>1</v>
      </c>
      <c r="G41" s="356" t="s">
        <v>5395</v>
      </c>
    </row>
    <row r="42" spans="1:7" ht="16.2" thickBot="1" x14ac:dyDescent="0.35">
      <c r="A42" s="352" t="s">
        <v>5859</v>
      </c>
      <c r="B42" s="304" t="s">
        <v>6064</v>
      </c>
      <c r="C42" s="365" t="s">
        <v>6131</v>
      </c>
      <c r="D42" s="366" t="s">
        <v>6126</v>
      </c>
      <c r="E42">
        <v>8.99</v>
      </c>
      <c r="F42">
        <v>3</v>
      </c>
      <c r="G42" s="356" t="s">
        <v>6157</v>
      </c>
    </row>
    <row r="43" spans="1:7" ht="16.2" thickBot="1" x14ac:dyDescent="0.35">
      <c r="A43" s="351" t="s">
        <v>5632</v>
      </c>
      <c r="B43" s="311" t="s">
        <v>6071</v>
      </c>
      <c r="C43" s="365" t="s">
        <v>6131</v>
      </c>
      <c r="D43" s="347" t="s">
        <v>6140</v>
      </c>
      <c r="E43">
        <v>17.989999999999998</v>
      </c>
      <c r="F43">
        <v>2</v>
      </c>
      <c r="G43" s="356" t="s">
        <v>5633</v>
      </c>
    </row>
    <row r="44" spans="1:7" ht="16.2" thickBot="1" x14ac:dyDescent="0.35">
      <c r="A44" s="351" t="s">
        <v>1485</v>
      </c>
      <c r="B44" s="309" t="s">
        <v>6069</v>
      </c>
      <c r="C44" s="365" t="s">
        <v>6135</v>
      </c>
      <c r="D44" s="366" t="s">
        <v>6126</v>
      </c>
      <c r="E44">
        <v>17.989999999999998</v>
      </c>
      <c r="F44">
        <v>1</v>
      </c>
      <c r="G44" s="355" t="s">
        <v>1484</v>
      </c>
    </row>
    <row r="45" spans="1:7" ht="16.2" thickBot="1" x14ac:dyDescent="0.35">
      <c r="A45" s="351" t="s">
        <v>4473</v>
      </c>
      <c r="B45" s="319" t="s">
        <v>1119</v>
      </c>
      <c r="C45" s="365" t="s">
        <v>6136</v>
      </c>
      <c r="D45" s="366" t="s">
        <v>6126</v>
      </c>
      <c r="E45">
        <v>15.99</v>
      </c>
      <c r="F45">
        <v>2</v>
      </c>
      <c r="G45" s="356" t="s">
        <v>5958</v>
      </c>
    </row>
    <row r="46" spans="1:7" ht="16.2" thickBot="1" x14ac:dyDescent="0.35">
      <c r="A46" s="351" t="s">
        <v>60</v>
      </c>
      <c r="B46" s="370" t="s">
        <v>6874</v>
      </c>
      <c r="C46" s="365" t="s">
        <v>6131</v>
      </c>
      <c r="D46" s="366" t="s">
        <v>6126</v>
      </c>
      <c r="E46">
        <v>17.989999999999998</v>
      </c>
      <c r="F46">
        <v>1</v>
      </c>
      <c r="G46" s="355" t="s">
        <v>244</v>
      </c>
    </row>
    <row r="47" spans="1:7" ht="16.2" thickBot="1" x14ac:dyDescent="0.35">
      <c r="A47" s="351" t="s">
        <v>2790</v>
      </c>
      <c r="B47" s="369" t="s">
        <v>6873</v>
      </c>
      <c r="C47" s="365" t="s">
        <v>6868</v>
      </c>
      <c r="D47" s="345" t="s">
        <v>6128</v>
      </c>
      <c r="E47">
        <v>17.989999999999998</v>
      </c>
      <c r="F47">
        <v>1</v>
      </c>
      <c r="G47" s="355" t="s">
        <v>2789</v>
      </c>
    </row>
    <row r="48" spans="1:7" ht="16.2" thickBot="1" x14ac:dyDescent="0.35">
      <c r="A48" s="351" t="s">
        <v>2790</v>
      </c>
      <c r="B48" s="320" t="s">
        <v>6080</v>
      </c>
      <c r="C48" s="365" t="s">
        <v>6868</v>
      </c>
      <c r="D48" s="366" t="s">
        <v>6126</v>
      </c>
      <c r="E48">
        <v>17.989999999999998</v>
      </c>
      <c r="F48">
        <v>1</v>
      </c>
      <c r="G48" s="355" t="s">
        <v>2789</v>
      </c>
    </row>
    <row r="49" spans="1:7" ht="16.2" thickBot="1" x14ac:dyDescent="0.35">
      <c r="A49" s="351" t="s">
        <v>1468</v>
      </c>
      <c r="B49" s="305" t="s">
        <v>6072</v>
      </c>
      <c r="C49" s="365" t="s">
        <v>6875</v>
      </c>
      <c r="D49" s="345" t="s">
        <v>6128</v>
      </c>
      <c r="E49">
        <v>14.99</v>
      </c>
      <c r="F49">
        <v>1</v>
      </c>
      <c r="G49" s="355" t="s">
        <v>3101</v>
      </c>
    </row>
    <row r="50" spans="1:7" ht="16.2" thickBot="1" x14ac:dyDescent="0.35">
      <c r="A50" s="351" t="s">
        <v>5559</v>
      </c>
      <c r="B50" s="307" t="s">
        <v>6067</v>
      </c>
      <c r="C50" s="365" t="s">
        <v>6143</v>
      </c>
      <c r="D50" s="345" t="s">
        <v>6128</v>
      </c>
      <c r="E50">
        <v>14.99</v>
      </c>
      <c r="F50">
        <v>1</v>
      </c>
      <c r="G50" s="356" t="s">
        <v>5558</v>
      </c>
    </row>
    <row r="51" spans="1:7" ht="16.2" thickBot="1" x14ac:dyDescent="0.35">
      <c r="A51" s="351" t="s">
        <v>5895</v>
      </c>
      <c r="B51" s="296" t="s">
        <v>6111</v>
      </c>
      <c r="C51" s="365" t="s">
        <v>6135</v>
      </c>
      <c r="D51" s="345" t="s">
        <v>6128</v>
      </c>
      <c r="E51">
        <v>12.99</v>
      </c>
      <c r="F51">
        <v>1</v>
      </c>
      <c r="G51" s="356" t="s">
        <v>5894</v>
      </c>
    </row>
    <row r="52" spans="1:7" ht="16.2" thickBot="1" x14ac:dyDescent="0.35">
      <c r="A52" s="351" t="s">
        <v>1965</v>
      </c>
      <c r="B52" s="318" t="s">
        <v>6078</v>
      </c>
      <c r="C52" s="365" t="s">
        <v>6135</v>
      </c>
      <c r="D52" s="366" t="s">
        <v>6126</v>
      </c>
      <c r="E52">
        <v>10.99</v>
      </c>
      <c r="F52">
        <v>2</v>
      </c>
      <c r="G52" s="355" t="s">
        <v>1964</v>
      </c>
    </row>
    <row r="53" spans="1:7" ht="16.2" thickBot="1" x14ac:dyDescent="0.35">
      <c r="A53" s="351" t="s">
        <v>4500</v>
      </c>
      <c r="B53" s="368" t="s">
        <v>6870</v>
      </c>
      <c r="C53" s="365" t="s">
        <v>6135</v>
      </c>
      <c r="D53" s="366" t="s">
        <v>6126</v>
      </c>
      <c r="E53">
        <v>9.99</v>
      </c>
      <c r="F53">
        <v>1</v>
      </c>
      <c r="G53" s="356" t="s">
        <v>5962</v>
      </c>
    </row>
    <row r="54" spans="1:7" ht="16.2" thickBot="1" x14ac:dyDescent="0.35">
      <c r="A54" s="351" t="s">
        <v>6839</v>
      </c>
      <c r="B54" s="296" t="s">
        <v>6058</v>
      </c>
      <c r="C54" s="365" t="s">
        <v>6868</v>
      </c>
      <c r="D54" s="345" t="s">
        <v>6128</v>
      </c>
      <c r="E54">
        <v>17.989999999999998</v>
      </c>
      <c r="F54">
        <v>1</v>
      </c>
      <c r="G54" s="356" t="s">
        <v>6866</v>
      </c>
    </row>
    <row r="55" spans="1:7" ht="16.2" thickBot="1" x14ac:dyDescent="0.35">
      <c r="A55" s="351" t="s">
        <v>3156</v>
      </c>
      <c r="B55" s="312" t="s">
        <v>6073</v>
      </c>
      <c r="C55" s="365" t="s">
        <v>6135</v>
      </c>
      <c r="D55" s="345" t="s">
        <v>6128</v>
      </c>
      <c r="E55">
        <v>17.989999999999998</v>
      </c>
      <c r="F55">
        <v>1</v>
      </c>
      <c r="G55" s="355" t="s">
        <v>3157</v>
      </c>
    </row>
    <row r="56" spans="1:7" ht="16.2" thickBot="1" x14ac:dyDescent="0.35">
      <c r="A56" s="351" t="s">
        <v>3077</v>
      </c>
      <c r="B56" s="310" t="s">
        <v>6070</v>
      </c>
      <c r="C56" s="365" t="s">
        <v>6131</v>
      </c>
      <c r="D56" s="347" t="s">
        <v>6140</v>
      </c>
      <c r="E56">
        <v>15.99</v>
      </c>
      <c r="F56">
        <v>1</v>
      </c>
      <c r="G56" s="355" t="s">
        <v>3078</v>
      </c>
    </row>
    <row r="57" spans="1:7" ht="16.2" thickBot="1" x14ac:dyDescent="0.35">
      <c r="A57" s="351" t="s">
        <v>1898</v>
      </c>
      <c r="B57" s="303" t="s">
        <v>6082</v>
      </c>
      <c r="C57" s="365" t="s">
        <v>6127</v>
      </c>
      <c r="D57" s="345" t="s">
        <v>6128</v>
      </c>
      <c r="E57">
        <v>14.99</v>
      </c>
      <c r="F57">
        <v>3</v>
      </c>
      <c r="G57" s="355" t="s">
        <v>1897</v>
      </c>
    </row>
    <row r="58" spans="1:7" ht="16.2" thickBot="1" x14ac:dyDescent="0.35">
      <c r="A58" s="351" t="s">
        <v>6167</v>
      </c>
      <c r="B58" s="305" t="s">
        <v>6085</v>
      </c>
      <c r="C58" s="365" t="s">
        <v>6131</v>
      </c>
      <c r="D58" s="366" t="s">
        <v>6126</v>
      </c>
      <c r="E58">
        <v>14.99</v>
      </c>
      <c r="F58">
        <v>3</v>
      </c>
      <c r="G58" s="356" t="s">
        <v>6191</v>
      </c>
    </row>
    <row r="59" spans="1:7" ht="16.2" thickBot="1" x14ac:dyDescent="0.35">
      <c r="A59" s="351" t="s">
        <v>5634</v>
      </c>
      <c r="B59" s="316" t="s">
        <v>6077</v>
      </c>
      <c r="C59" s="365" t="s">
        <v>6139</v>
      </c>
      <c r="D59" s="345" t="s">
        <v>6128</v>
      </c>
      <c r="E59">
        <v>14.99</v>
      </c>
      <c r="F59">
        <v>1</v>
      </c>
      <c r="G59" s="356" t="s">
        <v>5635</v>
      </c>
    </row>
    <row r="60" spans="1:7" ht="16.2" thickBot="1" x14ac:dyDescent="0.35">
      <c r="A60" s="352" t="s">
        <v>334</v>
      </c>
      <c r="B60" s="309" t="s">
        <v>6069</v>
      </c>
      <c r="C60" s="365" t="s">
        <v>6129</v>
      </c>
      <c r="D60" s="366" t="s">
        <v>6126</v>
      </c>
      <c r="E60">
        <v>14.99</v>
      </c>
      <c r="F60">
        <v>2</v>
      </c>
      <c r="G60" s="356" t="s">
        <v>4727</v>
      </c>
    </row>
    <row r="61" spans="1:7" ht="16.2" thickBot="1" x14ac:dyDescent="0.35">
      <c r="A61" s="351" t="s">
        <v>3785</v>
      </c>
      <c r="B61" s="317" t="s">
        <v>1134</v>
      </c>
      <c r="C61" s="365" t="s">
        <v>6131</v>
      </c>
      <c r="D61" s="345" t="s">
        <v>6128</v>
      </c>
      <c r="E61">
        <v>13.99</v>
      </c>
      <c r="F61">
        <v>1</v>
      </c>
      <c r="G61" s="356" t="s">
        <v>3786</v>
      </c>
    </row>
    <row r="62" spans="1:7" ht="16.2" thickBot="1" x14ac:dyDescent="0.35">
      <c r="A62" s="352" t="s">
        <v>27</v>
      </c>
      <c r="B62" s="317" t="s">
        <v>1134</v>
      </c>
      <c r="C62" s="365" t="s">
        <v>6135</v>
      </c>
      <c r="D62" s="345" t="s">
        <v>6128</v>
      </c>
      <c r="E62">
        <v>12.99</v>
      </c>
      <c r="F62">
        <v>1</v>
      </c>
      <c r="G62" s="355" t="s">
        <v>3021</v>
      </c>
    </row>
    <row r="63" spans="1:7" ht="16.2" thickBot="1" x14ac:dyDescent="0.35">
      <c r="A63" s="351" t="s">
        <v>27</v>
      </c>
      <c r="B63" s="317" t="s">
        <v>1134</v>
      </c>
      <c r="C63" s="365" t="s">
        <v>6867</v>
      </c>
      <c r="D63" s="345" t="s">
        <v>6128</v>
      </c>
      <c r="E63">
        <v>11.99</v>
      </c>
      <c r="F63">
        <v>2</v>
      </c>
      <c r="G63" s="355" t="s">
        <v>120</v>
      </c>
    </row>
    <row r="64" spans="1:7" ht="16.2" thickBot="1" x14ac:dyDescent="0.35">
      <c r="A64" s="351" t="s">
        <v>5324</v>
      </c>
      <c r="B64" s="314" t="s">
        <v>6075</v>
      </c>
      <c r="C64" s="365" t="s">
        <v>6867</v>
      </c>
      <c r="D64" s="366" t="s">
        <v>6126</v>
      </c>
      <c r="E64">
        <v>9.99</v>
      </c>
      <c r="F64">
        <v>1</v>
      </c>
      <c r="G64" s="356" t="s">
        <v>6224</v>
      </c>
    </row>
    <row r="65" spans="1:7" ht="16.2" thickBot="1" x14ac:dyDescent="0.35">
      <c r="A65" s="351" t="s">
        <v>3676</v>
      </c>
      <c r="B65" s="307" t="s">
        <v>6067</v>
      </c>
      <c r="C65" s="365" t="s">
        <v>6867</v>
      </c>
      <c r="D65" s="366" t="s">
        <v>6126</v>
      </c>
      <c r="E65">
        <v>15.99</v>
      </c>
      <c r="F65">
        <v>1</v>
      </c>
      <c r="G65" s="355" t="s">
        <v>3677</v>
      </c>
    </row>
    <row r="66" spans="1:7" ht="16.2" thickBot="1" x14ac:dyDescent="0.35">
      <c r="A66" s="351" t="s">
        <v>2563</v>
      </c>
      <c r="B66" s="296" t="s">
        <v>6058</v>
      </c>
      <c r="C66" s="365" t="s">
        <v>6867</v>
      </c>
      <c r="D66" s="366" t="s">
        <v>6126</v>
      </c>
      <c r="E66">
        <v>14.99</v>
      </c>
      <c r="F66">
        <v>1</v>
      </c>
      <c r="G66" s="355" t="s">
        <v>3320</v>
      </c>
    </row>
    <row r="67" spans="1:7" ht="16.2" thickBot="1" x14ac:dyDescent="0.35">
      <c r="A67" s="351" t="s">
        <v>6834</v>
      </c>
      <c r="B67" s="320" t="s">
        <v>6094</v>
      </c>
      <c r="C67" s="365" t="s">
        <v>6867</v>
      </c>
      <c r="D67" s="366" t="s">
        <v>6126</v>
      </c>
      <c r="E67">
        <v>14.99</v>
      </c>
      <c r="F67">
        <v>3</v>
      </c>
      <c r="G67" s="356" t="s">
        <v>6857</v>
      </c>
    </row>
    <row r="68" spans="1:7" ht="16.2" thickBot="1" x14ac:dyDescent="0.35">
      <c r="A68" s="351" t="s">
        <v>6835</v>
      </c>
      <c r="B68" s="305" t="s">
        <v>6081</v>
      </c>
      <c r="C68" s="365" t="s">
        <v>6868</v>
      </c>
      <c r="D68" s="366" t="s">
        <v>6126</v>
      </c>
      <c r="E68">
        <v>13.99</v>
      </c>
      <c r="F68">
        <v>1</v>
      </c>
      <c r="G68" s="356" t="s">
        <v>6858</v>
      </c>
    </row>
    <row r="69" spans="1:7" ht="16.2" thickBot="1" x14ac:dyDescent="0.35">
      <c r="A69" s="351" t="s">
        <v>3163</v>
      </c>
      <c r="B69" s="323" t="s">
        <v>6087</v>
      </c>
      <c r="C69" s="365" t="s">
        <v>6127</v>
      </c>
      <c r="D69" s="345" t="s">
        <v>6128</v>
      </c>
      <c r="E69">
        <v>12.99</v>
      </c>
      <c r="F69">
        <v>1</v>
      </c>
      <c r="G69" s="355" t="s">
        <v>3456</v>
      </c>
    </row>
    <row r="70" spans="1:7" ht="16.2" thickBot="1" x14ac:dyDescent="0.35">
      <c r="A70" s="352" t="s">
        <v>1868</v>
      </c>
      <c r="B70" s="306" t="s">
        <v>1123</v>
      </c>
      <c r="C70" s="365" t="s">
        <v>6127</v>
      </c>
      <c r="D70" s="347" t="s">
        <v>6140</v>
      </c>
      <c r="E70">
        <v>12.99</v>
      </c>
      <c r="F70">
        <v>1</v>
      </c>
      <c r="G70" s="355" t="s">
        <v>2056</v>
      </c>
    </row>
    <row r="71" spans="1:7" ht="16.2" thickBot="1" x14ac:dyDescent="0.35">
      <c r="A71" s="351" t="s">
        <v>4511</v>
      </c>
      <c r="B71" s="302" t="s">
        <v>1106</v>
      </c>
      <c r="C71" s="365" t="s">
        <v>6131</v>
      </c>
      <c r="D71" s="366" t="s">
        <v>6126</v>
      </c>
      <c r="E71">
        <v>10.99</v>
      </c>
      <c r="F71">
        <v>2</v>
      </c>
      <c r="G71" s="356" t="s">
        <v>5961</v>
      </c>
    </row>
    <row r="72" spans="1:7" ht="16.2" thickBot="1" x14ac:dyDescent="0.35">
      <c r="A72" s="351" t="s">
        <v>6833</v>
      </c>
      <c r="B72" s="318" t="s">
        <v>6089</v>
      </c>
      <c r="C72" s="365" t="s">
        <v>6133</v>
      </c>
      <c r="D72" s="345" t="s">
        <v>6128</v>
      </c>
      <c r="E72">
        <v>7.99</v>
      </c>
      <c r="F72">
        <v>1</v>
      </c>
      <c r="G72" s="356" t="s">
        <v>6856</v>
      </c>
    </row>
    <row r="73" spans="1:7" ht="16.2" thickBot="1" x14ac:dyDescent="0.35">
      <c r="A73" s="352" t="s">
        <v>3036</v>
      </c>
      <c r="B73" s="314" t="s">
        <v>6075</v>
      </c>
      <c r="C73" s="365" t="s">
        <v>6867</v>
      </c>
      <c r="D73" s="366" t="s">
        <v>6126</v>
      </c>
      <c r="E73">
        <v>14.99</v>
      </c>
      <c r="F73">
        <v>1</v>
      </c>
      <c r="G73" s="356" t="s">
        <v>6214</v>
      </c>
    </row>
    <row r="74" spans="1:7" ht="16.2" thickBot="1" x14ac:dyDescent="0.35">
      <c r="A74" s="351" t="s">
        <v>6165</v>
      </c>
      <c r="B74" s="320" t="s">
        <v>6094</v>
      </c>
      <c r="C74" s="365" t="s">
        <v>6867</v>
      </c>
      <c r="D74" s="366" t="s">
        <v>6126</v>
      </c>
      <c r="E74">
        <v>14.39</v>
      </c>
      <c r="F74">
        <v>1</v>
      </c>
      <c r="G74" s="356" t="s">
        <v>1191</v>
      </c>
    </row>
    <row r="75" spans="1:7" ht="16.2" thickBot="1" x14ac:dyDescent="0.35">
      <c r="A75" s="351" t="s">
        <v>3163</v>
      </c>
      <c r="B75" s="296" t="s">
        <v>6058</v>
      </c>
      <c r="C75" s="365" t="s">
        <v>6127</v>
      </c>
      <c r="D75" s="366" t="s">
        <v>6126</v>
      </c>
      <c r="E75">
        <v>12.99</v>
      </c>
      <c r="F75">
        <v>1</v>
      </c>
      <c r="G75" s="355" t="s">
        <v>3164</v>
      </c>
    </row>
    <row r="76" spans="1:7" ht="16.2" thickBot="1" x14ac:dyDescent="0.35">
      <c r="A76" s="351" t="s">
        <v>2117</v>
      </c>
      <c r="B76" s="313" t="s">
        <v>6088</v>
      </c>
      <c r="C76" s="365" t="s">
        <v>6129</v>
      </c>
      <c r="D76" s="345" t="s">
        <v>6128</v>
      </c>
      <c r="E76">
        <v>12.99</v>
      </c>
      <c r="F76">
        <v>1</v>
      </c>
      <c r="G76" s="356" t="s">
        <v>5959</v>
      </c>
    </row>
    <row r="77" spans="1:7" ht="16.2" thickBot="1" x14ac:dyDescent="0.35">
      <c r="A77" s="351" t="s">
        <v>3190</v>
      </c>
      <c r="B77" s="306" t="s">
        <v>1123</v>
      </c>
      <c r="C77" s="365" t="s">
        <v>6129</v>
      </c>
      <c r="D77" s="366" t="s">
        <v>6126</v>
      </c>
      <c r="E77">
        <v>11.99</v>
      </c>
      <c r="F77">
        <v>1</v>
      </c>
      <c r="G77" s="355" t="s">
        <v>3191</v>
      </c>
    </row>
    <row r="78" spans="1:7" ht="16.2" thickBot="1" x14ac:dyDescent="0.35">
      <c r="A78" s="351" t="s">
        <v>3161</v>
      </c>
      <c r="B78" s="302" t="s">
        <v>1106</v>
      </c>
      <c r="C78" s="365" t="s">
        <v>6129</v>
      </c>
      <c r="D78" s="347" t="s">
        <v>6140</v>
      </c>
      <c r="E78">
        <v>11.99</v>
      </c>
      <c r="F78">
        <v>1</v>
      </c>
      <c r="G78" s="356" t="s">
        <v>5960</v>
      </c>
    </row>
    <row r="79" spans="1:7" ht="16.2" thickBot="1" x14ac:dyDescent="0.35">
      <c r="A79" s="351" t="s">
        <v>6832</v>
      </c>
      <c r="B79" s="302" t="s">
        <v>1106</v>
      </c>
      <c r="C79" s="365" t="s">
        <v>6131</v>
      </c>
      <c r="D79" s="366" t="s">
        <v>6126</v>
      </c>
      <c r="E79">
        <v>11.99</v>
      </c>
      <c r="F79">
        <v>1</v>
      </c>
      <c r="G79" s="356" t="s">
        <v>6854</v>
      </c>
    </row>
    <row r="80" spans="1:7" ht="16.2" thickBot="1" x14ac:dyDescent="0.35">
      <c r="A80" s="351" t="s">
        <v>3666</v>
      </c>
      <c r="B80" s="314" t="s">
        <v>6075</v>
      </c>
      <c r="C80" s="365" t="s">
        <v>6138</v>
      </c>
      <c r="D80" s="366" t="s">
        <v>6126</v>
      </c>
      <c r="E80">
        <v>11.99</v>
      </c>
      <c r="F80">
        <v>1</v>
      </c>
      <c r="G80" s="355" t="s">
        <v>3665</v>
      </c>
    </row>
    <row r="81" spans="1:7" ht="16.2" thickBot="1" x14ac:dyDescent="0.35">
      <c r="A81" s="351" t="s">
        <v>5320</v>
      </c>
      <c r="B81" s="306" t="s">
        <v>1123</v>
      </c>
      <c r="C81" s="365" t="s">
        <v>6145</v>
      </c>
      <c r="D81" s="345" t="s">
        <v>6128</v>
      </c>
      <c r="E81">
        <v>9.99</v>
      </c>
      <c r="F81">
        <v>1</v>
      </c>
      <c r="G81" s="356" t="s">
        <v>6224</v>
      </c>
    </row>
    <row r="82" spans="1:7" ht="16.2" thickBot="1" x14ac:dyDescent="0.35">
      <c r="A82" s="351" t="s">
        <v>1978</v>
      </c>
      <c r="B82" s="305" t="s">
        <v>6092</v>
      </c>
      <c r="C82" s="365" t="s">
        <v>6876</v>
      </c>
      <c r="D82" s="345" t="s">
        <v>6128</v>
      </c>
      <c r="E82">
        <v>9.99</v>
      </c>
      <c r="F82">
        <v>1</v>
      </c>
      <c r="G82" s="355" t="s">
        <v>1977</v>
      </c>
    </row>
    <row r="83" spans="1:7" ht="16.2" thickBot="1" x14ac:dyDescent="0.35">
      <c r="A83" s="351" t="s">
        <v>2076</v>
      </c>
      <c r="B83" s="309" t="s">
        <v>6069</v>
      </c>
      <c r="C83" s="365" t="s">
        <v>6135</v>
      </c>
      <c r="D83" s="366" t="s">
        <v>6126</v>
      </c>
      <c r="E83">
        <v>7.99</v>
      </c>
      <c r="F83">
        <v>3</v>
      </c>
      <c r="G83" s="356" t="s">
        <v>2077</v>
      </c>
    </row>
    <row r="84" spans="1:7" ht="16.2" thickBot="1" x14ac:dyDescent="0.35">
      <c r="A84" s="351" t="s">
        <v>3698</v>
      </c>
      <c r="B84" s="316" t="s">
        <v>6077</v>
      </c>
      <c r="C84" s="365" t="s">
        <v>6135</v>
      </c>
      <c r="D84" s="366" t="s">
        <v>6126</v>
      </c>
      <c r="E84">
        <v>11.99</v>
      </c>
      <c r="F84">
        <v>1</v>
      </c>
      <c r="G84" s="355" t="s">
        <v>3697</v>
      </c>
    </row>
    <row r="85" spans="1:7" ht="16.2" thickBot="1" x14ac:dyDescent="0.35">
      <c r="A85" s="351" t="s">
        <v>5399</v>
      </c>
      <c r="B85" s="296" t="s">
        <v>6058</v>
      </c>
      <c r="C85" s="365" t="s">
        <v>6867</v>
      </c>
      <c r="D85" s="366" t="s">
        <v>6126</v>
      </c>
      <c r="E85">
        <v>11.99</v>
      </c>
      <c r="F85">
        <v>1</v>
      </c>
      <c r="G85" s="356" t="s">
        <v>5398</v>
      </c>
    </row>
    <row r="86" spans="1:7" ht="16.2" thickBot="1" x14ac:dyDescent="0.35">
      <c r="A86" s="351" t="s">
        <v>3788</v>
      </c>
      <c r="B86" s="302" t="s">
        <v>6872</v>
      </c>
      <c r="C86" s="365" t="s">
        <v>6867</v>
      </c>
      <c r="D86" s="366" t="s">
        <v>6126</v>
      </c>
      <c r="E86">
        <v>10.99</v>
      </c>
      <c r="F86">
        <v>1</v>
      </c>
      <c r="G86" s="356" t="s">
        <v>3787</v>
      </c>
    </row>
    <row r="87" spans="1:7" ht="16.2" thickBot="1" x14ac:dyDescent="0.35">
      <c r="A87" s="351" t="s">
        <v>3316</v>
      </c>
      <c r="B87" s="326" t="s">
        <v>6093</v>
      </c>
      <c r="C87" s="365" t="s">
        <v>6867</v>
      </c>
      <c r="D87" s="366" t="s">
        <v>6126</v>
      </c>
      <c r="E87">
        <v>9.99</v>
      </c>
      <c r="F87">
        <v>1</v>
      </c>
      <c r="G87" s="355" t="s">
        <v>3317</v>
      </c>
    </row>
    <row r="88" spans="1:7" ht="16.2" thickBot="1" x14ac:dyDescent="0.35">
      <c r="A88" s="351" t="s">
        <v>3476</v>
      </c>
      <c r="B88" s="320" t="s">
        <v>6094</v>
      </c>
      <c r="C88" s="365" t="s">
        <v>6867</v>
      </c>
      <c r="D88" s="366" t="s">
        <v>6126</v>
      </c>
      <c r="E88">
        <v>9.99</v>
      </c>
      <c r="F88">
        <v>1</v>
      </c>
      <c r="G88" s="355" t="s">
        <v>3475</v>
      </c>
    </row>
    <row r="89" spans="1:7" ht="16.2" thickBot="1" x14ac:dyDescent="0.35">
      <c r="A89" s="351" t="s">
        <v>3117</v>
      </c>
      <c r="B89" s="371" t="s">
        <v>6877</v>
      </c>
      <c r="C89" s="365" t="s">
        <v>6878</v>
      </c>
      <c r="D89" s="366" t="s">
        <v>6126</v>
      </c>
      <c r="E89">
        <v>9.99</v>
      </c>
      <c r="F89">
        <v>1</v>
      </c>
      <c r="G89" s="355" t="s">
        <v>3165</v>
      </c>
    </row>
    <row r="90" spans="1:7" ht="16.2" thickBot="1" x14ac:dyDescent="0.35">
      <c r="A90" s="351" t="s">
        <v>3205</v>
      </c>
      <c r="B90" s="309" t="s">
        <v>6069</v>
      </c>
      <c r="C90" s="365" t="s">
        <v>6127</v>
      </c>
      <c r="D90" s="366" t="s">
        <v>6126</v>
      </c>
      <c r="E90">
        <v>12.99</v>
      </c>
      <c r="F90">
        <v>1</v>
      </c>
      <c r="G90" s="355" t="s">
        <v>3204</v>
      </c>
    </row>
    <row r="91" spans="1:7" ht="16.2" thickBot="1" x14ac:dyDescent="0.35">
      <c r="A91" s="351" t="s">
        <v>1669</v>
      </c>
      <c r="B91" s="302" t="s">
        <v>6872</v>
      </c>
      <c r="C91" s="365" t="s">
        <v>6130</v>
      </c>
      <c r="D91" s="366" t="s">
        <v>6126</v>
      </c>
      <c r="E91">
        <v>11.99</v>
      </c>
      <c r="F91">
        <v>2</v>
      </c>
      <c r="G91" s="355" t="s">
        <v>2111</v>
      </c>
    </row>
    <row r="92" spans="1:7" ht="16.2" thickBot="1" x14ac:dyDescent="0.35">
      <c r="A92" s="351" t="s">
        <v>441</v>
      </c>
      <c r="B92" s="372" t="s">
        <v>6879</v>
      </c>
      <c r="C92" s="365" t="s">
        <v>6131</v>
      </c>
      <c r="D92" s="366" t="s">
        <v>6126</v>
      </c>
      <c r="E92">
        <v>11.99</v>
      </c>
      <c r="F92">
        <v>1</v>
      </c>
      <c r="G92" s="356" t="s">
        <v>5591</v>
      </c>
    </row>
    <row r="93" spans="1:7" ht="16.2" thickBot="1" x14ac:dyDescent="0.35">
      <c r="A93" s="352" t="s">
        <v>5320</v>
      </c>
      <c r="B93" s="367" t="s">
        <v>6869</v>
      </c>
      <c r="C93" s="365" t="s">
        <v>6135</v>
      </c>
      <c r="D93" s="366" t="s">
        <v>6126</v>
      </c>
      <c r="E93">
        <v>9.99</v>
      </c>
      <c r="F93">
        <v>2</v>
      </c>
      <c r="G93" s="356" t="s">
        <v>5321</v>
      </c>
    </row>
    <row r="94" spans="1:7" ht="16.2" thickBot="1" x14ac:dyDescent="0.35">
      <c r="A94" s="351" t="s">
        <v>3471</v>
      </c>
      <c r="B94" s="371" t="s">
        <v>6877</v>
      </c>
      <c r="C94" s="365" t="s">
        <v>6867</v>
      </c>
      <c r="D94" s="366" t="s">
        <v>6126</v>
      </c>
      <c r="E94">
        <v>9.99</v>
      </c>
      <c r="F94">
        <v>1</v>
      </c>
      <c r="G94" s="356" t="s">
        <v>5963</v>
      </c>
    </row>
    <row r="95" spans="1:7" ht="16.2" thickBot="1" x14ac:dyDescent="0.35">
      <c r="A95" s="351" t="s">
        <v>5608</v>
      </c>
      <c r="B95" s="371" t="s">
        <v>6880</v>
      </c>
      <c r="C95" s="365" t="s">
        <v>6868</v>
      </c>
      <c r="D95" s="366" t="s">
        <v>6126</v>
      </c>
      <c r="E95">
        <v>8.99</v>
      </c>
      <c r="F95">
        <v>2</v>
      </c>
      <c r="G95" s="356" t="s">
        <v>5970</v>
      </c>
    </row>
    <row r="96" spans="1:7" ht="16.2" thickBot="1" x14ac:dyDescent="0.35">
      <c r="A96" s="351" t="s">
        <v>4811</v>
      </c>
      <c r="B96" s="301" t="s">
        <v>6061</v>
      </c>
      <c r="C96" s="365" t="s">
        <v>6129</v>
      </c>
      <c r="D96" s="366" t="s">
        <v>6126</v>
      </c>
      <c r="E96">
        <v>8.99</v>
      </c>
      <c r="F96">
        <v>1</v>
      </c>
      <c r="G96" s="356" t="s">
        <v>5964</v>
      </c>
    </row>
    <row r="97" spans="1:7" ht="16.2" thickBot="1" x14ac:dyDescent="0.35">
      <c r="A97" s="352" t="s">
        <v>3717</v>
      </c>
      <c r="B97" s="295" t="s">
        <v>6055</v>
      </c>
      <c r="C97" s="365" t="s">
        <v>6129</v>
      </c>
      <c r="D97" s="366" t="s">
        <v>6126</v>
      </c>
      <c r="E97">
        <v>11.99</v>
      </c>
      <c r="F97">
        <v>1</v>
      </c>
      <c r="G97" s="356" t="s">
        <v>6225</v>
      </c>
    </row>
    <row r="98" spans="1:7" ht="16.2" thickBot="1" x14ac:dyDescent="0.35">
      <c r="A98" s="351" t="s">
        <v>6837</v>
      </c>
      <c r="B98" s="318" t="s">
        <v>6089</v>
      </c>
      <c r="C98" s="365" t="s">
        <v>6130</v>
      </c>
      <c r="D98" s="345" t="s">
        <v>6128</v>
      </c>
      <c r="E98">
        <v>11.99</v>
      </c>
      <c r="F98">
        <v>3</v>
      </c>
      <c r="G98" s="356" t="s">
        <v>6861</v>
      </c>
    </row>
    <row r="99" spans="1:7" ht="16.2" thickBot="1" x14ac:dyDescent="0.35">
      <c r="A99" s="351" t="s">
        <v>285</v>
      </c>
      <c r="B99" s="324" t="s">
        <v>6090</v>
      </c>
      <c r="C99" s="365" t="s">
        <v>6131</v>
      </c>
      <c r="D99" s="366" t="s">
        <v>6126</v>
      </c>
      <c r="E99">
        <v>11.99</v>
      </c>
      <c r="F99">
        <v>1</v>
      </c>
      <c r="G99" s="356" t="s">
        <v>5708</v>
      </c>
    </row>
    <row r="100" spans="1:7" ht="16.2" thickBot="1" x14ac:dyDescent="0.35">
      <c r="A100" s="351" t="s">
        <v>3717</v>
      </c>
      <c r="B100" s="303" t="s">
        <v>6871</v>
      </c>
      <c r="C100" s="365" t="s">
        <v>6131</v>
      </c>
      <c r="D100" s="366" t="s">
        <v>6126</v>
      </c>
      <c r="E100">
        <v>10.99</v>
      </c>
      <c r="F100">
        <v>1</v>
      </c>
      <c r="G100" s="356" t="s">
        <v>3718</v>
      </c>
    </row>
    <row r="101" spans="1:7" ht="16.2" thickBot="1" x14ac:dyDescent="0.35">
      <c r="A101" s="351" t="s">
        <v>3789</v>
      </c>
      <c r="B101" s="371" t="s">
        <v>6877</v>
      </c>
      <c r="C101" s="365" t="s">
        <v>6867</v>
      </c>
      <c r="D101" s="366" t="s">
        <v>6126</v>
      </c>
      <c r="E101">
        <v>9.99</v>
      </c>
      <c r="F101">
        <v>2</v>
      </c>
      <c r="G101" s="356" t="s">
        <v>3798</v>
      </c>
    </row>
    <row r="102" spans="1:7" ht="16.2" thickBot="1" x14ac:dyDescent="0.35">
      <c r="A102" s="351" t="s">
        <v>5401</v>
      </c>
      <c r="B102" s="302" t="s">
        <v>6872</v>
      </c>
      <c r="C102" s="365" t="s">
        <v>6127</v>
      </c>
      <c r="D102" s="366" t="s">
        <v>6126</v>
      </c>
      <c r="E102">
        <v>9.99</v>
      </c>
      <c r="F102">
        <v>1</v>
      </c>
      <c r="G102" s="355" t="s">
        <v>5400</v>
      </c>
    </row>
    <row r="103" spans="1:7" ht="16.2" thickBot="1" x14ac:dyDescent="0.35">
      <c r="A103" s="351" t="s">
        <v>3287</v>
      </c>
      <c r="B103" s="306" t="s">
        <v>1123</v>
      </c>
      <c r="C103" s="365" t="s">
        <v>6127</v>
      </c>
      <c r="D103" s="347" t="s">
        <v>6140</v>
      </c>
      <c r="E103">
        <v>9.99</v>
      </c>
      <c r="F103">
        <v>1</v>
      </c>
      <c r="G103" s="355" t="s">
        <v>3286</v>
      </c>
    </row>
    <row r="104" spans="1:7" ht="16.2" thickBot="1" x14ac:dyDescent="0.35">
      <c r="A104" s="351" t="s">
        <v>3266</v>
      </c>
      <c r="B104" s="367" t="s">
        <v>6869</v>
      </c>
      <c r="C104" s="365" t="s">
        <v>6129</v>
      </c>
      <c r="D104" s="345" t="s">
        <v>6128</v>
      </c>
      <c r="E104">
        <v>8.99</v>
      </c>
      <c r="F104">
        <v>2</v>
      </c>
      <c r="G104" s="355" t="s">
        <v>3267</v>
      </c>
    </row>
    <row r="105" spans="1:7" ht="16.2" thickBot="1" x14ac:dyDescent="0.35">
      <c r="A105" s="351" t="s">
        <v>1931</v>
      </c>
      <c r="B105" s="305" t="s">
        <v>6085</v>
      </c>
      <c r="C105" s="365" t="s">
        <v>6129</v>
      </c>
      <c r="D105" s="366" t="s">
        <v>6126</v>
      </c>
      <c r="E105">
        <v>8.99</v>
      </c>
      <c r="F105">
        <v>1</v>
      </c>
      <c r="G105" s="355" t="s">
        <v>1932</v>
      </c>
    </row>
    <row r="106" spans="1:7" ht="16.2" thickBot="1" x14ac:dyDescent="0.35">
      <c r="A106" s="351" t="s">
        <v>4519</v>
      </c>
      <c r="B106" s="322" t="s">
        <v>6086</v>
      </c>
      <c r="C106" s="365" t="s">
        <v>6130</v>
      </c>
      <c r="D106" s="366" t="s">
        <v>6126</v>
      </c>
      <c r="E106">
        <v>8.99</v>
      </c>
      <c r="F106">
        <v>1</v>
      </c>
      <c r="G106" s="356" t="s">
        <v>5980</v>
      </c>
    </row>
    <row r="107" spans="1:7" ht="16.2" thickBot="1" x14ac:dyDescent="0.35">
      <c r="A107" s="351" t="s">
        <v>398</v>
      </c>
      <c r="B107" s="300" t="s">
        <v>5944</v>
      </c>
      <c r="C107" s="365" t="s">
        <v>6131</v>
      </c>
      <c r="D107" s="345" t="s">
        <v>6128</v>
      </c>
      <c r="E107">
        <v>8.99</v>
      </c>
      <c r="F107">
        <v>3</v>
      </c>
      <c r="G107" s="355" t="s">
        <v>399</v>
      </c>
    </row>
    <row r="108" spans="1:7" ht="16.2" thickBot="1" x14ac:dyDescent="0.35">
      <c r="A108" s="351" t="s">
        <v>1819</v>
      </c>
      <c r="B108" s="371" t="s">
        <v>6877</v>
      </c>
      <c r="C108" s="365" t="s">
        <v>6131</v>
      </c>
      <c r="D108" s="345" t="s">
        <v>6128</v>
      </c>
      <c r="E108">
        <v>7.99</v>
      </c>
      <c r="F108">
        <v>1</v>
      </c>
      <c r="G108" s="355" t="s">
        <v>1818</v>
      </c>
    </row>
    <row r="109" spans="1:7" ht="16.2" thickBot="1" x14ac:dyDescent="0.35">
      <c r="A109" s="351" t="s">
        <v>6814</v>
      </c>
      <c r="B109" s="368" t="s">
        <v>6870</v>
      </c>
      <c r="C109" s="365" t="s">
        <v>6131</v>
      </c>
      <c r="D109" s="366" t="s">
        <v>6126</v>
      </c>
      <c r="E109">
        <v>7.99</v>
      </c>
      <c r="F109">
        <v>1</v>
      </c>
      <c r="G109" s="356" t="s">
        <v>5966</v>
      </c>
    </row>
    <row r="110" spans="1:7" ht="16.2" thickBot="1" x14ac:dyDescent="0.35">
      <c r="A110" s="351" t="s">
        <v>3287</v>
      </c>
      <c r="B110" s="299" t="s">
        <v>1102</v>
      </c>
      <c r="C110" s="365" t="s">
        <v>6867</v>
      </c>
      <c r="D110" s="366" t="s">
        <v>6126</v>
      </c>
      <c r="E110">
        <v>6.99</v>
      </c>
      <c r="F110">
        <v>1</v>
      </c>
      <c r="G110" s="356" t="s">
        <v>5987</v>
      </c>
    </row>
    <row r="111" spans="1:7" ht="16.2" thickBot="1" x14ac:dyDescent="0.35">
      <c r="A111" s="351" t="s">
        <v>1804</v>
      </c>
      <c r="B111" s="306" t="s">
        <v>1123</v>
      </c>
      <c r="C111" s="365" t="s">
        <v>6129</v>
      </c>
      <c r="D111" s="366" t="s">
        <v>6126</v>
      </c>
      <c r="E111">
        <v>10.99</v>
      </c>
      <c r="F111">
        <v>1</v>
      </c>
      <c r="G111" s="355" t="s">
        <v>1805</v>
      </c>
    </row>
    <row r="112" spans="1:7" ht="16.2" thickBot="1" x14ac:dyDescent="0.35">
      <c r="A112" s="352" t="s">
        <v>3742</v>
      </c>
      <c r="B112" s="302" t="s">
        <v>1106</v>
      </c>
      <c r="C112" s="365" t="s">
        <v>6143</v>
      </c>
      <c r="D112" s="345" t="s">
        <v>6128</v>
      </c>
      <c r="E112">
        <v>10.99</v>
      </c>
      <c r="F112">
        <v>1</v>
      </c>
      <c r="G112" s="355" t="s">
        <v>3743</v>
      </c>
    </row>
    <row r="113" spans="1:7" ht="16.2" thickBot="1" x14ac:dyDescent="0.35">
      <c r="A113" s="351" t="s">
        <v>2957</v>
      </c>
      <c r="B113" s="300" t="s">
        <v>5944</v>
      </c>
      <c r="C113" s="365" t="s">
        <v>6878</v>
      </c>
      <c r="D113" s="366" t="s">
        <v>6126</v>
      </c>
      <c r="E113">
        <v>10.99</v>
      </c>
      <c r="F113">
        <v>1</v>
      </c>
      <c r="G113" s="355" t="s">
        <v>2956</v>
      </c>
    </row>
    <row r="114" spans="1:7" ht="16.2" thickBot="1" x14ac:dyDescent="0.35">
      <c r="A114" s="351" t="s">
        <v>2043</v>
      </c>
      <c r="B114" s="371" t="s">
        <v>6877</v>
      </c>
      <c r="C114" s="365" t="s">
        <v>6867</v>
      </c>
      <c r="D114" s="366" t="s">
        <v>6126</v>
      </c>
      <c r="E114">
        <v>9.99</v>
      </c>
      <c r="F114">
        <v>1</v>
      </c>
      <c r="G114" s="356" t="s">
        <v>2042</v>
      </c>
    </row>
    <row r="115" spans="1:7" ht="16.2" thickBot="1" x14ac:dyDescent="0.35">
      <c r="A115" s="351" t="s">
        <v>3446</v>
      </c>
      <c r="B115" s="371" t="s">
        <v>6877</v>
      </c>
      <c r="C115" s="365" t="s">
        <v>6867</v>
      </c>
      <c r="D115" s="366" t="s">
        <v>6126</v>
      </c>
      <c r="E115">
        <v>9.99</v>
      </c>
      <c r="F115">
        <v>1</v>
      </c>
      <c r="G115" s="355" t="s">
        <v>3445</v>
      </c>
    </row>
    <row r="116" spans="1:7" ht="16.2" thickBot="1" x14ac:dyDescent="0.35">
      <c r="A116" s="351" t="s">
        <v>5306</v>
      </c>
      <c r="B116" s="306" t="s">
        <v>1123</v>
      </c>
      <c r="C116" s="365" t="s">
        <v>6868</v>
      </c>
      <c r="D116" s="366" t="s">
        <v>6126</v>
      </c>
      <c r="E116">
        <v>7.99</v>
      </c>
      <c r="F116">
        <v>1</v>
      </c>
      <c r="G116" s="356" t="s">
        <v>5305</v>
      </c>
    </row>
    <row r="117" spans="1:7" ht="16.2" thickBot="1" x14ac:dyDescent="0.35">
      <c r="A117" s="352" t="s">
        <v>2970</v>
      </c>
      <c r="B117" s="326" t="s">
        <v>6093</v>
      </c>
      <c r="C117" s="365" t="s">
        <v>6868</v>
      </c>
      <c r="D117" s="366" t="s">
        <v>6126</v>
      </c>
      <c r="E117">
        <v>7.99</v>
      </c>
      <c r="F117">
        <v>1</v>
      </c>
      <c r="G117" s="355" t="s">
        <v>2971</v>
      </c>
    </row>
    <row r="118" spans="1:7" ht="16.2" thickBot="1" x14ac:dyDescent="0.35">
      <c r="A118" s="352" t="s">
        <v>3735</v>
      </c>
      <c r="B118" s="306" t="s">
        <v>1123</v>
      </c>
      <c r="C118" s="365" t="s">
        <v>6127</v>
      </c>
      <c r="D118" s="366" t="s">
        <v>6126</v>
      </c>
      <c r="E118">
        <v>9.99</v>
      </c>
      <c r="F118">
        <v>1</v>
      </c>
      <c r="G118" s="356" t="s">
        <v>5971</v>
      </c>
    </row>
    <row r="119" spans="1:7" ht="16.2" thickBot="1" x14ac:dyDescent="0.35">
      <c r="A119" s="351" t="s">
        <v>3681</v>
      </c>
      <c r="B119" s="369" t="s">
        <v>6873</v>
      </c>
      <c r="C119" s="365" t="s">
        <v>6127</v>
      </c>
      <c r="D119" s="366" t="s">
        <v>6126</v>
      </c>
      <c r="E119">
        <v>9.99</v>
      </c>
      <c r="F119">
        <v>1</v>
      </c>
      <c r="G119" s="355" t="s">
        <v>3682</v>
      </c>
    </row>
    <row r="120" spans="1:7" ht="16.2" thickBot="1" x14ac:dyDescent="0.35">
      <c r="A120" s="351" t="s">
        <v>4822</v>
      </c>
      <c r="B120" s="371" t="s">
        <v>6877</v>
      </c>
      <c r="C120" s="365" t="s">
        <v>6127</v>
      </c>
      <c r="D120" s="347" t="s">
        <v>6140</v>
      </c>
      <c r="E120">
        <v>9.99</v>
      </c>
      <c r="F120">
        <v>1</v>
      </c>
      <c r="G120" s="356" t="s">
        <v>5968</v>
      </c>
    </row>
    <row r="121" spans="1:7" ht="16.2" thickBot="1" x14ac:dyDescent="0.35">
      <c r="A121" s="351" t="s">
        <v>2765</v>
      </c>
      <c r="B121" s="368" t="s">
        <v>6870</v>
      </c>
      <c r="C121" s="365" t="s">
        <v>6127</v>
      </c>
      <c r="D121" s="347" t="s">
        <v>6140</v>
      </c>
      <c r="E121">
        <v>9.99</v>
      </c>
      <c r="F121">
        <v>1</v>
      </c>
      <c r="G121" s="355" t="s">
        <v>2766</v>
      </c>
    </row>
    <row r="122" spans="1:7" ht="16.2" thickBot="1" x14ac:dyDescent="0.35">
      <c r="A122" s="351" t="s">
        <v>3776</v>
      </c>
      <c r="B122" s="327" t="s">
        <v>1101</v>
      </c>
      <c r="C122" s="365" t="s">
        <v>6129</v>
      </c>
      <c r="D122" s="366" t="s">
        <v>6126</v>
      </c>
      <c r="E122">
        <v>9.99</v>
      </c>
      <c r="F122">
        <v>1</v>
      </c>
      <c r="G122" s="356" t="s">
        <v>3777</v>
      </c>
    </row>
    <row r="123" spans="1:7" ht="16.2" thickBot="1" x14ac:dyDescent="0.35">
      <c r="A123" s="351" t="s">
        <v>89</v>
      </c>
      <c r="B123" s="317" t="s">
        <v>1134</v>
      </c>
      <c r="C123" s="365" t="s">
        <v>6130</v>
      </c>
      <c r="D123" s="366" t="s">
        <v>6126</v>
      </c>
      <c r="E123">
        <v>9.99</v>
      </c>
      <c r="F123">
        <v>1</v>
      </c>
      <c r="G123" s="356" t="s">
        <v>5612</v>
      </c>
    </row>
    <row r="124" spans="1:7" ht="16.2" thickBot="1" x14ac:dyDescent="0.35">
      <c r="A124" s="351" t="s">
        <v>3711</v>
      </c>
      <c r="B124" s="295" t="s">
        <v>6055</v>
      </c>
      <c r="C124" s="365" t="s">
        <v>6131</v>
      </c>
      <c r="D124" s="345" t="s">
        <v>6128</v>
      </c>
      <c r="E124">
        <v>7.99</v>
      </c>
      <c r="F124">
        <v>1</v>
      </c>
      <c r="G124" s="355" t="s">
        <v>3712</v>
      </c>
    </row>
    <row r="125" spans="1:7" ht="16.2" thickBot="1" x14ac:dyDescent="0.35">
      <c r="A125" s="352" t="s">
        <v>93</v>
      </c>
      <c r="B125" s="323" t="s">
        <v>6087</v>
      </c>
      <c r="C125" s="365" t="s">
        <v>6131</v>
      </c>
      <c r="D125" s="345" t="s">
        <v>6128</v>
      </c>
      <c r="E125">
        <v>5.99</v>
      </c>
      <c r="F125">
        <v>1</v>
      </c>
      <c r="G125" s="356" t="s">
        <v>4813</v>
      </c>
    </row>
    <row r="126" spans="1:7" ht="16.2" thickBot="1" x14ac:dyDescent="0.35">
      <c r="A126" s="351" t="s">
        <v>3048</v>
      </c>
      <c r="B126" s="323" t="s">
        <v>6087</v>
      </c>
      <c r="C126" s="365" t="s">
        <v>6131</v>
      </c>
      <c r="D126" s="345" t="s">
        <v>6128</v>
      </c>
      <c r="E126">
        <v>8.99</v>
      </c>
      <c r="F126">
        <v>3</v>
      </c>
      <c r="G126" s="355" t="s">
        <v>3047</v>
      </c>
    </row>
    <row r="127" spans="1:7" ht="16.2" thickBot="1" x14ac:dyDescent="0.35">
      <c r="A127" s="352" t="s">
        <v>2395</v>
      </c>
      <c r="B127" s="302" t="s">
        <v>6872</v>
      </c>
      <c r="C127" s="365" t="s">
        <v>6131</v>
      </c>
      <c r="D127" s="366" t="s">
        <v>6126</v>
      </c>
      <c r="E127">
        <v>8.99</v>
      </c>
      <c r="F127">
        <v>1</v>
      </c>
      <c r="G127" s="356" t="s">
        <v>5991</v>
      </c>
    </row>
    <row r="128" spans="1:7" ht="16.2" thickBot="1" x14ac:dyDescent="0.35">
      <c r="A128" s="351" t="s">
        <v>5388</v>
      </c>
      <c r="B128" s="328" t="s">
        <v>1108</v>
      </c>
      <c r="C128" s="365" t="s">
        <v>6143</v>
      </c>
      <c r="D128" s="347" t="s">
        <v>6140</v>
      </c>
      <c r="E128">
        <v>8.99</v>
      </c>
      <c r="F128">
        <v>1</v>
      </c>
      <c r="G128" s="356" t="s">
        <v>5982</v>
      </c>
    </row>
    <row r="129" spans="1:7" ht="16.2" thickBot="1" x14ac:dyDescent="0.35">
      <c r="A129" s="351" t="s">
        <v>2107</v>
      </c>
      <c r="B129" s="303" t="s">
        <v>6881</v>
      </c>
      <c r="C129" s="365" t="s">
        <v>6135</v>
      </c>
      <c r="D129" s="366" t="s">
        <v>6126</v>
      </c>
      <c r="E129">
        <v>7.99</v>
      </c>
      <c r="F129">
        <v>1</v>
      </c>
      <c r="G129" s="355" t="s">
        <v>2106</v>
      </c>
    </row>
    <row r="130" spans="1:7" ht="16.2" thickBot="1" x14ac:dyDescent="0.35">
      <c r="A130" s="352" t="s">
        <v>5557</v>
      </c>
      <c r="B130" s="326" t="s">
        <v>6093</v>
      </c>
      <c r="C130" s="365" t="s">
        <v>6867</v>
      </c>
      <c r="D130" s="366" t="s">
        <v>6126</v>
      </c>
      <c r="E130">
        <v>6.99</v>
      </c>
      <c r="F130">
        <v>1</v>
      </c>
      <c r="G130" s="356" t="s">
        <v>5593</v>
      </c>
    </row>
    <row r="131" spans="1:7" ht="16.2" thickBot="1" x14ac:dyDescent="0.35">
      <c r="A131" s="351" t="s">
        <v>3674</v>
      </c>
      <c r="B131" s="320" t="s">
        <v>6094</v>
      </c>
      <c r="C131" s="365" t="s">
        <v>6867</v>
      </c>
      <c r="D131" s="366" t="s">
        <v>6126</v>
      </c>
      <c r="E131">
        <v>6.99</v>
      </c>
      <c r="F131">
        <v>1</v>
      </c>
      <c r="G131" s="355" t="s">
        <v>3675</v>
      </c>
    </row>
    <row r="132" spans="1:7" ht="16.2" thickBot="1" x14ac:dyDescent="0.35">
      <c r="A132" s="351" t="s">
        <v>6836</v>
      </c>
      <c r="B132" s="371" t="s">
        <v>6877</v>
      </c>
      <c r="C132" s="365" t="s">
        <v>6867</v>
      </c>
      <c r="D132" s="366" t="s">
        <v>6126</v>
      </c>
      <c r="E132">
        <v>5.99</v>
      </c>
      <c r="F132">
        <v>1</v>
      </c>
      <c r="G132" s="356" t="s">
        <v>6860</v>
      </c>
    </row>
    <row r="133" spans="1:7" ht="16.2" thickBot="1" x14ac:dyDescent="0.35">
      <c r="A133" s="351" t="s">
        <v>1833</v>
      </c>
      <c r="B133" s="312" t="s">
        <v>6073</v>
      </c>
      <c r="C133" s="365" t="s">
        <v>6867</v>
      </c>
      <c r="D133" s="366" t="s">
        <v>6126</v>
      </c>
      <c r="E133">
        <v>8.99</v>
      </c>
      <c r="F133">
        <v>1</v>
      </c>
      <c r="G133" s="355" t="s">
        <v>1834</v>
      </c>
    </row>
    <row r="134" spans="1:7" ht="16.2" thickBot="1" x14ac:dyDescent="0.35">
      <c r="A134" s="351" t="s">
        <v>2897</v>
      </c>
      <c r="B134" s="367" t="s">
        <v>6869</v>
      </c>
      <c r="C134" s="365" t="s">
        <v>6868</v>
      </c>
      <c r="D134" s="366" t="s">
        <v>6126</v>
      </c>
      <c r="E134">
        <v>8.99</v>
      </c>
      <c r="F134">
        <v>1</v>
      </c>
      <c r="G134" s="356" t="s">
        <v>4791</v>
      </c>
    </row>
    <row r="135" spans="1:7" ht="16.2" thickBot="1" x14ac:dyDescent="0.35">
      <c r="A135" s="351" t="s">
        <v>169</v>
      </c>
      <c r="B135" s="303" t="s">
        <v>6871</v>
      </c>
      <c r="C135" s="365" t="s">
        <v>6127</v>
      </c>
      <c r="D135" s="345" t="s">
        <v>6128</v>
      </c>
      <c r="E135">
        <v>8.99</v>
      </c>
      <c r="F135">
        <v>1</v>
      </c>
      <c r="G135" s="356" t="s">
        <v>168</v>
      </c>
    </row>
    <row r="136" spans="1:7" ht="16.2" thickBot="1" x14ac:dyDescent="0.35">
      <c r="A136" s="351" t="s">
        <v>11</v>
      </c>
      <c r="B136" s="371" t="s">
        <v>6877</v>
      </c>
      <c r="C136" s="365" t="s">
        <v>6134</v>
      </c>
      <c r="D136" s="345" t="s">
        <v>6128</v>
      </c>
      <c r="E136">
        <v>8.99</v>
      </c>
      <c r="F136">
        <v>5</v>
      </c>
      <c r="G136" s="356" t="s">
        <v>5969</v>
      </c>
    </row>
    <row r="137" spans="1:7" ht="16.2" thickBot="1" x14ac:dyDescent="0.35">
      <c r="A137" s="351" t="s">
        <v>2405</v>
      </c>
      <c r="B137" s="316" t="s">
        <v>6077</v>
      </c>
      <c r="C137" s="365" t="s">
        <v>6139</v>
      </c>
      <c r="D137" s="366" t="s">
        <v>6126</v>
      </c>
      <c r="E137">
        <v>8.99</v>
      </c>
      <c r="F137">
        <v>2</v>
      </c>
      <c r="G137" s="355" t="s">
        <v>2404</v>
      </c>
    </row>
    <row r="138" spans="1:7" ht="16.2" thickBot="1" x14ac:dyDescent="0.35">
      <c r="A138" s="352" t="s">
        <v>4776</v>
      </c>
      <c r="B138" s="297" t="s">
        <v>6059</v>
      </c>
      <c r="C138" s="365" t="s">
        <v>6135</v>
      </c>
      <c r="D138" s="366" t="s">
        <v>6126</v>
      </c>
      <c r="E138">
        <v>7.99</v>
      </c>
      <c r="F138">
        <v>1</v>
      </c>
      <c r="G138" s="356" t="s">
        <v>5967</v>
      </c>
    </row>
    <row r="139" spans="1:7" ht="16.2" thickBot="1" x14ac:dyDescent="0.35">
      <c r="A139" s="351" t="s">
        <v>5873</v>
      </c>
      <c r="B139" s="302" t="s">
        <v>1106</v>
      </c>
      <c r="C139" s="365" t="s">
        <v>6868</v>
      </c>
      <c r="D139" s="345" t="s">
        <v>6128</v>
      </c>
      <c r="E139">
        <v>7.99</v>
      </c>
      <c r="F139">
        <v>1</v>
      </c>
      <c r="G139" s="356" t="s">
        <v>6226</v>
      </c>
    </row>
    <row r="140" spans="1:7" ht="16.2" thickBot="1" x14ac:dyDescent="0.35">
      <c r="A140" s="351" t="s">
        <v>5606</v>
      </c>
      <c r="B140" s="297" t="s">
        <v>6059</v>
      </c>
      <c r="C140" s="365" t="s">
        <v>6868</v>
      </c>
      <c r="D140" s="345" t="s">
        <v>6128</v>
      </c>
      <c r="E140">
        <v>7.99</v>
      </c>
      <c r="F140">
        <v>1</v>
      </c>
      <c r="G140" s="356" t="s">
        <v>5972</v>
      </c>
    </row>
    <row r="141" spans="1:7" ht="16.2" thickBot="1" x14ac:dyDescent="0.35">
      <c r="A141" s="351" t="s">
        <v>3477</v>
      </c>
      <c r="B141" s="316" t="s">
        <v>6099</v>
      </c>
      <c r="C141" s="365" t="s">
        <v>6868</v>
      </c>
      <c r="D141" s="366" t="s">
        <v>6126</v>
      </c>
      <c r="E141">
        <v>7.99</v>
      </c>
      <c r="F141">
        <v>2</v>
      </c>
      <c r="G141" s="355" t="s">
        <v>3478</v>
      </c>
    </row>
    <row r="142" spans="1:7" ht="16.2" thickBot="1" x14ac:dyDescent="0.35">
      <c r="A142" s="351" t="s">
        <v>3731</v>
      </c>
      <c r="B142" s="318" t="s">
        <v>6063</v>
      </c>
      <c r="C142" s="365" t="s">
        <v>6127</v>
      </c>
      <c r="D142" s="345" t="s">
        <v>6128</v>
      </c>
      <c r="E142">
        <v>6.99</v>
      </c>
      <c r="F142">
        <v>2</v>
      </c>
      <c r="G142" s="356" t="s">
        <v>5973</v>
      </c>
    </row>
    <row r="143" spans="1:7" ht="16.2" thickBot="1" x14ac:dyDescent="0.35">
      <c r="A143" s="351" t="s">
        <v>5383</v>
      </c>
      <c r="B143" s="368" t="s">
        <v>6870</v>
      </c>
      <c r="C143" s="365" t="s">
        <v>6127</v>
      </c>
      <c r="D143" s="345" t="s">
        <v>6128</v>
      </c>
      <c r="E143">
        <v>6.99</v>
      </c>
      <c r="F143">
        <v>1</v>
      </c>
      <c r="G143" s="356" t="s">
        <v>5983</v>
      </c>
    </row>
    <row r="144" spans="1:7" ht="16.2" thickBot="1" x14ac:dyDescent="0.35">
      <c r="A144" s="351" t="s">
        <v>4503</v>
      </c>
      <c r="B144" s="299" t="s">
        <v>1102</v>
      </c>
      <c r="C144" s="365" t="s">
        <v>6127</v>
      </c>
      <c r="D144" s="366" t="s">
        <v>6126</v>
      </c>
      <c r="E144">
        <v>5.99</v>
      </c>
      <c r="F144">
        <v>3</v>
      </c>
      <c r="G144" s="356" t="s">
        <v>5995</v>
      </c>
    </row>
    <row r="145" spans="1:7" ht="16.2" thickBot="1" x14ac:dyDescent="0.35">
      <c r="A145" s="352" t="s">
        <v>5859</v>
      </c>
      <c r="B145" s="323" t="s">
        <v>6087</v>
      </c>
      <c r="C145" s="365" t="s">
        <v>6127</v>
      </c>
      <c r="D145" s="366" t="s">
        <v>6126</v>
      </c>
      <c r="E145">
        <v>3.99</v>
      </c>
      <c r="F145">
        <v>1</v>
      </c>
      <c r="G145" s="356" t="s">
        <v>5860</v>
      </c>
    </row>
    <row r="146" spans="1:7" ht="16.2" thickBot="1" x14ac:dyDescent="0.35">
      <c r="A146" s="352" t="s">
        <v>3201</v>
      </c>
      <c r="B146" s="330" t="s">
        <v>6096</v>
      </c>
      <c r="C146" s="365" t="s">
        <v>6131</v>
      </c>
      <c r="D146" s="345" t="s">
        <v>6128</v>
      </c>
      <c r="E146">
        <v>7.99</v>
      </c>
      <c r="F146">
        <v>1</v>
      </c>
      <c r="G146" s="356" t="s">
        <v>6196</v>
      </c>
    </row>
    <row r="147" spans="1:7" ht="16.2" thickBot="1" x14ac:dyDescent="0.35">
      <c r="A147" s="351" t="s">
        <v>1959</v>
      </c>
      <c r="B147" s="305" t="s">
        <v>6085</v>
      </c>
      <c r="C147" s="365" t="s">
        <v>6131</v>
      </c>
      <c r="D147" s="366" t="s">
        <v>6126</v>
      </c>
      <c r="E147">
        <v>7.99</v>
      </c>
      <c r="F147">
        <v>1</v>
      </c>
      <c r="G147" s="355" t="s">
        <v>1958</v>
      </c>
    </row>
    <row r="148" spans="1:7" ht="16.2" thickBot="1" x14ac:dyDescent="0.35">
      <c r="A148" s="351" t="s">
        <v>1595</v>
      </c>
      <c r="B148" s="306" t="s">
        <v>1123</v>
      </c>
      <c r="C148" s="365" t="s">
        <v>6131</v>
      </c>
      <c r="D148" s="347" t="s">
        <v>6140</v>
      </c>
      <c r="E148">
        <v>7.99</v>
      </c>
      <c r="F148">
        <v>1</v>
      </c>
      <c r="G148" s="355" t="s">
        <v>3068</v>
      </c>
    </row>
    <row r="149" spans="1:7" ht="16.2" thickBot="1" x14ac:dyDescent="0.35">
      <c r="A149" s="351" t="s">
        <v>2406</v>
      </c>
      <c r="B149" s="316" t="s">
        <v>6077</v>
      </c>
      <c r="C149" s="365" t="s">
        <v>6131</v>
      </c>
      <c r="D149" s="373" t="s">
        <v>6124</v>
      </c>
      <c r="E149">
        <v>7.99</v>
      </c>
      <c r="F149">
        <v>1</v>
      </c>
      <c r="G149" s="356" t="s">
        <v>6215</v>
      </c>
    </row>
    <row r="150" spans="1:7" ht="16.2" thickBot="1" x14ac:dyDescent="0.35">
      <c r="A150" s="351" t="s">
        <v>1835</v>
      </c>
      <c r="B150" s="312" t="s">
        <v>6073</v>
      </c>
      <c r="C150" s="365" t="s">
        <v>6882</v>
      </c>
      <c r="D150" s="345" t="s">
        <v>6128</v>
      </c>
      <c r="E150">
        <v>6.99</v>
      </c>
      <c r="F150">
        <v>1</v>
      </c>
      <c r="G150" s="355" t="s">
        <v>1836</v>
      </c>
    </row>
    <row r="151" spans="1:7" ht="16.2" thickBot="1" x14ac:dyDescent="0.35">
      <c r="A151" s="352" t="s">
        <v>3716</v>
      </c>
      <c r="B151" s="305" t="s">
        <v>6072</v>
      </c>
      <c r="C151" s="365" t="s">
        <v>6133</v>
      </c>
      <c r="D151" s="366" t="s">
        <v>6126</v>
      </c>
      <c r="E151">
        <v>6.99</v>
      </c>
      <c r="F151">
        <v>1</v>
      </c>
      <c r="G151" s="356" t="s">
        <v>5978</v>
      </c>
    </row>
    <row r="152" spans="1:7" ht="16.2" thickBot="1" x14ac:dyDescent="0.35">
      <c r="A152" s="352" t="s">
        <v>2045</v>
      </c>
      <c r="B152" s="296" t="s">
        <v>6058</v>
      </c>
      <c r="C152" s="365" t="s">
        <v>6883</v>
      </c>
      <c r="D152" s="366" t="s">
        <v>6126</v>
      </c>
      <c r="E152">
        <v>6.99</v>
      </c>
      <c r="F152">
        <v>1</v>
      </c>
      <c r="G152" s="355" t="s">
        <v>3472</v>
      </c>
    </row>
    <row r="153" spans="1:7" ht="16.2" thickBot="1" x14ac:dyDescent="0.35">
      <c r="A153" s="351" t="s">
        <v>2976</v>
      </c>
      <c r="B153" s="313" t="s">
        <v>6088</v>
      </c>
      <c r="C153" s="365" t="s">
        <v>6884</v>
      </c>
      <c r="D153" s="345" t="s">
        <v>6128</v>
      </c>
      <c r="E153">
        <v>6.99</v>
      </c>
      <c r="F153">
        <v>1</v>
      </c>
      <c r="G153" s="355" t="s">
        <v>2975</v>
      </c>
    </row>
    <row r="154" spans="1:7" ht="16.2" thickBot="1" x14ac:dyDescent="0.35">
      <c r="A154" s="351" t="s">
        <v>46</v>
      </c>
      <c r="B154" s="302" t="s">
        <v>6872</v>
      </c>
      <c r="C154" s="365" t="s">
        <v>6135</v>
      </c>
      <c r="D154" s="366" t="s">
        <v>6126</v>
      </c>
      <c r="E154">
        <v>6.99</v>
      </c>
      <c r="F154">
        <v>1</v>
      </c>
      <c r="G154" s="355" t="s">
        <v>249</v>
      </c>
    </row>
    <row r="155" spans="1:7" ht="16.2" thickBot="1" x14ac:dyDescent="0.35">
      <c r="A155" s="352" t="s">
        <v>2010</v>
      </c>
      <c r="B155" s="297" t="s">
        <v>6059</v>
      </c>
      <c r="C155" s="365" t="s">
        <v>6135</v>
      </c>
      <c r="D155" s="366" t="s">
        <v>6126</v>
      </c>
      <c r="E155">
        <v>6.99</v>
      </c>
      <c r="F155">
        <v>1</v>
      </c>
      <c r="G155" s="356" t="s">
        <v>3692</v>
      </c>
    </row>
    <row r="156" spans="1:7" ht="16.2" thickBot="1" x14ac:dyDescent="0.35">
      <c r="A156" s="351" t="s">
        <v>6169</v>
      </c>
      <c r="B156" s="329" t="s">
        <v>6095</v>
      </c>
      <c r="C156" s="365" t="s">
        <v>6867</v>
      </c>
      <c r="D156" s="366" t="s">
        <v>6126</v>
      </c>
      <c r="E156">
        <v>5.99</v>
      </c>
      <c r="F156">
        <v>1</v>
      </c>
      <c r="G156" s="356" t="s">
        <v>6195</v>
      </c>
    </row>
    <row r="157" spans="1:7" ht="16.2" thickBot="1" x14ac:dyDescent="0.35">
      <c r="A157" s="351" t="s">
        <v>3039</v>
      </c>
      <c r="B157" s="307" t="s">
        <v>6100</v>
      </c>
      <c r="C157" s="365" t="s">
        <v>6867</v>
      </c>
      <c r="D157" s="366" t="s">
        <v>6126</v>
      </c>
      <c r="E157">
        <v>5.99</v>
      </c>
      <c r="F157">
        <v>1</v>
      </c>
      <c r="G157" s="355" t="s">
        <v>3038</v>
      </c>
    </row>
    <row r="158" spans="1:7" ht="16.2" thickBot="1" x14ac:dyDescent="0.35">
      <c r="A158" s="351" t="s">
        <v>3099</v>
      </c>
      <c r="B158" s="315" t="s">
        <v>6076</v>
      </c>
      <c r="C158" s="365" t="s">
        <v>6867</v>
      </c>
      <c r="D158" s="366" t="s">
        <v>6126</v>
      </c>
      <c r="E158">
        <v>7.99</v>
      </c>
      <c r="F158">
        <v>2</v>
      </c>
      <c r="G158" s="355" t="s">
        <v>3100</v>
      </c>
    </row>
    <row r="159" spans="1:7" ht="16.2" thickBot="1" x14ac:dyDescent="0.35">
      <c r="A159" s="352" t="s">
        <v>3058</v>
      </c>
      <c r="B159" s="320" t="s">
        <v>6094</v>
      </c>
      <c r="C159" s="365" t="s">
        <v>6867</v>
      </c>
      <c r="D159" s="366" t="s">
        <v>6126</v>
      </c>
      <c r="E159">
        <v>7.99</v>
      </c>
      <c r="F159">
        <v>3</v>
      </c>
      <c r="G159" s="356" t="s">
        <v>5990</v>
      </c>
    </row>
    <row r="160" spans="1:7" ht="16.2" thickBot="1" x14ac:dyDescent="0.35">
      <c r="A160" s="351" t="s">
        <v>2285</v>
      </c>
      <c r="B160" s="302" t="s">
        <v>6872</v>
      </c>
      <c r="C160" s="365" t="s">
        <v>6867</v>
      </c>
      <c r="D160" s="347" t="s">
        <v>6140</v>
      </c>
      <c r="E160">
        <v>7.99</v>
      </c>
      <c r="F160">
        <v>1</v>
      </c>
      <c r="G160" s="355" t="s">
        <v>3701</v>
      </c>
    </row>
    <row r="161" spans="1:7" ht="16.2" thickBot="1" x14ac:dyDescent="0.35">
      <c r="A161" s="351" t="s">
        <v>1890</v>
      </c>
      <c r="B161" s="317" t="s">
        <v>1134</v>
      </c>
      <c r="C161" s="365" t="s">
        <v>6129</v>
      </c>
      <c r="D161" s="347" t="s">
        <v>6140</v>
      </c>
      <c r="E161">
        <v>7.99</v>
      </c>
      <c r="F161">
        <v>1</v>
      </c>
      <c r="G161" s="355" t="s">
        <v>1889</v>
      </c>
    </row>
    <row r="162" spans="1:7" ht="16.2" thickBot="1" x14ac:dyDescent="0.35">
      <c r="A162" s="351" t="s">
        <v>5207</v>
      </c>
      <c r="B162" s="331" t="s">
        <v>1107</v>
      </c>
      <c r="C162" s="365" t="s">
        <v>6130</v>
      </c>
      <c r="D162" s="347" t="s">
        <v>6140</v>
      </c>
      <c r="E162">
        <v>7.99</v>
      </c>
      <c r="F162">
        <v>1</v>
      </c>
      <c r="G162" s="356" t="s">
        <v>6197</v>
      </c>
    </row>
    <row r="163" spans="1:7" ht="16.2" thickBot="1" x14ac:dyDescent="0.35">
      <c r="A163" s="351" t="s">
        <v>5653</v>
      </c>
      <c r="B163" s="295" t="s">
        <v>6055</v>
      </c>
      <c r="C163" s="365" t="s">
        <v>6135</v>
      </c>
      <c r="D163" s="345" t="s">
        <v>6128</v>
      </c>
      <c r="E163">
        <v>7.99</v>
      </c>
      <c r="F163">
        <v>1</v>
      </c>
      <c r="G163" s="356" t="s">
        <v>6192</v>
      </c>
    </row>
    <row r="164" spans="1:7" ht="16.2" thickBot="1" x14ac:dyDescent="0.35">
      <c r="A164" s="351" t="s">
        <v>1939</v>
      </c>
      <c r="B164" s="316" t="s">
        <v>6099</v>
      </c>
      <c r="C164" s="365" t="s">
        <v>6868</v>
      </c>
      <c r="D164" s="345" t="s">
        <v>6128</v>
      </c>
      <c r="E164">
        <v>7.99</v>
      </c>
      <c r="F164">
        <v>1</v>
      </c>
      <c r="G164" s="355" t="s">
        <v>1940</v>
      </c>
    </row>
    <row r="165" spans="1:7" ht="16.2" thickBot="1" x14ac:dyDescent="0.35">
      <c r="A165" s="351" t="s">
        <v>3733</v>
      </c>
      <c r="B165" s="316" t="s">
        <v>6099</v>
      </c>
      <c r="C165" s="365" t="s">
        <v>6868</v>
      </c>
      <c r="D165" s="345" t="s">
        <v>6128</v>
      </c>
      <c r="E165">
        <v>6.99</v>
      </c>
      <c r="F165">
        <v>1</v>
      </c>
      <c r="G165" s="356" t="s">
        <v>5965</v>
      </c>
    </row>
    <row r="166" spans="1:7" ht="16.2" thickBot="1" x14ac:dyDescent="0.35">
      <c r="A166" s="351" t="s">
        <v>3431</v>
      </c>
      <c r="B166" s="301" t="s">
        <v>6061</v>
      </c>
      <c r="C166" s="365" t="s">
        <v>6868</v>
      </c>
      <c r="D166" s="366" t="s">
        <v>6126</v>
      </c>
      <c r="E166">
        <v>6.99</v>
      </c>
      <c r="F166">
        <v>1</v>
      </c>
      <c r="G166" s="355" t="s">
        <v>3432</v>
      </c>
    </row>
    <row r="167" spans="1:7" ht="16.2" thickBot="1" x14ac:dyDescent="0.35">
      <c r="A167" s="351" t="s">
        <v>1413</v>
      </c>
      <c r="B167" s="328" t="s">
        <v>1108</v>
      </c>
      <c r="C167" s="365" t="s">
        <v>6868</v>
      </c>
      <c r="D167" s="366" t="s">
        <v>6126</v>
      </c>
      <c r="E167">
        <v>6.99</v>
      </c>
      <c r="F167">
        <v>1</v>
      </c>
      <c r="G167" s="356" t="s">
        <v>5979</v>
      </c>
    </row>
    <row r="168" spans="1:7" ht="16.2" thickBot="1" x14ac:dyDescent="0.35">
      <c r="A168" s="351" t="s">
        <v>2124</v>
      </c>
      <c r="B168" s="306" t="s">
        <v>1123</v>
      </c>
      <c r="C168" s="365" t="s">
        <v>6868</v>
      </c>
      <c r="D168" s="366" t="s">
        <v>6126</v>
      </c>
      <c r="E168">
        <v>5.99</v>
      </c>
      <c r="F168">
        <v>1</v>
      </c>
      <c r="G168" s="356" t="s">
        <v>6815</v>
      </c>
    </row>
    <row r="169" spans="1:7" ht="16.2" thickBot="1" x14ac:dyDescent="0.35">
      <c r="A169" s="351" t="s">
        <v>4478</v>
      </c>
      <c r="B169" s="300" t="s">
        <v>5944</v>
      </c>
      <c r="C169" s="365" t="s">
        <v>6868</v>
      </c>
      <c r="D169" s="366" t="s">
        <v>6126</v>
      </c>
      <c r="E169">
        <v>5.99</v>
      </c>
      <c r="F169">
        <v>2</v>
      </c>
      <c r="G169" s="356" t="s">
        <v>4479</v>
      </c>
    </row>
    <row r="170" spans="1:7" ht="16.2" thickBot="1" x14ac:dyDescent="0.35">
      <c r="A170" s="351" t="s">
        <v>3318</v>
      </c>
      <c r="B170" s="302" t="s">
        <v>1106</v>
      </c>
      <c r="C170" s="365" t="s">
        <v>6127</v>
      </c>
      <c r="D170" s="345" t="s">
        <v>6128</v>
      </c>
      <c r="E170">
        <v>6.99</v>
      </c>
      <c r="F170">
        <v>1</v>
      </c>
      <c r="G170" s="355" t="s">
        <v>2290</v>
      </c>
    </row>
    <row r="171" spans="1:7" ht="16.2" thickBot="1" x14ac:dyDescent="0.35">
      <c r="A171" s="352" t="s">
        <v>1605</v>
      </c>
      <c r="B171" s="312" t="s">
        <v>6073</v>
      </c>
      <c r="C171" s="365" t="s">
        <v>6127</v>
      </c>
      <c r="D171" s="345" t="s">
        <v>6128</v>
      </c>
      <c r="E171">
        <v>6.99</v>
      </c>
      <c r="F171">
        <v>1</v>
      </c>
      <c r="G171" s="355" t="s">
        <v>1621</v>
      </c>
    </row>
    <row r="172" spans="1:7" ht="16.2" thickBot="1" x14ac:dyDescent="0.35">
      <c r="A172" s="351" t="s">
        <v>5029</v>
      </c>
      <c r="B172" s="309" t="s">
        <v>6069</v>
      </c>
      <c r="C172" s="365" t="s">
        <v>6127</v>
      </c>
      <c r="D172" s="366" t="s">
        <v>6126</v>
      </c>
      <c r="E172">
        <v>6.99</v>
      </c>
      <c r="F172">
        <v>3</v>
      </c>
      <c r="G172" s="356" t="s">
        <v>6216</v>
      </c>
    </row>
    <row r="173" spans="1:7" ht="16.2" thickBot="1" x14ac:dyDescent="0.35">
      <c r="A173" s="351" t="s">
        <v>2089</v>
      </c>
      <c r="B173" s="302" t="s">
        <v>6872</v>
      </c>
      <c r="C173" s="365" t="s">
        <v>6129</v>
      </c>
      <c r="D173" s="366" t="s">
        <v>6126</v>
      </c>
      <c r="E173">
        <v>6.99</v>
      </c>
      <c r="F173">
        <v>1</v>
      </c>
      <c r="G173" s="356" t="s">
        <v>2088</v>
      </c>
    </row>
    <row r="174" spans="1:7" ht="16.2" thickBot="1" x14ac:dyDescent="0.35">
      <c r="A174" s="351" t="s">
        <v>6172</v>
      </c>
      <c r="B174" s="315" t="s">
        <v>6076</v>
      </c>
      <c r="C174" s="365" t="s">
        <v>6129</v>
      </c>
      <c r="D174" s="366" t="s">
        <v>6126</v>
      </c>
      <c r="E174">
        <v>6.99</v>
      </c>
      <c r="F174">
        <v>1</v>
      </c>
      <c r="G174" s="356" t="s">
        <v>6200</v>
      </c>
    </row>
    <row r="175" spans="1:7" ht="16.2" thickBot="1" x14ac:dyDescent="0.35">
      <c r="A175" s="351" t="s">
        <v>5029</v>
      </c>
      <c r="B175" s="312" t="s">
        <v>6073</v>
      </c>
      <c r="C175" s="365" t="s">
        <v>6130</v>
      </c>
      <c r="D175" s="345" t="s">
        <v>6128</v>
      </c>
      <c r="E175">
        <v>6.99</v>
      </c>
      <c r="F175">
        <v>2</v>
      </c>
      <c r="G175" s="356" t="s">
        <v>5976</v>
      </c>
    </row>
    <row r="176" spans="1:7" ht="16.2" thickBot="1" x14ac:dyDescent="0.35">
      <c r="A176" s="351" t="s">
        <v>2933</v>
      </c>
      <c r="B176" s="371" t="s">
        <v>6877</v>
      </c>
      <c r="C176" s="365" t="s">
        <v>6130</v>
      </c>
      <c r="D176" s="366" t="s">
        <v>6126</v>
      </c>
      <c r="E176">
        <v>5.99</v>
      </c>
      <c r="F176">
        <v>1</v>
      </c>
      <c r="G176" s="355" t="s">
        <v>2936</v>
      </c>
    </row>
    <row r="177" spans="1:7" ht="16.2" thickBot="1" x14ac:dyDescent="0.35">
      <c r="A177" s="351" t="s">
        <v>5684</v>
      </c>
      <c r="B177" s="321" t="s">
        <v>6084</v>
      </c>
      <c r="C177" s="365" t="s">
        <v>6130</v>
      </c>
      <c r="D177" s="347" t="s">
        <v>6140</v>
      </c>
      <c r="E177">
        <v>5.99</v>
      </c>
      <c r="F177">
        <v>1</v>
      </c>
      <c r="G177" s="356" t="s">
        <v>5683</v>
      </c>
    </row>
    <row r="178" spans="1:7" ht="16.2" thickBot="1" x14ac:dyDescent="0.35">
      <c r="A178" s="352" t="s">
        <v>3184</v>
      </c>
      <c r="B178" s="316" t="s">
        <v>6099</v>
      </c>
      <c r="C178" s="365" t="s">
        <v>6131</v>
      </c>
      <c r="D178" s="366" t="s">
        <v>6126</v>
      </c>
      <c r="E178">
        <v>5.99</v>
      </c>
      <c r="F178">
        <v>1</v>
      </c>
      <c r="G178" s="355" t="s">
        <v>3185</v>
      </c>
    </row>
    <row r="179" spans="1:7" ht="16.2" thickBot="1" x14ac:dyDescent="0.35">
      <c r="A179" s="351" t="s">
        <v>4513</v>
      </c>
      <c r="B179" s="304" t="s">
        <v>6064</v>
      </c>
      <c r="C179" s="365" t="s">
        <v>6139</v>
      </c>
      <c r="D179" s="345" t="s">
        <v>6128</v>
      </c>
      <c r="E179">
        <v>5.99</v>
      </c>
      <c r="F179">
        <v>4</v>
      </c>
      <c r="G179" s="356" t="s">
        <v>5992</v>
      </c>
    </row>
    <row r="180" spans="1:7" ht="16.2" thickBot="1" x14ac:dyDescent="0.35">
      <c r="A180" s="351" t="s">
        <v>3058</v>
      </c>
      <c r="B180" s="296" t="s">
        <v>6058</v>
      </c>
      <c r="C180" s="365" t="s">
        <v>6139</v>
      </c>
      <c r="D180" s="366" t="s">
        <v>6126</v>
      </c>
      <c r="E180">
        <v>5.99</v>
      </c>
      <c r="F180">
        <v>2</v>
      </c>
      <c r="G180" s="355" t="s">
        <v>3057</v>
      </c>
    </row>
    <row r="181" spans="1:7" ht="16.2" thickBot="1" x14ac:dyDescent="0.35">
      <c r="A181" s="351" t="s">
        <v>6170</v>
      </c>
      <c r="B181" s="296" t="s">
        <v>6058</v>
      </c>
      <c r="C181" s="365" t="s">
        <v>6139</v>
      </c>
      <c r="D181" s="366" t="s">
        <v>6126</v>
      </c>
      <c r="E181">
        <v>4.99</v>
      </c>
      <c r="F181">
        <v>1</v>
      </c>
      <c r="G181" s="356" t="s">
        <v>6198</v>
      </c>
    </row>
    <row r="182" spans="1:7" ht="16.2" thickBot="1" x14ac:dyDescent="0.35">
      <c r="A182" s="351" t="s">
        <v>5103</v>
      </c>
      <c r="B182" s="307" t="s">
        <v>6067</v>
      </c>
      <c r="C182" s="365" t="s">
        <v>6139</v>
      </c>
      <c r="D182" s="347" t="s">
        <v>6140</v>
      </c>
      <c r="E182">
        <v>4.99</v>
      </c>
      <c r="F182">
        <v>1</v>
      </c>
      <c r="G182" s="355" t="s">
        <v>5584</v>
      </c>
    </row>
    <row r="183" spans="1:7" ht="16.2" thickBot="1" x14ac:dyDescent="0.35">
      <c r="A183" s="351" t="s">
        <v>5575</v>
      </c>
      <c r="B183" s="307" t="s">
        <v>6067</v>
      </c>
      <c r="C183" s="365" t="s">
        <v>6143</v>
      </c>
      <c r="D183" s="345" t="s">
        <v>6128</v>
      </c>
      <c r="E183">
        <v>4.99</v>
      </c>
      <c r="F183">
        <v>1</v>
      </c>
      <c r="G183" s="356" t="s">
        <v>5574</v>
      </c>
    </row>
    <row r="184" spans="1:7" ht="16.2" thickBot="1" x14ac:dyDescent="0.35">
      <c r="A184" s="351" t="s">
        <v>81</v>
      </c>
      <c r="B184" s="297" t="s">
        <v>6059</v>
      </c>
      <c r="C184" s="365" t="s">
        <v>6135</v>
      </c>
      <c r="D184" s="366" t="s">
        <v>6126</v>
      </c>
      <c r="E184">
        <v>4.99</v>
      </c>
      <c r="F184">
        <v>2</v>
      </c>
      <c r="G184" s="356" t="s">
        <v>5996</v>
      </c>
    </row>
    <row r="185" spans="1:7" ht="16.2" thickBot="1" x14ac:dyDescent="0.35">
      <c r="A185" s="351" t="s">
        <v>5874</v>
      </c>
      <c r="B185" s="296" t="s">
        <v>6098</v>
      </c>
      <c r="C185" s="365" t="s">
        <v>6135</v>
      </c>
      <c r="D185" s="366" t="s">
        <v>6126</v>
      </c>
      <c r="E185">
        <v>4.99</v>
      </c>
      <c r="F185">
        <v>1</v>
      </c>
      <c r="G185" s="356" t="s">
        <v>6227</v>
      </c>
    </row>
    <row r="186" spans="1:7" ht="16.2" thickBot="1" x14ac:dyDescent="0.35">
      <c r="A186" s="351" t="s">
        <v>1910</v>
      </c>
      <c r="B186" s="323" t="s">
        <v>6087</v>
      </c>
      <c r="C186" s="365" t="s">
        <v>6136</v>
      </c>
      <c r="D186" s="373" t="s">
        <v>6124</v>
      </c>
      <c r="E186">
        <v>2.99</v>
      </c>
      <c r="F186">
        <v>1</v>
      </c>
      <c r="G186" s="355" t="s">
        <v>1911</v>
      </c>
    </row>
    <row r="187" spans="1:7" ht="16.2" thickBot="1" x14ac:dyDescent="0.35">
      <c r="A187" s="352" t="s">
        <v>2076</v>
      </c>
      <c r="B187" s="367" t="s">
        <v>6869</v>
      </c>
      <c r="C187" s="365" t="s">
        <v>6867</v>
      </c>
      <c r="D187" s="366" t="s">
        <v>6126</v>
      </c>
      <c r="E187">
        <v>2.4900000000000002</v>
      </c>
      <c r="F187">
        <v>1</v>
      </c>
      <c r="G187" s="356" t="s">
        <v>6194</v>
      </c>
    </row>
    <row r="188" spans="1:7" ht="16.2" thickBot="1" x14ac:dyDescent="0.35">
      <c r="A188" s="351" t="s">
        <v>2068</v>
      </c>
      <c r="B188" s="304" t="s">
        <v>6064</v>
      </c>
      <c r="C188" s="365" t="s">
        <v>6868</v>
      </c>
      <c r="D188" s="366" t="s">
        <v>6126</v>
      </c>
      <c r="E188">
        <v>6.99</v>
      </c>
      <c r="F188">
        <v>1</v>
      </c>
      <c r="G188" s="356" t="s">
        <v>2067</v>
      </c>
    </row>
    <row r="189" spans="1:7" ht="16.2" thickBot="1" x14ac:dyDescent="0.35">
      <c r="A189" s="351" t="s">
        <v>3156</v>
      </c>
      <c r="B189" s="303" t="s">
        <v>6871</v>
      </c>
      <c r="C189" s="365" t="s">
        <v>6129</v>
      </c>
      <c r="D189" s="366" t="s">
        <v>6126</v>
      </c>
      <c r="E189">
        <v>6.99</v>
      </c>
      <c r="F189">
        <v>1</v>
      </c>
      <c r="G189" s="356" t="s">
        <v>5981</v>
      </c>
    </row>
    <row r="190" spans="1:7" ht="16.2" thickBot="1" x14ac:dyDescent="0.35">
      <c r="A190" s="351" t="s">
        <v>1180</v>
      </c>
      <c r="B190" s="314" t="s">
        <v>6075</v>
      </c>
      <c r="C190" s="365" t="s">
        <v>6138</v>
      </c>
      <c r="D190" s="366" t="s">
        <v>6126</v>
      </c>
      <c r="E190">
        <v>6.99</v>
      </c>
      <c r="F190">
        <v>1</v>
      </c>
      <c r="G190" s="355" t="s">
        <v>2974</v>
      </c>
    </row>
    <row r="191" spans="1:7" ht="16.2" thickBot="1" x14ac:dyDescent="0.35">
      <c r="A191" s="351" t="s">
        <v>408</v>
      </c>
      <c r="B191" s="301" t="s">
        <v>6105</v>
      </c>
      <c r="C191" s="365" t="s">
        <v>6139</v>
      </c>
      <c r="D191" s="345" t="s">
        <v>6128</v>
      </c>
      <c r="E191">
        <v>6.99</v>
      </c>
      <c r="F191">
        <v>1</v>
      </c>
      <c r="G191" s="355" t="s">
        <v>1936</v>
      </c>
    </row>
    <row r="192" spans="1:7" ht="16.2" thickBot="1" x14ac:dyDescent="0.35">
      <c r="A192" s="351" t="s">
        <v>2374</v>
      </c>
      <c r="B192" s="371" t="s">
        <v>6877</v>
      </c>
      <c r="C192" s="365" t="s">
        <v>6885</v>
      </c>
      <c r="D192" s="345" t="s">
        <v>6128</v>
      </c>
      <c r="E192">
        <v>6.99</v>
      </c>
      <c r="F192">
        <v>1</v>
      </c>
      <c r="G192" s="355" t="s">
        <v>2373</v>
      </c>
    </row>
    <row r="193" spans="1:7" ht="16.2" thickBot="1" x14ac:dyDescent="0.35">
      <c r="A193" s="351" t="s">
        <v>5840</v>
      </c>
      <c r="B193" s="297" t="s">
        <v>6059</v>
      </c>
      <c r="C193" s="365" t="s">
        <v>6143</v>
      </c>
      <c r="D193" s="366" t="s">
        <v>6126</v>
      </c>
      <c r="E193">
        <v>6.99</v>
      </c>
      <c r="F193">
        <v>1</v>
      </c>
      <c r="G193" s="356" t="s">
        <v>5841</v>
      </c>
    </row>
    <row r="194" spans="1:7" ht="16.2" thickBot="1" x14ac:dyDescent="0.35">
      <c r="A194" s="351" t="s">
        <v>4531</v>
      </c>
      <c r="B194" s="310" t="s">
        <v>6886</v>
      </c>
      <c r="C194" s="365" t="s">
        <v>6135</v>
      </c>
      <c r="D194" s="347" t="s">
        <v>6140</v>
      </c>
      <c r="E194">
        <v>6.99</v>
      </c>
      <c r="F194">
        <v>1</v>
      </c>
      <c r="G194" s="356" t="s">
        <v>5977</v>
      </c>
    </row>
    <row r="195" spans="1:7" ht="16.2" thickBot="1" x14ac:dyDescent="0.35">
      <c r="A195" s="351" t="s">
        <v>1930</v>
      </c>
      <c r="B195" s="318" t="s">
        <v>6089</v>
      </c>
      <c r="C195" s="365" t="s">
        <v>6136</v>
      </c>
      <c r="D195" s="366" t="s">
        <v>6126</v>
      </c>
      <c r="E195">
        <v>6.99</v>
      </c>
      <c r="F195">
        <v>1</v>
      </c>
      <c r="G195" s="355" t="s">
        <v>1929</v>
      </c>
    </row>
    <row r="196" spans="1:7" ht="16.2" thickBot="1" x14ac:dyDescent="0.35">
      <c r="A196" s="351" t="s">
        <v>5917</v>
      </c>
      <c r="B196" s="300" t="s">
        <v>5944</v>
      </c>
      <c r="C196" s="365" t="s">
        <v>6867</v>
      </c>
      <c r="D196" s="366" t="s">
        <v>6126</v>
      </c>
      <c r="E196">
        <v>6.99</v>
      </c>
      <c r="F196">
        <v>1</v>
      </c>
      <c r="G196" s="356" t="s">
        <v>5975</v>
      </c>
    </row>
    <row r="197" spans="1:7" ht="16.2" thickBot="1" x14ac:dyDescent="0.35">
      <c r="A197" s="351" t="s">
        <v>3117</v>
      </c>
      <c r="B197" s="317" t="s">
        <v>1134</v>
      </c>
      <c r="C197" s="365" t="s">
        <v>6868</v>
      </c>
      <c r="D197" s="345" t="s">
        <v>6128</v>
      </c>
      <c r="E197">
        <v>5.99</v>
      </c>
      <c r="F197">
        <v>1</v>
      </c>
      <c r="G197" s="356" t="s">
        <v>6816</v>
      </c>
    </row>
    <row r="198" spans="1:7" ht="16.2" thickBot="1" x14ac:dyDescent="0.35">
      <c r="A198" s="351" t="s">
        <v>3156</v>
      </c>
      <c r="B198" s="369" t="s">
        <v>6873</v>
      </c>
      <c r="C198" s="365" t="s">
        <v>6868</v>
      </c>
      <c r="D198" s="366" t="s">
        <v>6126</v>
      </c>
      <c r="E198">
        <v>5.99</v>
      </c>
      <c r="F198">
        <v>1</v>
      </c>
      <c r="G198" s="356" t="s">
        <v>5989</v>
      </c>
    </row>
    <row r="199" spans="1:7" ht="16.2" thickBot="1" x14ac:dyDescent="0.35">
      <c r="A199" s="351" t="s">
        <v>3705</v>
      </c>
      <c r="B199" s="316" t="s">
        <v>6077</v>
      </c>
      <c r="C199" s="365" t="s">
        <v>6868</v>
      </c>
      <c r="D199" s="366" t="s">
        <v>6126</v>
      </c>
      <c r="E199">
        <v>5.99</v>
      </c>
      <c r="F199">
        <v>1</v>
      </c>
      <c r="G199" s="355" t="s">
        <v>3706</v>
      </c>
    </row>
    <row r="200" spans="1:7" ht="16.2" thickBot="1" x14ac:dyDescent="0.35">
      <c r="A200" s="352" t="s">
        <v>2934</v>
      </c>
      <c r="B200" s="320" t="s">
        <v>6094</v>
      </c>
      <c r="C200" s="365" t="s">
        <v>6868</v>
      </c>
      <c r="D200" s="366" t="s">
        <v>6126</v>
      </c>
      <c r="E200">
        <v>5.99</v>
      </c>
      <c r="F200">
        <v>1</v>
      </c>
      <c r="G200" s="355" t="s">
        <v>2935</v>
      </c>
    </row>
    <row r="201" spans="1:7" ht="16.2" thickBot="1" x14ac:dyDescent="0.35">
      <c r="A201" s="351" t="s">
        <v>3724</v>
      </c>
      <c r="B201" s="311" t="s">
        <v>6071</v>
      </c>
      <c r="C201" s="365" t="s">
        <v>6868</v>
      </c>
      <c r="D201" s="347" t="s">
        <v>6140</v>
      </c>
      <c r="E201">
        <v>4.99</v>
      </c>
      <c r="F201">
        <v>1</v>
      </c>
      <c r="G201" s="355" t="s">
        <v>3723</v>
      </c>
    </row>
    <row r="202" spans="1:7" ht="16.2" thickBot="1" x14ac:dyDescent="0.35">
      <c r="A202" s="351" t="s">
        <v>3327</v>
      </c>
      <c r="B202" s="305" t="s">
        <v>6101</v>
      </c>
      <c r="C202" s="365" t="s">
        <v>6868</v>
      </c>
      <c r="D202" s="373" t="s">
        <v>6124</v>
      </c>
      <c r="E202">
        <v>4.99</v>
      </c>
      <c r="F202">
        <v>1</v>
      </c>
      <c r="G202" s="355" t="s">
        <v>3328</v>
      </c>
    </row>
    <row r="203" spans="1:7" ht="16.2" thickBot="1" x14ac:dyDescent="0.35">
      <c r="A203" s="351" t="s">
        <v>3177</v>
      </c>
      <c r="B203" s="300" t="s">
        <v>5945</v>
      </c>
      <c r="C203" s="365" t="s">
        <v>6127</v>
      </c>
      <c r="D203" s="366" t="s">
        <v>6126</v>
      </c>
      <c r="E203">
        <v>4.99</v>
      </c>
      <c r="F203">
        <v>2</v>
      </c>
      <c r="G203" s="355" t="s">
        <v>1990</v>
      </c>
    </row>
    <row r="204" spans="1:7" ht="16.2" thickBot="1" x14ac:dyDescent="0.35">
      <c r="A204" s="351" t="s">
        <v>4463</v>
      </c>
      <c r="B204" s="310" t="s">
        <v>6886</v>
      </c>
      <c r="C204" s="365" t="s">
        <v>6127</v>
      </c>
      <c r="D204" s="366" t="s">
        <v>6126</v>
      </c>
      <c r="E204">
        <v>4.99</v>
      </c>
      <c r="F204">
        <v>2</v>
      </c>
      <c r="G204" s="356" t="s">
        <v>5993</v>
      </c>
    </row>
    <row r="205" spans="1:7" ht="16.2" thickBot="1" x14ac:dyDescent="0.35">
      <c r="A205" s="351" t="s">
        <v>3799</v>
      </c>
      <c r="B205" s="368" t="s">
        <v>6870</v>
      </c>
      <c r="C205" s="365" t="s">
        <v>6127</v>
      </c>
      <c r="D205" s="366" t="s">
        <v>6126</v>
      </c>
      <c r="E205">
        <v>4.99</v>
      </c>
      <c r="F205">
        <v>1</v>
      </c>
      <c r="G205" s="356" t="s">
        <v>3800</v>
      </c>
    </row>
    <row r="206" spans="1:7" ht="16.2" thickBot="1" x14ac:dyDescent="0.35">
      <c r="A206" s="351" t="s">
        <v>4779</v>
      </c>
      <c r="B206" s="309" t="s">
        <v>6069</v>
      </c>
      <c r="C206" s="365" t="s">
        <v>6129</v>
      </c>
      <c r="D206" s="366" t="s">
        <v>6126</v>
      </c>
      <c r="E206">
        <v>3.99</v>
      </c>
      <c r="F206">
        <v>1</v>
      </c>
      <c r="G206" s="356" t="s">
        <v>6002</v>
      </c>
    </row>
    <row r="207" spans="1:7" ht="16.2" thickBot="1" x14ac:dyDescent="0.35">
      <c r="A207" s="351" t="s">
        <v>2832</v>
      </c>
      <c r="B207" s="296" t="s">
        <v>6058</v>
      </c>
      <c r="C207" s="365" t="s">
        <v>6129</v>
      </c>
      <c r="D207" s="347" t="s">
        <v>6140</v>
      </c>
      <c r="E207">
        <v>3.99</v>
      </c>
      <c r="F207">
        <v>1</v>
      </c>
      <c r="G207" s="356" t="s">
        <v>6228</v>
      </c>
    </row>
    <row r="208" spans="1:7" ht="16.2" thickBot="1" x14ac:dyDescent="0.35">
      <c r="A208" s="351" t="s">
        <v>862</v>
      </c>
      <c r="B208" s="368" t="s">
        <v>6870</v>
      </c>
      <c r="C208" s="365" t="s">
        <v>6129</v>
      </c>
      <c r="D208" s="347" t="s">
        <v>6140</v>
      </c>
      <c r="E208">
        <v>3.99</v>
      </c>
      <c r="F208">
        <v>1</v>
      </c>
      <c r="G208" s="356" t="s">
        <v>861</v>
      </c>
    </row>
    <row r="209" spans="1:7" ht="16.2" thickBot="1" x14ac:dyDescent="0.35">
      <c r="A209" s="351" t="s">
        <v>2849</v>
      </c>
      <c r="B209" s="305" t="s">
        <v>6072</v>
      </c>
      <c r="C209" s="365" t="s">
        <v>6130</v>
      </c>
      <c r="D209" s="347" t="s">
        <v>6140</v>
      </c>
      <c r="E209">
        <v>3.49</v>
      </c>
      <c r="F209">
        <v>3</v>
      </c>
      <c r="G209" s="355" t="s">
        <v>2850</v>
      </c>
    </row>
    <row r="210" spans="1:7" ht="16.2" thickBot="1" x14ac:dyDescent="0.35">
      <c r="A210" s="351" t="s">
        <v>5696</v>
      </c>
      <c r="B210" s="316" t="s">
        <v>6077</v>
      </c>
      <c r="C210" s="365" t="s">
        <v>6130</v>
      </c>
      <c r="D210" s="347" t="s">
        <v>6140</v>
      </c>
      <c r="E210">
        <v>5.99</v>
      </c>
      <c r="F210">
        <v>1</v>
      </c>
      <c r="G210" s="356" t="s">
        <v>5695</v>
      </c>
    </row>
    <row r="211" spans="1:7" ht="16.2" thickBot="1" x14ac:dyDescent="0.35">
      <c r="A211" s="351" t="s">
        <v>717</v>
      </c>
      <c r="B211" s="305" t="s">
        <v>6103</v>
      </c>
      <c r="C211" s="365" t="s">
        <v>6131</v>
      </c>
      <c r="D211" s="345" t="s">
        <v>6128</v>
      </c>
      <c r="E211">
        <v>5.99</v>
      </c>
      <c r="F211">
        <v>1</v>
      </c>
      <c r="G211" s="355" t="s">
        <v>718</v>
      </c>
    </row>
    <row r="212" spans="1:7" ht="16.2" thickBot="1" x14ac:dyDescent="0.35">
      <c r="A212" s="351" t="s">
        <v>3031</v>
      </c>
      <c r="B212" s="368" t="s">
        <v>6870</v>
      </c>
      <c r="C212" s="365" t="s">
        <v>6131</v>
      </c>
      <c r="D212" s="345" t="s">
        <v>6128</v>
      </c>
      <c r="E212">
        <v>5.99</v>
      </c>
      <c r="F212">
        <v>1</v>
      </c>
      <c r="G212" s="355" t="s">
        <v>3030</v>
      </c>
    </row>
    <row r="213" spans="1:7" ht="16.2" thickBot="1" x14ac:dyDescent="0.35">
      <c r="A213" s="351" t="s">
        <v>6171</v>
      </c>
      <c r="B213" s="329" t="s">
        <v>6095</v>
      </c>
      <c r="C213" s="365" t="s">
        <v>6131</v>
      </c>
      <c r="D213" s="366" t="s">
        <v>6126</v>
      </c>
      <c r="E213">
        <v>5.99</v>
      </c>
      <c r="F213">
        <v>2</v>
      </c>
      <c r="G213" s="356" t="s">
        <v>6199</v>
      </c>
    </row>
    <row r="214" spans="1:7" ht="16.2" thickBot="1" x14ac:dyDescent="0.35">
      <c r="A214" s="351" t="s">
        <v>5553</v>
      </c>
      <c r="B214" s="327" t="s">
        <v>1101</v>
      </c>
      <c r="C214" s="365" t="s">
        <v>6131</v>
      </c>
      <c r="D214" s="366" t="s">
        <v>6126</v>
      </c>
      <c r="E214">
        <v>5.99</v>
      </c>
      <c r="F214">
        <v>1</v>
      </c>
      <c r="G214" s="356" t="s">
        <v>5552</v>
      </c>
    </row>
    <row r="215" spans="1:7" ht="16.2" thickBot="1" x14ac:dyDescent="0.35">
      <c r="A215" s="351" t="s">
        <v>4515</v>
      </c>
      <c r="B215" s="299" t="s">
        <v>1102</v>
      </c>
      <c r="C215" s="365" t="s">
        <v>6131</v>
      </c>
      <c r="D215" s="366" t="s">
        <v>6126</v>
      </c>
      <c r="E215">
        <v>5.99</v>
      </c>
      <c r="F215">
        <v>2</v>
      </c>
      <c r="G215" s="356" t="s">
        <v>5988</v>
      </c>
    </row>
    <row r="216" spans="1:7" ht="16.2" thickBot="1" x14ac:dyDescent="0.35">
      <c r="A216" s="351" t="s">
        <v>3040</v>
      </c>
      <c r="B216" s="302" t="s">
        <v>1106</v>
      </c>
      <c r="C216" s="365" t="s">
        <v>6131</v>
      </c>
      <c r="D216" s="366" t="s">
        <v>6126</v>
      </c>
      <c r="E216">
        <v>5.99</v>
      </c>
      <c r="F216">
        <v>1</v>
      </c>
      <c r="G216" s="355" t="s">
        <v>3041</v>
      </c>
    </row>
    <row r="217" spans="1:7" ht="16.2" thickBot="1" x14ac:dyDescent="0.35">
      <c r="A217" s="352" t="s">
        <v>3449</v>
      </c>
      <c r="B217" s="305" t="s">
        <v>6103</v>
      </c>
      <c r="C217" s="365" t="s">
        <v>6131</v>
      </c>
      <c r="D217" s="366" t="s">
        <v>6126</v>
      </c>
      <c r="E217">
        <v>5.99</v>
      </c>
      <c r="F217">
        <v>1</v>
      </c>
      <c r="G217" s="355" t="s">
        <v>3450</v>
      </c>
    </row>
    <row r="218" spans="1:7" ht="16.2" thickBot="1" x14ac:dyDescent="0.35">
      <c r="A218" s="351" t="s">
        <v>1851</v>
      </c>
      <c r="B218" s="369" t="s">
        <v>6873</v>
      </c>
      <c r="C218" s="365" t="s">
        <v>6131</v>
      </c>
      <c r="D218" s="366" t="s">
        <v>6126</v>
      </c>
      <c r="E218">
        <v>5.99</v>
      </c>
      <c r="F218">
        <v>1</v>
      </c>
      <c r="G218" s="355" t="s">
        <v>1852</v>
      </c>
    </row>
    <row r="219" spans="1:7" ht="16.2" thickBot="1" x14ac:dyDescent="0.35">
      <c r="A219" s="351" t="s">
        <v>1812</v>
      </c>
      <c r="B219" s="307" t="s">
        <v>6067</v>
      </c>
      <c r="C219" s="365" t="s">
        <v>6887</v>
      </c>
      <c r="D219" s="366" t="s">
        <v>6126</v>
      </c>
      <c r="E219">
        <v>5.99</v>
      </c>
      <c r="F219">
        <v>1</v>
      </c>
      <c r="G219" s="355" t="s">
        <v>1813</v>
      </c>
    </row>
    <row r="220" spans="1:7" ht="16.2" thickBot="1" x14ac:dyDescent="0.35">
      <c r="A220" s="351" t="s">
        <v>3437</v>
      </c>
      <c r="B220" s="318" t="s">
        <v>6089</v>
      </c>
      <c r="C220" s="365" t="s">
        <v>6148</v>
      </c>
      <c r="D220" s="345" t="s">
        <v>6128</v>
      </c>
      <c r="E220">
        <v>5.99</v>
      </c>
      <c r="F220">
        <v>1</v>
      </c>
      <c r="G220" s="356" t="s">
        <v>5403</v>
      </c>
    </row>
    <row r="221" spans="1:7" ht="16.2" thickBot="1" x14ac:dyDescent="0.35">
      <c r="A221" s="351" t="s">
        <v>5161</v>
      </c>
      <c r="B221" s="302" t="s">
        <v>1106</v>
      </c>
      <c r="C221" s="365" t="s">
        <v>6133</v>
      </c>
      <c r="D221" s="366" t="s">
        <v>6126</v>
      </c>
      <c r="E221">
        <v>5.99</v>
      </c>
      <c r="F221">
        <v>1</v>
      </c>
      <c r="G221" s="355" t="s">
        <v>5570</v>
      </c>
    </row>
    <row r="222" spans="1:7" ht="16.2" thickBot="1" x14ac:dyDescent="0.35">
      <c r="A222" s="351" t="s">
        <v>2041</v>
      </c>
      <c r="B222" s="304" t="s">
        <v>6064</v>
      </c>
      <c r="C222" s="365" t="s">
        <v>6139</v>
      </c>
      <c r="D222" s="345" t="s">
        <v>6128</v>
      </c>
      <c r="E222">
        <v>5.99</v>
      </c>
      <c r="F222">
        <v>1</v>
      </c>
      <c r="G222" s="355" t="s">
        <v>3695</v>
      </c>
    </row>
    <row r="223" spans="1:7" ht="16.2" thickBot="1" x14ac:dyDescent="0.35">
      <c r="A223" s="351" t="s">
        <v>297</v>
      </c>
      <c r="B223" s="312" t="s">
        <v>6073</v>
      </c>
      <c r="C223" s="365" t="s">
        <v>6885</v>
      </c>
      <c r="D223" s="345" t="s">
        <v>6128</v>
      </c>
      <c r="E223">
        <v>5.99</v>
      </c>
      <c r="F223">
        <v>1</v>
      </c>
      <c r="G223" s="355" t="s">
        <v>3319</v>
      </c>
    </row>
    <row r="224" spans="1:7" ht="16.2" thickBot="1" x14ac:dyDescent="0.35">
      <c r="A224" s="351" t="s">
        <v>1710</v>
      </c>
      <c r="B224" s="317" t="s">
        <v>1134</v>
      </c>
      <c r="C224" s="365" t="s">
        <v>6135</v>
      </c>
      <c r="D224" s="345" t="s">
        <v>6128</v>
      </c>
      <c r="E224">
        <v>5.99</v>
      </c>
      <c r="F224">
        <v>1</v>
      </c>
      <c r="G224" s="355" t="s">
        <v>1709</v>
      </c>
    </row>
    <row r="225" spans="1:7" ht="16.2" thickBot="1" x14ac:dyDescent="0.35">
      <c r="A225" s="352" t="s">
        <v>3201</v>
      </c>
      <c r="B225" s="312" t="s">
        <v>6083</v>
      </c>
      <c r="C225" s="365" t="s">
        <v>6135</v>
      </c>
      <c r="D225" s="366" t="s">
        <v>6126</v>
      </c>
      <c r="E225">
        <v>5.99</v>
      </c>
      <c r="F225">
        <v>1</v>
      </c>
      <c r="G225" s="355" t="s">
        <v>3290</v>
      </c>
    </row>
    <row r="226" spans="1:7" ht="16.2" thickBot="1" x14ac:dyDescent="0.35">
      <c r="A226" s="351" t="s">
        <v>1389</v>
      </c>
      <c r="B226" s="296" t="s">
        <v>6111</v>
      </c>
      <c r="C226" s="365" t="s">
        <v>6135</v>
      </c>
      <c r="D226" s="366" t="s">
        <v>6126</v>
      </c>
      <c r="E226">
        <v>4.99</v>
      </c>
      <c r="F226">
        <v>1</v>
      </c>
      <c r="G226" s="356" t="s">
        <v>1388</v>
      </c>
    </row>
    <row r="227" spans="1:7" ht="16.2" thickBot="1" x14ac:dyDescent="0.35">
      <c r="A227" s="351" t="s">
        <v>2142</v>
      </c>
      <c r="B227" s="322" t="s">
        <v>6086</v>
      </c>
      <c r="C227" s="365" t="s">
        <v>6135</v>
      </c>
      <c r="D227" s="348" t="s">
        <v>6150</v>
      </c>
      <c r="E227">
        <v>4.99</v>
      </c>
      <c r="F227">
        <v>1</v>
      </c>
      <c r="G227" s="355" t="s">
        <v>2143</v>
      </c>
    </row>
    <row r="228" spans="1:7" ht="16.2" thickBot="1" x14ac:dyDescent="0.35">
      <c r="A228" s="351" t="s">
        <v>2091</v>
      </c>
      <c r="B228" s="333" t="s">
        <v>6102</v>
      </c>
      <c r="C228" s="365" t="s">
        <v>6867</v>
      </c>
      <c r="D228" s="366" t="s">
        <v>6126</v>
      </c>
      <c r="E228">
        <v>4.99</v>
      </c>
      <c r="F228">
        <v>2</v>
      </c>
      <c r="G228" s="356" t="s">
        <v>2090</v>
      </c>
    </row>
    <row r="229" spans="1:7" ht="16.2" thickBot="1" x14ac:dyDescent="0.35">
      <c r="A229" s="351" t="s">
        <v>5671</v>
      </c>
      <c r="B229" s="305" t="s">
        <v>6106</v>
      </c>
      <c r="C229" s="365" t="s">
        <v>6868</v>
      </c>
      <c r="D229" s="366" t="s">
        <v>6126</v>
      </c>
      <c r="E229">
        <v>4.99</v>
      </c>
      <c r="F229">
        <v>1</v>
      </c>
      <c r="G229" s="356" t="s">
        <v>5672</v>
      </c>
    </row>
    <row r="230" spans="1:7" ht="16.2" thickBot="1" x14ac:dyDescent="0.35">
      <c r="A230" s="351" t="s">
        <v>2065</v>
      </c>
      <c r="B230" s="304" t="s">
        <v>6064</v>
      </c>
      <c r="C230" s="365" t="s">
        <v>6868</v>
      </c>
      <c r="D230" s="366" t="s">
        <v>6126</v>
      </c>
      <c r="E230">
        <v>4.99</v>
      </c>
      <c r="F230">
        <v>1</v>
      </c>
      <c r="G230" s="356" t="s">
        <v>6011</v>
      </c>
    </row>
    <row r="231" spans="1:7" ht="16.2" thickBot="1" x14ac:dyDescent="0.35">
      <c r="A231" s="351" t="s">
        <v>2065</v>
      </c>
      <c r="B231" s="320" t="s">
        <v>6094</v>
      </c>
      <c r="C231" s="365" t="s">
        <v>6868</v>
      </c>
      <c r="D231" s="366" t="s">
        <v>6126</v>
      </c>
      <c r="E231">
        <v>4.99</v>
      </c>
      <c r="F231">
        <v>1</v>
      </c>
      <c r="G231" s="355" t="s">
        <v>2066</v>
      </c>
    </row>
    <row r="232" spans="1:7" ht="16.2" thickBot="1" x14ac:dyDescent="0.35">
      <c r="A232" s="351" t="s">
        <v>3729</v>
      </c>
      <c r="B232" s="369" t="s">
        <v>6873</v>
      </c>
      <c r="C232" s="365" t="s">
        <v>6127</v>
      </c>
      <c r="D232" s="366" t="s">
        <v>6126</v>
      </c>
      <c r="E232">
        <v>3.99</v>
      </c>
      <c r="F232">
        <v>1</v>
      </c>
      <c r="G232" s="355" t="s">
        <v>3728</v>
      </c>
    </row>
    <row r="233" spans="1:7" ht="16.2" thickBot="1" x14ac:dyDescent="0.35">
      <c r="A233" s="351" t="s">
        <v>4253</v>
      </c>
      <c r="B233" s="303" t="s">
        <v>6082</v>
      </c>
      <c r="C233" s="365" t="s">
        <v>6129</v>
      </c>
      <c r="D233" s="345" t="s">
        <v>6128</v>
      </c>
      <c r="E233">
        <v>3.99</v>
      </c>
      <c r="F233">
        <v>1</v>
      </c>
      <c r="G233" s="356" t="s">
        <v>5631</v>
      </c>
    </row>
    <row r="234" spans="1:7" ht="16.2" thickBot="1" x14ac:dyDescent="0.35">
      <c r="A234" s="351" t="s">
        <v>3437</v>
      </c>
      <c r="B234" s="316" t="s">
        <v>6099</v>
      </c>
      <c r="C234" s="365" t="s">
        <v>6130</v>
      </c>
      <c r="D234" s="345" t="s">
        <v>6128</v>
      </c>
      <c r="E234">
        <v>3.99</v>
      </c>
      <c r="F234">
        <v>1</v>
      </c>
      <c r="G234" s="355" t="s">
        <v>3436</v>
      </c>
    </row>
    <row r="235" spans="1:7" ht="16.2" thickBot="1" x14ac:dyDescent="0.35">
      <c r="A235" s="351" t="s">
        <v>5582</v>
      </c>
      <c r="B235" s="318" t="s">
        <v>6089</v>
      </c>
      <c r="C235" s="365" t="s">
        <v>6130</v>
      </c>
      <c r="D235" s="347" t="s">
        <v>6140</v>
      </c>
      <c r="E235">
        <v>3.99</v>
      </c>
      <c r="F235">
        <v>1</v>
      </c>
      <c r="G235" s="355" t="s">
        <v>3436</v>
      </c>
    </row>
    <row r="236" spans="1:7" ht="16.2" thickBot="1" x14ac:dyDescent="0.35">
      <c r="A236" s="351" t="s">
        <v>1645</v>
      </c>
      <c r="B236" s="318" t="s">
        <v>6089</v>
      </c>
      <c r="C236" s="365" t="s">
        <v>6130</v>
      </c>
      <c r="D236" s="347" t="s">
        <v>6140</v>
      </c>
      <c r="E236">
        <v>3.99</v>
      </c>
      <c r="F236">
        <v>1</v>
      </c>
      <c r="G236" s="355" t="s">
        <v>1646</v>
      </c>
    </row>
    <row r="237" spans="1:7" ht="16.2" thickBot="1" x14ac:dyDescent="0.35">
      <c r="A237" s="351" t="s">
        <v>2897</v>
      </c>
      <c r="B237" s="318" t="s">
        <v>6089</v>
      </c>
      <c r="C237" s="365" t="s">
        <v>6130</v>
      </c>
      <c r="D237" s="347" t="s">
        <v>6140</v>
      </c>
      <c r="E237">
        <v>3.99</v>
      </c>
      <c r="F237">
        <v>1</v>
      </c>
      <c r="G237" s="355" t="s">
        <v>2898</v>
      </c>
    </row>
    <row r="238" spans="1:7" ht="16.2" thickBot="1" x14ac:dyDescent="0.35">
      <c r="A238" s="351" t="s">
        <v>1175</v>
      </c>
      <c r="B238" s="312" t="s">
        <v>6073</v>
      </c>
      <c r="C238" s="365" t="s">
        <v>6131</v>
      </c>
      <c r="D238" s="366" t="s">
        <v>6126</v>
      </c>
      <c r="E238">
        <v>3.99</v>
      </c>
      <c r="F238">
        <v>1</v>
      </c>
      <c r="G238" s="356" t="s">
        <v>5639</v>
      </c>
    </row>
    <row r="239" spans="1:7" ht="16.2" thickBot="1" x14ac:dyDescent="0.35">
      <c r="A239" s="351" t="s">
        <v>1175</v>
      </c>
      <c r="B239" s="317" t="s">
        <v>1134</v>
      </c>
      <c r="C239" s="365" t="s">
        <v>6131</v>
      </c>
      <c r="D239" s="347" t="s">
        <v>6140</v>
      </c>
      <c r="E239">
        <v>3.99</v>
      </c>
      <c r="F239">
        <v>1</v>
      </c>
      <c r="G239" s="356" t="s">
        <v>5638</v>
      </c>
    </row>
    <row r="240" spans="1:7" ht="16.2" thickBot="1" x14ac:dyDescent="0.35">
      <c r="A240" s="351" t="s">
        <v>4253</v>
      </c>
      <c r="B240" s="297" t="s">
        <v>6059</v>
      </c>
      <c r="C240" s="365" t="s">
        <v>6887</v>
      </c>
      <c r="D240" s="366" t="s">
        <v>6126</v>
      </c>
      <c r="E240">
        <v>2.99</v>
      </c>
      <c r="F240">
        <v>1</v>
      </c>
      <c r="G240" s="356" t="s">
        <v>4252</v>
      </c>
    </row>
    <row r="241" spans="1:7" ht="16.2" thickBot="1" x14ac:dyDescent="0.35">
      <c r="A241" s="351" t="s">
        <v>3479</v>
      </c>
      <c r="B241" s="318" t="s">
        <v>6089</v>
      </c>
      <c r="C241" s="365" t="s">
        <v>6148</v>
      </c>
      <c r="D241" s="345" t="s">
        <v>6128</v>
      </c>
      <c r="E241">
        <v>5.99</v>
      </c>
      <c r="F241">
        <v>1</v>
      </c>
      <c r="G241" s="355" t="s">
        <v>3480</v>
      </c>
    </row>
    <row r="242" spans="1:7" ht="16.2" thickBot="1" x14ac:dyDescent="0.35">
      <c r="A242" s="351" t="s">
        <v>4798</v>
      </c>
      <c r="B242" s="302" t="s">
        <v>1106</v>
      </c>
      <c r="C242" s="365" t="s">
        <v>6148</v>
      </c>
      <c r="D242" s="366" t="s">
        <v>6126</v>
      </c>
      <c r="E242">
        <v>5.99</v>
      </c>
      <c r="F242">
        <v>1</v>
      </c>
      <c r="G242" s="356" t="s">
        <v>5984</v>
      </c>
    </row>
    <row r="243" spans="1:7" ht="16.2" thickBot="1" x14ac:dyDescent="0.35">
      <c r="A243" s="351" t="s">
        <v>2798</v>
      </c>
      <c r="B243" s="316" t="s">
        <v>6077</v>
      </c>
      <c r="C243" s="365" t="s">
        <v>6139</v>
      </c>
      <c r="D243" s="366" t="s">
        <v>6126</v>
      </c>
      <c r="E243">
        <v>5.99</v>
      </c>
      <c r="F243">
        <v>1</v>
      </c>
      <c r="G243" s="356" t="s">
        <v>2797</v>
      </c>
    </row>
    <row r="244" spans="1:7" ht="16.2" thickBot="1" x14ac:dyDescent="0.35">
      <c r="A244" s="352" t="s">
        <v>1336</v>
      </c>
      <c r="B244" s="310" t="s">
        <v>6886</v>
      </c>
      <c r="C244" s="365" t="s">
        <v>6135</v>
      </c>
      <c r="D244" s="345" t="s">
        <v>6128</v>
      </c>
      <c r="E244">
        <v>5.99</v>
      </c>
      <c r="F244">
        <v>1</v>
      </c>
      <c r="G244" s="356" t="s">
        <v>6012</v>
      </c>
    </row>
    <row r="245" spans="1:7" ht="16.2" thickBot="1" x14ac:dyDescent="0.35">
      <c r="A245" s="351" t="s">
        <v>5658</v>
      </c>
      <c r="B245" s="296" t="s">
        <v>6111</v>
      </c>
      <c r="C245" s="365" t="s">
        <v>6135</v>
      </c>
      <c r="D245" s="366" t="s">
        <v>6126</v>
      </c>
      <c r="E245">
        <v>5.99</v>
      </c>
      <c r="F245">
        <v>1</v>
      </c>
      <c r="G245" s="356" t="s">
        <v>5657</v>
      </c>
    </row>
    <row r="246" spans="1:7" ht="16.2" thickBot="1" x14ac:dyDescent="0.35">
      <c r="A246" s="351" t="s">
        <v>2559</v>
      </c>
      <c r="B246" s="317" t="s">
        <v>1134</v>
      </c>
      <c r="C246" s="365" t="s">
        <v>6867</v>
      </c>
      <c r="D246" s="366" t="s">
        <v>6126</v>
      </c>
      <c r="E246">
        <v>5.99</v>
      </c>
      <c r="F246">
        <v>1</v>
      </c>
      <c r="G246" s="356" t="s">
        <v>5974</v>
      </c>
    </row>
    <row r="247" spans="1:7" ht="16.2" thickBot="1" x14ac:dyDescent="0.35">
      <c r="A247" s="351" t="s">
        <v>3447</v>
      </c>
      <c r="B247" s="299" t="s">
        <v>1102</v>
      </c>
      <c r="C247" s="365" t="s">
        <v>6868</v>
      </c>
      <c r="D247" s="345" t="s">
        <v>6128</v>
      </c>
      <c r="E247">
        <v>5.99</v>
      </c>
      <c r="F247">
        <v>1</v>
      </c>
      <c r="G247" s="355" t="s">
        <v>3448</v>
      </c>
    </row>
    <row r="248" spans="1:7" ht="16.2" thickBot="1" x14ac:dyDescent="0.35">
      <c r="A248" s="351" t="s">
        <v>6175</v>
      </c>
      <c r="B248" s="309" t="s">
        <v>6069</v>
      </c>
      <c r="C248" s="365" t="s">
        <v>6868</v>
      </c>
      <c r="D248" s="366" t="s">
        <v>6126</v>
      </c>
      <c r="E248">
        <v>4.99</v>
      </c>
      <c r="F248">
        <v>1</v>
      </c>
      <c r="G248" s="356" t="s">
        <v>6203</v>
      </c>
    </row>
    <row r="249" spans="1:7" ht="16.2" thickBot="1" x14ac:dyDescent="0.35">
      <c r="A249" s="351" t="s">
        <v>1669</v>
      </c>
      <c r="B249" s="326" t="s">
        <v>6093</v>
      </c>
      <c r="C249" s="365" t="s">
        <v>6868</v>
      </c>
      <c r="D249" s="366" t="s">
        <v>6126</v>
      </c>
      <c r="E249">
        <v>4.99</v>
      </c>
      <c r="F249">
        <v>1</v>
      </c>
      <c r="G249" s="355" t="s">
        <v>2110</v>
      </c>
    </row>
    <row r="250" spans="1:7" ht="16.2" thickBot="1" x14ac:dyDescent="0.35">
      <c r="A250" s="352" t="s">
        <v>5840</v>
      </c>
      <c r="B250" s="326" t="s">
        <v>6093</v>
      </c>
      <c r="C250" s="365" t="s">
        <v>6868</v>
      </c>
      <c r="D250" s="366" t="s">
        <v>6126</v>
      </c>
      <c r="E250">
        <v>4.99</v>
      </c>
      <c r="F250">
        <v>2</v>
      </c>
      <c r="G250" s="356" t="s">
        <v>5842</v>
      </c>
    </row>
    <row r="251" spans="1:7" ht="16.2" thickBot="1" x14ac:dyDescent="0.35">
      <c r="A251" s="351" t="s">
        <v>2403</v>
      </c>
      <c r="B251" s="316" t="s">
        <v>6099</v>
      </c>
      <c r="C251" s="365" t="s">
        <v>6868</v>
      </c>
      <c r="D251" s="366" t="s">
        <v>6126</v>
      </c>
      <c r="E251">
        <v>4.99</v>
      </c>
      <c r="F251">
        <v>1</v>
      </c>
      <c r="G251" s="356" t="s">
        <v>5986</v>
      </c>
    </row>
    <row r="252" spans="1:7" ht="16.2" thickBot="1" x14ac:dyDescent="0.35">
      <c r="A252" s="352" t="s">
        <v>3060</v>
      </c>
      <c r="B252" s="368" t="s">
        <v>6870</v>
      </c>
      <c r="C252" s="365" t="s">
        <v>6868</v>
      </c>
      <c r="D252" s="347" t="s">
        <v>6140</v>
      </c>
      <c r="E252">
        <v>4.99</v>
      </c>
      <c r="F252">
        <v>1</v>
      </c>
      <c r="G252" s="356" t="s">
        <v>4832</v>
      </c>
    </row>
    <row r="253" spans="1:7" ht="16.2" thickBot="1" x14ac:dyDescent="0.35">
      <c r="A253" s="351" t="s">
        <v>2114</v>
      </c>
      <c r="B253" s="318" t="s">
        <v>6078</v>
      </c>
      <c r="C253" s="365" t="s">
        <v>6127</v>
      </c>
      <c r="D253" s="366" t="s">
        <v>6126</v>
      </c>
      <c r="E253">
        <v>4.99</v>
      </c>
      <c r="F253">
        <v>1</v>
      </c>
      <c r="G253" s="356" t="s">
        <v>6020</v>
      </c>
    </row>
    <row r="254" spans="1:7" ht="16.2" thickBot="1" x14ac:dyDescent="0.35">
      <c r="A254" s="351" t="s">
        <v>1669</v>
      </c>
      <c r="B254" s="323" t="s">
        <v>6087</v>
      </c>
      <c r="C254" s="365" t="s">
        <v>6127</v>
      </c>
      <c r="D254" s="366" t="s">
        <v>6126</v>
      </c>
      <c r="E254">
        <v>3.99</v>
      </c>
      <c r="F254">
        <v>1</v>
      </c>
      <c r="G254" s="355" t="s">
        <v>1809</v>
      </c>
    </row>
    <row r="255" spans="1:7" ht="16.2" thickBot="1" x14ac:dyDescent="0.35">
      <c r="A255" s="351" t="s">
        <v>1669</v>
      </c>
      <c r="B255" s="328" t="s">
        <v>1108</v>
      </c>
      <c r="C255" s="365" t="s">
        <v>6129</v>
      </c>
      <c r="D255" s="345" t="s">
        <v>6128</v>
      </c>
      <c r="E255">
        <v>3.99</v>
      </c>
      <c r="F255">
        <v>3</v>
      </c>
      <c r="G255" s="356" t="s">
        <v>2781</v>
      </c>
    </row>
    <row r="256" spans="1:7" ht="16.2" thickBot="1" x14ac:dyDescent="0.35">
      <c r="A256" s="351" t="s">
        <v>3029</v>
      </c>
      <c r="B256" s="327" t="s">
        <v>1101</v>
      </c>
      <c r="C256" s="365" t="s">
        <v>6129</v>
      </c>
      <c r="D256" s="366" t="s">
        <v>6126</v>
      </c>
      <c r="E256">
        <v>3.99</v>
      </c>
      <c r="F256">
        <v>2</v>
      </c>
      <c r="G256" s="355" t="s">
        <v>3028</v>
      </c>
    </row>
    <row r="257" spans="1:7" ht="16.2" thickBot="1" x14ac:dyDescent="0.35">
      <c r="A257" s="351" t="s">
        <v>3669</v>
      </c>
      <c r="B257" s="369" t="s">
        <v>6873</v>
      </c>
      <c r="C257" s="365" t="s">
        <v>6129</v>
      </c>
      <c r="D257" s="366" t="s">
        <v>6126</v>
      </c>
      <c r="E257">
        <v>3.99</v>
      </c>
      <c r="F257">
        <v>1</v>
      </c>
      <c r="G257" s="355" t="s">
        <v>3670</v>
      </c>
    </row>
    <row r="258" spans="1:7" ht="16.2" thickBot="1" x14ac:dyDescent="0.35">
      <c r="A258" s="351" t="s">
        <v>1249</v>
      </c>
      <c r="B258" s="302" t="s">
        <v>6872</v>
      </c>
      <c r="C258" s="365" t="s">
        <v>6129</v>
      </c>
      <c r="D258" s="366" t="s">
        <v>6126</v>
      </c>
      <c r="E258">
        <v>3.99</v>
      </c>
      <c r="F258">
        <v>1</v>
      </c>
      <c r="G258" s="355" t="s">
        <v>2780</v>
      </c>
    </row>
    <row r="259" spans="1:7" ht="16.2" thickBot="1" x14ac:dyDescent="0.35">
      <c r="A259" s="351" t="s">
        <v>2286</v>
      </c>
      <c r="B259" s="312" t="s">
        <v>6073</v>
      </c>
      <c r="C259" s="365" t="s">
        <v>6129</v>
      </c>
      <c r="D259" s="366" t="s">
        <v>6126</v>
      </c>
      <c r="E259">
        <v>3.99</v>
      </c>
      <c r="F259">
        <v>1</v>
      </c>
      <c r="G259" s="355" t="s">
        <v>2287</v>
      </c>
    </row>
    <row r="260" spans="1:7" ht="16.2" thickBot="1" x14ac:dyDescent="0.35">
      <c r="A260" s="351" t="s">
        <v>6177</v>
      </c>
      <c r="B260" s="368" t="s">
        <v>6870</v>
      </c>
      <c r="C260" s="365" t="s">
        <v>6129</v>
      </c>
      <c r="D260" s="373" t="s">
        <v>6124</v>
      </c>
      <c r="E260">
        <v>3.99</v>
      </c>
      <c r="F260">
        <v>1</v>
      </c>
      <c r="G260" s="356" t="s">
        <v>6205</v>
      </c>
    </row>
    <row r="261" spans="1:7" ht="16.2" thickBot="1" x14ac:dyDescent="0.35">
      <c r="A261" s="351" t="s">
        <v>6178</v>
      </c>
      <c r="B261" s="371" t="s">
        <v>6877</v>
      </c>
      <c r="C261" s="365" t="s">
        <v>6130</v>
      </c>
      <c r="D261" s="345" t="s">
        <v>6128</v>
      </c>
      <c r="E261">
        <v>1.99</v>
      </c>
      <c r="F261">
        <v>1</v>
      </c>
      <c r="G261" s="356" t="s">
        <v>6206</v>
      </c>
    </row>
    <row r="262" spans="1:7" ht="16.2" thickBot="1" x14ac:dyDescent="0.35">
      <c r="A262" s="351" t="s">
        <v>1880</v>
      </c>
      <c r="B262" s="368" t="s">
        <v>6870</v>
      </c>
      <c r="C262" s="365" t="s">
        <v>6130</v>
      </c>
      <c r="D262" s="366" t="s">
        <v>6126</v>
      </c>
      <c r="E262">
        <v>4.99</v>
      </c>
      <c r="F262">
        <v>1</v>
      </c>
      <c r="G262" s="356" t="s">
        <v>1879</v>
      </c>
    </row>
    <row r="263" spans="1:7" ht="16.2" thickBot="1" x14ac:dyDescent="0.35">
      <c r="A263" s="352" t="s">
        <v>5942</v>
      </c>
      <c r="B263" s="295" t="s">
        <v>6055</v>
      </c>
      <c r="C263" s="365" t="s">
        <v>6130</v>
      </c>
      <c r="D263" s="347" t="s">
        <v>6140</v>
      </c>
      <c r="E263">
        <v>4.99</v>
      </c>
      <c r="F263">
        <v>1</v>
      </c>
      <c r="G263" s="356" t="s">
        <v>6208</v>
      </c>
    </row>
    <row r="264" spans="1:7" ht="16.2" thickBot="1" x14ac:dyDescent="0.35">
      <c r="A264" s="351" t="s">
        <v>4466</v>
      </c>
      <c r="B264" s="297" t="s">
        <v>6059</v>
      </c>
      <c r="C264" s="365" t="s">
        <v>6130</v>
      </c>
      <c r="D264" s="347" t="s">
        <v>6140</v>
      </c>
      <c r="E264">
        <v>4.99</v>
      </c>
      <c r="F264">
        <v>1</v>
      </c>
      <c r="G264" s="356" t="s">
        <v>4465</v>
      </c>
    </row>
    <row r="265" spans="1:7" ht="16.2" thickBot="1" x14ac:dyDescent="0.35">
      <c r="A265" s="351" t="s">
        <v>6822</v>
      </c>
      <c r="B265" s="328" t="s">
        <v>1108</v>
      </c>
      <c r="C265" s="365" t="s">
        <v>6130</v>
      </c>
      <c r="D265" s="373" t="s">
        <v>6124</v>
      </c>
      <c r="E265">
        <v>4.99</v>
      </c>
      <c r="F265">
        <v>1</v>
      </c>
      <c r="G265" s="356" t="s">
        <v>6842</v>
      </c>
    </row>
    <row r="266" spans="1:7" ht="16.2" thickBot="1" x14ac:dyDescent="0.35">
      <c r="A266" s="351" t="s">
        <v>6827</v>
      </c>
      <c r="B266" s="306" t="s">
        <v>1123</v>
      </c>
      <c r="C266" s="365" t="s">
        <v>6131</v>
      </c>
      <c r="D266" s="366" t="s">
        <v>6126</v>
      </c>
      <c r="E266">
        <v>4.99</v>
      </c>
      <c r="F266">
        <v>1</v>
      </c>
      <c r="G266" s="356" t="s">
        <v>6847</v>
      </c>
    </row>
    <row r="267" spans="1:7" ht="16.2" thickBot="1" x14ac:dyDescent="0.35">
      <c r="A267" s="351" t="s">
        <v>4134</v>
      </c>
      <c r="B267" s="306" t="s">
        <v>1123</v>
      </c>
      <c r="C267" s="365" t="s">
        <v>6131</v>
      </c>
      <c r="D267" s="366" t="s">
        <v>6126</v>
      </c>
      <c r="E267">
        <v>4.99</v>
      </c>
      <c r="F267">
        <v>2</v>
      </c>
      <c r="G267" s="356" t="s">
        <v>4135</v>
      </c>
    </row>
    <row r="268" spans="1:7" ht="16.2" thickBot="1" x14ac:dyDescent="0.35">
      <c r="A268" s="351" t="s">
        <v>4266</v>
      </c>
      <c r="B268" s="369" t="s">
        <v>6873</v>
      </c>
      <c r="C268" s="365" t="s">
        <v>6131</v>
      </c>
      <c r="D268" s="366" t="s">
        <v>6126</v>
      </c>
      <c r="E268">
        <v>4.99</v>
      </c>
      <c r="F268">
        <v>1</v>
      </c>
      <c r="G268" s="355" t="s">
        <v>5590</v>
      </c>
    </row>
    <row r="269" spans="1:7" ht="16.2" thickBot="1" x14ac:dyDescent="0.35">
      <c r="A269" s="351" t="s">
        <v>74</v>
      </c>
      <c r="B269" s="302" t="s">
        <v>6872</v>
      </c>
      <c r="C269" s="365" t="s">
        <v>6131</v>
      </c>
      <c r="D269" s="366" t="s">
        <v>6126</v>
      </c>
      <c r="E269">
        <v>4.99</v>
      </c>
      <c r="F269">
        <v>1</v>
      </c>
      <c r="G269" s="356" t="s">
        <v>5997</v>
      </c>
    </row>
    <row r="270" spans="1:7" ht="16.2" thickBot="1" x14ac:dyDescent="0.35">
      <c r="A270" s="351" t="s">
        <v>5101</v>
      </c>
      <c r="B270" s="317" t="s">
        <v>1134</v>
      </c>
      <c r="C270" s="365" t="s">
        <v>6131</v>
      </c>
      <c r="D270" s="366" t="s">
        <v>6126</v>
      </c>
      <c r="E270">
        <v>4.99</v>
      </c>
      <c r="F270">
        <v>1</v>
      </c>
      <c r="G270" s="356" t="s">
        <v>6853</v>
      </c>
    </row>
    <row r="271" spans="1:7" ht="16.2" thickBot="1" x14ac:dyDescent="0.35">
      <c r="A271" s="351" t="s">
        <v>1317</v>
      </c>
      <c r="B271" s="295" t="s">
        <v>6055</v>
      </c>
      <c r="C271" s="365" t="s">
        <v>6131</v>
      </c>
      <c r="D271" s="366" t="s">
        <v>6126</v>
      </c>
      <c r="E271">
        <v>4.99</v>
      </c>
      <c r="F271">
        <v>1</v>
      </c>
      <c r="G271" s="356" t="s">
        <v>3803</v>
      </c>
    </row>
    <row r="272" spans="1:7" ht="16.2" thickBot="1" x14ac:dyDescent="0.35">
      <c r="A272" s="351" t="s">
        <v>5659</v>
      </c>
      <c r="B272" s="316" t="s">
        <v>6077</v>
      </c>
      <c r="C272" s="365" t="s">
        <v>6131</v>
      </c>
      <c r="D272" s="366" t="s">
        <v>6126</v>
      </c>
      <c r="E272">
        <v>4.99</v>
      </c>
      <c r="F272">
        <v>1</v>
      </c>
      <c r="G272" s="356" t="s">
        <v>5849</v>
      </c>
    </row>
    <row r="273" spans="1:7" ht="16.2" thickBot="1" x14ac:dyDescent="0.35">
      <c r="A273" s="351" t="s">
        <v>1425</v>
      </c>
      <c r="B273" s="295" t="s">
        <v>6055</v>
      </c>
      <c r="C273" s="365" t="s">
        <v>6887</v>
      </c>
      <c r="D273" s="366" t="s">
        <v>6126</v>
      </c>
      <c r="E273">
        <v>4.99</v>
      </c>
      <c r="F273">
        <v>1</v>
      </c>
      <c r="G273" s="356" t="s">
        <v>6015</v>
      </c>
    </row>
    <row r="274" spans="1:7" ht="16.2" thickBot="1" x14ac:dyDescent="0.35">
      <c r="A274" s="351" t="s">
        <v>2967</v>
      </c>
      <c r="B274" s="318" t="s">
        <v>6089</v>
      </c>
      <c r="C274" s="365" t="s">
        <v>6148</v>
      </c>
      <c r="D274" s="345" t="s">
        <v>6128</v>
      </c>
      <c r="E274">
        <v>4.99</v>
      </c>
      <c r="F274">
        <v>3</v>
      </c>
      <c r="G274" s="355" t="s">
        <v>2966</v>
      </c>
    </row>
    <row r="275" spans="1:7" ht="16.2" thickBot="1" x14ac:dyDescent="0.35">
      <c r="A275" s="351" t="s">
        <v>5557</v>
      </c>
      <c r="B275" s="306" t="s">
        <v>1123</v>
      </c>
      <c r="C275" s="365" t="s">
        <v>6883</v>
      </c>
      <c r="D275" s="345" t="s">
        <v>6128</v>
      </c>
      <c r="E275">
        <v>3.99</v>
      </c>
      <c r="F275">
        <v>1</v>
      </c>
      <c r="G275" s="356" t="s">
        <v>5556</v>
      </c>
    </row>
    <row r="276" spans="1:7" ht="16.2" thickBot="1" x14ac:dyDescent="0.35">
      <c r="A276" s="352" t="s">
        <v>5715</v>
      </c>
      <c r="B276" s="312" t="s">
        <v>6083</v>
      </c>
      <c r="C276" s="365" t="s">
        <v>6883</v>
      </c>
      <c r="D276" s="366" t="s">
        <v>6126</v>
      </c>
      <c r="E276">
        <v>3.99</v>
      </c>
      <c r="F276">
        <v>1</v>
      </c>
      <c r="G276" s="356" t="s">
        <v>5836</v>
      </c>
    </row>
    <row r="277" spans="1:7" ht="16.2" thickBot="1" x14ac:dyDescent="0.35">
      <c r="A277" s="351" t="s">
        <v>3459</v>
      </c>
      <c r="B277" s="305" t="s">
        <v>6072</v>
      </c>
      <c r="C277" s="365" t="s">
        <v>6888</v>
      </c>
      <c r="D277" s="366" t="s">
        <v>6126</v>
      </c>
      <c r="E277">
        <v>3.99</v>
      </c>
      <c r="F277">
        <v>1</v>
      </c>
      <c r="G277" s="355" t="s">
        <v>3460</v>
      </c>
    </row>
    <row r="278" spans="1:7" ht="16.2" thickBot="1" x14ac:dyDescent="0.35">
      <c r="A278" s="351" t="s">
        <v>3775</v>
      </c>
      <c r="B278" s="303" t="s">
        <v>6082</v>
      </c>
      <c r="C278" s="365" t="s">
        <v>6884</v>
      </c>
      <c r="D278" s="366" t="s">
        <v>6126</v>
      </c>
      <c r="E278">
        <v>3.99</v>
      </c>
      <c r="F278">
        <v>2</v>
      </c>
      <c r="G278" s="356" t="s">
        <v>3774</v>
      </c>
    </row>
    <row r="279" spans="1:7" ht="16.2" thickBot="1" x14ac:dyDescent="0.35">
      <c r="A279" s="351" t="s">
        <v>3802</v>
      </c>
      <c r="B279" s="312" t="s">
        <v>6073</v>
      </c>
      <c r="C279" s="365" t="s">
        <v>6135</v>
      </c>
      <c r="D279" s="345" t="s">
        <v>6128</v>
      </c>
      <c r="E279">
        <v>3.99</v>
      </c>
      <c r="F279">
        <v>1</v>
      </c>
      <c r="G279" s="356" t="s">
        <v>3801</v>
      </c>
    </row>
    <row r="280" spans="1:7" ht="16.2" thickBot="1" x14ac:dyDescent="0.35">
      <c r="A280" s="351" t="s">
        <v>3087</v>
      </c>
      <c r="B280" s="296" t="s">
        <v>6111</v>
      </c>
      <c r="C280" s="365" t="s">
        <v>6135</v>
      </c>
      <c r="D280" s="345" t="s">
        <v>6128</v>
      </c>
      <c r="E280">
        <v>3.99</v>
      </c>
      <c r="F280">
        <v>1</v>
      </c>
      <c r="G280" s="356" t="s">
        <v>6006</v>
      </c>
    </row>
    <row r="281" spans="1:7" ht="16.2" thickBot="1" x14ac:dyDescent="0.35">
      <c r="A281" s="351" t="s">
        <v>3795</v>
      </c>
      <c r="B281" s="306" t="s">
        <v>1123</v>
      </c>
      <c r="C281" s="365" t="s">
        <v>6135</v>
      </c>
      <c r="D281" s="366" t="s">
        <v>6126</v>
      </c>
      <c r="E281">
        <v>3.99</v>
      </c>
      <c r="F281">
        <v>1</v>
      </c>
      <c r="G281" s="356" t="s">
        <v>3794</v>
      </c>
    </row>
    <row r="282" spans="1:7" ht="16.2" thickBot="1" x14ac:dyDescent="0.35">
      <c r="A282" s="351" t="s">
        <v>411</v>
      </c>
      <c r="B282" s="326" t="s">
        <v>6093</v>
      </c>
      <c r="C282" s="365" t="s">
        <v>6135</v>
      </c>
      <c r="D282" s="366" t="s">
        <v>6126</v>
      </c>
      <c r="E282">
        <v>3.49</v>
      </c>
      <c r="F282">
        <v>1</v>
      </c>
      <c r="G282" s="355" t="s">
        <v>412</v>
      </c>
    </row>
    <row r="283" spans="1:7" ht="16.2" thickBot="1" x14ac:dyDescent="0.35">
      <c r="A283" s="351" t="s">
        <v>2832</v>
      </c>
      <c r="B283" s="296" t="s">
        <v>6110</v>
      </c>
      <c r="C283" s="365" t="s">
        <v>6135</v>
      </c>
      <c r="D283" s="366" t="s">
        <v>6126</v>
      </c>
      <c r="E283">
        <v>3.49</v>
      </c>
      <c r="F283">
        <v>2</v>
      </c>
      <c r="G283" s="356" t="s">
        <v>6052</v>
      </c>
    </row>
    <row r="284" spans="1:7" ht="16.2" thickBot="1" x14ac:dyDescent="0.35">
      <c r="A284" s="351" t="s">
        <v>241</v>
      </c>
      <c r="B284" s="327" t="s">
        <v>1101</v>
      </c>
      <c r="C284" s="365" t="s">
        <v>6135</v>
      </c>
      <c r="D284" s="347" t="s">
        <v>6140</v>
      </c>
      <c r="E284">
        <v>3.49</v>
      </c>
      <c r="F284">
        <v>1</v>
      </c>
      <c r="G284" s="356" t="s">
        <v>6017</v>
      </c>
    </row>
    <row r="285" spans="1:7" ht="16.2" thickBot="1" x14ac:dyDescent="0.35">
      <c r="A285" s="351" t="s">
        <v>5670</v>
      </c>
      <c r="B285" s="306" t="s">
        <v>1123</v>
      </c>
      <c r="C285" s="365" t="s">
        <v>6135</v>
      </c>
      <c r="D285" s="347" t="s">
        <v>6140</v>
      </c>
      <c r="E285">
        <v>2.99</v>
      </c>
      <c r="F285">
        <v>4</v>
      </c>
      <c r="G285" s="356" t="s">
        <v>5703</v>
      </c>
    </row>
    <row r="286" spans="1:7" ht="16.2" thickBot="1" x14ac:dyDescent="0.35">
      <c r="A286" s="351" t="s">
        <v>6174</v>
      </c>
      <c r="B286" s="326" t="s">
        <v>6093</v>
      </c>
      <c r="C286" s="365" t="s">
        <v>6867</v>
      </c>
      <c r="D286" s="366" t="s">
        <v>6126</v>
      </c>
      <c r="E286">
        <v>2.99</v>
      </c>
      <c r="F286">
        <v>2</v>
      </c>
      <c r="G286" s="356" t="s">
        <v>6202</v>
      </c>
    </row>
    <row r="287" spans="1:7" ht="16.2" thickBot="1" x14ac:dyDescent="0.35">
      <c r="A287" s="351" t="s">
        <v>6825</v>
      </c>
      <c r="B287" s="318" t="s">
        <v>6089</v>
      </c>
      <c r="C287" s="365" t="s">
        <v>6867</v>
      </c>
      <c r="D287" s="366" t="s">
        <v>6126</v>
      </c>
      <c r="E287">
        <v>2.99</v>
      </c>
      <c r="F287">
        <v>1</v>
      </c>
      <c r="G287" s="356" t="s">
        <v>6845</v>
      </c>
    </row>
    <row r="288" spans="1:7" ht="16.2" thickBot="1" x14ac:dyDescent="0.35">
      <c r="A288" s="351" t="s">
        <v>2420</v>
      </c>
      <c r="B288" s="371" t="s">
        <v>6880</v>
      </c>
      <c r="C288" s="365" t="s">
        <v>6867</v>
      </c>
      <c r="D288" s="366" t="s">
        <v>6126</v>
      </c>
      <c r="E288">
        <v>4.99</v>
      </c>
      <c r="F288">
        <v>2</v>
      </c>
      <c r="G288" s="355" t="s">
        <v>2419</v>
      </c>
    </row>
    <row r="289" spans="1:7" ht="16.2" thickBot="1" x14ac:dyDescent="0.35">
      <c r="A289" s="351" t="s">
        <v>3090</v>
      </c>
      <c r="B289" s="312" t="s">
        <v>6073</v>
      </c>
      <c r="C289" s="365" t="s">
        <v>6867</v>
      </c>
      <c r="D289" s="366" t="s">
        <v>6126</v>
      </c>
      <c r="E289">
        <v>4.99</v>
      </c>
      <c r="F289">
        <v>1</v>
      </c>
      <c r="G289" s="356" t="s">
        <v>5994</v>
      </c>
    </row>
    <row r="290" spans="1:7" ht="16.2" thickBot="1" x14ac:dyDescent="0.35">
      <c r="A290" s="351" t="s">
        <v>3793</v>
      </c>
      <c r="B290" s="312" t="s">
        <v>6073</v>
      </c>
      <c r="C290" s="365" t="s">
        <v>6867</v>
      </c>
      <c r="D290" s="366" t="s">
        <v>6126</v>
      </c>
      <c r="E290">
        <v>4.99</v>
      </c>
      <c r="F290">
        <v>1</v>
      </c>
      <c r="G290" s="356" t="s">
        <v>3792</v>
      </c>
    </row>
    <row r="291" spans="1:7" ht="16.2" thickBot="1" x14ac:dyDescent="0.35">
      <c r="A291" s="351" t="s">
        <v>3060</v>
      </c>
      <c r="B291" s="306" t="s">
        <v>1123</v>
      </c>
      <c r="C291" s="365" t="s">
        <v>6868</v>
      </c>
      <c r="D291" s="366" t="s">
        <v>6126</v>
      </c>
      <c r="E291">
        <v>4.99</v>
      </c>
      <c r="F291">
        <v>1</v>
      </c>
      <c r="G291" s="355" t="s">
        <v>3061</v>
      </c>
    </row>
    <row r="292" spans="1:7" ht="16.2" thickBot="1" x14ac:dyDescent="0.35">
      <c r="A292" s="351" t="s">
        <v>1585</v>
      </c>
      <c r="B292" s="316" t="s">
        <v>6077</v>
      </c>
      <c r="C292" s="365" t="s">
        <v>6868</v>
      </c>
      <c r="D292" s="366" t="s">
        <v>6126</v>
      </c>
      <c r="E292">
        <v>4.99</v>
      </c>
      <c r="F292">
        <v>1</v>
      </c>
      <c r="G292" s="356" t="s">
        <v>6859</v>
      </c>
    </row>
    <row r="293" spans="1:7" ht="16.2" thickBot="1" x14ac:dyDescent="0.35">
      <c r="A293" s="351" t="s">
        <v>3166</v>
      </c>
      <c r="B293" s="327" t="s">
        <v>1101</v>
      </c>
      <c r="C293" s="365" t="s">
        <v>6127</v>
      </c>
      <c r="D293" s="345" t="s">
        <v>6128</v>
      </c>
      <c r="E293">
        <v>4.99</v>
      </c>
      <c r="F293">
        <v>1</v>
      </c>
      <c r="G293" s="355" t="s">
        <v>3167</v>
      </c>
    </row>
    <row r="294" spans="1:7" ht="16.2" thickBot="1" x14ac:dyDescent="0.35">
      <c r="A294" s="351" t="s">
        <v>5659</v>
      </c>
      <c r="B294" s="300" t="s">
        <v>5944</v>
      </c>
      <c r="C294" s="365" t="s">
        <v>6127</v>
      </c>
      <c r="D294" s="345" t="s">
        <v>6128</v>
      </c>
      <c r="E294">
        <v>4.99</v>
      </c>
      <c r="F294">
        <v>1</v>
      </c>
      <c r="G294" s="356" t="s">
        <v>5660</v>
      </c>
    </row>
    <row r="295" spans="1:7" ht="16.2" thickBot="1" x14ac:dyDescent="0.35">
      <c r="A295" s="351" t="s">
        <v>3160</v>
      </c>
      <c r="B295" s="296" t="s">
        <v>6110</v>
      </c>
      <c r="C295" s="365" t="s">
        <v>6127</v>
      </c>
      <c r="D295" s="345" t="s">
        <v>6128</v>
      </c>
      <c r="E295">
        <v>4.99</v>
      </c>
      <c r="F295">
        <v>2</v>
      </c>
      <c r="G295" s="356" t="s">
        <v>3159</v>
      </c>
    </row>
    <row r="296" spans="1:7" ht="16.2" thickBot="1" x14ac:dyDescent="0.35">
      <c r="A296" s="352" t="s">
        <v>1996</v>
      </c>
      <c r="B296" s="309" t="s">
        <v>6069</v>
      </c>
      <c r="C296" s="365" t="s">
        <v>6127</v>
      </c>
      <c r="D296" s="366" t="s">
        <v>6126</v>
      </c>
      <c r="E296">
        <v>4.99</v>
      </c>
      <c r="F296">
        <v>3</v>
      </c>
      <c r="G296" s="355" t="s">
        <v>3451</v>
      </c>
    </row>
    <row r="297" spans="1:7" ht="16.2" thickBot="1" x14ac:dyDescent="0.35">
      <c r="A297" s="352" t="s">
        <v>3067</v>
      </c>
      <c r="B297" s="315" t="s">
        <v>6108</v>
      </c>
      <c r="C297" s="365" t="s">
        <v>6127</v>
      </c>
      <c r="D297" s="366" t="s">
        <v>6126</v>
      </c>
      <c r="E297">
        <v>4.99</v>
      </c>
      <c r="F297">
        <v>1</v>
      </c>
      <c r="G297" s="355" t="s">
        <v>3066</v>
      </c>
    </row>
    <row r="298" spans="1:7" ht="16.2" thickBot="1" x14ac:dyDescent="0.35">
      <c r="A298" s="351" t="s">
        <v>6831</v>
      </c>
      <c r="B298" s="306" t="s">
        <v>1123</v>
      </c>
      <c r="C298" s="365" t="s">
        <v>6127</v>
      </c>
      <c r="D298" s="366" t="s">
        <v>6126</v>
      </c>
      <c r="E298">
        <v>4.99</v>
      </c>
      <c r="F298">
        <v>3</v>
      </c>
      <c r="G298" s="356" t="s">
        <v>6851</v>
      </c>
    </row>
    <row r="299" spans="1:7" ht="16.2" thickBot="1" x14ac:dyDescent="0.35">
      <c r="A299" s="351" t="s">
        <v>2478</v>
      </c>
      <c r="B299" s="311" t="s">
        <v>6071</v>
      </c>
      <c r="C299" s="365" t="s">
        <v>6127</v>
      </c>
      <c r="D299" s="366" t="s">
        <v>6126</v>
      </c>
      <c r="E299">
        <v>4.99</v>
      </c>
      <c r="F299">
        <v>3</v>
      </c>
      <c r="G299" s="355" t="s">
        <v>2479</v>
      </c>
    </row>
    <row r="300" spans="1:7" ht="16.2" thickBot="1" x14ac:dyDescent="0.35">
      <c r="A300" s="351" t="s">
        <v>4826</v>
      </c>
      <c r="B300" s="326" t="s">
        <v>6093</v>
      </c>
      <c r="C300" s="365" t="s">
        <v>6127</v>
      </c>
      <c r="D300" s="366" t="s">
        <v>6126</v>
      </c>
      <c r="E300">
        <v>4.99</v>
      </c>
      <c r="F300">
        <v>1</v>
      </c>
      <c r="G300" s="356" t="s">
        <v>6016</v>
      </c>
    </row>
    <row r="301" spans="1:7" ht="16.2" thickBot="1" x14ac:dyDescent="0.35">
      <c r="A301" s="351" t="s">
        <v>1938</v>
      </c>
      <c r="B301" s="331" t="s">
        <v>1107</v>
      </c>
      <c r="C301" s="365" t="s">
        <v>6127</v>
      </c>
      <c r="D301" s="373" t="s">
        <v>6124</v>
      </c>
      <c r="E301">
        <v>4.99</v>
      </c>
      <c r="F301">
        <v>1</v>
      </c>
      <c r="G301" s="355" t="s">
        <v>1937</v>
      </c>
    </row>
    <row r="302" spans="1:7" ht="16.2" thickBot="1" x14ac:dyDescent="0.35">
      <c r="A302" s="351" t="s">
        <v>2392</v>
      </c>
      <c r="B302" s="326" t="s">
        <v>6093</v>
      </c>
      <c r="C302" s="365" t="s">
        <v>6127</v>
      </c>
      <c r="D302" s="373" t="s">
        <v>6124</v>
      </c>
      <c r="E302">
        <v>4.99</v>
      </c>
      <c r="F302">
        <v>1</v>
      </c>
      <c r="G302" s="356" t="s">
        <v>6024</v>
      </c>
    </row>
    <row r="303" spans="1:7" ht="16.2" thickBot="1" x14ac:dyDescent="0.35">
      <c r="A303" s="351" t="s">
        <v>2983</v>
      </c>
      <c r="B303" s="318" t="s">
        <v>6063</v>
      </c>
      <c r="C303" s="365" t="s">
        <v>6129</v>
      </c>
      <c r="D303" s="345" t="s">
        <v>6128</v>
      </c>
      <c r="E303">
        <v>4.99</v>
      </c>
      <c r="F303">
        <v>1</v>
      </c>
      <c r="G303" s="356" t="s">
        <v>5588</v>
      </c>
    </row>
    <row r="304" spans="1:7" ht="16.2" thickBot="1" x14ac:dyDescent="0.35">
      <c r="A304" s="351" t="s">
        <v>3469</v>
      </c>
      <c r="B304" s="301" t="s">
        <v>6061</v>
      </c>
      <c r="C304" s="365" t="s">
        <v>6129</v>
      </c>
      <c r="D304" s="366" t="s">
        <v>6126</v>
      </c>
      <c r="E304">
        <v>4.99</v>
      </c>
      <c r="F304">
        <v>1</v>
      </c>
      <c r="G304" s="355" t="s">
        <v>1986</v>
      </c>
    </row>
    <row r="305" spans="1:7" ht="16.2" thickBot="1" x14ac:dyDescent="0.35">
      <c r="A305" s="351" t="s">
        <v>387</v>
      </c>
      <c r="B305" s="369" t="s">
        <v>6873</v>
      </c>
      <c r="C305" s="365" t="s">
        <v>6129</v>
      </c>
      <c r="D305" s="366" t="s">
        <v>6126</v>
      </c>
      <c r="E305">
        <v>4.99</v>
      </c>
      <c r="F305">
        <v>1</v>
      </c>
      <c r="G305" s="355" t="s">
        <v>386</v>
      </c>
    </row>
    <row r="306" spans="1:7" ht="16.2" thickBot="1" x14ac:dyDescent="0.35">
      <c r="A306" s="351" t="s">
        <v>1243</v>
      </c>
      <c r="B306" s="302" t="s">
        <v>1106</v>
      </c>
      <c r="C306" s="365" t="s">
        <v>6130</v>
      </c>
      <c r="D306" s="366" t="s">
        <v>6126</v>
      </c>
      <c r="E306">
        <v>4.99</v>
      </c>
      <c r="F306">
        <v>1</v>
      </c>
      <c r="G306" s="355" t="s">
        <v>3096</v>
      </c>
    </row>
    <row r="307" spans="1:7" ht="16.2" thickBot="1" x14ac:dyDescent="0.35">
      <c r="A307" s="352" t="s">
        <v>2024</v>
      </c>
      <c r="B307" s="303" t="s">
        <v>6082</v>
      </c>
      <c r="C307" s="365" t="s">
        <v>6130</v>
      </c>
      <c r="D307" s="366" t="s">
        <v>6126</v>
      </c>
      <c r="E307">
        <v>4.99</v>
      </c>
      <c r="F307">
        <v>2</v>
      </c>
      <c r="G307" s="355" t="s">
        <v>3693</v>
      </c>
    </row>
    <row r="308" spans="1:7" ht="16.2" thickBot="1" x14ac:dyDescent="0.35">
      <c r="A308" s="351" t="s">
        <v>397</v>
      </c>
      <c r="B308" s="369" t="s">
        <v>6873</v>
      </c>
      <c r="C308" s="365" t="s">
        <v>6130</v>
      </c>
      <c r="D308" s="366" t="s">
        <v>6126</v>
      </c>
      <c r="E308">
        <v>4.99</v>
      </c>
      <c r="F308">
        <v>2</v>
      </c>
      <c r="G308" s="355" t="s">
        <v>3680</v>
      </c>
    </row>
    <row r="309" spans="1:7" ht="16.2" thickBot="1" x14ac:dyDescent="0.35">
      <c r="A309" s="351" t="s">
        <v>4878</v>
      </c>
      <c r="B309" s="326" t="s">
        <v>6093</v>
      </c>
      <c r="C309" s="365" t="s">
        <v>6130</v>
      </c>
      <c r="D309" s="366" t="s">
        <v>6126</v>
      </c>
      <c r="E309">
        <v>4.99</v>
      </c>
      <c r="F309">
        <v>1</v>
      </c>
      <c r="G309" s="356" t="s">
        <v>5864</v>
      </c>
    </row>
    <row r="310" spans="1:7" ht="16.2" thickBot="1" x14ac:dyDescent="0.35">
      <c r="A310" s="352" t="s">
        <v>459</v>
      </c>
      <c r="B310" s="372" t="s">
        <v>6879</v>
      </c>
      <c r="C310" s="365" t="s">
        <v>6131</v>
      </c>
      <c r="D310" s="373" t="s">
        <v>6124</v>
      </c>
      <c r="E310">
        <v>3.99</v>
      </c>
      <c r="F310">
        <v>1</v>
      </c>
      <c r="G310" s="356" t="s">
        <v>5569</v>
      </c>
    </row>
    <row r="311" spans="1:7" ht="16.2" thickBot="1" x14ac:dyDescent="0.35">
      <c r="A311" s="351" t="s">
        <v>1989</v>
      </c>
      <c r="B311" s="318" t="s">
        <v>6089</v>
      </c>
      <c r="C311" s="365" t="s">
        <v>6887</v>
      </c>
      <c r="D311" s="345" t="s">
        <v>6128</v>
      </c>
      <c r="E311">
        <v>3.99</v>
      </c>
      <c r="F311">
        <v>1</v>
      </c>
      <c r="G311" s="355" t="s">
        <v>1988</v>
      </c>
    </row>
    <row r="312" spans="1:7" ht="16.2" thickBot="1" x14ac:dyDescent="0.35">
      <c r="A312" s="352" t="s">
        <v>5641</v>
      </c>
      <c r="B312" s="296" t="s">
        <v>6058</v>
      </c>
      <c r="C312" s="365" t="s">
        <v>6887</v>
      </c>
      <c r="D312" s="366" t="s">
        <v>6126</v>
      </c>
      <c r="E312">
        <v>3.99</v>
      </c>
      <c r="F312">
        <v>1</v>
      </c>
      <c r="G312" s="356" t="s">
        <v>5856</v>
      </c>
    </row>
    <row r="313" spans="1:7" ht="16.2" thickBot="1" x14ac:dyDescent="0.35">
      <c r="A313" s="351" t="s">
        <v>3708</v>
      </c>
      <c r="B313" s="312" t="s">
        <v>6083</v>
      </c>
      <c r="C313" s="365" t="s">
        <v>6883</v>
      </c>
      <c r="D313" s="366" t="s">
        <v>6126</v>
      </c>
      <c r="E313">
        <v>3.99</v>
      </c>
      <c r="F313">
        <v>1</v>
      </c>
      <c r="G313" s="355" t="s">
        <v>3707</v>
      </c>
    </row>
    <row r="314" spans="1:7" ht="16.2" thickBot="1" x14ac:dyDescent="0.35">
      <c r="A314" s="352" t="s">
        <v>3211</v>
      </c>
      <c r="B314" s="311" t="s">
        <v>6071</v>
      </c>
      <c r="C314" s="365" t="s">
        <v>6143</v>
      </c>
      <c r="D314" s="345" t="s">
        <v>6128</v>
      </c>
      <c r="E314">
        <v>3.99</v>
      </c>
      <c r="F314">
        <v>1</v>
      </c>
      <c r="G314" s="356" t="s">
        <v>5999</v>
      </c>
    </row>
    <row r="315" spans="1:7" ht="16.2" thickBot="1" x14ac:dyDescent="0.35">
      <c r="A315" s="351" t="s">
        <v>3109</v>
      </c>
      <c r="B315" s="296" t="s">
        <v>6111</v>
      </c>
      <c r="C315" s="365" t="s">
        <v>6135</v>
      </c>
      <c r="D315" s="366" t="s">
        <v>6126</v>
      </c>
      <c r="E315">
        <v>3.99</v>
      </c>
      <c r="F315">
        <v>1</v>
      </c>
      <c r="G315" s="355" t="s">
        <v>3110</v>
      </c>
    </row>
    <row r="316" spans="1:7" ht="16.2" thickBot="1" x14ac:dyDescent="0.35">
      <c r="A316" s="351" t="s">
        <v>5942</v>
      </c>
      <c r="B316" s="305" t="s">
        <v>6085</v>
      </c>
      <c r="C316" s="365" t="s">
        <v>6135</v>
      </c>
      <c r="D316" s="347" t="s">
        <v>6140</v>
      </c>
      <c r="E316">
        <v>3.99</v>
      </c>
      <c r="F316">
        <v>1</v>
      </c>
      <c r="G316" s="356" t="s">
        <v>6013</v>
      </c>
    </row>
    <row r="317" spans="1:7" ht="16.2" thickBot="1" x14ac:dyDescent="0.35">
      <c r="A317" s="351" t="s">
        <v>6824</v>
      </c>
      <c r="B317" s="306" t="s">
        <v>1123</v>
      </c>
      <c r="C317" s="365" t="s">
        <v>6867</v>
      </c>
      <c r="D317" s="366" t="s">
        <v>6126</v>
      </c>
      <c r="E317">
        <v>3.99</v>
      </c>
      <c r="F317">
        <v>2</v>
      </c>
      <c r="G317" s="356" t="s">
        <v>6844</v>
      </c>
    </row>
    <row r="318" spans="1:7" ht="16.2" thickBot="1" x14ac:dyDescent="0.35">
      <c r="A318" s="352" t="s">
        <v>2555</v>
      </c>
      <c r="B318" s="322" t="s">
        <v>6086</v>
      </c>
      <c r="C318" s="365" t="s">
        <v>6867</v>
      </c>
      <c r="D318" s="366" t="s">
        <v>6126</v>
      </c>
      <c r="E318">
        <v>3.99</v>
      </c>
      <c r="F318">
        <v>1</v>
      </c>
      <c r="G318" s="355" t="s">
        <v>2982</v>
      </c>
    </row>
    <row r="319" spans="1:7" ht="16.2" thickBot="1" x14ac:dyDescent="0.35">
      <c r="A319" s="351" t="s">
        <v>5834</v>
      </c>
      <c r="B319" s="300" t="s">
        <v>5944</v>
      </c>
      <c r="C319" s="365" t="s">
        <v>6867</v>
      </c>
      <c r="D319" s="366" t="s">
        <v>6126</v>
      </c>
      <c r="E319">
        <v>3.99</v>
      </c>
      <c r="F319">
        <v>2</v>
      </c>
      <c r="G319" s="356" t="s">
        <v>6001</v>
      </c>
    </row>
    <row r="320" spans="1:7" ht="16.2" thickBot="1" x14ac:dyDescent="0.35">
      <c r="A320" s="351" t="s">
        <v>3782</v>
      </c>
      <c r="B320" s="297" t="s">
        <v>6059</v>
      </c>
      <c r="C320" s="365" t="s">
        <v>6867</v>
      </c>
      <c r="D320" s="366" t="s">
        <v>6126</v>
      </c>
      <c r="E320">
        <v>3.99</v>
      </c>
      <c r="F320">
        <v>2</v>
      </c>
      <c r="G320" s="356" t="s">
        <v>3781</v>
      </c>
    </row>
    <row r="321" spans="1:7" ht="16.2" thickBot="1" x14ac:dyDescent="0.35">
      <c r="A321" s="351" t="s">
        <v>3337</v>
      </c>
      <c r="B321" s="312" t="s">
        <v>6073</v>
      </c>
      <c r="C321" s="365" t="s">
        <v>6867</v>
      </c>
      <c r="D321" s="366" t="s">
        <v>6126</v>
      </c>
      <c r="E321">
        <v>3.99</v>
      </c>
      <c r="F321">
        <v>1</v>
      </c>
      <c r="G321" s="355" t="s">
        <v>3336</v>
      </c>
    </row>
    <row r="322" spans="1:7" ht="16.2" thickBot="1" x14ac:dyDescent="0.35">
      <c r="A322" s="351" t="s">
        <v>165</v>
      </c>
      <c r="B322" s="296" t="s">
        <v>6110</v>
      </c>
      <c r="C322" s="365" t="s">
        <v>6867</v>
      </c>
      <c r="D322" s="366" t="s">
        <v>6126</v>
      </c>
      <c r="E322">
        <v>3.99</v>
      </c>
      <c r="F322">
        <v>1</v>
      </c>
      <c r="G322" s="355" t="s">
        <v>164</v>
      </c>
    </row>
    <row r="323" spans="1:7" ht="16.2" thickBot="1" x14ac:dyDescent="0.35">
      <c r="A323" s="351" t="s">
        <v>5020</v>
      </c>
      <c r="B323" s="336" t="s">
        <v>6112</v>
      </c>
      <c r="C323" s="365" t="s">
        <v>6867</v>
      </c>
      <c r="D323" s="373" t="s">
        <v>6124</v>
      </c>
      <c r="E323">
        <v>3.99</v>
      </c>
      <c r="F323">
        <v>1</v>
      </c>
      <c r="G323" s="356" t="s">
        <v>5019</v>
      </c>
    </row>
    <row r="324" spans="1:7" ht="16.2" thickBot="1" x14ac:dyDescent="0.35">
      <c r="A324" s="351" t="s">
        <v>3107</v>
      </c>
      <c r="B324" s="299" t="s">
        <v>1102</v>
      </c>
      <c r="C324" s="365" t="s">
        <v>6868</v>
      </c>
      <c r="D324" s="366" t="s">
        <v>6126</v>
      </c>
      <c r="E324">
        <v>3.99</v>
      </c>
      <c r="F324">
        <v>3</v>
      </c>
      <c r="G324" s="356" t="s">
        <v>3108</v>
      </c>
    </row>
    <row r="325" spans="1:7" ht="16.2" thickBot="1" x14ac:dyDescent="0.35">
      <c r="A325" s="352" t="s">
        <v>4447</v>
      </c>
      <c r="B325" s="309" t="s">
        <v>6069</v>
      </c>
      <c r="C325" s="365" t="s">
        <v>6868</v>
      </c>
      <c r="D325" s="366" t="s">
        <v>6126</v>
      </c>
      <c r="E325">
        <v>3.99</v>
      </c>
      <c r="F325">
        <v>1</v>
      </c>
      <c r="G325" s="356" t="s">
        <v>4448</v>
      </c>
    </row>
    <row r="326" spans="1:7" ht="16.2" thickBot="1" x14ac:dyDescent="0.35">
      <c r="A326" s="351" t="s">
        <v>2298</v>
      </c>
      <c r="B326" s="334" t="s">
        <v>6107</v>
      </c>
      <c r="C326" s="365" t="s">
        <v>6868</v>
      </c>
      <c r="D326" s="366" t="s">
        <v>6126</v>
      </c>
      <c r="E326">
        <v>3.99</v>
      </c>
      <c r="F326">
        <v>1</v>
      </c>
      <c r="G326" s="355" t="s">
        <v>2297</v>
      </c>
    </row>
    <row r="327" spans="1:7" ht="16.2" thickBot="1" x14ac:dyDescent="0.35">
      <c r="A327" s="351" t="s">
        <v>5406</v>
      </c>
      <c r="B327" s="334" t="s">
        <v>6107</v>
      </c>
      <c r="C327" s="365" t="s">
        <v>6868</v>
      </c>
      <c r="D327" s="366" t="s">
        <v>6126</v>
      </c>
      <c r="E327">
        <v>3.99</v>
      </c>
      <c r="F327">
        <v>1</v>
      </c>
      <c r="G327" s="356" t="s">
        <v>2297</v>
      </c>
    </row>
    <row r="328" spans="1:7" ht="16.2" thickBot="1" x14ac:dyDescent="0.35">
      <c r="A328" s="351" t="s">
        <v>5561</v>
      </c>
      <c r="B328" s="306" t="s">
        <v>1123</v>
      </c>
      <c r="C328" s="365" t="s">
        <v>6868</v>
      </c>
      <c r="D328" s="366" t="s">
        <v>6126</v>
      </c>
      <c r="E328">
        <v>3.49</v>
      </c>
      <c r="F328">
        <v>1</v>
      </c>
      <c r="G328" s="356" t="s">
        <v>5560</v>
      </c>
    </row>
    <row r="329" spans="1:7" ht="16.2" thickBot="1" x14ac:dyDescent="0.35">
      <c r="A329" s="351" t="s">
        <v>5392</v>
      </c>
      <c r="B329" s="318" t="s">
        <v>6063</v>
      </c>
      <c r="C329" s="365" t="s">
        <v>6868</v>
      </c>
      <c r="D329" s="366" t="s">
        <v>6126</v>
      </c>
      <c r="E329">
        <v>3.49</v>
      </c>
      <c r="F329">
        <v>1</v>
      </c>
      <c r="G329" s="356" t="s">
        <v>5393</v>
      </c>
    </row>
    <row r="330" spans="1:7" ht="16.2" thickBot="1" x14ac:dyDescent="0.35">
      <c r="A330" s="351" t="s">
        <v>241</v>
      </c>
      <c r="B330" s="305" t="s">
        <v>6081</v>
      </c>
      <c r="C330" s="365" t="s">
        <v>6868</v>
      </c>
      <c r="D330" s="366" t="s">
        <v>6126</v>
      </c>
      <c r="E330">
        <v>3.49</v>
      </c>
      <c r="F330">
        <v>1</v>
      </c>
      <c r="G330" s="356" t="s">
        <v>6852</v>
      </c>
    </row>
    <row r="331" spans="1:7" ht="16.2" thickBot="1" x14ac:dyDescent="0.35">
      <c r="A331" s="351" t="s">
        <v>2299</v>
      </c>
      <c r="B331" s="371" t="s">
        <v>6877</v>
      </c>
      <c r="C331" s="365" t="s">
        <v>6868</v>
      </c>
      <c r="D331" s="366" t="s">
        <v>6126</v>
      </c>
      <c r="E331">
        <v>3.49</v>
      </c>
      <c r="F331">
        <v>2</v>
      </c>
      <c r="G331" s="356" t="s">
        <v>6031</v>
      </c>
    </row>
    <row r="332" spans="1:7" ht="16.2" thickBot="1" x14ac:dyDescent="0.35">
      <c r="A332" s="351" t="s">
        <v>576</v>
      </c>
      <c r="B332" s="326" t="s">
        <v>6093</v>
      </c>
      <c r="C332" s="365" t="s">
        <v>6868</v>
      </c>
      <c r="D332" s="347" t="s">
        <v>6140</v>
      </c>
      <c r="E332">
        <v>2.99</v>
      </c>
      <c r="F332">
        <v>1</v>
      </c>
      <c r="G332" s="355" t="s">
        <v>3015</v>
      </c>
    </row>
    <row r="333" spans="1:7" ht="16.2" thickBot="1" x14ac:dyDescent="0.35">
      <c r="A333" s="351" t="s">
        <v>2777</v>
      </c>
      <c r="B333" s="305" t="s">
        <v>6081</v>
      </c>
      <c r="C333" s="365" t="s">
        <v>6868</v>
      </c>
      <c r="D333" s="347" t="s">
        <v>6140</v>
      </c>
      <c r="E333">
        <v>2.99</v>
      </c>
      <c r="F333">
        <v>1</v>
      </c>
      <c r="G333" s="355" t="s">
        <v>2776</v>
      </c>
    </row>
    <row r="334" spans="1:7" ht="16.2" thickBot="1" x14ac:dyDescent="0.35">
      <c r="A334" s="351" t="s">
        <v>2298</v>
      </c>
      <c r="B334" s="322" t="s">
        <v>6086</v>
      </c>
      <c r="C334" s="365" t="s">
        <v>6127</v>
      </c>
      <c r="D334" s="345" t="s">
        <v>6128</v>
      </c>
      <c r="E334">
        <v>2.99</v>
      </c>
      <c r="F334">
        <v>1</v>
      </c>
      <c r="G334" s="356" t="s">
        <v>6855</v>
      </c>
    </row>
    <row r="335" spans="1:7" ht="16.2" thickBot="1" x14ac:dyDescent="0.35">
      <c r="A335" s="351" t="s">
        <v>1666</v>
      </c>
      <c r="B335" s="301" t="s">
        <v>6061</v>
      </c>
      <c r="C335" s="365" t="s">
        <v>6127</v>
      </c>
      <c r="D335" s="366" t="s">
        <v>6126</v>
      </c>
      <c r="E335">
        <v>2.99</v>
      </c>
      <c r="F335">
        <v>1</v>
      </c>
      <c r="G335" s="355" t="s">
        <v>1677</v>
      </c>
    </row>
    <row r="336" spans="1:7" ht="16.2" thickBot="1" x14ac:dyDescent="0.35">
      <c r="A336" s="351" t="s">
        <v>4523</v>
      </c>
      <c r="B336" s="303" t="s">
        <v>6871</v>
      </c>
      <c r="C336" s="365" t="s">
        <v>6127</v>
      </c>
      <c r="D336" s="366" t="s">
        <v>6126</v>
      </c>
      <c r="E336">
        <v>2.99</v>
      </c>
      <c r="F336">
        <v>2</v>
      </c>
      <c r="G336" s="356" t="s">
        <v>6033</v>
      </c>
    </row>
    <row r="337" spans="1:7" ht="16.2" thickBot="1" x14ac:dyDescent="0.35">
      <c r="A337" s="351" t="s">
        <v>3727</v>
      </c>
      <c r="B337" s="317" t="s">
        <v>1134</v>
      </c>
      <c r="C337" s="365" t="s">
        <v>6127</v>
      </c>
      <c r="D337" s="366" t="s">
        <v>6126</v>
      </c>
      <c r="E337">
        <v>2.99</v>
      </c>
      <c r="F337">
        <v>1</v>
      </c>
      <c r="G337" s="356" t="s">
        <v>3726</v>
      </c>
    </row>
    <row r="338" spans="1:7" ht="16.2" thickBot="1" x14ac:dyDescent="0.35">
      <c r="A338" s="351" t="s">
        <v>3094</v>
      </c>
      <c r="B338" s="315" t="s">
        <v>6076</v>
      </c>
      <c r="C338" s="365" t="s">
        <v>6127</v>
      </c>
      <c r="D338" s="366" t="s">
        <v>6126</v>
      </c>
      <c r="E338">
        <v>2.99</v>
      </c>
      <c r="F338">
        <v>1</v>
      </c>
      <c r="G338" s="356" t="s">
        <v>6036</v>
      </c>
    </row>
    <row r="339" spans="1:7" ht="16.2" thickBot="1" x14ac:dyDescent="0.35">
      <c r="A339" s="351" t="s">
        <v>404</v>
      </c>
      <c r="B339" s="306" t="s">
        <v>6121</v>
      </c>
      <c r="C339" s="365" t="s">
        <v>6127</v>
      </c>
      <c r="D339" s="373" t="s">
        <v>6124</v>
      </c>
      <c r="E339">
        <v>2.4900000000000002</v>
      </c>
      <c r="F339">
        <v>3</v>
      </c>
      <c r="G339" s="355" t="s">
        <v>405</v>
      </c>
    </row>
    <row r="340" spans="1:7" ht="16.2" thickBot="1" x14ac:dyDescent="0.35">
      <c r="A340" s="351" t="s">
        <v>4806</v>
      </c>
      <c r="B340" s="296" t="s">
        <v>6058</v>
      </c>
      <c r="C340" s="365" t="s">
        <v>6127</v>
      </c>
      <c r="D340" s="373" t="s">
        <v>6124</v>
      </c>
      <c r="E340">
        <v>3.99</v>
      </c>
      <c r="F340">
        <v>1</v>
      </c>
      <c r="G340" s="356" t="s">
        <v>6005</v>
      </c>
    </row>
    <row r="341" spans="1:7" ht="16.2" thickBot="1" x14ac:dyDescent="0.35">
      <c r="A341" s="351" t="s">
        <v>3341</v>
      </c>
      <c r="B341" s="319" t="s">
        <v>1119</v>
      </c>
      <c r="C341" s="365" t="s">
        <v>6129</v>
      </c>
      <c r="D341" s="345" t="s">
        <v>6128</v>
      </c>
      <c r="E341">
        <v>3.99</v>
      </c>
      <c r="F341">
        <v>1</v>
      </c>
      <c r="G341" s="355" t="s">
        <v>3340</v>
      </c>
    </row>
    <row r="342" spans="1:7" ht="16.2" thickBot="1" x14ac:dyDescent="0.35">
      <c r="A342" s="351" t="s">
        <v>359</v>
      </c>
      <c r="B342" s="302" t="s">
        <v>6872</v>
      </c>
      <c r="C342" s="365" t="s">
        <v>6129</v>
      </c>
      <c r="D342" s="345" t="s">
        <v>6128</v>
      </c>
      <c r="E342">
        <v>3.99</v>
      </c>
      <c r="F342">
        <v>1</v>
      </c>
      <c r="G342" s="355" t="s">
        <v>2343</v>
      </c>
    </row>
    <row r="343" spans="1:7" ht="16.2" thickBot="1" x14ac:dyDescent="0.35">
      <c r="A343" s="351" t="s">
        <v>372</v>
      </c>
      <c r="B343" s="315" t="s">
        <v>6076</v>
      </c>
      <c r="C343" s="365" t="s">
        <v>6129</v>
      </c>
      <c r="D343" s="345" t="s">
        <v>6128</v>
      </c>
      <c r="E343">
        <v>3.99</v>
      </c>
      <c r="F343">
        <v>1</v>
      </c>
      <c r="G343" s="356" t="s">
        <v>6018</v>
      </c>
    </row>
    <row r="344" spans="1:7" ht="16.2" thickBot="1" x14ac:dyDescent="0.35">
      <c r="A344" s="351" t="s">
        <v>372</v>
      </c>
      <c r="B344" s="320" t="s">
        <v>6094</v>
      </c>
      <c r="C344" s="365" t="s">
        <v>6129</v>
      </c>
      <c r="D344" s="345" t="s">
        <v>6128</v>
      </c>
      <c r="E344">
        <v>3.99</v>
      </c>
      <c r="F344">
        <v>1</v>
      </c>
      <c r="G344" s="356" t="s">
        <v>4118</v>
      </c>
    </row>
    <row r="345" spans="1:7" ht="16.2" thickBot="1" x14ac:dyDescent="0.35">
      <c r="A345" s="351" t="s">
        <v>3149</v>
      </c>
      <c r="B345" s="303" t="s">
        <v>6871</v>
      </c>
      <c r="C345" s="365" t="s">
        <v>6129</v>
      </c>
      <c r="D345" s="366" t="s">
        <v>6126</v>
      </c>
      <c r="E345">
        <v>3.99</v>
      </c>
      <c r="F345">
        <v>1</v>
      </c>
      <c r="G345" s="355" t="s">
        <v>3146</v>
      </c>
    </row>
    <row r="346" spans="1:7" ht="16.2" thickBot="1" x14ac:dyDescent="0.35">
      <c r="A346" s="351" t="s">
        <v>1233</v>
      </c>
      <c r="B346" s="302" t="s">
        <v>1106</v>
      </c>
      <c r="C346" s="365" t="s">
        <v>6129</v>
      </c>
      <c r="D346" s="347" t="s">
        <v>6140</v>
      </c>
      <c r="E346">
        <v>3.99</v>
      </c>
      <c r="F346">
        <v>2</v>
      </c>
      <c r="G346" s="355" t="s">
        <v>3174</v>
      </c>
    </row>
    <row r="347" spans="1:7" ht="16.2" thickBot="1" x14ac:dyDescent="0.35">
      <c r="A347" s="351" t="s">
        <v>6181</v>
      </c>
      <c r="B347" s="303" t="s">
        <v>6871</v>
      </c>
      <c r="C347" s="365" t="s">
        <v>6129</v>
      </c>
      <c r="D347" s="347" t="s">
        <v>6140</v>
      </c>
      <c r="E347">
        <v>3.99</v>
      </c>
      <c r="F347">
        <v>2</v>
      </c>
      <c r="G347" s="356" t="s">
        <v>6160</v>
      </c>
    </row>
    <row r="348" spans="1:7" ht="16.2" thickBot="1" x14ac:dyDescent="0.35">
      <c r="A348" s="351" t="s">
        <v>349</v>
      </c>
      <c r="B348" s="367" t="s">
        <v>6869</v>
      </c>
      <c r="C348" s="365" t="s">
        <v>6130</v>
      </c>
      <c r="D348" s="366" t="s">
        <v>6126</v>
      </c>
      <c r="E348">
        <v>3.99</v>
      </c>
      <c r="F348">
        <v>1</v>
      </c>
      <c r="G348" s="356" t="s">
        <v>4684</v>
      </c>
    </row>
    <row r="349" spans="1:7" ht="16.2" thickBot="1" x14ac:dyDescent="0.35">
      <c r="A349" s="351" t="s">
        <v>6826</v>
      </c>
      <c r="B349" s="322" t="s">
        <v>6086</v>
      </c>
      <c r="C349" s="365" t="s">
        <v>6130</v>
      </c>
      <c r="D349" s="348" t="s">
        <v>6150</v>
      </c>
      <c r="E349">
        <v>3.99</v>
      </c>
      <c r="F349">
        <v>1</v>
      </c>
      <c r="G349" s="356" t="s">
        <v>6846</v>
      </c>
    </row>
    <row r="350" spans="1:7" ht="16.2" thickBot="1" x14ac:dyDescent="0.35">
      <c r="A350" s="351" t="s">
        <v>4526</v>
      </c>
      <c r="B350" s="369" t="s">
        <v>6873</v>
      </c>
      <c r="C350" s="365" t="s">
        <v>6131</v>
      </c>
      <c r="D350" s="345" t="s">
        <v>6128</v>
      </c>
      <c r="E350">
        <v>3.99</v>
      </c>
      <c r="F350">
        <v>1</v>
      </c>
      <c r="G350" s="356" t="s">
        <v>6026</v>
      </c>
    </row>
    <row r="351" spans="1:7" ht="16.2" thickBot="1" x14ac:dyDescent="0.35">
      <c r="A351" s="351" t="s">
        <v>3678</v>
      </c>
      <c r="B351" s="371" t="s">
        <v>6877</v>
      </c>
      <c r="C351" s="365" t="s">
        <v>6131</v>
      </c>
      <c r="D351" s="345" t="s">
        <v>6128</v>
      </c>
      <c r="E351">
        <v>3.99</v>
      </c>
      <c r="F351">
        <v>2</v>
      </c>
      <c r="G351" s="355" t="s">
        <v>3679</v>
      </c>
    </row>
    <row r="352" spans="1:7" ht="16.2" thickBot="1" x14ac:dyDescent="0.35">
      <c r="A352" s="351" t="s">
        <v>5550</v>
      </c>
      <c r="B352" s="306" t="s">
        <v>1123</v>
      </c>
      <c r="C352" s="365" t="s">
        <v>6131</v>
      </c>
      <c r="D352" s="366" t="s">
        <v>6126</v>
      </c>
      <c r="E352">
        <v>3.99</v>
      </c>
      <c r="F352">
        <v>1</v>
      </c>
      <c r="G352" s="356" t="s">
        <v>5551</v>
      </c>
    </row>
    <row r="353" spans="1:7" ht="16.2" thickBot="1" x14ac:dyDescent="0.35">
      <c r="A353" s="351" t="s">
        <v>2387</v>
      </c>
      <c r="B353" s="315" t="s">
        <v>6076</v>
      </c>
      <c r="C353" s="365" t="s">
        <v>6131</v>
      </c>
      <c r="D353" s="366" t="s">
        <v>6126</v>
      </c>
      <c r="E353">
        <v>3.99</v>
      </c>
      <c r="F353">
        <v>2</v>
      </c>
      <c r="G353" s="356" t="s">
        <v>6217</v>
      </c>
    </row>
    <row r="354" spans="1:7" ht="16.2" thickBot="1" x14ac:dyDescent="0.35">
      <c r="A354" s="351" t="s">
        <v>2949</v>
      </c>
      <c r="B354" s="295" t="s">
        <v>6055</v>
      </c>
      <c r="C354" s="365" t="s">
        <v>6131</v>
      </c>
      <c r="D354" s="366" t="s">
        <v>6126</v>
      </c>
      <c r="E354">
        <v>3.99</v>
      </c>
      <c r="F354">
        <v>2</v>
      </c>
      <c r="G354" s="355" t="s">
        <v>2950</v>
      </c>
    </row>
    <row r="355" spans="1:7" ht="16.2" thickBot="1" x14ac:dyDescent="0.35">
      <c r="A355" s="351" t="s">
        <v>4774</v>
      </c>
      <c r="B355" s="322" t="s">
        <v>6086</v>
      </c>
      <c r="C355" s="365" t="s">
        <v>6131</v>
      </c>
      <c r="D355" s="348" t="s">
        <v>6150</v>
      </c>
      <c r="E355">
        <v>3.99</v>
      </c>
      <c r="F355">
        <v>2</v>
      </c>
      <c r="G355" s="356" t="s">
        <v>6003</v>
      </c>
    </row>
    <row r="356" spans="1:7" ht="16.2" thickBot="1" x14ac:dyDescent="0.35">
      <c r="A356" s="351" t="s">
        <v>2535</v>
      </c>
      <c r="B356" s="304" t="s">
        <v>6064</v>
      </c>
      <c r="C356" s="365" t="s">
        <v>6131</v>
      </c>
      <c r="D356" s="347" t="s">
        <v>6140</v>
      </c>
      <c r="E356">
        <v>3.49</v>
      </c>
      <c r="F356">
        <v>1</v>
      </c>
      <c r="G356" s="356" t="s">
        <v>2534</v>
      </c>
    </row>
    <row r="357" spans="1:7" ht="16.2" thickBot="1" x14ac:dyDescent="0.35">
      <c r="A357" s="351" t="s">
        <v>4788</v>
      </c>
      <c r="B357" s="303" t="s">
        <v>6871</v>
      </c>
      <c r="C357" s="365" t="s">
        <v>6131</v>
      </c>
      <c r="D357" s="347" t="s">
        <v>6140</v>
      </c>
      <c r="E357">
        <v>3.49</v>
      </c>
      <c r="F357">
        <v>1</v>
      </c>
      <c r="G357" s="356" t="s">
        <v>4789</v>
      </c>
    </row>
    <row r="358" spans="1:7" ht="16.2" thickBot="1" x14ac:dyDescent="0.35">
      <c r="A358" s="351" t="s">
        <v>3756</v>
      </c>
      <c r="B358" s="371" t="s">
        <v>6877</v>
      </c>
      <c r="C358" s="365" t="s">
        <v>6889</v>
      </c>
      <c r="D358" s="345" t="s">
        <v>6128</v>
      </c>
      <c r="E358">
        <v>3.49</v>
      </c>
      <c r="F358">
        <v>2</v>
      </c>
      <c r="G358" s="355" t="s">
        <v>3755</v>
      </c>
    </row>
    <row r="359" spans="1:7" ht="16.2" thickBot="1" x14ac:dyDescent="0.35">
      <c r="A359" s="351" t="s">
        <v>3032</v>
      </c>
      <c r="B359" s="309" t="s">
        <v>6069</v>
      </c>
      <c r="C359" s="365" t="s">
        <v>6887</v>
      </c>
      <c r="D359" s="345" t="s">
        <v>6128</v>
      </c>
      <c r="E359">
        <v>3.49</v>
      </c>
      <c r="F359">
        <v>1</v>
      </c>
      <c r="G359" s="355" t="s">
        <v>3033</v>
      </c>
    </row>
    <row r="360" spans="1:7" ht="16.2" thickBot="1" x14ac:dyDescent="0.35">
      <c r="A360" s="351" t="s">
        <v>3797</v>
      </c>
      <c r="B360" s="318" t="s">
        <v>6089</v>
      </c>
      <c r="C360" s="365" t="s">
        <v>6887</v>
      </c>
      <c r="D360" s="347" t="s">
        <v>6140</v>
      </c>
      <c r="E360">
        <v>3.49</v>
      </c>
      <c r="F360">
        <v>1</v>
      </c>
      <c r="G360" s="356" t="s">
        <v>3796</v>
      </c>
    </row>
    <row r="361" spans="1:7" ht="16.2" thickBot="1" x14ac:dyDescent="0.35">
      <c r="A361" s="352" t="s">
        <v>4725</v>
      </c>
      <c r="B361" s="316" t="s">
        <v>6099</v>
      </c>
      <c r="C361" s="365" t="s">
        <v>6138</v>
      </c>
      <c r="D361" s="345" t="s">
        <v>6128</v>
      </c>
      <c r="E361">
        <v>3.49</v>
      </c>
      <c r="F361">
        <v>1</v>
      </c>
      <c r="G361" s="356" t="s">
        <v>4726</v>
      </c>
    </row>
    <row r="362" spans="1:7" ht="16.2" thickBot="1" x14ac:dyDescent="0.35">
      <c r="A362" s="351" t="s">
        <v>3207</v>
      </c>
      <c r="B362" s="318" t="s">
        <v>6089</v>
      </c>
      <c r="C362" s="365" t="s">
        <v>6148</v>
      </c>
      <c r="D362" s="347" t="s">
        <v>6140</v>
      </c>
      <c r="E362">
        <v>2.99</v>
      </c>
      <c r="F362">
        <v>1</v>
      </c>
      <c r="G362" s="355" t="s">
        <v>3206</v>
      </c>
    </row>
    <row r="363" spans="1:7" ht="16.2" thickBot="1" x14ac:dyDescent="0.35">
      <c r="A363" s="351" t="s">
        <v>2079</v>
      </c>
      <c r="B363" s="312" t="s">
        <v>6073</v>
      </c>
      <c r="C363" s="365" t="s">
        <v>6152</v>
      </c>
      <c r="D363" s="345" t="s">
        <v>6128</v>
      </c>
      <c r="E363">
        <v>2.99</v>
      </c>
      <c r="F363">
        <v>2</v>
      </c>
      <c r="G363" s="356" t="s">
        <v>4530</v>
      </c>
    </row>
    <row r="364" spans="1:7" ht="16.2" thickBot="1" x14ac:dyDescent="0.35">
      <c r="A364" s="351" t="s">
        <v>583</v>
      </c>
      <c r="B364" s="318" t="s">
        <v>6089</v>
      </c>
      <c r="C364" s="365" t="s">
        <v>6133</v>
      </c>
      <c r="D364" s="366" t="s">
        <v>6126</v>
      </c>
      <c r="E364">
        <v>2.99</v>
      </c>
      <c r="F364">
        <v>2</v>
      </c>
      <c r="G364" s="355" t="s">
        <v>584</v>
      </c>
    </row>
    <row r="365" spans="1:7" ht="16.2" thickBot="1" x14ac:dyDescent="0.35">
      <c r="A365" s="351" t="s">
        <v>4149</v>
      </c>
      <c r="B365" s="305" t="s">
        <v>6092</v>
      </c>
      <c r="C365" s="365" t="s">
        <v>6888</v>
      </c>
      <c r="D365" s="366" t="s">
        <v>6126</v>
      </c>
      <c r="E365">
        <v>2.99</v>
      </c>
      <c r="F365">
        <v>2</v>
      </c>
      <c r="G365" s="356" t="s">
        <v>4150</v>
      </c>
    </row>
    <row r="366" spans="1:7" ht="16.2" thickBot="1" x14ac:dyDescent="0.35">
      <c r="A366" s="351" t="s">
        <v>4259</v>
      </c>
      <c r="B366" s="295" t="s">
        <v>6055</v>
      </c>
      <c r="C366" s="365" t="s">
        <v>6888</v>
      </c>
      <c r="D366" s="366" t="s">
        <v>6126</v>
      </c>
      <c r="E366">
        <v>2.99</v>
      </c>
      <c r="F366">
        <v>2</v>
      </c>
      <c r="G366" s="356" t="s">
        <v>4260</v>
      </c>
    </row>
    <row r="367" spans="1:7" ht="16.2" thickBot="1" x14ac:dyDescent="0.35">
      <c r="A367" s="351" t="s">
        <v>6838</v>
      </c>
      <c r="B367" s="302" t="s">
        <v>1106</v>
      </c>
      <c r="C367" s="365" t="s">
        <v>6143</v>
      </c>
      <c r="D367" s="366" t="s">
        <v>6126</v>
      </c>
      <c r="E367">
        <v>2.99</v>
      </c>
      <c r="F367">
        <v>1</v>
      </c>
      <c r="G367" s="356" t="s">
        <v>6865</v>
      </c>
    </row>
    <row r="368" spans="1:7" ht="16.2" thickBot="1" x14ac:dyDescent="0.35">
      <c r="A368" s="351" t="s">
        <v>3341</v>
      </c>
      <c r="B368" s="312" t="s">
        <v>6073</v>
      </c>
      <c r="C368" s="365" t="s">
        <v>6135</v>
      </c>
      <c r="D368" s="345" t="s">
        <v>6128</v>
      </c>
      <c r="E368">
        <v>2.99</v>
      </c>
      <c r="F368">
        <v>1</v>
      </c>
      <c r="G368" s="356" t="s">
        <v>6000</v>
      </c>
    </row>
    <row r="369" spans="1:7" ht="16.2" thickBot="1" x14ac:dyDescent="0.35">
      <c r="A369" s="351" t="s">
        <v>5346</v>
      </c>
      <c r="B369" s="309" t="s">
        <v>6069</v>
      </c>
      <c r="C369" s="365" t="s">
        <v>6135</v>
      </c>
      <c r="D369" s="366" t="s">
        <v>6126</v>
      </c>
      <c r="E369">
        <v>2.99</v>
      </c>
      <c r="F369">
        <v>1</v>
      </c>
      <c r="G369" s="356" t="s">
        <v>5345</v>
      </c>
    </row>
    <row r="370" spans="1:7" ht="16.2" thickBot="1" x14ac:dyDescent="0.35">
      <c r="A370" s="351" t="s">
        <v>4485</v>
      </c>
      <c r="B370" s="327" t="s">
        <v>1101</v>
      </c>
      <c r="C370" s="365" t="s">
        <v>6867</v>
      </c>
      <c r="D370" s="366" t="s">
        <v>6126</v>
      </c>
      <c r="E370">
        <v>2.99</v>
      </c>
      <c r="F370">
        <v>1</v>
      </c>
      <c r="G370" s="356" t="s">
        <v>4486</v>
      </c>
    </row>
    <row r="371" spans="1:7" ht="16.2" thickBot="1" x14ac:dyDescent="0.35">
      <c r="A371" s="351" t="s">
        <v>3704</v>
      </c>
      <c r="B371" s="317" t="s">
        <v>1134</v>
      </c>
      <c r="C371" s="365" t="s">
        <v>6867</v>
      </c>
      <c r="D371" s="366" t="s">
        <v>6126</v>
      </c>
      <c r="E371">
        <v>2.99</v>
      </c>
      <c r="F371">
        <v>1</v>
      </c>
      <c r="G371" s="355" t="s">
        <v>3703</v>
      </c>
    </row>
    <row r="372" spans="1:7" ht="16.2" thickBot="1" x14ac:dyDescent="0.35">
      <c r="A372" s="351" t="s">
        <v>5939</v>
      </c>
      <c r="B372" s="303" t="s">
        <v>6082</v>
      </c>
      <c r="C372" s="365" t="s">
        <v>6867</v>
      </c>
      <c r="D372" s="347" t="s">
        <v>6140</v>
      </c>
      <c r="E372">
        <v>2.99</v>
      </c>
      <c r="F372">
        <v>1</v>
      </c>
      <c r="G372" s="356" t="s">
        <v>6034</v>
      </c>
    </row>
    <row r="373" spans="1:7" ht="16.2" thickBot="1" x14ac:dyDescent="0.35">
      <c r="A373" s="351" t="s">
        <v>3094</v>
      </c>
      <c r="B373" s="323" t="s">
        <v>6087</v>
      </c>
      <c r="C373" s="365" t="s">
        <v>6867</v>
      </c>
      <c r="D373" s="373" t="s">
        <v>6124</v>
      </c>
      <c r="E373">
        <v>2.99</v>
      </c>
      <c r="F373">
        <v>2</v>
      </c>
      <c r="G373" s="355" t="s">
        <v>3095</v>
      </c>
    </row>
    <row r="374" spans="1:7" ht="16.2" thickBot="1" x14ac:dyDescent="0.35">
      <c r="A374" s="351" t="s">
        <v>4802</v>
      </c>
      <c r="B374" s="323" t="s">
        <v>6087</v>
      </c>
      <c r="C374" s="365" t="s">
        <v>6867</v>
      </c>
      <c r="D374" s="373" t="s">
        <v>6124</v>
      </c>
      <c r="E374">
        <v>2.99</v>
      </c>
      <c r="F374">
        <v>1</v>
      </c>
      <c r="G374" s="356" t="s">
        <v>6014</v>
      </c>
    </row>
    <row r="375" spans="1:7" ht="16.2" thickBot="1" x14ac:dyDescent="0.35">
      <c r="A375" s="351" t="s">
        <v>5605</v>
      </c>
      <c r="B375" s="323" t="s">
        <v>6087</v>
      </c>
      <c r="C375" s="365" t="s">
        <v>6867</v>
      </c>
      <c r="D375" s="373" t="s">
        <v>6124</v>
      </c>
      <c r="E375">
        <v>2.4900000000000002</v>
      </c>
      <c r="F375">
        <v>6</v>
      </c>
      <c r="G375" s="356" t="s">
        <v>6042</v>
      </c>
    </row>
    <row r="376" spans="1:7" ht="16.2" thickBot="1" x14ac:dyDescent="0.35">
      <c r="A376" s="351" t="s">
        <v>6185</v>
      </c>
      <c r="B376" s="303" t="s">
        <v>6871</v>
      </c>
      <c r="C376" s="365" t="s">
        <v>6868</v>
      </c>
      <c r="D376" s="345" t="s">
        <v>6128</v>
      </c>
      <c r="E376">
        <v>2.4900000000000002</v>
      </c>
      <c r="F376">
        <v>1</v>
      </c>
      <c r="G376" s="356" t="s">
        <v>6211</v>
      </c>
    </row>
    <row r="377" spans="1:7" ht="16.2" thickBot="1" x14ac:dyDescent="0.35">
      <c r="A377" s="352" t="s">
        <v>6176</v>
      </c>
      <c r="B377" s="305" t="s">
        <v>6085</v>
      </c>
      <c r="C377" s="365" t="s">
        <v>6868</v>
      </c>
      <c r="D377" s="366" t="s">
        <v>6126</v>
      </c>
      <c r="E377">
        <v>1.99</v>
      </c>
      <c r="F377">
        <v>1</v>
      </c>
      <c r="G377" s="356" t="s">
        <v>6204</v>
      </c>
    </row>
    <row r="378" spans="1:7" ht="16.2" thickBot="1" x14ac:dyDescent="0.35">
      <c r="A378" s="351" t="s">
        <v>4123</v>
      </c>
      <c r="B378" s="317" t="s">
        <v>1134</v>
      </c>
      <c r="C378" s="365" t="s">
        <v>6868</v>
      </c>
      <c r="D378" s="366" t="s">
        <v>6126</v>
      </c>
      <c r="E378">
        <v>3.99</v>
      </c>
      <c r="F378">
        <v>1</v>
      </c>
      <c r="G378" s="356" t="s">
        <v>4124</v>
      </c>
    </row>
    <row r="379" spans="1:7" ht="16.2" thickBot="1" x14ac:dyDescent="0.35">
      <c r="A379" s="351" t="s">
        <v>3667</v>
      </c>
      <c r="B379" s="310" t="s">
        <v>6886</v>
      </c>
      <c r="C379" s="365" t="s">
        <v>6868</v>
      </c>
      <c r="D379" s="366" t="s">
        <v>6126</v>
      </c>
      <c r="E379">
        <v>3.99</v>
      </c>
      <c r="F379">
        <v>1</v>
      </c>
      <c r="G379" s="355" t="s">
        <v>3668</v>
      </c>
    </row>
    <row r="380" spans="1:7" ht="16.2" thickBot="1" x14ac:dyDescent="0.35">
      <c r="A380" s="351" t="s">
        <v>3440</v>
      </c>
      <c r="B380" s="369" t="s">
        <v>6873</v>
      </c>
      <c r="C380" s="365" t="s">
        <v>6868</v>
      </c>
      <c r="D380" s="347" t="s">
        <v>6140</v>
      </c>
      <c r="E380">
        <v>3.99</v>
      </c>
      <c r="F380">
        <v>1</v>
      </c>
      <c r="G380" s="356" t="s">
        <v>6004</v>
      </c>
    </row>
    <row r="381" spans="1:7" ht="16.2" thickBot="1" x14ac:dyDescent="0.35">
      <c r="A381" s="352" t="s">
        <v>2837</v>
      </c>
      <c r="B381" s="310" t="s">
        <v>6886</v>
      </c>
      <c r="C381" s="365" t="s">
        <v>6868</v>
      </c>
      <c r="D381" s="347" t="s">
        <v>6140</v>
      </c>
      <c r="E381">
        <v>3.99</v>
      </c>
      <c r="F381">
        <v>2</v>
      </c>
      <c r="G381" s="355" t="s">
        <v>2838</v>
      </c>
    </row>
    <row r="382" spans="1:7" ht="16.2" thickBot="1" x14ac:dyDescent="0.35">
      <c r="A382" s="352" t="s">
        <v>3312</v>
      </c>
      <c r="B382" s="297" t="s">
        <v>6059</v>
      </c>
      <c r="C382" s="365" t="s">
        <v>6868</v>
      </c>
      <c r="D382" s="347" t="s">
        <v>6140</v>
      </c>
      <c r="E382">
        <v>3.99</v>
      </c>
      <c r="F382">
        <v>1</v>
      </c>
      <c r="G382" s="355" t="s">
        <v>3313</v>
      </c>
    </row>
    <row r="383" spans="1:7" ht="16.2" thickBot="1" x14ac:dyDescent="0.35">
      <c r="A383" s="351" t="s">
        <v>5936</v>
      </c>
      <c r="B383" s="319" t="s">
        <v>1119</v>
      </c>
      <c r="C383" s="365" t="s">
        <v>6127</v>
      </c>
      <c r="D383" s="345" t="s">
        <v>6128</v>
      </c>
      <c r="E383">
        <v>3.99</v>
      </c>
      <c r="F383">
        <v>1</v>
      </c>
      <c r="G383" s="356" t="s">
        <v>5935</v>
      </c>
    </row>
    <row r="384" spans="1:7" ht="16.2" thickBot="1" x14ac:dyDescent="0.35">
      <c r="A384" s="351" t="s">
        <v>3430</v>
      </c>
      <c r="B384" s="297" t="s">
        <v>6059</v>
      </c>
      <c r="C384" s="365" t="s">
        <v>6127</v>
      </c>
      <c r="D384" s="345" t="s">
        <v>6128</v>
      </c>
      <c r="E384">
        <v>3.99</v>
      </c>
      <c r="F384">
        <v>1</v>
      </c>
      <c r="G384" s="355" t="s">
        <v>3433</v>
      </c>
    </row>
    <row r="385" spans="1:7" ht="16.2" thickBot="1" x14ac:dyDescent="0.35">
      <c r="A385" s="351" t="s">
        <v>4033</v>
      </c>
      <c r="B385" s="368" t="s">
        <v>6870</v>
      </c>
      <c r="C385" s="365" t="s">
        <v>6127</v>
      </c>
      <c r="D385" s="345" t="s">
        <v>6128</v>
      </c>
      <c r="E385">
        <v>3.99</v>
      </c>
      <c r="F385">
        <v>1</v>
      </c>
      <c r="G385" s="355" t="s">
        <v>4303</v>
      </c>
    </row>
    <row r="386" spans="1:7" ht="16.2" thickBot="1" x14ac:dyDescent="0.35">
      <c r="A386" s="351" t="s">
        <v>6182</v>
      </c>
      <c r="B386" s="309" t="s">
        <v>6069</v>
      </c>
      <c r="C386" s="365" t="s">
        <v>6127</v>
      </c>
      <c r="D386" s="366" t="s">
        <v>6126</v>
      </c>
      <c r="E386">
        <v>3.99</v>
      </c>
      <c r="F386">
        <v>1</v>
      </c>
      <c r="G386" s="356" t="s">
        <v>6209</v>
      </c>
    </row>
    <row r="387" spans="1:7" ht="16.2" thickBot="1" x14ac:dyDescent="0.35">
      <c r="A387" s="351" t="s">
        <v>6828</v>
      </c>
      <c r="B387" s="315" t="s">
        <v>6108</v>
      </c>
      <c r="C387" s="365" t="s">
        <v>6127</v>
      </c>
      <c r="D387" s="366" t="s">
        <v>6126</v>
      </c>
      <c r="E387">
        <v>3.99</v>
      </c>
      <c r="F387">
        <v>2</v>
      </c>
      <c r="G387" s="356" t="s">
        <v>3152</v>
      </c>
    </row>
    <row r="388" spans="1:7" ht="16.2" thickBot="1" x14ac:dyDescent="0.35">
      <c r="A388" s="352" t="s">
        <v>1429</v>
      </c>
      <c r="B388" s="312" t="s">
        <v>6073</v>
      </c>
      <c r="C388" s="365" t="s">
        <v>6127</v>
      </c>
      <c r="D388" s="366" t="s">
        <v>6126</v>
      </c>
      <c r="E388">
        <v>3.99</v>
      </c>
      <c r="F388">
        <v>1</v>
      </c>
      <c r="G388" s="356" t="s">
        <v>2454</v>
      </c>
    </row>
    <row r="389" spans="1:7" ht="16.2" thickBot="1" x14ac:dyDescent="0.35">
      <c r="A389" s="351" t="s">
        <v>5926</v>
      </c>
      <c r="B389" s="300" t="s">
        <v>5944</v>
      </c>
      <c r="C389" s="365" t="s">
        <v>6129</v>
      </c>
      <c r="D389" s="345" t="s">
        <v>6128</v>
      </c>
      <c r="E389">
        <v>3.99</v>
      </c>
      <c r="F389">
        <v>5</v>
      </c>
      <c r="G389" s="356" t="s">
        <v>6010</v>
      </c>
    </row>
    <row r="390" spans="1:7" ht="16.2" thickBot="1" x14ac:dyDescent="0.35">
      <c r="A390" s="351" t="s">
        <v>4117</v>
      </c>
      <c r="B390" s="303" t="s">
        <v>6082</v>
      </c>
      <c r="C390" s="365" t="s">
        <v>6129</v>
      </c>
      <c r="D390" s="366" t="s">
        <v>6126</v>
      </c>
      <c r="E390">
        <v>3.99</v>
      </c>
      <c r="F390">
        <v>1</v>
      </c>
      <c r="G390" s="356" t="s">
        <v>6009</v>
      </c>
    </row>
    <row r="391" spans="1:7" ht="16.2" thickBot="1" x14ac:dyDescent="0.35">
      <c r="A391" s="351" t="s">
        <v>6823</v>
      </c>
      <c r="B391" s="306" t="s">
        <v>1123</v>
      </c>
      <c r="C391" s="365" t="s">
        <v>6129</v>
      </c>
      <c r="D391" s="366" t="s">
        <v>6126</v>
      </c>
      <c r="E391">
        <v>3.99</v>
      </c>
      <c r="F391">
        <v>1</v>
      </c>
      <c r="G391" s="356" t="s">
        <v>6843</v>
      </c>
    </row>
    <row r="392" spans="1:7" ht="16.2" thickBot="1" x14ac:dyDescent="0.35">
      <c r="A392" s="351" t="s">
        <v>1961</v>
      </c>
      <c r="B392" s="295" t="s">
        <v>6055</v>
      </c>
      <c r="C392" s="365" t="s">
        <v>6129</v>
      </c>
      <c r="D392" s="366" t="s">
        <v>6126</v>
      </c>
      <c r="E392">
        <v>3.99</v>
      </c>
      <c r="F392">
        <v>1</v>
      </c>
      <c r="G392" s="355" t="s">
        <v>1960</v>
      </c>
    </row>
    <row r="393" spans="1:7" ht="16.2" thickBot="1" x14ac:dyDescent="0.35">
      <c r="A393" s="351" t="s">
        <v>409</v>
      </c>
      <c r="B393" s="300" t="s">
        <v>5944</v>
      </c>
      <c r="C393" s="365" t="s">
        <v>6129</v>
      </c>
      <c r="D393" s="366" t="s">
        <v>6126</v>
      </c>
      <c r="E393">
        <v>3.99</v>
      </c>
      <c r="F393">
        <v>1</v>
      </c>
      <c r="G393" s="355" t="s">
        <v>3056</v>
      </c>
    </row>
    <row r="394" spans="1:7" ht="16.2" thickBot="1" x14ac:dyDescent="0.35">
      <c r="A394" s="351" t="s">
        <v>5637</v>
      </c>
      <c r="B394" s="310" t="s">
        <v>6886</v>
      </c>
      <c r="C394" s="365" t="s">
        <v>6129</v>
      </c>
      <c r="D394" s="366" t="s">
        <v>6126</v>
      </c>
      <c r="E394">
        <v>3.49</v>
      </c>
      <c r="F394">
        <v>1</v>
      </c>
      <c r="G394" s="356" t="s">
        <v>5636</v>
      </c>
    </row>
    <row r="395" spans="1:7" ht="16.2" thickBot="1" x14ac:dyDescent="0.35">
      <c r="A395" s="351" t="s">
        <v>4797</v>
      </c>
      <c r="B395" s="306" t="s">
        <v>1123</v>
      </c>
      <c r="C395" s="365" t="s">
        <v>6129</v>
      </c>
      <c r="D395" s="347" t="s">
        <v>6140</v>
      </c>
      <c r="E395">
        <v>3.49</v>
      </c>
      <c r="F395">
        <v>1</v>
      </c>
      <c r="G395" s="356" t="s">
        <v>4796</v>
      </c>
    </row>
    <row r="396" spans="1:7" ht="16.2" thickBot="1" x14ac:dyDescent="0.35">
      <c r="A396" s="351" t="s">
        <v>1996</v>
      </c>
      <c r="B396" s="301" t="s">
        <v>6061</v>
      </c>
      <c r="C396" s="365" t="s">
        <v>6129</v>
      </c>
      <c r="D396" s="373" t="s">
        <v>6124</v>
      </c>
      <c r="E396">
        <v>3.49</v>
      </c>
      <c r="F396">
        <v>1</v>
      </c>
      <c r="G396" s="356" t="s">
        <v>6038</v>
      </c>
    </row>
    <row r="397" spans="1:7" ht="16.2" thickBot="1" x14ac:dyDescent="0.35">
      <c r="A397" s="351" t="s">
        <v>5542</v>
      </c>
      <c r="B397" s="297" t="s">
        <v>6059</v>
      </c>
      <c r="C397" s="365" t="s">
        <v>6129</v>
      </c>
      <c r="D397" s="373" t="s">
        <v>6124</v>
      </c>
      <c r="E397">
        <v>3.49</v>
      </c>
      <c r="F397">
        <v>2</v>
      </c>
      <c r="G397" s="356" t="s">
        <v>6038</v>
      </c>
    </row>
    <row r="398" spans="1:7" ht="16.2" thickBot="1" x14ac:dyDescent="0.35">
      <c r="A398" s="351" t="s">
        <v>5830</v>
      </c>
      <c r="B398" s="318" t="s">
        <v>6089</v>
      </c>
      <c r="C398" s="365" t="s">
        <v>6130</v>
      </c>
      <c r="D398" s="373" t="s">
        <v>6124</v>
      </c>
      <c r="E398">
        <v>3.49</v>
      </c>
      <c r="F398">
        <v>2</v>
      </c>
      <c r="G398" s="356" t="s">
        <v>5831</v>
      </c>
    </row>
    <row r="399" spans="1:7" ht="16.2" thickBot="1" x14ac:dyDescent="0.35">
      <c r="A399" s="351" t="s">
        <v>1441</v>
      </c>
      <c r="B399" s="318" t="s">
        <v>6089</v>
      </c>
      <c r="C399" s="365" t="s">
        <v>6130</v>
      </c>
      <c r="D399" s="373" t="s">
        <v>6124</v>
      </c>
      <c r="E399">
        <v>3.49</v>
      </c>
      <c r="F399">
        <v>1</v>
      </c>
      <c r="G399" s="355" t="s">
        <v>1440</v>
      </c>
    </row>
    <row r="400" spans="1:7" ht="16.2" thickBot="1" x14ac:dyDescent="0.35">
      <c r="A400" s="351" t="s">
        <v>39</v>
      </c>
      <c r="B400" s="305" t="s">
        <v>6117</v>
      </c>
      <c r="C400" s="365" t="s">
        <v>6131</v>
      </c>
      <c r="D400" s="366" t="s">
        <v>6126</v>
      </c>
      <c r="E400">
        <v>3.49</v>
      </c>
      <c r="F400">
        <v>2</v>
      </c>
      <c r="G400" s="355" t="s">
        <v>3106</v>
      </c>
    </row>
    <row r="401" spans="1:7" ht="16.2" thickBot="1" x14ac:dyDescent="0.35">
      <c r="A401" s="351" t="s">
        <v>5595</v>
      </c>
      <c r="B401" s="317" t="s">
        <v>1134</v>
      </c>
      <c r="C401" s="365" t="s">
        <v>6131</v>
      </c>
      <c r="D401" s="366" t="s">
        <v>6126</v>
      </c>
      <c r="E401">
        <v>2.99</v>
      </c>
      <c r="F401">
        <v>1</v>
      </c>
      <c r="G401" s="356" t="s">
        <v>5596</v>
      </c>
    </row>
    <row r="402" spans="1:7" ht="16.2" thickBot="1" x14ac:dyDescent="0.35">
      <c r="A402" s="351" t="s">
        <v>2770</v>
      </c>
      <c r="B402" s="316" t="s">
        <v>6077</v>
      </c>
      <c r="C402" s="365" t="s">
        <v>6131</v>
      </c>
      <c r="D402" s="366" t="s">
        <v>6126</v>
      </c>
      <c r="E402">
        <v>2.99</v>
      </c>
      <c r="F402">
        <v>2</v>
      </c>
      <c r="G402" s="355" t="s">
        <v>2771</v>
      </c>
    </row>
    <row r="403" spans="1:7" ht="16.2" thickBot="1" x14ac:dyDescent="0.35">
      <c r="A403" s="351" t="s">
        <v>365</v>
      </c>
      <c r="B403" s="338" t="s">
        <v>6114</v>
      </c>
      <c r="C403" s="365" t="s">
        <v>6131</v>
      </c>
      <c r="D403" s="347" t="s">
        <v>6140</v>
      </c>
      <c r="E403">
        <v>2.99</v>
      </c>
      <c r="F403">
        <v>1</v>
      </c>
      <c r="G403" s="356" t="s">
        <v>6045</v>
      </c>
    </row>
    <row r="404" spans="1:7" ht="16.2" thickBot="1" x14ac:dyDescent="0.35">
      <c r="A404" s="351" t="s">
        <v>4801</v>
      </c>
      <c r="B404" s="300" t="s">
        <v>5945</v>
      </c>
      <c r="C404" s="365" t="s">
        <v>6138</v>
      </c>
      <c r="D404" s="345" t="s">
        <v>6128</v>
      </c>
      <c r="E404">
        <v>2.99</v>
      </c>
      <c r="F404">
        <v>1</v>
      </c>
      <c r="G404" s="356" t="s">
        <v>4803</v>
      </c>
    </row>
    <row r="405" spans="1:7" ht="16.2" thickBot="1" x14ac:dyDescent="0.35">
      <c r="A405" s="351" t="s">
        <v>4264</v>
      </c>
      <c r="B405" s="371" t="s">
        <v>6877</v>
      </c>
      <c r="C405" s="365" t="s">
        <v>6156</v>
      </c>
      <c r="D405" s="345" t="s">
        <v>6128</v>
      </c>
      <c r="E405">
        <v>2.99</v>
      </c>
      <c r="F405">
        <v>1</v>
      </c>
      <c r="G405" s="355" t="s">
        <v>4265</v>
      </c>
    </row>
    <row r="406" spans="1:7" ht="16.2" thickBot="1" x14ac:dyDescent="0.35">
      <c r="A406" s="351" t="s">
        <v>1317</v>
      </c>
      <c r="B406" s="302" t="s">
        <v>1106</v>
      </c>
      <c r="C406" s="365" t="s">
        <v>6135</v>
      </c>
      <c r="D406" s="345" t="s">
        <v>6128</v>
      </c>
      <c r="E406">
        <v>2.99</v>
      </c>
      <c r="F406">
        <v>1</v>
      </c>
      <c r="G406" s="355" t="s">
        <v>1318</v>
      </c>
    </row>
    <row r="407" spans="1:7" ht="16.2" thickBot="1" x14ac:dyDescent="0.35">
      <c r="A407" s="352" t="s">
        <v>2441</v>
      </c>
      <c r="B407" s="296" t="s">
        <v>6111</v>
      </c>
      <c r="C407" s="365" t="s">
        <v>6135</v>
      </c>
      <c r="D407" s="345" t="s">
        <v>6128</v>
      </c>
      <c r="E407">
        <v>2.99</v>
      </c>
      <c r="F407">
        <v>1</v>
      </c>
      <c r="G407" s="356" t="s">
        <v>3181</v>
      </c>
    </row>
    <row r="408" spans="1:7" ht="16.2" thickBot="1" x14ac:dyDescent="0.35">
      <c r="A408" s="351" t="s">
        <v>6222</v>
      </c>
      <c r="B408" s="306" t="s">
        <v>1123</v>
      </c>
      <c r="C408" s="365" t="s">
        <v>6135</v>
      </c>
      <c r="D408" s="366" t="s">
        <v>6126</v>
      </c>
      <c r="E408">
        <v>2.99</v>
      </c>
      <c r="F408">
        <v>1</v>
      </c>
      <c r="G408" s="356" t="s">
        <v>6850</v>
      </c>
    </row>
    <row r="409" spans="1:7" ht="16.2" thickBot="1" x14ac:dyDescent="0.35">
      <c r="A409" s="351" t="s">
        <v>3664</v>
      </c>
      <c r="B409" s="306" t="s">
        <v>1123</v>
      </c>
      <c r="C409" s="365" t="s">
        <v>6135</v>
      </c>
      <c r="D409" s="366" t="s">
        <v>6126</v>
      </c>
      <c r="E409">
        <v>2.99</v>
      </c>
      <c r="F409">
        <v>1</v>
      </c>
      <c r="G409" s="355" t="s">
        <v>3663</v>
      </c>
    </row>
    <row r="410" spans="1:7" ht="16.2" thickBot="1" x14ac:dyDescent="0.35">
      <c r="A410" s="352" t="s">
        <v>3285</v>
      </c>
      <c r="B410" s="305" t="s">
        <v>6085</v>
      </c>
      <c r="C410" s="365" t="s">
        <v>6135</v>
      </c>
      <c r="D410" s="366" t="s">
        <v>6126</v>
      </c>
      <c r="E410">
        <v>2.99</v>
      </c>
      <c r="F410">
        <v>2</v>
      </c>
      <c r="G410" s="355" t="s">
        <v>3284</v>
      </c>
    </row>
    <row r="411" spans="1:7" ht="16.2" thickBot="1" x14ac:dyDescent="0.35">
      <c r="A411" s="351" t="s">
        <v>574</v>
      </c>
      <c r="B411" s="305" t="s">
        <v>6122</v>
      </c>
      <c r="C411" s="365" t="s">
        <v>6135</v>
      </c>
      <c r="D411" s="366" t="s">
        <v>6126</v>
      </c>
      <c r="E411">
        <v>2.99</v>
      </c>
      <c r="F411">
        <v>1</v>
      </c>
      <c r="G411" s="356" t="s">
        <v>6023</v>
      </c>
    </row>
    <row r="412" spans="1:7" ht="16.2" thickBot="1" x14ac:dyDescent="0.35">
      <c r="A412" s="351" t="s">
        <v>3199</v>
      </c>
      <c r="B412" s="371" t="s">
        <v>6880</v>
      </c>
      <c r="C412" s="365" t="s">
        <v>6135</v>
      </c>
      <c r="D412" s="366" t="s">
        <v>6126</v>
      </c>
      <c r="E412">
        <v>2.99</v>
      </c>
      <c r="F412">
        <v>1</v>
      </c>
      <c r="G412" s="355" t="s">
        <v>3198</v>
      </c>
    </row>
    <row r="413" spans="1:7" ht="16.2" thickBot="1" x14ac:dyDescent="0.35">
      <c r="A413" s="352" t="s">
        <v>1724</v>
      </c>
      <c r="B413" s="323" t="s">
        <v>6087</v>
      </c>
      <c r="C413" s="365" t="s">
        <v>6135</v>
      </c>
      <c r="D413" s="373" t="s">
        <v>6124</v>
      </c>
      <c r="E413">
        <v>2.99</v>
      </c>
      <c r="F413">
        <v>1</v>
      </c>
      <c r="G413" s="356" t="s">
        <v>6863</v>
      </c>
    </row>
    <row r="414" spans="1:7" ht="16.2" thickBot="1" x14ac:dyDescent="0.35">
      <c r="A414" s="351" t="s">
        <v>3744</v>
      </c>
      <c r="B414" s="327" t="s">
        <v>1101</v>
      </c>
      <c r="C414" s="365" t="s">
        <v>6867</v>
      </c>
      <c r="D414" s="366" t="s">
        <v>6126</v>
      </c>
      <c r="E414">
        <v>2.99</v>
      </c>
      <c r="F414">
        <v>2</v>
      </c>
      <c r="G414" s="356" t="s">
        <v>6007</v>
      </c>
    </row>
    <row r="415" spans="1:7" ht="16.2" thickBot="1" x14ac:dyDescent="0.35">
      <c r="A415" s="351" t="s">
        <v>2437</v>
      </c>
      <c r="B415" s="318" t="s">
        <v>6089</v>
      </c>
      <c r="C415" s="365" t="s">
        <v>6867</v>
      </c>
      <c r="D415" s="366" t="s">
        <v>6126</v>
      </c>
      <c r="E415">
        <v>2.99</v>
      </c>
      <c r="F415">
        <v>2</v>
      </c>
      <c r="G415" s="355" t="s">
        <v>2436</v>
      </c>
    </row>
    <row r="416" spans="1:7" ht="16.2" thickBot="1" x14ac:dyDescent="0.35">
      <c r="A416" s="351" t="s">
        <v>455</v>
      </c>
      <c r="B416" s="318" t="s">
        <v>6089</v>
      </c>
      <c r="C416" s="365" t="s">
        <v>6867</v>
      </c>
      <c r="D416" s="366" t="s">
        <v>6126</v>
      </c>
      <c r="E416">
        <v>2.99</v>
      </c>
      <c r="F416">
        <v>1</v>
      </c>
      <c r="G416" s="355" t="s">
        <v>456</v>
      </c>
    </row>
    <row r="417" spans="1:7" ht="16.2" thickBot="1" x14ac:dyDescent="0.35">
      <c r="A417" s="351" t="s">
        <v>3461</v>
      </c>
      <c r="B417" s="323" t="s">
        <v>6087</v>
      </c>
      <c r="C417" s="365" t="s">
        <v>6867</v>
      </c>
      <c r="D417" s="366" t="s">
        <v>6126</v>
      </c>
      <c r="E417">
        <v>2.99</v>
      </c>
      <c r="F417">
        <v>4</v>
      </c>
      <c r="G417" s="355" t="s">
        <v>3462</v>
      </c>
    </row>
    <row r="418" spans="1:7" ht="16.2" thickBot="1" x14ac:dyDescent="0.35">
      <c r="A418" s="351" t="s">
        <v>2773</v>
      </c>
      <c r="B418" s="315" t="s">
        <v>6076</v>
      </c>
      <c r="C418" s="365" t="s">
        <v>6867</v>
      </c>
      <c r="D418" s="373" t="s">
        <v>6124</v>
      </c>
      <c r="E418">
        <v>2.99</v>
      </c>
      <c r="F418">
        <v>1</v>
      </c>
      <c r="G418" s="356" t="s">
        <v>2772</v>
      </c>
    </row>
    <row r="419" spans="1:7" ht="16.2" thickBot="1" x14ac:dyDescent="0.35">
      <c r="A419" s="351" t="s">
        <v>21</v>
      </c>
      <c r="B419" s="327" t="s">
        <v>1101</v>
      </c>
      <c r="C419" s="365" t="s">
        <v>6868</v>
      </c>
      <c r="D419" s="345" t="s">
        <v>6128</v>
      </c>
      <c r="E419">
        <v>2.4900000000000002</v>
      </c>
      <c r="F419">
        <v>1</v>
      </c>
      <c r="G419" s="356" t="s">
        <v>4148</v>
      </c>
    </row>
    <row r="420" spans="1:7" ht="16.2" thickBot="1" x14ac:dyDescent="0.35">
      <c r="A420" s="351" t="s">
        <v>21</v>
      </c>
      <c r="B420" s="330" t="s">
        <v>6096</v>
      </c>
      <c r="C420" s="365" t="s">
        <v>6868</v>
      </c>
      <c r="D420" s="345" t="s">
        <v>6128</v>
      </c>
      <c r="E420">
        <v>2.4900000000000002</v>
      </c>
      <c r="F420">
        <v>1</v>
      </c>
      <c r="G420" s="356" t="s">
        <v>5565</v>
      </c>
    </row>
    <row r="421" spans="1:7" ht="16.2" thickBot="1" x14ac:dyDescent="0.35">
      <c r="A421" s="352" t="s">
        <v>2126</v>
      </c>
      <c r="B421" s="372" t="s">
        <v>6879</v>
      </c>
      <c r="C421" s="365" t="s">
        <v>6868</v>
      </c>
      <c r="D421" s="366" t="s">
        <v>6126</v>
      </c>
      <c r="E421">
        <v>2.4900000000000002</v>
      </c>
      <c r="F421">
        <v>1</v>
      </c>
      <c r="G421" s="355" t="s">
        <v>2125</v>
      </c>
    </row>
    <row r="422" spans="1:7" ht="16.2" thickBot="1" x14ac:dyDescent="0.35">
      <c r="A422" s="351" t="s">
        <v>3428</v>
      </c>
      <c r="B422" s="334" t="s">
        <v>6107</v>
      </c>
      <c r="C422" s="365" t="s">
        <v>6868</v>
      </c>
      <c r="D422" s="366" t="s">
        <v>6126</v>
      </c>
      <c r="E422">
        <v>2.4900000000000002</v>
      </c>
      <c r="F422">
        <v>3</v>
      </c>
      <c r="G422" s="355" t="s">
        <v>3429</v>
      </c>
    </row>
    <row r="423" spans="1:7" ht="16.2" thickBot="1" x14ac:dyDescent="0.35">
      <c r="A423" s="351" t="s">
        <v>3428</v>
      </c>
      <c r="B423" s="315" t="s">
        <v>6076</v>
      </c>
      <c r="C423" s="365" t="s">
        <v>6868</v>
      </c>
      <c r="D423" s="366" t="s">
        <v>6126</v>
      </c>
      <c r="E423">
        <v>2.4900000000000002</v>
      </c>
      <c r="F423">
        <v>1</v>
      </c>
      <c r="G423" s="355" t="s">
        <v>4456</v>
      </c>
    </row>
    <row r="424" spans="1:7" ht="16.2" thickBot="1" x14ac:dyDescent="0.35">
      <c r="A424" s="351" t="s">
        <v>1330</v>
      </c>
      <c r="B424" s="326" t="s">
        <v>6093</v>
      </c>
      <c r="C424" s="365" t="s">
        <v>6868</v>
      </c>
      <c r="D424" s="347" t="s">
        <v>6140</v>
      </c>
      <c r="E424">
        <v>2.4900000000000002</v>
      </c>
      <c r="F424">
        <v>1</v>
      </c>
      <c r="G424" s="356" t="s">
        <v>1329</v>
      </c>
    </row>
    <row r="425" spans="1:7" ht="16.2" thickBot="1" x14ac:dyDescent="0.35">
      <c r="A425" s="351" t="s">
        <v>84</v>
      </c>
      <c r="B425" s="322" t="s">
        <v>6086</v>
      </c>
      <c r="C425" s="365" t="s">
        <v>6868</v>
      </c>
      <c r="D425" s="347" t="s">
        <v>6140</v>
      </c>
      <c r="E425">
        <v>2.4900000000000002</v>
      </c>
      <c r="F425">
        <v>6</v>
      </c>
      <c r="G425" s="356" t="s">
        <v>6213</v>
      </c>
    </row>
    <row r="426" spans="1:7" ht="16.2" thickBot="1" x14ac:dyDescent="0.35">
      <c r="A426" s="351" t="s">
        <v>1443</v>
      </c>
      <c r="B426" s="301" t="s">
        <v>6105</v>
      </c>
      <c r="C426" s="365" t="s">
        <v>6127</v>
      </c>
      <c r="D426" s="345" t="s">
        <v>6128</v>
      </c>
      <c r="E426">
        <v>2.4900000000000002</v>
      </c>
      <c r="F426">
        <v>1</v>
      </c>
      <c r="G426" s="355" t="s">
        <v>1442</v>
      </c>
    </row>
    <row r="427" spans="1:7" ht="16.2" thickBot="1" x14ac:dyDescent="0.35">
      <c r="A427" s="351" t="s">
        <v>349</v>
      </c>
      <c r="B427" s="315" t="s">
        <v>6108</v>
      </c>
      <c r="C427" s="365" t="s">
        <v>6127</v>
      </c>
      <c r="D427" s="345" t="s">
        <v>6128</v>
      </c>
      <c r="E427">
        <v>1.99</v>
      </c>
      <c r="F427">
        <v>1</v>
      </c>
      <c r="G427" s="356" t="s">
        <v>2796</v>
      </c>
    </row>
    <row r="428" spans="1:7" ht="16.2" thickBot="1" x14ac:dyDescent="0.35">
      <c r="A428" s="351" t="s">
        <v>3034</v>
      </c>
      <c r="B428" s="306" t="s">
        <v>1123</v>
      </c>
      <c r="C428" s="365" t="s">
        <v>6127</v>
      </c>
      <c r="D428" s="345" t="s">
        <v>6128</v>
      </c>
      <c r="E428">
        <v>3.49</v>
      </c>
      <c r="F428">
        <v>1</v>
      </c>
      <c r="G428" s="355" t="s">
        <v>3035</v>
      </c>
    </row>
    <row r="429" spans="1:7" ht="16.2" thickBot="1" x14ac:dyDescent="0.35">
      <c r="A429" s="351" t="s">
        <v>3449</v>
      </c>
      <c r="B429" s="295" t="s">
        <v>6055</v>
      </c>
      <c r="C429" s="365" t="s">
        <v>6127</v>
      </c>
      <c r="D429" s="345" t="s">
        <v>6128</v>
      </c>
      <c r="E429">
        <v>3.49</v>
      </c>
      <c r="F429">
        <v>1</v>
      </c>
      <c r="G429" s="356" t="s">
        <v>5402</v>
      </c>
    </row>
    <row r="430" spans="1:7" ht="16.2" thickBot="1" x14ac:dyDescent="0.35">
      <c r="A430" s="351" t="s">
        <v>2844</v>
      </c>
      <c r="B430" s="300" t="s">
        <v>5944</v>
      </c>
      <c r="C430" s="365" t="s">
        <v>6127</v>
      </c>
      <c r="D430" s="366" t="s">
        <v>6126</v>
      </c>
      <c r="E430">
        <v>3.49</v>
      </c>
      <c r="F430">
        <v>1</v>
      </c>
      <c r="G430" s="355" t="s">
        <v>2845</v>
      </c>
    </row>
    <row r="431" spans="1:7" ht="16.2" thickBot="1" x14ac:dyDescent="0.35">
      <c r="A431" s="351" t="s">
        <v>3018</v>
      </c>
      <c r="B431" s="323" t="s">
        <v>6087</v>
      </c>
      <c r="C431" s="365" t="s">
        <v>6127</v>
      </c>
      <c r="D431" s="366" t="s">
        <v>6126</v>
      </c>
      <c r="E431">
        <v>3.49</v>
      </c>
      <c r="F431">
        <v>1</v>
      </c>
      <c r="G431" s="355" t="s">
        <v>3091</v>
      </c>
    </row>
    <row r="432" spans="1:7" ht="16.2" thickBot="1" x14ac:dyDescent="0.35">
      <c r="A432" s="351" t="s">
        <v>5535</v>
      </c>
      <c r="B432" s="371" t="s">
        <v>6877</v>
      </c>
      <c r="C432" s="365" t="s">
        <v>6127</v>
      </c>
      <c r="D432" s="347" t="s">
        <v>6140</v>
      </c>
      <c r="E432">
        <v>3.49</v>
      </c>
      <c r="F432">
        <v>1</v>
      </c>
      <c r="G432" s="356" t="s">
        <v>6050</v>
      </c>
    </row>
    <row r="433" spans="1:7" ht="16.2" thickBot="1" x14ac:dyDescent="0.35">
      <c r="A433" s="351" t="s">
        <v>3093</v>
      </c>
      <c r="B433" s="371" t="s">
        <v>6877</v>
      </c>
      <c r="C433" s="365" t="s">
        <v>6127</v>
      </c>
      <c r="D433" s="347" t="s">
        <v>6140</v>
      </c>
      <c r="E433">
        <v>3.49</v>
      </c>
      <c r="F433">
        <v>1</v>
      </c>
      <c r="G433" s="356" t="s">
        <v>4480</v>
      </c>
    </row>
    <row r="434" spans="1:7" ht="16.2" thickBot="1" x14ac:dyDescent="0.35">
      <c r="A434" s="351" t="s">
        <v>3093</v>
      </c>
      <c r="B434" s="342" t="s">
        <v>6120</v>
      </c>
      <c r="C434" s="365" t="s">
        <v>6127</v>
      </c>
      <c r="D434" s="373" t="s">
        <v>6124</v>
      </c>
      <c r="E434">
        <v>3.49</v>
      </c>
      <c r="F434">
        <v>2</v>
      </c>
      <c r="G434" s="356" t="s">
        <v>5985</v>
      </c>
    </row>
    <row r="435" spans="1:7" ht="16.2" thickBot="1" x14ac:dyDescent="0.35">
      <c r="A435" s="351" t="s">
        <v>3721</v>
      </c>
      <c r="B435" s="327" t="s">
        <v>1101</v>
      </c>
      <c r="C435" s="365" t="s">
        <v>6129</v>
      </c>
      <c r="D435" s="345" t="s">
        <v>6128</v>
      </c>
      <c r="E435">
        <v>2.99</v>
      </c>
      <c r="F435">
        <v>1</v>
      </c>
      <c r="G435" s="355" t="s">
        <v>3722</v>
      </c>
    </row>
    <row r="436" spans="1:7" ht="16.2" thickBot="1" x14ac:dyDescent="0.35">
      <c r="A436" s="352" t="s">
        <v>6173</v>
      </c>
      <c r="B436" s="304" t="s">
        <v>6064</v>
      </c>
      <c r="C436" s="365" t="s">
        <v>6129</v>
      </c>
      <c r="D436" s="345" t="s">
        <v>6128</v>
      </c>
      <c r="E436">
        <v>2.99</v>
      </c>
      <c r="F436">
        <v>1</v>
      </c>
      <c r="G436" s="356" t="s">
        <v>6201</v>
      </c>
    </row>
    <row r="437" spans="1:7" ht="16.2" thickBot="1" x14ac:dyDescent="0.35">
      <c r="A437" s="351" t="s">
        <v>4545</v>
      </c>
      <c r="B437" s="317" t="s">
        <v>1134</v>
      </c>
      <c r="C437" s="365" t="s">
        <v>6129</v>
      </c>
      <c r="D437" s="345" t="s">
        <v>6128</v>
      </c>
      <c r="E437">
        <v>2.99</v>
      </c>
      <c r="F437">
        <v>1</v>
      </c>
      <c r="G437" s="356" t="s">
        <v>6840</v>
      </c>
    </row>
    <row r="438" spans="1:7" ht="16.2" thickBot="1" x14ac:dyDescent="0.35">
      <c r="A438" s="351" t="s">
        <v>5449</v>
      </c>
      <c r="B438" s="374" t="s">
        <v>6890</v>
      </c>
      <c r="C438" s="365" t="s">
        <v>6129</v>
      </c>
      <c r="D438" s="345" t="s">
        <v>6128</v>
      </c>
      <c r="E438">
        <v>2.99</v>
      </c>
      <c r="F438">
        <v>1</v>
      </c>
      <c r="G438" s="355" t="s">
        <v>588</v>
      </c>
    </row>
    <row r="439" spans="1:7" ht="16.2" thickBot="1" x14ac:dyDescent="0.35">
      <c r="A439" s="351" t="s">
        <v>5714</v>
      </c>
      <c r="B439" s="368" t="s">
        <v>6870</v>
      </c>
      <c r="C439" s="365" t="s">
        <v>6129</v>
      </c>
      <c r="D439" s="345" t="s">
        <v>6128</v>
      </c>
      <c r="E439">
        <v>2.99</v>
      </c>
      <c r="F439">
        <v>1</v>
      </c>
      <c r="G439" s="356" t="s">
        <v>6025</v>
      </c>
    </row>
    <row r="440" spans="1:7" ht="16.2" thickBot="1" x14ac:dyDescent="0.35">
      <c r="A440" s="351" t="s">
        <v>2345</v>
      </c>
      <c r="B440" s="327" t="s">
        <v>1101</v>
      </c>
      <c r="C440" s="365" t="s">
        <v>6129</v>
      </c>
      <c r="D440" s="366" t="s">
        <v>6126</v>
      </c>
      <c r="E440">
        <v>2.99</v>
      </c>
      <c r="F440">
        <v>1</v>
      </c>
      <c r="G440" s="355" t="s">
        <v>2344</v>
      </c>
    </row>
    <row r="441" spans="1:7" ht="16.2" thickBot="1" x14ac:dyDescent="0.35">
      <c r="A441" s="351" t="s">
        <v>2026</v>
      </c>
      <c r="B441" s="295" t="s">
        <v>6055</v>
      </c>
      <c r="C441" s="365" t="s">
        <v>6129</v>
      </c>
      <c r="D441" s="366" t="s">
        <v>6126</v>
      </c>
      <c r="E441">
        <v>2.99</v>
      </c>
      <c r="F441">
        <v>1</v>
      </c>
      <c r="G441" s="356" t="s">
        <v>5998</v>
      </c>
    </row>
    <row r="442" spans="1:7" ht="16.2" thickBot="1" x14ac:dyDescent="0.35">
      <c r="A442" s="351" t="s">
        <v>3201</v>
      </c>
      <c r="B442" s="300" t="s">
        <v>5945</v>
      </c>
      <c r="C442" s="365" t="s">
        <v>6129</v>
      </c>
      <c r="D442" s="366" t="s">
        <v>6126</v>
      </c>
      <c r="E442">
        <v>2.99</v>
      </c>
      <c r="F442">
        <v>1</v>
      </c>
      <c r="G442" s="356" t="s">
        <v>6043</v>
      </c>
    </row>
    <row r="443" spans="1:7" ht="16.2" thickBot="1" x14ac:dyDescent="0.35">
      <c r="A443" s="351" t="s">
        <v>3338</v>
      </c>
      <c r="B443" s="371" t="s">
        <v>6877</v>
      </c>
      <c r="C443" s="365" t="s">
        <v>6129</v>
      </c>
      <c r="D443" s="366" t="s">
        <v>6126</v>
      </c>
      <c r="E443">
        <v>2.99</v>
      </c>
      <c r="F443">
        <v>1</v>
      </c>
      <c r="G443" s="355" t="s">
        <v>3339</v>
      </c>
    </row>
    <row r="444" spans="1:7" ht="16.2" thickBot="1" x14ac:dyDescent="0.35">
      <c r="A444" s="351" t="s">
        <v>1444</v>
      </c>
      <c r="B444" s="371" t="s">
        <v>6880</v>
      </c>
      <c r="C444" s="365" t="s">
        <v>6129</v>
      </c>
      <c r="D444" s="366" t="s">
        <v>6126</v>
      </c>
      <c r="E444">
        <v>2.99</v>
      </c>
      <c r="F444">
        <v>1</v>
      </c>
      <c r="G444" s="355" t="s">
        <v>1445</v>
      </c>
    </row>
    <row r="445" spans="1:7" ht="16.2" thickBot="1" x14ac:dyDescent="0.35">
      <c r="A445" s="351" t="s">
        <v>2965</v>
      </c>
      <c r="B445" s="316" t="s">
        <v>6099</v>
      </c>
      <c r="C445" s="365" t="s">
        <v>6129</v>
      </c>
      <c r="D445" s="373" t="s">
        <v>6124</v>
      </c>
      <c r="E445">
        <v>2.99</v>
      </c>
      <c r="F445">
        <v>4</v>
      </c>
      <c r="G445" s="355" t="s">
        <v>2964</v>
      </c>
    </row>
    <row r="446" spans="1:7" ht="16.2" thickBot="1" x14ac:dyDescent="0.35">
      <c r="A446" s="351" t="s">
        <v>1993</v>
      </c>
      <c r="B446" s="310" t="s">
        <v>6886</v>
      </c>
      <c r="C446" s="365" t="s">
        <v>6129</v>
      </c>
      <c r="D446" s="373" t="s">
        <v>6124</v>
      </c>
      <c r="E446">
        <v>2.99</v>
      </c>
      <c r="F446">
        <v>1</v>
      </c>
      <c r="G446" s="355" t="s">
        <v>1992</v>
      </c>
    </row>
    <row r="447" spans="1:7" ht="16.2" thickBot="1" x14ac:dyDescent="0.35">
      <c r="A447" s="351" t="s">
        <v>5583</v>
      </c>
      <c r="B447" s="322" t="s">
        <v>6086</v>
      </c>
      <c r="C447" s="365" t="s">
        <v>6130</v>
      </c>
      <c r="D447" s="345" t="s">
        <v>6128</v>
      </c>
      <c r="E447">
        <v>2.99</v>
      </c>
      <c r="F447">
        <v>1</v>
      </c>
      <c r="G447" s="355" t="s">
        <v>1992</v>
      </c>
    </row>
    <row r="448" spans="1:7" ht="16.2" thickBot="1" x14ac:dyDescent="0.35">
      <c r="A448" s="351" t="s">
        <v>21</v>
      </c>
      <c r="B448" s="332" t="s">
        <v>6891</v>
      </c>
      <c r="C448" s="365" t="s">
        <v>6130</v>
      </c>
      <c r="D448" s="366" t="s">
        <v>6126</v>
      </c>
      <c r="E448">
        <v>2.4900000000000002</v>
      </c>
      <c r="F448">
        <v>1</v>
      </c>
      <c r="G448" s="355" t="s">
        <v>2953</v>
      </c>
    </row>
    <row r="449" spans="1:7" ht="16.2" thickBot="1" x14ac:dyDescent="0.35">
      <c r="A449" s="351" t="s">
        <v>2348</v>
      </c>
      <c r="B449" s="312" t="s">
        <v>6073</v>
      </c>
      <c r="C449" s="365" t="s">
        <v>6130</v>
      </c>
      <c r="D449" s="366" t="s">
        <v>6126</v>
      </c>
      <c r="E449">
        <v>2.4900000000000002</v>
      </c>
      <c r="F449">
        <v>1</v>
      </c>
      <c r="G449" s="355" t="s">
        <v>2347</v>
      </c>
    </row>
    <row r="450" spans="1:7" ht="16.2" thickBot="1" x14ac:dyDescent="0.35">
      <c r="A450" s="352" t="s">
        <v>455</v>
      </c>
      <c r="B450" s="326" t="s">
        <v>6093</v>
      </c>
      <c r="C450" s="365" t="s">
        <v>6131</v>
      </c>
      <c r="D450" s="345" t="s">
        <v>6128</v>
      </c>
      <c r="E450">
        <v>2.4900000000000002</v>
      </c>
      <c r="F450">
        <v>1</v>
      </c>
      <c r="G450" s="355" t="s">
        <v>1647</v>
      </c>
    </row>
    <row r="451" spans="1:7" ht="16.2" thickBot="1" x14ac:dyDescent="0.35">
      <c r="A451" s="351" t="s">
        <v>3357</v>
      </c>
      <c r="B451" s="341" t="s">
        <v>6118</v>
      </c>
      <c r="C451" s="365" t="s">
        <v>6131</v>
      </c>
      <c r="D451" s="366" t="s">
        <v>6126</v>
      </c>
      <c r="E451">
        <v>2.4900000000000002</v>
      </c>
      <c r="F451">
        <v>2</v>
      </c>
      <c r="G451" s="355" t="s">
        <v>3358</v>
      </c>
    </row>
    <row r="452" spans="1:7" ht="16.2" thickBot="1" x14ac:dyDescent="0.35">
      <c r="A452" s="351" t="s">
        <v>6821</v>
      </c>
      <c r="B452" s="306" t="s">
        <v>1123</v>
      </c>
      <c r="C452" s="365" t="s">
        <v>6131</v>
      </c>
      <c r="D452" s="366" t="s">
        <v>6126</v>
      </c>
      <c r="E452">
        <v>2.4900000000000002</v>
      </c>
      <c r="F452">
        <v>1</v>
      </c>
      <c r="G452" s="356" t="s">
        <v>6841</v>
      </c>
    </row>
    <row r="453" spans="1:7" ht="16.2" thickBot="1" x14ac:dyDescent="0.35">
      <c r="A453" s="352" t="s">
        <v>1724</v>
      </c>
      <c r="B453" s="330" t="s">
        <v>6096</v>
      </c>
      <c r="C453" s="365" t="s">
        <v>6131</v>
      </c>
      <c r="D453" s="366" t="s">
        <v>6126</v>
      </c>
      <c r="E453">
        <v>2.4900000000000002</v>
      </c>
      <c r="F453">
        <v>2</v>
      </c>
      <c r="G453" s="356" t="s">
        <v>6864</v>
      </c>
    </row>
    <row r="454" spans="1:7" ht="16.2" thickBot="1" x14ac:dyDescent="0.35">
      <c r="A454" s="351" t="s">
        <v>2978</v>
      </c>
      <c r="B454" s="317" t="s">
        <v>1134</v>
      </c>
      <c r="C454" s="365" t="s">
        <v>6131</v>
      </c>
      <c r="D454" s="366" t="s">
        <v>6126</v>
      </c>
      <c r="E454">
        <v>2.4900000000000002</v>
      </c>
      <c r="F454">
        <v>1</v>
      </c>
      <c r="G454" s="355" t="s">
        <v>2979</v>
      </c>
    </row>
    <row r="455" spans="1:7" ht="16.2" thickBot="1" x14ac:dyDescent="0.35">
      <c r="A455" s="351" t="s">
        <v>2408</v>
      </c>
      <c r="B455" s="315" t="s">
        <v>6076</v>
      </c>
      <c r="C455" s="365" t="s">
        <v>6131</v>
      </c>
      <c r="D455" s="366" t="s">
        <v>6126</v>
      </c>
      <c r="E455">
        <v>2.4900000000000002</v>
      </c>
      <c r="F455">
        <v>1</v>
      </c>
      <c r="G455" s="356" t="s">
        <v>3656</v>
      </c>
    </row>
    <row r="456" spans="1:7" ht="16.2" thickBot="1" x14ac:dyDescent="0.35">
      <c r="A456" s="351" t="s">
        <v>5862</v>
      </c>
      <c r="B456" s="322" t="s">
        <v>6086</v>
      </c>
      <c r="C456" s="365" t="s">
        <v>6131</v>
      </c>
      <c r="D456" s="348" t="s">
        <v>6150</v>
      </c>
      <c r="E456">
        <v>1.99</v>
      </c>
      <c r="F456">
        <v>1</v>
      </c>
      <c r="G456" s="356" t="s">
        <v>5861</v>
      </c>
    </row>
    <row r="457" spans="1:7" ht="16.2" thickBot="1" x14ac:dyDescent="0.35">
      <c r="A457" s="351" t="s">
        <v>4242</v>
      </c>
      <c r="B457" s="312" t="s">
        <v>6073</v>
      </c>
      <c r="C457" s="365" t="s">
        <v>6889</v>
      </c>
      <c r="D457" s="345" t="s">
        <v>6128</v>
      </c>
      <c r="E457">
        <v>1.99</v>
      </c>
      <c r="F457">
        <v>1</v>
      </c>
      <c r="G457" s="356" t="s">
        <v>4243</v>
      </c>
    </row>
    <row r="458" spans="1:7" ht="16.2" thickBot="1" x14ac:dyDescent="0.35">
      <c r="A458" s="352" t="s">
        <v>2144</v>
      </c>
      <c r="B458" s="323" t="s">
        <v>6087</v>
      </c>
      <c r="C458" s="365" t="s">
        <v>6887</v>
      </c>
      <c r="D458" s="366" t="s">
        <v>6126</v>
      </c>
      <c r="E458">
        <v>2.99</v>
      </c>
      <c r="F458">
        <v>1</v>
      </c>
      <c r="G458" s="355" t="s">
        <v>2145</v>
      </c>
    </row>
    <row r="459" spans="1:7" ht="16.2" thickBot="1" x14ac:dyDescent="0.35">
      <c r="A459" s="351" t="s">
        <v>5710</v>
      </c>
      <c r="B459" s="367" t="s">
        <v>6869</v>
      </c>
      <c r="C459" s="365" t="s">
        <v>6887</v>
      </c>
      <c r="D459" s="366" t="s">
        <v>6126</v>
      </c>
      <c r="E459">
        <v>2.99</v>
      </c>
      <c r="F459">
        <v>1</v>
      </c>
      <c r="G459" s="356" t="s">
        <v>5709</v>
      </c>
    </row>
    <row r="460" spans="1:7" ht="16.2" thickBot="1" x14ac:dyDescent="0.35">
      <c r="A460" s="351" t="s">
        <v>36</v>
      </c>
      <c r="B460" s="303" t="s">
        <v>6871</v>
      </c>
      <c r="C460" s="365" t="s">
        <v>6887</v>
      </c>
      <c r="D460" s="347" t="s">
        <v>6140</v>
      </c>
      <c r="E460">
        <v>2.99</v>
      </c>
      <c r="F460">
        <v>2</v>
      </c>
      <c r="G460" s="355" t="s">
        <v>253</v>
      </c>
    </row>
    <row r="461" spans="1:7" ht="16.2" thickBot="1" x14ac:dyDescent="0.35">
      <c r="A461" s="351" t="s">
        <v>504</v>
      </c>
      <c r="B461" s="305" t="s">
        <v>6072</v>
      </c>
      <c r="C461" s="365" t="s">
        <v>6138</v>
      </c>
      <c r="D461" s="366" t="s">
        <v>6126</v>
      </c>
      <c r="E461">
        <v>2.99</v>
      </c>
      <c r="F461">
        <v>1</v>
      </c>
      <c r="G461" s="355" t="s">
        <v>1151</v>
      </c>
    </row>
    <row r="462" spans="1:7" ht="16.2" thickBot="1" x14ac:dyDescent="0.35">
      <c r="A462" s="352" t="s">
        <v>3725</v>
      </c>
      <c r="B462" s="312" t="s">
        <v>6073</v>
      </c>
      <c r="C462" s="365" t="s">
        <v>6156</v>
      </c>
      <c r="D462" s="345" t="s">
        <v>6128</v>
      </c>
      <c r="E462">
        <v>2.99</v>
      </c>
      <c r="F462">
        <v>1</v>
      </c>
      <c r="G462" s="355" t="s">
        <v>3736</v>
      </c>
    </row>
    <row r="463" spans="1:7" ht="16.2" thickBot="1" x14ac:dyDescent="0.35">
      <c r="A463" s="351" t="s">
        <v>2083</v>
      </c>
      <c r="B463" s="296" t="s">
        <v>6058</v>
      </c>
      <c r="C463" s="365" t="s">
        <v>6148</v>
      </c>
      <c r="D463" s="345" t="s">
        <v>6128</v>
      </c>
      <c r="E463">
        <v>2.99</v>
      </c>
      <c r="F463">
        <v>2</v>
      </c>
      <c r="G463" s="356" t="s">
        <v>4258</v>
      </c>
    </row>
    <row r="464" spans="1:7" ht="16.2" thickBot="1" x14ac:dyDescent="0.35">
      <c r="A464" s="351" t="s">
        <v>4725</v>
      </c>
      <c r="B464" s="318" t="s">
        <v>6089</v>
      </c>
      <c r="C464" s="365" t="s">
        <v>6148</v>
      </c>
      <c r="D464" s="345" t="s">
        <v>6128</v>
      </c>
      <c r="E464">
        <v>2.99</v>
      </c>
      <c r="F464">
        <v>1</v>
      </c>
      <c r="G464" s="356" t="s">
        <v>5562</v>
      </c>
    </row>
    <row r="465" spans="1:7" ht="16.2" thickBot="1" x14ac:dyDescent="0.35">
      <c r="A465" s="351" t="s">
        <v>3018</v>
      </c>
      <c r="B465" s="306" t="s">
        <v>6104</v>
      </c>
      <c r="C465" s="365" t="s">
        <v>6148</v>
      </c>
      <c r="D465" s="366" t="s">
        <v>6126</v>
      </c>
      <c r="E465">
        <v>2.99</v>
      </c>
      <c r="F465">
        <v>1</v>
      </c>
      <c r="G465" s="356" t="s">
        <v>6019</v>
      </c>
    </row>
    <row r="466" spans="1:7" ht="16.2" thickBot="1" x14ac:dyDescent="0.35">
      <c r="A466" s="351" t="s">
        <v>413</v>
      </c>
      <c r="B466" s="312" t="s">
        <v>6083</v>
      </c>
      <c r="C466" s="365" t="s">
        <v>6134</v>
      </c>
      <c r="D466" s="366" t="s">
        <v>6126</v>
      </c>
      <c r="E466">
        <v>2.99</v>
      </c>
      <c r="F466">
        <v>1</v>
      </c>
      <c r="G466" s="355" t="s">
        <v>414</v>
      </c>
    </row>
    <row r="467" spans="1:7" ht="16.2" thickBot="1" x14ac:dyDescent="0.35">
      <c r="A467" s="351" t="s">
        <v>1359</v>
      </c>
      <c r="B467" s="305" t="s">
        <v>6072</v>
      </c>
      <c r="C467" s="365" t="s">
        <v>6133</v>
      </c>
      <c r="D467" s="345" t="s">
        <v>6128</v>
      </c>
      <c r="E467">
        <v>2.99</v>
      </c>
      <c r="F467">
        <v>1</v>
      </c>
      <c r="G467" s="356" t="s">
        <v>6817</v>
      </c>
    </row>
    <row r="468" spans="1:7" ht="16.2" thickBot="1" x14ac:dyDescent="0.35">
      <c r="A468" s="351" t="s">
        <v>2954</v>
      </c>
      <c r="B468" s="305" t="s">
        <v>6072</v>
      </c>
      <c r="C468" s="365" t="s">
        <v>6133</v>
      </c>
      <c r="D468" s="366" t="s">
        <v>6126</v>
      </c>
      <c r="E468">
        <v>2.4900000000000002</v>
      </c>
      <c r="F468">
        <v>1</v>
      </c>
      <c r="G468" s="355" t="s">
        <v>2955</v>
      </c>
    </row>
    <row r="469" spans="1:7" ht="16.2" thickBot="1" x14ac:dyDescent="0.35">
      <c r="A469" s="351" t="s">
        <v>2954</v>
      </c>
      <c r="B469" s="305" t="s">
        <v>6072</v>
      </c>
      <c r="C469" s="365" t="s">
        <v>6888</v>
      </c>
      <c r="D469" s="366" t="s">
        <v>6126</v>
      </c>
      <c r="E469">
        <v>2.4900000000000002</v>
      </c>
      <c r="F469">
        <v>2</v>
      </c>
      <c r="G469" s="356" t="s">
        <v>6047</v>
      </c>
    </row>
    <row r="470" spans="1:7" ht="16.2" thickBot="1" x14ac:dyDescent="0.35">
      <c r="A470" s="352" t="s">
        <v>1820</v>
      </c>
      <c r="B470" s="318" t="s">
        <v>6089</v>
      </c>
      <c r="C470" s="365" t="s">
        <v>6143</v>
      </c>
      <c r="D470" s="345" t="s">
        <v>6128</v>
      </c>
      <c r="E470">
        <v>2.4900000000000002</v>
      </c>
      <c r="F470">
        <v>1</v>
      </c>
      <c r="G470" s="355" t="s">
        <v>3071</v>
      </c>
    </row>
    <row r="471" spans="1:7" ht="16.2" thickBot="1" x14ac:dyDescent="0.35">
      <c r="A471" s="351" t="s">
        <v>3481</v>
      </c>
      <c r="B471" s="306" t="s">
        <v>1123</v>
      </c>
      <c r="C471" s="365" t="s">
        <v>6143</v>
      </c>
      <c r="D471" s="347" t="s">
        <v>6140</v>
      </c>
      <c r="E471">
        <v>2.4900000000000002</v>
      </c>
      <c r="F471">
        <v>1</v>
      </c>
      <c r="G471" s="355" t="s">
        <v>3482</v>
      </c>
    </row>
    <row r="472" spans="1:7" ht="16.2" thickBot="1" x14ac:dyDescent="0.35">
      <c r="A472" s="352" t="s">
        <v>1280</v>
      </c>
      <c r="B472" s="375" t="s">
        <v>6892</v>
      </c>
      <c r="C472" s="365" t="s">
        <v>6135</v>
      </c>
      <c r="D472" s="345" t="s">
        <v>6128</v>
      </c>
      <c r="E472">
        <v>2.4900000000000002</v>
      </c>
      <c r="F472">
        <v>2</v>
      </c>
      <c r="G472" s="356" t="s">
        <v>1279</v>
      </c>
    </row>
    <row r="473" spans="1:7" ht="16.2" thickBot="1" x14ac:dyDescent="0.35">
      <c r="A473" s="351" t="s">
        <v>6186</v>
      </c>
      <c r="B473" s="306" t="s">
        <v>1123</v>
      </c>
      <c r="C473" s="365" t="s">
        <v>6135</v>
      </c>
      <c r="D473" s="366" t="s">
        <v>6126</v>
      </c>
      <c r="E473">
        <v>2.4900000000000002</v>
      </c>
      <c r="F473">
        <v>3</v>
      </c>
      <c r="G473" s="356" t="s">
        <v>6212</v>
      </c>
    </row>
    <row r="474" spans="1:7" ht="16.2" thickBot="1" x14ac:dyDescent="0.35">
      <c r="A474" s="351" t="s">
        <v>349</v>
      </c>
      <c r="B474" s="326" t="s">
        <v>6093</v>
      </c>
      <c r="C474" s="365" t="s">
        <v>6135</v>
      </c>
      <c r="D474" s="366" t="s">
        <v>6126</v>
      </c>
      <c r="E474">
        <v>2.4900000000000002</v>
      </c>
      <c r="F474">
        <v>1</v>
      </c>
      <c r="G474" s="356" t="s">
        <v>2336</v>
      </c>
    </row>
    <row r="475" spans="1:7" ht="16.2" thickBot="1" x14ac:dyDescent="0.35">
      <c r="A475" s="352" t="s">
        <v>3148</v>
      </c>
      <c r="B475" s="327" t="s">
        <v>1101</v>
      </c>
      <c r="C475" s="365" t="s">
        <v>6135</v>
      </c>
      <c r="D475" s="347" t="s">
        <v>6140</v>
      </c>
      <c r="E475">
        <v>2.4900000000000002</v>
      </c>
      <c r="F475">
        <v>1</v>
      </c>
      <c r="G475" s="355" t="s">
        <v>2444</v>
      </c>
    </row>
    <row r="476" spans="1:7" ht="16.2" thickBot="1" x14ac:dyDescent="0.35">
      <c r="A476" s="351" t="s">
        <v>2062</v>
      </c>
      <c r="B476" s="368" t="s">
        <v>6870</v>
      </c>
      <c r="C476" s="365" t="s">
        <v>6135</v>
      </c>
      <c r="D476" s="347" t="s">
        <v>6140</v>
      </c>
      <c r="E476">
        <v>1.99</v>
      </c>
      <c r="F476">
        <v>1</v>
      </c>
      <c r="G476" s="355" t="s">
        <v>2061</v>
      </c>
    </row>
    <row r="477" spans="1:7" ht="16.2" thickBot="1" x14ac:dyDescent="0.35">
      <c r="A477" s="352" t="s">
        <v>3288</v>
      </c>
      <c r="B477" s="368" t="s">
        <v>6870</v>
      </c>
      <c r="C477" s="365" t="s">
        <v>6135</v>
      </c>
      <c r="D477" s="373" t="s">
        <v>6124</v>
      </c>
      <c r="E477">
        <v>1.99</v>
      </c>
      <c r="F477">
        <v>5</v>
      </c>
      <c r="G477" s="355" t="s">
        <v>3289</v>
      </c>
    </row>
    <row r="478" spans="1:7" ht="16.2" thickBot="1" x14ac:dyDescent="0.35">
      <c r="A478" s="352" t="s">
        <v>3280</v>
      </c>
      <c r="B478" s="313" t="s">
        <v>6088</v>
      </c>
      <c r="C478" s="365" t="s">
        <v>6136</v>
      </c>
      <c r="D478" s="366" t="s">
        <v>6126</v>
      </c>
      <c r="E478">
        <v>2.99</v>
      </c>
      <c r="F478">
        <v>4</v>
      </c>
      <c r="G478" s="355" t="s">
        <v>3275</v>
      </c>
    </row>
    <row r="479" spans="1:7" ht="16.2" thickBot="1" x14ac:dyDescent="0.35">
      <c r="A479" s="351" t="s">
        <v>1802</v>
      </c>
      <c r="B479" s="327" t="s">
        <v>1101</v>
      </c>
      <c r="C479" s="365" t="s">
        <v>6867</v>
      </c>
      <c r="D479" s="366" t="s">
        <v>6126</v>
      </c>
      <c r="E479">
        <v>2.99</v>
      </c>
      <c r="F479">
        <v>1</v>
      </c>
      <c r="G479" s="355" t="s">
        <v>1803</v>
      </c>
    </row>
    <row r="480" spans="1:7" ht="16.2" thickBot="1" x14ac:dyDescent="0.35">
      <c r="A480" s="352" t="s">
        <v>4249</v>
      </c>
      <c r="B480" s="296" t="s">
        <v>6058</v>
      </c>
      <c r="C480" s="365" t="s">
        <v>6867</v>
      </c>
      <c r="D480" s="366" t="s">
        <v>6126</v>
      </c>
      <c r="E480">
        <v>2.99</v>
      </c>
      <c r="F480">
        <v>1</v>
      </c>
      <c r="G480" s="356" t="s">
        <v>4248</v>
      </c>
    </row>
    <row r="481" spans="1:7" ht="16.2" thickBot="1" x14ac:dyDescent="0.35">
      <c r="A481" s="353" t="s">
        <v>1696</v>
      </c>
      <c r="B481" s="323" t="s">
        <v>6087</v>
      </c>
      <c r="C481" s="365" t="s">
        <v>6867</v>
      </c>
      <c r="D481" s="347" t="s">
        <v>6140</v>
      </c>
      <c r="E481">
        <v>2.99</v>
      </c>
      <c r="F481">
        <v>1</v>
      </c>
      <c r="G481" s="356" t="s">
        <v>6008</v>
      </c>
    </row>
    <row r="482" spans="1:7" ht="16.2" thickBot="1" x14ac:dyDescent="0.35">
      <c r="A482" s="351" t="s">
        <v>3322</v>
      </c>
      <c r="B482" s="376" t="s">
        <v>6893</v>
      </c>
      <c r="C482" s="365" t="s">
        <v>6867</v>
      </c>
      <c r="D482" s="373" t="s">
        <v>6124</v>
      </c>
      <c r="E482">
        <v>2.99</v>
      </c>
      <c r="F482">
        <v>1</v>
      </c>
      <c r="G482" s="355" t="s">
        <v>3321</v>
      </c>
    </row>
    <row r="483" spans="1:7" ht="16.2" thickBot="1" x14ac:dyDescent="0.35">
      <c r="A483" s="351" t="s">
        <v>1895</v>
      </c>
      <c r="B483" s="369" t="s">
        <v>6873</v>
      </c>
      <c r="C483" s="365" t="s">
        <v>6867</v>
      </c>
      <c r="D483" s="373" t="s">
        <v>6124</v>
      </c>
      <c r="E483">
        <v>2.99</v>
      </c>
      <c r="F483">
        <v>1</v>
      </c>
      <c r="G483" s="356" t="s">
        <v>1896</v>
      </c>
    </row>
    <row r="484" spans="1:7" ht="16.2" thickBot="1" x14ac:dyDescent="0.35">
      <c r="A484" s="351" t="s">
        <v>5857</v>
      </c>
      <c r="B484" s="303" t="s">
        <v>6871</v>
      </c>
      <c r="C484" s="365" t="s">
        <v>6868</v>
      </c>
      <c r="D484" s="345" t="s">
        <v>6128</v>
      </c>
      <c r="E484">
        <v>2.99</v>
      </c>
      <c r="F484">
        <v>1</v>
      </c>
      <c r="G484" s="356" t="s">
        <v>5858</v>
      </c>
    </row>
    <row r="485" spans="1:7" ht="16.2" thickBot="1" x14ac:dyDescent="0.35">
      <c r="A485" s="351" t="s">
        <v>397</v>
      </c>
      <c r="B485" s="339" t="s">
        <v>1103</v>
      </c>
      <c r="C485" s="365" t="s">
        <v>6868</v>
      </c>
      <c r="D485" s="366" t="s">
        <v>6126</v>
      </c>
      <c r="E485">
        <v>2.99</v>
      </c>
      <c r="F485">
        <v>1</v>
      </c>
      <c r="G485" s="355" t="s">
        <v>396</v>
      </c>
    </row>
    <row r="486" spans="1:7" ht="16.2" thickBot="1" x14ac:dyDescent="0.35">
      <c r="A486" s="351" t="s">
        <v>4130</v>
      </c>
      <c r="B486" s="322" t="s">
        <v>6086</v>
      </c>
      <c r="C486" s="365" t="s">
        <v>6868</v>
      </c>
      <c r="D486" s="348" t="s">
        <v>6150</v>
      </c>
      <c r="E486">
        <v>2.99</v>
      </c>
      <c r="F486">
        <v>1</v>
      </c>
      <c r="G486" s="356" t="s">
        <v>6051</v>
      </c>
    </row>
    <row r="487" spans="1:7" ht="16.2" thickBot="1" x14ac:dyDescent="0.35">
      <c r="A487" s="351" t="s">
        <v>3764</v>
      </c>
      <c r="B487" s="312" t="s">
        <v>6073</v>
      </c>
      <c r="C487" s="365" t="s">
        <v>6127</v>
      </c>
      <c r="D487" s="366" t="s">
        <v>6126</v>
      </c>
      <c r="E487">
        <v>2.99</v>
      </c>
      <c r="F487">
        <v>1</v>
      </c>
      <c r="G487" s="356" t="s">
        <v>6046</v>
      </c>
    </row>
    <row r="488" spans="1:7" ht="16.2" thickBot="1" x14ac:dyDescent="0.35">
      <c r="A488" s="351" t="s">
        <v>3017</v>
      </c>
      <c r="B488" s="318" t="s">
        <v>6089</v>
      </c>
      <c r="C488" s="365" t="s">
        <v>6127</v>
      </c>
      <c r="D488" s="347" t="s">
        <v>6140</v>
      </c>
      <c r="E488">
        <v>2.99</v>
      </c>
      <c r="F488">
        <v>1</v>
      </c>
      <c r="G488" s="355" t="s">
        <v>3016</v>
      </c>
    </row>
    <row r="489" spans="1:7" ht="16.2" thickBot="1" x14ac:dyDescent="0.35">
      <c r="A489" s="351" t="s">
        <v>1722</v>
      </c>
      <c r="B489" s="318" t="s">
        <v>6089</v>
      </c>
      <c r="C489" s="365" t="s">
        <v>6127</v>
      </c>
      <c r="D489" s="347" t="s">
        <v>6140</v>
      </c>
      <c r="E489">
        <v>2.99</v>
      </c>
      <c r="F489">
        <v>1</v>
      </c>
      <c r="G489" s="356" t="s">
        <v>6037</v>
      </c>
    </row>
    <row r="490" spans="1:7" ht="16.2" thickBot="1" x14ac:dyDescent="0.35">
      <c r="A490" s="351" t="s">
        <v>4151</v>
      </c>
      <c r="B490" s="300" t="s">
        <v>5944</v>
      </c>
      <c r="C490" s="365" t="s">
        <v>6127</v>
      </c>
      <c r="D490" s="347" t="s">
        <v>6140</v>
      </c>
      <c r="E490">
        <v>2.99</v>
      </c>
      <c r="F490">
        <v>3</v>
      </c>
      <c r="G490" s="356" t="s">
        <v>4152</v>
      </c>
    </row>
    <row r="491" spans="1:7" ht="16.2" thickBot="1" x14ac:dyDescent="0.35">
      <c r="A491" s="351" t="s">
        <v>6179</v>
      </c>
      <c r="B491" s="306" t="s">
        <v>1123</v>
      </c>
      <c r="C491" s="365" t="s">
        <v>6129</v>
      </c>
      <c r="D491" s="366" t="s">
        <v>6126</v>
      </c>
      <c r="E491">
        <v>2.99</v>
      </c>
      <c r="F491">
        <v>1</v>
      </c>
      <c r="G491" s="356" t="s">
        <v>6207</v>
      </c>
    </row>
    <row r="492" spans="1:7" ht="16.2" thickBot="1" x14ac:dyDescent="0.35">
      <c r="A492" s="351" t="s">
        <v>5614</v>
      </c>
      <c r="B492" s="371" t="s">
        <v>6877</v>
      </c>
      <c r="C492" s="365" t="s">
        <v>6129</v>
      </c>
      <c r="D492" s="366" t="s">
        <v>6126</v>
      </c>
      <c r="E492">
        <v>2.99</v>
      </c>
      <c r="F492">
        <v>1</v>
      </c>
      <c r="G492" s="356" t="s">
        <v>6032</v>
      </c>
    </row>
    <row r="493" spans="1:7" ht="16.2" thickBot="1" x14ac:dyDescent="0.35">
      <c r="A493" s="351" t="s">
        <v>4481</v>
      </c>
      <c r="B493" s="371" t="s">
        <v>6877</v>
      </c>
      <c r="C493" s="365" t="s">
        <v>6129</v>
      </c>
      <c r="D493" s="366" t="s">
        <v>6126</v>
      </c>
      <c r="E493">
        <v>2.99</v>
      </c>
      <c r="F493">
        <v>4</v>
      </c>
      <c r="G493" s="356" t="s">
        <v>4482</v>
      </c>
    </row>
    <row r="494" spans="1:7" ht="16.2" thickBot="1" x14ac:dyDescent="0.35">
      <c r="A494" s="351" t="s">
        <v>93</v>
      </c>
      <c r="B494" s="297" t="s">
        <v>6059</v>
      </c>
      <c r="C494" s="365" t="s">
        <v>6129</v>
      </c>
      <c r="D494" s="366" t="s">
        <v>6126</v>
      </c>
      <c r="E494">
        <v>2.99</v>
      </c>
      <c r="F494">
        <v>7</v>
      </c>
      <c r="G494" s="356" t="s">
        <v>6022</v>
      </c>
    </row>
    <row r="495" spans="1:7" ht="16.2" thickBot="1" x14ac:dyDescent="0.35">
      <c r="A495" s="351" t="s">
        <v>1360</v>
      </c>
      <c r="B495" s="377" t="s">
        <v>6894</v>
      </c>
      <c r="C495" s="365" t="s">
        <v>6130</v>
      </c>
      <c r="D495" s="366" t="s">
        <v>6126</v>
      </c>
      <c r="E495">
        <v>2.99</v>
      </c>
      <c r="F495">
        <v>1</v>
      </c>
      <c r="G495" s="355" t="s">
        <v>1361</v>
      </c>
    </row>
    <row r="496" spans="1:7" ht="16.2" thickBot="1" x14ac:dyDescent="0.35">
      <c r="A496" s="351" t="s">
        <v>4722</v>
      </c>
      <c r="B496" s="371" t="s">
        <v>6877</v>
      </c>
      <c r="C496" s="365" t="s">
        <v>6131</v>
      </c>
      <c r="D496" s="345" t="s">
        <v>6128</v>
      </c>
      <c r="E496">
        <v>2.99</v>
      </c>
      <c r="F496">
        <v>1</v>
      </c>
      <c r="G496" s="356" t="s">
        <v>6030</v>
      </c>
    </row>
    <row r="497" spans="1:7" ht="16.2" thickBot="1" x14ac:dyDescent="0.35">
      <c r="A497" s="351" t="s">
        <v>4954</v>
      </c>
      <c r="B497" s="301" t="s">
        <v>6061</v>
      </c>
      <c r="C497" s="365" t="s">
        <v>6131</v>
      </c>
      <c r="D497" s="347" t="s">
        <v>6140</v>
      </c>
      <c r="E497">
        <v>2.99</v>
      </c>
      <c r="F497">
        <v>1</v>
      </c>
      <c r="G497" s="356" t="s">
        <v>6158</v>
      </c>
    </row>
    <row r="498" spans="1:7" ht="16.2" thickBot="1" x14ac:dyDescent="0.35">
      <c r="A498" s="351" t="s">
        <v>2164</v>
      </c>
      <c r="B498" s="307" t="s">
        <v>6067</v>
      </c>
      <c r="C498" s="365" t="s">
        <v>6131</v>
      </c>
      <c r="D498" s="347" t="s">
        <v>6140</v>
      </c>
      <c r="E498">
        <v>2.99</v>
      </c>
      <c r="F498">
        <v>1</v>
      </c>
      <c r="G498" s="356" t="s">
        <v>6027</v>
      </c>
    </row>
    <row r="499" spans="1:7" ht="16.2" thickBot="1" x14ac:dyDescent="0.35">
      <c r="A499" s="351" t="s">
        <v>4137</v>
      </c>
      <c r="B499" s="306" t="s">
        <v>6104</v>
      </c>
      <c r="C499" s="365" t="s">
        <v>6131</v>
      </c>
      <c r="D499" s="347" t="s">
        <v>6140</v>
      </c>
      <c r="E499">
        <v>2.99</v>
      </c>
      <c r="F499">
        <v>1</v>
      </c>
      <c r="G499" s="356" t="s">
        <v>6029</v>
      </c>
    </row>
    <row r="500" spans="1:7" ht="16.2" thickBot="1" x14ac:dyDescent="0.35">
      <c r="A500" s="351" t="s">
        <v>4730</v>
      </c>
      <c r="B500" s="296" t="s">
        <v>6058</v>
      </c>
      <c r="C500" s="365" t="s">
        <v>6895</v>
      </c>
      <c r="D500" s="366" t="s">
        <v>6126</v>
      </c>
      <c r="E500">
        <v>2.99</v>
      </c>
      <c r="F500">
        <v>1</v>
      </c>
      <c r="G500" s="355" t="s">
        <v>4731</v>
      </c>
    </row>
    <row r="501" spans="1:7" ht="16.2" thickBot="1" x14ac:dyDescent="0.35">
      <c r="A501" s="351" t="s">
        <v>5664</v>
      </c>
      <c r="B501" s="296" t="s">
        <v>6058</v>
      </c>
      <c r="C501" s="365" t="s">
        <v>6882</v>
      </c>
      <c r="D501" s="345" t="s">
        <v>6128</v>
      </c>
      <c r="E501">
        <v>2.99</v>
      </c>
      <c r="F501">
        <v>4</v>
      </c>
      <c r="G501" s="356" t="s">
        <v>5663</v>
      </c>
    </row>
    <row r="502" spans="1:7" ht="16.2" thickBot="1" x14ac:dyDescent="0.35">
      <c r="A502" s="351" t="s">
        <v>1696</v>
      </c>
      <c r="B502" s="300" t="s">
        <v>5944</v>
      </c>
      <c r="C502" s="365" t="s">
        <v>6148</v>
      </c>
      <c r="D502" s="366" t="s">
        <v>6126</v>
      </c>
      <c r="E502">
        <v>2.99</v>
      </c>
      <c r="F502">
        <v>2</v>
      </c>
      <c r="G502" s="355" t="s">
        <v>1697</v>
      </c>
    </row>
    <row r="503" spans="1:7" ht="16.2" thickBot="1" x14ac:dyDescent="0.35">
      <c r="A503" s="351" t="s">
        <v>2539</v>
      </c>
      <c r="B503" s="318" t="s">
        <v>6089</v>
      </c>
      <c r="C503" s="365" t="s">
        <v>6875</v>
      </c>
      <c r="D503" s="345" t="s">
        <v>6128</v>
      </c>
      <c r="E503">
        <v>2.99</v>
      </c>
      <c r="F503">
        <v>1</v>
      </c>
      <c r="G503" s="355" t="s">
        <v>2538</v>
      </c>
    </row>
    <row r="504" spans="1:7" ht="16.2" thickBot="1" x14ac:dyDescent="0.35">
      <c r="A504" s="351" t="s">
        <v>2551</v>
      </c>
      <c r="B504" s="312" t="s">
        <v>6083</v>
      </c>
      <c r="C504" s="365" t="s">
        <v>6875</v>
      </c>
      <c r="D504" s="366" t="s">
        <v>6126</v>
      </c>
      <c r="E504">
        <v>2.99</v>
      </c>
      <c r="F504">
        <v>1</v>
      </c>
      <c r="G504" s="355" t="s">
        <v>2550</v>
      </c>
    </row>
    <row r="505" spans="1:7" ht="16.2" thickBot="1" x14ac:dyDescent="0.35">
      <c r="A505" s="351" t="s">
        <v>3716</v>
      </c>
      <c r="B505" s="323" t="s">
        <v>6087</v>
      </c>
      <c r="C505" s="365" t="s">
        <v>6888</v>
      </c>
      <c r="D505" s="347" t="s">
        <v>6140</v>
      </c>
      <c r="E505">
        <v>2.4900000000000002</v>
      </c>
      <c r="F505">
        <v>2</v>
      </c>
      <c r="G505" s="355" t="s">
        <v>3715</v>
      </c>
    </row>
    <row r="506" spans="1:7" ht="16.2" thickBot="1" x14ac:dyDescent="0.35">
      <c r="A506" s="351" t="s">
        <v>5680</v>
      </c>
      <c r="B506" s="296" t="s">
        <v>6110</v>
      </c>
      <c r="C506" s="365" t="s">
        <v>6135</v>
      </c>
      <c r="D506" s="345" t="s">
        <v>6128</v>
      </c>
      <c r="E506">
        <v>2.4900000000000002</v>
      </c>
      <c r="F506">
        <v>4</v>
      </c>
      <c r="G506" s="356" t="s">
        <v>5679</v>
      </c>
    </row>
    <row r="507" spans="1:7" ht="16.2" thickBot="1" x14ac:dyDescent="0.35">
      <c r="A507" s="351" t="s">
        <v>1789</v>
      </c>
      <c r="B507" s="323" t="s">
        <v>6087</v>
      </c>
      <c r="C507" s="365" t="s">
        <v>6135</v>
      </c>
      <c r="D507" s="366" t="s">
        <v>6126</v>
      </c>
      <c r="E507">
        <v>2.4900000000000002</v>
      </c>
      <c r="F507">
        <v>1</v>
      </c>
      <c r="G507" s="356" t="s">
        <v>6035</v>
      </c>
    </row>
    <row r="508" spans="1:7" ht="16.2" thickBot="1" x14ac:dyDescent="0.35">
      <c r="A508" s="351" t="s">
        <v>3278</v>
      </c>
      <c r="B508" s="296" t="s">
        <v>6111</v>
      </c>
      <c r="C508" s="365" t="s">
        <v>6135</v>
      </c>
      <c r="D508" s="366" t="s">
        <v>6126</v>
      </c>
      <c r="E508">
        <v>1.99</v>
      </c>
      <c r="F508">
        <v>1</v>
      </c>
      <c r="G508" s="355" t="s">
        <v>3277</v>
      </c>
    </row>
    <row r="509" spans="1:7" ht="16.2" thickBot="1" x14ac:dyDescent="0.35">
      <c r="A509" s="351" t="s">
        <v>5848</v>
      </c>
      <c r="B509" s="306" t="s">
        <v>1123</v>
      </c>
      <c r="C509" s="365" t="s">
        <v>6135</v>
      </c>
      <c r="D509" s="347" t="s">
        <v>6140</v>
      </c>
      <c r="E509">
        <v>1.99</v>
      </c>
      <c r="F509">
        <v>2</v>
      </c>
      <c r="G509" s="356" t="s">
        <v>6049</v>
      </c>
    </row>
    <row r="510" spans="1:7" ht="16.2" thickBot="1" x14ac:dyDescent="0.35">
      <c r="A510" s="351" t="s">
        <v>5563</v>
      </c>
      <c r="B510" s="318" t="s">
        <v>6089</v>
      </c>
      <c r="C510" s="365" t="s">
        <v>6867</v>
      </c>
      <c r="D510" s="366" t="s">
        <v>6126</v>
      </c>
      <c r="E510">
        <v>2.4900000000000002</v>
      </c>
      <c r="F510">
        <v>2</v>
      </c>
      <c r="G510" s="356" t="s">
        <v>5564</v>
      </c>
    </row>
    <row r="511" spans="1:7" ht="16.2" thickBot="1" x14ac:dyDescent="0.35">
      <c r="A511" s="352" t="s">
        <v>5911</v>
      </c>
      <c r="B511" s="306" t="s">
        <v>1123</v>
      </c>
      <c r="C511" s="365" t="s">
        <v>6868</v>
      </c>
      <c r="D511" s="347" t="s">
        <v>6140</v>
      </c>
      <c r="E511">
        <v>2.4900000000000002</v>
      </c>
      <c r="F511">
        <v>4</v>
      </c>
      <c r="G511" s="356" t="s">
        <v>6159</v>
      </c>
    </row>
    <row r="512" spans="1:7" ht="16.2" thickBot="1" x14ac:dyDescent="0.35">
      <c r="A512" s="351" t="s">
        <v>2073</v>
      </c>
      <c r="B512" s="316" t="s">
        <v>6099</v>
      </c>
      <c r="C512" s="365" t="s">
        <v>6868</v>
      </c>
      <c r="D512" s="347" t="s">
        <v>6140</v>
      </c>
      <c r="E512">
        <v>2.4900000000000002</v>
      </c>
      <c r="F512">
        <v>1</v>
      </c>
      <c r="G512" s="356" t="s">
        <v>6021</v>
      </c>
    </row>
    <row r="513" spans="1:7" ht="16.2" thickBot="1" x14ac:dyDescent="0.35">
      <c r="A513" s="351" t="s">
        <v>5603</v>
      </c>
      <c r="B513" s="319" t="s">
        <v>1119</v>
      </c>
      <c r="C513" s="365" t="s">
        <v>6127</v>
      </c>
      <c r="D513" s="347" t="s">
        <v>6140</v>
      </c>
      <c r="E513">
        <v>2.4900000000000002</v>
      </c>
      <c r="F513">
        <v>1</v>
      </c>
      <c r="G513" s="356" t="s">
        <v>6039</v>
      </c>
    </row>
    <row r="514" spans="1:7" ht="16.2" thickBot="1" x14ac:dyDescent="0.35">
      <c r="A514" s="351" t="s">
        <v>5572</v>
      </c>
      <c r="B514" s="330" t="s">
        <v>6096</v>
      </c>
      <c r="C514" s="365" t="s">
        <v>6127</v>
      </c>
      <c r="D514" s="347" t="s">
        <v>6140</v>
      </c>
      <c r="E514">
        <v>2.4900000000000002</v>
      </c>
      <c r="F514">
        <v>2</v>
      </c>
      <c r="G514" s="356" t="s">
        <v>5571</v>
      </c>
    </row>
    <row r="515" spans="1:7" ht="16.2" thickBot="1" x14ac:dyDescent="0.35">
      <c r="A515" s="351" t="s">
        <v>4504</v>
      </c>
      <c r="B515" s="307" t="s">
        <v>6067</v>
      </c>
      <c r="C515" s="365" t="s">
        <v>6127</v>
      </c>
      <c r="D515" s="373" t="s">
        <v>6124</v>
      </c>
      <c r="E515">
        <v>2.4900000000000002</v>
      </c>
      <c r="F515">
        <v>1</v>
      </c>
      <c r="G515" s="356" t="s">
        <v>6048</v>
      </c>
    </row>
    <row r="516" spans="1:7" ht="16.2" thickBot="1" x14ac:dyDescent="0.35">
      <c r="A516" s="351" t="s">
        <v>2493</v>
      </c>
      <c r="B516" s="369" t="s">
        <v>6873</v>
      </c>
      <c r="C516" s="365" t="s">
        <v>6129</v>
      </c>
      <c r="D516" s="347" t="s">
        <v>6140</v>
      </c>
      <c r="E516">
        <v>2.4900000000000002</v>
      </c>
      <c r="F516">
        <v>1</v>
      </c>
      <c r="G516" s="355" t="s">
        <v>2494</v>
      </c>
    </row>
    <row r="517" spans="1:7" ht="16.2" thickBot="1" x14ac:dyDescent="0.35">
      <c r="A517" s="351" t="s">
        <v>36</v>
      </c>
      <c r="B517" s="322" t="s">
        <v>6086</v>
      </c>
      <c r="C517" s="365" t="s">
        <v>6129</v>
      </c>
      <c r="D517" s="347" t="s">
        <v>6140</v>
      </c>
      <c r="E517">
        <v>1.99</v>
      </c>
      <c r="F517">
        <v>3</v>
      </c>
      <c r="G517" s="356" t="s">
        <v>6044</v>
      </c>
    </row>
    <row r="518" spans="1:7" ht="16.2" thickBot="1" x14ac:dyDescent="0.35">
      <c r="A518" s="351" t="s">
        <v>2152</v>
      </c>
      <c r="B518" s="369" t="s">
        <v>6873</v>
      </c>
      <c r="C518" s="365" t="s">
        <v>6130</v>
      </c>
      <c r="D518" s="347" t="s">
        <v>6140</v>
      </c>
      <c r="E518">
        <v>1.99</v>
      </c>
      <c r="F518">
        <v>3</v>
      </c>
      <c r="G518" s="355" t="s">
        <v>2151</v>
      </c>
    </row>
    <row r="519" spans="1:7" ht="16.2" thickBot="1" x14ac:dyDescent="0.35">
      <c r="A519" s="351" t="s">
        <v>2960</v>
      </c>
      <c r="B519" s="306" t="s">
        <v>6896</v>
      </c>
      <c r="C519" s="365" t="s">
        <v>6130</v>
      </c>
      <c r="D519" s="373" t="s">
        <v>6124</v>
      </c>
      <c r="E519">
        <v>1.99</v>
      </c>
      <c r="F519">
        <v>6</v>
      </c>
      <c r="G519" s="355" t="s">
        <v>2961</v>
      </c>
    </row>
    <row r="520" spans="1:7" ht="16.2" thickBot="1" x14ac:dyDescent="0.35">
      <c r="A520" s="351" t="s">
        <v>2434</v>
      </c>
      <c r="B520" s="310" t="s">
        <v>6886</v>
      </c>
      <c r="C520" s="365" t="s">
        <v>6131</v>
      </c>
      <c r="D520" s="373" t="s">
        <v>6124</v>
      </c>
      <c r="E520">
        <v>1.99</v>
      </c>
      <c r="F520">
        <v>1</v>
      </c>
      <c r="G520" s="355" t="s">
        <v>2433</v>
      </c>
    </row>
    <row r="521" spans="1:7" ht="16.2" thickBot="1" x14ac:dyDescent="0.35">
      <c r="A521" s="351" t="s">
        <v>6829</v>
      </c>
      <c r="B521" s="303" t="s">
        <v>6871</v>
      </c>
      <c r="C521" s="365" t="s">
        <v>6888</v>
      </c>
      <c r="D521" s="347" t="s">
        <v>6140</v>
      </c>
      <c r="E521">
        <v>1.99</v>
      </c>
      <c r="F521">
        <v>2</v>
      </c>
      <c r="G521" s="356" t="s">
        <v>6848</v>
      </c>
    </row>
    <row r="522" spans="1:7" ht="16.2" thickBot="1" x14ac:dyDescent="0.35">
      <c r="A522" s="351" t="s">
        <v>6830</v>
      </c>
      <c r="B522" s="326" t="s">
        <v>6093</v>
      </c>
      <c r="C522" s="365" t="s">
        <v>6135</v>
      </c>
      <c r="D522" s="347" t="s">
        <v>6140</v>
      </c>
      <c r="E522">
        <v>1.99</v>
      </c>
      <c r="F522">
        <v>2</v>
      </c>
      <c r="G522" s="356" t="s">
        <v>6849</v>
      </c>
    </row>
    <row r="523" spans="1:7" ht="16.2" thickBot="1" x14ac:dyDescent="0.35">
      <c r="A523" s="351" t="s">
        <v>4125</v>
      </c>
      <c r="B523" s="305" t="s">
        <v>6072</v>
      </c>
      <c r="C523" s="365" t="s">
        <v>6135</v>
      </c>
      <c r="D523" s="373" t="s">
        <v>6124</v>
      </c>
      <c r="E523">
        <v>2.4900000000000002</v>
      </c>
      <c r="F523">
        <v>1</v>
      </c>
      <c r="G523" s="356" t="s">
        <v>6028</v>
      </c>
    </row>
    <row r="524" spans="1:7" ht="16.2" thickBot="1" x14ac:dyDescent="0.35">
      <c r="A524" s="351" t="s">
        <v>3062</v>
      </c>
      <c r="B524" s="336" t="s">
        <v>6112</v>
      </c>
      <c r="C524" s="365" t="s">
        <v>6867</v>
      </c>
      <c r="D524" s="373" t="s">
        <v>6124</v>
      </c>
      <c r="E524">
        <v>2.4900000000000002</v>
      </c>
      <c r="F524">
        <v>1</v>
      </c>
      <c r="G524" s="355" t="s">
        <v>3063</v>
      </c>
    </row>
    <row r="525" spans="1:7" ht="16.2" thickBot="1" x14ac:dyDescent="0.35">
      <c r="A525" s="351" t="s">
        <v>3744</v>
      </c>
      <c r="B525" s="323" t="s">
        <v>6087</v>
      </c>
      <c r="C525" s="365" t="s">
        <v>6868</v>
      </c>
      <c r="D525" s="345" t="s">
        <v>6128</v>
      </c>
      <c r="E525">
        <v>2.4900000000000002</v>
      </c>
      <c r="F525">
        <v>1</v>
      </c>
      <c r="G525" s="355" t="s">
        <v>3754</v>
      </c>
    </row>
    <row r="526" spans="1:7" ht="16.2" thickBot="1" x14ac:dyDescent="0.35">
      <c r="A526" s="351" t="s">
        <v>6183</v>
      </c>
      <c r="B526" s="296" t="s">
        <v>6110</v>
      </c>
      <c r="C526" s="365" t="s">
        <v>6868</v>
      </c>
      <c r="D526" s="366" t="s">
        <v>6126</v>
      </c>
      <c r="E526">
        <v>2.4900000000000002</v>
      </c>
      <c r="F526">
        <v>1</v>
      </c>
      <c r="G526" s="356" t="s">
        <v>6210</v>
      </c>
    </row>
    <row r="527" spans="1:7" ht="16.2" thickBot="1" x14ac:dyDescent="0.35">
      <c r="A527" s="351" t="s">
        <v>2463</v>
      </c>
      <c r="B527" s="305" t="s">
        <v>6085</v>
      </c>
      <c r="C527" s="365" t="s">
        <v>6868</v>
      </c>
      <c r="D527" s="347" t="s">
        <v>6140</v>
      </c>
      <c r="E527">
        <v>2.4900000000000002</v>
      </c>
      <c r="F527">
        <v>3</v>
      </c>
      <c r="G527" s="356" t="s">
        <v>6040</v>
      </c>
    </row>
    <row r="528" spans="1:7" ht="16.2" thickBot="1" x14ac:dyDescent="0.35">
      <c r="A528" s="351" t="s">
        <v>2162</v>
      </c>
      <c r="B528" s="305" t="s">
        <v>6085</v>
      </c>
      <c r="C528" s="365" t="s">
        <v>6127</v>
      </c>
      <c r="D528" s="345" t="s">
        <v>6128</v>
      </c>
      <c r="E528">
        <v>2.4900000000000002</v>
      </c>
      <c r="F528">
        <v>1</v>
      </c>
      <c r="G528" s="355" t="s">
        <v>2161</v>
      </c>
    </row>
    <row r="529" spans="1:7" ht="16.2" thickBot="1" x14ac:dyDescent="0.35">
      <c r="A529" s="351" t="s">
        <v>5846</v>
      </c>
      <c r="B529" s="312" t="s">
        <v>6073</v>
      </c>
      <c r="C529" s="365" t="s">
        <v>6127</v>
      </c>
      <c r="D529" s="366" t="s">
        <v>6126</v>
      </c>
      <c r="E529">
        <v>2.4900000000000002</v>
      </c>
      <c r="F529">
        <v>1</v>
      </c>
      <c r="G529" s="356" t="s">
        <v>5845</v>
      </c>
    </row>
    <row r="530" spans="1:7" ht="16.2" thickBot="1" x14ac:dyDescent="0.35">
      <c r="A530" s="352" t="s">
        <v>4781</v>
      </c>
      <c r="B530" s="312" t="s">
        <v>6073</v>
      </c>
      <c r="C530" s="365" t="s">
        <v>6127</v>
      </c>
      <c r="D530" s="366" t="s">
        <v>6126</v>
      </c>
      <c r="E530">
        <v>1.99</v>
      </c>
      <c r="F530">
        <v>1</v>
      </c>
      <c r="G530" s="355" t="s">
        <v>4780</v>
      </c>
    </row>
    <row r="531" spans="1:7" ht="16.2" thickBot="1" x14ac:dyDescent="0.35">
      <c r="A531" s="351" t="s">
        <v>3084</v>
      </c>
      <c r="B531" s="307" t="s">
        <v>6067</v>
      </c>
      <c r="C531" s="365" t="s">
        <v>6127</v>
      </c>
      <c r="D531" s="373" t="s">
        <v>6124</v>
      </c>
      <c r="E531">
        <v>1.99</v>
      </c>
      <c r="F531">
        <v>1</v>
      </c>
      <c r="G531" s="356" t="s">
        <v>6041</v>
      </c>
    </row>
    <row r="532" spans="1:7" ht="16.2" thickBot="1" x14ac:dyDescent="0.35">
      <c r="A532" s="351" t="s">
        <v>3235</v>
      </c>
      <c r="B532" s="305" t="s">
        <v>6085</v>
      </c>
      <c r="C532" s="365" t="s">
        <v>6129</v>
      </c>
      <c r="D532" s="366" t="s">
        <v>6126</v>
      </c>
      <c r="E532">
        <v>1.49</v>
      </c>
      <c r="F532">
        <v>1</v>
      </c>
      <c r="G532" s="356" t="s">
        <v>3236</v>
      </c>
    </row>
    <row r="533" spans="1:7" ht="16.2" thickBot="1" x14ac:dyDescent="0.35">
      <c r="A533" s="352" t="s">
        <v>515</v>
      </c>
      <c r="B533" s="305" t="s">
        <v>6085</v>
      </c>
      <c r="C533" s="365" t="s">
        <v>6131</v>
      </c>
      <c r="D533" s="366" t="s">
        <v>6126</v>
      </c>
      <c r="E533">
        <v>1.49</v>
      </c>
      <c r="F533">
        <v>1</v>
      </c>
      <c r="G533" s="356" t="s">
        <v>6862</v>
      </c>
    </row>
    <row r="534" spans="1:7" ht="16.2" thickBot="1" x14ac:dyDescent="0.35">
      <c r="A534" s="351" t="s">
        <v>1429</v>
      </c>
      <c r="B534" s="305" t="s">
        <v>6085</v>
      </c>
      <c r="C534" s="365" t="s">
        <v>6131</v>
      </c>
      <c r="D534" s="347" t="s">
        <v>6140</v>
      </c>
      <c r="E534">
        <v>1.99</v>
      </c>
      <c r="F534">
        <v>2</v>
      </c>
      <c r="G534" s="355" t="s">
        <v>1801</v>
      </c>
    </row>
    <row r="535" spans="1:7" ht="16.2" thickBot="1" x14ac:dyDescent="0.35">
      <c r="A535" s="351" t="s">
        <v>3342</v>
      </c>
      <c r="B535" s="307" t="s">
        <v>6067</v>
      </c>
      <c r="C535" s="365" t="s">
        <v>6139</v>
      </c>
      <c r="D535" s="366" t="s">
        <v>6126</v>
      </c>
      <c r="E535">
        <v>1.99</v>
      </c>
      <c r="F535">
        <v>1</v>
      </c>
      <c r="G535" s="355" t="s">
        <v>3343</v>
      </c>
    </row>
    <row r="536" spans="1:7" ht="16.2" thickBot="1" x14ac:dyDescent="0.35">
      <c r="A536" s="351" t="s">
        <v>4539</v>
      </c>
      <c r="B536" s="296" t="s">
        <v>6110</v>
      </c>
      <c r="C536" s="365" t="s">
        <v>6135</v>
      </c>
      <c r="D536" s="366" t="s">
        <v>6126</v>
      </c>
      <c r="E536">
        <v>1.99</v>
      </c>
      <c r="F536">
        <v>1</v>
      </c>
      <c r="G536" s="356" t="s">
        <v>6053</v>
      </c>
    </row>
    <row r="537" spans="1:7" ht="16.2" thickBot="1" x14ac:dyDescent="0.35">
      <c r="A537" s="351" t="s">
        <v>3441</v>
      </c>
      <c r="B537" s="296" t="s">
        <v>6110</v>
      </c>
      <c r="C537" s="365" t="s">
        <v>6135</v>
      </c>
      <c r="D537" s="347" t="s">
        <v>6140</v>
      </c>
      <c r="E537">
        <v>1.99</v>
      </c>
      <c r="F537">
        <v>1</v>
      </c>
      <c r="G537" s="355" t="s">
        <v>3442</v>
      </c>
    </row>
    <row r="538" spans="1:7" ht="16.2" thickBot="1" x14ac:dyDescent="0.35">
      <c r="A538" s="351" t="s">
        <v>1638</v>
      </c>
      <c r="B538" s="296" t="s">
        <v>6110</v>
      </c>
      <c r="C538" s="365" t="s">
        <v>6867</v>
      </c>
      <c r="D538" s="366" t="s">
        <v>6126</v>
      </c>
      <c r="E538">
        <v>1.99</v>
      </c>
      <c r="F538">
        <v>1</v>
      </c>
      <c r="G538" s="356" t="s">
        <v>2337</v>
      </c>
    </row>
    <row r="539" spans="1:7" ht="16.2" thickBot="1" x14ac:dyDescent="0.35">
      <c r="A539" s="351" t="s">
        <v>3160</v>
      </c>
      <c r="B539" s="316" t="s">
        <v>6099</v>
      </c>
      <c r="C539" s="365" t="s">
        <v>6867</v>
      </c>
      <c r="D539" s="366" t="s">
        <v>6126</v>
      </c>
      <c r="E539">
        <v>1.99</v>
      </c>
      <c r="F539">
        <v>1</v>
      </c>
      <c r="G539" s="355" t="s">
        <v>3171</v>
      </c>
    </row>
    <row r="540" spans="1:7" ht="16.2" thickBot="1" x14ac:dyDescent="0.35">
      <c r="A540" s="351" t="s">
        <v>459</v>
      </c>
      <c r="B540" s="305" t="s">
        <v>6085</v>
      </c>
      <c r="C540" s="365" t="s">
        <v>6867</v>
      </c>
      <c r="D540" s="366" t="s">
        <v>6126</v>
      </c>
      <c r="E540">
        <v>1.99</v>
      </c>
      <c r="F540">
        <v>1</v>
      </c>
      <c r="G540" s="356" t="s">
        <v>4153</v>
      </c>
    </row>
    <row r="541" spans="1:7" ht="16.2" thickBot="1" x14ac:dyDescent="0.35">
      <c r="A541" s="351" t="s">
        <v>1954</v>
      </c>
      <c r="B541" s="305" t="s">
        <v>6085</v>
      </c>
      <c r="C541" s="365" t="s">
        <v>6867</v>
      </c>
      <c r="D541" s="347" t="s">
        <v>6140</v>
      </c>
      <c r="E541">
        <v>1.99</v>
      </c>
      <c r="F541">
        <v>1</v>
      </c>
      <c r="G541" s="355" t="s">
        <v>1953</v>
      </c>
    </row>
  </sheetData>
  <hyperlinks>
    <hyperlink ref="G5" r:id="rId1" display="https://starcitygames.com/smothering-tithe-sgl-mtg-2x22-342-enf/?sku=SGL-MTG-2X22-342-ENF1" xr:uid="{10423AC9-8A53-44E4-8F95-924C0F2AFD9A}"/>
    <hyperlink ref="G6" r:id="rId2" xr:uid="{67420B3D-31AA-4F3E-B422-55A36DC0BF2E}"/>
    <hyperlink ref="G7" r:id="rId3" display="https://starcitygames.com/the-immortal-sun-sgl-mtg-rix-180-enn/?sku=SGL-MTG-RIX-180-ENN1" xr:uid="{9883C80C-EF76-4BD3-9A04-6A545ACA32A0}"/>
    <hyperlink ref="G8" r:id="rId4" display="https://starcitygames.com/neheb-the-eternal-sgl-mtg-hou-104-enn/?sku=SGL-MTG-HOU-104-ENN1" xr:uid="{080AD3B0-8762-4568-B939-5CB232BAAEDD}"/>
    <hyperlink ref="G9" r:id="rId5" display="https://starcitygames.com/indatha-triome-sgl-mtg-iko2-309-enf/?sku=SGL-MTG-IKO2-309-ENF1" xr:uid="{01932F5E-DA0F-4E63-A20E-7DD3D5408691}"/>
    <hyperlink ref="G10" r:id="rId6" xr:uid="{F97C25BB-8BBF-459B-9567-62B9F1AB2F9E}"/>
    <hyperlink ref="G11" r:id="rId7" xr:uid="{A8562F28-C6A6-4997-A995-6C6C9D987BAF}"/>
    <hyperlink ref="G12" r:id="rId8" display="https://starcitygames.com/the-ozolith-sgl-mtg-iko-237-enn/?sku=SGL-MTG-IKO-237-ENN1" xr:uid="{CDCCA5A0-B197-4644-AB23-7F943902D9D2}"/>
    <hyperlink ref="G13" r:id="rId9" xr:uid="{F9AA6C97-3A2B-4CB6-A71E-3419879C6A5F}"/>
    <hyperlink ref="G14" r:id="rId10" display="https://starcitygames.com/polyraptor-sgl-mtg-rix-144-enf/?sku=SGL-MTG-RIX-144-ENF1" xr:uid="{F74B13DC-5528-4125-8095-777DE84D0682}"/>
    <hyperlink ref="G15" r:id="rId11" display="https://starcitygames.com/arlinn-the-packs-hope-arlinn-the-moons-fury-sgl-mtg-mid2-307-enf/?sku=SGL-MTG-MID2-307-ENF1" xr:uid="{15E11801-0751-4758-814A-365832535593}"/>
    <hyperlink ref="G16" r:id="rId12" display="https://starcitygames.com/phyrexian-altar-sgl-mtg-2x2-311-enn/?sku=SGL-MTG-2X2-311-ENN1" xr:uid="{109E8B21-09DE-44B4-84BD-D521FCCAC233}"/>
    <hyperlink ref="G17" r:id="rId13" xr:uid="{40BB5098-BC7A-40C7-9121-DDECB8E9744F}"/>
    <hyperlink ref="G18" r:id="rId14" display="https://starcitygames.com/chromatic-orrery-sgl-mtg-m21-228-enn/?sku=SGL-MTG-M21-228-ENN1" xr:uid="{0290A995-5E99-4FCF-B9AA-5F804455065A}"/>
    <hyperlink ref="G19" r:id="rId15" xr:uid="{BABD1E03-A3D2-4CB8-9F78-6657D0331F3E}"/>
    <hyperlink ref="G20" r:id="rId16" xr:uid="{8F4E8678-4066-43ED-AAF9-CDB2E13BBBD8}"/>
    <hyperlink ref="G21" r:id="rId17" xr:uid="{24F9A326-68DA-4181-B66A-18DFC3A0583D}"/>
    <hyperlink ref="G22" r:id="rId18" display="https://starcitygames.com/field-of-the-dead-sgl-mtg-m20-247-enn/?sku=SGL-MTG-M20-247-ENN1" xr:uid="{CAF0EEB9-7904-40BB-A55C-6EF381A28B06}"/>
    <hyperlink ref="G23" r:id="rId19" display="https://starcitygames.com/sol-ring-sgl-mtg-v10-12-enf/?sku=SGL-MTG-V10-12-ENF1" xr:uid="{696BC5FD-0F44-426A-953A-7456D43EF28B}"/>
    <hyperlink ref="G24" r:id="rId20" xr:uid="{FAFAC174-5B33-44EE-A412-C20FB2D75F0E}"/>
    <hyperlink ref="G25" r:id="rId21" xr:uid="{E7472FA3-C5C6-45A3-8C37-9301185732D9}"/>
    <hyperlink ref="G26" r:id="rId22" xr:uid="{C4AABF63-4415-44CC-BF52-0A90ADEC5269}"/>
    <hyperlink ref="G27" r:id="rId23" xr:uid="{65375187-94E2-4804-99B5-33EF9F332582}"/>
    <hyperlink ref="G28" r:id="rId24" xr:uid="{8D891E92-17E8-4782-855B-322283B79EE8}"/>
    <hyperlink ref="G30" r:id="rId25" display="https://starcitygames.com/heroic-intervention-sgl-mtg-aer-109-enn/?sku=SGL-MTG-AER-109-ENN1" xr:uid="{7EA4821C-FF62-450E-8977-B8DC617B94E3}"/>
    <hyperlink ref="G31" r:id="rId26" xr:uid="{7C516CA3-1CA7-415B-882A-F5927A7F76F9}"/>
    <hyperlink ref="G33" r:id="rId27" display="https://starcitygames.com/torment-of-hailfire-sgl-mtg-hou-77-enn/?sku=SGL-MTG-HOU-77-ENN1" xr:uid="{89D9AC05-D47A-44F5-9122-FF65BADD8066}"/>
    <hyperlink ref="G34" r:id="rId28" xr:uid="{4034B679-B881-4820-9B5A-9777FFA53339}"/>
    <hyperlink ref="G35" r:id="rId29" xr:uid="{5DE7413D-9626-4BBD-86BA-F98504AE513C}"/>
    <hyperlink ref="G36" r:id="rId30" xr:uid="{F4B96A25-1A24-4DA2-9D6D-EDC096215F3A}"/>
    <hyperlink ref="G37" r:id="rId31" display="https://starcitygames.com/ketria-triome-sgl-mtg-iko-250-enn/?sku=SGL-MTG-IKO-250-ENN1" xr:uid="{8C616BF1-F68F-42BA-8669-DBC100CF7348}"/>
    <hyperlink ref="G40" r:id="rId32" xr:uid="{356FCAB9-C08A-47D4-98E0-8065AE006F00}"/>
    <hyperlink ref="G41" r:id="rId33" xr:uid="{5AA15BA4-4842-4C49-BAF8-35DC96792CB6}"/>
    <hyperlink ref="G42" r:id="rId34" xr:uid="{5D3E276F-CB1D-4ABD-BAEA-2D372D9E1F18}"/>
    <hyperlink ref="G43" r:id="rId35" xr:uid="{C6265EAB-523F-4656-9310-8BE727887093}"/>
    <hyperlink ref="G45" r:id="rId36" display="https://starcitygames.com/wedding-ring-sgl-mtg-voc-032-enn/?sku=SGL-MTG-VOC-032-ENN1" xr:uid="{69E52BB0-127E-4FD0-A3D6-D426F427E133}"/>
    <hyperlink ref="G50" r:id="rId37" xr:uid="{346C2ECB-8287-4DFA-A75F-02F6EA5EE211}"/>
    <hyperlink ref="G51" r:id="rId38" xr:uid="{EC63283B-A1C1-4073-B1E6-20E31AFB7EF5}"/>
    <hyperlink ref="G53" r:id="rId39" display="https://starcitygames.com/luminous-broodmoth-sgl-mtg-prm-pre_iko_021-enf/?sku=SGL-MTG-PRM-PRE_IKO_021-ENF1" xr:uid="{17F3F920-2238-43A9-95B0-36A422F56955}"/>
    <hyperlink ref="G54" r:id="rId40" xr:uid="{E71721CE-6EA0-4449-AB23-C60FD6DF04E7}"/>
    <hyperlink ref="G58" r:id="rId41" xr:uid="{57ACBC3B-D9C2-407C-A856-2B488EF0F936}"/>
    <hyperlink ref="G59" r:id="rId42" xr:uid="{DE978FD4-5C09-4598-B0D2-E961A669B74C}"/>
    <hyperlink ref="G60" r:id="rId43" xr:uid="{608BC156-F524-4D02-AC6F-B29363698272}"/>
    <hyperlink ref="G61" r:id="rId44" xr:uid="{B7EEB0E5-BB9B-4110-B153-691264E779FA}"/>
    <hyperlink ref="G64" r:id="rId45" xr:uid="{9ACF0CE4-F6B7-4129-8772-9B871F9B989B}"/>
    <hyperlink ref="G67" r:id="rId46" xr:uid="{649EFEEC-839A-4851-B7D9-3292C48D8147}"/>
    <hyperlink ref="G68" r:id="rId47" xr:uid="{696F4AF5-AFE6-4F4B-876D-668249737E6A}"/>
    <hyperlink ref="G71" r:id="rId48" display="https://starcitygames.com/wayward-swordtooth-sgl-mtg-rix-150-enn/?sku=SGL-MTG-RIX-150-ENN1" xr:uid="{2CE7934F-B7E4-463E-B946-EE51E232A2D4}"/>
    <hyperlink ref="G72" r:id="rId49" xr:uid="{C735597C-633B-4A90-BE77-19BA03981648}"/>
    <hyperlink ref="G73" r:id="rId50" display="https://starcitygames.com/luxury-suite-sgl-mtg-zne-018-enn/?sku=SGL-MTG-ZNE-018-ENN1" xr:uid="{EEFABD0D-E561-4911-B817-B50B6E400681}"/>
    <hyperlink ref="G74" r:id="rId51" xr:uid="{4EAD95A7-23D6-45DB-BEFE-43A670D1E975}"/>
    <hyperlink ref="G76" r:id="rId52" display="https://starcitygames.com/pitiless-plunderer-sgl-mtg-rix-81-enn/?sku=SGL-MTG-RIX-81-ENN1" xr:uid="{66ECB796-0F20-4AE3-99B1-0384E199F71F}"/>
    <hyperlink ref="G78" r:id="rId53" display="https://starcitygames.com/godless-shrine-sgl-mtg-gtc-242-enn/?sku=SGL-MTG-GTC-242-ENN1" xr:uid="{68CC133F-CBDE-464E-9AA3-BA02B6C8841E}"/>
    <hyperlink ref="G79" r:id="rId54" xr:uid="{DF712159-ED3B-492D-B49C-7FE36BF2B6F6}"/>
    <hyperlink ref="G81" r:id="rId55" xr:uid="{730E3F53-A4C1-4D4C-B774-2A68DE10F533}"/>
    <hyperlink ref="G83" r:id="rId56" xr:uid="{1AB2B2DD-595B-4253-B7C9-00514721E934}"/>
    <hyperlink ref="G85" r:id="rId57" xr:uid="{77A682B4-8068-4F41-A4CD-2830796CDDA8}"/>
    <hyperlink ref="G86" r:id="rId58" xr:uid="{CE901F58-EC24-4011-B485-8B4D8B6BBC97}"/>
    <hyperlink ref="G92" r:id="rId59" xr:uid="{B856EB22-4180-4641-A530-A000FAB508B9}"/>
    <hyperlink ref="G93" r:id="rId60" xr:uid="{CAE510B5-7AD7-40C0-96FC-F2E38271C76A}"/>
    <hyperlink ref="G94" r:id="rId61" display="https://starcitygames.com/leyline-of-the-void-sgl-mtg-m20-107-enf/?sku=SGL-MTG-M20-107-ENF1" xr:uid="{3C896FE9-75CC-43F7-8ADD-992F4D1C5821}"/>
    <hyperlink ref="G95" r:id="rId62" display="https://starcitygames.com/azusa-lost-but-seeking-sgl-mtg-m21-173-enn/?sku=SGL-MTG-M21-173-ENN1" xr:uid="{3CA837E1-35BD-4484-BA12-E88F760CE81F}"/>
    <hyperlink ref="G96" r:id="rId63" display="https://starcitygames.com/green-suns-zenith-sgl-mtg-ema-169-enn/?sku=SGL-MTG-EMA-169-ENN1" xr:uid="{FCC47EA3-D99C-4512-84B9-A098A4FA0CFD}"/>
    <hyperlink ref="G97" r:id="rId64" xr:uid="{73C7340E-CD80-4674-82F9-57170196E815}"/>
    <hyperlink ref="G98" r:id="rId65" xr:uid="{75795E40-3AE6-412E-8E4A-F2497DE228F5}"/>
    <hyperlink ref="G99" r:id="rId66" xr:uid="{E4875A72-C0C7-4201-8500-B3E382971586}"/>
    <hyperlink ref="G100" r:id="rId67" xr:uid="{0033B5F3-9C13-4393-A5AD-B6DC6E107BE7}"/>
    <hyperlink ref="G101" r:id="rId68" xr:uid="{F980F650-BB9F-4DBA-B3BD-FE3455A21D81}"/>
    <hyperlink ref="G106" r:id="rId69" display="https://starcitygames.com/kumena-tyrant-of-orazca-sgl-mtg-rix-162-enn/?sku=SGL-MTG-RIX-162-ENN1" xr:uid="{379B6781-EF00-4C51-A41C-703858EC0E55}"/>
    <hyperlink ref="G109" r:id="rId70" display="https://starcitygames.com/ziatoras-proving-ground-sgl-mtg-prm-pre_snc_261-enf/?sku=SGL-MTG-PRM-PRE_SNC_261-ENF1" xr:uid="{A54CF4C7-351B-460A-85ED-58217B32F62E}"/>
    <hyperlink ref="G110" r:id="rId71" display="https://starcitygames.com/kodama-of-the-west-tree-sgl-mtg-prm-pp_neo_199-enn/?sku=SGL-MTG-PRM-PP_NEO_199-ENN1" xr:uid="{FEB9A72A-8898-421B-AAEF-DB3723772E81}"/>
    <hyperlink ref="G114" r:id="rId72" xr:uid="{61EB9D4F-357D-409B-B824-065809488768}"/>
    <hyperlink ref="G116" r:id="rId73" xr:uid="{807EFC42-AC64-44F7-B2EB-549D52D5F5B6}"/>
    <hyperlink ref="G118" r:id="rId74" display="https://starcitygames.com/jetmirs-garden-sgl-mtg-snc2-351-enn/?sku=SGL-MTG-SNC2-351-ENN1" xr:uid="{FE4EA104-E950-4759-AF7D-1C49D68C1974}"/>
    <hyperlink ref="G120" r:id="rId75" display="https://starcitygames.com/monastery-mentor-sgl-mtg-2x2-021-enn/?sku=SGL-MTG-2X2-021-ENN1" xr:uid="{8686C310-6D3B-47E2-BEB3-6DF93D00B1A5}"/>
    <hyperlink ref="G122" r:id="rId76" xr:uid="{E03F73F9-9DEA-4254-AB3E-F8AA1527DAB2}"/>
    <hyperlink ref="G123" r:id="rId77" xr:uid="{72DB4BE8-195B-4579-B728-C21D6740EA82}"/>
    <hyperlink ref="G125" r:id="rId78" xr:uid="{61653B28-A5CC-443D-9A8A-E08B93B07574}"/>
    <hyperlink ref="G127" r:id="rId79" display="https://starcitygames.com/teleportation-circle-sgl-mtg-afr2-364-enn/?sku=SGL-MTG-AFR2-364-ENN1" xr:uid="{5B28340E-054D-4741-B9CA-4BFDEADBFB0D}"/>
    <hyperlink ref="G128" r:id="rId80" display="https://starcitygames.com/darksteel-plate-sgl-mtg-2x2-304-enn/?sku=SGL-MTG-2X2-304-ENN1" xr:uid="{3A2F4653-4121-4A71-9335-8B5ACA09D04E}"/>
    <hyperlink ref="G130" r:id="rId81" xr:uid="{44770319-BE22-463D-B9C6-C6B818DB4AAF}"/>
    <hyperlink ref="G132" r:id="rId82" xr:uid="{BC9647E8-423B-4436-B1F1-B6FFA8E4F4C1}"/>
    <hyperlink ref="G134" r:id="rId83" xr:uid="{1DB00BFD-A9A0-4781-AE0D-A72542A5273A}"/>
    <hyperlink ref="G135" r:id="rId84" xr:uid="{4F518D0F-8417-4FC5-BB7B-E1C7CB6E4443}"/>
    <hyperlink ref="G136" r:id="rId85" display="https://starcitygames.com/leyline-of-sanctity-sgl-mtg-m20-26-enn/?sku=SGL-MTG-M20-26-ENN1" xr:uid="{674B9E77-C778-49D1-A1B6-C14EAC1D4F2A}"/>
    <hyperlink ref="G138" r:id="rId86" display="https://starcitygames.com/ziatoras-proving-ground-sgl-mtg-snc2-359-enn/?sku=SGL-MTG-SNC2-359-ENN1" xr:uid="{CBAF9CC5-CDCE-4FEE-AA95-4D34A91E0E05}"/>
    <hyperlink ref="G139" r:id="rId87" xr:uid="{BE809F0F-3952-4EF3-9DCB-4A823605BE5F}"/>
    <hyperlink ref="G140" r:id="rId88" display="https://starcitygames.com/teferi-master-of-time-sgl-mtg-m21-075-enn/?sku=SGL-MTG-M21-075-ENN1" xr:uid="{9F0B14B0-C01B-4B64-8E1A-6D4633B5D6D0}"/>
    <hyperlink ref="G142" r:id="rId89" display="https://starcitygames.com/bootleggers-stash-sgl-mtg-snc-134-enn/?sku=SGL-MTG-SNC-134-ENN1" xr:uid="{82E9A3B1-6191-4C68-A256-68A80ECFD2FF}"/>
    <hyperlink ref="G143" r:id="rId90" display="https://starcitygames.com/vedalken-orrery-sgl-mtg-2x2-317-enn/?sku=SGL-MTG-2X2-317-ENN1" xr:uid="{E67B3853-FD84-4E14-8529-C074BA142980}"/>
    <hyperlink ref="G144" r:id="rId91" display="https://starcitygames.com/ruinous-ultimatum-sgl-mtg-iko-204-enn/?sku=SGL-MTG-IKO-204-ENN1" xr:uid="{DA446390-81D5-4B3D-B702-9978A2DE8EA0}"/>
    <hyperlink ref="G145" r:id="rId92" xr:uid="{8809B623-6AA4-4E38-8187-2C9928309D0A}"/>
    <hyperlink ref="G146" r:id="rId93" display="https://starcitygames.com/the-reaility-chip-sgl-mtg-neo2-374-enf/?sku=SGL-MTG-NEO2-374-ENF1" xr:uid="{87AEC963-274A-4C2A-9FDD-DDCF066E4750}"/>
    <hyperlink ref="G149" r:id="rId94" display="https://starcitygames.com/circle-of-dreams-druid-sgl-mtg-afr-176-enf/?sku=SGL-MTG-AFR-176-ENF1" xr:uid="{36E91AFF-57A4-48E3-A23B-9CDB06AA248A}"/>
    <hyperlink ref="G151" r:id="rId95" display="https://starcitygames.com/an-offer-you-cant-refuse-sgl-mtg-prm-pp_snc_464-enf/?sku=SGL-MTG-PRM-PP_SNC_464-ENF1" xr:uid="{F7F28CEC-5A68-4404-9033-FC5DB8A7C782}"/>
    <hyperlink ref="G155" r:id="rId96" display="https://www.cardkingdom.com/mtg/strixhaven-mystical-archive-jpn/lightning-bolt-105-jpn-alternate-art" xr:uid="{033723B0-FE17-4EDE-A2F3-732A77638824}"/>
    <hyperlink ref="G156" r:id="rId97" xr:uid="{5F7BBE57-5E6A-4C43-AE16-DCF226436954}"/>
    <hyperlink ref="G159" r:id="rId98" display="https://starcitygames.com/panharmonicon-sgl-mtg-2x22-395-enn/?sku=SGL-MTG-2X22-395-ENN1" xr:uid="{F3C41545-1CF0-4B93-BA4C-D8610819718F}"/>
    <hyperlink ref="G162" r:id="rId99" xr:uid="{7363CA82-1944-4A32-B7A3-92F8696999F3}"/>
    <hyperlink ref="G163" r:id="rId100" xr:uid="{779078C1-B32C-464B-9EAD-220BEE4122CF}"/>
    <hyperlink ref="G165" r:id="rId101" display="https://starcitygames.com/ob-nixilis-the-adversary-sgl-mtg-snc-206-enn/?sku=SGL-MTG-SNC-206-ENN1" xr:uid="{DC189E06-B37F-4BB2-946C-52C521A4B048}"/>
    <hyperlink ref="G167" r:id="rId102" display="https://starcitygames.com/doomsday-sgl-mtg-pwsb-wth_066-enn/?sku=SGL-MTG-PWSB-WTH_066-ENN1" xr:uid="{E96A25FF-B1BE-47FC-A3DC-39EF433A9613}"/>
    <hyperlink ref="G168" r:id="rId103" display="https://starcitygames.com/questing-beast-sgl-mtg-eld-171-enn/?sku=SGL-MTG-ELD-171-ENN1" xr:uid="{F2D715A9-CA5E-4EC7-872B-66413DDB3DD4}"/>
    <hyperlink ref="G169" r:id="rId104" xr:uid="{8552D47F-B27A-4284-ABB7-D6AB2FC56A1D}"/>
    <hyperlink ref="G172" r:id="rId105" display="https://starcitygames.com/the-book-of-exalted-deeds-sgl-mtg-afr-004-enn/?sku=SGL-MTG-AFR-004-ENN1" xr:uid="{7F98977F-3AAF-4A3B-BB32-92BA7D41C943}"/>
    <hyperlink ref="G173" r:id="rId106" xr:uid="{91F2466B-B1A3-4B64-B666-04C3E1E516D9}"/>
    <hyperlink ref="G174" r:id="rId107" xr:uid="{9A7612AD-9E3C-4E20-8F79-E9749E42E19A}"/>
    <hyperlink ref="G175" r:id="rId108" display="https://starcitygames.com/the-book-of-exalted-deeds-sgl-mtg-afr-004-enf/?sku=SGL-MTG-AFR-004-ENF1" xr:uid="{6DADCDBC-3FF6-4332-B414-EE3DDC87D52F}"/>
    <hyperlink ref="G177" r:id="rId109" xr:uid="{19009468-DFFC-4FAC-B439-7AD918B3A1D1}"/>
    <hyperlink ref="G179" r:id="rId110" display="https://starcitygames.com/timestream-navigator-sgl-mtg-rix-59-enn/?sku=SGL-MTG-RIX-59-ENN1" xr:uid="{09DF3F65-804E-4E2D-B744-06F2B145EEB4}"/>
    <hyperlink ref="G181" r:id="rId111" xr:uid="{901955D8-3C96-4D82-A1F4-6AE64D1A3823}"/>
    <hyperlink ref="G183" r:id="rId112" xr:uid="{A0FB51EB-2B9D-43C6-86F5-1C09F2D38A65}"/>
    <hyperlink ref="G184" r:id="rId113" display="https://starcitygames.com/zilortha-strength-incarnate-sgl-mtg-prm-bab_iko2_275-enf/?sku=SGL-MTG-PRM-BAB_IKO2_275-ENF1" xr:uid="{8C8B2243-930C-4745-A6AA-F86F1C60FC24}"/>
    <hyperlink ref="G185" r:id="rId114" xr:uid="{1285F11C-E431-4140-A464-DC891992F1E7}"/>
    <hyperlink ref="G187" r:id="rId115" xr:uid="{08EB06C8-B0B6-43DA-9E24-6CDF04C51CCD}"/>
    <hyperlink ref="G188" r:id="rId116" xr:uid="{B305ABAA-8A5D-4E4D-BEBF-FF5882CFC008}"/>
    <hyperlink ref="G189" r:id="rId117" display="https://starcitygames.com/hydroid-krasis-sgl-mtg-rna-183-enn/?sku=SGL-MTG-RNA-183-ENN1" xr:uid="{B77F6695-DF99-47EB-8DA3-4F251CB6B1C6}"/>
    <hyperlink ref="G193" r:id="rId118" xr:uid="{3840BF6F-D9B6-4F69-B7D5-A9F234B11184}"/>
    <hyperlink ref="G194" r:id="rId119" display="https://starcitygames.com/bishop-of-wings-sgl-mtg-m20-8-enn/?sku=SGL-MTG-M20-8-ENN1" xr:uid="{8081D23A-7294-4FB2-ABB0-D025EEDFA307}"/>
    <hyperlink ref="G196" r:id="rId120" display="https://starcitygames.com/staff-of-titania-sgl-mtg-brc-027-enf/?sku=SGL-MTG-BRC-027-ENF1" xr:uid="{A4D1B8CC-490E-4ABC-AE94-29AA171947AA}"/>
    <hyperlink ref="G197" r:id="rId121" display="https://starcitygames.com/mind-grind-sgl-mtg-gtc-178-enn/?sku=SGL-MTG-GTC-178-ENN1" xr:uid="{F21FE4E3-3E61-4C5A-ABC8-67876568E99F}"/>
    <hyperlink ref="G198" r:id="rId122" display="https://starcitygames.com/hydroid-krasis-sgl-mtg-2x2-228-enn/?sku=SGL-MTG-2X2-228-ENN1" xr:uid="{0F7C7D21-4031-47A4-B7AA-668F540BF9C1}"/>
    <hyperlink ref="G204" r:id="rId123" display="https://starcitygames.com/kindred-discovery-sgl-mtg-clb-081-enn/?sku=SGL-MTG-CLB-081-ENN1" xr:uid="{5DD1D395-1200-4451-B1EE-3741EA53A201}"/>
    <hyperlink ref="G205" r:id="rId124" xr:uid="{4B1FC4F9-3836-4684-94FC-DEBDCE227995}"/>
    <hyperlink ref="G206" r:id="rId125" display="https://starcitygames.com/vito-thorn-of-the-dusk-rose-sgl-mtg-m21-127-enn/?sku=SGL-MTG-M21-127-ENN1" xr:uid="{12BC64F9-A19D-4A0F-B11D-A7548668F587}"/>
    <hyperlink ref="G207" r:id="rId126" display="https://starcitygames.com/shipwreck-marsh-sgl-mtg-prm-pre_mid_267-enf/?sku=SGL-MTG-PRM-PRE_MID_267-ENF1" xr:uid="{D926AC1E-27E3-4C6A-B93A-27B2FAB8E899}"/>
    <hyperlink ref="G208" r:id="rId127" xr:uid="{F0AFE42D-A603-4E6F-A534-1E9CFBB1D6A1}"/>
    <hyperlink ref="G210" r:id="rId128" xr:uid="{11600FBA-5275-4D4D-ADEB-16DC15015F0D}"/>
    <hyperlink ref="G213" r:id="rId129" xr:uid="{35381700-E78F-44BB-9C07-127025C72862}"/>
    <hyperlink ref="G214" r:id="rId130" xr:uid="{464FEAC1-3ECD-4ABC-B579-9D960F44491C}"/>
    <hyperlink ref="G215" r:id="rId131" display="https://starcitygames.com/journey-to-eternity-sgl-mtg-rix-160a-enn/?sku=SGL-MTG-RIX-160a-ENN1" xr:uid="{F00C2F60-3A85-439C-ABC1-15765D360AD7}"/>
    <hyperlink ref="G220" r:id="rId132" xr:uid="{09327670-0C14-4BA6-9A62-FEB846E48F02}"/>
    <hyperlink ref="G226" r:id="rId133" xr:uid="{9ED97523-0C6F-47E4-8550-E6DFE4DBCA08}"/>
    <hyperlink ref="G228" r:id="rId134" xr:uid="{18A99197-071A-41AA-A54E-875F59E6C595}"/>
    <hyperlink ref="G229" r:id="rId135" xr:uid="{587113CC-A875-4E96-A96B-A675372740E0}"/>
    <hyperlink ref="G230" r:id="rId136" display="https://starcitygames.com/mystic-forge-sgl-mtg-brr-036-enn/?sku=SGL-MTG-BRR-036-ENN1" xr:uid="{F6443FE8-39F0-4D31-B322-A6A051EA9BCC}"/>
    <hyperlink ref="G233" r:id="rId137" xr:uid="{70C063CD-CE94-4FE3-A3D8-31A091281495}"/>
    <hyperlink ref="G238" r:id="rId138" xr:uid="{323EE596-4365-45B8-816C-88961FB64625}"/>
    <hyperlink ref="G239" r:id="rId139" xr:uid="{46EFDA0D-2A12-4D3F-8A36-B0BEF5A83D76}"/>
    <hyperlink ref="G240" r:id="rId140" xr:uid="{2D2F13DB-3B6A-434E-9EDC-AFB6D588DE02}"/>
    <hyperlink ref="G242" r:id="rId141" display="https://starcitygames.com/shrine-token-sgl-mtg-nec-t01-enn/?sku=SGL-MTG-NEC-T01-ENN1" xr:uid="{9DB71D6C-8424-4CF3-A84D-813119EB7FB6}"/>
    <hyperlink ref="G243" r:id="rId142" display="https://starcitygames.com/fury-sgl-mtg-mh22-313-enn/?sku=SGL-MTG-MH22-313-ENN1" xr:uid="{1FE302A8-51F3-476C-BAC4-A0797B2AD1D5}"/>
    <hyperlink ref="G244" r:id="rId143" display="https://starcitygames.com/chromatic-lantern-sgl-mtg-brr2-073-enn/?sku=SGL-MTG-BRR2-073-ENN1" xr:uid="{035023A8-BDC2-428F-AFFF-E26767826C8C}"/>
    <hyperlink ref="G245" r:id="rId144" xr:uid="{425B68CF-F692-433C-91A1-8AAA6CA3020F}"/>
    <hyperlink ref="G246" r:id="rId145" display="https://starcitygames.com/raffines-tower-sgl-mtg-snc-254-enn/?sku=SGL-MTG-SNC-254-ENN1" xr:uid="{AC8CF4A0-7604-477C-84CF-7B2B3C8D6370}"/>
    <hyperlink ref="G248" r:id="rId146" xr:uid="{46C86A5A-F69F-491C-9A79-81ABE61B2976}"/>
    <hyperlink ref="G250" r:id="rId147" xr:uid="{A6E20AA5-B753-46A8-BAF3-52700AB6571F}"/>
    <hyperlink ref="G251" r:id="rId148" display="https://starcitygames.com/inferno-of-the-star-mounts-sgl-mtg-afr-151-enn/?sku=SGL-MTG-AFR-151-ENN1" xr:uid="{6299E7E2-BF86-497F-8080-9360FE11A13D}"/>
    <hyperlink ref="G252" r:id="rId149" xr:uid="{61DE4122-B771-48B2-A69F-9BDF8692ECEF}"/>
    <hyperlink ref="G253" r:id="rId150" display="https://starcitygames.com/storm-the-vault-sgl-mtg-rix-173a-enn/?sku=SGL-MTG-RIX-173a-ENN1" xr:uid="{0596D3DA-19D4-45A9-B18B-7B7FDACCB50F}"/>
    <hyperlink ref="G255" r:id="rId151" xr:uid="{26413B28-7EBC-492F-B4E6-CCA2D944D085}"/>
    <hyperlink ref="G260" r:id="rId152" xr:uid="{7370A828-08E4-40B0-B053-2CA416CB2A78}"/>
    <hyperlink ref="G261" r:id="rId153" xr:uid="{AE71C580-87C8-4EAD-80BC-10D52E033DA1}"/>
    <hyperlink ref="G262" r:id="rId154" xr:uid="{F6DE1709-4031-4B7D-96E4-439855F99CA8}"/>
    <hyperlink ref="G263" r:id="rId155" display="https://starcitygames.com/unwinding-clock-sgl-mtg-brr2-124-enn/?sku=SGL-MTG-BRR2-124-ENN1" xr:uid="{CDC1B455-44A8-4F30-91CA-046F433FD7CE}"/>
    <hyperlink ref="G264" r:id="rId156" xr:uid="{D29EE71C-6324-4F99-BB4D-59A74B010B0B}"/>
    <hyperlink ref="G265" r:id="rId157" xr:uid="{1BE7D51B-6580-4B3C-A805-E81C2E420DE5}"/>
    <hyperlink ref="G266" r:id="rId158" xr:uid="{1D5F37FB-AA83-4541-963C-014EDBFA4F80}"/>
    <hyperlink ref="G267" r:id="rId159" xr:uid="{30906D87-855A-4AC3-8B22-6C060CD0DC1C}"/>
    <hyperlink ref="G269" r:id="rId160" display="https://starcitygames.com/arcades-the-strategist-sgl-mtg-m19-212-enn/?sku=SGL-MTG-M19-212-ENN1" xr:uid="{0855AA71-6B76-4728-8F77-A845BA9E4F39}"/>
    <hyperlink ref="G270" r:id="rId161" display="https://starcitygames.com/vanquish-the-horde-sgl-mtg-mid-041-enn/?sku=SGL-MTG-MID-041-ENN1" xr:uid="{7885CCC7-D014-435E-8EA7-B8E07F8D16EF}"/>
    <hyperlink ref="G271" r:id="rId162" xr:uid="{FE63DD65-910D-4491-891E-8C7748E1B548}"/>
    <hyperlink ref="G272" r:id="rId163" xr:uid="{2B8F1952-CC1B-4C05-A9B4-0C523204A6DE}"/>
    <hyperlink ref="G273" r:id="rId164" display="https://starcitygames.com/fetid-heath-sgl-mtg-ncc-401-enn/?sku=SGL-MTG-NCC-401-ENN1" xr:uid="{E4B93E73-403B-406D-BDEB-71BBEE017702}"/>
    <hyperlink ref="G275" r:id="rId165" xr:uid="{B6FD91BA-5A4A-4B58-BFE6-A1B832AB24F8}"/>
    <hyperlink ref="G276" r:id="rId166" xr:uid="{B62861E0-0901-4EF5-9540-37ED05262AA7}"/>
    <hyperlink ref="G278" r:id="rId167" xr:uid="{A31A640B-BA49-4968-BD21-67622DA6D26D}"/>
    <hyperlink ref="G279" r:id="rId168" xr:uid="{492779A3-28D5-400C-AFF8-BBB42978AE2C}"/>
    <hyperlink ref="G280" r:id="rId169" display="https://starcitygames.com/jetmirs-garden-sgl-mtg-snc2-351-enn/?sku=SGL-MTG-SNC2-351-ENN1" xr:uid="{7A503362-8002-4BBE-BF4B-45FEEF4999B7}"/>
    <hyperlink ref="G281" r:id="rId170" xr:uid="{0F02996C-1FBE-4B6F-84E8-7A4A921B8E7B}"/>
    <hyperlink ref="G283" r:id="rId171" display="https://starcitygames.com/shipwreck-marsh-sgl-mtg-mid-267-enn/?sku=SGL-MTG-MID-267-ENN1" xr:uid="{655C7859-6C48-4F5B-A6A5-37E90DAE9620}"/>
    <hyperlink ref="G284" r:id="rId172" display="https://starcitygames.com/reliquary-tower-sgl-mtg-m19-254-enn/?sku=SGL-MTG-M19-254-ENN1" xr:uid="{AC7117D8-2B24-4755-83D1-7B2FA7180C1C}"/>
    <hyperlink ref="G285" r:id="rId173" xr:uid="{ABDE2276-A7E3-44FA-BBD0-85487743954B}"/>
    <hyperlink ref="G286" r:id="rId174" xr:uid="{F54BF4D5-09ED-42CF-A31C-50420BB3938D}"/>
    <hyperlink ref="G287" r:id="rId175" xr:uid="{18B72823-702C-444A-9988-39F6DA02B1C2}"/>
    <hyperlink ref="G289" r:id="rId176" display="https://starcitygames.com/jetmirs-garden-sgl-mtg-snc2-291-enn/?sku=SGL-MTG-SNC2-291-ENN1" xr:uid="{CD66AAAD-B288-4676-8610-09F2A1E2CFCA}"/>
    <hyperlink ref="G290" r:id="rId177" xr:uid="{4C6DBF23-2FF4-4A87-BE78-0CC99AE9E134}"/>
    <hyperlink ref="G292" r:id="rId178" xr:uid="{9A73B87F-4115-450C-A939-4CFAC07F608A}"/>
    <hyperlink ref="G294" r:id="rId179" xr:uid="{6D440238-84B0-4694-9A45-39F52240F05D}"/>
    <hyperlink ref="G295" r:id="rId180" xr:uid="{33C2D8DE-1F29-43AF-BC9C-5F4122D5E1E1}"/>
    <hyperlink ref="G298" r:id="rId181" xr:uid="{76EE3B0B-5FE9-45DE-A93A-A46E5323D951}"/>
    <hyperlink ref="G300" r:id="rId182" display="https://starcitygames.com/forbidden-orchard-sgl-mtg-2x2-323-enn/?sku=SGL-MTG-2X2-323-ENN1" xr:uid="{C3F944DC-ADB4-4CE7-A9BD-7CE488D76B7B}"/>
    <hyperlink ref="G302" r:id="rId183" display="https://starcitygames.com/oswald-fiddlebender-sgl-mtg-afr-028-enf/?sku=SGL-MTG-AFR-028-ENF1" xr:uid="{8120041F-FE20-4F87-80D6-692A4A50EAE5}"/>
    <hyperlink ref="G303" r:id="rId184" xr:uid="{1005E29C-96F3-4C85-8F49-D96E84316538}"/>
    <hyperlink ref="G309" r:id="rId185" xr:uid="{1D881CD9-E888-4AD2-AC63-8BD8673E3BCD}"/>
    <hyperlink ref="G310" r:id="rId186" xr:uid="{E90EA766-8C36-44B6-B8D1-FC9470284890}"/>
    <hyperlink ref="G312" r:id="rId187" xr:uid="{82F3F7E3-2285-44D3-9603-B2F7F93924E6}"/>
    <hyperlink ref="G314" r:id="rId188" display="https://starcitygames.com/spectral-adversary-sgl-mtg-mid2-341-enf/?sku=SGL-MTG-MID2-341-ENF1" xr:uid="{1E8A676D-B0AF-46FA-A7DC-8293723997EF}"/>
    <hyperlink ref="G316" r:id="rId189" display="https://starcitygames.com/unwinding-clock-sgl-mtg-brr-061-enn/?sku=SGL-MTG-BRR-061-ENN1" xr:uid="{0B64530E-1874-4B88-BD8F-163DBEC5965C}"/>
    <hyperlink ref="G317" r:id="rId190" xr:uid="{2D09FB0A-222F-4619-99F3-7F3D49614542}"/>
    <hyperlink ref="G319" r:id="rId191" display="https://starcitygames.com/god-eternal-bontu-sgl-mtg-war-92-enn/?sku=SGL-MTG-WAR-92-ENN1" xr:uid="{E56873AF-8751-4512-B474-71EBE8AB8BD4}"/>
    <hyperlink ref="G320" r:id="rId192" xr:uid="{B60B4CEB-E966-4114-A4AD-13317F81F1AC}"/>
    <hyperlink ref="G323" r:id="rId193" xr:uid="{1C403B95-CAD9-4BC0-AD6E-58EEB8918D2A}"/>
    <hyperlink ref="G324" r:id="rId194" xr:uid="{4456076C-DFFF-4CBF-B665-2FD60EC0A23D}"/>
    <hyperlink ref="G325" r:id="rId195" xr:uid="{5032AA66-ABD3-4D32-9771-EAC5F434B1E1}"/>
    <hyperlink ref="G327" r:id="rId196" display="https://starcitygames.com/vandalblast-sgl-mtg-rtr-111-enn/?sku=SGL-MTG-RTR-111-ENN1" xr:uid="{448981AA-F6EC-4E00-AE99-B27410D3860A}"/>
    <hyperlink ref="G328" r:id="rId197" xr:uid="{F5227844-F80E-45B5-8FD5-ABFAE56FD2B9}"/>
    <hyperlink ref="G329" r:id="rId198" xr:uid="{2DE0CBD8-9002-4DB9-9403-60FC48B27326}"/>
    <hyperlink ref="G330" r:id="rId199" xr:uid="{6A453533-894F-436F-9ACE-CC81D95F64C5}"/>
    <hyperlink ref="G331" r:id="rId200" display="https://starcitygames.com/hadanas-climb-sgl-mtg-rix-158a-enn/?sku=SGL-MTG-RIX-158a-ENN1" xr:uid="{2B16CA41-90AD-4621-A2A1-30816B3737B4}"/>
    <hyperlink ref="G334" r:id="rId201" xr:uid="{0C252C1E-B5AC-4849-B250-D00874306487}"/>
    <hyperlink ref="G336" r:id="rId202" display="https://starcitygames.com/azors-gateway-sgl-mtg-rix-176a-enn/?sku=SGL-MTG-RIX-176a-ENN1" xr:uid="{6E20C4F7-E0D3-48B5-8087-3F8038CA36ED}"/>
    <hyperlink ref="G337" r:id="rId203" xr:uid="{DBE6E16C-5E4B-4D01-97DA-D998ACAB261D}"/>
    <hyperlink ref="G338" r:id="rId204" display="https://starcitygames.com/strionic-resonator-sgl-mtg-ncc-381-enn/?sku=SGL-MTG-NCC-381-ENN1" xr:uid="{F4F8A3D2-3360-450A-909F-DA0C3F0A97D2}"/>
    <hyperlink ref="G340" r:id="rId205" display="https://starcitygames.com/arcane-bombardment-sgl-mtg-snc-101-enf/?sku=SGL-MTG-SNC-101-ENF1" xr:uid="{CC7E0F93-8DAE-4895-B465-CF5610EBAE70}"/>
    <hyperlink ref="G343" r:id="rId206" display="https://starcitygames.com/arcane-denial-sgl-mtg-a25-41-enn/?sku=SGL-MTG-A25-41-ENN1" xr:uid="{F65904C2-D4A7-40A3-907D-0EAD404E5972}"/>
    <hyperlink ref="G344" r:id="rId207" xr:uid="{E0A768A4-CE7E-421B-9356-78F9650D4D59}"/>
    <hyperlink ref="G347" r:id="rId208" xr:uid="{41EBFC29-F89F-44F3-BA2B-E40258FA14E4}"/>
    <hyperlink ref="G348" r:id="rId209" xr:uid="{51826480-5FDA-4265-A380-BBF5C353EF67}"/>
    <hyperlink ref="G349" r:id="rId210" xr:uid="{C2CC2089-D1A6-4C93-8EA9-E7272B3CF71E}"/>
    <hyperlink ref="G350" r:id="rId211" display="https://starcitygames.com/silverclad-ferocidons-sgl-mtg-rix-115-enn/?sku=SGL-MTG-RIX-115-ENN1" xr:uid="{3233C64E-C37B-43F3-87CB-14FEC1CB8A7F}"/>
    <hyperlink ref="G352" r:id="rId212" xr:uid="{D437AA2D-16D3-447B-BC9B-107A5BAAE454}"/>
    <hyperlink ref="G353" r:id="rId213" display="https://starcitygames.com/xanathar-guild-kingpin-sgl-mtg-afr-239-enn/?sku=SGL-MTG-AFR-239-ENN1" xr:uid="{7CFE9CAE-3C6C-4119-9888-6480BB0B277F}"/>
    <hyperlink ref="G355" r:id="rId214" display="https://starcitygames.com/ravenous-chupacabra-sgl-mtg-rix-82-enf/?sku=SGL-MTG-RIX-82-ENF1" xr:uid="{D5540182-1A16-43F9-9577-AAFF82D999DF}"/>
    <hyperlink ref="G356" r:id="rId215" xr:uid="{B1A791B5-54EA-45AD-880A-72FDC6A45F19}"/>
    <hyperlink ref="G357" r:id="rId216" xr:uid="{44BE31A9-AAC7-4B8B-A8C1-807281C1026D}"/>
    <hyperlink ref="G360" r:id="rId217" xr:uid="{B9E56105-4392-4575-B516-74C6899EDD79}"/>
    <hyperlink ref="G361" r:id="rId218" xr:uid="{4D3FA055-27C5-49E3-BA0A-F950665D1EDA}"/>
    <hyperlink ref="G363" r:id="rId219" xr:uid="{EAA2AD21-C92E-4D63-B13D-39C7E9D8E0F9}"/>
    <hyperlink ref="G365" r:id="rId220" xr:uid="{654BD23E-236C-4D6B-99A3-DBDA6774B9B1}"/>
    <hyperlink ref="G366" r:id="rId221" display="https://starcitygames.com/supreme-verdict-sgl-mtg-rtr-201-enn/?sku=SGL-MTG-RTR-201-ENN1" xr:uid="{74DD9457-0461-41A9-8F86-571CA06456DC}"/>
    <hyperlink ref="G367" r:id="rId222" xr:uid="{82A815E8-8C1A-4657-9048-AD4A34AB552E}"/>
    <hyperlink ref="G368" r:id="rId223" display="https://starcitygames.com/as-foretold-sgl-mtg-2x2-038-enn/?sku=SGL-MTG-2X2-038-ENN1" xr:uid="{0D2592B4-0C4E-4AD9-B2BB-8ACB3B55F708}"/>
    <hyperlink ref="G369" r:id="rId224" xr:uid="{3CCE552D-BDB9-421C-A694-B65B86A00A79}"/>
    <hyperlink ref="G370" r:id="rId225" xr:uid="{15CBEAD0-90CC-486C-BF61-5CC035A3F24A}"/>
    <hyperlink ref="G372" r:id="rId226" display="https://starcitygames.com/platinum-angel-sgl-mtg-brr-041-enn/?sku=SGL-MTG-BRR-041-ENN1" xr:uid="{1866F80E-3700-4C71-A201-0C6D97C04251}"/>
    <hyperlink ref="G374" r:id="rId227" display="https://starcitygames.com/mechtitan-token-sgl-mtg-neo-t14-enn/?sku=SGL-MTG-NEO-T14-ENN1" xr:uid="{8D90D302-C3DC-4969-89D2-1CA095655C0A}"/>
    <hyperlink ref="G375" r:id="rId228" display="https://starcitygames.com/teferis-ageless-insight-sgl-mtg-m21-076-enn/?sku=SGL-MTG-M21-076-ENN1" xr:uid="{2F6D8D7A-DA20-44D4-8C45-8A3E2F9E67C1}"/>
    <hyperlink ref="G376" r:id="rId229" xr:uid="{184B2AB3-D913-4D9D-B69B-EB073F7B8468}"/>
    <hyperlink ref="G377" r:id="rId230" xr:uid="{3D349EE1-CA97-42A0-BA21-3BAAC4728124}"/>
    <hyperlink ref="G378" r:id="rId231" xr:uid="{AA10E54D-7A11-4295-B3C9-2DB029CFA4D6}"/>
    <hyperlink ref="G380" r:id="rId232" display="https://starcitygames.com/sanctum-of-stone-fangs-sgl-mtg-m21-120-enf/?sku=SGL-MTG-M21-120-ENF1" xr:uid="{74D7AD66-7BCB-4E58-B27F-44D8069585DB}"/>
    <hyperlink ref="G383" r:id="rId233" xr:uid="{4B198822-91C8-42BB-BA85-9CA2334A65B6}"/>
    <hyperlink ref="G386" r:id="rId234" xr:uid="{85F93BEE-0DDF-4635-A45F-3D9EC4C8CFFE}"/>
    <hyperlink ref="G387" r:id="rId235" xr:uid="{539AB291-3DEF-4E59-9B67-10E57690F88B}"/>
    <hyperlink ref="G388" r:id="rId236" xr:uid="{9BAFC4AE-D1E3-4DB0-8BA0-76F85D193CC5}"/>
    <hyperlink ref="G389" r:id="rId237" display="https://starcitygames.com/culling-ritual-sgl-mtg-stx-172-enn/?sku=SGL-MTG-STX-172-ENN1" xr:uid="{B4F596BE-F445-46D1-9830-A17EF6E7ABD8}"/>
    <hyperlink ref="G390" r:id="rId238" display="https://starcitygames.com/sanctum-of-fruitful-harvest-sgl-mtg-m21-203-enf/?sku=SGL-MTG-M21-203-ENF1" xr:uid="{9A51187C-359B-4AA2-A003-65A7FA86A99C}"/>
    <hyperlink ref="G391" r:id="rId239" xr:uid="{03B9F918-0B06-4EE8-8FC9-4E6FA6B3744A}"/>
    <hyperlink ref="G394" r:id="rId240" xr:uid="{E19D80A4-8C69-439B-B4DB-1EA19A287DC0}"/>
    <hyperlink ref="G395" r:id="rId241" xr:uid="{4268CEC6-438F-466A-85B2-C59E29F5024F}"/>
    <hyperlink ref="G396" r:id="rId242" display="https://starcitygames.com/frostboil-snarl-sgl-mtg-stx-265-enn/?sku=SGL-MTG-STX-265-ENN1" xr:uid="{252DEB2C-A578-45A7-8B9D-FB919590B941}"/>
    <hyperlink ref="G397" r:id="rId243" display="https://starcitygames.com/frostboil-snarl-sgl-mtg-stx-265-enn/?sku=SGL-MTG-STX-265-ENN1" xr:uid="{65C7E851-2545-45FB-888C-709A35B99925}"/>
    <hyperlink ref="G398" r:id="rId244" xr:uid="{1879953F-3DAB-4539-A765-8C0DF49ED872}"/>
    <hyperlink ref="G401" r:id="rId245" xr:uid="{0D7F2BD1-6893-43A4-B115-EFB6BE143CEF}"/>
    <hyperlink ref="G403" r:id="rId246" display="https://starcitygames.com/ponder-sgl-mtg-m12-73-enn/?sku=SGL-MTG-M12-73-ENN1" xr:uid="{E0363938-B699-4930-9FB4-9A3DB9B666B7}"/>
    <hyperlink ref="G404" r:id="rId247" xr:uid="{6F067994-1254-467C-A6D0-6C49E5783A89}"/>
    <hyperlink ref="G407" r:id="rId248" xr:uid="{57EE7F74-CC37-42C0-A3F3-69C765AD79BA}"/>
    <hyperlink ref="G408" r:id="rId249" xr:uid="{58113335-96D4-418E-8679-87797FFF82D6}"/>
    <hyperlink ref="G411" r:id="rId250" display="https://starcitygames.com/archon-of-emeria-sgl-mtg-znr-004-enf/?sku=SGL-MTG-ZNR-004-ENF1" xr:uid="{ED50DE41-2BD9-4104-8745-297D2C3A08EB}"/>
    <hyperlink ref="G413" r:id="rId251" xr:uid="{43F69FA1-4C62-43E7-94EC-EDF8C63D7941}"/>
    <hyperlink ref="G414" r:id="rId252" display="https://starcitygames.com/vivien-on-the-hunt-sgl-mtg-snc-162-enf/?sku=SGL-MTG-SNC-162-ENF1" xr:uid="{CADBA8BB-C733-41CF-BE96-5AD5293C589E}"/>
    <hyperlink ref="G418" r:id="rId253" xr:uid="{287E25B0-8BD8-4264-B80E-A321703E75F7}"/>
    <hyperlink ref="G419" r:id="rId254" xr:uid="{CF245393-E2E2-44AF-851C-FFAF153440AF}"/>
    <hyperlink ref="G420" r:id="rId255" xr:uid="{99DEC41D-4916-464A-96BD-61663BB9D307}"/>
    <hyperlink ref="G424" r:id="rId256" xr:uid="{7E718A47-0925-48C5-A66B-B0257402AEFF}"/>
    <hyperlink ref="G425" r:id="rId257" xr:uid="{2D825FA6-B6A0-45A1-A1D5-B6B94EA09A1A}"/>
    <hyperlink ref="G427" r:id="rId258" xr:uid="{D78F8497-5287-46FD-A921-677C8B1214C7}"/>
    <hyperlink ref="G429" r:id="rId259" xr:uid="{3E2DE8CE-3807-480C-B480-BDD3912A45F6}"/>
    <hyperlink ref="G432" r:id="rId260" display="https://starcitygames.com/twinning-staff-sgl-mtg-c20-070-enn/?sku=SGL-MTG-C20-070-ENN1" xr:uid="{9A470147-E0DE-4B55-8ADB-ED623609E25D}"/>
    <hyperlink ref="G433" r:id="rId261" xr:uid="{13AF9551-C3DD-42C0-BB60-965DA876220E}"/>
    <hyperlink ref="G434" r:id="rId262" display="https://starcitygames.com/sevinnes-reclamation-sgl-mtg-c19-5-enn/?sku=SGL-MTG-C19-5-ENN1" xr:uid="{D6042642-16C8-4107-9FCD-7F23EB10CBC2}"/>
    <hyperlink ref="G436" r:id="rId263" xr:uid="{9B1D92FE-5549-4AA9-BD78-88CF990C590B}"/>
    <hyperlink ref="G437" r:id="rId264" xr:uid="{613789C1-D50F-4570-BDB5-13FEE11CA259}"/>
    <hyperlink ref="G439" r:id="rId265" display="https://starcitygames.com/jadar-ghoulcaller-of-nephalia-sgl-mtg-mid-108-enn/?sku=SGL-MTG-MID-108-ENN1" xr:uid="{8E7E9FAC-C6F7-4945-977C-B4D9657D875F}"/>
    <hyperlink ref="G441" r:id="rId266" display="https://starcitygames.com/declaration-in-stone-sgl-mtg-soi-12-enn/?sku=SGL-MTG-SOI-12-ENN1" xr:uid="{249B92CE-92D9-493F-A09F-BD811312CE27}"/>
    <hyperlink ref="G442" r:id="rId267" display="https://starcitygames.com/the-reality-chip-sgl-mtg-neo-074-enn/?sku=SGL-MTG-NEO-074-ENN1" xr:uid="{A77AD38C-20E4-4548-9329-0A1AC48EEB6B}"/>
    <hyperlink ref="G452" r:id="rId268" xr:uid="{B5292F0C-9FF6-4C37-BBCE-8C5E68BB6B96}"/>
    <hyperlink ref="G453" r:id="rId269" xr:uid="{E71F5AEA-2EB7-4FB7-AD03-E482CFA013E7}"/>
    <hyperlink ref="G455" r:id="rId270" xr:uid="{12D10C62-B697-45DC-AA34-C58435833B4C}"/>
    <hyperlink ref="G456" r:id="rId271" xr:uid="{790AEFA8-1555-49C4-B8B8-C2FBC9D27138}"/>
    <hyperlink ref="G457" r:id="rId272" display="https://starcitygames.com/chandra-dressed-to-kill-sgl-mtg-vow-149-enn/?sku=SGL-MTG-VOW-149-ENN1" xr:uid="{72E806C2-5292-4531-AA13-784A5ED0DBB4}"/>
    <hyperlink ref="G459" r:id="rId273" xr:uid="{093034B3-3CAB-4599-885B-C4D2EF1409A9}"/>
    <hyperlink ref="G463" r:id="rId274" xr:uid="{6D78D029-B1C0-4D5C-9B4D-3EC30EC8EC3A}"/>
    <hyperlink ref="G464" r:id="rId275" xr:uid="{DF906465-8676-4831-AFD6-950C4E8C5BA6}"/>
    <hyperlink ref="G465" r:id="rId276" display="https://starcitygames.com/death-baron-sgl-mtg-mic-111-enn/?sku=SGL-MTG-MIC-111-ENN1" xr:uid="{EAC71ABC-171C-439A-95C1-810B1CB502CD}"/>
    <hyperlink ref="G467" r:id="rId277" display="https://starcitygames.com/jarad-golgari-lich-lord-sgl-mtg-gk1-65-enn/?sku=SGL-MTG-GK1-65-ENN1" xr:uid="{E5EA8D3B-1A40-4219-9BE7-26337A29CCC4}"/>
    <hyperlink ref="G469" r:id="rId278" display="https://starcitygames.com/shadowborn-apostle-sgl-mtg-2x2-089-enn/?sku=SGL-MTG-2X2-089-ENN1" xr:uid="{08C14552-9B74-48AF-B7E2-3E597C083E83}"/>
    <hyperlink ref="G472" r:id="rId279" xr:uid="{A634AABA-7086-4635-AEB1-1A349816B5E7}"/>
    <hyperlink ref="G473" r:id="rId280" xr:uid="{91933031-CC98-479F-977E-4DCDEF47AA3B}"/>
    <hyperlink ref="G474" r:id="rId281" display="https://starcitygames.com/erebos-bleak-hearted-sgl-mtg-thb-093-enn/?sku=SGL-MTG-THB-093-ENN1" xr:uid="{F162348C-A344-4632-A2D6-985C1E3488F3}"/>
    <hyperlink ref="G480" r:id="rId282" xr:uid="{5CA718CA-809A-4105-B55F-DC20BA093C0B}"/>
    <hyperlink ref="G481" r:id="rId283" display="https://starcitygames.com/old-growth-troll-sgl-mtg-khm2-365-enf/?sku=SGL-MTG-KHM2-365-ENF1" xr:uid="{60B59CE9-4CD7-4D65-BF98-B7975BBD3D75}"/>
    <hyperlink ref="G483" r:id="rId284" xr:uid="{BC9A5CA1-C111-45BE-A85D-0ADEB431FB68}"/>
    <hyperlink ref="G484" r:id="rId285" xr:uid="{070465A2-9F59-486B-A051-A11CC668AAC9}"/>
    <hyperlink ref="G486" r:id="rId286" display="https://starcitygames.com/oketras-monument-sgl-mtg-akh-233-enn/?sku=SGL-MTG-AKH-233-ENN1" xr:uid="{E9026B21-21DF-45F3-88D9-07D6D0BA3257}"/>
    <hyperlink ref="G487" r:id="rId287" display="https://starcitygames.com/lethal-scheme-sgl-mtg-ncc-036-enn/?sku=SGL-MTG-NCC-036-ENN1" xr:uid="{ACE26EEC-60BD-4DEE-B543-F47B30DC7A55}"/>
    <hyperlink ref="G489" r:id="rId288" display="https://starcitygames.com/elder-deep-fiend-sgl-mtg-prm-pre-emn-005-enf/?sku=SGL-MTG-PRM-PRE_EMN_005-ENF1" xr:uid="{99E4C320-B83D-4D63-A1CB-F38322ECECEC}"/>
    <hyperlink ref="G490" r:id="rId289" xr:uid="{49FF4C9C-DF32-4C47-8EAF-37673C33B4D7}"/>
    <hyperlink ref="G491" r:id="rId290" xr:uid="{7F78D0C3-3CA9-40B5-ADDF-9A824040E218}"/>
    <hyperlink ref="G492" r:id="rId291" display="https://starcitygames.com/sword-of-dungeons-dragons-sgl-mtg-ust-163-enn/?sku=SGL-MTG-UST-163-ENN1" xr:uid="{6C9A2E8C-BF59-4200-A231-09A8BCA3A2A9}"/>
    <hyperlink ref="G493" r:id="rId292" xr:uid="{6C003DE4-726D-43C2-AA63-83C9573F0283}"/>
    <hyperlink ref="G494" r:id="rId293" display="https://starcitygames.com/grafdiggers-cage-sgl-mtg-m20-227-enn/?sku=SGL-MTG-M20-227-ENN1" xr:uid="{3BEA29DF-41D3-423D-A04B-DDAAD6C2F4EE}"/>
    <hyperlink ref="G496" r:id="rId294" display="https://starcitygames.com/rielle-the-everwise-sgl-mtg-prm-pre_iko_203-enf/?sku=SGL-MTG-PRM-PRE_IKO_203-ENF1" xr:uid="{DE351DC5-9D67-47BF-BCFB-9D2C2E8A7DEE}"/>
    <hyperlink ref="G497" r:id="rId295" xr:uid="{2430EAD7-0697-4CE1-85C3-03B3EE9C670F}"/>
    <hyperlink ref="G498" r:id="rId296" display="https://starcitygames.com/leyline-of-abundance-sgl-mtg-m20-179-enn/?sku=SGL-MTG-M20-179-ENN1" xr:uid="{D200EDDC-77D8-407B-887D-5DAF4A493C85}"/>
    <hyperlink ref="G499" r:id="rId297" display="https://starcitygames.com/indulging-patrician-sgl-mtg-m21-219-enf/?sku=SGL-MTG-M21-219-ENF1" xr:uid="{5C1E39A8-6684-40F6-8BDA-2B736E5B409E}"/>
    <hyperlink ref="G501" r:id="rId298" xr:uid="{090FF2F1-00AB-42DF-8B70-7D04630E778A}"/>
    <hyperlink ref="G506" r:id="rId299" xr:uid="{774736C4-6F33-400A-91BA-BA8A09C001FD}"/>
    <hyperlink ref="G507" r:id="rId300" display="https://starcitygames.com/icon-of-ancestry-sgl-mtg-m20-229-enn/?sku=SGL-MTG-M20-229-ENN1" xr:uid="{B122E92A-3CC1-42AC-8F62-D3A4CD0D61E6}"/>
    <hyperlink ref="G509" r:id="rId301" display="https://starcitygames.com/galvanic-iteration-sgl-mtg-mid-224-enn/?sku=SGL-MTG-MID-224-ENN1" xr:uid="{CC283F8B-D86D-4D57-872D-24A1F5760E82}"/>
    <hyperlink ref="G510" r:id="rId302" xr:uid="{108E73D2-8529-4E67-B42E-04F02BD23C69}"/>
    <hyperlink ref="G511" r:id="rId303" xr:uid="{B2536780-5616-4EF6-86AF-3AD369E99D1F}"/>
    <hyperlink ref="G512" r:id="rId304" display="https://starcitygames.com/golos-tireless-pilgrim-sgl-mtg-m20-226-enn/?sku=SGL-MTG-M20-226-ENN1" xr:uid="{ED175916-7555-4F2F-B389-F7642CF171A7}"/>
    <hyperlink ref="G513" r:id="rId305" display="https://starcitygames.com/basri-ket-sgl-mtg-m21-007-enn/?sku=SGL-MTG-M21-007-ENN1" xr:uid="{F7AAECEA-71B9-422F-B332-70A04A38AB9B}"/>
    <hyperlink ref="G514" r:id="rId306" xr:uid="{A63C091E-4108-4061-8504-086F350D8C3D}"/>
    <hyperlink ref="G515" r:id="rId307" display="https://starcitygames.com/yorion-sky-nomad-sgl-mtg-iko-232-enn/?sku=SGL-MTG-IKO-232-ENN1" xr:uid="{0BCDEDB7-CA24-480B-A563-ACEDC04CD3A1}"/>
    <hyperlink ref="G517" r:id="rId308" display="https://starcitygames.com/counterspell-sgl-mtg-tmp-57-enn/?sku=SGL-MTG-TMP-57-ENN1" xr:uid="{94BA968A-B51B-43EF-9E2F-09FB7D06731A}"/>
    <hyperlink ref="G521" r:id="rId309" xr:uid="{B56396DE-7D57-4F3B-B16E-27EC5A47D03D}"/>
    <hyperlink ref="G522" r:id="rId310" xr:uid="{E4E5EF9E-9A1F-4D7F-B2F2-3325EBD36E61}"/>
    <hyperlink ref="G523" r:id="rId311" display="https://starcitygames.com/chandra-dressed-to-kill-sgl-mtg-vow-149-enn/?sku=SGL-MTG-VOW-149-ENN1" xr:uid="{F48D50BD-FF54-4D37-9862-65D4C91CAA91}"/>
    <hyperlink ref="G526" r:id="rId312" xr:uid="{FFD10C44-FCB4-4230-9762-6A23D282CCEC}"/>
    <hyperlink ref="G527" r:id="rId313" display="https://starcitygames.com/sram-senior-edificer-sgl-mtg-tsr2-303-enn/?sku=SGL-MTG-TSR2-303-ENN1" xr:uid="{AA06A042-7512-4B42-A69A-F865B09523C3}"/>
    <hyperlink ref="G529" r:id="rId314" xr:uid="{7CA7718D-F852-4B1B-A5BE-E3FF31DD5629}"/>
    <hyperlink ref="G531" r:id="rId315" display="https://starcitygames.com/cleric-class-sgl-mtg-afr-006-enf/?sku=SGL-MTG-AFR-006-ENF1" xr:uid="{EE56E608-2FFF-4201-8F6C-F6A50A332019}"/>
    <hyperlink ref="G532" r:id="rId316" xr:uid="{B106D3C5-ADFF-4000-997C-DD02A60066BB}"/>
    <hyperlink ref="G533" r:id="rId317" xr:uid="{84B015F9-48E0-4321-A1DC-70F7FBF32A64}"/>
    <hyperlink ref="G536" r:id="rId318" display="https://starcitygames.com/smothering-tithe-sgl-mtg-2x22-342-enf/?sku=SGL-MTG-2X22-342-ENF1" xr:uid="{9BA41066-2686-4F1D-9D66-BB706D51DCAB}"/>
    <hyperlink ref="G538" r:id="rId319" xr:uid="{0E1031D6-8268-4586-80A3-56D0A681EFBA}"/>
    <hyperlink ref="G540" r:id="rId320" xr:uid="{357DFC93-AEF8-4E50-A787-80FE027344F0}"/>
  </hyperlinks>
  <pageMargins left="0.75" right="0.75" top="1" bottom="1" header="0.5" footer="0.5"/>
  <pageSetup orientation="portrait" horizontalDpi="4294967292" verticalDpi="4294967292" r:id="rId3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5426-969F-4225-8D13-8F3879009618}">
  <dimension ref="A1:G617"/>
  <sheetViews>
    <sheetView zoomScale="88" zoomScaleNormal="145" workbookViewId="0">
      <pane ySplit="1" topLeftCell="A2" activePane="bottomLeft" state="frozen"/>
      <selection pane="bottomLeft" activeCell="A4" sqref="A4"/>
    </sheetView>
  </sheetViews>
  <sheetFormatPr baseColWidth="10" defaultRowHeight="15.6" x14ac:dyDescent="0.3"/>
  <cols>
    <col min="1" max="1" width="30.69921875" bestFit="1" customWidth="1"/>
    <col min="2" max="2" width="42.296875" customWidth="1"/>
    <col min="3" max="3" width="10.8984375" customWidth="1"/>
    <col min="4" max="4" width="7" customWidth="1"/>
    <col min="5" max="5" width="9.8984375" bestFit="1" customWidth="1"/>
    <col min="6" max="6" width="9.59765625" bestFit="1" customWidth="1"/>
    <col min="7" max="7" width="163.09765625" customWidth="1"/>
    <col min="8" max="11" width="5" customWidth="1"/>
    <col min="12" max="12" width="37.69921875" customWidth="1"/>
    <col min="14" max="14" width="16.69921875" bestFit="1" customWidth="1"/>
  </cols>
  <sheetData>
    <row r="1" spans="1:7" ht="16.2" thickBot="1" x14ac:dyDescent="0.35">
      <c r="A1" s="291" t="s">
        <v>0</v>
      </c>
      <c r="B1" s="48" t="s">
        <v>32</v>
      </c>
      <c r="C1" s="291" t="s">
        <v>1</v>
      </c>
      <c r="D1" s="346" t="s">
        <v>2</v>
      </c>
      <c r="E1" s="258" t="s">
        <v>6</v>
      </c>
      <c r="F1" s="48" t="s">
        <v>217</v>
      </c>
      <c r="G1" s="239" t="s">
        <v>1138</v>
      </c>
    </row>
    <row r="2" spans="1:7" ht="16.2" thickBot="1" x14ac:dyDescent="0.35">
      <c r="A2" s="350" t="s">
        <v>6163</v>
      </c>
      <c r="B2" s="292" t="s">
        <v>6055</v>
      </c>
      <c r="C2" s="305" t="s">
        <v>6130</v>
      </c>
      <c r="D2" s="345" t="s">
        <v>6128</v>
      </c>
      <c r="E2">
        <v>89.99</v>
      </c>
      <c r="F2">
        <v>1</v>
      </c>
      <c r="G2" s="354" t="s">
        <v>6229</v>
      </c>
    </row>
    <row r="3" spans="1:7" ht="16.2" thickBot="1" x14ac:dyDescent="0.35">
      <c r="A3" s="351" t="s">
        <v>5623</v>
      </c>
      <c r="B3" s="293" t="s">
        <v>6056</v>
      </c>
      <c r="C3" s="305" t="s">
        <v>6130</v>
      </c>
      <c r="D3" s="345" t="s">
        <v>6128</v>
      </c>
      <c r="E3">
        <v>79.989999999999995</v>
      </c>
      <c r="F3">
        <v>1</v>
      </c>
      <c r="G3" s="356" t="s">
        <v>5621</v>
      </c>
    </row>
    <row r="4" spans="1:7" ht="16.2" thickBot="1" x14ac:dyDescent="0.35">
      <c r="A4" s="351" t="s">
        <v>6218</v>
      </c>
      <c r="B4" s="294" t="s">
        <v>6057</v>
      </c>
      <c r="C4" s="305" t="s">
        <v>6136</v>
      </c>
      <c r="D4" s="345" t="s">
        <v>6128</v>
      </c>
      <c r="E4">
        <v>79.989999999999995</v>
      </c>
      <c r="F4">
        <v>1</v>
      </c>
      <c r="G4" s="356" t="s">
        <v>6230</v>
      </c>
    </row>
    <row r="5" spans="1:7" ht="16.2" thickBot="1" x14ac:dyDescent="0.35">
      <c r="A5" s="351" t="s">
        <v>2018</v>
      </c>
      <c r="B5" s="295" t="s">
        <v>6055</v>
      </c>
      <c r="C5" s="305" t="s">
        <v>6123</v>
      </c>
      <c r="D5" s="345" t="s">
        <v>6128</v>
      </c>
      <c r="E5">
        <v>79.989999999999995</v>
      </c>
      <c r="F5">
        <v>1</v>
      </c>
      <c r="G5" s="356" t="s">
        <v>5868</v>
      </c>
    </row>
    <row r="6" spans="1:7" ht="16.2" thickBot="1" x14ac:dyDescent="0.35">
      <c r="A6" s="352" t="s">
        <v>5618</v>
      </c>
      <c r="B6" s="296" t="s">
        <v>6058</v>
      </c>
      <c r="C6" s="305" t="s">
        <v>6137</v>
      </c>
      <c r="D6" s="345" t="s">
        <v>6128</v>
      </c>
      <c r="E6">
        <v>59.99</v>
      </c>
      <c r="F6">
        <v>1</v>
      </c>
      <c r="G6" s="356" t="s">
        <v>6231</v>
      </c>
    </row>
    <row r="7" spans="1:7" ht="16.2" thickBot="1" x14ac:dyDescent="0.35">
      <c r="A7" s="352" t="s">
        <v>2050</v>
      </c>
      <c r="B7" s="297" t="s">
        <v>6059</v>
      </c>
      <c r="C7" s="305" t="s">
        <v>6125</v>
      </c>
      <c r="D7" s="344" t="s">
        <v>6126</v>
      </c>
      <c r="E7">
        <v>49.99</v>
      </c>
      <c r="F7">
        <v>1</v>
      </c>
      <c r="G7" s="356" t="s">
        <v>5869</v>
      </c>
    </row>
    <row r="8" spans="1:7" ht="16.2" thickBot="1" x14ac:dyDescent="0.35">
      <c r="A8" s="352" t="s">
        <v>1872</v>
      </c>
      <c r="B8" s="295" t="s">
        <v>6055</v>
      </c>
      <c r="C8" s="305" t="s">
        <v>6130</v>
      </c>
      <c r="D8" s="345" t="s">
        <v>6128</v>
      </c>
      <c r="E8">
        <v>44.99</v>
      </c>
      <c r="F8">
        <v>2</v>
      </c>
      <c r="G8" s="356" t="s">
        <v>6813</v>
      </c>
    </row>
    <row r="9" spans="1:7" ht="16.2" thickBot="1" x14ac:dyDescent="0.35">
      <c r="A9" s="352" t="s">
        <v>1380</v>
      </c>
      <c r="B9" s="295" t="s">
        <v>6055</v>
      </c>
      <c r="C9" s="305" t="s">
        <v>6131</v>
      </c>
      <c r="D9" s="345" t="s">
        <v>6128</v>
      </c>
      <c r="E9">
        <v>44.99</v>
      </c>
      <c r="F9">
        <v>1</v>
      </c>
      <c r="G9" s="356" t="s">
        <v>6232</v>
      </c>
    </row>
    <row r="10" spans="1:7" ht="16.2" thickBot="1" x14ac:dyDescent="0.35">
      <c r="A10" s="351" t="s">
        <v>3779</v>
      </c>
      <c r="B10" s="298" t="s">
        <v>6060</v>
      </c>
      <c r="C10" s="305" t="s">
        <v>6123</v>
      </c>
      <c r="D10" s="344" t="s">
        <v>6126</v>
      </c>
      <c r="E10">
        <v>42.99</v>
      </c>
      <c r="F10">
        <v>1</v>
      </c>
      <c r="G10" s="356" t="s">
        <v>5870</v>
      </c>
    </row>
    <row r="11" spans="1:7" ht="16.2" thickBot="1" x14ac:dyDescent="0.35">
      <c r="A11" s="351" t="s">
        <v>5602</v>
      </c>
      <c r="B11" s="296" t="s">
        <v>6058</v>
      </c>
      <c r="C11" s="305" t="s">
        <v>6123</v>
      </c>
      <c r="D11" s="344" t="s">
        <v>6126</v>
      </c>
      <c r="E11">
        <v>42.99</v>
      </c>
      <c r="F11">
        <v>2</v>
      </c>
      <c r="G11" s="356" t="s">
        <v>6233</v>
      </c>
    </row>
    <row r="12" spans="1:7" ht="16.2" thickBot="1" x14ac:dyDescent="0.35">
      <c r="A12" s="351" t="s">
        <v>87</v>
      </c>
      <c r="B12" s="295" t="s">
        <v>6055</v>
      </c>
      <c r="C12" s="305" t="s">
        <v>6123</v>
      </c>
      <c r="D12" s="344" t="s">
        <v>6126</v>
      </c>
      <c r="E12">
        <v>39.99</v>
      </c>
      <c r="F12">
        <v>1</v>
      </c>
      <c r="G12" s="356" t="s">
        <v>6234</v>
      </c>
    </row>
    <row r="13" spans="1:7" ht="16.2" thickBot="1" x14ac:dyDescent="0.35">
      <c r="A13" s="351" t="s">
        <v>4506</v>
      </c>
      <c r="B13" s="299" t="s">
        <v>1102</v>
      </c>
      <c r="C13" s="305" t="s">
        <v>6138</v>
      </c>
      <c r="D13" s="345" t="s">
        <v>6128</v>
      </c>
      <c r="E13">
        <v>37.99</v>
      </c>
      <c r="F13">
        <v>2</v>
      </c>
      <c r="G13" s="356" t="s">
        <v>6235</v>
      </c>
    </row>
    <row r="14" spans="1:7" ht="16.2" thickBot="1" x14ac:dyDescent="0.35">
      <c r="A14" s="351" t="s">
        <v>5252</v>
      </c>
      <c r="B14" s="300" t="s">
        <v>5944</v>
      </c>
      <c r="C14" s="305" t="s">
        <v>6139</v>
      </c>
      <c r="D14" s="345" t="s">
        <v>6128</v>
      </c>
      <c r="E14">
        <v>34.99</v>
      </c>
      <c r="F14">
        <v>1</v>
      </c>
      <c r="G14" s="356" t="s">
        <v>5871</v>
      </c>
    </row>
    <row r="15" spans="1:7" ht="16.2" thickBot="1" x14ac:dyDescent="0.35">
      <c r="A15" s="351" t="s">
        <v>2969</v>
      </c>
      <c r="B15" s="301" t="s">
        <v>6061</v>
      </c>
      <c r="C15" s="305" t="s">
        <v>6135</v>
      </c>
      <c r="D15" s="345" t="s">
        <v>6128</v>
      </c>
      <c r="E15">
        <v>32.99</v>
      </c>
      <c r="F15">
        <v>1</v>
      </c>
      <c r="G15" s="356" t="s">
        <v>6236</v>
      </c>
    </row>
    <row r="16" spans="1:7" ht="16.2" thickBot="1" x14ac:dyDescent="0.35">
      <c r="A16" s="352" t="s">
        <v>27</v>
      </c>
      <c r="B16" s="302" t="s">
        <v>1106</v>
      </c>
      <c r="C16" s="305" t="s">
        <v>6135</v>
      </c>
      <c r="D16" s="345" t="s">
        <v>6128</v>
      </c>
      <c r="E16">
        <v>25.99</v>
      </c>
      <c r="F16">
        <v>1</v>
      </c>
      <c r="G16" s="356" t="s">
        <v>6237</v>
      </c>
    </row>
    <row r="17" spans="1:7" ht="16.2" thickBot="1" x14ac:dyDescent="0.35">
      <c r="A17" s="351" t="s">
        <v>1934</v>
      </c>
      <c r="B17" s="303" t="s">
        <v>6062</v>
      </c>
      <c r="C17" s="305" t="s">
        <v>6130</v>
      </c>
      <c r="D17" s="345" t="s">
        <v>6128</v>
      </c>
      <c r="E17">
        <v>32.99</v>
      </c>
      <c r="F17">
        <v>1</v>
      </c>
      <c r="G17" s="356" t="s">
        <v>6238</v>
      </c>
    </row>
    <row r="18" spans="1:7" ht="16.2" thickBot="1" x14ac:dyDescent="0.35">
      <c r="A18" s="351" t="s">
        <v>4828</v>
      </c>
      <c r="B18" s="297" t="s">
        <v>6059</v>
      </c>
      <c r="C18" s="305" t="s">
        <v>6135</v>
      </c>
      <c r="D18" s="344" t="s">
        <v>6126</v>
      </c>
      <c r="E18">
        <v>32.99</v>
      </c>
      <c r="F18">
        <v>1</v>
      </c>
      <c r="G18" s="356" t="s">
        <v>6239</v>
      </c>
    </row>
    <row r="19" spans="1:7" ht="16.2" thickBot="1" x14ac:dyDescent="0.35">
      <c r="A19" s="351" t="s">
        <v>3470</v>
      </c>
      <c r="B19" s="293" t="s">
        <v>6063</v>
      </c>
      <c r="C19" s="305" t="s">
        <v>6125</v>
      </c>
      <c r="D19" s="345" t="s">
        <v>6128</v>
      </c>
      <c r="E19">
        <v>29.99</v>
      </c>
      <c r="F19">
        <v>1</v>
      </c>
      <c r="G19" s="356" t="s">
        <v>6240</v>
      </c>
    </row>
    <row r="20" spans="1:7" ht="16.2" thickBot="1" x14ac:dyDescent="0.35">
      <c r="A20" s="351" t="s">
        <v>6164</v>
      </c>
      <c r="B20" s="295" t="s">
        <v>6055</v>
      </c>
      <c r="C20" s="305" t="s">
        <v>6125</v>
      </c>
      <c r="D20" s="344" t="s">
        <v>6126</v>
      </c>
      <c r="E20">
        <v>29.99</v>
      </c>
      <c r="F20">
        <v>1</v>
      </c>
      <c r="G20" s="356" t="s">
        <v>6241</v>
      </c>
    </row>
    <row r="21" spans="1:7" ht="16.2" thickBot="1" x14ac:dyDescent="0.35">
      <c r="A21" s="351" t="s">
        <v>4146</v>
      </c>
      <c r="B21" s="302" t="s">
        <v>1106</v>
      </c>
      <c r="C21" s="305" t="s">
        <v>6131</v>
      </c>
      <c r="D21" s="345" t="s">
        <v>6128</v>
      </c>
      <c r="E21">
        <v>29.99</v>
      </c>
      <c r="F21">
        <v>1</v>
      </c>
      <c r="G21" s="356" t="s">
        <v>6242</v>
      </c>
    </row>
    <row r="22" spans="1:7" ht="16.2" thickBot="1" x14ac:dyDescent="0.35">
      <c r="A22" s="351" t="s">
        <v>4246</v>
      </c>
      <c r="B22" s="304" t="s">
        <v>6064</v>
      </c>
      <c r="C22" s="305" t="s">
        <v>6131</v>
      </c>
      <c r="D22" s="344" t="s">
        <v>6126</v>
      </c>
      <c r="E22">
        <v>29.99</v>
      </c>
      <c r="F22">
        <v>2</v>
      </c>
      <c r="G22" s="356" t="s">
        <v>6243</v>
      </c>
    </row>
    <row r="23" spans="1:7" ht="16.2" thickBot="1" x14ac:dyDescent="0.35">
      <c r="A23" s="351" t="s">
        <v>4496</v>
      </c>
      <c r="B23" s="304" t="s">
        <v>6064</v>
      </c>
      <c r="C23" s="305" t="s">
        <v>6134</v>
      </c>
      <c r="D23" s="345" t="s">
        <v>6128</v>
      </c>
      <c r="E23">
        <v>29.99</v>
      </c>
      <c r="F23">
        <v>1</v>
      </c>
      <c r="G23" s="356" t="s">
        <v>6244</v>
      </c>
    </row>
    <row r="24" spans="1:7" ht="16.2" thickBot="1" x14ac:dyDescent="0.35">
      <c r="A24" s="351" t="s">
        <v>6168</v>
      </c>
      <c r="B24" s="305" t="s">
        <v>6065</v>
      </c>
      <c r="C24" s="305" t="s">
        <v>6135</v>
      </c>
      <c r="D24" s="345" t="s">
        <v>6128</v>
      </c>
      <c r="E24">
        <v>27.99</v>
      </c>
      <c r="F24">
        <v>1</v>
      </c>
      <c r="G24" s="356" t="s">
        <v>6245</v>
      </c>
    </row>
    <row r="25" spans="1:7" ht="16.2" thickBot="1" x14ac:dyDescent="0.35">
      <c r="A25" s="351" t="s">
        <v>4508</v>
      </c>
      <c r="B25" s="306" t="s">
        <v>1123</v>
      </c>
      <c r="C25" s="305" t="s">
        <v>6123</v>
      </c>
      <c r="D25" s="344" t="s">
        <v>6126</v>
      </c>
      <c r="E25">
        <v>27.99</v>
      </c>
      <c r="F25">
        <v>1</v>
      </c>
      <c r="G25" s="356" t="s">
        <v>6246</v>
      </c>
    </row>
    <row r="26" spans="1:7" ht="16.2" thickBot="1" x14ac:dyDescent="0.35">
      <c r="A26" s="352" t="s">
        <v>3065</v>
      </c>
      <c r="B26" s="293" t="s">
        <v>6066</v>
      </c>
      <c r="C26" s="305" t="s">
        <v>6129</v>
      </c>
      <c r="D26" s="344" t="s">
        <v>6126</v>
      </c>
      <c r="E26">
        <v>27.99</v>
      </c>
      <c r="F26">
        <v>1</v>
      </c>
      <c r="G26" s="356" t="s">
        <v>6247</v>
      </c>
    </row>
    <row r="27" spans="1:7" ht="16.2" thickBot="1" x14ac:dyDescent="0.35">
      <c r="A27" s="351" t="s">
        <v>5866</v>
      </c>
      <c r="B27" s="307" t="s">
        <v>6067</v>
      </c>
      <c r="C27" s="305" t="s">
        <v>6125</v>
      </c>
      <c r="D27" s="344" t="s">
        <v>6126</v>
      </c>
      <c r="E27">
        <v>27.99</v>
      </c>
      <c r="F27">
        <v>1</v>
      </c>
      <c r="G27" s="356" t="s">
        <v>6248</v>
      </c>
    </row>
    <row r="28" spans="1:7" ht="16.2" thickBot="1" x14ac:dyDescent="0.35">
      <c r="A28" s="351" t="s">
        <v>5827</v>
      </c>
      <c r="B28" s="296" t="s">
        <v>6058</v>
      </c>
      <c r="C28" s="305" t="s">
        <v>6135</v>
      </c>
      <c r="D28" s="344" t="s">
        <v>6126</v>
      </c>
      <c r="E28">
        <v>24.99</v>
      </c>
      <c r="F28">
        <v>2</v>
      </c>
      <c r="G28" s="356" t="s">
        <v>6249</v>
      </c>
    </row>
    <row r="29" spans="1:7" ht="16.2" thickBot="1" x14ac:dyDescent="0.35">
      <c r="A29" s="351" t="s">
        <v>3784</v>
      </c>
      <c r="B29" s="303" t="s">
        <v>6062</v>
      </c>
      <c r="C29" s="305" t="s">
        <v>6136</v>
      </c>
      <c r="D29" s="345" t="s">
        <v>6128</v>
      </c>
      <c r="E29">
        <v>24.99</v>
      </c>
      <c r="F29">
        <v>1</v>
      </c>
      <c r="G29" s="356" t="s">
        <v>6250</v>
      </c>
    </row>
    <row r="30" spans="1:7" ht="16.2" thickBot="1" x14ac:dyDescent="0.35">
      <c r="A30" s="351" t="s">
        <v>285</v>
      </c>
      <c r="B30" s="304" t="s">
        <v>6064</v>
      </c>
      <c r="C30" s="305" t="s">
        <v>6125</v>
      </c>
      <c r="D30" s="345" t="s">
        <v>6128</v>
      </c>
      <c r="E30">
        <v>18.989999999999998</v>
      </c>
      <c r="F30">
        <v>1</v>
      </c>
      <c r="G30" s="356" t="s">
        <v>6251</v>
      </c>
    </row>
    <row r="31" spans="1:7" ht="16.2" thickBot="1" x14ac:dyDescent="0.35">
      <c r="A31" s="351" t="s">
        <v>2099</v>
      </c>
      <c r="B31" s="308" t="s">
        <v>6068</v>
      </c>
      <c r="C31" s="305" t="s">
        <v>6129</v>
      </c>
      <c r="D31" s="344" t="s">
        <v>6126</v>
      </c>
      <c r="E31">
        <v>24.99</v>
      </c>
      <c r="F31">
        <v>1</v>
      </c>
      <c r="G31" s="356" t="s">
        <v>6252</v>
      </c>
    </row>
    <row r="32" spans="1:7" ht="16.2" thickBot="1" x14ac:dyDescent="0.35">
      <c r="A32" s="351" t="s">
        <v>3805</v>
      </c>
      <c r="B32" s="297" t="s">
        <v>6059</v>
      </c>
      <c r="C32" s="305" t="s">
        <v>6129</v>
      </c>
      <c r="D32" s="344" t="s">
        <v>6126</v>
      </c>
      <c r="E32">
        <v>24.99</v>
      </c>
      <c r="F32">
        <v>1</v>
      </c>
      <c r="G32" s="356" t="s">
        <v>6253</v>
      </c>
    </row>
    <row r="33" spans="1:7" ht="16.2" thickBot="1" x14ac:dyDescent="0.35">
      <c r="A33" s="351" t="s">
        <v>2060</v>
      </c>
      <c r="B33" s="297" t="s">
        <v>6059</v>
      </c>
      <c r="C33" s="305" t="s">
        <v>6129</v>
      </c>
      <c r="D33" s="344" t="s">
        <v>6126</v>
      </c>
      <c r="E33">
        <v>19.989999999999998</v>
      </c>
      <c r="F33">
        <v>1</v>
      </c>
      <c r="G33" s="356" t="s">
        <v>6254</v>
      </c>
    </row>
    <row r="34" spans="1:7" ht="16.2" thickBot="1" x14ac:dyDescent="0.35">
      <c r="A34" s="351" t="s">
        <v>3203</v>
      </c>
      <c r="B34" s="304" t="s">
        <v>6064</v>
      </c>
      <c r="C34" s="305" t="s">
        <v>6131</v>
      </c>
      <c r="D34" s="345" t="s">
        <v>6128</v>
      </c>
      <c r="E34">
        <v>23.99</v>
      </c>
      <c r="F34">
        <v>2</v>
      </c>
      <c r="G34" s="356" t="s">
        <v>6255</v>
      </c>
    </row>
    <row r="35" spans="1:7" ht="16.2" thickBot="1" x14ac:dyDescent="0.35">
      <c r="A35" s="352" t="s">
        <v>6166</v>
      </c>
      <c r="B35" s="309" t="s">
        <v>6069</v>
      </c>
      <c r="C35" s="305" t="s">
        <v>6131</v>
      </c>
      <c r="D35" s="344" t="s">
        <v>6126</v>
      </c>
      <c r="E35">
        <v>22.99</v>
      </c>
      <c r="F35">
        <v>1</v>
      </c>
      <c r="G35" s="356" t="s">
        <v>6256</v>
      </c>
    </row>
    <row r="36" spans="1:7" ht="16.2" thickBot="1" x14ac:dyDescent="0.35">
      <c r="A36" s="351" t="s">
        <v>3027</v>
      </c>
      <c r="B36" s="308" t="s">
        <v>6068</v>
      </c>
      <c r="C36" s="305" t="s">
        <v>6131</v>
      </c>
      <c r="D36" s="344" t="s">
        <v>6126</v>
      </c>
      <c r="E36">
        <v>21.99</v>
      </c>
      <c r="F36">
        <v>1</v>
      </c>
      <c r="G36" s="356" t="s">
        <v>6257</v>
      </c>
    </row>
    <row r="37" spans="1:7" ht="16.2" thickBot="1" x14ac:dyDescent="0.35">
      <c r="A37" s="352" t="s">
        <v>4492</v>
      </c>
      <c r="B37" s="310" t="s">
        <v>6070</v>
      </c>
      <c r="C37" s="305" t="s">
        <v>6131</v>
      </c>
      <c r="D37" s="347" t="s">
        <v>6140</v>
      </c>
      <c r="E37">
        <v>21.99</v>
      </c>
      <c r="F37">
        <v>1</v>
      </c>
      <c r="G37" s="356" t="s">
        <v>6258</v>
      </c>
    </row>
    <row r="38" spans="1:7" ht="16.2" thickBot="1" x14ac:dyDescent="0.35">
      <c r="A38" s="351" t="s">
        <v>3808</v>
      </c>
      <c r="B38" s="311" t="s">
        <v>6071</v>
      </c>
      <c r="C38" s="305" t="s">
        <v>6131</v>
      </c>
      <c r="D38" s="347" t="s">
        <v>6140</v>
      </c>
      <c r="E38">
        <v>21.99</v>
      </c>
      <c r="F38">
        <v>2</v>
      </c>
      <c r="G38" s="356" t="s">
        <v>6259</v>
      </c>
    </row>
    <row r="39" spans="1:7" ht="16.2" thickBot="1" x14ac:dyDescent="0.35">
      <c r="A39" s="351" t="s">
        <v>19</v>
      </c>
      <c r="B39" s="305" t="s">
        <v>6072</v>
      </c>
      <c r="C39" s="305" t="s">
        <v>6141</v>
      </c>
      <c r="D39" s="345" t="s">
        <v>6128</v>
      </c>
      <c r="E39">
        <v>20.99</v>
      </c>
      <c r="F39">
        <v>1</v>
      </c>
      <c r="G39" s="356" t="s">
        <v>6260</v>
      </c>
    </row>
    <row r="40" spans="1:7" ht="16.2" thickBot="1" x14ac:dyDescent="0.35">
      <c r="A40" s="351" t="s">
        <v>5678</v>
      </c>
      <c r="B40" s="296" t="s">
        <v>6058</v>
      </c>
      <c r="C40" s="305" t="s">
        <v>6123</v>
      </c>
      <c r="D40" s="344" t="s">
        <v>6126</v>
      </c>
      <c r="E40">
        <v>20.99</v>
      </c>
      <c r="F40">
        <v>2</v>
      </c>
      <c r="G40" s="356" t="s">
        <v>6261</v>
      </c>
    </row>
    <row r="41" spans="1:7" ht="16.2" thickBot="1" x14ac:dyDescent="0.35">
      <c r="A41" s="351" t="s">
        <v>3102</v>
      </c>
      <c r="B41" s="308" t="s">
        <v>6068</v>
      </c>
      <c r="C41" s="305" t="s">
        <v>6125</v>
      </c>
      <c r="D41" s="345" t="s">
        <v>6128</v>
      </c>
      <c r="E41">
        <v>20.99</v>
      </c>
      <c r="F41">
        <v>1</v>
      </c>
      <c r="G41" s="356" t="s">
        <v>6262</v>
      </c>
    </row>
    <row r="42" spans="1:7" ht="16.2" thickBot="1" x14ac:dyDescent="0.35">
      <c r="A42" s="351" t="s">
        <v>4495</v>
      </c>
      <c r="B42" s="312" t="s">
        <v>6073</v>
      </c>
      <c r="C42" s="305" t="s">
        <v>6125</v>
      </c>
      <c r="D42" s="345" t="s">
        <v>6128</v>
      </c>
      <c r="E42">
        <v>20.99</v>
      </c>
      <c r="F42">
        <v>3</v>
      </c>
      <c r="G42" s="356" t="s">
        <v>6263</v>
      </c>
    </row>
    <row r="43" spans="1:7" ht="16.2" thickBot="1" x14ac:dyDescent="0.35">
      <c r="A43" s="351" t="s">
        <v>3443</v>
      </c>
      <c r="B43" s="313" t="s">
        <v>6074</v>
      </c>
      <c r="C43" s="305" t="s">
        <v>6125</v>
      </c>
      <c r="D43" s="344" t="s">
        <v>6126</v>
      </c>
      <c r="E43">
        <v>17.59</v>
      </c>
      <c r="F43">
        <v>2</v>
      </c>
      <c r="G43" s="356" t="s">
        <v>6264</v>
      </c>
    </row>
    <row r="44" spans="1:7" ht="16.2" thickBot="1" x14ac:dyDescent="0.35">
      <c r="A44" s="352" t="s">
        <v>5859</v>
      </c>
      <c r="B44" s="314" t="s">
        <v>6075</v>
      </c>
      <c r="C44" s="305" t="s">
        <v>6129</v>
      </c>
      <c r="D44" s="345" t="s">
        <v>6128</v>
      </c>
      <c r="E44">
        <v>19.989999999999998</v>
      </c>
      <c r="F44">
        <v>1</v>
      </c>
      <c r="G44" s="356" t="s">
        <v>6265</v>
      </c>
    </row>
    <row r="45" spans="1:7" ht="16.2" thickBot="1" x14ac:dyDescent="0.35">
      <c r="A45" s="351" t="s">
        <v>4492</v>
      </c>
      <c r="B45" s="297" t="s">
        <v>6059</v>
      </c>
      <c r="C45" s="305" t="s">
        <v>6129</v>
      </c>
      <c r="D45" s="344" t="s">
        <v>6126</v>
      </c>
      <c r="E45">
        <v>19.989999999999998</v>
      </c>
      <c r="F45">
        <v>2</v>
      </c>
      <c r="G45" s="356" t="s">
        <v>6266</v>
      </c>
    </row>
    <row r="46" spans="1:7" ht="16.2" thickBot="1" x14ac:dyDescent="0.35">
      <c r="A46" s="351" t="s">
        <v>5632</v>
      </c>
      <c r="B46" s="299" t="s">
        <v>1102</v>
      </c>
      <c r="C46" s="305" t="s">
        <v>6130</v>
      </c>
      <c r="D46" s="345" t="s">
        <v>6128</v>
      </c>
      <c r="E46">
        <v>19.989999999999998</v>
      </c>
      <c r="F46">
        <v>1</v>
      </c>
      <c r="G46" s="356" t="s">
        <v>6267</v>
      </c>
    </row>
    <row r="47" spans="1:7" ht="16.2" thickBot="1" x14ac:dyDescent="0.35">
      <c r="A47" s="351" t="s">
        <v>4492</v>
      </c>
      <c r="B47" s="293" t="s">
        <v>6066</v>
      </c>
      <c r="C47" s="305" t="s">
        <v>6130</v>
      </c>
      <c r="D47" s="345" t="s">
        <v>6128</v>
      </c>
      <c r="E47">
        <v>19.989999999999998</v>
      </c>
      <c r="F47">
        <v>1</v>
      </c>
      <c r="G47" s="356" t="s">
        <v>6268</v>
      </c>
    </row>
    <row r="48" spans="1:7" ht="16.2" thickBot="1" x14ac:dyDescent="0.35">
      <c r="A48" s="351" t="s">
        <v>4492</v>
      </c>
      <c r="B48" s="315" t="s">
        <v>6076</v>
      </c>
      <c r="C48" s="305" t="s">
        <v>6130</v>
      </c>
      <c r="D48" s="345" t="s">
        <v>6128</v>
      </c>
      <c r="E48">
        <v>19.989999999999998</v>
      </c>
      <c r="F48">
        <v>1</v>
      </c>
      <c r="G48" s="356" t="s">
        <v>6269</v>
      </c>
    </row>
    <row r="49" spans="1:7" ht="16.2" thickBot="1" x14ac:dyDescent="0.35">
      <c r="A49" s="351" t="s">
        <v>3452</v>
      </c>
      <c r="B49" s="308" t="s">
        <v>6068</v>
      </c>
      <c r="C49" s="305" t="s">
        <v>6131</v>
      </c>
      <c r="D49" s="345" t="s">
        <v>6128</v>
      </c>
      <c r="E49">
        <v>19.989999999999998</v>
      </c>
      <c r="F49">
        <v>1</v>
      </c>
      <c r="G49" s="356" t="s">
        <v>6270</v>
      </c>
    </row>
    <row r="50" spans="1:7" ht="16.2" thickBot="1" x14ac:dyDescent="0.35">
      <c r="A50" s="351" t="s">
        <v>5188</v>
      </c>
      <c r="B50" s="303" t="s">
        <v>6062</v>
      </c>
      <c r="C50" s="305" t="s">
        <v>6131</v>
      </c>
      <c r="D50" s="344" t="s">
        <v>6126</v>
      </c>
      <c r="E50">
        <v>19.989999999999998</v>
      </c>
      <c r="F50">
        <v>1</v>
      </c>
      <c r="G50" s="356" t="s">
        <v>6271</v>
      </c>
    </row>
    <row r="51" spans="1:7" ht="16.2" thickBot="1" x14ac:dyDescent="0.35">
      <c r="A51" s="351" t="s">
        <v>5895</v>
      </c>
      <c r="B51" s="316" t="s">
        <v>6077</v>
      </c>
      <c r="C51" s="305" t="s">
        <v>6131</v>
      </c>
      <c r="D51" s="344" t="s">
        <v>6126</v>
      </c>
      <c r="E51">
        <v>19.989999999999998</v>
      </c>
      <c r="F51">
        <v>1</v>
      </c>
      <c r="G51" s="356" t="s">
        <v>6272</v>
      </c>
    </row>
    <row r="52" spans="1:7" ht="16.2" thickBot="1" x14ac:dyDescent="0.35">
      <c r="A52" s="351" t="s">
        <v>1334</v>
      </c>
      <c r="B52" s="317" t="s">
        <v>1134</v>
      </c>
      <c r="C52" s="305" t="s">
        <v>6142</v>
      </c>
      <c r="D52" s="345" t="s">
        <v>6128</v>
      </c>
      <c r="E52">
        <v>19.989999999999998</v>
      </c>
      <c r="F52">
        <v>2</v>
      </c>
      <c r="G52" s="356" t="s">
        <v>6273</v>
      </c>
    </row>
    <row r="53" spans="1:7" ht="16.2" thickBot="1" x14ac:dyDescent="0.35">
      <c r="A53" s="351" t="s">
        <v>2092</v>
      </c>
      <c r="B53" s="303" t="s">
        <v>6062</v>
      </c>
      <c r="C53" s="305" t="s">
        <v>6135</v>
      </c>
      <c r="D53" s="345" t="s">
        <v>6128</v>
      </c>
      <c r="E53">
        <v>19.989999999999998</v>
      </c>
      <c r="F53">
        <v>1</v>
      </c>
      <c r="G53" s="356" t="s">
        <v>6274</v>
      </c>
    </row>
    <row r="54" spans="1:7" ht="16.2" thickBot="1" x14ac:dyDescent="0.35">
      <c r="A54" s="351" t="s">
        <v>60</v>
      </c>
      <c r="B54" s="318" t="s">
        <v>6078</v>
      </c>
      <c r="C54" s="305" t="s">
        <v>6135</v>
      </c>
      <c r="D54" s="344" t="s">
        <v>6126</v>
      </c>
      <c r="E54">
        <v>16.989999999999998</v>
      </c>
      <c r="F54">
        <v>1</v>
      </c>
      <c r="G54" s="356" t="s">
        <v>6275</v>
      </c>
    </row>
    <row r="55" spans="1:7" ht="16.2" thickBot="1" x14ac:dyDescent="0.35">
      <c r="A55" s="351" t="s">
        <v>1665</v>
      </c>
      <c r="B55" s="319" t="s">
        <v>1119</v>
      </c>
      <c r="C55" s="305" t="s">
        <v>6136</v>
      </c>
      <c r="D55" s="344" t="s">
        <v>6126</v>
      </c>
      <c r="E55">
        <v>19.989999999999998</v>
      </c>
      <c r="F55">
        <v>1</v>
      </c>
      <c r="G55" s="356" t="s">
        <v>6276</v>
      </c>
    </row>
    <row r="56" spans="1:7" ht="16.2" thickBot="1" x14ac:dyDescent="0.35">
      <c r="A56" s="351" t="s">
        <v>1485</v>
      </c>
      <c r="B56" s="313" t="s">
        <v>6079</v>
      </c>
      <c r="C56" s="305" t="s">
        <v>6123</v>
      </c>
      <c r="D56" s="344" t="s">
        <v>6126</v>
      </c>
      <c r="E56">
        <v>19.989999999999998</v>
      </c>
      <c r="F56">
        <v>1</v>
      </c>
      <c r="G56" s="356" t="s">
        <v>6277</v>
      </c>
    </row>
    <row r="57" spans="1:7" ht="16.2" thickBot="1" x14ac:dyDescent="0.35">
      <c r="A57" s="351" t="s">
        <v>1334</v>
      </c>
      <c r="B57" s="320" t="s">
        <v>6080</v>
      </c>
      <c r="C57" s="305" t="s">
        <v>6125</v>
      </c>
      <c r="D57" s="344" t="s">
        <v>6126</v>
      </c>
      <c r="E57">
        <v>18.989999999999998</v>
      </c>
      <c r="F57">
        <v>3</v>
      </c>
      <c r="G57" s="356" t="s">
        <v>6278</v>
      </c>
    </row>
    <row r="58" spans="1:7" ht="16.2" thickBot="1" x14ac:dyDescent="0.35">
      <c r="A58" s="351" t="s">
        <v>6165</v>
      </c>
      <c r="B58" s="299" t="s">
        <v>1102</v>
      </c>
      <c r="C58" s="305" t="s">
        <v>6129</v>
      </c>
      <c r="D58" s="344" t="s">
        <v>6126</v>
      </c>
      <c r="E58">
        <v>13.59</v>
      </c>
      <c r="F58">
        <v>3</v>
      </c>
      <c r="G58" s="356" t="s">
        <v>6279</v>
      </c>
    </row>
    <row r="59" spans="1:7" ht="16.2" thickBot="1" x14ac:dyDescent="0.35">
      <c r="A59" s="351" t="s">
        <v>3025</v>
      </c>
      <c r="B59" s="293" t="s">
        <v>6063</v>
      </c>
      <c r="C59" s="305" t="s">
        <v>6130</v>
      </c>
      <c r="D59" s="344" t="s">
        <v>6126</v>
      </c>
      <c r="E59">
        <v>17.989999999999998</v>
      </c>
      <c r="F59">
        <v>1</v>
      </c>
      <c r="G59" s="356" t="s">
        <v>6280</v>
      </c>
    </row>
    <row r="60" spans="1:7" ht="16.2" thickBot="1" x14ac:dyDescent="0.35">
      <c r="A60" s="351" t="s">
        <v>4473</v>
      </c>
      <c r="B60" s="312" t="s">
        <v>6073</v>
      </c>
      <c r="C60" s="305" t="s">
        <v>6135</v>
      </c>
      <c r="D60" s="345" t="s">
        <v>6128</v>
      </c>
      <c r="E60">
        <v>17.989999999999998</v>
      </c>
      <c r="F60">
        <v>2</v>
      </c>
      <c r="G60" s="356" t="s">
        <v>6281</v>
      </c>
    </row>
    <row r="61" spans="1:7" ht="16.2" thickBot="1" x14ac:dyDescent="0.35">
      <c r="A61" s="351" t="s">
        <v>5656</v>
      </c>
      <c r="B61" s="305" t="s">
        <v>6081</v>
      </c>
      <c r="C61" s="305" t="s">
        <v>6125</v>
      </c>
      <c r="D61" s="344" t="s">
        <v>6126</v>
      </c>
      <c r="E61">
        <v>17.989999999999998</v>
      </c>
      <c r="F61">
        <v>1</v>
      </c>
      <c r="G61" s="356" t="s">
        <v>6282</v>
      </c>
    </row>
    <row r="62" spans="1:7" ht="16.2" thickBot="1" x14ac:dyDescent="0.35">
      <c r="A62" s="351" t="s">
        <v>4830</v>
      </c>
      <c r="B62" s="303" t="s">
        <v>6082</v>
      </c>
      <c r="C62" s="305" t="s">
        <v>6127</v>
      </c>
      <c r="D62" s="345" t="s">
        <v>6128</v>
      </c>
      <c r="E62">
        <v>17.989999999999998</v>
      </c>
      <c r="F62">
        <v>1</v>
      </c>
      <c r="G62" s="356" t="s">
        <v>6283</v>
      </c>
    </row>
    <row r="63" spans="1:7" ht="16.2" thickBot="1" x14ac:dyDescent="0.35">
      <c r="A63" s="351" t="s">
        <v>1898</v>
      </c>
      <c r="B63" s="308" t="s">
        <v>6068</v>
      </c>
      <c r="C63" s="305" t="s">
        <v>6129</v>
      </c>
      <c r="D63" s="345" t="s">
        <v>6128</v>
      </c>
      <c r="E63">
        <v>17.989999999999998</v>
      </c>
      <c r="F63">
        <v>2</v>
      </c>
      <c r="G63" s="356" t="s">
        <v>6284</v>
      </c>
    </row>
    <row r="64" spans="1:7" ht="16.2" thickBot="1" x14ac:dyDescent="0.35">
      <c r="A64" s="351" t="s">
        <v>3156</v>
      </c>
      <c r="B64" s="295" t="s">
        <v>6055</v>
      </c>
      <c r="C64" s="305" t="s">
        <v>6129</v>
      </c>
      <c r="D64" s="345" t="s">
        <v>6128</v>
      </c>
      <c r="E64">
        <v>14.99</v>
      </c>
      <c r="F64">
        <v>1</v>
      </c>
      <c r="G64" s="356" t="s">
        <v>6285</v>
      </c>
    </row>
    <row r="65" spans="1:7" ht="16.2" thickBot="1" x14ac:dyDescent="0.35">
      <c r="A65" s="351" t="s">
        <v>6167</v>
      </c>
      <c r="B65" s="312" t="s">
        <v>6083</v>
      </c>
      <c r="C65" s="305" t="s">
        <v>6130</v>
      </c>
      <c r="D65" s="344" t="s">
        <v>6126</v>
      </c>
      <c r="E65">
        <v>17.989999999999998</v>
      </c>
      <c r="F65">
        <v>1</v>
      </c>
      <c r="G65" s="356" t="s">
        <v>6286</v>
      </c>
    </row>
    <row r="66" spans="1:7" ht="16.2" thickBot="1" x14ac:dyDescent="0.35">
      <c r="A66" s="351" t="s">
        <v>2790</v>
      </c>
      <c r="B66" s="321" t="s">
        <v>6084</v>
      </c>
      <c r="C66" s="305" t="s">
        <v>6131</v>
      </c>
      <c r="D66" s="345" t="s">
        <v>6128</v>
      </c>
      <c r="E66">
        <v>17.989999999999998</v>
      </c>
      <c r="F66">
        <v>1</v>
      </c>
      <c r="G66" s="356" t="s">
        <v>6287</v>
      </c>
    </row>
    <row r="67" spans="1:7" ht="16.2" thickBot="1" x14ac:dyDescent="0.35">
      <c r="A67" s="351" t="s">
        <v>2790</v>
      </c>
      <c r="B67" s="312" t="s">
        <v>6083</v>
      </c>
      <c r="C67" s="305" t="s">
        <v>6131</v>
      </c>
      <c r="D67" s="345" t="s">
        <v>6128</v>
      </c>
      <c r="E67">
        <v>17.989999999999998</v>
      </c>
      <c r="F67">
        <v>3</v>
      </c>
      <c r="G67" s="356" t="s">
        <v>6288</v>
      </c>
    </row>
    <row r="68" spans="1:7" ht="16.2" thickBot="1" x14ac:dyDescent="0.35">
      <c r="A68" s="351" t="s">
        <v>3193</v>
      </c>
      <c r="B68" s="316" t="s">
        <v>6077</v>
      </c>
      <c r="C68" s="305" t="s">
        <v>6139</v>
      </c>
      <c r="D68" s="345" t="s">
        <v>6128</v>
      </c>
      <c r="E68">
        <v>17.989999999999998</v>
      </c>
      <c r="F68">
        <v>1</v>
      </c>
      <c r="G68" s="356" t="s">
        <v>5628</v>
      </c>
    </row>
    <row r="69" spans="1:7" ht="16.2" thickBot="1" x14ac:dyDescent="0.35">
      <c r="A69" s="351" t="s">
        <v>4500</v>
      </c>
      <c r="B69" s="307" t="s">
        <v>6067</v>
      </c>
      <c r="C69" s="305" t="s">
        <v>6143</v>
      </c>
      <c r="D69" s="345" t="s">
        <v>6128</v>
      </c>
      <c r="E69">
        <v>16.989999999999998</v>
      </c>
      <c r="F69">
        <v>1</v>
      </c>
      <c r="G69" s="356" t="s">
        <v>6289</v>
      </c>
    </row>
    <row r="70" spans="1:7" ht="16.2" thickBot="1" x14ac:dyDescent="0.35">
      <c r="A70" s="351" t="s">
        <v>6219</v>
      </c>
      <c r="B70" s="317" t="s">
        <v>1133</v>
      </c>
      <c r="C70" s="305" t="s">
        <v>6123</v>
      </c>
      <c r="D70" s="345" t="s">
        <v>6128</v>
      </c>
      <c r="E70">
        <v>16.989999999999998</v>
      </c>
      <c r="F70">
        <v>1</v>
      </c>
      <c r="G70" s="356" t="s">
        <v>6290</v>
      </c>
    </row>
    <row r="71" spans="1:7" ht="16.2" thickBot="1" x14ac:dyDescent="0.35">
      <c r="A71" s="351" t="s">
        <v>5634</v>
      </c>
      <c r="B71" s="296" t="s">
        <v>6058</v>
      </c>
      <c r="C71" s="305" t="s">
        <v>6123</v>
      </c>
      <c r="D71" s="344" t="s">
        <v>6126</v>
      </c>
      <c r="E71">
        <v>16.989999999999998</v>
      </c>
      <c r="F71">
        <v>2</v>
      </c>
      <c r="G71" s="356" t="s">
        <v>6291</v>
      </c>
    </row>
    <row r="72" spans="1:7" ht="16.2" thickBot="1" x14ac:dyDescent="0.35">
      <c r="A72" s="351" t="s">
        <v>3077</v>
      </c>
      <c r="B72" s="296" t="s">
        <v>6058</v>
      </c>
      <c r="C72" s="305" t="s">
        <v>6123</v>
      </c>
      <c r="D72" s="344" t="s">
        <v>6126</v>
      </c>
      <c r="E72">
        <v>15.99</v>
      </c>
      <c r="F72">
        <v>1</v>
      </c>
      <c r="G72" s="356" t="s">
        <v>6292</v>
      </c>
    </row>
    <row r="73" spans="1:7" ht="16.2" thickBot="1" x14ac:dyDescent="0.35">
      <c r="A73" s="351" t="s">
        <v>3676</v>
      </c>
      <c r="B73" s="293" t="s">
        <v>6063</v>
      </c>
      <c r="C73" s="305" t="s">
        <v>6131</v>
      </c>
      <c r="D73" s="345" t="s">
        <v>6128</v>
      </c>
      <c r="E73">
        <v>13.99</v>
      </c>
      <c r="F73">
        <v>1</v>
      </c>
      <c r="G73" s="356" t="s">
        <v>6293</v>
      </c>
    </row>
    <row r="74" spans="1:7" ht="16.2" thickBot="1" x14ac:dyDescent="0.35">
      <c r="A74" s="351" t="s">
        <v>1468</v>
      </c>
      <c r="B74" s="305" t="s">
        <v>6085</v>
      </c>
      <c r="C74" s="305" t="s">
        <v>6131</v>
      </c>
      <c r="D74" s="344" t="s">
        <v>6126</v>
      </c>
      <c r="E74">
        <v>15.99</v>
      </c>
      <c r="F74">
        <v>1</v>
      </c>
      <c r="G74" s="356" t="s">
        <v>6294</v>
      </c>
    </row>
    <row r="75" spans="1:7" ht="16.2" thickBot="1" x14ac:dyDescent="0.35">
      <c r="A75" s="351" t="s">
        <v>858</v>
      </c>
      <c r="B75" s="296" t="s">
        <v>6058</v>
      </c>
      <c r="C75" s="305" t="s">
        <v>6123</v>
      </c>
      <c r="D75" s="344" t="s">
        <v>6126</v>
      </c>
      <c r="E75">
        <v>15.99</v>
      </c>
      <c r="F75">
        <v>1</v>
      </c>
      <c r="G75" s="356" t="s">
        <v>6295</v>
      </c>
    </row>
    <row r="76" spans="1:7" ht="16.2" thickBot="1" x14ac:dyDescent="0.35">
      <c r="A76" s="351" t="s">
        <v>5559</v>
      </c>
      <c r="B76" s="313" t="s">
        <v>6074</v>
      </c>
      <c r="C76" s="305" t="s">
        <v>6125</v>
      </c>
      <c r="D76" s="345" t="s">
        <v>6128</v>
      </c>
      <c r="E76">
        <v>15.99</v>
      </c>
      <c r="F76">
        <v>1</v>
      </c>
      <c r="G76" s="356" t="s">
        <v>6296</v>
      </c>
    </row>
    <row r="77" spans="1:7" ht="16.2" thickBot="1" x14ac:dyDescent="0.35">
      <c r="A77" s="351" t="s">
        <v>3785</v>
      </c>
      <c r="B77" s="306" t="s">
        <v>1123</v>
      </c>
      <c r="C77" s="305" t="s">
        <v>6130</v>
      </c>
      <c r="D77" s="345" t="s">
        <v>6128</v>
      </c>
      <c r="E77">
        <v>14.99</v>
      </c>
      <c r="F77">
        <v>1</v>
      </c>
      <c r="G77" s="356" t="s">
        <v>6297</v>
      </c>
    </row>
    <row r="78" spans="1:7" ht="16.2" thickBot="1" x14ac:dyDescent="0.35">
      <c r="A78" s="351" t="s">
        <v>2563</v>
      </c>
      <c r="B78" s="321" t="s">
        <v>6084</v>
      </c>
      <c r="C78" s="305" t="s">
        <v>6144</v>
      </c>
      <c r="D78" s="345" t="s">
        <v>6128</v>
      </c>
      <c r="E78">
        <v>14.99</v>
      </c>
      <c r="F78">
        <v>1</v>
      </c>
      <c r="G78" s="356" t="s">
        <v>6298</v>
      </c>
    </row>
    <row r="79" spans="1:7" ht="16.2" thickBot="1" x14ac:dyDescent="0.35">
      <c r="A79" s="352" t="s">
        <v>334</v>
      </c>
      <c r="B79" s="309" t="s">
        <v>6069</v>
      </c>
      <c r="C79" s="305" t="s">
        <v>6135</v>
      </c>
      <c r="D79" s="344" t="s">
        <v>6126</v>
      </c>
      <c r="E79">
        <v>14.99</v>
      </c>
      <c r="F79">
        <v>1</v>
      </c>
      <c r="G79" s="356" t="s">
        <v>6299</v>
      </c>
    </row>
    <row r="80" spans="1:7" ht="16.2" thickBot="1" x14ac:dyDescent="0.35">
      <c r="A80" s="352" t="s">
        <v>3036</v>
      </c>
      <c r="B80" s="321" t="s">
        <v>6084</v>
      </c>
      <c r="C80" s="305" t="s">
        <v>6123</v>
      </c>
      <c r="D80" s="344" t="s">
        <v>6126</v>
      </c>
      <c r="E80">
        <v>13.99</v>
      </c>
      <c r="F80">
        <v>1</v>
      </c>
      <c r="G80" s="356" t="s">
        <v>6300</v>
      </c>
    </row>
    <row r="81" spans="1:7" ht="16.2" thickBot="1" x14ac:dyDescent="0.35">
      <c r="A81" s="351" t="s">
        <v>3163</v>
      </c>
      <c r="B81" s="314" t="s">
        <v>6075</v>
      </c>
      <c r="C81" s="305" t="s">
        <v>6123</v>
      </c>
      <c r="D81" s="344" t="s">
        <v>6126</v>
      </c>
      <c r="E81">
        <v>14.99</v>
      </c>
      <c r="F81">
        <v>1</v>
      </c>
      <c r="G81" s="356" t="s">
        <v>6301</v>
      </c>
    </row>
    <row r="82" spans="1:7" ht="16.2" thickBot="1" x14ac:dyDescent="0.35">
      <c r="A82" s="351" t="s">
        <v>3163</v>
      </c>
      <c r="B82" s="307" t="s">
        <v>6067</v>
      </c>
      <c r="C82" s="305" t="s">
        <v>6123</v>
      </c>
      <c r="D82" s="344" t="s">
        <v>6126</v>
      </c>
      <c r="E82">
        <v>14.99</v>
      </c>
      <c r="F82">
        <v>1</v>
      </c>
      <c r="G82" s="356" t="s">
        <v>6302</v>
      </c>
    </row>
    <row r="83" spans="1:7" ht="16.2" thickBot="1" x14ac:dyDescent="0.35">
      <c r="A83" s="351" t="s">
        <v>27</v>
      </c>
      <c r="B83" s="293" t="s">
        <v>6066</v>
      </c>
      <c r="C83" s="305" t="s">
        <v>6123</v>
      </c>
      <c r="D83" s="344" t="s">
        <v>6126</v>
      </c>
      <c r="E83">
        <v>14.99</v>
      </c>
      <c r="F83">
        <v>3</v>
      </c>
      <c r="G83" s="356" t="s">
        <v>6303</v>
      </c>
    </row>
    <row r="84" spans="1:7" ht="16.2" thickBot="1" x14ac:dyDescent="0.35">
      <c r="A84" s="352" t="s">
        <v>5320</v>
      </c>
      <c r="B84" s="322" t="s">
        <v>6086</v>
      </c>
      <c r="C84" s="305" t="s">
        <v>6129</v>
      </c>
      <c r="D84" s="345" t="s">
        <v>6128</v>
      </c>
      <c r="E84">
        <v>14.99</v>
      </c>
      <c r="F84">
        <v>1</v>
      </c>
      <c r="G84" s="356" t="s">
        <v>5880</v>
      </c>
    </row>
    <row r="85" spans="1:7" ht="16.2" thickBot="1" x14ac:dyDescent="0.35">
      <c r="A85" s="352" t="s">
        <v>1868</v>
      </c>
      <c r="B85" s="306" t="s">
        <v>1123</v>
      </c>
      <c r="C85" s="305" t="s">
        <v>6125</v>
      </c>
      <c r="D85" s="345" t="s">
        <v>6128</v>
      </c>
      <c r="E85">
        <v>13.99</v>
      </c>
      <c r="F85">
        <v>1</v>
      </c>
      <c r="G85" s="356" t="s">
        <v>6304</v>
      </c>
    </row>
    <row r="86" spans="1:7" ht="16.2" thickBot="1" x14ac:dyDescent="0.35">
      <c r="A86" s="351" t="s">
        <v>3190</v>
      </c>
      <c r="B86" s="323" t="s">
        <v>6087</v>
      </c>
      <c r="C86" s="305" t="s">
        <v>6127</v>
      </c>
      <c r="D86" s="345" t="s">
        <v>6128</v>
      </c>
      <c r="E86">
        <v>13.99</v>
      </c>
      <c r="F86">
        <v>1</v>
      </c>
      <c r="G86" s="356" t="s">
        <v>6305</v>
      </c>
    </row>
    <row r="87" spans="1:7" ht="16.2" thickBot="1" x14ac:dyDescent="0.35">
      <c r="A87" s="351" t="s">
        <v>2076</v>
      </c>
      <c r="B87" s="313" t="s">
        <v>6088</v>
      </c>
      <c r="C87" s="305" t="s">
        <v>6129</v>
      </c>
      <c r="D87" s="345" t="s">
        <v>6128</v>
      </c>
      <c r="E87">
        <v>13.99</v>
      </c>
      <c r="F87">
        <v>1</v>
      </c>
      <c r="G87" s="356" t="s">
        <v>6306</v>
      </c>
    </row>
    <row r="88" spans="1:7" ht="16.2" thickBot="1" x14ac:dyDescent="0.35">
      <c r="A88" s="351" t="s">
        <v>4511</v>
      </c>
      <c r="B88" s="302" t="s">
        <v>1106</v>
      </c>
      <c r="C88" s="305" t="s">
        <v>6129</v>
      </c>
      <c r="D88" s="347" t="s">
        <v>6140</v>
      </c>
      <c r="E88">
        <v>13.99</v>
      </c>
      <c r="F88">
        <v>1</v>
      </c>
      <c r="G88" s="356" t="s">
        <v>6307</v>
      </c>
    </row>
    <row r="89" spans="1:7" ht="16.2" thickBot="1" x14ac:dyDescent="0.35">
      <c r="A89" s="351" t="s">
        <v>5399</v>
      </c>
      <c r="B89" s="293" t="s">
        <v>6089</v>
      </c>
      <c r="C89" s="305" t="s">
        <v>6133</v>
      </c>
      <c r="D89" s="345" t="s">
        <v>6128</v>
      </c>
      <c r="E89">
        <v>13.99</v>
      </c>
      <c r="F89">
        <v>1</v>
      </c>
      <c r="G89" s="356" t="s">
        <v>6308</v>
      </c>
    </row>
    <row r="90" spans="1:7" ht="16.2" thickBot="1" x14ac:dyDescent="0.35">
      <c r="A90" s="351" t="s">
        <v>3161</v>
      </c>
      <c r="B90" s="298" t="s">
        <v>6060</v>
      </c>
      <c r="C90" s="305" t="s">
        <v>6135</v>
      </c>
      <c r="D90" s="344" t="s">
        <v>6126</v>
      </c>
      <c r="E90">
        <v>13.99</v>
      </c>
      <c r="F90">
        <v>1</v>
      </c>
      <c r="G90" s="356" t="s">
        <v>6309</v>
      </c>
    </row>
    <row r="91" spans="1:7" ht="16.2" thickBot="1" x14ac:dyDescent="0.35">
      <c r="A91" s="351" t="s">
        <v>5324</v>
      </c>
      <c r="B91" s="293" t="s">
        <v>6066</v>
      </c>
      <c r="C91" s="305" t="s">
        <v>6135</v>
      </c>
      <c r="D91" s="347" t="s">
        <v>6140</v>
      </c>
      <c r="E91">
        <v>13.99</v>
      </c>
      <c r="F91">
        <v>2</v>
      </c>
      <c r="G91" s="356" t="s">
        <v>5882</v>
      </c>
    </row>
    <row r="92" spans="1:7" ht="16.2" thickBot="1" x14ac:dyDescent="0.35">
      <c r="A92" s="351" t="s">
        <v>1819</v>
      </c>
      <c r="B92" s="314" t="s">
        <v>6075</v>
      </c>
      <c r="C92" s="305" t="s">
        <v>6123</v>
      </c>
      <c r="D92" s="344" t="s">
        <v>6126</v>
      </c>
      <c r="E92">
        <v>12.99</v>
      </c>
      <c r="F92">
        <v>1</v>
      </c>
      <c r="G92" s="356" t="s">
        <v>6310</v>
      </c>
    </row>
    <row r="93" spans="1:7" ht="16.2" thickBot="1" x14ac:dyDescent="0.35">
      <c r="A93" s="351" t="s">
        <v>3476</v>
      </c>
      <c r="B93" s="307" t="s">
        <v>6067</v>
      </c>
      <c r="C93" s="305" t="s">
        <v>6123</v>
      </c>
      <c r="D93" s="344" t="s">
        <v>6126</v>
      </c>
      <c r="E93">
        <v>12.99</v>
      </c>
      <c r="F93">
        <v>2</v>
      </c>
      <c r="G93" s="356" t="s">
        <v>6311</v>
      </c>
    </row>
    <row r="94" spans="1:7" ht="16.2" thickBot="1" x14ac:dyDescent="0.35">
      <c r="A94" s="351" t="s">
        <v>3471</v>
      </c>
      <c r="B94" s="296" t="s">
        <v>6058</v>
      </c>
      <c r="C94" s="305" t="s">
        <v>6123</v>
      </c>
      <c r="D94" s="344" t="s">
        <v>6126</v>
      </c>
      <c r="E94">
        <v>12.99</v>
      </c>
      <c r="F94">
        <v>1</v>
      </c>
      <c r="G94" s="356" t="s">
        <v>6312</v>
      </c>
    </row>
    <row r="95" spans="1:7" ht="16.2" thickBot="1" x14ac:dyDescent="0.35">
      <c r="A95" s="351" t="s">
        <v>2117</v>
      </c>
      <c r="B95" s="301" t="s">
        <v>6061</v>
      </c>
      <c r="C95" s="305" t="s">
        <v>6129</v>
      </c>
      <c r="D95" s="344" t="s">
        <v>6126</v>
      </c>
      <c r="E95">
        <v>12.99</v>
      </c>
      <c r="F95">
        <v>2</v>
      </c>
      <c r="G95" s="356" t="s">
        <v>6313</v>
      </c>
    </row>
    <row r="96" spans="1:7" ht="16.2" thickBot="1" x14ac:dyDescent="0.35">
      <c r="A96" s="351" t="s">
        <v>1669</v>
      </c>
      <c r="B96" s="309" t="s">
        <v>6069</v>
      </c>
      <c r="C96" s="305" t="s">
        <v>6129</v>
      </c>
      <c r="D96" s="344" t="s">
        <v>6126</v>
      </c>
      <c r="E96">
        <v>12.99</v>
      </c>
      <c r="F96">
        <v>1</v>
      </c>
      <c r="G96" s="356" t="s">
        <v>6314</v>
      </c>
    </row>
    <row r="97" spans="1:7" ht="16.2" thickBot="1" x14ac:dyDescent="0.35">
      <c r="A97" s="351" t="s">
        <v>3117</v>
      </c>
      <c r="B97" s="302" t="s">
        <v>1106</v>
      </c>
      <c r="C97" s="305" t="s">
        <v>6131</v>
      </c>
      <c r="D97" s="344" t="s">
        <v>6126</v>
      </c>
      <c r="E97">
        <v>12.99</v>
      </c>
      <c r="F97">
        <v>1</v>
      </c>
      <c r="G97" s="356" t="s">
        <v>6315</v>
      </c>
    </row>
    <row r="98" spans="1:7" ht="16.2" thickBot="1" x14ac:dyDescent="0.35">
      <c r="A98" s="351" t="s">
        <v>1965</v>
      </c>
      <c r="B98" s="307" t="s">
        <v>6067</v>
      </c>
      <c r="C98" s="305" t="s">
        <v>6131</v>
      </c>
      <c r="D98" s="344" t="s">
        <v>6126</v>
      </c>
      <c r="E98">
        <v>12.99</v>
      </c>
      <c r="F98">
        <v>3</v>
      </c>
      <c r="G98" s="356" t="s">
        <v>6316</v>
      </c>
    </row>
    <row r="99" spans="1:7" ht="16.2" thickBot="1" x14ac:dyDescent="0.35">
      <c r="A99" s="351" t="s">
        <v>1978</v>
      </c>
      <c r="B99" s="306" t="s">
        <v>1123</v>
      </c>
      <c r="C99" s="305" t="s">
        <v>6145</v>
      </c>
      <c r="D99" s="345" t="s">
        <v>6128</v>
      </c>
      <c r="E99">
        <v>12.99</v>
      </c>
      <c r="F99">
        <v>1</v>
      </c>
      <c r="G99" s="356" t="s">
        <v>6317</v>
      </c>
    </row>
    <row r="100" spans="1:7" ht="16.2" thickBot="1" x14ac:dyDescent="0.35">
      <c r="A100" s="351" t="s">
        <v>3788</v>
      </c>
      <c r="B100" s="296" t="s">
        <v>6058</v>
      </c>
      <c r="C100" s="305" t="s">
        <v>6125</v>
      </c>
      <c r="D100" s="345" t="s">
        <v>6128</v>
      </c>
      <c r="E100">
        <v>12.99</v>
      </c>
      <c r="F100">
        <v>1</v>
      </c>
      <c r="G100" s="356" t="s">
        <v>6318</v>
      </c>
    </row>
    <row r="101" spans="1:7" ht="16.2" thickBot="1" x14ac:dyDescent="0.35">
      <c r="A101" s="351" t="s">
        <v>3698</v>
      </c>
      <c r="B101" s="313" t="s">
        <v>6074</v>
      </c>
      <c r="C101" s="305" t="s">
        <v>6125</v>
      </c>
      <c r="D101" s="344" t="s">
        <v>6126</v>
      </c>
      <c r="E101">
        <v>12.99</v>
      </c>
      <c r="F101">
        <v>2</v>
      </c>
      <c r="G101" s="356" t="s">
        <v>6319</v>
      </c>
    </row>
    <row r="102" spans="1:7" ht="16.2" thickBot="1" x14ac:dyDescent="0.35">
      <c r="A102" s="351" t="s">
        <v>3176</v>
      </c>
      <c r="B102" s="309" t="s">
        <v>6069</v>
      </c>
      <c r="C102" s="305" t="s">
        <v>6127</v>
      </c>
      <c r="D102" s="344" t="s">
        <v>6126</v>
      </c>
      <c r="E102">
        <v>12.99</v>
      </c>
      <c r="F102">
        <v>1</v>
      </c>
      <c r="G102" s="356" t="s">
        <v>6320</v>
      </c>
    </row>
    <row r="103" spans="1:7" ht="16.2" thickBot="1" x14ac:dyDescent="0.35">
      <c r="A103" s="352" t="s">
        <v>27</v>
      </c>
      <c r="B103" s="306" t="s">
        <v>1123</v>
      </c>
      <c r="C103" s="305" t="s">
        <v>6127</v>
      </c>
      <c r="D103" s="347" t="s">
        <v>6140</v>
      </c>
      <c r="E103">
        <v>12.99</v>
      </c>
      <c r="F103">
        <v>1</v>
      </c>
      <c r="G103" s="356" t="s">
        <v>6321</v>
      </c>
    </row>
    <row r="104" spans="1:7" ht="16.2" thickBot="1" x14ac:dyDescent="0.35">
      <c r="A104" s="351" t="s">
        <v>3205</v>
      </c>
      <c r="B104" s="298" t="s">
        <v>6060</v>
      </c>
      <c r="C104" s="305" t="s">
        <v>6129</v>
      </c>
      <c r="D104" s="345" t="s">
        <v>6128</v>
      </c>
      <c r="E104">
        <v>10.99</v>
      </c>
      <c r="F104">
        <v>2</v>
      </c>
      <c r="G104" s="356" t="s">
        <v>6322</v>
      </c>
    </row>
    <row r="105" spans="1:7" ht="16.2" thickBot="1" x14ac:dyDescent="0.35">
      <c r="A105" s="351" t="s">
        <v>3666</v>
      </c>
      <c r="B105" s="306" t="s">
        <v>1123</v>
      </c>
      <c r="C105" s="305" t="s">
        <v>6129</v>
      </c>
      <c r="D105" s="344" t="s">
        <v>6126</v>
      </c>
      <c r="E105">
        <v>12.99</v>
      </c>
      <c r="F105">
        <v>1</v>
      </c>
      <c r="G105" s="356" t="s">
        <v>6323</v>
      </c>
    </row>
    <row r="106" spans="1:7" ht="16.2" thickBot="1" x14ac:dyDescent="0.35">
      <c r="A106" s="351" t="s">
        <v>5320</v>
      </c>
      <c r="B106" s="305" t="s">
        <v>6085</v>
      </c>
      <c r="C106" s="305" t="s">
        <v>6129</v>
      </c>
      <c r="D106" s="344" t="s">
        <v>6126</v>
      </c>
      <c r="E106">
        <v>12.99</v>
      </c>
      <c r="F106">
        <v>1</v>
      </c>
      <c r="G106" s="356" t="s">
        <v>5881</v>
      </c>
    </row>
    <row r="107" spans="1:7" ht="16.2" thickBot="1" x14ac:dyDescent="0.35">
      <c r="A107" s="352" t="s">
        <v>3717</v>
      </c>
      <c r="B107" s="295" t="s">
        <v>6055</v>
      </c>
      <c r="C107" s="305" t="s">
        <v>6129</v>
      </c>
      <c r="D107" s="344" t="s">
        <v>6126</v>
      </c>
      <c r="E107">
        <v>12.99</v>
      </c>
      <c r="F107">
        <v>3</v>
      </c>
      <c r="G107" s="356" t="s">
        <v>5879</v>
      </c>
    </row>
    <row r="108" spans="1:7" ht="16.2" thickBot="1" x14ac:dyDescent="0.35">
      <c r="A108" s="351" t="s">
        <v>3768</v>
      </c>
      <c r="B108" s="313" t="s">
        <v>6079</v>
      </c>
      <c r="C108" s="305" t="s">
        <v>6130</v>
      </c>
      <c r="D108" s="345" t="s">
        <v>6128</v>
      </c>
      <c r="E108">
        <v>11.99</v>
      </c>
      <c r="F108">
        <v>1</v>
      </c>
      <c r="G108" s="356" t="s">
        <v>6324</v>
      </c>
    </row>
    <row r="109" spans="1:7" ht="16.2" thickBot="1" x14ac:dyDescent="0.35">
      <c r="A109" s="351" t="s">
        <v>3789</v>
      </c>
      <c r="B109" s="322" t="s">
        <v>6086</v>
      </c>
      <c r="C109" s="305" t="s">
        <v>6130</v>
      </c>
      <c r="D109" s="344" t="s">
        <v>6126</v>
      </c>
      <c r="E109">
        <v>11.99</v>
      </c>
      <c r="F109">
        <v>1</v>
      </c>
      <c r="G109" s="356" t="s">
        <v>6325</v>
      </c>
    </row>
    <row r="110" spans="1:7" ht="16.2" thickBot="1" x14ac:dyDescent="0.35">
      <c r="A110" s="351" t="s">
        <v>3316</v>
      </c>
      <c r="B110" s="293" t="s">
        <v>6056</v>
      </c>
      <c r="C110" s="305" t="s">
        <v>6131</v>
      </c>
      <c r="D110" s="345" t="s">
        <v>6128</v>
      </c>
      <c r="E110">
        <v>11.99</v>
      </c>
      <c r="F110">
        <v>1</v>
      </c>
      <c r="G110" s="356" t="s">
        <v>6326</v>
      </c>
    </row>
    <row r="111" spans="1:7" ht="16.2" thickBot="1" x14ac:dyDescent="0.35">
      <c r="A111" s="351" t="s">
        <v>441</v>
      </c>
      <c r="B111" s="324" t="s">
        <v>6090</v>
      </c>
      <c r="C111" s="305" t="s">
        <v>6131</v>
      </c>
      <c r="D111" s="344" t="s">
        <v>6126</v>
      </c>
      <c r="E111">
        <v>11.99</v>
      </c>
      <c r="F111">
        <v>1</v>
      </c>
      <c r="G111" s="356" t="s">
        <v>6327</v>
      </c>
    </row>
    <row r="112" spans="1:7" ht="16.2" thickBot="1" x14ac:dyDescent="0.35">
      <c r="A112" s="351" t="s">
        <v>285</v>
      </c>
      <c r="B112" s="325" t="s">
        <v>6091</v>
      </c>
      <c r="C112" s="305" t="s">
        <v>6131</v>
      </c>
      <c r="D112" s="344" t="s">
        <v>6126</v>
      </c>
      <c r="E112">
        <v>7.49</v>
      </c>
      <c r="F112">
        <v>1</v>
      </c>
      <c r="G112" s="356" t="s">
        <v>6328</v>
      </c>
    </row>
    <row r="113" spans="1:7" ht="16.2" thickBot="1" x14ac:dyDescent="0.35">
      <c r="A113" s="351" t="s">
        <v>3717</v>
      </c>
      <c r="B113" s="314" t="s">
        <v>6075</v>
      </c>
      <c r="C113" s="305" t="s">
        <v>6138</v>
      </c>
      <c r="D113" s="344" t="s">
        <v>6126</v>
      </c>
      <c r="E113">
        <v>11.99</v>
      </c>
      <c r="F113">
        <v>1</v>
      </c>
      <c r="G113" s="356" t="s">
        <v>5629</v>
      </c>
    </row>
    <row r="114" spans="1:7" ht="16.2" thickBot="1" x14ac:dyDescent="0.35">
      <c r="A114" s="351" t="s">
        <v>3188</v>
      </c>
      <c r="B114" s="313" t="s">
        <v>6079</v>
      </c>
      <c r="C114" s="305" t="s">
        <v>6134</v>
      </c>
      <c r="D114" s="345" t="s">
        <v>6128</v>
      </c>
      <c r="E114">
        <v>10.99</v>
      </c>
      <c r="F114">
        <v>1</v>
      </c>
      <c r="G114" s="356" t="s">
        <v>6329</v>
      </c>
    </row>
    <row r="115" spans="1:7" ht="16.2" thickBot="1" x14ac:dyDescent="0.35">
      <c r="A115" s="352" t="s">
        <v>3742</v>
      </c>
      <c r="B115" s="305" t="s">
        <v>6092</v>
      </c>
      <c r="C115" s="305" t="s">
        <v>6142</v>
      </c>
      <c r="D115" s="345" t="s">
        <v>6128</v>
      </c>
      <c r="E115">
        <v>9.99</v>
      </c>
      <c r="F115">
        <v>1</v>
      </c>
      <c r="G115" s="356" t="s">
        <v>6330</v>
      </c>
    </row>
    <row r="116" spans="1:7" ht="16.2" thickBot="1" x14ac:dyDescent="0.35">
      <c r="A116" s="351" t="s">
        <v>2957</v>
      </c>
      <c r="B116" s="316" t="s">
        <v>6077</v>
      </c>
      <c r="C116" s="305" t="s">
        <v>6135</v>
      </c>
      <c r="D116" s="344" t="s">
        <v>6126</v>
      </c>
      <c r="E116">
        <v>9.99</v>
      </c>
      <c r="F116">
        <v>1</v>
      </c>
      <c r="G116" s="356" t="s">
        <v>6331</v>
      </c>
    </row>
    <row r="117" spans="1:7" ht="16.2" thickBot="1" x14ac:dyDescent="0.35">
      <c r="A117" s="351" t="s">
        <v>2043</v>
      </c>
      <c r="B117" s="326" t="s">
        <v>6093</v>
      </c>
      <c r="C117" s="305" t="s">
        <v>6123</v>
      </c>
      <c r="D117" s="344" t="s">
        <v>6126</v>
      </c>
      <c r="E117">
        <v>9.99</v>
      </c>
      <c r="F117">
        <v>1</v>
      </c>
      <c r="G117" s="356" t="s">
        <v>6332</v>
      </c>
    </row>
    <row r="118" spans="1:7" ht="16.2" thickBot="1" x14ac:dyDescent="0.35">
      <c r="A118" s="351" t="s">
        <v>5401</v>
      </c>
      <c r="B118" s="326" t="s">
        <v>6093</v>
      </c>
      <c r="C118" s="305" t="s">
        <v>6123</v>
      </c>
      <c r="D118" s="344" t="s">
        <v>6126</v>
      </c>
      <c r="E118">
        <v>10.99</v>
      </c>
      <c r="F118">
        <v>1</v>
      </c>
      <c r="G118" s="356" t="s">
        <v>6333</v>
      </c>
    </row>
    <row r="119" spans="1:7" ht="16.2" thickBot="1" x14ac:dyDescent="0.35">
      <c r="A119" s="352" t="s">
        <v>4805</v>
      </c>
      <c r="B119" s="295" t="s">
        <v>6055</v>
      </c>
      <c r="C119" s="305" t="s">
        <v>6123</v>
      </c>
      <c r="D119" s="344" t="s">
        <v>6126</v>
      </c>
      <c r="E119">
        <v>10.99</v>
      </c>
      <c r="F119">
        <v>1</v>
      </c>
      <c r="G119" s="356" t="s">
        <v>6334</v>
      </c>
    </row>
    <row r="120" spans="1:7" ht="16.2" thickBot="1" x14ac:dyDescent="0.35">
      <c r="A120" s="351" t="s">
        <v>4468</v>
      </c>
      <c r="B120" s="320" t="s">
        <v>6094</v>
      </c>
      <c r="C120" s="305" t="s">
        <v>6123</v>
      </c>
      <c r="D120" s="344" t="s">
        <v>6126</v>
      </c>
      <c r="E120">
        <v>10.99</v>
      </c>
      <c r="F120">
        <v>1</v>
      </c>
      <c r="G120" s="356" t="s">
        <v>6335</v>
      </c>
    </row>
    <row r="121" spans="1:7" ht="16.2" thickBot="1" x14ac:dyDescent="0.35">
      <c r="A121" s="351" t="s">
        <v>4811</v>
      </c>
      <c r="B121" s="313" t="s">
        <v>6079</v>
      </c>
      <c r="C121" s="305" t="s">
        <v>6123</v>
      </c>
      <c r="D121" s="344" t="s">
        <v>6126</v>
      </c>
      <c r="E121">
        <v>10.99</v>
      </c>
      <c r="F121">
        <v>1</v>
      </c>
      <c r="G121" s="356" t="s">
        <v>6336</v>
      </c>
    </row>
    <row r="122" spans="1:7" ht="16.2" thickBot="1" x14ac:dyDescent="0.35">
      <c r="A122" s="351" t="s">
        <v>5608</v>
      </c>
      <c r="B122" s="313" t="s">
        <v>6079</v>
      </c>
      <c r="C122" s="305" t="s">
        <v>6123</v>
      </c>
      <c r="D122" s="344" t="s">
        <v>6126</v>
      </c>
      <c r="E122">
        <v>10.99</v>
      </c>
      <c r="F122">
        <v>1</v>
      </c>
      <c r="G122" s="356" t="s">
        <v>6337</v>
      </c>
    </row>
    <row r="123" spans="1:7" ht="16.2" thickBot="1" x14ac:dyDescent="0.35">
      <c r="A123" s="351" t="s">
        <v>4776</v>
      </c>
      <c r="B123" s="313" t="s">
        <v>6079</v>
      </c>
      <c r="C123" s="305" t="s">
        <v>6123</v>
      </c>
      <c r="D123" s="344" t="s">
        <v>6126</v>
      </c>
      <c r="E123">
        <v>10.99</v>
      </c>
      <c r="F123">
        <v>1</v>
      </c>
      <c r="G123" s="356" t="s">
        <v>6338</v>
      </c>
    </row>
    <row r="124" spans="1:7" ht="16.2" thickBot="1" x14ac:dyDescent="0.35">
      <c r="A124" s="351" t="s">
        <v>5653</v>
      </c>
      <c r="B124" s="297" t="s">
        <v>6059</v>
      </c>
      <c r="C124" s="305" t="s">
        <v>6125</v>
      </c>
      <c r="D124" s="345" t="s">
        <v>6128</v>
      </c>
      <c r="E124">
        <v>6.49</v>
      </c>
      <c r="F124">
        <v>1</v>
      </c>
      <c r="G124" s="356" t="s">
        <v>5652</v>
      </c>
    </row>
    <row r="125" spans="1:7" ht="16.2" thickBot="1" x14ac:dyDescent="0.35">
      <c r="A125" s="351" t="s">
        <v>3776</v>
      </c>
      <c r="B125" s="301" t="s">
        <v>6061</v>
      </c>
      <c r="C125" s="305" t="s">
        <v>6125</v>
      </c>
      <c r="D125" s="344" t="s">
        <v>6126</v>
      </c>
      <c r="E125">
        <v>7.99</v>
      </c>
      <c r="F125">
        <v>1</v>
      </c>
      <c r="G125" s="356" t="s">
        <v>6339</v>
      </c>
    </row>
    <row r="126" spans="1:7" ht="16.2" thickBot="1" x14ac:dyDescent="0.35">
      <c r="A126" s="351" t="s">
        <v>3446</v>
      </c>
      <c r="B126" s="306" t="s">
        <v>1123</v>
      </c>
      <c r="C126" s="305" t="s">
        <v>6125</v>
      </c>
      <c r="D126" s="344" t="s">
        <v>6126</v>
      </c>
      <c r="E126">
        <v>9.99</v>
      </c>
      <c r="F126">
        <v>3</v>
      </c>
      <c r="G126" s="356" t="s">
        <v>6340</v>
      </c>
    </row>
    <row r="127" spans="1:7" ht="16.2" thickBot="1" x14ac:dyDescent="0.35">
      <c r="A127" s="351" t="s">
        <v>3681</v>
      </c>
      <c r="B127" s="327" t="s">
        <v>1101</v>
      </c>
      <c r="C127" s="305" t="s">
        <v>6129</v>
      </c>
      <c r="D127" s="344" t="s">
        <v>6126</v>
      </c>
      <c r="E127">
        <v>7.99</v>
      </c>
      <c r="F127">
        <v>1</v>
      </c>
      <c r="G127" s="356" t="s">
        <v>6341</v>
      </c>
    </row>
    <row r="128" spans="1:7" ht="16.2" thickBot="1" x14ac:dyDescent="0.35">
      <c r="A128" s="351" t="s">
        <v>2765</v>
      </c>
      <c r="B128" s="306" t="s">
        <v>1123</v>
      </c>
      <c r="C128" s="305" t="s">
        <v>6129</v>
      </c>
      <c r="D128" s="344" t="s">
        <v>6126</v>
      </c>
      <c r="E128">
        <v>8.49</v>
      </c>
      <c r="F128">
        <v>1</v>
      </c>
      <c r="G128" s="356" t="s">
        <v>6342</v>
      </c>
    </row>
    <row r="129" spans="1:7" ht="16.2" thickBot="1" x14ac:dyDescent="0.35">
      <c r="A129" s="351" t="s">
        <v>3266</v>
      </c>
      <c r="B129" s="293" t="s">
        <v>6066</v>
      </c>
      <c r="C129" s="305" t="s">
        <v>6130</v>
      </c>
      <c r="D129" s="344" t="s">
        <v>6126</v>
      </c>
      <c r="E129">
        <v>9.99</v>
      </c>
      <c r="F129">
        <v>1</v>
      </c>
      <c r="G129" s="356" t="s">
        <v>6343</v>
      </c>
    </row>
    <row r="130" spans="1:7" ht="16.2" thickBot="1" x14ac:dyDescent="0.35">
      <c r="A130" s="351" t="s">
        <v>3731</v>
      </c>
      <c r="B130" s="327" t="s">
        <v>1101</v>
      </c>
      <c r="C130" s="305" t="s">
        <v>6131</v>
      </c>
      <c r="D130" s="345" t="s">
        <v>6128</v>
      </c>
      <c r="E130">
        <v>9.99</v>
      </c>
      <c r="F130">
        <v>1</v>
      </c>
      <c r="G130" s="356" t="s">
        <v>6344</v>
      </c>
    </row>
    <row r="131" spans="1:7" ht="16.2" thickBot="1" x14ac:dyDescent="0.35">
      <c r="A131" s="351" t="s">
        <v>6169</v>
      </c>
      <c r="B131" s="317" t="s">
        <v>1134</v>
      </c>
      <c r="C131" s="305" t="s">
        <v>6131</v>
      </c>
      <c r="D131" s="345" t="s">
        <v>6128</v>
      </c>
      <c r="E131">
        <v>9.99</v>
      </c>
      <c r="F131">
        <v>1</v>
      </c>
      <c r="G131" s="356" t="s">
        <v>6345</v>
      </c>
    </row>
    <row r="132" spans="1:7" ht="16.2" thickBot="1" x14ac:dyDescent="0.35">
      <c r="A132" s="352" t="s">
        <v>1987</v>
      </c>
      <c r="B132" s="300" t="s">
        <v>5944</v>
      </c>
      <c r="C132" s="305" t="s">
        <v>6131</v>
      </c>
      <c r="D132" s="345" t="s">
        <v>6128</v>
      </c>
      <c r="E132">
        <v>7.49</v>
      </c>
      <c r="F132">
        <v>1</v>
      </c>
      <c r="G132" s="356" t="s">
        <v>6346</v>
      </c>
    </row>
    <row r="133" spans="1:7" ht="16.2" thickBot="1" x14ac:dyDescent="0.35">
      <c r="A133" s="351" t="s">
        <v>24</v>
      </c>
      <c r="B133" s="303" t="s">
        <v>6062</v>
      </c>
      <c r="C133" s="305" t="s">
        <v>6131</v>
      </c>
      <c r="D133" s="344" t="s">
        <v>6126</v>
      </c>
      <c r="E133">
        <v>9.99</v>
      </c>
      <c r="F133">
        <v>1</v>
      </c>
      <c r="G133" s="356" t="s">
        <v>6347</v>
      </c>
    </row>
    <row r="134" spans="1:7" ht="16.2" thickBot="1" x14ac:dyDescent="0.35">
      <c r="A134" s="351" t="s">
        <v>1931</v>
      </c>
      <c r="B134" s="293" t="s">
        <v>6066</v>
      </c>
      <c r="C134" s="305" t="s">
        <v>6131</v>
      </c>
      <c r="D134" s="344" t="s">
        <v>6126</v>
      </c>
      <c r="E134">
        <v>9.99</v>
      </c>
      <c r="F134">
        <v>1</v>
      </c>
      <c r="G134" s="356" t="s">
        <v>6348</v>
      </c>
    </row>
    <row r="135" spans="1:7" ht="16.2" thickBot="1" x14ac:dyDescent="0.35">
      <c r="A135" s="351" t="s">
        <v>3735</v>
      </c>
      <c r="B135" s="297" t="s">
        <v>6059</v>
      </c>
      <c r="C135" s="305" t="s">
        <v>6146</v>
      </c>
      <c r="D135" s="345" t="s">
        <v>6128</v>
      </c>
      <c r="E135">
        <v>9.99</v>
      </c>
      <c r="F135">
        <v>1</v>
      </c>
      <c r="G135" s="356" t="s">
        <v>6349</v>
      </c>
    </row>
    <row r="136" spans="1:7" ht="16.2" thickBot="1" x14ac:dyDescent="0.35">
      <c r="A136" s="351" t="s">
        <v>1833</v>
      </c>
      <c r="B136" s="328" t="s">
        <v>1108</v>
      </c>
      <c r="C136" s="305" t="s">
        <v>6143</v>
      </c>
      <c r="D136" s="347" t="s">
        <v>6140</v>
      </c>
      <c r="E136">
        <v>9.49</v>
      </c>
      <c r="F136">
        <v>5</v>
      </c>
      <c r="G136" s="356" t="s">
        <v>6350</v>
      </c>
    </row>
    <row r="137" spans="1:7" ht="16.2" thickBot="1" x14ac:dyDescent="0.35">
      <c r="A137" s="351" t="s">
        <v>2103</v>
      </c>
      <c r="B137" s="317" t="s">
        <v>1134</v>
      </c>
      <c r="C137" s="305" t="s">
        <v>6135</v>
      </c>
      <c r="D137" s="345" t="s">
        <v>6128</v>
      </c>
      <c r="E137">
        <v>9.49</v>
      </c>
      <c r="F137">
        <v>2</v>
      </c>
      <c r="G137" s="356" t="s">
        <v>6351</v>
      </c>
    </row>
    <row r="138" spans="1:7" ht="16.2" thickBot="1" x14ac:dyDescent="0.35">
      <c r="A138" s="351" t="s">
        <v>4519</v>
      </c>
      <c r="B138" s="309" t="s">
        <v>6069</v>
      </c>
      <c r="C138" s="305" t="s">
        <v>6135</v>
      </c>
      <c r="D138" s="344" t="s">
        <v>6126</v>
      </c>
      <c r="E138">
        <v>9.49</v>
      </c>
      <c r="F138">
        <v>1</v>
      </c>
      <c r="G138" s="356" t="s">
        <v>6352</v>
      </c>
    </row>
    <row r="139" spans="1:7" ht="16.2" thickBot="1" x14ac:dyDescent="0.35">
      <c r="A139" s="351" t="s">
        <v>5306</v>
      </c>
      <c r="B139" s="329" t="s">
        <v>6095</v>
      </c>
      <c r="C139" s="305" t="s">
        <v>6123</v>
      </c>
      <c r="D139" s="344" t="s">
        <v>6126</v>
      </c>
      <c r="E139">
        <v>9.49</v>
      </c>
      <c r="F139">
        <v>1</v>
      </c>
      <c r="G139" s="356" t="s">
        <v>5627</v>
      </c>
    </row>
    <row r="140" spans="1:7" ht="16.2" thickBot="1" x14ac:dyDescent="0.35">
      <c r="A140" s="352" t="s">
        <v>2976</v>
      </c>
      <c r="B140" s="299" t="s">
        <v>1102</v>
      </c>
      <c r="C140" s="305" t="s">
        <v>6123</v>
      </c>
      <c r="D140" s="344" t="s">
        <v>6126</v>
      </c>
      <c r="E140">
        <v>9.49</v>
      </c>
      <c r="F140">
        <v>1</v>
      </c>
      <c r="G140" s="356" t="s">
        <v>6353</v>
      </c>
    </row>
    <row r="141" spans="1:7" ht="16.2" thickBot="1" x14ac:dyDescent="0.35">
      <c r="A141" s="352" t="s">
        <v>3735</v>
      </c>
      <c r="B141" s="320" t="s">
        <v>6094</v>
      </c>
      <c r="C141" s="305" t="s">
        <v>6123</v>
      </c>
      <c r="D141" s="344" t="s">
        <v>6126</v>
      </c>
      <c r="E141">
        <v>9.49</v>
      </c>
      <c r="F141">
        <v>2</v>
      </c>
      <c r="G141" s="356" t="s">
        <v>6354</v>
      </c>
    </row>
    <row r="142" spans="1:7" ht="16.2" thickBot="1" x14ac:dyDescent="0.35">
      <c r="A142" s="351" t="s">
        <v>3711</v>
      </c>
      <c r="B142" s="313" t="s">
        <v>6079</v>
      </c>
      <c r="C142" s="305" t="s">
        <v>6123</v>
      </c>
      <c r="D142" s="344" t="s">
        <v>6126</v>
      </c>
      <c r="E142">
        <v>9.49</v>
      </c>
      <c r="F142">
        <v>2</v>
      </c>
      <c r="G142" s="356" t="s">
        <v>6355</v>
      </c>
    </row>
    <row r="143" spans="1:7" ht="16.2" thickBot="1" x14ac:dyDescent="0.35">
      <c r="A143" s="351" t="s">
        <v>1826</v>
      </c>
      <c r="B143" s="313" t="s">
        <v>6079</v>
      </c>
      <c r="C143" s="305" t="s">
        <v>6123</v>
      </c>
      <c r="D143" s="344" t="s">
        <v>6126</v>
      </c>
      <c r="E143">
        <v>8.99</v>
      </c>
      <c r="F143">
        <v>1</v>
      </c>
      <c r="G143" s="356" t="s">
        <v>6356</v>
      </c>
    </row>
    <row r="144" spans="1:7" ht="16.2" thickBot="1" x14ac:dyDescent="0.35">
      <c r="A144" s="351" t="s">
        <v>11</v>
      </c>
      <c r="B144" s="313" t="s">
        <v>6079</v>
      </c>
      <c r="C144" s="305" t="s">
        <v>6123</v>
      </c>
      <c r="D144" s="344" t="s">
        <v>6126</v>
      </c>
      <c r="E144">
        <v>5.99</v>
      </c>
      <c r="F144">
        <v>3</v>
      </c>
      <c r="G144" s="356" t="s">
        <v>6357</v>
      </c>
    </row>
    <row r="145" spans="1:7" ht="16.2" thickBot="1" x14ac:dyDescent="0.35">
      <c r="A145" s="351" t="s">
        <v>1804</v>
      </c>
      <c r="B145" s="330" t="s">
        <v>6096</v>
      </c>
      <c r="C145" s="305" t="s">
        <v>6125</v>
      </c>
      <c r="D145" s="345" t="s">
        <v>6128</v>
      </c>
      <c r="E145">
        <v>8.99</v>
      </c>
      <c r="F145">
        <v>1</v>
      </c>
      <c r="G145" s="356" t="s">
        <v>6358</v>
      </c>
    </row>
    <row r="146" spans="1:7" ht="16.2" thickBot="1" x14ac:dyDescent="0.35">
      <c r="A146" s="351" t="s">
        <v>1835</v>
      </c>
      <c r="B146" s="313" t="s">
        <v>6079</v>
      </c>
      <c r="C146" s="305" t="s">
        <v>6125</v>
      </c>
      <c r="D146" s="344" t="s">
        <v>6126</v>
      </c>
      <c r="E146">
        <v>8.99</v>
      </c>
      <c r="F146">
        <v>1</v>
      </c>
      <c r="G146" s="356" t="s">
        <v>6359</v>
      </c>
    </row>
    <row r="147" spans="1:7" ht="16.2" thickBot="1" x14ac:dyDescent="0.35">
      <c r="A147" s="351" t="s">
        <v>169</v>
      </c>
      <c r="B147" s="293" t="s">
        <v>6056</v>
      </c>
      <c r="C147" s="305" t="s">
        <v>6125</v>
      </c>
      <c r="D147" s="344" t="s">
        <v>6126</v>
      </c>
      <c r="E147">
        <v>4.99</v>
      </c>
      <c r="F147">
        <v>1</v>
      </c>
      <c r="G147" s="356" t="s">
        <v>6360</v>
      </c>
    </row>
    <row r="148" spans="1:7" ht="16.2" thickBot="1" x14ac:dyDescent="0.35">
      <c r="A148" s="352" t="s">
        <v>3716</v>
      </c>
      <c r="B148" s="303" t="s">
        <v>6062</v>
      </c>
      <c r="C148" s="305" t="s">
        <v>6127</v>
      </c>
      <c r="D148" s="345" t="s">
        <v>6128</v>
      </c>
      <c r="E148">
        <v>8.99</v>
      </c>
      <c r="F148">
        <v>1</v>
      </c>
      <c r="G148" s="356" t="s">
        <v>6361</v>
      </c>
    </row>
    <row r="149" spans="1:7" ht="16.2" thickBot="1" x14ac:dyDescent="0.35">
      <c r="A149" s="352" t="s">
        <v>2076</v>
      </c>
      <c r="B149" s="293" t="s">
        <v>6063</v>
      </c>
      <c r="C149" s="305" t="s">
        <v>6127</v>
      </c>
      <c r="D149" s="345" t="s">
        <v>6128</v>
      </c>
      <c r="E149">
        <v>8.99</v>
      </c>
      <c r="F149">
        <v>1</v>
      </c>
      <c r="G149" s="356" t="s">
        <v>6362</v>
      </c>
    </row>
    <row r="150" spans="1:7" ht="16.2" thickBot="1" x14ac:dyDescent="0.35">
      <c r="A150" s="351" t="s">
        <v>2897</v>
      </c>
      <c r="B150" s="312" t="s">
        <v>6073</v>
      </c>
      <c r="C150" s="305" t="s">
        <v>6127</v>
      </c>
      <c r="D150" s="345" t="s">
        <v>6128</v>
      </c>
      <c r="E150">
        <v>7.99</v>
      </c>
      <c r="F150">
        <v>1</v>
      </c>
      <c r="G150" s="356" t="s">
        <v>6363</v>
      </c>
    </row>
    <row r="151" spans="1:7" ht="16.2" thickBot="1" x14ac:dyDescent="0.35">
      <c r="A151" s="351" t="s">
        <v>5931</v>
      </c>
      <c r="B151" s="299" t="s">
        <v>1102</v>
      </c>
      <c r="C151" s="305" t="s">
        <v>6127</v>
      </c>
      <c r="D151" s="344" t="s">
        <v>6126</v>
      </c>
      <c r="E151">
        <v>8.99</v>
      </c>
      <c r="F151">
        <v>1</v>
      </c>
      <c r="G151" s="356" t="s">
        <v>6364</v>
      </c>
    </row>
    <row r="152" spans="1:7" ht="16.2" thickBot="1" x14ac:dyDescent="0.35">
      <c r="A152" s="351" t="s">
        <v>3048</v>
      </c>
      <c r="B152" s="306" t="s">
        <v>1123</v>
      </c>
      <c r="C152" s="305" t="s">
        <v>6127</v>
      </c>
      <c r="D152" s="344" t="s">
        <v>6126</v>
      </c>
      <c r="E152">
        <v>8.99</v>
      </c>
      <c r="F152">
        <v>1</v>
      </c>
      <c r="G152" s="356" t="s">
        <v>6365</v>
      </c>
    </row>
    <row r="153" spans="1:7" ht="16.2" thickBot="1" x14ac:dyDescent="0.35">
      <c r="A153" s="352" t="s">
        <v>2045</v>
      </c>
      <c r="B153" s="293" t="s">
        <v>6066</v>
      </c>
      <c r="C153" s="305" t="s">
        <v>6127</v>
      </c>
      <c r="D153" s="344" t="s">
        <v>6126</v>
      </c>
      <c r="E153">
        <v>8.99</v>
      </c>
      <c r="F153">
        <v>1</v>
      </c>
      <c r="G153" s="356" t="s">
        <v>6366</v>
      </c>
    </row>
    <row r="154" spans="1:7" ht="16.2" thickBot="1" x14ac:dyDescent="0.35">
      <c r="A154" s="351" t="s">
        <v>3287</v>
      </c>
      <c r="B154" s="312" t="s">
        <v>6073</v>
      </c>
      <c r="C154" s="305" t="s">
        <v>6130</v>
      </c>
      <c r="D154" s="345" t="s">
        <v>6128</v>
      </c>
      <c r="E154">
        <v>8.99</v>
      </c>
      <c r="F154">
        <v>1</v>
      </c>
      <c r="G154" s="356" t="s">
        <v>6367</v>
      </c>
    </row>
    <row r="155" spans="1:7" ht="16.2" thickBot="1" x14ac:dyDescent="0.35">
      <c r="A155" s="351" t="s">
        <v>3287</v>
      </c>
      <c r="B155" s="315" t="s">
        <v>6076</v>
      </c>
      <c r="C155" s="305" t="s">
        <v>6130</v>
      </c>
      <c r="D155" s="344" t="s">
        <v>6126</v>
      </c>
      <c r="E155">
        <v>8.99</v>
      </c>
      <c r="F155">
        <v>1</v>
      </c>
      <c r="G155" s="356" t="s">
        <v>6368</v>
      </c>
    </row>
    <row r="156" spans="1:7" ht="16.2" thickBot="1" x14ac:dyDescent="0.35">
      <c r="A156" s="351" t="s">
        <v>2405</v>
      </c>
      <c r="B156" s="296" t="s">
        <v>6058</v>
      </c>
      <c r="C156" s="305" t="s">
        <v>6131</v>
      </c>
      <c r="D156" s="345" t="s">
        <v>6128</v>
      </c>
      <c r="E156">
        <v>7.99</v>
      </c>
      <c r="F156">
        <v>1</v>
      </c>
      <c r="G156" s="356" t="s">
        <v>6369</v>
      </c>
    </row>
    <row r="157" spans="1:7" ht="16.2" thickBot="1" x14ac:dyDescent="0.35">
      <c r="A157" s="351" t="s">
        <v>89</v>
      </c>
      <c r="B157" s="313" t="s">
        <v>6079</v>
      </c>
      <c r="C157" s="305" t="s">
        <v>6131</v>
      </c>
      <c r="D157" s="345" t="s">
        <v>6128</v>
      </c>
      <c r="E157">
        <v>7.99</v>
      </c>
      <c r="F157">
        <v>1</v>
      </c>
      <c r="G157" s="356" t="s">
        <v>6370</v>
      </c>
    </row>
    <row r="158" spans="1:7" ht="16.2" thickBot="1" x14ac:dyDescent="0.35">
      <c r="A158" s="352" t="s">
        <v>93</v>
      </c>
      <c r="B158" s="329" t="s">
        <v>6095</v>
      </c>
      <c r="C158" s="305" t="s">
        <v>6131</v>
      </c>
      <c r="D158" s="344" t="s">
        <v>6126</v>
      </c>
      <c r="E158">
        <v>8.99</v>
      </c>
      <c r="F158">
        <v>2</v>
      </c>
      <c r="G158" s="356" t="s">
        <v>6371</v>
      </c>
    </row>
    <row r="159" spans="1:7" ht="16.2" thickBot="1" x14ac:dyDescent="0.35">
      <c r="A159" s="351" t="s">
        <v>398</v>
      </c>
      <c r="B159" s="302" t="s">
        <v>1106</v>
      </c>
      <c r="C159" s="305" t="s">
        <v>6131</v>
      </c>
      <c r="D159" s="344" t="s">
        <v>6126</v>
      </c>
      <c r="E159">
        <v>8.99</v>
      </c>
      <c r="F159">
        <v>3</v>
      </c>
      <c r="G159" s="356" t="s">
        <v>6372</v>
      </c>
    </row>
    <row r="160" spans="1:7" ht="16.2" thickBot="1" x14ac:dyDescent="0.35">
      <c r="A160" s="352" t="s">
        <v>2970</v>
      </c>
      <c r="B160" s="295" t="s">
        <v>6055</v>
      </c>
      <c r="C160" s="305" t="s">
        <v>6131</v>
      </c>
      <c r="D160" s="344" t="s">
        <v>6126</v>
      </c>
      <c r="E160">
        <v>8.49</v>
      </c>
      <c r="F160">
        <v>1</v>
      </c>
      <c r="G160" s="356" t="s">
        <v>6373</v>
      </c>
    </row>
    <row r="161" spans="1:7" ht="16.2" thickBot="1" x14ac:dyDescent="0.35">
      <c r="A161" s="352" t="s">
        <v>4776</v>
      </c>
      <c r="B161" s="306" t="s">
        <v>1123</v>
      </c>
      <c r="C161" s="305" t="s">
        <v>6131</v>
      </c>
      <c r="D161" s="347" t="s">
        <v>6140</v>
      </c>
      <c r="E161">
        <v>8.99</v>
      </c>
      <c r="F161">
        <v>1</v>
      </c>
      <c r="G161" s="356" t="s">
        <v>6374</v>
      </c>
    </row>
    <row r="162" spans="1:7" ht="16.2" thickBot="1" x14ac:dyDescent="0.35">
      <c r="A162" s="351" t="s">
        <v>5873</v>
      </c>
      <c r="B162" s="312" t="s">
        <v>6073</v>
      </c>
      <c r="C162" s="305" t="s">
        <v>6147</v>
      </c>
      <c r="D162" s="345" t="s">
        <v>6128</v>
      </c>
      <c r="E162">
        <v>8.99</v>
      </c>
      <c r="F162">
        <v>1</v>
      </c>
      <c r="G162" s="356" t="s">
        <v>5878</v>
      </c>
    </row>
    <row r="163" spans="1:7" ht="16.2" thickBot="1" x14ac:dyDescent="0.35">
      <c r="A163" s="352" t="s">
        <v>5859</v>
      </c>
      <c r="B163" s="293" t="s">
        <v>6089</v>
      </c>
      <c r="C163" s="305" t="s">
        <v>6148</v>
      </c>
      <c r="D163" s="345" t="s">
        <v>6128</v>
      </c>
      <c r="E163">
        <v>8.49</v>
      </c>
      <c r="F163">
        <v>1</v>
      </c>
      <c r="G163" s="356" t="s">
        <v>6375</v>
      </c>
    </row>
    <row r="164" spans="1:7" ht="16.2" thickBot="1" x14ac:dyDescent="0.35">
      <c r="A164" s="351" t="s">
        <v>5606</v>
      </c>
      <c r="B164" s="305" t="s">
        <v>6097</v>
      </c>
      <c r="C164" s="305" t="s">
        <v>6134</v>
      </c>
      <c r="D164" s="345" t="s">
        <v>6128</v>
      </c>
      <c r="E164">
        <v>8.49</v>
      </c>
      <c r="F164">
        <v>1</v>
      </c>
      <c r="G164" s="356" t="s">
        <v>6376</v>
      </c>
    </row>
    <row r="165" spans="1:7" ht="16.2" thickBot="1" x14ac:dyDescent="0.35">
      <c r="A165" s="351" t="s">
        <v>13</v>
      </c>
      <c r="B165" s="296" t="s">
        <v>6058</v>
      </c>
      <c r="C165" s="305" t="s">
        <v>6133</v>
      </c>
      <c r="D165" s="345" t="s">
        <v>6128</v>
      </c>
      <c r="E165">
        <v>8.49</v>
      </c>
      <c r="F165">
        <v>1</v>
      </c>
      <c r="G165" s="356" t="s">
        <v>6377</v>
      </c>
    </row>
    <row r="166" spans="1:7" ht="16.2" thickBot="1" x14ac:dyDescent="0.35">
      <c r="A166" s="351" t="s">
        <v>3733</v>
      </c>
      <c r="B166" s="305" t="s">
        <v>6072</v>
      </c>
      <c r="C166" s="305" t="s">
        <v>6133</v>
      </c>
      <c r="D166" s="344" t="s">
        <v>6126</v>
      </c>
      <c r="E166">
        <v>8.49</v>
      </c>
      <c r="F166">
        <v>1</v>
      </c>
      <c r="G166" s="356" t="s">
        <v>6378</v>
      </c>
    </row>
    <row r="167" spans="1:7" ht="16.2" thickBot="1" x14ac:dyDescent="0.35">
      <c r="A167" s="352" t="s">
        <v>5557</v>
      </c>
      <c r="B167" s="313" t="s">
        <v>6088</v>
      </c>
      <c r="C167" s="305" t="s">
        <v>6149</v>
      </c>
      <c r="D167" s="345" t="s">
        <v>6128</v>
      </c>
      <c r="E167">
        <v>8.49</v>
      </c>
      <c r="F167">
        <v>1</v>
      </c>
      <c r="G167" s="356" t="s">
        <v>6379</v>
      </c>
    </row>
    <row r="168" spans="1:7" ht="16.2" thickBot="1" x14ac:dyDescent="0.35">
      <c r="A168" s="351" t="s">
        <v>5383</v>
      </c>
      <c r="B168" s="317" t="s">
        <v>1134</v>
      </c>
      <c r="C168" s="305" t="s">
        <v>6135</v>
      </c>
      <c r="D168" s="345" t="s">
        <v>6128</v>
      </c>
      <c r="E168">
        <v>8.49</v>
      </c>
      <c r="F168">
        <v>1</v>
      </c>
      <c r="G168" s="356" t="s">
        <v>6380</v>
      </c>
    </row>
    <row r="169" spans="1:7" ht="16.2" thickBot="1" x14ac:dyDescent="0.35">
      <c r="A169" s="351" t="s">
        <v>4776</v>
      </c>
      <c r="B169" s="296" t="s">
        <v>6098</v>
      </c>
      <c r="C169" s="305" t="s">
        <v>6135</v>
      </c>
      <c r="D169" s="344" t="s">
        <v>6126</v>
      </c>
      <c r="E169">
        <v>8.49</v>
      </c>
      <c r="F169">
        <v>2</v>
      </c>
      <c r="G169" s="356" t="s">
        <v>6381</v>
      </c>
    </row>
    <row r="170" spans="1:7" ht="16.2" thickBot="1" x14ac:dyDescent="0.35">
      <c r="A170" s="351" t="s">
        <v>2107</v>
      </c>
      <c r="B170" s="315" t="s">
        <v>6076</v>
      </c>
      <c r="C170" s="305" t="s">
        <v>6123</v>
      </c>
      <c r="D170" s="344" t="s">
        <v>6126</v>
      </c>
      <c r="E170">
        <v>7.99</v>
      </c>
      <c r="F170">
        <v>1</v>
      </c>
      <c r="G170" s="356" t="s">
        <v>6382</v>
      </c>
    </row>
    <row r="171" spans="1:7" ht="16.2" thickBot="1" x14ac:dyDescent="0.35">
      <c r="A171" s="351" t="s">
        <v>4822</v>
      </c>
      <c r="B171" s="315" t="s">
        <v>6076</v>
      </c>
      <c r="C171" s="305" t="s">
        <v>6123</v>
      </c>
      <c r="D171" s="344" t="s">
        <v>6126</v>
      </c>
      <c r="E171">
        <v>7.99</v>
      </c>
      <c r="F171">
        <v>1</v>
      </c>
      <c r="G171" s="356" t="s">
        <v>6383</v>
      </c>
    </row>
    <row r="172" spans="1:7" ht="16.2" thickBot="1" x14ac:dyDescent="0.35">
      <c r="A172" s="351" t="s">
        <v>3709</v>
      </c>
      <c r="B172" s="316" t="s">
        <v>6099</v>
      </c>
      <c r="C172" s="305" t="s">
        <v>6125</v>
      </c>
      <c r="D172" s="345" t="s">
        <v>6128</v>
      </c>
      <c r="E172">
        <v>7.99</v>
      </c>
      <c r="F172">
        <v>3</v>
      </c>
      <c r="G172" s="356" t="s">
        <v>6384</v>
      </c>
    </row>
    <row r="173" spans="1:7" ht="16.2" thickBot="1" x14ac:dyDescent="0.35">
      <c r="A173" s="352" t="s">
        <v>2395</v>
      </c>
      <c r="B173" s="306" t="s">
        <v>1123</v>
      </c>
      <c r="C173" s="305" t="s">
        <v>6125</v>
      </c>
      <c r="D173" s="344" t="s">
        <v>6126</v>
      </c>
      <c r="E173">
        <v>7.99</v>
      </c>
      <c r="F173">
        <v>1</v>
      </c>
      <c r="G173" s="356" t="s">
        <v>6385</v>
      </c>
    </row>
    <row r="174" spans="1:7" ht="16.2" thickBot="1" x14ac:dyDescent="0.35">
      <c r="A174" s="351" t="s">
        <v>4483</v>
      </c>
      <c r="B174" s="304" t="s">
        <v>6064</v>
      </c>
      <c r="C174" s="305" t="s">
        <v>6125</v>
      </c>
      <c r="D174" s="344" t="s">
        <v>6126</v>
      </c>
      <c r="E174">
        <v>6.49</v>
      </c>
      <c r="F174">
        <v>1</v>
      </c>
      <c r="G174" s="356" t="s">
        <v>6386</v>
      </c>
    </row>
    <row r="175" spans="1:7" ht="16.2" thickBot="1" x14ac:dyDescent="0.35">
      <c r="A175" s="352" t="s">
        <v>3184</v>
      </c>
      <c r="B175" s="316" t="s">
        <v>6077</v>
      </c>
      <c r="C175" s="305" t="s">
        <v>6125</v>
      </c>
      <c r="D175" s="344" t="s">
        <v>6126</v>
      </c>
      <c r="E175">
        <v>6.99</v>
      </c>
      <c r="F175">
        <v>2</v>
      </c>
      <c r="G175" s="356" t="s">
        <v>6387</v>
      </c>
    </row>
    <row r="176" spans="1:7" ht="16.2" thickBot="1" x14ac:dyDescent="0.35">
      <c r="A176" s="351" t="s">
        <v>6170</v>
      </c>
      <c r="B176" s="323" t="s">
        <v>6087</v>
      </c>
      <c r="C176" s="305" t="s">
        <v>6125</v>
      </c>
      <c r="D176" s="344" t="s">
        <v>6126</v>
      </c>
      <c r="E176">
        <v>7.99</v>
      </c>
      <c r="F176">
        <v>1</v>
      </c>
      <c r="G176" s="356" t="s">
        <v>6388</v>
      </c>
    </row>
    <row r="177" spans="1:7" ht="16.2" thickBot="1" x14ac:dyDescent="0.35">
      <c r="A177" s="351" t="s">
        <v>1939</v>
      </c>
      <c r="B177" s="322" t="s">
        <v>6086</v>
      </c>
      <c r="C177" s="305" t="s">
        <v>6125</v>
      </c>
      <c r="D177" s="348" t="s">
        <v>6150</v>
      </c>
      <c r="E177">
        <v>4.99</v>
      </c>
      <c r="F177">
        <v>1</v>
      </c>
      <c r="G177" s="356" t="s">
        <v>6389</v>
      </c>
    </row>
    <row r="178" spans="1:7" ht="16.2" thickBot="1" x14ac:dyDescent="0.35">
      <c r="A178" s="352" t="s">
        <v>3201</v>
      </c>
      <c r="B178" s="296" t="s">
        <v>6058</v>
      </c>
      <c r="C178" s="305" t="s">
        <v>6127</v>
      </c>
      <c r="D178" s="344" t="s">
        <v>6126</v>
      </c>
      <c r="E178">
        <v>7.99</v>
      </c>
      <c r="F178">
        <v>1</v>
      </c>
      <c r="G178" s="356" t="s">
        <v>6390</v>
      </c>
    </row>
    <row r="179" spans="1:7" ht="16.2" thickBot="1" x14ac:dyDescent="0.35">
      <c r="A179" s="351" t="s">
        <v>1435</v>
      </c>
      <c r="B179" s="313" t="s">
        <v>6079</v>
      </c>
      <c r="C179" s="305" t="s">
        <v>6127</v>
      </c>
      <c r="D179" s="347" t="s">
        <v>6140</v>
      </c>
      <c r="E179">
        <v>7.99</v>
      </c>
      <c r="F179">
        <v>4</v>
      </c>
      <c r="G179" s="356" t="s">
        <v>6391</v>
      </c>
    </row>
    <row r="180" spans="1:7" ht="16.2" thickBot="1" x14ac:dyDescent="0.35">
      <c r="A180" s="352" t="s">
        <v>3425</v>
      </c>
      <c r="B180" s="293" t="s">
        <v>6066</v>
      </c>
      <c r="C180" s="305" t="s">
        <v>6129</v>
      </c>
      <c r="D180" s="344" t="s">
        <v>6126</v>
      </c>
      <c r="E180">
        <v>7.49</v>
      </c>
      <c r="F180">
        <v>2</v>
      </c>
      <c r="G180" s="356" t="s">
        <v>6392</v>
      </c>
    </row>
    <row r="181" spans="1:7" ht="16.2" thickBot="1" x14ac:dyDescent="0.35">
      <c r="A181" s="351" t="s">
        <v>3099</v>
      </c>
      <c r="B181" s="309" t="s">
        <v>6069</v>
      </c>
      <c r="C181" s="305" t="s">
        <v>6130</v>
      </c>
      <c r="D181" s="344" t="s">
        <v>6126</v>
      </c>
      <c r="E181">
        <v>7.49</v>
      </c>
      <c r="F181">
        <v>1</v>
      </c>
      <c r="G181" s="356" t="s">
        <v>6393</v>
      </c>
    </row>
    <row r="182" spans="1:7" ht="16.2" thickBot="1" x14ac:dyDescent="0.35">
      <c r="A182" s="351" t="s">
        <v>1959</v>
      </c>
      <c r="B182" s="317" t="s">
        <v>1134</v>
      </c>
      <c r="C182" s="305" t="s">
        <v>6130</v>
      </c>
      <c r="D182" s="344" t="s">
        <v>6126</v>
      </c>
      <c r="E182">
        <v>7.99</v>
      </c>
      <c r="F182">
        <v>1</v>
      </c>
      <c r="G182" s="356" t="s">
        <v>6394</v>
      </c>
    </row>
    <row r="183" spans="1:7" ht="16.2" thickBot="1" x14ac:dyDescent="0.35">
      <c r="A183" s="351" t="s">
        <v>2285</v>
      </c>
      <c r="B183" s="331" t="s">
        <v>1107</v>
      </c>
      <c r="C183" s="305" t="s">
        <v>6130</v>
      </c>
      <c r="D183" s="347" t="s">
        <v>6140</v>
      </c>
      <c r="E183">
        <v>7.49</v>
      </c>
      <c r="F183">
        <v>1</v>
      </c>
      <c r="G183" s="356" t="s">
        <v>6395</v>
      </c>
    </row>
    <row r="184" spans="1:7" ht="16.2" thickBot="1" x14ac:dyDescent="0.35">
      <c r="A184" s="351" t="s">
        <v>2068</v>
      </c>
      <c r="B184" s="296" t="s">
        <v>6058</v>
      </c>
      <c r="C184" s="305" t="s">
        <v>6131</v>
      </c>
      <c r="D184" s="345" t="s">
        <v>6128</v>
      </c>
      <c r="E184">
        <v>6.99</v>
      </c>
      <c r="F184">
        <v>2</v>
      </c>
      <c r="G184" s="356" t="s">
        <v>6396</v>
      </c>
    </row>
    <row r="185" spans="1:7" ht="16.2" thickBot="1" x14ac:dyDescent="0.35">
      <c r="A185" s="352" t="s">
        <v>3380</v>
      </c>
      <c r="B185" s="316" t="s">
        <v>6077</v>
      </c>
      <c r="C185" s="305" t="s">
        <v>6131</v>
      </c>
      <c r="D185" s="343" t="s">
        <v>6124</v>
      </c>
      <c r="E185">
        <v>7.99</v>
      </c>
      <c r="F185">
        <v>1</v>
      </c>
      <c r="G185" s="356" t="s">
        <v>6397</v>
      </c>
    </row>
    <row r="186" spans="1:7" ht="16.2" thickBot="1" x14ac:dyDescent="0.35">
      <c r="A186" s="351" t="s">
        <v>1890</v>
      </c>
      <c r="B186" s="332" t="s">
        <v>1113</v>
      </c>
      <c r="C186" s="305" t="s">
        <v>6133</v>
      </c>
      <c r="D186" s="344" t="s">
        <v>6126</v>
      </c>
      <c r="E186">
        <v>7.49</v>
      </c>
      <c r="F186">
        <v>1</v>
      </c>
      <c r="G186" s="356" t="s">
        <v>6398</v>
      </c>
    </row>
    <row r="187" spans="1:7" ht="16.2" thickBot="1" x14ac:dyDescent="0.35">
      <c r="A187" s="351" t="s">
        <v>4503</v>
      </c>
      <c r="B187" s="296" t="s">
        <v>6058</v>
      </c>
      <c r="C187" s="305" t="s">
        <v>6139</v>
      </c>
      <c r="D187" s="344" t="s">
        <v>6126</v>
      </c>
      <c r="E187">
        <v>7.99</v>
      </c>
      <c r="F187">
        <v>1</v>
      </c>
      <c r="G187" s="356" t="s">
        <v>6399</v>
      </c>
    </row>
    <row r="188" spans="1:7" ht="16.2" thickBot="1" x14ac:dyDescent="0.35">
      <c r="A188" s="351" t="s">
        <v>3477</v>
      </c>
      <c r="B188" s="316" t="s">
        <v>6077</v>
      </c>
      <c r="C188" s="305" t="s">
        <v>6139</v>
      </c>
      <c r="D188" s="344" t="s">
        <v>6126</v>
      </c>
      <c r="E188">
        <v>7.49</v>
      </c>
      <c r="F188">
        <v>1</v>
      </c>
      <c r="G188" s="356" t="s">
        <v>6400</v>
      </c>
    </row>
    <row r="189" spans="1:7" ht="16.2" thickBot="1" x14ac:dyDescent="0.35">
      <c r="A189" s="351" t="s">
        <v>6220</v>
      </c>
      <c r="B189" s="302" t="s">
        <v>1106</v>
      </c>
      <c r="C189" s="305" t="s">
        <v>6143</v>
      </c>
      <c r="D189" s="345" t="s">
        <v>6128</v>
      </c>
      <c r="E189">
        <v>7.49</v>
      </c>
      <c r="F189">
        <v>1</v>
      </c>
      <c r="G189" s="356" t="s">
        <v>6401</v>
      </c>
    </row>
    <row r="190" spans="1:7" ht="16.2" thickBot="1" x14ac:dyDescent="0.35">
      <c r="A190" s="351" t="s">
        <v>5207</v>
      </c>
      <c r="B190" s="307" t="s">
        <v>6067</v>
      </c>
      <c r="C190" s="305" t="s">
        <v>6143</v>
      </c>
      <c r="D190" s="345" t="s">
        <v>6128</v>
      </c>
      <c r="E190">
        <v>6.99</v>
      </c>
      <c r="F190">
        <v>1</v>
      </c>
      <c r="G190" s="356" t="s">
        <v>6402</v>
      </c>
    </row>
    <row r="191" spans="1:7" ht="16.2" thickBot="1" x14ac:dyDescent="0.35">
      <c r="A191" s="351" t="s">
        <v>5388</v>
      </c>
      <c r="B191" s="313" t="s">
        <v>6079</v>
      </c>
      <c r="C191" s="305" t="s">
        <v>6135</v>
      </c>
      <c r="D191" s="345" t="s">
        <v>6128</v>
      </c>
      <c r="E191">
        <v>7.99</v>
      </c>
      <c r="F191">
        <v>1</v>
      </c>
      <c r="G191" s="356" t="s">
        <v>6403</v>
      </c>
    </row>
    <row r="192" spans="1:7" ht="16.2" thickBot="1" x14ac:dyDescent="0.35">
      <c r="A192" s="351" t="s">
        <v>2374</v>
      </c>
      <c r="B192" s="314" t="s">
        <v>6075</v>
      </c>
      <c r="C192" s="305" t="s">
        <v>6135</v>
      </c>
      <c r="D192" s="344" t="s">
        <v>6126</v>
      </c>
      <c r="E192">
        <v>6.99</v>
      </c>
      <c r="F192">
        <v>1</v>
      </c>
      <c r="G192" s="356" t="s">
        <v>6404</v>
      </c>
    </row>
    <row r="193" spans="1:7" ht="16.2" thickBot="1" x14ac:dyDescent="0.35">
      <c r="A193" s="351" t="s">
        <v>46</v>
      </c>
      <c r="B193" s="297" t="s">
        <v>6059</v>
      </c>
      <c r="C193" s="305" t="s">
        <v>6135</v>
      </c>
      <c r="D193" s="344" t="s">
        <v>6126</v>
      </c>
      <c r="E193">
        <v>7.99</v>
      </c>
      <c r="F193">
        <v>1</v>
      </c>
      <c r="G193" s="356" t="s">
        <v>6405</v>
      </c>
    </row>
    <row r="194" spans="1:7" ht="16.2" thickBot="1" x14ac:dyDescent="0.35">
      <c r="A194" s="351" t="s">
        <v>1595</v>
      </c>
      <c r="B194" s="297" t="s">
        <v>6059</v>
      </c>
      <c r="C194" s="305" t="s">
        <v>6135</v>
      </c>
      <c r="D194" s="344" t="s">
        <v>6126</v>
      </c>
      <c r="E194">
        <v>7.99</v>
      </c>
      <c r="F194">
        <v>1</v>
      </c>
      <c r="G194" s="356" t="s">
        <v>6406</v>
      </c>
    </row>
    <row r="195" spans="1:7" ht="16.2" thickBot="1" x14ac:dyDescent="0.35">
      <c r="A195" s="351" t="s">
        <v>2976</v>
      </c>
      <c r="B195" s="293" t="s">
        <v>6056</v>
      </c>
      <c r="C195" s="305" t="s">
        <v>6135</v>
      </c>
      <c r="D195" s="347" t="s">
        <v>6140</v>
      </c>
      <c r="E195">
        <v>7.99</v>
      </c>
      <c r="F195">
        <v>1</v>
      </c>
      <c r="G195" s="356" t="s">
        <v>6407</v>
      </c>
    </row>
    <row r="196" spans="1:7" ht="16.2" thickBot="1" x14ac:dyDescent="0.35">
      <c r="A196" s="351" t="s">
        <v>3197</v>
      </c>
      <c r="B196" s="323" t="s">
        <v>6087</v>
      </c>
      <c r="C196" s="305" t="s">
        <v>6136</v>
      </c>
      <c r="D196" s="343" t="s">
        <v>6124</v>
      </c>
      <c r="E196">
        <v>7.99</v>
      </c>
      <c r="F196">
        <v>1</v>
      </c>
      <c r="G196" s="356" t="s">
        <v>5884</v>
      </c>
    </row>
    <row r="197" spans="1:7" ht="16.2" thickBot="1" x14ac:dyDescent="0.35">
      <c r="A197" s="351" t="s">
        <v>3039</v>
      </c>
      <c r="B197" s="307" t="s">
        <v>6100</v>
      </c>
      <c r="C197" s="305" t="s">
        <v>6123</v>
      </c>
      <c r="D197" s="344" t="s">
        <v>6126</v>
      </c>
      <c r="E197">
        <v>7.99</v>
      </c>
      <c r="F197">
        <v>1</v>
      </c>
      <c r="G197" s="356" t="s">
        <v>6408</v>
      </c>
    </row>
    <row r="198" spans="1:7" ht="16.2" thickBot="1" x14ac:dyDescent="0.35">
      <c r="A198" s="351" t="s">
        <v>3318</v>
      </c>
      <c r="B198" s="320" t="s">
        <v>6094</v>
      </c>
      <c r="C198" s="305" t="s">
        <v>6123</v>
      </c>
      <c r="D198" s="344" t="s">
        <v>6126</v>
      </c>
      <c r="E198">
        <v>7.49</v>
      </c>
      <c r="F198">
        <v>1</v>
      </c>
      <c r="G198" s="356" t="s">
        <v>6409</v>
      </c>
    </row>
    <row r="199" spans="1:7" ht="16.2" thickBot="1" x14ac:dyDescent="0.35">
      <c r="A199" s="351" t="s">
        <v>2933</v>
      </c>
      <c r="B199" s="298" t="s">
        <v>6060</v>
      </c>
      <c r="C199" s="305" t="s">
        <v>6123</v>
      </c>
      <c r="D199" s="344" t="s">
        <v>6126</v>
      </c>
      <c r="E199">
        <v>7.49</v>
      </c>
      <c r="F199">
        <v>1</v>
      </c>
      <c r="G199" s="356" t="s">
        <v>6410</v>
      </c>
    </row>
    <row r="200" spans="1:7" ht="16.2" thickBot="1" x14ac:dyDescent="0.35">
      <c r="A200" s="352" t="s">
        <v>2010</v>
      </c>
      <c r="B200" s="302" t="s">
        <v>1106</v>
      </c>
      <c r="C200" s="305" t="s">
        <v>6125</v>
      </c>
      <c r="D200" s="345" t="s">
        <v>6128</v>
      </c>
      <c r="E200">
        <v>7.49</v>
      </c>
      <c r="F200">
        <v>1</v>
      </c>
      <c r="G200" s="356" t="s">
        <v>6411</v>
      </c>
    </row>
    <row r="201" spans="1:7" ht="16.2" thickBot="1" x14ac:dyDescent="0.35">
      <c r="A201" s="351" t="s">
        <v>5029</v>
      </c>
      <c r="B201" s="317" t="s">
        <v>1134</v>
      </c>
      <c r="C201" s="305" t="s">
        <v>6125</v>
      </c>
      <c r="D201" s="345" t="s">
        <v>6128</v>
      </c>
      <c r="E201">
        <v>5.99</v>
      </c>
      <c r="F201">
        <v>1</v>
      </c>
      <c r="G201" s="356" t="s">
        <v>6412</v>
      </c>
    </row>
    <row r="202" spans="1:7" ht="16.2" thickBot="1" x14ac:dyDescent="0.35">
      <c r="A202" s="351" t="s">
        <v>5029</v>
      </c>
      <c r="B202" s="305" t="s">
        <v>6085</v>
      </c>
      <c r="C202" s="305" t="s">
        <v>6125</v>
      </c>
      <c r="D202" s="344" t="s">
        <v>6126</v>
      </c>
      <c r="E202">
        <v>6.49</v>
      </c>
      <c r="F202">
        <v>1</v>
      </c>
      <c r="G202" s="356" t="s">
        <v>6413</v>
      </c>
    </row>
    <row r="203" spans="1:7" ht="16.2" thickBot="1" x14ac:dyDescent="0.35">
      <c r="A203" s="351" t="s">
        <v>3431</v>
      </c>
      <c r="B203" s="326" t="s">
        <v>6093</v>
      </c>
      <c r="C203" s="305" t="s">
        <v>6125</v>
      </c>
      <c r="D203" s="344" t="s">
        <v>6126</v>
      </c>
      <c r="E203">
        <v>6.99</v>
      </c>
      <c r="F203">
        <v>2</v>
      </c>
      <c r="G203" s="356" t="s">
        <v>6414</v>
      </c>
    </row>
    <row r="204" spans="1:7" ht="16.2" thickBot="1" x14ac:dyDescent="0.35">
      <c r="A204" s="351" t="s">
        <v>5103</v>
      </c>
      <c r="B204" s="316" t="s">
        <v>6077</v>
      </c>
      <c r="C204" s="305" t="s">
        <v>6125</v>
      </c>
      <c r="D204" s="344" t="s">
        <v>6126</v>
      </c>
      <c r="E204">
        <v>6.99</v>
      </c>
      <c r="F204">
        <v>2</v>
      </c>
      <c r="G204" s="356" t="s">
        <v>6415</v>
      </c>
    </row>
    <row r="205" spans="1:7" ht="16.2" thickBot="1" x14ac:dyDescent="0.35">
      <c r="A205" s="351" t="s">
        <v>4531</v>
      </c>
      <c r="B205" s="305" t="s">
        <v>6101</v>
      </c>
      <c r="C205" s="305" t="s">
        <v>6125</v>
      </c>
      <c r="D205" s="343" t="s">
        <v>6124</v>
      </c>
      <c r="E205">
        <v>5.49</v>
      </c>
      <c r="F205">
        <v>1</v>
      </c>
      <c r="G205" s="356" t="s">
        <v>6416</v>
      </c>
    </row>
    <row r="206" spans="1:7" ht="16.2" thickBot="1" x14ac:dyDescent="0.35">
      <c r="A206" s="351" t="s">
        <v>5874</v>
      </c>
      <c r="B206" s="309" t="s">
        <v>6069</v>
      </c>
      <c r="C206" s="305" t="s">
        <v>6127</v>
      </c>
      <c r="D206" s="344" t="s">
        <v>6126</v>
      </c>
      <c r="E206">
        <v>6.49</v>
      </c>
      <c r="F206">
        <v>1</v>
      </c>
      <c r="G206" s="356" t="s">
        <v>5885</v>
      </c>
    </row>
    <row r="207" spans="1:7" ht="16.2" thickBot="1" x14ac:dyDescent="0.35">
      <c r="A207" s="351" t="s">
        <v>2948</v>
      </c>
      <c r="B207" s="307" t="s">
        <v>6067</v>
      </c>
      <c r="C207" s="305" t="s">
        <v>6129</v>
      </c>
      <c r="D207" s="345" t="s">
        <v>6128</v>
      </c>
      <c r="E207">
        <v>6.99</v>
      </c>
      <c r="F207">
        <v>1</v>
      </c>
      <c r="G207" s="356" t="s">
        <v>6417</v>
      </c>
    </row>
    <row r="208" spans="1:7" ht="16.2" thickBot="1" x14ac:dyDescent="0.35">
      <c r="A208" s="351" t="s">
        <v>4513</v>
      </c>
      <c r="B208" s="309" t="s">
        <v>6069</v>
      </c>
      <c r="C208" s="305" t="s">
        <v>6129</v>
      </c>
      <c r="D208" s="344" t="s">
        <v>6126</v>
      </c>
      <c r="E208">
        <v>6.99</v>
      </c>
      <c r="F208">
        <v>1</v>
      </c>
      <c r="G208" s="356" t="s">
        <v>6418</v>
      </c>
    </row>
    <row r="209" spans="1:7" ht="16.2" thickBot="1" x14ac:dyDescent="0.35">
      <c r="A209" s="351" t="s">
        <v>5696</v>
      </c>
      <c r="B209" s="306" t="s">
        <v>1123</v>
      </c>
      <c r="C209" s="305" t="s">
        <v>6129</v>
      </c>
      <c r="D209" s="344" t="s">
        <v>6126</v>
      </c>
      <c r="E209">
        <v>6.99</v>
      </c>
      <c r="F209">
        <v>3</v>
      </c>
      <c r="G209" s="356" t="s">
        <v>6419</v>
      </c>
    </row>
    <row r="210" spans="1:7" ht="16.2" thickBot="1" x14ac:dyDescent="0.35">
      <c r="A210" s="351" t="s">
        <v>3674</v>
      </c>
      <c r="B210" s="315" t="s">
        <v>6076</v>
      </c>
      <c r="C210" s="305" t="s">
        <v>6129</v>
      </c>
      <c r="D210" s="344" t="s">
        <v>6126</v>
      </c>
      <c r="E210">
        <v>6.49</v>
      </c>
      <c r="F210">
        <v>1</v>
      </c>
      <c r="G210" s="356" t="s">
        <v>6420</v>
      </c>
    </row>
    <row r="211" spans="1:7" ht="16.2" thickBot="1" x14ac:dyDescent="0.35">
      <c r="A211" s="351" t="s">
        <v>1962</v>
      </c>
      <c r="B211" s="293" t="s">
        <v>6066</v>
      </c>
      <c r="C211" s="305" t="s">
        <v>6129</v>
      </c>
      <c r="D211" s="347" t="s">
        <v>6140</v>
      </c>
      <c r="E211">
        <v>6.99</v>
      </c>
      <c r="F211">
        <v>1</v>
      </c>
      <c r="G211" s="356" t="s">
        <v>6421</v>
      </c>
    </row>
    <row r="212" spans="1:7" ht="16.2" thickBot="1" x14ac:dyDescent="0.35">
      <c r="A212" s="351" t="s">
        <v>1413</v>
      </c>
      <c r="B212" s="317" t="s">
        <v>1134</v>
      </c>
      <c r="C212" s="305" t="s">
        <v>6130</v>
      </c>
      <c r="D212" s="345" t="s">
        <v>6128</v>
      </c>
      <c r="E212">
        <v>5.99</v>
      </c>
      <c r="F212">
        <v>1</v>
      </c>
      <c r="G212" s="356" t="s">
        <v>6422</v>
      </c>
    </row>
    <row r="213" spans="1:7" ht="16.2" thickBot="1" x14ac:dyDescent="0.35">
      <c r="A213" s="352" t="s">
        <v>1605</v>
      </c>
      <c r="B213" s="293" t="s">
        <v>6089</v>
      </c>
      <c r="C213" s="305" t="s">
        <v>6130</v>
      </c>
      <c r="D213" s="345" t="s">
        <v>6128</v>
      </c>
      <c r="E213">
        <v>6.99</v>
      </c>
      <c r="F213">
        <v>2</v>
      </c>
      <c r="G213" s="356" t="s">
        <v>6423</v>
      </c>
    </row>
    <row r="214" spans="1:7" ht="16.2" thickBot="1" x14ac:dyDescent="0.35">
      <c r="A214" s="351" t="s">
        <v>4543</v>
      </c>
      <c r="B214" s="316" t="s">
        <v>6099</v>
      </c>
      <c r="C214" s="305" t="s">
        <v>6130</v>
      </c>
      <c r="D214" s="345" t="s">
        <v>6128</v>
      </c>
      <c r="E214">
        <v>5.99</v>
      </c>
      <c r="F214">
        <v>1</v>
      </c>
      <c r="G214" s="356" t="s">
        <v>6424</v>
      </c>
    </row>
    <row r="215" spans="1:7" ht="16.2" thickBot="1" x14ac:dyDescent="0.35">
      <c r="A215" s="351" t="s">
        <v>5684</v>
      </c>
      <c r="B215" s="313" t="s">
        <v>6079</v>
      </c>
      <c r="C215" s="305" t="s">
        <v>6130</v>
      </c>
      <c r="D215" s="345" t="s">
        <v>6128</v>
      </c>
      <c r="E215">
        <v>6.99</v>
      </c>
      <c r="F215">
        <v>2</v>
      </c>
      <c r="G215" s="356" t="s">
        <v>6425</v>
      </c>
    </row>
    <row r="216" spans="1:7" ht="16.2" thickBot="1" x14ac:dyDescent="0.35">
      <c r="A216" s="351" t="s">
        <v>3724</v>
      </c>
      <c r="B216" s="322" t="s">
        <v>6086</v>
      </c>
      <c r="C216" s="305" t="s">
        <v>6130</v>
      </c>
      <c r="D216" s="348" t="s">
        <v>6150</v>
      </c>
      <c r="E216">
        <v>6.99</v>
      </c>
      <c r="F216">
        <v>1</v>
      </c>
      <c r="G216" s="356" t="s">
        <v>6426</v>
      </c>
    </row>
    <row r="217" spans="1:7" ht="16.2" thickBot="1" x14ac:dyDescent="0.35">
      <c r="A217" s="351" t="s">
        <v>5575</v>
      </c>
      <c r="B217" s="293" t="s">
        <v>6089</v>
      </c>
      <c r="C217" s="305" t="s">
        <v>6130</v>
      </c>
      <c r="D217" s="347" t="s">
        <v>6140</v>
      </c>
      <c r="E217">
        <v>6.99</v>
      </c>
      <c r="F217">
        <v>1</v>
      </c>
      <c r="G217" s="356" t="s">
        <v>6427</v>
      </c>
    </row>
    <row r="218" spans="1:7" ht="16.2" thickBot="1" x14ac:dyDescent="0.35">
      <c r="A218" s="351" t="s">
        <v>3425</v>
      </c>
      <c r="B218" s="316" t="s">
        <v>6077</v>
      </c>
      <c r="C218" s="305" t="s">
        <v>6130</v>
      </c>
      <c r="D218" s="347" t="s">
        <v>6140</v>
      </c>
      <c r="E218">
        <v>5.99</v>
      </c>
      <c r="F218">
        <v>1</v>
      </c>
      <c r="G218" s="356" t="s">
        <v>6428</v>
      </c>
    </row>
    <row r="219" spans="1:7" ht="16.2" thickBot="1" x14ac:dyDescent="0.35">
      <c r="A219" s="351" t="s">
        <v>2406</v>
      </c>
      <c r="B219" s="328" t="s">
        <v>1108</v>
      </c>
      <c r="C219" s="305" t="s">
        <v>6130</v>
      </c>
      <c r="D219" s="343" t="s">
        <v>6124</v>
      </c>
      <c r="E219">
        <v>6.99</v>
      </c>
      <c r="F219">
        <v>1</v>
      </c>
      <c r="G219" s="356" t="s">
        <v>6429</v>
      </c>
    </row>
    <row r="220" spans="1:7" ht="16.2" thickBot="1" x14ac:dyDescent="0.35">
      <c r="A220" s="351" t="s">
        <v>5840</v>
      </c>
      <c r="B220" s="295" t="s">
        <v>6055</v>
      </c>
      <c r="C220" s="305" t="s">
        <v>6131</v>
      </c>
      <c r="D220" s="345" t="s">
        <v>6128</v>
      </c>
      <c r="E220">
        <v>5.99</v>
      </c>
      <c r="F220">
        <v>1</v>
      </c>
      <c r="G220" s="356" t="s">
        <v>6430</v>
      </c>
    </row>
    <row r="221" spans="1:7" ht="16.2" thickBot="1" x14ac:dyDescent="0.35">
      <c r="A221" s="351" t="s">
        <v>81</v>
      </c>
      <c r="B221" s="323" t="s">
        <v>6087</v>
      </c>
      <c r="C221" s="305" t="s">
        <v>6131</v>
      </c>
      <c r="D221" s="345" t="s">
        <v>6128</v>
      </c>
      <c r="E221">
        <v>6.99</v>
      </c>
      <c r="F221">
        <v>1</v>
      </c>
      <c r="G221" s="356" t="s">
        <v>6431</v>
      </c>
    </row>
    <row r="222" spans="1:7" ht="16.2" thickBot="1" x14ac:dyDescent="0.35">
      <c r="A222" s="351" t="s">
        <v>717</v>
      </c>
      <c r="B222" s="327" t="s">
        <v>1101</v>
      </c>
      <c r="C222" s="305" t="s">
        <v>6131</v>
      </c>
      <c r="D222" s="344" t="s">
        <v>6126</v>
      </c>
      <c r="E222">
        <v>6.49</v>
      </c>
      <c r="F222">
        <v>1</v>
      </c>
      <c r="G222" s="356" t="s">
        <v>6432</v>
      </c>
    </row>
    <row r="223" spans="1:7" ht="16.2" thickBot="1" x14ac:dyDescent="0.35">
      <c r="A223" s="351" t="s">
        <v>1389</v>
      </c>
      <c r="B223" s="305" t="s">
        <v>6085</v>
      </c>
      <c r="C223" s="305" t="s">
        <v>6131</v>
      </c>
      <c r="D223" s="344" t="s">
        <v>6126</v>
      </c>
      <c r="E223">
        <v>5.49</v>
      </c>
      <c r="F223">
        <v>1</v>
      </c>
      <c r="G223" s="356" t="s">
        <v>6433</v>
      </c>
    </row>
    <row r="224" spans="1:7" ht="16.2" thickBot="1" x14ac:dyDescent="0.35">
      <c r="A224" s="351" t="s">
        <v>3156</v>
      </c>
      <c r="B224" s="300" t="s">
        <v>5944</v>
      </c>
      <c r="C224" s="305" t="s">
        <v>6131</v>
      </c>
      <c r="D224" s="344" t="s">
        <v>6126</v>
      </c>
      <c r="E224">
        <v>6.49</v>
      </c>
      <c r="F224">
        <v>1</v>
      </c>
      <c r="G224" s="356" t="s">
        <v>6434</v>
      </c>
    </row>
    <row r="225" spans="1:7" ht="16.2" thickBot="1" x14ac:dyDescent="0.35">
      <c r="A225" s="351" t="s">
        <v>3751</v>
      </c>
      <c r="B225" s="312" t="s">
        <v>6073</v>
      </c>
      <c r="C225" s="305" t="s">
        <v>6131</v>
      </c>
      <c r="D225" s="344" t="s">
        <v>6126</v>
      </c>
      <c r="E225">
        <v>6.99</v>
      </c>
      <c r="F225">
        <v>1</v>
      </c>
      <c r="G225" s="356" t="s">
        <v>6435</v>
      </c>
    </row>
    <row r="226" spans="1:7" ht="16.2" thickBot="1" x14ac:dyDescent="0.35">
      <c r="A226" s="352" t="s">
        <v>3058</v>
      </c>
      <c r="B226" s="305" t="s">
        <v>6097</v>
      </c>
      <c r="C226" s="305" t="s">
        <v>6146</v>
      </c>
      <c r="D226" s="344" t="s">
        <v>6126</v>
      </c>
      <c r="E226">
        <v>6.99</v>
      </c>
      <c r="F226">
        <v>1</v>
      </c>
      <c r="G226" s="356" t="s">
        <v>6436</v>
      </c>
    </row>
    <row r="227" spans="1:7" ht="16.2" thickBot="1" x14ac:dyDescent="0.35">
      <c r="A227" s="351" t="s">
        <v>5917</v>
      </c>
      <c r="B227" s="314" t="s">
        <v>6075</v>
      </c>
      <c r="C227" s="305" t="s">
        <v>6138</v>
      </c>
      <c r="D227" s="344" t="s">
        <v>6126</v>
      </c>
      <c r="E227">
        <v>4.99</v>
      </c>
      <c r="F227">
        <v>1</v>
      </c>
      <c r="G227" s="356" t="s">
        <v>6437</v>
      </c>
    </row>
    <row r="228" spans="1:7" ht="16.2" thickBot="1" x14ac:dyDescent="0.35">
      <c r="A228" s="351" t="s">
        <v>4798</v>
      </c>
      <c r="B228" s="305" t="s">
        <v>6072</v>
      </c>
      <c r="C228" s="305" t="s">
        <v>6148</v>
      </c>
      <c r="D228" s="344" t="s">
        <v>6126</v>
      </c>
      <c r="E228">
        <v>5.99</v>
      </c>
      <c r="F228">
        <v>2</v>
      </c>
      <c r="G228" s="356" t="s">
        <v>6438</v>
      </c>
    </row>
    <row r="229" spans="1:7" ht="16.2" thickBot="1" x14ac:dyDescent="0.35">
      <c r="A229" s="351" t="s">
        <v>1180</v>
      </c>
      <c r="B229" s="302" t="s">
        <v>1106</v>
      </c>
      <c r="C229" s="305" t="s">
        <v>6133</v>
      </c>
      <c r="D229" s="344" t="s">
        <v>6126</v>
      </c>
      <c r="E229">
        <v>6.49</v>
      </c>
      <c r="F229">
        <v>1</v>
      </c>
      <c r="G229" s="356" t="s">
        <v>6439</v>
      </c>
    </row>
    <row r="230" spans="1:7" ht="16.2" thickBot="1" x14ac:dyDescent="0.35">
      <c r="A230" s="351" t="s">
        <v>2089</v>
      </c>
      <c r="B230" s="304" t="s">
        <v>6064</v>
      </c>
      <c r="C230" s="305" t="s">
        <v>6139</v>
      </c>
      <c r="D230" s="345" t="s">
        <v>6128</v>
      </c>
      <c r="E230">
        <v>6.49</v>
      </c>
      <c r="F230">
        <v>1</v>
      </c>
      <c r="G230" s="356" t="s">
        <v>6440</v>
      </c>
    </row>
    <row r="231" spans="1:7" ht="16.2" thickBot="1" x14ac:dyDescent="0.35">
      <c r="A231" s="352" t="s">
        <v>6178</v>
      </c>
      <c r="B231" s="304" t="s">
        <v>6064</v>
      </c>
      <c r="C231" s="305" t="s">
        <v>6139</v>
      </c>
      <c r="D231" s="345" t="s">
        <v>6128</v>
      </c>
      <c r="E231">
        <v>6.49</v>
      </c>
      <c r="F231">
        <v>1</v>
      </c>
      <c r="G231" s="356" t="s">
        <v>6441</v>
      </c>
    </row>
    <row r="232" spans="1:7" ht="16.2" thickBot="1" x14ac:dyDescent="0.35">
      <c r="A232" s="351" t="s">
        <v>4779</v>
      </c>
      <c r="B232" s="307" t="s">
        <v>6067</v>
      </c>
      <c r="C232" s="305" t="s">
        <v>6139</v>
      </c>
      <c r="D232" s="347" t="s">
        <v>6140</v>
      </c>
      <c r="E232">
        <v>6.49</v>
      </c>
      <c r="F232">
        <v>1</v>
      </c>
      <c r="G232" s="356" t="s">
        <v>6442</v>
      </c>
    </row>
    <row r="233" spans="1:7" ht="16.2" thickBot="1" x14ac:dyDescent="0.35">
      <c r="A233" s="351" t="s">
        <v>3690</v>
      </c>
      <c r="B233" s="314" t="s">
        <v>6075</v>
      </c>
      <c r="C233" s="305" t="s">
        <v>6143</v>
      </c>
      <c r="D233" s="344" t="s">
        <v>6126</v>
      </c>
      <c r="E233">
        <v>6.49</v>
      </c>
      <c r="F233">
        <v>1</v>
      </c>
      <c r="G233" s="356" t="s">
        <v>6443</v>
      </c>
    </row>
    <row r="234" spans="1:7" ht="16.2" thickBot="1" x14ac:dyDescent="0.35">
      <c r="A234" s="351" t="s">
        <v>3479</v>
      </c>
      <c r="B234" s="297" t="s">
        <v>6059</v>
      </c>
      <c r="C234" s="305" t="s">
        <v>6143</v>
      </c>
      <c r="D234" s="344" t="s">
        <v>6126</v>
      </c>
      <c r="E234">
        <v>6.49</v>
      </c>
      <c r="F234">
        <v>1</v>
      </c>
      <c r="G234" s="356" t="s">
        <v>6444</v>
      </c>
    </row>
    <row r="235" spans="1:7" ht="16.2" thickBot="1" x14ac:dyDescent="0.35">
      <c r="A235" s="351" t="s">
        <v>3729</v>
      </c>
      <c r="B235" s="295" t="s">
        <v>6055</v>
      </c>
      <c r="C235" s="305" t="s">
        <v>6135</v>
      </c>
      <c r="D235" s="345" t="s">
        <v>6128</v>
      </c>
      <c r="E235">
        <v>6.49</v>
      </c>
      <c r="F235">
        <v>1</v>
      </c>
      <c r="G235" s="356" t="s">
        <v>6445</v>
      </c>
    </row>
    <row r="236" spans="1:7" ht="16.2" thickBot="1" x14ac:dyDescent="0.35">
      <c r="A236" s="351" t="s">
        <v>3156</v>
      </c>
      <c r="B236" s="295" t="s">
        <v>6055</v>
      </c>
      <c r="C236" s="305" t="s">
        <v>6135</v>
      </c>
      <c r="D236" s="345" t="s">
        <v>6128</v>
      </c>
      <c r="E236">
        <v>6.49</v>
      </c>
      <c r="F236">
        <v>1</v>
      </c>
      <c r="G236" s="356" t="s">
        <v>6446</v>
      </c>
    </row>
    <row r="237" spans="1:7" ht="16.2" thickBot="1" x14ac:dyDescent="0.35">
      <c r="A237" s="351" t="s">
        <v>4478</v>
      </c>
      <c r="B237" s="297" t="s">
        <v>6059</v>
      </c>
      <c r="C237" s="305" t="s">
        <v>6135</v>
      </c>
      <c r="D237" s="344" t="s">
        <v>6126</v>
      </c>
      <c r="E237">
        <v>6.49</v>
      </c>
      <c r="F237">
        <v>1</v>
      </c>
      <c r="G237" s="356" t="s">
        <v>6447</v>
      </c>
    </row>
    <row r="238" spans="1:7" ht="16.2" thickBot="1" x14ac:dyDescent="0.35">
      <c r="A238" s="351" t="s">
        <v>3177</v>
      </c>
      <c r="B238" s="312" t="s">
        <v>6083</v>
      </c>
      <c r="C238" s="305" t="s">
        <v>6135</v>
      </c>
      <c r="D238" s="344" t="s">
        <v>6126</v>
      </c>
      <c r="E238">
        <v>6.49</v>
      </c>
      <c r="F238">
        <v>1</v>
      </c>
      <c r="G238" s="356" t="s">
        <v>6448</v>
      </c>
    </row>
    <row r="239" spans="1:7" ht="16.2" thickBot="1" x14ac:dyDescent="0.35">
      <c r="A239" s="351" t="s">
        <v>2832</v>
      </c>
      <c r="B239" s="293" t="s">
        <v>6089</v>
      </c>
      <c r="C239" s="305" t="s">
        <v>6136</v>
      </c>
      <c r="D239" s="344" t="s">
        <v>6126</v>
      </c>
      <c r="E239">
        <v>6.49</v>
      </c>
      <c r="F239">
        <v>1</v>
      </c>
      <c r="G239" s="356" t="s">
        <v>6449</v>
      </c>
    </row>
    <row r="240" spans="1:7" ht="16.2" thickBot="1" x14ac:dyDescent="0.35">
      <c r="A240" s="351" t="s">
        <v>3327</v>
      </c>
      <c r="B240" s="333" t="s">
        <v>6102</v>
      </c>
      <c r="C240" s="305" t="s">
        <v>6123</v>
      </c>
      <c r="D240" s="344" t="s">
        <v>6126</v>
      </c>
      <c r="E240">
        <v>5.99</v>
      </c>
      <c r="F240">
        <v>1</v>
      </c>
      <c r="G240" s="356" t="s">
        <v>6450</v>
      </c>
    </row>
    <row r="241" spans="1:7" ht="16.2" thickBot="1" x14ac:dyDescent="0.35">
      <c r="A241" s="351" t="s">
        <v>3031</v>
      </c>
      <c r="B241" s="303" t="s">
        <v>6062</v>
      </c>
      <c r="C241" s="305" t="s">
        <v>6123</v>
      </c>
      <c r="D241" s="344" t="s">
        <v>6126</v>
      </c>
      <c r="E241">
        <v>5.99</v>
      </c>
      <c r="F241">
        <v>1</v>
      </c>
      <c r="G241" s="356" t="s">
        <v>6451</v>
      </c>
    </row>
    <row r="242" spans="1:7" ht="16.2" thickBot="1" x14ac:dyDescent="0.35">
      <c r="A242" s="351" t="s">
        <v>3705</v>
      </c>
      <c r="B242" s="317" t="s">
        <v>1134</v>
      </c>
      <c r="C242" s="305" t="s">
        <v>6123</v>
      </c>
      <c r="D242" s="344" t="s">
        <v>6126</v>
      </c>
      <c r="E242">
        <v>5.99</v>
      </c>
      <c r="F242">
        <v>1</v>
      </c>
      <c r="G242" s="356" t="s">
        <v>6452</v>
      </c>
    </row>
    <row r="243" spans="1:7" ht="16.2" thickBot="1" x14ac:dyDescent="0.35">
      <c r="A243" s="351" t="s">
        <v>4253</v>
      </c>
      <c r="B243" s="317" t="s">
        <v>1134</v>
      </c>
      <c r="C243" s="305" t="s">
        <v>6123</v>
      </c>
      <c r="D243" s="344" t="s">
        <v>6126</v>
      </c>
      <c r="E243">
        <v>5.99</v>
      </c>
      <c r="F243">
        <v>1</v>
      </c>
      <c r="G243" s="356" t="s">
        <v>6453</v>
      </c>
    </row>
    <row r="244" spans="1:7" ht="16.2" thickBot="1" x14ac:dyDescent="0.35">
      <c r="A244" s="351" t="s">
        <v>2798</v>
      </c>
      <c r="B244" s="293" t="s">
        <v>6066</v>
      </c>
      <c r="C244" s="305" t="s">
        <v>6123</v>
      </c>
      <c r="D244" s="347" t="s">
        <v>6140</v>
      </c>
      <c r="E244">
        <v>4.99</v>
      </c>
      <c r="F244">
        <v>1</v>
      </c>
      <c r="G244" s="356" t="s">
        <v>6454</v>
      </c>
    </row>
    <row r="245" spans="1:7" ht="16.2" thickBot="1" x14ac:dyDescent="0.35">
      <c r="A245" s="352" t="s">
        <v>2934</v>
      </c>
      <c r="B245" s="299" t="s">
        <v>1102</v>
      </c>
      <c r="C245" s="305" t="s">
        <v>6125</v>
      </c>
      <c r="D245" s="345" t="s">
        <v>6128</v>
      </c>
      <c r="E245">
        <v>5.99</v>
      </c>
      <c r="F245">
        <v>1</v>
      </c>
      <c r="G245" s="356" t="s">
        <v>6455</v>
      </c>
    </row>
    <row r="246" spans="1:7" ht="16.2" thickBot="1" x14ac:dyDescent="0.35">
      <c r="A246" s="351" t="s">
        <v>2849</v>
      </c>
      <c r="B246" s="328" t="s">
        <v>1108</v>
      </c>
      <c r="C246" s="305" t="s">
        <v>6125</v>
      </c>
      <c r="D246" s="344" t="s">
        <v>6126</v>
      </c>
      <c r="E246">
        <v>5.99</v>
      </c>
      <c r="F246">
        <v>1</v>
      </c>
      <c r="G246" s="356" t="s">
        <v>6456</v>
      </c>
    </row>
    <row r="247" spans="1:7" ht="16.2" thickBot="1" x14ac:dyDescent="0.35">
      <c r="A247" s="351" t="s">
        <v>4463</v>
      </c>
      <c r="B247" s="308" t="s">
        <v>6068</v>
      </c>
      <c r="C247" s="305" t="s">
        <v>6125</v>
      </c>
      <c r="D247" s="344" t="s">
        <v>6126</v>
      </c>
      <c r="E247">
        <v>5.99</v>
      </c>
      <c r="F247">
        <v>1</v>
      </c>
      <c r="G247" s="356" t="s">
        <v>6457</v>
      </c>
    </row>
    <row r="248" spans="1:7" ht="16.2" thickBot="1" x14ac:dyDescent="0.35">
      <c r="A248" s="351" t="s">
        <v>6171</v>
      </c>
      <c r="B248" s="316" t="s">
        <v>6099</v>
      </c>
      <c r="C248" s="305" t="s">
        <v>6125</v>
      </c>
      <c r="D248" s="344" t="s">
        <v>6126</v>
      </c>
      <c r="E248">
        <v>4.99</v>
      </c>
      <c r="F248">
        <v>1</v>
      </c>
      <c r="G248" s="356" t="s">
        <v>6458</v>
      </c>
    </row>
    <row r="249" spans="1:7" ht="16.2" thickBot="1" x14ac:dyDescent="0.35">
      <c r="A249" s="351" t="s">
        <v>3799</v>
      </c>
      <c r="B249" s="293" t="s">
        <v>6056</v>
      </c>
      <c r="C249" s="305" t="s">
        <v>6125</v>
      </c>
      <c r="D249" s="344" t="s">
        <v>6126</v>
      </c>
      <c r="E249">
        <v>5.99</v>
      </c>
      <c r="F249">
        <v>1</v>
      </c>
      <c r="G249" s="356" t="s">
        <v>6459</v>
      </c>
    </row>
    <row r="250" spans="1:7" ht="16.2" thickBot="1" x14ac:dyDescent="0.35">
      <c r="A250" s="351" t="s">
        <v>2547</v>
      </c>
      <c r="B250" s="302" t="s">
        <v>1106</v>
      </c>
      <c r="C250" s="305" t="s">
        <v>6127</v>
      </c>
      <c r="D250" s="345" t="s">
        <v>6128</v>
      </c>
      <c r="E250">
        <v>5.99</v>
      </c>
      <c r="F250">
        <v>2</v>
      </c>
      <c r="G250" s="356" t="s">
        <v>6460</v>
      </c>
    </row>
    <row r="251" spans="1:7" ht="16.2" thickBot="1" x14ac:dyDescent="0.35">
      <c r="A251" s="351" t="s">
        <v>2286</v>
      </c>
      <c r="B251" s="309" t="s">
        <v>6069</v>
      </c>
      <c r="C251" s="305" t="s">
        <v>6127</v>
      </c>
      <c r="D251" s="344" t="s">
        <v>6126</v>
      </c>
      <c r="E251">
        <v>4.49</v>
      </c>
      <c r="F251">
        <v>1</v>
      </c>
      <c r="G251" s="356" t="s">
        <v>6461</v>
      </c>
    </row>
    <row r="252" spans="1:7" ht="16.2" thickBot="1" x14ac:dyDescent="0.35">
      <c r="A252" s="351" t="s">
        <v>6172</v>
      </c>
      <c r="B252" s="300" t="s">
        <v>5945</v>
      </c>
      <c r="C252" s="305" t="s">
        <v>6127</v>
      </c>
      <c r="D252" s="344" t="s">
        <v>6126</v>
      </c>
      <c r="E252">
        <v>5.99</v>
      </c>
      <c r="F252">
        <v>1</v>
      </c>
      <c r="G252" s="356" t="s">
        <v>6462</v>
      </c>
    </row>
    <row r="253" spans="1:7" ht="16.2" thickBot="1" x14ac:dyDescent="0.35">
      <c r="A253" s="351" t="s">
        <v>5553</v>
      </c>
      <c r="B253" s="323" t="s">
        <v>6087</v>
      </c>
      <c r="C253" s="305" t="s">
        <v>6127</v>
      </c>
      <c r="D253" s="344" t="s">
        <v>6126</v>
      </c>
      <c r="E253">
        <v>5.99</v>
      </c>
      <c r="F253">
        <v>1</v>
      </c>
      <c r="G253" s="356" t="s">
        <v>6463</v>
      </c>
    </row>
    <row r="254" spans="1:7" ht="16.2" thickBot="1" x14ac:dyDescent="0.35">
      <c r="A254" s="351" t="s">
        <v>1812</v>
      </c>
      <c r="B254" s="293" t="s">
        <v>6056</v>
      </c>
      <c r="C254" s="305" t="s">
        <v>6127</v>
      </c>
      <c r="D254" s="344" t="s">
        <v>6126</v>
      </c>
      <c r="E254">
        <v>4.99</v>
      </c>
      <c r="F254">
        <v>1</v>
      </c>
      <c r="G254" s="356" t="s">
        <v>6464</v>
      </c>
    </row>
    <row r="255" spans="1:7" ht="16.2" thickBot="1" x14ac:dyDescent="0.35">
      <c r="A255" s="351" t="s">
        <v>6175</v>
      </c>
      <c r="B255" s="307" t="s">
        <v>6067</v>
      </c>
      <c r="C255" s="305" t="s">
        <v>6127</v>
      </c>
      <c r="D255" s="343" t="s">
        <v>6124</v>
      </c>
      <c r="E255">
        <v>5.99</v>
      </c>
      <c r="F255">
        <v>3</v>
      </c>
      <c r="G255" s="356" t="s">
        <v>6465</v>
      </c>
    </row>
    <row r="256" spans="1:7" ht="16.2" thickBot="1" x14ac:dyDescent="0.35">
      <c r="A256" s="351" t="s">
        <v>2559</v>
      </c>
      <c r="B256" s="328" t="s">
        <v>1108</v>
      </c>
      <c r="C256" s="305" t="s">
        <v>6129</v>
      </c>
      <c r="D256" s="345" t="s">
        <v>6128</v>
      </c>
      <c r="E256">
        <v>4.49</v>
      </c>
      <c r="F256">
        <v>2</v>
      </c>
      <c r="G256" s="356" t="s">
        <v>6466</v>
      </c>
    </row>
    <row r="257" spans="1:7" ht="16.2" thickBot="1" x14ac:dyDescent="0.35">
      <c r="A257" s="351" t="s">
        <v>3447</v>
      </c>
      <c r="B257" s="303" t="s">
        <v>6082</v>
      </c>
      <c r="C257" s="305" t="s">
        <v>6129</v>
      </c>
      <c r="D257" s="345" t="s">
        <v>6128</v>
      </c>
      <c r="E257">
        <v>3.49</v>
      </c>
      <c r="F257">
        <v>1</v>
      </c>
      <c r="G257" s="356" t="s">
        <v>6467</v>
      </c>
    </row>
    <row r="258" spans="1:7" ht="16.2" thickBot="1" x14ac:dyDescent="0.35">
      <c r="A258" s="351" t="s">
        <v>408</v>
      </c>
      <c r="B258" s="293" t="s">
        <v>6066</v>
      </c>
      <c r="C258" s="305" t="s">
        <v>6129</v>
      </c>
      <c r="D258" s="344" t="s">
        <v>6126</v>
      </c>
      <c r="E258">
        <v>5.99</v>
      </c>
      <c r="F258">
        <v>1</v>
      </c>
      <c r="G258" s="356" t="s">
        <v>6468</v>
      </c>
    </row>
    <row r="259" spans="1:7" ht="16.2" thickBot="1" x14ac:dyDescent="0.35">
      <c r="A259" s="351" t="s">
        <v>1669</v>
      </c>
      <c r="B259" s="296" t="s">
        <v>6058</v>
      </c>
      <c r="C259" s="305" t="s">
        <v>6129</v>
      </c>
      <c r="D259" s="347" t="s">
        <v>6140</v>
      </c>
      <c r="E259">
        <v>5.99</v>
      </c>
      <c r="F259">
        <v>1</v>
      </c>
      <c r="G259" s="356" t="s">
        <v>6469</v>
      </c>
    </row>
    <row r="260" spans="1:7" ht="16.2" thickBot="1" x14ac:dyDescent="0.35">
      <c r="A260" s="351" t="s">
        <v>1669</v>
      </c>
      <c r="B260" s="317" t="s">
        <v>1134</v>
      </c>
      <c r="C260" s="305" t="s">
        <v>6129</v>
      </c>
      <c r="D260" s="347" t="s">
        <v>6140</v>
      </c>
      <c r="E260">
        <v>5.99</v>
      </c>
      <c r="F260">
        <v>1</v>
      </c>
      <c r="G260" s="356" t="s">
        <v>6470</v>
      </c>
    </row>
    <row r="261" spans="1:7" ht="16.2" thickBot="1" x14ac:dyDescent="0.35">
      <c r="A261" s="351" t="s">
        <v>1669</v>
      </c>
      <c r="B261" s="293" t="s">
        <v>6056</v>
      </c>
      <c r="C261" s="305" t="s">
        <v>6130</v>
      </c>
      <c r="D261" s="345" t="s">
        <v>6128</v>
      </c>
      <c r="E261">
        <v>5.99</v>
      </c>
      <c r="F261">
        <v>1</v>
      </c>
      <c r="G261" s="356" t="s">
        <v>6471</v>
      </c>
    </row>
    <row r="262" spans="1:7" ht="16.2" thickBot="1" x14ac:dyDescent="0.35">
      <c r="A262" s="351" t="s">
        <v>5671</v>
      </c>
      <c r="B262" s="313" t="s">
        <v>6079</v>
      </c>
      <c r="C262" s="305" t="s">
        <v>6130</v>
      </c>
      <c r="D262" s="344" t="s">
        <v>6126</v>
      </c>
      <c r="E262">
        <v>5.99</v>
      </c>
      <c r="F262">
        <v>1</v>
      </c>
      <c r="G262" s="356" t="s">
        <v>6472</v>
      </c>
    </row>
    <row r="263" spans="1:7" ht="16.2" thickBot="1" x14ac:dyDescent="0.35">
      <c r="A263" s="351" t="s">
        <v>1910</v>
      </c>
      <c r="B263" s="321" t="s">
        <v>6084</v>
      </c>
      <c r="C263" s="305" t="s">
        <v>6130</v>
      </c>
      <c r="D263" s="347" t="s">
        <v>6140</v>
      </c>
      <c r="E263">
        <v>5.99</v>
      </c>
      <c r="F263">
        <v>1</v>
      </c>
      <c r="G263" s="356" t="s">
        <v>6473</v>
      </c>
    </row>
    <row r="264" spans="1:7" ht="16.2" thickBot="1" x14ac:dyDescent="0.35">
      <c r="A264" s="351" t="s">
        <v>5624</v>
      </c>
      <c r="B264" s="305" t="s">
        <v>6072</v>
      </c>
      <c r="C264" s="305" t="s">
        <v>6130</v>
      </c>
      <c r="D264" s="347" t="s">
        <v>6140</v>
      </c>
      <c r="E264">
        <v>5.99</v>
      </c>
      <c r="F264">
        <v>1</v>
      </c>
      <c r="G264" s="356" t="s">
        <v>6474</v>
      </c>
    </row>
    <row r="265" spans="1:7" ht="16.2" thickBot="1" x14ac:dyDescent="0.35">
      <c r="A265" s="352" t="s">
        <v>3449</v>
      </c>
      <c r="B265" s="297" t="s">
        <v>6059</v>
      </c>
      <c r="C265" s="305" t="s">
        <v>6130</v>
      </c>
      <c r="D265" s="347" t="s">
        <v>6140</v>
      </c>
      <c r="E265">
        <v>5.49</v>
      </c>
      <c r="F265">
        <v>1</v>
      </c>
      <c r="G265" s="356" t="s">
        <v>6475</v>
      </c>
    </row>
    <row r="266" spans="1:7" ht="16.2" thickBot="1" x14ac:dyDescent="0.35">
      <c r="A266" s="351" t="s">
        <v>4515</v>
      </c>
      <c r="B266" s="305" t="s">
        <v>6103</v>
      </c>
      <c r="C266" s="305" t="s">
        <v>6131</v>
      </c>
      <c r="D266" s="345" t="s">
        <v>6128</v>
      </c>
      <c r="E266">
        <v>5.99</v>
      </c>
      <c r="F266">
        <v>1</v>
      </c>
      <c r="G266" s="356" t="s">
        <v>6476</v>
      </c>
    </row>
    <row r="267" spans="1:7" ht="16.2" thickBot="1" x14ac:dyDescent="0.35">
      <c r="A267" s="352" t="s">
        <v>5840</v>
      </c>
      <c r="B267" s="317" t="s">
        <v>1134</v>
      </c>
      <c r="C267" s="305" t="s">
        <v>6131</v>
      </c>
      <c r="D267" s="345" t="s">
        <v>6128</v>
      </c>
      <c r="E267">
        <v>5.99</v>
      </c>
      <c r="F267">
        <v>2</v>
      </c>
      <c r="G267" s="356" t="s">
        <v>6477</v>
      </c>
    </row>
    <row r="268" spans="1:7" ht="16.2" thickBot="1" x14ac:dyDescent="0.35">
      <c r="A268" s="351" t="s">
        <v>5670</v>
      </c>
      <c r="B268" s="323" t="s">
        <v>6087</v>
      </c>
      <c r="C268" s="305" t="s">
        <v>6131</v>
      </c>
      <c r="D268" s="345" t="s">
        <v>6128</v>
      </c>
      <c r="E268">
        <v>5.99</v>
      </c>
      <c r="F268">
        <v>1</v>
      </c>
      <c r="G268" s="356" t="s">
        <v>6478</v>
      </c>
    </row>
    <row r="269" spans="1:7" ht="16.2" thickBot="1" x14ac:dyDescent="0.35">
      <c r="A269" s="351" t="s">
        <v>3040</v>
      </c>
      <c r="B269" s="299" t="s">
        <v>1102</v>
      </c>
      <c r="C269" s="305" t="s">
        <v>6131</v>
      </c>
      <c r="D269" s="344" t="s">
        <v>6126</v>
      </c>
      <c r="E269">
        <v>5.99</v>
      </c>
      <c r="F269">
        <v>1</v>
      </c>
      <c r="G269" s="356" t="s">
        <v>6479</v>
      </c>
    </row>
    <row r="270" spans="1:7" ht="16.2" thickBot="1" x14ac:dyDescent="0.35">
      <c r="A270" s="351" t="s">
        <v>5658</v>
      </c>
      <c r="B270" s="306" t="s">
        <v>1123</v>
      </c>
      <c r="C270" s="305" t="s">
        <v>6131</v>
      </c>
      <c r="D270" s="344" t="s">
        <v>6126</v>
      </c>
      <c r="E270">
        <v>4.49</v>
      </c>
      <c r="F270">
        <v>1</v>
      </c>
      <c r="G270" s="356" t="s">
        <v>6480</v>
      </c>
    </row>
    <row r="271" spans="1:7" ht="16.2" thickBot="1" x14ac:dyDescent="0.35">
      <c r="A271" s="352" t="s">
        <v>5942</v>
      </c>
      <c r="B271" s="306" t="s">
        <v>1123</v>
      </c>
      <c r="C271" s="305" t="s">
        <v>6131</v>
      </c>
      <c r="D271" s="344" t="s">
        <v>6126</v>
      </c>
      <c r="E271">
        <v>5.99</v>
      </c>
      <c r="F271">
        <v>1</v>
      </c>
      <c r="G271" s="356" t="s">
        <v>6481</v>
      </c>
    </row>
    <row r="272" spans="1:7" ht="16.2" thickBot="1" x14ac:dyDescent="0.35">
      <c r="A272" s="351" t="s">
        <v>3058</v>
      </c>
      <c r="B272" s="330" t="s">
        <v>6096</v>
      </c>
      <c r="C272" s="305" t="s">
        <v>6131</v>
      </c>
      <c r="D272" s="344" t="s">
        <v>6126</v>
      </c>
      <c r="E272">
        <v>5.99</v>
      </c>
      <c r="F272">
        <v>1</v>
      </c>
      <c r="G272" s="356" t="s">
        <v>6482</v>
      </c>
    </row>
    <row r="273" spans="1:7" ht="16.2" thickBot="1" x14ac:dyDescent="0.35">
      <c r="A273" s="351" t="s">
        <v>862</v>
      </c>
      <c r="B273" s="295" t="s">
        <v>6055</v>
      </c>
      <c r="C273" s="305" t="s">
        <v>6131</v>
      </c>
      <c r="D273" s="344" t="s">
        <v>6126</v>
      </c>
      <c r="E273">
        <v>5.99</v>
      </c>
      <c r="F273">
        <v>1</v>
      </c>
      <c r="G273" s="356" t="s">
        <v>6483</v>
      </c>
    </row>
    <row r="274" spans="1:7" ht="16.2" thickBot="1" x14ac:dyDescent="0.35">
      <c r="A274" s="351" t="s">
        <v>2420</v>
      </c>
      <c r="B274" s="312" t="s">
        <v>6073</v>
      </c>
      <c r="C274" s="305" t="s">
        <v>6131</v>
      </c>
      <c r="D274" s="344" t="s">
        <v>6126</v>
      </c>
      <c r="E274">
        <v>5.99</v>
      </c>
      <c r="F274">
        <v>3</v>
      </c>
      <c r="G274" s="356" t="s">
        <v>6484</v>
      </c>
    </row>
    <row r="275" spans="1:7" ht="16.2" thickBot="1" x14ac:dyDescent="0.35">
      <c r="A275" s="351" t="s">
        <v>298</v>
      </c>
      <c r="B275" s="312" t="s">
        <v>6073</v>
      </c>
      <c r="C275" s="305" t="s">
        <v>6131</v>
      </c>
      <c r="D275" s="344" t="s">
        <v>6126</v>
      </c>
      <c r="E275">
        <v>5.99</v>
      </c>
      <c r="F275">
        <v>1</v>
      </c>
      <c r="G275" s="356" t="s">
        <v>6485</v>
      </c>
    </row>
    <row r="276" spans="1:7" ht="16.2" thickBot="1" x14ac:dyDescent="0.35">
      <c r="A276" s="351" t="s">
        <v>1611</v>
      </c>
      <c r="B276" s="312" t="s">
        <v>6073</v>
      </c>
      <c r="C276" s="305" t="s">
        <v>6151</v>
      </c>
      <c r="D276" s="345" t="s">
        <v>6128</v>
      </c>
      <c r="E276">
        <v>5.99</v>
      </c>
      <c r="F276">
        <v>1</v>
      </c>
      <c r="G276" s="356" t="s">
        <v>6486</v>
      </c>
    </row>
    <row r="277" spans="1:7" ht="16.2" thickBot="1" x14ac:dyDescent="0.35">
      <c r="A277" s="351" t="s">
        <v>2142</v>
      </c>
      <c r="B277" s="307" t="s">
        <v>6067</v>
      </c>
      <c r="C277" s="305" t="s">
        <v>6146</v>
      </c>
      <c r="D277" s="345" t="s">
        <v>6128</v>
      </c>
      <c r="E277">
        <v>5.49</v>
      </c>
      <c r="F277">
        <v>1</v>
      </c>
      <c r="G277" s="356" t="s">
        <v>6487</v>
      </c>
    </row>
    <row r="278" spans="1:7" ht="16.2" thickBot="1" x14ac:dyDescent="0.35">
      <c r="A278" s="351" t="s">
        <v>2091</v>
      </c>
      <c r="B278" s="295" t="s">
        <v>6055</v>
      </c>
      <c r="C278" s="305" t="s">
        <v>6146</v>
      </c>
      <c r="D278" s="344" t="s">
        <v>6126</v>
      </c>
      <c r="E278">
        <v>5.49</v>
      </c>
      <c r="F278">
        <v>2</v>
      </c>
      <c r="G278" s="356" t="s">
        <v>6488</v>
      </c>
    </row>
    <row r="279" spans="1:7" ht="16.2" thickBot="1" x14ac:dyDescent="0.35">
      <c r="A279" s="351" t="s">
        <v>4253</v>
      </c>
      <c r="B279" s="297" t="s">
        <v>6059</v>
      </c>
      <c r="C279" s="305" t="s">
        <v>6146</v>
      </c>
      <c r="D279" s="344" t="s">
        <v>6126</v>
      </c>
      <c r="E279">
        <v>5.49</v>
      </c>
      <c r="F279">
        <v>1</v>
      </c>
      <c r="G279" s="356" t="s">
        <v>6489</v>
      </c>
    </row>
    <row r="280" spans="1:7" ht="16.2" thickBot="1" x14ac:dyDescent="0.35">
      <c r="A280" s="351" t="s">
        <v>3029</v>
      </c>
      <c r="B280" s="323" t="s">
        <v>6087</v>
      </c>
      <c r="C280" s="305" t="s">
        <v>6138</v>
      </c>
      <c r="D280" s="345" t="s">
        <v>6128</v>
      </c>
      <c r="E280">
        <v>5.49</v>
      </c>
      <c r="F280">
        <v>1</v>
      </c>
      <c r="G280" s="356" t="s">
        <v>6490</v>
      </c>
    </row>
    <row r="281" spans="1:7" ht="16.2" thickBot="1" x14ac:dyDescent="0.35">
      <c r="A281" s="351" t="s">
        <v>3090</v>
      </c>
      <c r="B281" s="293" t="s">
        <v>6089</v>
      </c>
      <c r="C281" s="305" t="s">
        <v>6148</v>
      </c>
      <c r="D281" s="345" t="s">
        <v>6128</v>
      </c>
      <c r="E281">
        <v>5.49</v>
      </c>
      <c r="F281">
        <v>1</v>
      </c>
      <c r="G281" s="356" t="s">
        <v>6491</v>
      </c>
    </row>
    <row r="282" spans="1:7" ht="16.2" thickBot="1" x14ac:dyDescent="0.35">
      <c r="A282" s="351" t="s">
        <v>2470</v>
      </c>
      <c r="B282" s="306" t="s">
        <v>6104</v>
      </c>
      <c r="C282" s="305" t="s">
        <v>6148</v>
      </c>
      <c r="D282" s="344" t="s">
        <v>6126</v>
      </c>
      <c r="E282">
        <v>5.49</v>
      </c>
      <c r="F282">
        <v>1</v>
      </c>
      <c r="G282" s="356" t="s">
        <v>6492</v>
      </c>
    </row>
    <row r="283" spans="1:7" ht="16.2" thickBot="1" x14ac:dyDescent="0.35">
      <c r="A283" s="351" t="s">
        <v>2403</v>
      </c>
      <c r="B283" s="312" t="s">
        <v>6073</v>
      </c>
      <c r="C283" s="305" t="s">
        <v>6152</v>
      </c>
      <c r="D283" s="345" t="s">
        <v>6128</v>
      </c>
      <c r="E283">
        <v>5.49</v>
      </c>
      <c r="F283">
        <v>2</v>
      </c>
      <c r="G283" s="356" t="s">
        <v>6493</v>
      </c>
    </row>
    <row r="284" spans="1:7" ht="16.2" thickBot="1" x14ac:dyDescent="0.35">
      <c r="A284" s="351" t="s">
        <v>3437</v>
      </c>
      <c r="B284" s="296" t="s">
        <v>6058</v>
      </c>
      <c r="C284" s="305" t="s">
        <v>6153</v>
      </c>
      <c r="D284" s="344" t="s">
        <v>6126</v>
      </c>
      <c r="E284">
        <v>5.49</v>
      </c>
      <c r="F284">
        <v>1</v>
      </c>
      <c r="G284" s="356" t="s">
        <v>6494</v>
      </c>
    </row>
    <row r="285" spans="1:7" ht="16.2" thickBot="1" x14ac:dyDescent="0.35">
      <c r="A285" s="351" t="s">
        <v>3437</v>
      </c>
      <c r="B285" s="301" t="s">
        <v>6105</v>
      </c>
      <c r="C285" s="305" t="s">
        <v>6139</v>
      </c>
      <c r="D285" s="345" t="s">
        <v>6128</v>
      </c>
      <c r="E285">
        <v>5.49</v>
      </c>
      <c r="F285">
        <v>4</v>
      </c>
      <c r="G285" s="356" t="s">
        <v>6495</v>
      </c>
    </row>
    <row r="286" spans="1:7" ht="16.2" thickBot="1" x14ac:dyDescent="0.35">
      <c r="A286" s="351" t="s">
        <v>5582</v>
      </c>
      <c r="B286" s="296" t="s">
        <v>6058</v>
      </c>
      <c r="C286" s="305" t="s">
        <v>6139</v>
      </c>
      <c r="D286" s="344" t="s">
        <v>6126</v>
      </c>
      <c r="E286">
        <v>5.49</v>
      </c>
      <c r="F286">
        <v>2</v>
      </c>
      <c r="G286" s="356" t="s">
        <v>6496</v>
      </c>
    </row>
    <row r="287" spans="1:7" ht="16.2" thickBot="1" x14ac:dyDescent="0.35">
      <c r="A287" s="351" t="s">
        <v>5671</v>
      </c>
      <c r="B287" s="316" t="s">
        <v>6077</v>
      </c>
      <c r="C287" s="305" t="s">
        <v>6139</v>
      </c>
      <c r="D287" s="344" t="s">
        <v>6126</v>
      </c>
      <c r="E287">
        <v>5.49</v>
      </c>
      <c r="F287">
        <v>1</v>
      </c>
      <c r="G287" s="356" t="s">
        <v>6497</v>
      </c>
    </row>
    <row r="288" spans="1:7" ht="16.2" thickBot="1" x14ac:dyDescent="0.35">
      <c r="A288" s="351" t="s">
        <v>1851</v>
      </c>
      <c r="B288" s="312" t="s">
        <v>6073</v>
      </c>
      <c r="C288" s="305" t="s">
        <v>6154</v>
      </c>
      <c r="D288" s="345" t="s">
        <v>6128</v>
      </c>
      <c r="E288">
        <v>5.49</v>
      </c>
      <c r="F288">
        <v>2</v>
      </c>
      <c r="G288" s="356" t="s">
        <v>6498</v>
      </c>
    </row>
    <row r="289" spans="1:7" ht="16.2" thickBot="1" x14ac:dyDescent="0.35">
      <c r="A289" s="351" t="s">
        <v>5161</v>
      </c>
      <c r="B289" s="303" t="s">
        <v>6082</v>
      </c>
      <c r="C289" s="305" t="s">
        <v>6149</v>
      </c>
      <c r="D289" s="344" t="s">
        <v>6126</v>
      </c>
      <c r="E289">
        <v>5.49</v>
      </c>
      <c r="F289">
        <v>1</v>
      </c>
      <c r="G289" s="356" t="s">
        <v>6499</v>
      </c>
    </row>
    <row r="290" spans="1:7" ht="16.2" thickBot="1" x14ac:dyDescent="0.35">
      <c r="A290" s="352" t="s">
        <v>3060</v>
      </c>
      <c r="B290" s="311" t="s">
        <v>6071</v>
      </c>
      <c r="C290" s="305" t="s">
        <v>6143</v>
      </c>
      <c r="D290" s="345" t="s">
        <v>6128</v>
      </c>
      <c r="E290">
        <v>5.49</v>
      </c>
      <c r="F290">
        <v>1</v>
      </c>
      <c r="G290" s="356" t="s">
        <v>6500</v>
      </c>
    </row>
    <row r="291" spans="1:7" ht="16.2" thickBot="1" x14ac:dyDescent="0.35">
      <c r="A291" s="351" t="s">
        <v>2114</v>
      </c>
      <c r="B291" s="293" t="s">
        <v>6056</v>
      </c>
      <c r="C291" s="305" t="s">
        <v>6135</v>
      </c>
      <c r="D291" s="345" t="s">
        <v>6128</v>
      </c>
      <c r="E291">
        <v>5.49</v>
      </c>
      <c r="F291">
        <v>1</v>
      </c>
      <c r="G291" s="356" t="s">
        <v>6501</v>
      </c>
    </row>
    <row r="292" spans="1:7" ht="16.2" thickBot="1" x14ac:dyDescent="0.35">
      <c r="A292" s="351" t="s">
        <v>2443</v>
      </c>
      <c r="B292" s="312" t="s">
        <v>6073</v>
      </c>
      <c r="C292" s="305" t="s">
        <v>6135</v>
      </c>
      <c r="D292" s="345" t="s">
        <v>6128</v>
      </c>
      <c r="E292">
        <v>5.49</v>
      </c>
      <c r="F292">
        <v>1</v>
      </c>
      <c r="G292" s="356" t="s">
        <v>6502</v>
      </c>
    </row>
    <row r="293" spans="1:7" ht="16.2" thickBot="1" x14ac:dyDescent="0.35">
      <c r="A293" s="351" t="s">
        <v>3150</v>
      </c>
      <c r="B293" s="312" t="s">
        <v>6073</v>
      </c>
      <c r="C293" s="305" t="s">
        <v>6135</v>
      </c>
      <c r="D293" s="345" t="s">
        <v>6128</v>
      </c>
      <c r="E293">
        <v>5.49</v>
      </c>
      <c r="F293">
        <v>1</v>
      </c>
      <c r="G293" s="356" t="s">
        <v>6502</v>
      </c>
    </row>
    <row r="294" spans="1:7" ht="16.2" thickBot="1" x14ac:dyDescent="0.35">
      <c r="A294" s="351" t="s">
        <v>5557</v>
      </c>
      <c r="B294" s="326" t="s">
        <v>6093</v>
      </c>
      <c r="C294" s="305" t="s">
        <v>6135</v>
      </c>
      <c r="D294" s="344" t="s">
        <v>6126</v>
      </c>
      <c r="E294">
        <v>5.49</v>
      </c>
      <c r="F294">
        <v>1</v>
      </c>
      <c r="G294" s="356" t="s">
        <v>6503</v>
      </c>
    </row>
    <row r="295" spans="1:7" ht="16.2" thickBot="1" x14ac:dyDescent="0.35">
      <c r="A295" s="351" t="s">
        <v>4466</v>
      </c>
      <c r="B295" s="322" t="s">
        <v>6086</v>
      </c>
      <c r="C295" s="305" t="s">
        <v>6135</v>
      </c>
      <c r="D295" s="348" t="s">
        <v>6150</v>
      </c>
      <c r="E295">
        <v>5.49</v>
      </c>
      <c r="F295">
        <v>2</v>
      </c>
      <c r="G295" s="356" t="s">
        <v>6504</v>
      </c>
    </row>
    <row r="296" spans="1:7" ht="16.2" thickBot="1" x14ac:dyDescent="0.35">
      <c r="A296" s="351" t="s">
        <v>6180</v>
      </c>
      <c r="B296" s="327" t="s">
        <v>1101</v>
      </c>
      <c r="C296" s="305" t="s">
        <v>6135</v>
      </c>
      <c r="D296" s="347" t="s">
        <v>6140</v>
      </c>
      <c r="E296">
        <v>5.49</v>
      </c>
      <c r="F296">
        <v>3</v>
      </c>
      <c r="G296" s="356" t="s">
        <v>6505</v>
      </c>
    </row>
    <row r="297" spans="1:7" ht="16.2" thickBot="1" x14ac:dyDescent="0.35">
      <c r="A297" s="352" t="s">
        <v>1336</v>
      </c>
      <c r="B297" s="306" t="s">
        <v>1123</v>
      </c>
      <c r="C297" s="305" t="s">
        <v>6135</v>
      </c>
      <c r="D297" s="347" t="s">
        <v>6140</v>
      </c>
      <c r="E297">
        <v>5.49</v>
      </c>
      <c r="F297">
        <v>1</v>
      </c>
      <c r="G297" s="356" t="s">
        <v>6506</v>
      </c>
    </row>
    <row r="298" spans="1:7" ht="16.2" thickBot="1" x14ac:dyDescent="0.35">
      <c r="A298" s="351" t="s">
        <v>1645</v>
      </c>
      <c r="B298" s="326" t="s">
        <v>6093</v>
      </c>
      <c r="C298" s="305" t="s">
        <v>6135</v>
      </c>
      <c r="D298" s="347" t="s">
        <v>6140</v>
      </c>
      <c r="E298">
        <v>5.49</v>
      </c>
      <c r="F298">
        <v>3</v>
      </c>
      <c r="G298" s="356" t="s">
        <v>6507</v>
      </c>
    </row>
    <row r="299" spans="1:7" ht="16.2" thickBot="1" x14ac:dyDescent="0.35">
      <c r="A299" s="351" t="s">
        <v>1938</v>
      </c>
      <c r="B299" s="312" t="s">
        <v>6083</v>
      </c>
      <c r="C299" s="305" t="s">
        <v>6135</v>
      </c>
      <c r="D299" s="347" t="s">
        <v>6140</v>
      </c>
      <c r="E299">
        <v>3.99</v>
      </c>
      <c r="F299">
        <v>3</v>
      </c>
      <c r="G299" s="356" t="s">
        <v>6508</v>
      </c>
    </row>
    <row r="300" spans="1:7" ht="16.2" thickBot="1" x14ac:dyDescent="0.35">
      <c r="A300" s="351" t="s">
        <v>3793</v>
      </c>
      <c r="B300" s="328" t="s">
        <v>1108</v>
      </c>
      <c r="C300" s="305" t="s">
        <v>6123</v>
      </c>
      <c r="D300" s="344" t="s">
        <v>6126</v>
      </c>
      <c r="E300">
        <v>4.99</v>
      </c>
      <c r="F300">
        <v>1</v>
      </c>
      <c r="G300" s="356" t="s">
        <v>6509</v>
      </c>
    </row>
    <row r="301" spans="1:7" ht="16.2" thickBot="1" x14ac:dyDescent="0.35">
      <c r="A301" s="351" t="s">
        <v>3667</v>
      </c>
      <c r="B301" s="317" t="s">
        <v>1134</v>
      </c>
      <c r="C301" s="305" t="s">
        <v>6123</v>
      </c>
      <c r="D301" s="344" t="s">
        <v>6126</v>
      </c>
      <c r="E301">
        <v>4.99</v>
      </c>
      <c r="F301">
        <v>1</v>
      </c>
      <c r="G301" s="356" t="s">
        <v>6510</v>
      </c>
    </row>
    <row r="302" spans="1:7" ht="16.2" thickBot="1" x14ac:dyDescent="0.35">
      <c r="A302" s="351" t="s">
        <v>3669</v>
      </c>
      <c r="B302" s="317" t="s">
        <v>1134</v>
      </c>
      <c r="C302" s="305" t="s">
        <v>6123</v>
      </c>
      <c r="D302" s="344" t="s">
        <v>6126</v>
      </c>
      <c r="E302">
        <v>4.99</v>
      </c>
      <c r="F302">
        <v>1</v>
      </c>
      <c r="G302" s="356" t="s">
        <v>6511</v>
      </c>
    </row>
    <row r="303" spans="1:7" ht="16.2" thickBot="1" x14ac:dyDescent="0.35">
      <c r="A303" s="351" t="s">
        <v>2392</v>
      </c>
      <c r="B303" s="293" t="s">
        <v>6089</v>
      </c>
      <c r="C303" s="305" t="s">
        <v>6123</v>
      </c>
      <c r="D303" s="344" t="s">
        <v>6126</v>
      </c>
      <c r="E303">
        <v>3.99</v>
      </c>
      <c r="F303">
        <v>1</v>
      </c>
      <c r="G303" s="356" t="s">
        <v>6512</v>
      </c>
    </row>
    <row r="304" spans="1:7" ht="16.2" thickBot="1" x14ac:dyDescent="0.35">
      <c r="A304" s="352" t="s">
        <v>6176</v>
      </c>
      <c r="B304" s="323" t="s">
        <v>6087</v>
      </c>
      <c r="C304" s="305" t="s">
        <v>6123</v>
      </c>
      <c r="D304" s="344" t="s">
        <v>6126</v>
      </c>
      <c r="E304">
        <v>4.99</v>
      </c>
      <c r="F304">
        <v>1</v>
      </c>
      <c r="G304" s="356" t="s">
        <v>6513</v>
      </c>
    </row>
    <row r="305" spans="1:7" ht="16.2" thickBot="1" x14ac:dyDescent="0.35">
      <c r="A305" s="351" t="s">
        <v>3166</v>
      </c>
      <c r="B305" s="327" t="s">
        <v>1101</v>
      </c>
      <c r="C305" s="305" t="s">
        <v>6125</v>
      </c>
      <c r="D305" s="345" t="s">
        <v>6128</v>
      </c>
      <c r="E305">
        <v>4.99</v>
      </c>
      <c r="F305">
        <v>1</v>
      </c>
      <c r="G305" s="356" t="s">
        <v>6514</v>
      </c>
    </row>
    <row r="306" spans="1:7" ht="16.2" thickBot="1" x14ac:dyDescent="0.35">
      <c r="A306" s="352" t="s">
        <v>3201</v>
      </c>
      <c r="B306" s="299" t="s">
        <v>1102</v>
      </c>
      <c r="C306" s="305" t="s">
        <v>6125</v>
      </c>
      <c r="D306" s="344" t="s">
        <v>6126</v>
      </c>
      <c r="E306">
        <v>4.49</v>
      </c>
      <c r="F306">
        <v>1</v>
      </c>
      <c r="G306" s="356" t="s">
        <v>6515</v>
      </c>
    </row>
    <row r="307" spans="1:7" ht="16.2" thickBot="1" x14ac:dyDescent="0.35">
      <c r="A307" s="351" t="s">
        <v>2983</v>
      </c>
      <c r="B307" s="309" t="s">
        <v>6069</v>
      </c>
      <c r="C307" s="305" t="s">
        <v>6125</v>
      </c>
      <c r="D307" s="344" t="s">
        <v>6126</v>
      </c>
      <c r="E307">
        <v>3.99</v>
      </c>
      <c r="F307">
        <v>2</v>
      </c>
      <c r="G307" s="356" t="s">
        <v>6516</v>
      </c>
    </row>
    <row r="308" spans="1:7" ht="16.2" thickBot="1" x14ac:dyDescent="0.35">
      <c r="A308" s="351" t="s">
        <v>3354</v>
      </c>
      <c r="B308" s="309" t="s">
        <v>6069</v>
      </c>
      <c r="C308" s="305" t="s">
        <v>6125</v>
      </c>
      <c r="D308" s="344" t="s">
        <v>6126</v>
      </c>
      <c r="E308">
        <v>4.99</v>
      </c>
      <c r="F308">
        <v>2</v>
      </c>
      <c r="G308" s="356" t="s">
        <v>6517</v>
      </c>
    </row>
    <row r="309" spans="1:7" ht="16.2" thickBot="1" x14ac:dyDescent="0.35">
      <c r="A309" s="351" t="s">
        <v>2897</v>
      </c>
      <c r="B309" s="305" t="s">
        <v>6106</v>
      </c>
      <c r="C309" s="305" t="s">
        <v>6125</v>
      </c>
      <c r="D309" s="344" t="s">
        <v>6126</v>
      </c>
      <c r="E309">
        <v>4.99</v>
      </c>
      <c r="F309">
        <v>1</v>
      </c>
      <c r="G309" s="356" t="s">
        <v>6518</v>
      </c>
    </row>
    <row r="310" spans="1:7" ht="16.2" thickBot="1" x14ac:dyDescent="0.35">
      <c r="A310" s="351" t="s">
        <v>5392</v>
      </c>
      <c r="B310" s="334" t="s">
        <v>6107</v>
      </c>
      <c r="C310" s="305" t="s">
        <v>6125</v>
      </c>
      <c r="D310" s="344" t="s">
        <v>6126</v>
      </c>
      <c r="E310">
        <v>4.99</v>
      </c>
      <c r="F310">
        <v>1</v>
      </c>
      <c r="G310" s="356" t="s">
        <v>6519</v>
      </c>
    </row>
    <row r="311" spans="1:7" ht="16.2" thickBot="1" x14ac:dyDescent="0.35">
      <c r="A311" s="351" t="s">
        <v>3207</v>
      </c>
      <c r="B311" s="326" t="s">
        <v>6093</v>
      </c>
      <c r="C311" s="305" t="s">
        <v>6125</v>
      </c>
      <c r="D311" s="344" t="s">
        <v>6126</v>
      </c>
      <c r="E311">
        <v>4.99</v>
      </c>
      <c r="F311">
        <v>1</v>
      </c>
      <c r="G311" s="356" t="s">
        <v>6520</v>
      </c>
    </row>
    <row r="312" spans="1:7" ht="16.2" thickBot="1" x14ac:dyDescent="0.35">
      <c r="A312" s="352" t="s">
        <v>5715</v>
      </c>
      <c r="B312" s="326" t="s">
        <v>6093</v>
      </c>
      <c r="C312" s="305" t="s">
        <v>6125</v>
      </c>
      <c r="D312" s="344" t="s">
        <v>6126</v>
      </c>
      <c r="E312">
        <v>4.99</v>
      </c>
      <c r="F312">
        <v>1</v>
      </c>
      <c r="G312" s="356" t="s">
        <v>6521</v>
      </c>
    </row>
    <row r="313" spans="1:7" ht="16.2" thickBot="1" x14ac:dyDescent="0.35">
      <c r="A313" s="352" t="s">
        <v>6173</v>
      </c>
      <c r="B313" s="293" t="s">
        <v>6063</v>
      </c>
      <c r="C313" s="305" t="s">
        <v>6125</v>
      </c>
      <c r="D313" s="344" t="s">
        <v>6126</v>
      </c>
      <c r="E313">
        <v>3.49</v>
      </c>
      <c r="F313">
        <v>1</v>
      </c>
      <c r="G313" s="356" t="s">
        <v>6522</v>
      </c>
    </row>
    <row r="314" spans="1:7" ht="16.2" thickBot="1" x14ac:dyDescent="0.35">
      <c r="A314" s="351" t="s">
        <v>4806</v>
      </c>
      <c r="B314" s="320" t="s">
        <v>6094</v>
      </c>
      <c r="C314" s="305" t="s">
        <v>6125</v>
      </c>
      <c r="D314" s="344" t="s">
        <v>6126</v>
      </c>
      <c r="E314">
        <v>4.99</v>
      </c>
      <c r="F314">
        <v>1</v>
      </c>
      <c r="G314" s="356" t="s">
        <v>6523</v>
      </c>
    </row>
    <row r="315" spans="1:7" ht="16.2" thickBot="1" x14ac:dyDescent="0.35">
      <c r="A315" s="351" t="s">
        <v>6174</v>
      </c>
      <c r="B315" s="298" t="s">
        <v>6060</v>
      </c>
      <c r="C315" s="305" t="s">
        <v>6125</v>
      </c>
      <c r="D315" s="344" t="s">
        <v>6126</v>
      </c>
      <c r="E315">
        <v>4.99</v>
      </c>
      <c r="F315">
        <v>1</v>
      </c>
      <c r="G315" s="356" t="s">
        <v>6524</v>
      </c>
    </row>
    <row r="316" spans="1:7" ht="16.2" thickBot="1" x14ac:dyDescent="0.35">
      <c r="A316" s="351" t="s">
        <v>2041</v>
      </c>
      <c r="B316" s="321" t="s">
        <v>6084</v>
      </c>
      <c r="C316" s="305" t="s">
        <v>6125</v>
      </c>
      <c r="D316" s="347" t="s">
        <v>6140</v>
      </c>
      <c r="E316">
        <v>4.99</v>
      </c>
      <c r="F316">
        <v>1</v>
      </c>
      <c r="G316" s="356" t="s">
        <v>6525</v>
      </c>
    </row>
    <row r="317" spans="1:7" ht="16.2" thickBot="1" x14ac:dyDescent="0.35">
      <c r="A317" s="352" t="s">
        <v>459</v>
      </c>
      <c r="B317" s="311" t="s">
        <v>6071</v>
      </c>
      <c r="C317" s="305" t="s">
        <v>6125</v>
      </c>
      <c r="D317" s="347" t="s">
        <v>6140</v>
      </c>
      <c r="E317">
        <v>4.99</v>
      </c>
      <c r="F317">
        <v>2</v>
      </c>
      <c r="G317" s="356" t="s">
        <v>6526</v>
      </c>
    </row>
    <row r="318" spans="1:7" ht="16.2" thickBot="1" x14ac:dyDescent="0.35">
      <c r="A318" s="351" t="s">
        <v>4134</v>
      </c>
      <c r="B318" s="327" t="s">
        <v>1101</v>
      </c>
      <c r="C318" s="305" t="s">
        <v>6127</v>
      </c>
      <c r="D318" s="345" t="s">
        <v>6128</v>
      </c>
      <c r="E318">
        <v>4.99</v>
      </c>
      <c r="F318">
        <v>1</v>
      </c>
      <c r="G318" s="356" t="s">
        <v>6527</v>
      </c>
    </row>
    <row r="319" spans="1:7" ht="16.2" thickBot="1" x14ac:dyDescent="0.35">
      <c r="A319" s="351" t="s">
        <v>3044</v>
      </c>
      <c r="B319" s="295" t="s">
        <v>6055</v>
      </c>
      <c r="C319" s="305" t="s">
        <v>6127</v>
      </c>
      <c r="D319" s="345" t="s">
        <v>6128</v>
      </c>
      <c r="E319">
        <v>4.99</v>
      </c>
      <c r="F319">
        <v>2</v>
      </c>
      <c r="G319" s="356" t="s">
        <v>6528</v>
      </c>
    </row>
    <row r="320" spans="1:7" ht="16.2" thickBot="1" x14ac:dyDescent="0.35">
      <c r="A320" s="351" t="s">
        <v>1317</v>
      </c>
      <c r="B320" s="300" t="s">
        <v>5944</v>
      </c>
      <c r="C320" s="305" t="s">
        <v>6127</v>
      </c>
      <c r="D320" s="345" t="s">
        <v>6128</v>
      </c>
      <c r="E320">
        <v>4.49</v>
      </c>
      <c r="F320">
        <v>2</v>
      </c>
      <c r="G320" s="356" t="s">
        <v>6529</v>
      </c>
    </row>
    <row r="321" spans="1:7" ht="16.2" thickBot="1" x14ac:dyDescent="0.35">
      <c r="A321" s="351" t="s">
        <v>2478</v>
      </c>
      <c r="B321" s="297" t="s">
        <v>6059</v>
      </c>
      <c r="C321" s="305" t="s">
        <v>6127</v>
      </c>
      <c r="D321" s="345" t="s">
        <v>6128</v>
      </c>
      <c r="E321">
        <v>4.99</v>
      </c>
      <c r="F321">
        <v>1</v>
      </c>
      <c r="G321" s="356" t="s">
        <v>6530</v>
      </c>
    </row>
    <row r="322" spans="1:7" ht="16.2" thickBot="1" x14ac:dyDescent="0.35">
      <c r="A322" s="351" t="s">
        <v>1249</v>
      </c>
      <c r="B322" s="301" t="s">
        <v>6061</v>
      </c>
      <c r="C322" s="305" t="s">
        <v>6127</v>
      </c>
      <c r="D322" s="344" t="s">
        <v>6126</v>
      </c>
      <c r="E322">
        <v>4.99</v>
      </c>
      <c r="F322">
        <v>1</v>
      </c>
      <c r="G322" s="356" t="s">
        <v>6531</v>
      </c>
    </row>
    <row r="323" spans="1:7" ht="16.2" thickBot="1" x14ac:dyDescent="0.35">
      <c r="A323" s="351" t="s">
        <v>3459</v>
      </c>
      <c r="B323" s="315" t="s">
        <v>6108</v>
      </c>
      <c r="C323" s="305" t="s">
        <v>6127</v>
      </c>
      <c r="D323" s="344" t="s">
        <v>6126</v>
      </c>
      <c r="E323">
        <v>4.99</v>
      </c>
      <c r="F323">
        <v>1</v>
      </c>
      <c r="G323" s="356" t="s">
        <v>6532</v>
      </c>
    </row>
    <row r="324" spans="1:7" ht="16.2" thickBot="1" x14ac:dyDescent="0.35">
      <c r="A324" s="351" t="s">
        <v>297</v>
      </c>
      <c r="B324" s="308" t="s">
        <v>6068</v>
      </c>
      <c r="C324" s="305" t="s">
        <v>6127</v>
      </c>
      <c r="D324" s="344" t="s">
        <v>6126</v>
      </c>
      <c r="E324">
        <v>4.99</v>
      </c>
      <c r="F324">
        <v>3</v>
      </c>
      <c r="G324" s="356" t="s">
        <v>6533</v>
      </c>
    </row>
    <row r="325" spans="1:7" ht="16.2" thickBot="1" x14ac:dyDescent="0.35">
      <c r="A325" s="351" t="s">
        <v>4266</v>
      </c>
      <c r="B325" s="308" t="s">
        <v>6068</v>
      </c>
      <c r="C325" s="305" t="s">
        <v>6127</v>
      </c>
      <c r="D325" s="344" t="s">
        <v>6126</v>
      </c>
      <c r="E325">
        <v>4.99</v>
      </c>
      <c r="F325">
        <v>1</v>
      </c>
      <c r="G325" s="356" t="s">
        <v>6534</v>
      </c>
    </row>
    <row r="326" spans="1:7" ht="16.2" thickBot="1" x14ac:dyDescent="0.35">
      <c r="A326" s="351" t="s">
        <v>5561</v>
      </c>
      <c r="B326" s="312" t="s">
        <v>6073</v>
      </c>
      <c r="C326" s="305" t="s">
        <v>6127</v>
      </c>
      <c r="D326" s="344" t="s">
        <v>6126</v>
      </c>
      <c r="E326">
        <v>4.99</v>
      </c>
      <c r="F326">
        <v>1</v>
      </c>
      <c r="G326" s="356" t="s">
        <v>6535</v>
      </c>
    </row>
    <row r="327" spans="1:7" ht="16.2" thickBot="1" x14ac:dyDescent="0.35">
      <c r="A327" s="352" t="s">
        <v>2024</v>
      </c>
      <c r="B327" s="302" t="s">
        <v>1106</v>
      </c>
      <c r="C327" s="305" t="s">
        <v>6127</v>
      </c>
      <c r="D327" s="347" t="s">
        <v>6140</v>
      </c>
      <c r="E327">
        <v>3.99</v>
      </c>
      <c r="F327">
        <v>1</v>
      </c>
      <c r="G327" s="356" t="s">
        <v>6536</v>
      </c>
    </row>
    <row r="328" spans="1:7" ht="16.2" thickBot="1" x14ac:dyDescent="0.35">
      <c r="A328" s="351" t="s">
        <v>3060</v>
      </c>
      <c r="B328" s="319" t="s">
        <v>1119</v>
      </c>
      <c r="C328" s="305" t="s">
        <v>6129</v>
      </c>
      <c r="D328" s="345" t="s">
        <v>6128</v>
      </c>
      <c r="E328">
        <v>4.99</v>
      </c>
      <c r="F328">
        <v>1</v>
      </c>
      <c r="G328" s="356" t="s">
        <v>6537</v>
      </c>
    </row>
    <row r="329" spans="1:7" ht="16.2" thickBot="1" x14ac:dyDescent="0.35">
      <c r="A329" s="351" t="s">
        <v>3775</v>
      </c>
      <c r="B329" s="305" t="s">
        <v>6103</v>
      </c>
      <c r="C329" s="305" t="s">
        <v>6129</v>
      </c>
      <c r="D329" s="345" t="s">
        <v>6128</v>
      </c>
      <c r="E329">
        <v>4.99</v>
      </c>
      <c r="F329">
        <v>1</v>
      </c>
      <c r="G329" s="356" t="s">
        <v>6538</v>
      </c>
    </row>
    <row r="330" spans="1:7" ht="16.2" thickBot="1" x14ac:dyDescent="0.35">
      <c r="A330" s="351" t="s">
        <v>5659</v>
      </c>
      <c r="B330" s="293" t="s">
        <v>6066</v>
      </c>
      <c r="C330" s="305" t="s">
        <v>6129</v>
      </c>
      <c r="D330" s="345" t="s">
        <v>6128</v>
      </c>
      <c r="E330">
        <v>4.49</v>
      </c>
      <c r="F330">
        <v>1</v>
      </c>
      <c r="G330" s="356" t="s">
        <v>6539</v>
      </c>
    </row>
    <row r="331" spans="1:7" ht="16.2" thickBot="1" x14ac:dyDescent="0.35">
      <c r="A331" s="351" t="s">
        <v>387</v>
      </c>
      <c r="B331" s="315" t="s">
        <v>6076</v>
      </c>
      <c r="C331" s="305" t="s">
        <v>6129</v>
      </c>
      <c r="D331" s="345" t="s">
        <v>6128</v>
      </c>
      <c r="E331">
        <v>4.49</v>
      </c>
      <c r="F331">
        <v>2</v>
      </c>
      <c r="G331" s="356" t="s">
        <v>6540</v>
      </c>
    </row>
    <row r="332" spans="1:7" ht="16.2" thickBot="1" x14ac:dyDescent="0.35">
      <c r="A332" s="351" t="s">
        <v>74</v>
      </c>
      <c r="B332" s="293" t="s">
        <v>6063</v>
      </c>
      <c r="C332" s="305" t="s">
        <v>6129</v>
      </c>
      <c r="D332" s="345" t="s">
        <v>6128</v>
      </c>
      <c r="E332">
        <v>4.49</v>
      </c>
      <c r="F332">
        <v>1</v>
      </c>
      <c r="G332" s="356" t="s">
        <v>6541</v>
      </c>
    </row>
    <row r="333" spans="1:7" ht="16.2" thickBot="1" x14ac:dyDescent="0.35">
      <c r="A333" s="351" t="s">
        <v>5637</v>
      </c>
      <c r="B333" s="300" t="s">
        <v>5944</v>
      </c>
      <c r="C333" s="305" t="s">
        <v>6129</v>
      </c>
      <c r="D333" s="345" t="s">
        <v>6128</v>
      </c>
      <c r="E333">
        <v>4.49</v>
      </c>
      <c r="F333">
        <v>1</v>
      </c>
      <c r="G333" s="356" t="s">
        <v>6542</v>
      </c>
    </row>
    <row r="334" spans="1:7" ht="16.2" thickBot="1" x14ac:dyDescent="0.35">
      <c r="A334" s="351" t="s">
        <v>2065</v>
      </c>
      <c r="B334" s="320" t="s">
        <v>6094</v>
      </c>
      <c r="C334" s="305" t="s">
        <v>6129</v>
      </c>
      <c r="D334" s="345" t="s">
        <v>6128</v>
      </c>
      <c r="E334">
        <v>4.99</v>
      </c>
      <c r="F334">
        <v>1</v>
      </c>
      <c r="G334" s="356" t="s">
        <v>6543</v>
      </c>
    </row>
    <row r="335" spans="1:7" ht="16.2" thickBot="1" x14ac:dyDescent="0.35">
      <c r="A335" s="351" t="s">
        <v>2065</v>
      </c>
      <c r="B335" s="321" t="s">
        <v>6084</v>
      </c>
      <c r="C335" s="305" t="s">
        <v>6129</v>
      </c>
      <c r="D335" s="344" t="s">
        <v>6126</v>
      </c>
      <c r="E335">
        <v>4.99</v>
      </c>
      <c r="F335">
        <v>1</v>
      </c>
      <c r="G335" s="356" t="s">
        <v>6544</v>
      </c>
    </row>
    <row r="336" spans="1:7" ht="16.2" thickBot="1" x14ac:dyDescent="0.35">
      <c r="A336" s="351" t="s">
        <v>397</v>
      </c>
      <c r="B336" s="301" t="s">
        <v>6061</v>
      </c>
      <c r="C336" s="305" t="s">
        <v>6129</v>
      </c>
      <c r="D336" s="344" t="s">
        <v>6126</v>
      </c>
      <c r="E336">
        <v>3.49</v>
      </c>
      <c r="F336">
        <v>2</v>
      </c>
      <c r="G336" s="356" t="s">
        <v>6545</v>
      </c>
    </row>
    <row r="337" spans="1:7" ht="16.2" thickBot="1" x14ac:dyDescent="0.35">
      <c r="A337" s="351" t="s">
        <v>5936</v>
      </c>
      <c r="B337" s="327" t="s">
        <v>1101</v>
      </c>
      <c r="C337" s="305" t="s">
        <v>6129</v>
      </c>
      <c r="D337" s="344" t="s">
        <v>6126</v>
      </c>
      <c r="E337">
        <v>2.99</v>
      </c>
      <c r="F337">
        <v>1</v>
      </c>
      <c r="G337" s="356" t="s">
        <v>6546</v>
      </c>
    </row>
    <row r="338" spans="1:7" ht="16.2" thickBot="1" x14ac:dyDescent="0.35">
      <c r="A338" s="351" t="s">
        <v>2967</v>
      </c>
      <c r="B338" s="307" t="s">
        <v>6067</v>
      </c>
      <c r="C338" s="305" t="s">
        <v>6129</v>
      </c>
      <c r="D338" s="344" t="s">
        <v>6126</v>
      </c>
      <c r="E338">
        <v>3.99</v>
      </c>
      <c r="F338">
        <v>1</v>
      </c>
      <c r="G338" s="356" t="s">
        <v>6547</v>
      </c>
    </row>
    <row r="339" spans="1:7" ht="16.2" thickBot="1" x14ac:dyDescent="0.35">
      <c r="A339" s="351" t="s">
        <v>4878</v>
      </c>
      <c r="B339" s="303" t="s">
        <v>6062</v>
      </c>
      <c r="C339" s="305" t="s">
        <v>6129</v>
      </c>
      <c r="D339" s="344" t="s">
        <v>6126</v>
      </c>
      <c r="E339">
        <v>2.4900000000000002</v>
      </c>
      <c r="F339">
        <v>3</v>
      </c>
      <c r="G339" s="356" t="s">
        <v>6548</v>
      </c>
    </row>
    <row r="340" spans="1:7" ht="16.2" thickBot="1" x14ac:dyDescent="0.35">
      <c r="A340" s="351" t="s">
        <v>1710</v>
      </c>
      <c r="B340" s="293" t="s">
        <v>6063</v>
      </c>
      <c r="C340" s="305" t="s">
        <v>6129</v>
      </c>
      <c r="D340" s="344" t="s">
        <v>6126</v>
      </c>
      <c r="E340">
        <v>4.99</v>
      </c>
      <c r="F340">
        <v>1</v>
      </c>
      <c r="G340" s="356" t="s">
        <v>6549</v>
      </c>
    </row>
    <row r="341" spans="1:7" ht="16.2" thickBot="1" x14ac:dyDescent="0.35">
      <c r="A341" s="352" t="s">
        <v>1996</v>
      </c>
      <c r="B341" s="302" t="s">
        <v>1106</v>
      </c>
      <c r="C341" s="305" t="s">
        <v>6129</v>
      </c>
      <c r="D341" s="347" t="s">
        <v>6140</v>
      </c>
      <c r="E341">
        <v>3.99</v>
      </c>
      <c r="F341">
        <v>1</v>
      </c>
      <c r="G341" s="356" t="s">
        <v>6550</v>
      </c>
    </row>
    <row r="342" spans="1:7" ht="16.2" thickBot="1" x14ac:dyDescent="0.35">
      <c r="A342" s="352" t="s">
        <v>2408</v>
      </c>
      <c r="B342" s="303" t="s">
        <v>6062</v>
      </c>
      <c r="C342" s="305" t="s">
        <v>6129</v>
      </c>
      <c r="D342" s="347" t="s">
        <v>6140</v>
      </c>
      <c r="E342">
        <v>4.99</v>
      </c>
      <c r="F342">
        <v>1</v>
      </c>
      <c r="G342" s="356" t="s">
        <v>6551</v>
      </c>
    </row>
    <row r="343" spans="1:7" ht="16.2" thickBot="1" x14ac:dyDescent="0.35">
      <c r="A343" s="351" t="s">
        <v>1425</v>
      </c>
      <c r="B343" s="313" t="s">
        <v>6079</v>
      </c>
      <c r="C343" s="305" t="s">
        <v>6130</v>
      </c>
      <c r="D343" s="345" t="s">
        <v>6128</v>
      </c>
      <c r="E343">
        <v>4.49</v>
      </c>
      <c r="F343">
        <v>1</v>
      </c>
      <c r="G343" s="356" t="s">
        <v>6552</v>
      </c>
    </row>
    <row r="344" spans="1:7" ht="16.2" thickBot="1" x14ac:dyDescent="0.35">
      <c r="A344" s="351" t="s">
        <v>1175</v>
      </c>
      <c r="B344" s="303" t="s">
        <v>6082</v>
      </c>
      <c r="C344" s="305" t="s">
        <v>6130</v>
      </c>
      <c r="D344" s="344" t="s">
        <v>6126</v>
      </c>
      <c r="E344">
        <v>4.99</v>
      </c>
      <c r="F344">
        <v>1</v>
      </c>
      <c r="G344" s="356" t="s">
        <v>6553</v>
      </c>
    </row>
    <row r="345" spans="1:7" ht="16.2" thickBot="1" x14ac:dyDescent="0.35">
      <c r="A345" s="352" t="s">
        <v>5641</v>
      </c>
      <c r="B345" s="312" t="s">
        <v>6073</v>
      </c>
      <c r="C345" s="305" t="s">
        <v>6130</v>
      </c>
      <c r="D345" s="344" t="s">
        <v>6126</v>
      </c>
      <c r="E345">
        <v>4.99</v>
      </c>
      <c r="F345">
        <v>1</v>
      </c>
      <c r="G345" s="356" t="s">
        <v>6554</v>
      </c>
    </row>
    <row r="346" spans="1:7" ht="16.2" thickBot="1" x14ac:dyDescent="0.35">
      <c r="A346" s="351" t="s">
        <v>356</v>
      </c>
      <c r="B346" s="298" t="s">
        <v>6060</v>
      </c>
      <c r="C346" s="305" t="s">
        <v>6130</v>
      </c>
      <c r="D346" s="344" t="s">
        <v>6126</v>
      </c>
      <c r="E346">
        <v>4.49</v>
      </c>
      <c r="F346">
        <v>2</v>
      </c>
      <c r="G346" s="356" t="s">
        <v>5876</v>
      </c>
    </row>
    <row r="347" spans="1:7" ht="16.2" thickBot="1" x14ac:dyDescent="0.35">
      <c r="A347" s="351" t="s">
        <v>1724</v>
      </c>
      <c r="B347" s="298" t="s">
        <v>6060</v>
      </c>
      <c r="C347" s="305" t="s">
        <v>6130</v>
      </c>
      <c r="D347" s="344" t="s">
        <v>6126</v>
      </c>
      <c r="E347">
        <v>3.99</v>
      </c>
      <c r="F347">
        <v>2</v>
      </c>
      <c r="G347" s="356" t="s">
        <v>5883</v>
      </c>
    </row>
    <row r="348" spans="1:7" ht="16.2" thickBot="1" x14ac:dyDescent="0.35">
      <c r="A348" s="351" t="s">
        <v>576</v>
      </c>
      <c r="B348" s="293" t="s">
        <v>6089</v>
      </c>
      <c r="C348" s="305" t="s">
        <v>6130</v>
      </c>
      <c r="D348" s="347" t="s">
        <v>6140</v>
      </c>
      <c r="E348">
        <v>4.49</v>
      </c>
      <c r="F348">
        <v>1</v>
      </c>
      <c r="G348" s="356" t="s">
        <v>6555</v>
      </c>
    </row>
    <row r="349" spans="1:7" ht="16.2" thickBot="1" x14ac:dyDescent="0.35">
      <c r="A349" s="351" t="s">
        <v>3708</v>
      </c>
      <c r="B349" s="293" t="s">
        <v>6089</v>
      </c>
      <c r="C349" s="305" t="s">
        <v>6130</v>
      </c>
      <c r="D349" s="347" t="s">
        <v>6140</v>
      </c>
      <c r="E349">
        <v>4.49</v>
      </c>
      <c r="F349">
        <v>1</v>
      </c>
      <c r="G349" s="356" t="s">
        <v>6556</v>
      </c>
    </row>
    <row r="350" spans="1:7" ht="16.2" thickBot="1" x14ac:dyDescent="0.35">
      <c r="A350" s="351" t="s">
        <v>3341</v>
      </c>
      <c r="B350" s="295" t="s">
        <v>6055</v>
      </c>
      <c r="C350" s="305" t="s">
        <v>6130</v>
      </c>
      <c r="D350" s="347" t="s">
        <v>6140</v>
      </c>
      <c r="E350">
        <v>4.49</v>
      </c>
      <c r="F350">
        <v>1</v>
      </c>
      <c r="G350" s="356" t="s">
        <v>6557</v>
      </c>
    </row>
    <row r="351" spans="1:7" ht="16.2" thickBot="1" x14ac:dyDescent="0.35">
      <c r="A351" s="352" t="s">
        <v>3211</v>
      </c>
      <c r="B351" s="313" t="s">
        <v>6079</v>
      </c>
      <c r="C351" s="305" t="s">
        <v>6131</v>
      </c>
      <c r="D351" s="345" t="s">
        <v>6128</v>
      </c>
      <c r="E351">
        <v>4.49</v>
      </c>
      <c r="F351">
        <v>2</v>
      </c>
      <c r="G351" s="356" t="s">
        <v>6558</v>
      </c>
    </row>
    <row r="352" spans="1:7" ht="16.2" thickBot="1" x14ac:dyDescent="0.35">
      <c r="A352" s="351" t="s">
        <v>6177</v>
      </c>
      <c r="B352" s="302" t="s">
        <v>1106</v>
      </c>
      <c r="C352" s="305" t="s">
        <v>6131</v>
      </c>
      <c r="D352" s="344" t="s">
        <v>6126</v>
      </c>
      <c r="E352">
        <v>4.49</v>
      </c>
      <c r="F352">
        <v>1</v>
      </c>
      <c r="G352" s="356" t="s">
        <v>6559</v>
      </c>
    </row>
    <row r="353" spans="1:7" ht="16.2" thickBot="1" x14ac:dyDescent="0.35">
      <c r="A353" s="351" t="s">
        <v>3802</v>
      </c>
      <c r="B353" s="305" t="s">
        <v>6103</v>
      </c>
      <c r="C353" s="305" t="s">
        <v>6131</v>
      </c>
      <c r="D353" s="344" t="s">
        <v>6126</v>
      </c>
      <c r="E353">
        <v>4.49</v>
      </c>
      <c r="F353">
        <v>2</v>
      </c>
      <c r="G353" s="356" t="s">
        <v>6560</v>
      </c>
    </row>
    <row r="354" spans="1:7" ht="16.2" thickBot="1" x14ac:dyDescent="0.35">
      <c r="A354" s="351" t="s">
        <v>359</v>
      </c>
      <c r="B354" s="308" t="s">
        <v>6068</v>
      </c>
      <c r="C354" s="305" t="s">
        <v>6131</v>
      </c>
      <c r="D354" s="344" t="s">
        <v>6126</v>
      </c>
      <c r="E354">
        <v>4.49</v>
      </c>
      <c r="F354">
        <v>2</v>
      </c>
      <c r="G354" s="356" t="s">
        <v>6561</v>
      </c>
    </row>
    <row r="355" spans="1:7" ht="16.2" thickBot="1" x14ac:dyDescent="0.35">
      <c r="A355" s="351" t="s">
        <v>2079</v>
      </c>
      <c r="B355" s="293" t="s">
        <v>6066</v>
      </c>
      <c r="C355" s="305" t="s">
        <v>6131</v>
      </c>
      <c r="D355" s="344" t="s">
        <v>6126</v>
      </c>
      <c r="E355">
        <v>4.49</v>
      </c>
      <c r="F355">
        <v>2</v>
      </c>
      <c r="G355" s="356" t="s">
        <v>6562</v>
      </c>
    </row>
    <row r="356" spans="1:7" ht="16.2" thickBot="1" x14ac:dyDescent="0.35">
      <c r="A356" s="351" t="s">
        <v>583</v>
      </c>
      <c r="B356" s="317" t="s">
        <v>1134</v>
      </c>
      <c r="C356" s="305" t="s">
        <v>6131</v>
      </c>
      <c r="D356" s="344" t="s">
        <v>6126</v>
      </c>
      <c r="E356">
        <v>4.49</v>
      </c>
      <c r="F356">
        <v>1</v>
      </c>
      <c r="G356" s="356" t="s">
        <v>6563</v>
      </c>
    </row>
    <row r="357" spans="1:7" ht="16.2" thickBot="1" x14ac:dyDescent="0.35">
      <c r="A357" s="351" t="s">
        <v>411</v>
      </c>
      <c r="B357" s="315" t="s">
        <v>6076</v>
      </c>
      <c r="C357" s="305" t="s">
        <v>6131</v>
      </c>
      <c r="D357" s="344" t="s">
        <v>6126</v>
      </c>
      <c r="E357">
        <v>4.49</v>
      </c>
      <c r="F357">
        <v>1</v>
      </c>
      <c r="G357" s="356" t="s">
        <v>6564</v>
      </c>
    </row>
    <row r="358" spans="1:7" ht="16.2" thickBot="1" x14ac:dyDescent="0.35">
      <c r="A358" s="351" t="s">
        <v>372</v>
      </c>
      <c r="B358" s="322" t="s">
        <v>6086</v>
      </c>
      <c r="C358" s="305" t="s">
        <v>6131</v>
      </c>
      <c r="D358" s="348" t="s">
        <v>6150</v>
      </c>
      <c r="E358">
        <v>4.49</v>
      </c>
      <c r="F358">
        <v>2</v>
      </c>
      <c r="G358" s="356" t="s">
        <v>6565</v>
      </c>
    </row>
    <row r="359" spans="1:7" ht="16.2" thickBot="1" x14ac:dyDescent="0.35">
      <c r="A359" s="351" t="s">
        <v>372</v>
      </c>
      <c r="B359" s="304" t="s">
        <v>6064</v>
      </c>
      <c r="C359" s="305" t="s">
        <v>6131</v>
      </c>
      <c r="D359" s="347" t="s">
        <v>6140</v>
      </c>
      <c r="E359">
        <v>4.49</v>
      </c>
      <c r="F359">
        <v>1</v>
      </c>
      <c r="G359" s="356" t="s">
        <v>6566</v>
      </c>
    </row>
    <row r="360" spans="1:7" ht="16.2" thickBot="1" x14ac:dyDescent="0.35">
      <c r="A360" s="351" t="s">
        <v>1989</v>
      </c>
      <c r="B360" s="303" t="s">
        <v>6062</v>
      </c>
      <c r="C360" s="305" t="s">
        <v>6131</v>
      </c>
      <c r="D360" s="347" t="s">
        <v>6140</v>
      </c>
      <c r="E360">
        <v>4.49</v>
      </c>
      <c r="F360">
        <v>1</v>
      </c>
      <c r="G360" s="356" t="s">
        <v>6567</v>
      </c>
    </row>
    <row r="361" spans="1:7" ht="16.2" thickBot="1" x14ac:dyDescent="0.35">
      <c r="A361" s="351" t="s">
        <v>3109</v>
      </c>
      <c r="B361" s="317" t="s">
        <v>1134</v>
      </c>
      <c r="C361" s="305" t="s">
        <v>6131</v>
      </c>
      <c r="D361" s="347" t="s">
        <v>6140</v>
      </c>
      <c r="E361">
        <v>4.49</v>
      </c>
      <c r="F361">
        <v>1</v>
      </c>
      <c r="G361" s="356" t="s">
        <v>6568</v>
      </c>
    </row>
    <row r="362" spans="1:7" ht="16.2" thickBot="1" x14ac:dyDescent="0.35">
      <c r="A362" s="351" t="s">
        <v>2777</v>
      </c>
      <c r="B362" s="307" t="s">
        <v>6067</v>
      </c>
      <c r="C362" s="305" t="s">
        <v>6132</v>
      </c>
      <c r="D362" s="344" t="s">
        <v>6126</v>
      </c>
      <c r="E362">
        <v>4.49</v>
      </c>
      <c r="F362">
        <v>1</v>
      </c>
      <c r="G362" s="356" t="s">
        <v>6569</v>
      </c>
    </row>
    <row r="363" spans="1:7" ht="16.2" thickBot="1" x14ac:dyDescent="0.35">
      <c r="A363" s="351" t="s">
        <v>4526</v>
      </c>
      <c r="B363" s="312" t="s">
        <v>6073</v>
      </c>
      <c r="C363" s="305" t="s">
        <v>6155</v>
      </c>
      <c r="D363" s="345" t="s">
        <v>6128</v>
      </c>
      <c r="E363">
        <v>4.49</v>
      </c>
      <c r="F363">
        <v>2</v>
      </c>
      <c r="G363" s="356" t="s">
        <v>6570</v>
      </c>
    </row>
    <row r="364" spans="1:7" ht="16.2" thickBot="1" x14ac:dyDescent="0.35">
      <c r="A364" s="351" t="s">
        <v>3087</v>
      </c>
      <c r="B364" s="335" t="s">
        <v>6109</v>
      </c>
      <c r="C364" s="305" t="s">
        <v>6151</v>
      </c>
      <c r="D364" s="345" t="s">
        <v>6128</v>
      </c>
      <c r="E364">
        <v>4.49</v>
      </c>
      <c r="F364">
        <v>2</v>
      </c>
      <c r="G364" s="356" t="s">
        <v>6571</v>
      </c>
    </row>
    <row r="365" spans="1:7" ht="16.2" thickBot="1" x14ac:dyDescent="0.35">
      <c r="A365" s="351" t="s">
        <v>4149</v>
      </c>
      <c r="B365" s="309" t="s">
        <v>6069</v>
      </c>
      <c r="C365" s="305" t="s">
        <v>6146</v>
      </c>
      <c r="D365" s="345" t="s">
        <v>6128</v>
      </c>
      <c r="E365">
        <v>4.49</v>
      </c>
      <c r="F365">
        <v>2</v>
      </c>
      <c r="G365" s="356" t="s">
        <v>6572</v>
      </c>
    </row>
    <row r="366" spans="1:7" ht="16.2" thickBot="1" x14ac:dyDescent="0.35">
      <c r="A366" s="351" t="s">
        <v>404</v>
      </c>
      <c r="B366" s="323" t="s">
        <v>6087</v>
      </c>
      <c r="C366" s="305" t="s">
        <v>6138</v>
      </c>
      <c r="D366" s="344" t="s">
        <v>6126</v>
      </c>
      <c r="E366">
        <v>4.49</v>
      </c>
      <c r="F366">
        <v>2</v>
      </c>
      <c r="G366" s="356" t="s">
        <v>6573</v>
      </c>
    </row>
    <row r="367" spans="1:7" ht="16.2" thickBot="1" x14ac:dyDescent="0.35">
      <c r="A367" s="351" t="s">
        <v>5674</v>
      </c>
      <c r="B367" s="293" t="s">
        <v>6089</v>
      </c>
      <c r="C367" s="305" t="s">
        <v>6148</v>
      </c>
      <c r="D367" s="345" t="s">
        <v>6128</v>
      </c>
      <c r="E367">
        <v>4.49</v>
      </c>
      <c r="F367">
        <v>1</v>
      </c>
      <c r="G367" s="356" t="s">
        <v>6574</v>
      </c>
    </row>
    <row r="368" spans="1:7" ht="16.2" thickBot="1" x14ac:dyDescent="0.35">
      <c r="A368" s="351" t="s">
        <v>2535</v>
      </c>
      <c r="B368" s="293" t="s">
        <v>6089</v>
      </c>
      <c r="C368" s="305" t="s">
        <v>6148</v>
      </c>
      <c r="D368" s="345" t="s">
        <v>6128</v>
      </c>
      <c r="E368">
        <v>4.49</v>
      </c>
      <c r="F368">
        <v>1</v>
      </c>
      <c r="G368" s="356" t="s">
        <v>6575</v>
      </c>
    </row>
    <row r="369" spans="1:7" ht="16.2" thickBot="1" x14ac:dyDescent="0.35">
      <c r="A369" s="351" t="s">
        <v>3149</v>
      </c>
      <c r="B369" s="296" t="s">
        <v>6110</v>
      </c>
      <c r="C369" s="305" t="s">
        <v>6148</v>
      </c>
      <c r="D369" s="345" t="s">
        <v>6128</v>
      </c>
      <c r="E369">
        <v>4.49</v>
      </c>
      <c r="F369">
        <v>1</v>
      </c>
      <c r="G369" s="356" t="s">
        <v>6576</v>
      </c>
    </row>
    <row r="370" spans="1:7" ht="16.2" thickBot="1" x14ac:dyDescent="0.35">
      <c r="A370" s="351" t="s">
        <v>5595</v>
      </c>
      <c r="B370" s="293" t="s">
        <v>6089</v>
      </c>
      <c r="C370" s="305" t="s">
        <v>6148</v>
      </c>
      <c r="D370" s="344" t="s">
        <v>6126</v>
      </c>
      <c r="E370">
        <v>4.49</v>
      </c>
      <c r="F370">
        <v>1</v>
      </c>
      <c r="G370" s="356" t="s">
        <v>6577</v>
      </c>
    </row>
    <row r="371" spans="1:7" ht="16.2" thickBot="1" x14ac:dyDescent="0.35">
      <c r="A371" s="351" t="s">
        <v>1888</v>
      </c>
      <c r="B371" s="293" t="s">
        <v>6089</v>
      </c>
      <c r="C371" s="305" t="s">
        <v>6148</v>
      </c>
      <c r="D371" s="344" t="s">
        <v>6126</v>
      </c>
      <c r="E371">
        <v>4.49</v>
      </c>
      <c r="F371">
        <v>1</v>
      </c>
      <c r="G371" s="356" t="s">
        <v>6578</v>
      </c>
    </row>
    <row r="372" spans="1:7" ht="16.2" thickBot="1" x14ac:dyDescent="0.35">
      <c r="A372" s="351" t="s">
        <v>5659</v>
      </c>
      <c r="B372" s="305" t="s">
        <v>6072</v>
      </c>
      <c r="C372" s="305" t="s">
        <v>6133</v>
      </c>
      <c r="D372" s="344" t="s">
        <v>6126</v>
      </c>
      <c r="E372">
        <v>4.49</v>
      </c>
      <c r="F372">
        <v>1</v>
      </c>
      <c r="G372" s="356" t="s">
        <v>6579</v>
      </c>
    </row>
    <row r="373" spans="1:7" ht="16.2" thickBot="1" x14ac:dyDescent="0.35">
      <c r="A373" s="351" t="s">
        <v>6221</v>
      </c>
      <c r="B373" s="293" t="s">
        <v>6066</v>
      </c>
      <c r="C373" s="305" t="s">
        <v>6133</v>
      </c>
      <c r="D373" s="344" t="s">
        <v>6126</v>
      </c>
      <c r="E373">
        <v>4.49</v>
      </c>
      <c r="F373">
        <v>2</v>
      </c>
      <c r="G373" s="356" t="s">
        <v>6540</v>
      </c>
    </row>
    <row r="374" spans="1:7" ht="16.2" thickBot="1" x14ac:dyDescent="0.35">
      <c r="A374" s="351" t="s">
        <v>2770</v>
      </c>
      <c r="B374" s="293" t="s">
        <v>6089</v>
      </c>
      <c r="C374" s="305" t="s">
        <v>6133</v>
      </c>
      <c r="D374" s="344" t="s">
        <v>6126</v>
      </c>
      <c r="E374">
        <v>4.49</v>
      </c>
      <c r="F374">
        <v>1</v>
      </c>
      <c r="G374" s="356" t="s">
        <v>6580</v>
      </c>
    </row>
    <row r="375" spans="1:7" ht="16.2" thickBot="1" x14ac:dyDescent="0.35">
      <c r="A375" s="351" t="s">
        <v>5942</v>
      </c>
      <c r="B375" s="306" t="s">
        <v>1123</v>
      </c>
      <c r="C375" s="305" t="s">
        <v>6153</v>
      </c>
      <c r="D375" s="345" t="s">
        <v>6128</v>
      </c>
      <c r="E375">
        <v>4.49</v>
      </c>
      <c r="F375">
        <v>6</v>
      </c>
      <c r="G375" s="356" t="s">
        <v>6581</v>
      </c>
    </row>
    <row r="376" spans="1:7" ht="16.2" thickBot="1" x14ac:dyDescent="0.35">
      <c r="A376" s="351" t="s">
        <v>1243</v>
      </c>
      <c r="B376" s="312" t="s">
        <v>6083</v>
      </c>
      <c r="C376" s="305" t="s">
        <v>6153</v>
      </c>
      <c r="D376" s="344" t="s">
        <v>6126</v>
      </c>
      <c r="E376">
        <v>4.49</v>
      </c>
      <c r="F376">
        <v>1</v>
      </c>
      <c r="G376" s="356" t="s">
        <v>6582</v>
      </c>
    </row>
    <row r="377" spans="1:7" ht="16.2" thickBot="1" x14ac:dyDescent="0.35">
      <c r="A377" s="351" t="s">
        <v>3678</v>
      </c>
      <c r="B377" s="312" t="s">
        <v>6083</v>
      </c>
      <c r="C377" s="305" t="s">
        <v>6153</v>
      </c>
      <c r="D377" s="344" t="s">
        <v>6126</v>
      </c>
      <c r="E377">
        <v>4.49</v>
      </c>
      <c r="F377">
        <v>1</v>
      </c>
      <c r="G377" s="356" t="s">
        <v>6583</v>
      </c>
    </row>
    <row r="378" spans="1:7" ht="16.2" thickBot="1" x14ac:dyDescent="0.35">
      <c r="A378" s="351" t="s">
        <v>1233</v>
      </c>
      <c r="B378" s="296" t="s">
        <v>6110</v>
      </c>
      <c r="C378" s="305" t="s">
        <v>6139</v>
      </c>
      <c r="D378" s="345" t="s">
        <v>6128</v>
      </c>
      <c r="E378">
        <v>4.49</v>
      </c>
      <c r="F378">
        <v>1</v>
      </c>
      <c r="G378" s="356" t="s">
        <v>6584</v>
      </c>
    </row>
    <row r="379" spans="1:7" ht="16.2" thickBot="1" x14ac:dyDescent="0.35">
      <c r="A379" s="351" t="s">
        <v>2832</v>
      </c>
      <c r="B379" s="307" t="s">
        <v>6067</v>
      </c>
      <c r="C379" s="305" t="s">
        <v>6139</v>
      </c>
      <c r="D379" s="344" t="s">
        <v>6126</v>
      </c>
      <c r="E379">
        <v>4.49</v>
      </c>
      <c r="F379">
        <v>1</v>
      </c>
      <c r="G379" s="356" t="s">
        <v>6585</v>
      </c>
    </row>
    <row r="380" spans="1:7" ht="16.2" thickBot="1" x14ac:dyDescent="0.35">
      <c r="A380" s="351" t="s">
        <v>4826</v>
      </c>
      <c r="B380" s="305" t="s">
        <v>6072</v>
      </c>
      <c r="C380" s="305" t="s">
        <v>6144</v>
      </c>
      <c r="D380" s="344" t="s">
        <v>6126</v>
      </c>
      <c r="E380">
        <v>4.49</v>
      </c>
      <c r="F380">
        <v>1</v>
      </c>
      <c r="G380" s="356" t="s">
        <v>6586</v>
      </c>
    </row>
    <row r="381" spans="1:7" ht="16.2" thickBot="1" x14ac:dyDescent="0.35">
      <c r="A381" s="351" t="s">
        <v>1175</v>
      </c>
      <c r="B381" s="295" t="s">
        <v>6055</v>
      </c>
      <c r="C381" s="305" t="s">
        <v>6144</v>
      </c>
      <c r="D381" s="344" t="s">
        <v>6126</v>
      </c>
      <c r="E381">
        <v>4.49</v>
      </c>
      <c r="F381">
        <v>2</v>
      </c>
      <c r="G381" s="356" t="s">
        <v>5626</v>
      </c>
    </row>
    <row r="382" spans="1:7" ht="16.2" thickBot="1" x14ac:dyDescent="0.35">
      <c r="A382" s="351" t="s">
        <v>6181</v>
      </c>
      <c r="B382" s="305" t="s">
        <v>6097</v>
      </c>
      <c r="C382" s="305" t="s">
        <v>6143</v>
      </c>
      <c r="D382" s="344" t="s">
        <v>6126</v>
      </c>
      <c r="E382">
        <v>4.49</v>
      </c>
      <c r="F382">
        <v>1</v>
      </c>
      <c r="G382" s="356" t="s">
        <v>6587</v>
      </c>
    </row>
    <row r="383" spans="1:7" ht="16.2" thickBot="1" x14ac:dyDescent="0.35">
      <c r="A383" s="351" t="s">
        <v>349</v>
      </c>
      <c r="B383" s="296" t="s">
        <v>6111</v>
      </c>
      <c r="C383" s="305" t="s">
        <v>6135</v>
      </c>
      <c r="D383" s="345" t="s">
        <v>6128</v>
      </c>
      <c r="E383">
        <v>4.49</v>
      </c>
      <c r="F383">
        <v>1</v>
      </c>
      <c r="G383" s="356" t="s">
        <v>6588</v>
      </c>
    </row>
    <row r="384" spans="1:7" ht="16.2" thickBot="1" x14ac:dyDescent="0.35">
      <c r="A384" s="351" t="s">
        <v>1930</v>
      </c>
      <c r="B384" s="296" t="s">
        <v>6111</v>
      </c>
      <c r="C384" s="305" t="s">
        <v>6135</v>
      </c>
      <c r="D384" s="345" t="s">
        <v>6128</v>
      </c>
      <c r="E384">
        <v>2.79</v>
      </c>
      <c r="F384">
        <v>1</v>
      </c>
      <c r="G384" s="356" t="s">
        <v>6589</v>
      </c>
    </row>
    <row r="385" spans="1:7" ht="16.2" thickBot="1" x14ac:dyDescent="0.35">
      <c r="A385" s="351" t="s">
        <v>3795</v>
      </c>
      <c r="B385" s="321" t="s">
        <v>6084</v>
      </c>
      <c r="C385" s="305" t="s">
        <v>6135</v>
      </c>
      <c r="D385" s="344" t="s">
        <v>6126</v>
      </c>
      <c r="E385">
        <v>3.99</v>
      </c>
      <c r="F385">
        <v>1</v>
      </c>
      <c r="G385" s="356" t="s">
        <v>6590</v>
      </c>
    </row>
    <row r="386" spans="1:7" ht="16.2" thickBot="1" x14ac:dyDescent="0.35">
      <c r="A386" s="351" t="s">
        <v>21</v>
      </c>
      <c r="B386" s="306" t="s">
        <v>1123</v>
      </c>
      <c r="C386" s="305" t="s">
        <v>6135</v>
      </c>
      <c r="D386" s="344" t="s">
        <v>6126</v>
      </c>
      <c r="E386">
        <v>3.99</v>
      </c>
      <c r="F386">
        <v>1</v>
      </c>
      <c r="G386" s="356" t="s">
        <v>6591</v>
      </c>
    </row>
    <row r="387" spans="1:7" ht="16.2" thickBot="1" x14ac:dyDescent="0.35">
      <c r="A387" s="351" t="s">
        <v>2949</v>
      </c>
      <c r="B387" s="296" t="s">
        <v>6111</v>
      </c>
      <c r="C387" s="305" t="s">
        <v>6135</v>
      </c>
      <c r="D387" s="344" t="s">
        <v>6126</v>
      </c>
      <c r="E387">
        <v>3.49</v>
      </c>
      <c r="F387">
        <v>2</v>
      </c>
      <c r="G387" s="356" t="s">
        <v>6592</v>
      </c>
    </row>
    <row r="388" spans="1:7" ht="16.2" thickBot="1" x14ac:dyDescent="0.35">
      <c r="A388" s="351" t="s">
        <v>3664</v>
      </c>
      <c r="B388" s="296" t="s">
        <v>6111</v>
      </c>
      <c r="C388" s="305" t="s">
        <v>6135</v>
      </c>
      <c r="D388" s="344" t="s">
        <v>6126</v>
      </c>
      <c r="E388">
        <v>3.99</v>
      </c>
      <c r="F388">
        <v>1</v>
      </c>
      <c r="G388" s="356" t="s">
        <v>6593</v>
      </c>
    </row>
    <row r="389" spans="1:7" ht="16.2" thickBot="1" x14ac:dyDescent="0.35">
      <c r="A389" s="352" t="s">
        <v>1429</v>
      </c>
      <c r="B389" s="305" t="s">
        <v>6085</v>
      </c>
      <c r="C389" s="305" t="s">
        <v>6135</v>
      </c>
      <c r="D389" s="347" t="s">
        <v>6140</v>
      </c>
      <c r="E389">
        <v>3.99</v>
      </c>
      <c r="F389">
        <v>5</v>
      </c>
      <c r="G389" s="356" t="s">
        <v>6594</v>
      </c>
    </row>
    <row r="390" spans="1:7" ht="16.2" thickBot="1" x14ac:dyDescent="0.35">
      <c r="A390" s="352" t="s">
        <v>2144</v>
      </c>
      <c r="B390" s="323" t="s">
        <v>6087</v>
      </c>
      <c r="C390" s="305" t="s">
        <v>6135</v>
      </c>
      <c r="D390" s="343" t="s">
        <v>6124</v>
      </c>
      <c r="E390">
        <v>3.99</v>
      </c>
      <c r="F390">
        <v>1</v>
      </c>
      <c r="G390" s="356" t="s">
        <v>6595</v>
      </c>
    </row>
    <row r="391" spans="1:7" ht="16.2" thickBot="1" x14ac:dyDescent="0.35">
      <c r="A391" s="351" t="s">
        <v>3721</v>
      </c>
      <c r="B391" s="319" t="s">
        <v>1119</v>
      </c>
      <c r="C391" s="305" t="s">
        <v>6136</v>
      </c>
      <c r="D391" s="344" t="s">
        <v>6126</v>
      </c>
      <c r="E391">
        <v>3.99</v>
      </c>
      <c r="F391">
        <v>1</v>
      </c>
      <c r="G391" s="356" t="s">
        <v>6596</v>
      </c>
    </row>
    <row r="392" spans="1:7" ht="16.2" thickBot="1" x14ac:dyDescent="0.35">
      <c r="A392" s="351" t="s">
        <v>1802</v>
      </c>
      <c r="B392" s="309" t="s">
        <v>6069</v>
      </c>
      <c r="C392" s="305" t="s">
        <v>6123</v>
      </c>
      <c r="D392" s="344" t="s">
        <v>6126</v>
      </c>
      <c r="E392">
        <v>2.99</v>
      </c>
      <c r="F392">
        <v>1</v>
      </c>
      <c r="G392" s="356" t="s">
        <v>6597</v>
      </c>
    </row>
    <row r="393" spans="1:7" ht="16.2" thickBot="1" x14ac:dyDescent="0.35">
      <c r="A393" s="351" t="s">
        <v>4123</v>
      </c>
      <c r="B393" s="306" t="s">
        <v>1123</v>
      </c>
      <c r="C393" s="305" t="s">
        <v>6123</v>
      </c>
      <c r="D393" s="344" t="s">
        <v>6126</v>
      </c>
      <c r="E393">
        <v>3.49</v>
      </c>
      <c r="F393">
        <v>1</v>
      </c>
      <c r="G393" s="356" t="s">
        <v>6598</v>
      </c>
    </row>
    <row r="394" spans="1:7" ht="16.2" thickBot="1" x14ac:dyDescent="0.35">
      <c r="A394" s="351" t="s">
        <v>4788</v>
      </c>
      <c r="B394" s="317" t="s">
        <v>1134</v>
      </c>
      <c r="C394" s="305" t="s">
        <v>6123</v>
      </c>
      <c r="D394" s="344" t="s">
        <v>6126</v>
      </c>
      <c r="E394">
        <v>3.99</v>
      </c>
      <c r="F394">
        <v>1</v>
      </c>
      <c r="G394" s="356" t="s">
        <v>6599</v>
      </c>
    </row>
    <row r="395" spans="1:7" ht="16.2" thickBot="1" x14ac:dyDescent="0.35">
      <c r="A395" s="351" t="s">
        <v>3430</v>
      </c>
      <c r="B395" s="326" t="s">
        <v>6093</v>
      </c>
      <c r="C395" s="305" t="s">
        <v>6123</v>
      </c>
      <c r="D395" s="344" t="s">
        <v>6126</v>
      </c>
      <c r="E395">
        <v>2.99</v>
      </c>
      <c r="F395">
        <v>1</v>
      </c>
      <c r="G395" s="356" t="s">
        <v>6600</v>
      </c>
    </row>
    <row r="396" spans="1:7" ht="16.2" thickBot="1" x14ac:dyDescent="0.35">
      <c r="A396" s="351" t="s">
        <v>5605</v>
      </c>
      <c r="B396" s="323" t="s">
        <v>6087</v>
      </c>
      <c r="C396" s="305" t="s">
        <v>6123</v>
      </c>
      <c r="D396" s="344" t="s">
        <v>6126</v>
      </c>
      <c r="E396">
        <v>3.99</v>
      </c>
      <c r="F396">
        <v>1</v>
      </c>
      <c r="G396" s="356" t="s">
        <v>6601</v>
      </c>
    </row>
    <row r="397" spans="1:7" ht="16.2" thickBot="1" x14ac:dyDescent="0.35">
      <c r="A397" s="351" t="s">
        <v>3107</v>
      </c>
      <c r="B397" s="313" t="s">
        <v>6074</v>
      </c>
      <c r="C397" s="305" t="s">
        <v>6123</v>
      </c>
      <c r="D397" s="344" t="s">
        <v>6126</v>
      </c>
      <c r="E397">
        <v>3.49</v>
      </c>
      <c r="F397">
        <v>2</v>
      </c>
      <c r="G397" s="356" t="s">
        <v>6602</v>
      </c>
    </row>
    <row r="398" spans="1:7" ht="16.2" thickBot="1" x14ac:dyDescent="0.35">
      <c r="A398" s="352" t="s">
        <v>2555</v>
      </c>
      <c r="B398" s="297" t="s">
        <v>6059</v>
      </c>
      <c r="C398" s="305" t="s">
        <v>6123</v>
      </c>
      <c r="D398" s="344" t="s">
        <v>6126</v>
      </c>
      <c r="E398">
        <v>3.99</v>
      </c>
      <c r="F398">
        <v>2</v>
      </c>
      <c r="G398" s="356" t="s">
        <v>6603</v>
      </c>
    </row>
    <row r="399" spans="1:7" ht="16.2" thickBot="1" x14ac:dyDescent="0.35">
      <c r="A399" s="351" t="s">
        <v>3222</v>
      </c>
      <c r="B399" s="303" t="s">
        <v>6082</v>
      </c>
      <c r="C399" s="305" t="s">
        <v>6123</v>
      </c>
      <c r="D399" s="347" t="s">
        <v>6140</v>
      </c>
      <c r="E399">
        <v>3.99</v>
      </c>
      <c r="F399">
        <v>1</v>
      </c>
      <c r="G399" s="356" t="s">
        <v>6604</v>
      </c>
    </row>
    <row r="400" spans="1:7" ht="16.2" thickBot="1" x14ac:dyDescent="0.35">
      <c r="A400" s="351" t="s">
        <v>3222</v>
      </c>
      <c r="B400" s="312" t="s">
        <v>6083</v>
      </c>
      <c r="C400" s="305" t="s">
        <v>6123</v>
      </c>
      <c r="D400" s="347" t="s">
        <v>6140</v>
      </c>
      <c r="E400">
        <v>3.99</v>
      </c>
      <c r="F400">
        <v>2</v>
      </c>
      <c r="G400" s="356" t="s">
        <v>6605</v>
      </c>
    </row>
    <row r="401" spans="1:7" ht="16.2" thickBot="1" x14ac:dyDescent="0.35">
      <c r="A401" s="351" t="s">
        <v>365</v>
      </c>
      <c r="B401" s="336" t="s">
        <v>6112</v>
      </c>
      <c r="C401" s="305" t="s">
        <v>6123</v>
      </c>
      <c r="D401" s="343" t="s">
        <v>6124</v>
      </c>
      <c r="E401">
        <v>3.99</v>
      </c>
      <c r="F401">
        <v>1</v>
      </c>
      <c r="G401" s="356" t="s">
        <v>6606</v>
      </c>
    </row>
    <row r="402" spans="1:7" ht="16.2" thickBot="1" x14ac:dyDescent="0.35">
      <c r="A402" s="351" t="s">
        <v>4801</v>
      </c>
      <c r="B402" s="337" t="s">
        <v>6113</v>
      </c>
      <c r="C402" s="305" t="s">
        <v>6123</v>
      </c>
      <c r="D402" s="343" t="s">
        <v>6124</v>
      </c>
      <c r="E402">
        <v>3.99</v>
      </c>
      <c r="F402">
        <v>2</v>
      </c>
      <c r="G402" s="356" t="s">
        <v>6607</v>
      </c>
    </row>
    <row r="403" spans="1:7" ht="16.2" thickBot="1" x14ac:dyDescent="0.35">
      <c r="A403" s="351" t="s">
        <v>5834</v>
      </c>
      <c r="B403" s="323" t="s">
        <v>6087</v>
      </c>
      <c r="C403" s="305" t="s">
        <v>6123</v>
      </c>
      <c r="D403" s="343" t="s">
        <v>6124</v>
      </c>
      <c r="E403">
        <v>3.99</v>
      </c>
      <c r="F403">
        <v>1</v>
      </c>
      <c r="G403" s="356" t="s">
        <v>6608</v>
      </c>
    </row>
    <row r="404" spans="1:7" ht="16.2" thickBot="1" x14ac:dyDescent="0.35">
      <c r="A404" s="351" t="s">
        <v>3756</v>
      </c>
      <c r="B404" s="323" t="s">
        <v>6087</v>
      </c>
      <c r="C404" s="305" t="s">
        <v>6123</v>
      </c>
      <c r="D404" s="343" t="s">
        <v>6124</v>
      </c>
      <c r="E404">
        <v>3.99</v>
      </c>
      <c r="F404">
        <v>1</v>
      </c>
      <c r="G404" s="356" t="s">
        <v>6609</v>
      </c>
    </row>
    <row r="405" spans="1:7" ht="16.2" thickBot="1" x14ac:dyDescent="0.35">
      <c r="A405" s="352" t="s">
        <v>3067</v>
      </c>
      <c r="B405" s="323" t="s">
        <v>6087</v>
      </c>
      <c r="C405" s="305" t="s">
        <v>6123</v>
      </c>
      <c r="D405" s="343" t="s">
        <v>6124</v>
      </c>
      <c r="E405">
        <v>3.99</v>
      </c>
      <c r="F405">
        <v>1</v>
      </c>
      <c r="G405" s="356" t="s">
        <v>6610</v>
      </c>
    </row>
    <row r="406" spans="1:7" ht="16.2" thickBot="1" x14ac:dyDescent="0.35">
      <c r="A406" s="352" t="s">
        <v>4249</v>
      </c>
      <c r="B406" s="334" t="s">
        <v>6107</v>
      </c>
      <c r="C406" s="305" t="s">
        <v>6125</v>
      </c>
      <c r="D406" s="344" t="s">
        <v>6126</v>
      </c>
      <c r="E406">
        <v>3.49</v>
      </c>
      <c r="F406">
        <v>1</v>
      </c>
      <c r="G406" s="356" t="s">
        <v>6611</v>
      </c>
    </row>
    <row r="407" spans="1:7" ht="16.2" thickBot="1" x14ac:dyDescent="0.35">
      <c r="A407" s="351" t="s">
        <v>4264</v>
      </c>
      <c r="B407" s="305" t="s">
        <v>6081</v>
      </c>
      <c r="C407" s="305" t="s">
        <v>6125</v>
      </c>
      <c r="D407" s="344" t="s">
        <v>6126</v>
      </c>
      <c r="E407">
        <v>3.99</v>
      </c>
      <c r="F407">
        <v>1</v>
      </c>
      <c r="G407" s="356" t="s">
        <v>6612</v>
      </c>
    </row>
    <row r="408" spans="1:7" ht="16.2" thickBot="1" x14ac:dyDescent="0.35">
      <c r="A408" s="351" t="s">
        <v>5923</v>
      </c>
      <c r="B408" s="326" t="s">
        <v>6093</v>
      </c>
      <c r="C408" s="305" t="s">
        <v>6125</v>
      </c>
      <c r="D408" s="347" t="s">
        <v>6140</v>
      </c>
      <c r="E408">
        <v>3.99</v>
      </c>
      <c r="F408">
        <v>1</v>
      </c>
      <c r="G408" s="356" t="s">
        <v>6613</v>
      </c>
    </row>
    <row r="409" spans="1:7" ht="16.2" thickBot="1" x14ac:dyDescent="0.35">
      <c r="A409" s="351" t="s">
        <v>4774</v>
      </c>
      <c r="B409" s="319" t="s">
        <v>1119</v>
      </c>
      <c r="C409" s="305" t="s">
        <v>6127</v>
      </c>
      <c r="D409" s="345" t="s">
        <v>6128</v>
      </c>
      <c r="E409">
        <v>3.49</v>
      </c>
      <c r="F409">
        <v>1</v>
      </c>
      <c r="G409" s="356" t="s">
        <v>6614</v>
      </c>
    </row>
    <row r="410" spans="1:7" ht="16.2" thickBot="1" x14ac:dyDescent="0.35">
      <c r="A410" s="351" t="s">
        <v>3440</v>
      </c>
      <c r="B410" s="322" t="s">
        <v>6086</v>
      </c>
      <c r="C410" s="305" t="s">
        <v>6127</v>
      </c>
      <c r="D410" s="345" t="s">
        <v>6128</v>
      </c>
      <c r="E410">
        <v>3.99</v>
      </c>
      <c r="F410">
        <v>2</v>
      </c>
      <c r="G410" s="356" t="s">
        <v>6615</v>
      </c>
    </row>
    <row r="411" spans="1:7" ht="16.2" thickBot="1" x14ac:dyDescent="0.35">
      <c r="A411" s="351" t="s">
        <v>5550</v>
      </c>
      <c r="B411" s="318" t="s">
        <v>6078</v>
      </c>
      <c r="C411" s="305" t="s">
        <v>6127</v>
      </c>
      <c r="D411" s="344" t="s">
        <v>6126</v>
      </c>
      <c r="E411">
        <v>3.99</v>
      </c>
      <c r="F411">
        <v>1</v>
      </c>
      <c r="G411" s="356" t="s">
        <v>6616</v>
      </c>
    </row>
    <row r="412" spans="1:7" ht="16.2" thickBot="1" x14ac:dyDescent="0.35">
      <c r="A412" s="352" t="s">
        <v>4447</v>
      </c>
      <c r="B412" s="309" t="s">
        <v>6069</v>
      </c>
      <c r="C412" s="305" t="s">
        <v>6127</v>
      </c>
      <c r="D412" s="344" t="s">
        <v>6126</v>
      </c>
      <c r="E412">
        <v>3.49</v>
      </c>
      <c r="F412">
        <v>1</v>
      </c>
      <c r="G412" s="356" t="s">
        <v>6617</v>
      </c>
    </row>
    <row r="413" spans="1:7" ht="16.2" thickBot="1" x14ac:dyDescent="0.35">
      <c r="A413" s="351" t="s">
        <v>3032</v>
      </c>
      <c r="B413" s="315" t="s">
        <v>6108</v>
      </c>
      <c r="C413" s="305" t="s">
        <v>6127</v>
      </c>
      <c r="D413" s="344" t="s">
        <v>6126</v>
      </c>
      <c r="E413">
        <v>3.99</v>
      </c>
      <c r="F413">
        <v>1</v>
      </c>
      <c r="G413" s="356" t="s">
        <v>6618</v>
      </c>
    </row>
    <row r="414" spans="1:7" ht="16.2" thickBot="1" x14ac:dyDescent="0.35">
      <c r="A414" s="351" t="s">
        <v>3744</v>
      </c>
      <c r="B414" s="306" t="s">
        <v>1123</v>
      </c>
      <c r="C414" s="305" t="s">
        <v>6127</v>
      </c>
      <c r="D414" s="344" t="s">
        <v>6126</v>
      </c>
      <c r="E414">
        <v>2.99</v>
      </c>
      <c r="F414">
        <v>2</v>
      </c>
      <c r="G414" s="356" t="s">
        <v>6619</v>
      </c>
    </row>
    <row r="415" spans="1:7" ht="16.2" thickBot="1" x14ac:dyDescent="0.35">
      <c r="A415" s="351" t="s">
        <v>1317</v>
      </c>
      <c r="B415" s="331" t="s">
        <v>1107</v>
      </c>
      <c r="C415" s="305" t="s">
        <v>6127</v>
      </c>
      <c r="D415" s="343" t="s">
        <v>6124</v>
      </c>
      <c r="E415">
        <v>3.99</v>
      </c>
      <c r="F415">
        <v>2</v>
      </c>
      <c r="G415" s="356" t="s">
        <v>6620</v>
      </c>
    </row>
    <row r="416" spans="1:7" ht="16.2" thickBot="1" x14ac:dyDescent="0.35">
      <c r="A416" s="353" t="s">
        <v>1696</v>
      </c>
      <c r="B416" s="326" t="s">
        <v>6093</v>
      </c>
      <c r="C416" s="305" t="s">
        <v>6127</v>
      </c>
      <c r="D416" s="343" t="s">
        <v>6124</v>
      </c>
      <c r="E416">
        <v>2.99</v>
      </c>
      <c r="F416">
        <v>1</v>
      </c>
      <c r="G416" s="356" t="s">
        <v>6621</v>
      </c>
    </row>
    <row r="417" spans="1:7" ht="16.2" thickBot="1" x14ac:dyDescent="0.35">
      <c r="A417" s="351" t="s">
        <v>2348</v>
      </c>
      <c r="B417" s="303" t="s">
        <v>6082</v>
      </c>
      <c r="C417" s="305" t="s">
        <v>6129</v>
      </c>
      <c r="D417" s="344" t="s">
        <v>6126</v>
      </c>
      <c r="E417">
        <v>3.99</v>
      </c>
      <c r="F417">
        <v>4</v>
      </c>
      <c r="G417" s="356" t="s">
        <v>6622</v>
      </c>
    </row>
    <row r="418" spans="1:7" ht="16.2" thickBot="1" x14ac:dyDescent="0.35">
      <c r="A418" s="351" t="s">
        <v>409</v>
      </c>
      <c r="B418" s="306" t="s">
        <v>1123</v>
      </c>
      <c r="C418" s="305" t="s">
        <v>6129</v>
      </c>
      <c r="D418" s="344" t="s">
        <v>6126</v>
      </c>
      <c r="E418">
        <v>2.79</v>
      </c>
      <c r="F418">
        <v>1</v>
      </c>
      <c r="G418" s="356" t="s">
        <v>6623</v>
      </c>
    </row>
    <row r="419" spans="1:7" ht="16.2" thickBot="1" x14ac:dyDescent="0.35">
      <c r="A419" s="351" t="s">
        <v>4259</v>
      </c>
      <c r="B419" s="308" t="s">
        <v>6068</v>
      </c>
      <c r="C419" s="305" t="s">
        <v>6129</v>
      </c>
      <c r="D419" s="344" t="s">
        <v>6126</v>
      </c>
      <c r="E419">
        <v>3.99</v>
      </c>
      <c r="F419">
        <v>1</v>
      </c>
      <c r="G419" s="356" t="s">
        <v>6624</v>
      </c>
    </row>
    <row r="420" spans="1:7" ht="16.2" thickBot="1" x14ac:dyDescent="0.35">
      <c r="A420" s="351" t="s">
        <v>4117</v>
      </c>
      <c r="B420" s="295" t="s">
        <v>6055</v>
      </c>
      <c r="C420" s="305" t="s">
        <v>6129</v>
      </c>
      <c r="D420" s="344" t="s">
        <v>6126</v>
      </c>
      <c r="E420">
        <v>2.99</v>
      </c>
      <c r="F420">
        <v>1</v>
      </c>
      <c r="G420" s="356" t="s">
        <v>6625</v>
      </c>
    </row>
    <row r="421" spans="1:7" ht="16.2" thickBot="1" x14ac:dyDescent="0.35">
      <c r="A421" s="351" t="s">
        <v>3727</v>
      </c>
      <c r="B421" s="300" t="s">
        <v>5945</v>
      </c>
      <c r="C421" s="305" t="s">
        <v>6129</v>
      </c>
      <c r="D421" s="344" t="s">
        <v>6126</v>
      </c>
      <c r="E421">
        <v>3.49</v>
      </c>
      <c r="F421">
        <v>1</v>
      </c>
      <c r="G421" s="356" t="s">
        <v>5620</v>
      </c>
    </row>
    <row r="422" spans="1:7" ht="16.2" thickBot="1" x14ac:dyDescent="0.35">
      <c r="A422" s="351" t="s">
        <v>3782</v>
      </c>
      <c r="B422" s="316" t="s">
        <v>6099</v>
      </c>
      <c r="C422" s="305" t="s">
        <v>6129</v>
      </c>
      <c r="D422" s="343" t="s">
        <v>6124</v>
      </c>
      <c r="E422">
        <v>3.99</v>
      </c>
      <c r="F422">
        <v>3</v>
      </c>
      <c r="G422" s="356" t="s">
        <v>6626</v>
      </c>
    </row>
    <row r="423" spans="1:7" ht="16.2" thickBot="1" x14ac:dyDescent="0.35">
      <c r="A423" s="352" t="s">
        <v>2441</v>
      </c>
      <c r="B423" s="312" t="s">
        <v>6073</v>
      </c>
      <c r="C423" s="305" t="s">
        <v>6130</v>
      </c>
      <c r="D423" s="345" t="s">
        <v>6128</v>
      </c>
      <c r="E423">
        <v>3.99</v>
      </c>
      <c r="F423">
        <v>1</v>
      </c>
      <c r="G423" s="356" t="s">
        <v>6627</v>
      </c>
    </row>
    <row r="424" spans="1:7" ht="16.2" thickBot="1" x14ac:dyDescent="0.35">
      <c r="A424" s="351" t="s">
        <v>2387</v>
      </c>
      <c r="B424" s="312" t="s">
        <v>6073</v>
      </c>
      <c r="C424" s="305" t="s">
        <v>6130</v>
      </c>
      <c r="D424" s="345" t="s">
        <v>6128</v>
      </c>
      <c r="E424">
        <v>3.99</v>
      </c>
      <c r="F424">
        <v>1</v>
      </c>
      <c r="G424" s="356" t="s">
        <v>6628</v>
      </c>
    </row>
    <row r="425" spans="1:7" ht="16.2" thickBot="1" x14ac:dyDescent="0.35">
      <c r="A425" s="351" t="s">
        <v>3469</v>
      </c>
      <c r="B425" s="316" t="s">
        <v>6099</v>
      </c>
      <c r="C425" s="305" t="s">
        <v>6130</v>
      </c>
      <c r="D425" s="344" t="s">
        <v>6126</v>
      </c>
      <c r="E425">
        <v>3.49</v>
      </c>
      <c r="F425">
        <v>6</v>
      </c>
      <c r="G425" s="356" t="s">
        <v>6629</v>
      </c>
    </row>
    <row r="426" spans="1:7" ht="16.2" thickBot="1" x14ac:dyDescent="0.35">
      <c r="A426" s="351" t="s">
        <v>5706</v>
      </c>
      <c r="B426" s="316" t="s">
        <v>6077</v>
      </c>
      <c r="C426" s="305" t="s">
        <v>6131</v>
      </c>
      <c r="D426" s="344" t="s">
        <v>6126</v>
      </c>
      <c r="E426">
        <v>2.4900000000000002</v>
      </c>
      <c r="F426">
        <v>1</v>
      </c>
      <c r="G426" s="356" t="s">
        <v>6630</v>
      </c>
    </row>
    <row r="427" spans="1:7" ht="16.2" thickBot="1" x14ac:dyDescent="0.35">
      <c r="A427" s="351" t="s">
        <v>5926</v>
      </c>
      <c r="B427" s="316" t="s">
        <v>6077</v>
      </c>
      <c r="C427" s="305" t="s">
        <v>6131</v>
      </c>
      <c r="D427" s="344" t="s">
        <v>6126</v>
      </c>
      <c r="E427">
        <v>3.99</v>
      </c>
      <c r="F427">
        <v>1</v>
      </c>
      <c r="G427" s="356" t="s">
        <v>6631</v>
      </c>
    </row>
    <row r="428" spans="1:7" ht="16.2" thickBot="1" x14ac:dyDescent="0.35">
      <c r="A428" s="351" t="s">
        <v>1900</v>
      </c>
      <c r="B428" s="338" t="s">
        <v>6114</v>
      </c>
      <c r="C428" s="305" t="s">
        <v>6131</v>
      </c>
      <c r="D428" s="347" t="s">
        <v>6140</v>
      </c>
      <c r="E428">
        <v>3.99</v>
      </c>
      <c r="F428">
        <v>1</v>
      </c>
      <c r="G428" s="356" t="s">
        <v>6632</v>
      </c>
    </row>
    <row r="429" spans="1:7" ht="16.2" thickBot="1" x14ac:dyDescent="0.35">
      <c r="A429" s="351" t="s">
        <v>1666</v>
      </c>
      <c r="B429" s="302" t="s">
        <v>1106</v>
      </c>
      <c r="C429" s="305" t="s">
        <v>6148</v>
      </c>
      <c r="D429" s="344" t="s">
        <v>6126</v>
      </c>
      <c r="E429">
        <v>3.99</v>
      </c>
      <c r="F429">
        <v>1</v>
      </c>
      <c r="G429" s="356" t="s">
        <v>6633</v>
      </c>
    </row>
    <row r="430" spans="1:7" ht="16.2" thickBot="1" x14ac:dyDescent="0.35">
      <c r="A430" s="352" t="s">
        <v>2837</v>
      </c>
      <c r="B430" s="312" t="s">
        <v>6083</v>
      </c>
      <c r="C430" s="305" t="s">
        <v>6134</v>
      </c>
      <c r="D430" s="344" t="s">
        <v>6126</v>
      </c>
      <c r="E430">
        <v>3.49</v>
      </c>
      <c r="F430">
        <v>1</v>
      </c>
      <c r="G430" s="356" t="s">
        <v>6634</v>
      </c>
    </row>
    <row r="431" spans="1:7" ht="16.2" thickBot="1" x14ac:dyDescent="0.35">
      <c r="A431" s="351" t="s">
        <v>2299</v>
      </c>
      <c r="B431" s="306" t="s">
        <v>1123</v>
      </c>
      <c r="C431" s="305" t="s">
        <v>6135</v>
      </c>
      <c r="D431" s="344" t="s">
        <v>6126</v>
      </c>
      <c r="E431">
        <v>3.99</v>
      </c>
      <c r="F431">
        <v>1</v>
      </c>
      <c r="G431" s="356" t="s">
        <v>6635</v>
      </c>
    </row>
    <row r="432" spans="1:7" ht="16.2" thickBot="1" x14ac:dyDescent="0.35">
      <c r="A432" s="351" t="s">
        <v>5710</v>
      </c>
      <c r="B432" s="306" t="s">
        <v>1123</v>
      </c>
      <c r="C432" s="305" t="s">
        <v>6135</v>
      </c>
      <c r="D432" s="344" t="s">
        <v>6126</v>
      </c>
      <c r="E432">
        <v>2.99</v>
      </c>
      <c r="F432">
        <v>1</v>
      </c>
      <c r="G432" s="356" t="s">
        <v>6636</v>
      </c>
    </row>
    <row r="433" spans="1:7" ht="16.2" thickBot="1" x14ac:dyDescent="0.35">
      <c r="A433" s="351" t="s">
        <v>4797</v>
      </c>
      <c r="B433" s="327" t="s">
        <v>1101</v>
      </c>
      <c r="C433" s="305" t="s">
        <v>6123</v>
      </c>
      <c r="D433" s="344" t="s">
        <v>6126</v>
      </c>
      <c r="E433">
        <v>3.99</v>
      </c>
      <c r="F433">
        <v>1</v>
      </c>
      <c r="G433" s="356" t="s">
        <v>6637</v>
      </c>
    </row>
    <row r="434" spans="1:7" ht="16.2" thickBot="1" x14ac:dyDescent="0.35">
      <c r="A434" s="351" t="s">
        <v>422</v>
      </c>
      <c r="B434" s="327" t="s">
        <v>1101</v>
      </c>
      <c r="C434" s="305" t="s">
        <v>6123</v>
      </c>
      <c r="D434" s="344" t="s">
        <v>6126</v>
      </c>
      <c r="E434">
        <v>3.99</v>
      </c>
      <c r="F434">
        <v>2</v>
      </c>
      <c r="G434" s="356" t="s">
        <v>6638</v>
      </c>
    </row>
    <row r="435" spans="1:7" ht="16.2" thickBot="1" x14ac:dyDescent="0.35">
      <c r="A435" s="351" t="s">
        <v>2967</v>
      </c>
      <c r="B435" s="327" t="s">
        <v>1101</v>
      </c>
      <c r="C435" s="305" t="s">
        <v>6123</v>
      </c>
      <c r="D435" s="344" t="s">
        <v>6126</v>
      </c>
      <c r="E435">
        <v>3.99</v>
      </c>
      <c r="F435">
        <v>1</v>
      </c>
      <c r="G435" s="356" t="s">
        <v>6639</v>
      </c>
    </row>
    <row r="436" spans="1:7" ht="16.2" thickBot="1" x14ac:dyDescent="0.35">
      <c r="A436" s="351" t="s">
        <v>3337</v>
      </c>
      <c r="B436" s="309" t="s">
        <v>6069</v>
      </c>
      <c r="C436" s="305" t="s">
        <v>6123</v>
      </c>
      <c r="D436" s="344" t="s">
        <v>6126</v>
      </c>
      <c r="E436">
        <v>3.99</v>
      </c>
      <c r="F436">
        <v>1</v>
      </c>
      <c r="G436" s="356" t="s">
        <v>6640</v>
      </c>
    </row>
    <row r="437" spans="1:7" ht="16.2" thickBot="1" x14ac:dyDescent="0.35">
      <c r="A437" s="351" t="s">
        <v>165</v>
      </c>
      <c r="B437" s="316" t="s">
        <v>6099</v>
      </c>
      <c r="C437" s="305" t="s">
        <v>6123</v>
      </c>
      <c r="D437" s="344" t="s">
        <v>6126</v>
      </c>
      <c r="E437">
        <v>3.99</v>
      </c>
      <c r="F437">
        <v>1</v>
      </c>
      <c r="G437" s="356" t="s">
        <v>6641</v>
      </c>
    </row>
    <row r="438" spans="1:7" ht="16.2" thickBot="1" x14ac:dyDescent="0.35">
      <c r="A438" s="351" t="s">
        <v>241</v>
      </c>
      <c r="B438" s="323" t="s">
        <v>6087</v>
      </c>
      <c r="C438" s="305" t="s">
        <v>6123</v>
      </c>
      <c r="D438" s="344" t="s">
        <v>6126</v>
      </c>
      <c r="E438">
        <v>3.99</v>
      </c>
      <c r="F438">
        <v>1</v>
      </c>
      <c r="G438" s="356" t="s">
        <v>6642</v>
      </c>
    </row>
    <row r="439" spans="1:7" ht="16.2" thickBot="1" x14ac:dyDescent="0.35">
      <c r="A439" s="351" t="s">
        <v>241</v>
      </c>
      <c r="B439" s="312" t="s">
        <v>6073</v>
      </c>
      <c r="C439" s="305" t="s">
        <v>6123</v>
      </c>
      <c r="D439" s="344" t="s">
        <v>6126</v>
      </c>
      <c r="E439">
        <v>3.99</v>
      </c>
      <c r="F439">
        <v>1</v>
      </c>
      <c r="G439" s="356" t="s">
        <v>6643</v>
      </c>
    </row>
    <row r="440" spans="1:7" ht="16.2" thickBot="1" x14ac:dyDescent="0.35">
      <c r="A440" s="351" t="s">
        <v>514</v>
      </c>
      <c r="B440" s="323" t="s">
        <v>6087</v>
      </c>
      <c r="C440" s="305" t="s">
        <v>6123</v>
      </c>
      <c r="D440" s="343" t="s">
        <v>6124</v>
      </c>
      <c r="E440">
        <v>3.99</v>
      </c>
      <c r="F440">
        <v>1</v>
      </c>
      <c r="G440" s="356" t="s">
        <v>6644</v>
      </c>
    </row>
    <row r="441" spans="1:7" ht="16.2" thickBot="1" x14ac:dyDescent="0.35">
      <c r="A441" s="352" t="s">
        <v>3279</v>
      </c>
      <c r="B441" s="303" t="s">
        <v>6062</v>
      </c>
      <c r="C441" s="305" t="s">
        <v>6125</v>
      </c>
      <c r="D441" s="345" t="s">
        <v>6128</v>
      </c>
      <c r="E441">
        <v>3.49</v>
      </c>
      <c r="F441">
        <v>1</v>
      </c>
      <c r="G441" s="356" t="s">
        <v>6645</v>
      </c>
    </row>
    <row r="442" spans="1:7" ht="16.2" thickBot="1" x14ac:dyDescent="0.35">
      <c r="A442" s="352" t="s">
        <v>3285</v>
      </c>
      <c r="B442" s="339" t="s">
        <v>1103</v>
      </c>
      <c r="C442" s="305" t="s">
        <v>6125</v>
      </c>
      <c r="D442" s="344" t="s">
        <v>6126</v>
      </c>
      <c r="E442">
        <v>3.49</v>
      </c>
      <c r="F442">
        <v>1</v>
      </c>
      <c r="G442" s="356" t="s">
        <v>6646</v>
      </c>
    </row>
    <row r="443" spans="1:7" ht="16.2" thickBot="1" x14ac:dyDescent="0.35">
      <c r="A443" s="352" t="s">
        <v>3280</v>
      </c>
      <c r="B443" s="325" t="s">
        <v>6091</v>
      </c>
      <c r="C443" s="305" t="s">
        <v>6125</v>
      </c>
      <c r="D443" s="344" t="s">
        <v>6126</v>
      </c>
      <c r="E443">
        <v>3.99</v>
      </c>
      <c r="F443">
        <v>1</v>
      </c>
      <c r="G443" s="357" t="s">
        <v>6647</v>
      </c>
    </row>
    <row r="444" spans="1:7" ht="16.2" thickBot="1" x14ac:dyDescent="0.35">
      <c r="A444" s="352" t="s">
        <v>3312</v>
      </c>
      <c r="B444" s="334" t="s">
        <v>6107</v>
      </c>
      <c r="C444" s="305" t="s">
        <v>6125</v>
      </c>
      <c r="D444" s="344" t="s">
        <v>6126</v>
      </c>
      <c r="E444">
        <v>3.49</v>
      </c>
      <c r="F444">
        <v>1</v>
      </c>
      <c r="G444" s="356" t="s">
        <v>6648</v>
      </c>
    </row>
    <row r="445" spans="1:7" ht="16.2" thickBot="1" x14ac:dyDescent="0.35">
      <c r="A445" s="351" t="s">
        <v>3034</v>
      </c>
      <c r="B445" s="306" t="s">
        <v>1123</v>
      </c>
      <c r="C445" s="305" t="s">
        <v>6125</v>
      </c>
      <c r="D445" s="344" t="s">
        <v>6126</v>
      </c>
      <c r="E445">
        <v>2.79</v>
      </c>
      <c r="F445">
        <v>4</v>
      </c>
      <c r="G445" s="356" t="s">
        <v>6649</v>
      </c>
    </row>
    <row r="446" spans="1:7" ht="16.2" thickBot="1" x14ac:dyDescent="0.35">
      <c r="A446" s="351" t="s">
        <v>3093</v>
      </c>
      <c r="B446" s="306" t="s">
        <v>1123</v>
      </c>
      <c r="C446" s="305" t="s">
        <v>6125</v>
      </c>
      <c r="D446" s="344" t="s">
        <v>6126</v>
      </c>
      <c r="E446">
        <v>2.79</v>
      </c>
      <c r="F446">
        <v>1</v>
      </c>
      <c r="G446" s="356" t="s">
        <v>6650</v>
      </c>
    </row>
    <row r="447" spans="1:7" ht="16.2" thickBot="1" x14ac:dyDescent="0.35">
      <c r="A447" s="351" t="s">
        <v>574</v>
      </c>
      <c r="B447" s="304" t="s">
        <v>6064</v>
      </c>
      <c r="C447" s="305" t="s">
        <v>6125</v>
      </c>
      <c r="D447" s="344" t="s">
        <v>6126</v>
      </c>
      <c r="E447">
        <v>3.49</v>
      </c>
      <c r="F447">
        <v>1</v>
      </c>
      <c r="G447" s="356" t="s">
        <v>6651</v>
      </c>
    </row>
    <row r="448" spans="1:7" ht="16.2" thickBot="1" x14ac:dyDescent="0.35">
      <c r="A448" s="351" t="s">
        <v>3093</v>
      </c>
      <c r="B448" s="317" t="s">
        <v>1134</v>
      </c>
      <c r="C448" s="305" t="s">
        <v>6125</v>
      </c>
      <c r="D448" s="344" t="s">
        <v>6126</v>
      </c>
      <c r="E448">
        <v>2.79</v>
      </c>
      <c r="F448">
        <v>1</v>
      </c>
      <c r="G448" s="356" t="s">
        <v>6652</v>
      </c>
    </row>
    <row r="449" spans="1:7" ht="16.2" thickBot="1" x14ac:dyDescent="0.35">
      <c r="A449" s="351" t="s">
        <v>21</v>
      </c>
      <c r="B449" s="317" t="s">
        <v>1134</v>
      </c>
      <c r="C449" s="305" t="s">
        <v>6125</v>
      </c>
      <c r="D449" s="344" t="s">
        <v>6126</v>
      </c>
      <c r="E449">
        <v>3.49</v>
      </c>
      <c r="F449">
        <v>1</v>
      </c>
      <c r="G449" s="356" t="s">
        <v>6653</v>
      </c>
    </row>
    <row r="450" spans="1:7" ht="16.2" thickBot="1" x14ac:dyDescent="0.35">
      <c r="A450" s="351" t="s">
        <v>4481</v>
      </c>
      <c r="B450" s="316" t="s">
        <v>6077</v>
      </c>
      <c r="C450" s="305" t="s">
        <v>6125</v>
      </c>
      <c r="D450" s="344" t="s">
        <v>6126</v>
      </c>
      <c r="E450">
        <v>1.99</v>
      </c>
      <c r="F450">
        <v>1</v>
      </c>
      <c r="G450" s="356" t="s">
        <v>6654</v>
      </c>
    </row>
    <row r="451" spans="1:7" ht="16.2" thickBot="1" x14ac:dyDescent="0.35">
      <c r="A451" s="351" t="s">
        <v>21</v>
      </c>
      <c r="B451" s="316" t="s">
        <v>6099</v>
      </c>
      <c r="C451" s="305" t="s">
        <v>6125</v>
      </c>
      <c r="D451" s="344" t="s">
        <v>6126</v>
      </c>
      <c r="E451">
        <v>3.49</v>
      </c>
      <c r="F451">
        <v>2</v>
      </c>
      <c r="G451" s="356" t="s">
        <v>6655</v>
      </c>
    </row>
    <row r="452" spans="1:7" ht="16.2" thickBot="1" x14ac:dyDescent="0.35">
      <c r="A452" s="351" t="s">
        <v>5830</v>
      </c>
      <c r="B452" s="320" t="s">
        <v>6094</v>
      </c>
      <c r="C452" s="305" t="s">
        <v>6125</v>
      </c>
      <c r="D452" s="344" t="s">
        <v>6126</v>
      </c>
      <c r="E452">
        <v>2.99</v>
      </c>
      <c r="F452">
        <v>1</v>
      </c>
      <c r="G452" s="356" t="s">
        <v>6656</v>
      </c>
    </row>
    <row r="453" spans="1:7" ht="16.2" thickBot="1" x14ac:dyDescent="0.35">
      <c r="A453" s="351" t="s">
        <v>3341</v>
      </c>
      <c r="B453" s="308" t="s">
        <v>6068</v>
      </c>
      <c r="C453" s="305" t="s">
        <v>6125</v>
      </c>
      <c r="D453" s="347" t="s">
        <v>6140</v>
      </c>
      <c r="E453">
        <v>3.49</v>
      </c>
      <c r="F453">
        <v>2</v>
      </c>
      <c r="G453" s="356" t="s">
        <v>6657</v>
      </c>
    </row>
    <row r="454" spans="1:7" ht="16.2" thickBot="1" x14ac:dyDescent="0.35">
      <c r="A454" s="351" t="s">
        <v>6185</v>
      </c>
      <c r="B454" s="305" t="s">
        <v>6081</v>
      </c>
      <c r="C454" s="305" t="s">
        <v>6125</v>
      </c>
      <c r="D454" s="347" t="s">
        <v>6140</v>
      </c>
      <c r="E454">
        <v>3.49</v>
      </c>
      <c r="F454">
        <v>1</v>
      </c>
      <c r="G454" s="356" t="s">
        <v>6658</v>
      </c>
    </row>
    <row r="455" spans="1:7" ht="16.2" thickBot="1" x14ac:dyDescent="0.35">
      <c r="A455" s="351" t="s">
        <v>3797</v>
      </c>
      <c r="B455" s="297" t="s">
        <v>6059</v>
      </c>
      <c r="C455" s="305" t="s">
        <v>6125</v>
      </c>
      <c r="D455" s="347" t="s">
        <v>6140</v>
      </c>
      <c r="E455">
        <v>2.99</v>
      </c>
      <c r="F455">
        <v>1</v>
      </c>
      <c r="G455" s="356" t="s">
        <v>6659</v>
      </c>
    </row>
    <row r="456" spans="1:7" ht="16.2" thickBot="1" x14ac:dyDescent="0.35">
      <c r="A456" s="351" t="s">
        <v>36</v>
      </c>
      <c r="B456" s="315" t="s">
        <v>6108</v>
      </c>
      <c r="C456" s="305" t="s">
        <v>6127</v>
      </c>
      <c r="D456" s="345" t="s">
        <v>6128</v>
      </c>
      <c r="E456">
        <v>3.49</v>
      </c>
      <c r="F456">
        <v>1</v>
      </c>
      <c r="G456" s="356" t="s">
        <v>6660</v>
      </c>
    </row>
    <row r="457" spans="1:7" ht="16.2" thickBot="1" x14ac:dyDescent="0.35">
      <c r="A457" s="351" t="s">
        <v>5862</v>
      </c>
      <c r="B457" s="306" t="s">
        <v>1123</v>
      </c>
      <c r="C457" s="305" t="s">
        <v>6127</v>
      </c>
      <c r="D457" s="345" t="s">
        <v>6128</v>
      </c>
      <c r="E457">
        <v>3.49</v>
      </c>
      <c r="F457">
        <v>1</v>
      </c>
      <c r="G457" s="356" t="s">
        <v>6661</v>
      </c>
    </row>
    <row r="458" spans="1:7" ht="16.2" thickBot="1" x14ac:dyDescent="0.35">
      <c r="A458" s="351" t="s">
        <v>5346</v>
      </c>
      <c r="B458" s="311" t="s">
        <v>6071</v>
      </c>
      <c r="C458" s="305" t="s">
        <v>6127</v>
      </c>
      <c r="D458" s="344" t="s">
        <v>6126</v>
      </c>
      <c r="E458">
        <v>2.99</v>
      </c>
      <c r="F458">
        <v>1</v>
      </c>
      <c r="G458" s="356" t="s">
        <v>6662</v>
      </c>
    </row>
    <row r="459" spans="1:7" ht="16.2" thickBot="1" x14ac:dyDescent="0.35">
      <c r="A459" s="351" t="s">
        <v>3018</v>
      </c>
      <c r="B459" s="326" t="s">
        <v>6093</v>
      </c>
      <c r="C459" s="305" t="s">
        <v>6127</v>
      </c>
      <c r="D459" s="344" t="s">
        <v>6126</v>
      </c>
      <c r="E459">
        <v>2.79</v>
      </c>
      <c r="F459">
        <v>1</v>
      </c>
      <c r="G459" s="356" t="s">
        <v>6663</v>
      </c>
    </row>
    <row r="460" spans="1:7" ht="16.2" thickBot="1" x14ac:dyDescent="0.35">
      <c r="A460" s="351" t="s">
        <v>5449</v>
      </c>
      <c r="B460" s="323" t="s">
        <v>6087</v>
      </c>
      <c r="C460" s="305" t="s">
        <v>6127</v>
      </c>
      <c r="D460" s="344" t="s">
        <v>6126</v>
      </c>
      <c r="E460">
        <v>3.49</v>
      </c>
      <c r="F460">
        <v>2</v>
      </c>
      <c r="G460" s="356" t="s">
        <v>6664</v>
      </c>
    </row>
    <row r="461" spans="1:7" ht="16.2" thickBot="1" x14ac:dyDescent="0.35">
      <c r="A461" s="352" t="s">
        <v>4725</v>
      </c>
      <c r="B461" s="330" t="s">
        <v>6096</v>
      </c>
      <c r="C461" s="305" t="s">
        <v>6127</v>
      </c>
      <c r="D461" s="347" t="s">
        <v>6140</v>
      </c>
      <c r="E461">
        <v>3.49</v>
      </c>
      <c r="F461">
        <v>1</v>
      </c>
      <c r="G461" s="356" t="s">
        <v>6665</v>
      </c>
    </row>
    <row r="462" spans="1:7" ht="16.2" thickBot="1" x14ac:dyDescent="0.35">
      <c r="A462" s="351" t="s">
        <v>5714</v>
      </c>
      <c r="B462" s="296" t="s">
        <v>6058</v>
      </c>
      <c r="C462" s="305" t="s">
        <v>6127</v>
      </c>
      <c r="D462" s="343" t="s">
        <v>6124</v>
      </c>
      <c r="E462">
        <v>3.49</v>
      </c>
      <c r="F462">
        <v>1</v>
      </c>
      <c r="G462" s="356" t="s">
        <v>6666</v>
      </c>
    </row>
    <row r="463" spans="1:7" ht="16.2" thickBot="1" x14ac:dyDescent="0.35">
      <c r="A463" s="351" t="s">
        <v>4485</v>
      </c>
      <c r="B463" s="327" t="s">
        <v>1101</v>
      </c>
      <c r="C463" s="305" t="s">
        <v>6129</v>
      </c>
      <c r="D463" s="345" t="s">
        <v>6128</v>
      </c>
      <c r="E463">
        <v>3.49</v>
      </c>
      <c r="F463">
        <v>2</v>
      </c>
      <c r="G463" s="356" t="s">
        <v>6618</v>
      </c>
    </row>
    <row r="464" spans="1:7" ht="16.2" thickBot="1" x14ac:dyDescent="0.35">
      <c r="A464" s="351" t="s">
        <v>2062</v>
      </c>
      <c r="B464" s="317" t="s">
        <v>1134</v>
      </c>
      <c r="C464" s="305" t="s">
        <v>6129</v>
      </c>
      <c r="D464" s="345" t="s">
        <v>6128</v>
      </c>
      <c r="E464">
        <v>3.49</v>
      </c>
      <c r="F464">
        <v>1</v>
      </c>
      <c r="G464" s="356" t="s">
        <v>6667</v>
      </c>
    </row>
    <row r="465" spans="1:7" ht="16.2" thickBot="1" x14ac:dyDescent="0.35">
      <c r="A465" s="351" t="s">
        <v>2954</v>
      </c>
      <c r="B465" s="301" t="s">
        <v>6061</v>
      </c>
      <c r="C465" s="305" t="s">
        <v>6129</v>
      </c>
      <c r="D465" s="344" t="s">
        <v>6126</v>
      </c>
      <c r="E465">
        <v>3.49</v>
      </c>
      <c r="F465">
        <v>1</v>
      </c>
      <c r="G465" s="356" t="s">
        <v>6668</v>
      </c>
    </row>
    <row r="466" spans="1:7" ht="16.2" thickBot="1" x14ac:dyDescent="0.35">
      <c r="A466" s="351" t="s">
        <v>2954</v>
      </c>
      <c r="B466" s="340" t="s">
        <v>6115</v>
      </c>
      <c r="C466" s="305" t="s">
        <v>6129</v>
      </c>
      <c r="D466" s="344" t="s">
        <v>6126</v>
      </c>
      <c r="E466">
        <v>3.49</v>
      </c>
      <c r="F466">
        <v>1</v>
      </c>
      <c r="G466" s="356" t="s">
        <v>6669</v>
      </c>
    </row>
    <row r="467" spans="1:7" ht="16.2" thickBot="1" x14ac:dyDescent="0.35">
      <c r="A467" s="351" t="s">
        <v>2298</v>
      </c>
      <c r="B467" s="327" t="s">
        <v>1101</v>
      </c>
      <c r="C467" s="305" t="s">
        <v>6129</v>
      </c>
      <c r="D467" s="344" t="s">
        <v>6126</v>
      </c>
      <c r="E467">
        <v>3.49</v>
      </c>
      <c r="F467">
        <v>1</v>
      </c>
      <c r="G467" s="356" t="s">
        <v>6670</v>
      </c>
    </row>
    <row r="468" spans="1:7" ht="16.2" thickBot="1" x14ac:dyDescent="0.35">
      <c r="A468" s="351" t="s">
        <v>5406</v>
      </c>
      <c r="B468" s="303" t="s">
        <v>6062</v>
      </c>
      <c r="C468" s="305" t="s">
        <v>6129</v>
      </c>
      <c r="D468" s="344" t="s">
        <v>6126</v>
      </c>
      <c r="E468">
        <v>3.49</v>
      </c>
      <c r="F468">
        <v>1</v>
      </c>
      <c r="G468" s="356" t="s">
        <v>6670</v>
      </c>
    </row>
    <row r="469" spans="1:7" ht="16.2" thickBot="1" x14ac:dyDescent="0.35">
      <c r="A469" s="351" t="s">
        <v>504</v>
      </c>
      <c r="B469" s="308" t="s">
        <v>6068</v>
      </c>
      <c r="C469" s="305" t="s">
        <v>6129</v>
      </c>
      <c r="D469" s="344" t="s">
        <v>6126</v>
      </c>
      <c r="E469">
        <v>3.49</v>
      </c>
      <c r="F469">
        <v>2</v>
      </c>
      <c r="G469" s="356" t="s">
        <v>6671</v>
      </c>
    </row>
    <row r="470" spans="1:7" ht="16.2" thickBot="1" x14ac:dyDescent="0.35">
      <c r="A470" s="352" t="s">
        <v>455</v>
      </c>
      <c r="B470" s="295" t="s">
        <v>6055</v>
      </c>
      <c r="C470" s="305" t="s">
        <v>6129</v>
      </c>
      <c r="D470" s="344" t="s">
        <v>6126</v>
      </c>
      <c r="E470">
        <v>3.49</v>
      </c>
      <c r="F470">
        <v>1</v>
      </c>
      <c r="G470" s="356" t="s">
        <v>6672</v>
      </c>
    </row>
    <row r="471" spans="1:7" ht="16.2" thickBot="1" x14ac:dyDescent="0.35">
      <c r="A471" s="351" t="s">
        <v>3704</v>
      </c>
      <c r="B471" s="300" t="s">
        <v>5944</v>
      </c>
      <c r="C471" s="305" t="s">
        <v>6129</v>
      </c>
      <c r="D471" s="344" t="s">
        <v>6126</v>
      </c>
      <c r="E471">
        <v>3.49</v>
      </c>
      <c r="F471">
        <v>1</v>
      </c>
      <c r="G471" s="356" t="s">
        <v>6673</v>
      </c>
    </row>
    <row r="472" spans="1:7" ht="16.2" thickBot="1" x14ac:dyDescent="0.35">
      <c r="A472" s="351" t="s">
        <v>2844</v>
      </c>
      <c r="B472" s="313" t="s">
        <v>6079</v>
      </c>
      <c r="C472" s="305" t="s">
        <v>6129</v>
      </c>
      <c r="D472" s="344" t="s">
        <v>6126</v>
      </c>
      <c r="E472">
        <v>3.49</v>
      </c>
      <c r="F472">
        <v>2</v>
      </c>
      <c r="G472" s="356" t="s">
        <v>6674</v>
      </c>
    </row>
    <row r="473" spans="1:7" ht="16.2" thickBot="1" x14ac:dyDescent="0.35">
      <c r="A473" s="351" t="s">
        <v>4033</v>
      </c>
      <c r="B473" s="313" t="s">
        <v>6079</v>
      </c>
      <c r="C473" s="305" t="s">
        <v>6129</v>
      </c>
      <c r="D473" s="344" t="s">
        <v>6126</v>
      </c>
      <c r="E473">
        <v>2.99</v>
      </c>
      <c r="F473">
        <v>3</v>
      </c>
      <c r="G473" s="356" t="s">
        <v>6675</v>
      </c>
    </row>
    <row r="474" spans="1:7" ht="16.2" thickBot="1" x14ac:dyDescent="0.35">
      <c r="A474" s="351" t="s">
        <v>1877</v>
      </c>
      <c r="B474" s="313" t="s">
        <v>6079</v>
      </c>
      <c r="C474" s="305" t="s">
        <v>6129</v>
      </c>
      <c r="D474" s="344" t="s">
        <v>6126</v>
      </c>
      <c r="E474">
        <v>3.49</v>
      </c>
      <c r="F474">
        <v>1</v>
      </c>
      <c r="G474" s="356" t="s">
        <v>6676</v>
      </c>
    </row>
    <row r="475" spans="1:7" ht="16.2" thickBot="1" x14ac:dyDescent="0.35">
      <c r="A475" s="352" t="s">
        <v>3725</v>
      </c>
      <c r="B475" s="301" t="s">
        <v>6061</v>
      </c>
      <c r="C475" s="305" t="s">
        <v>6129</v>
      </c>
      <c r="D475" s="343" t="s">
        <v>6124</v>
      </c>
      <c r="E475">
        <v>3.49</v>
      </c>
      <c r="F475">
        <v>1</v>
      </c>
      <c r="G475" s="356" t="s">
        <v>6677</v>
      </c>
    </row>
    <row r="476" spans="1:7" ht="16.2" thickBot="1" x14ac:dyDescent="0.35">
      <c r="A476" s="351" t="s">
        <v>4523</v>
      </c>
      <c r="B476" s="317" t="s">
        <v>1134</v>
      </c>
      <c r="C476" s="305" t="s">
        <v>6130</v>
      </c>
      <c r="D476" s="345" t="s">
        <v>6128</v>
      </c>
      <c r="E476">
        <v>3.49</v>
      </c>
      <c r="F476">
        <v>1</v>
      </c>
      <c r="G476" s="356" t="s">
        <v>6678</v>
      </c>
    </row>
    <row r="477" spans="1:7" ht="16.2" thickBot="1" x14ac:dyDescent="0.35">
      <c r="A477" s="351" t="s">
        <v>5939</v>
      </c>
      <c r="B477" s="302" t="s">
        <v>1106</v>
      </c>
      <c r="C477" s="305" t="s">
        <v>6130</v>
      </c>
      <c r="D477" s="344" t="s">
        <v>6126</v>
      </c>
      <c r="E477">
        <v>3.49</v>
      </c>
      <c r="F477">
        <v>5</v>
      </c>
      <c r="G477" s="356" t="s">
        <v>6679</v>
      </c>
    </row>
    <row r="478" spans="1:7" ht="16.2" thickBot="1" x14ac:dyDescent="0.35">
      <c r="A478" s="351" t="s">
        <v>2073</v>
      </c>
      <c r="B478" s="332" t="s">
        <v>1113</v>
      </c>
      <c r="C478" s="305" t="s">
        <v>6130</v>
      </c>
      <c r="D478" s="344" t="s">
        <v>6126</v>
      </c>
      <c r="E478">
        <v>1.99</v>
      </c>
      <c r="F478">
        <v>4</v>
      </c>
      <c r="G478" s="356" t="s">
        <v>6680</v>
      </c>
    </row>
    <row r="479" spans="1:7" ht="16.2" thickBot="1" x14ac:dyDescent="0.35">
      <c r="A479" s="351" t="s">
        <v>93</v>
      </c>
      <c r="B479" s="325" t="s">
        <v>6116</v>
      </c>
      <c r="C479" s="305" t="s">
        <v>6130</v>
      </c>
      <c r="D479" s="344" t="s">
        <v>6126</v>
      </c>
      <c r="E479">
        <v>1.99</v>
      </c>
      <c r="F479">
        <v>1</v>
      </c>
      <c r="G479" s="356" t="s">
        <v>6681</v>
      </c>
    </row>
    <row r="480" spans="1:7" ht="16.2" thickBot="1" x14ac:dyDescent="0.35">
      <c r="A480" s="351" t="s">
        <v>3094</v>
      </c>
      <c r="B480" s="308" t="s">
        <v>6068</v>
      </c>
      <c r="C480" s="305" t="s">
        <v>6130</v>
      </c>
      <c r="D480" s="344" t="s">
        <v>6126</v>
      </c>
      <c r="E480">
        <v>3.49</v>
      </c>
      <c r="F480">
        <v>1</v>
      </c>
      <c r="G480" s="356" t="s">
        <v>6682</v>
      </c>
    </row>
    <row r="481" spans="1:7" ht="16.2" thickBot="1" x14ac:dyDescent="0.35">
      <c r="A481" s="351" t="s">
        <v>5535</v>
      </c>
      <c r="B481" s="302" t="s">
        <v>1106</v>
      </c>
      <c r="C481" s="305" t="s">
        <v>6130</v>
      </c>
      <c r="D481" s="347" t="s">
        <v>6140</v>
      </c>
      <c r="E481">
        <v>2.4900000000000002</v>
      </c>
      <c r="F481">
        <v>1</v>
      </c>
      <c r="G481" s="356" t="s">
        <v>6683</v>
      </c>
    </row>
    <row r="482" spans="1:7" ht="16.2" thickBot="1" x14ac:dyDescent="0.35">
      <c r="A482" s="351" t="s">
        <v>3094</v>
      </c>
      <c r="B482" s="300" t="s">
        <v>5944</v>
      </c>
      <c r="C482" s="305" t="s">
        <v>6130</v>
      </c>
      <c r="D482" s="347" t="s">
        <v>6140</v>
      </c>
      <c r="E482">
        <v>3.49</v>
      </c>
      <c r="F482">
        <v>1</v>
      </c>
      <c r="G482" s="356" t="s">
        <v>6684</v>
      </c>
    </row>
    <row r="483" spans="1:7" ht="16.2" thickBot="1" x14ac:dyDescent="0.35">
      <c r="A483" s="351" t="s">
        <v>4802</v>
      </c>
      <c r="B483" s="293" t="s">
        <v>6089</v>
      </c>
      <c r="C483" s="305" t="s">
        <v>6130</v>
      </c>
      <c r="D483" s="343" t="s">
        <v>6124</v>
      </c>
      <c r="E483">
        <v>3.49</v>
      </c>
      <c r="F483">
        <v>1</v>
      </c>
      <c r="G483" s="356" t="s">
        <v>6685</v>
      </c>
    </row>
    <row r="484" spans="1:7" ht="16.2" thickBot="1" x14ac:dyDescent="0.35">
      <c r="A484" s="351" t="s">
        <v>1441</v>
      </c>
      <c r="B484" s="293" t="s">
        <v>6089</v>
      </c>
      <c r="C484" s="305" t="s">
        <v>6130</v>
      </c>
      <c r="D484" s="343" t="s">
        <v>6124</v>
      </c>
      <c r="E484">
        <v>3.49</v>
      </c>
      <c r="F484">
        <v>1</v>
      </c>
      <c r="G484" s="356" t="s">
        <v>6686</v>
      </c>
    </row>
    <row r="485" spans="1:7" ht="16.2" thickBot="1" x14ac:dyDescent="0.35">
      <c r="A485" s="351" t="s">
        <v>1996</v>
      </c>
      <c r="B485" s="306" t="s">
        <v>1123</v>
      </c>
      <c r="C485" s="305" t="s">
        <v>6131</v>
      </c>
      <c r="D485" s="345" t="s">
        <v>6128</v>
      </c>
      <c r="E485">
        <v>3.49</v>
      </c>
      <c r="F485">
        <v>1</v>
      </c>
      <c r="G485" s="356" t="s">
        <v>6687</v>
      </c>
    </row>
    <row r="486" spans="1:7" ht="16.2" thickBot="1" x14ac:dyDescent="0.35">
      <c r="A486" s="351" t="s">
        <v>5542</v>
      </c>
      <c r="B486" s="308" t="s">
        <v>6068</v>
      </c>
      <c r="C486" s="305" t="s">
        <v>6131</v>
      </c>
      <c r="D486" s="345" t="s">
        <v>6128</v>
      </c>
      <c r="E486">
        <v>3.49</v>
      </c>
      <c r="F486">
        <v>1</v>
      </c>
      <c r="G486" s="356" t="s">
        <v>6687</v>
      </c>
    </row>
    <row r="487" spans="1:7" ht="16.2" thickBot="1" x14ac:dyDescent="0.35">
      <c r="A487" s="351" t="s">
        <v>3199</v>
      </c>
      <c r="B487" s="326" t="s">
        <v>6093</v>
      </c>
      <c r="C487" s="305" t="s">
        <v>6131</v>
      </c>
      <c r="D487" s="345" t="s">
        <v>6128</v>
      </c>
      <c r="E487">
        <v>3.49</v>
      </c>
      <c r="F487">
        <v>1</v>
      </c>
      <c r="G487" s="356" t="s">
        <v>6688</v>
      </c>
    </row>
    <row r="488" spans="1:7" ht="16.2" thickBot="1" x14ac:dyDescent="0.35">
      <c r="A488" s="351" t="s">
        <v>6222</v>
      </c>
      <c r="B488" s="305" t="s">
        <v>6117</v>
      </c>
      <c r="C488" s="305" t="s">
        <v>6131</v>
      </c>
      <c r="D488" s="344" t="s">
        <v>6126</v>
      </c>
      <c r="E488">
        <v>3.49</v>
      </c>
      <c r="F488">
        <v>1</v>
      </c>
      <c r="G488" s="356" t="s">
        <v>6689</v>
      </c>
    </row>
    <row r="489" spans="1:7" ht="16.2" thickBot="1" x14ac:dyDescent="0.35">
      <c r="A489" s="351" t="s">
        <v>349</v>
      </c>
      <c r="B489" s="341" t="s">
        <v>6118</v>
      </c>
      <c r="C489" s="305" t="s">
        <v>6131</v>
      </c>
      <c r="D489" s="344" t="s">
        <v>6126</v>
      </c>
      <c r="E489">
        <v>3.49</v>
      </c>
      <c r="F489">
        <v>1</v>
      </c>
      <c r="G489" s="356" t="s">
        <v>6690</v>
      </c>
    </row>
    <row r="490" spans="1:7" ht="16.2" thickBot="1" x14ac:dyDescent="0.35">
      <c r="A490" s="351" t="s">
        <v>3338</v>
      </c>
      <c r="B490" s="306" t="s">
        <v>1123</v>
      </c>
      <c r="C490" s="305" t="s">
        <v>6131</v>
      </c>
      <c r="D490" s="344" t="s">
        <v>6126</v>
      </c>
      <c r="E490">
        <v>2.99</v>
      </c>
      <c r="F490">
        <v>3</v>
      </c>
      <c r="G490" s="356" t="s">
        <v>6691</v>
      </c>
    </row>
    <row r="491" spans="1:7" ht="16.2" thickBot="1" x14ac:dyDescent="0.35">
      <c r="A491" s="352" t="s">
        <v>2126</v>
      </c>
      <c r="B491" s="306" t="s">
        <v>1123</v>
      </c>
      <c r="C491" s="305" t="s">
        <v>6131</v>
      </c>
      <c r="D491" s="344" t="s">
        <v>6126</v>
      </c>
      <c r="E491">
        <v>2.99</v>
      </c>
      <c r="F491">
        <v>1</v>
      </c>
      <c r="G491" s="356" t="s">
        <v>6692</v>
      </c>
    </row>
    <row r="492" spans="1:7" ht="16.2" thickBot="1" x14ac:dyDescent="0.35">
      <c r="A492" s="351" t="s">
        <v>39</v>
      </c>
      <c r="B492" s="330" t="s">
        <v>6096</v>
      </c>
      <c r="C492" s="305" t="s">
        <v>6131</v>
      </c>
      <c r="D492" s="344" t="s">
        <v>6126</v>
      </c>
      <c r="E492">
        <v>2.99</v>
      </c>
      <c r="F492">
        <v>1</v>
      </c>
      <c r="G492" s="356" t="s">
        <v>6693</v>
      </c>
    </row>
    <row r="493" spans="1:7" ht="16.2" thickBot="1" x14ac:dyDescent="0.35">
      <c r="A493" s="351" t="s">
        <v>2978</v>
      </c>
      <c r="B493" s="308" t="s">
        <v>6068</v>
      </c>
      <c r="C493" s="305" t="s">
        <v>6131</v>
      </c>
      <c r="D493" s="344" t="s">
        <v>6126</v>
      </c>
      <c r="E493">
        <v>2.79</v>
      </c>
      <c r="F493">
        <v>4</v>
      </c>
      <c r="G493" s="356" t="s">
        <v>6694</v>
      </c>
    </row>
    <row r="494" spans="1:7" ht="16.2" thickBot="1" x14ac:dyDescent="0.35">
      <c r="A494" s="352" t="s">
        <v>1820</v>
      </c>
      <c r="B494" s="293" t="s">
        <v>6066</v>
      </c>
      <c r="C494" s="305" t="s">
        <v>6131</v>
      </c>
      <c r="D494" s="344" t="s">
        <v>6126</v>
      </c>
      <c r="E494">
        <v>2.99</v>
      </c>
      <c r="F494">
        <v>7</v>
      </c>
      <c r="G494" s="356" t="s">
        <v>6695</v>
      </c>
    </row>
    <row r="495" spans="1:7" ht="16.2" thickBot="1" x14ac:dyDescent="0.35">
      <c r="A495" s="351" t="s">
        <v>1429</v>
      </c>
      <c r="B495" s="317" t="s">
        <v>1134</v>
      </c>
      <c r="C495" s="305" t="s">
        <v>6131</v>
      </c>
      <c r="D495" s="344" t="s">
        <v>6126</v>
      </c>
      <c r="E495">
        <v>2.79</v>
      </c>
      <c r="F495">
        <v>1</v>
      </c>
      <c r="G495" s="356" t="s">
        <v>6696</v>
      </c>
    </row>
    <row r="496" spans="1:7" ht="16.2" thickBot="1" x14ac:dyDescent="0.35">
      <c r="A496" s="351" t="s">
        <v>4242</v>
      </c>
      <c r="B496" s="317" t="s">
        <v>1134</v>
      </c>
      <c r="C496" s="305" t="s">
        <v>6131</v>
      </c>
      <c r="D496" s="344" t="s">
        <v>6126</v>
      </c>
      <c r="E496">
        <v>2.79</v>
      </c>
      <c r="F496">
        <v>1</v>
      </c>
      <c r="G496" s="356" t="s">
        <v>6697</v>
      </c>
    </row>
    <row r="497" spans="1:7" ht="16.2" thickBot="1" x14ac:dyDescent="0.35">
      <c r="A497" s="351" t="s">
        <v>3481</v>
      </c>
      <c r="B497" s="315" t="s">
        <v>6076</v>
      </c>
      <c r="C497" s="305" t="s">
        <v>6131</v>
      </c>
      <c r="D497" s="344" t="s">
        <v>6126</v>
      </c>
      <c r="E497">
        <v>2.99</v>
      </c>
      <c r="F497">
        <v>1</v>
      </c>
      <c r="G497" s="356" t="s">
        <v>6698</v>
      </c>
    </row>
    <row r="498" spans="1:7" ht="16.2" thickBot="1" x14ac:dyDescent="0.35">
      <c r="A498" s="351" t="s">
        <v>2345</v>
      </c>
      <c r="B498" s="322" t="s">
        <v>6086</v>
      </c>
      <c r="C498" s="305" t="s">
        <v>6131</v>
      </c>
      <c r="D498" s="348" t="s">
        <v>6150</v>
      </c>
      <c r="E498">
        <v>2.99</v>
      </c>
      <c r="F498">
        <v>1</v>
      </c>
      <c r="G498" s="356" t="s">
        <v>6699</v>
      </c>
    </row>
    <row r="499" spans="1:7" ht="16.2" thickBot="1" x14ac:dyDescent="0.35">
      <c r="A499" s="351" t="s">
        <v>2150</v>
      </c>
      <c r="B499" s="306" t="s">
        <v>6104</v>
      </c>
      <c r="C499" s="305" t="s">
        <v>6131</v>
      </c>
      <c r="D499" s="347" t="s">
        <v>6140</v>
      </c>
      <c r="E499">
        <v>2.29</v>
      </c>
      <c r="F499">
        <v>1</v>
      </c>
      <c r="G499" s="356" t="s">
        <v>6700</v>
      </c>
    </row>
    <row r="500" spans="1:7" ht="16.2" thickBot="1" x14ac:dyDescent="0.35">
      <c r="A500" s="351" t="s">
        <v>2026</v>
      </c>
      <c r="B500" s="325" t="s">
        <v>6091</v>
      </c>
      <c r="C500" s="305" t="s">
        <v>6131</v>
      </c>
      <c r="D500" s="343" t="s">
        <v>6124</v>
      </c>
      <c r="E500">
        <v>2.99</v>
      </c>
      <c r="F500">
        <v>1</v>
      </c>
      <c r="G500" s="356" t="s">
        <v>6701</v>
      </c>
    </row>
    <row r="501" spans="1:7" ht="16.2" thickBot="1" x14ac:dyDescent="0.35">
      <c r="A501" s="351" t="s">
        <v>4954</v>
      </c>
      <c r="B501" s="293" t="s">
        <v>6089</v>
      </c>
      <c r="C501" s="305" t="s">
        <v>6146</v>
      </c>
      <c r="D501" s="345" t="s">
        <v>6128</v>
      </c>
      <c r="E501">
        <v>1.99</v>
      </c>
      <c r="F501">
        <v>4</v>
      </c>
      <c r="G501" s="356" t="s">
        <v>5886</v>
      </c>
    </row>
    <row r="502" spans="1:7" ht="16.2" thickBot="1" x14ac:dyDescent="0.35">
      <c r="A502" s="351" t="s">
        <v>3201</v>
      </c>
      <c r="B502" s="307" t="s">
        <v>6067</v>
      </c>
      <c r="C502" s="305" t="s">
        <v>6146</v>
      </c>
      <c r="D502" s="344" t="s">
        <v>6126</v>
      </c>
      <c r="E502">
        <v>2.99</v>
      </c>
      <c r="F502">
        <v>2</v>
      </c>
      <c r="G502" s="356" t="s">
        <v>6702</v>
      </c>
    </row>
    <row r="503" spans="1:7" ht="16.2" thickBot="1" x14ac:dyDescent="0.35">
      <c r="A503" s="351" t="s">
        <v>3716</v>
      </c>
      <c r="B503" s="307" t="s">
        <v>6067</v>
      </c>
      <c r="C503" s="305" t="s">
        <v>6146</v>
      </c>
      <c r="D503" s="344" t="s">
        <v>6126</v>
      </c>
      <c r="E503">
        <v>2.99</v>
      </c>
      <c r="F503">
        <v>1</v>
      </c>
      <c r="G503" s="356" t="s">
        <v>6703</v>
      </c>
    </row>
    <row r="504" spans="1:7" ht="16.2" thickBot="1" x14ac:dyDescent="0.35">
      <c r="A504" s="351" t="s">
        <v>5563</v>
      </c>
      <c r="B504" s="296" t="s">
        <v>6058</v>
      </c>
      <c r="C504" s="305" t="s">
        <v>6146</v>
      </c>
      <c r="D504" s="344" t="s">
        <v>6126</v>
      </c>
      <c r="E504">
        <v>2.79</v>
      </c>
      <c r="F504">
        <v>1</v>
      </c>
      <c r="G504" s="356" t="s">
        <v>6704</v>
      </c>
    </row>
    <row r="505" spans="1:7" ht="16.2" thickBot="1" x14ac:dyDescent="0.35">
      <c r="A505" s="351" t="s">
        <v>36</v>
      </c>
      <c r="B505" s="293" t="s">
        <v>6089</v>
      </c>
      <c r="C505" s="305" t="s">
        <v>6146</v>
      </c>
      <c r="D505" s="344" t="s">
        <v>6126</v>
      </c>
      <c r="E505">
        <v>2.79</v>
      </c>
      <c r="F505">
        <v>2</v>
      </c>
      <c r="G505" s="356" t="s">
        <v>6705</v>
      </c>
    </row>
    <row r="506" spans="1:7" ht="16.2" thickBot="1" x14ac:dyDescent="0.35">
      <c r="A506" s="351" t="s">
        <v>3020</v>
      </c>
      <c r="B506" s="300" t="s">
        <v>5945</v>
      </c>
      <c r="C506" s="305" t="s">
        <v>6146</v>
      </c>
      <c r="D506" s="344" t="s">
        <v>6126</v>
      </c>
      <c r="E506">
        <v>2.4900000000000002</v>
      </c>
      <c r="F506">
        <v>4</v>
      </c>
      <c r="G506" s="356" t="s">
        <v>6706</v>
      </c>
    </row>
    <row r="507" spans="1:7" ht="16.2" thickBot="1" x14ac:dyDescent="0.35">
      <c r="A507" s="351" t="s">
        <v>2083</v>
      </c>
      <c r="B507" s="323" t="s">
        <v>6087</v>
      </c>
      <c r="C507" s="305" t="s">
        <v>6146</v>
      </c>
      <c r="D507" s="344" t="s">
        <v>6126</v>
      </c>
      <c r="E507">
        <v>2.99</v>
      </c>
      <c r="F507">
        <v>1</v>
      </c>
      <c r="G507" s="356" t="s">
        <v>6707</v>
      </c>
    </row>
    <row r="508" spans="1:7" ht="16.2" thickBot="1" x14ac:dyDescent="0.35">
      <c r="A508" s="351" t="s">
        <v>3322</v>
      </c>
      <c r="B508" s="323" t="s">
        <v>6087</v>
      </c>
      <c r="C508" s="305" t="s">
        <v>6146</v>
      </c>
      <c r="D508" s="344" t="s">
        <v>6126</v>
      </c>
      <c r="E508">
        <v>2.4900000000000002</v>
      </c>
      <c r="F508">
        <v>1</v>
      </c>
      <c r="G508" s="356" t="s">
        <v>6708</v>
      </c>
    </row>
    <row r="509" spans="1:7" ht="16.2" thickBot="1" x14ac:dyDescent="0.35">
      <c r="A509" s="351" t="s">
        <v>6182</v>
      </c>
      <c r="B509" s="298" t="s">
        <v>6060</v>
      </c>
      <c r="C509" s="305" t="s">
        <v>6146</v>
      </c>
      <c r="D509" s="344" t="s">
        <v>6126</v>
      </c>
      <c r="E509">
        <v>2.99</v>
      </c>
      <c r="F509">
        <v>2</v>
      </c>
      <c r="G509" s="356" t="s">
        <v>6709</v>
      </c>
    </row>
    <row r="510" spans="1:7" ht="16.2" thickBot="1" x14ac:dyDescent="0.35">
      <c r="A510" s="351" t="s">
        <v>6179</v>
      </c>
      <c r="B510" s="303" t="s">
        <v>6062</v>
      </c>
      <c r="C510" s="305" t="s">
        <v>6146</v>
      </c>
      <c r="D510" s="347" t="s">
        <v>6140</v>
      </c>
      <c r="E510">
        <v>2.29</v>
      </c>
      <c r="F510">
        <v>2</v>
      </c>
      <c r="G510" s="356" t="s">
        <v>6710</v>
      </c>
    </row>
    <row r="511" spans="1:7" ht="16.2" thickBot="1" x14ac:dyDescent="0.35">
      <c r="A511" s="351" t="s">
        <v>1444</v>
      </c>
      <c r="B511" s="293" t="s">
        <v>6089</v>
      </c>
      <c r="C511" s="305" t="s">
        <v>6146</v>
      </c>
      <c r="D511" s="347" t="s">
        <v>6140</v>
      </c>
      <c r="E511">
        <v>2.79</v>
      </c>
      <c r="F511">
        <v>4</v>
      </c>
      <c r="G511" s="356" t="s">
        <v>6711</v>
      </c>
    </row>
    <row r="512" spans="1:7" ht="16.2" thickBot="1" x14ac:dyDescent="0.35">
      <c r="A512" s="351" t="s">
        <v>4725</v>
      </c>
      <c r="B512" s="300" t="s">
        <v>5945</v>
      </c>
      <c r="C512" s="305" t="s">
        <v>6138</v>
      </c>
      <c r="D512" s="345" t="s">
        <v>6128</v>
      </c>
      <c r="E512">
        <v>2.79</v>
      </c>
      <c r="F512">
        <v>1</v>
      </c>
      <c r="G512" s="356" t="s">
        <v>6712</v>
      </c>
    </row>
    <row r="513" spans="1:7" ht="16.2" thickBot="1" x14ac:dyDescent="0.35">
      <c r="A513" s="351" t="s">
        <v>3018</v>
      </c>
      <c r="B513" s="305" t="s">
        <v>6072</v>
      </c>
      <c r="C513" s="305" t="s">
        <v>6138</v>
      </c>
      <c r="D513" s="344" t="s">
        <v>6126</v>
      </c>
      <c r="E513">
        <v>2.4900000000000002</v>
      </c>
      <c r="F513">
        <v>1</v>
      </c>
      <c r="G513" s="356" t="s">
        <v>6713</v>
      </c>
    </row>
    <row r="514" spans="1:7" ht="16.2" thickBot="1" x14ac:dyDescent="0.35">
      <c r="A514" s="351" t="s">
        <v>4263</v>
      </c>
      <c r="B514" s="312" t="s">
        <v>6073</v>
      </c>
      <c r="C514" s="305" t="s">
        <v>6156</v>
      </c>
      <c r="D514" s="345" t="s">
        <v>6128</v>
      </c>
      <c r="E514">
        <v>2.4900000000000002</v>
      </c>
      <c r="F514">
        <v>2</v>
      </c>
      <c r="G514" s="356" t="s">
        <v>6714</v>
      </c>
    </row>
    <row r="515" spans="1:7" ht="16.2" thickBot="1" x14ac:dyDescent="0.35">
      <c r="A515" s="351" t="s">
        <v>3764</v>
      </c>
      <c r="B515" s="296" t="s">
        <v>6058</v>
      </c>
      <c r="C515" s="305" t="s">
        <v>6148</v>
      </c>
      <c r="D515" s="345" t="s">
        <v>6128</v>
      </c>
      <c r="E515">
        <v>2.29</v>
      </c>
      <c r="F515">
        <v>1</v>
      </c>
      <c r="G515" s="356" t="s">
        <v>6715</v>
      </c>
    </row>
    <row r="516" spans="1:7" ht="16.2" thickBot="1" x14ac:dyDescent="0.35">
      <c r="A516" s="351" t="s">
        <v>3428</v>
      </c>
      <c r="B516" s="293" t="s">
        <v>6089</v>
      </c>
      <c r="C516" s="305" t="s">
        <v>6148</v>
      </c>
      <c r="D516" s="347" t="s">
        <v>6140</v>
      </c>
      <c r="E516">
        <v>2.99</v>
      </c>
      <c r="F516">
        <v>1</v>
      </c>
      <c r="G516" s="356" t="s">
        <v>6716</v>
      </c>
    </row>
    <row r="517" spans="1:7" ht="16.2" thickBot="1" x14ac:dyDescent="0.35">
      <c r="A517" s="351" t="s">
        <v>3428</v>
      </c>
      <c r="B517" s="293" t="s">
        <v>6089</v>
      </c>
      <c r="C517" s="305" t="s">
        <v>6148</v>
      </c>
      <c r="D517" s="347" t="s">
        <v>6140</v>
      </c>
      <c r="E517">
        <v>2.99</v>
      </c>
      <c r="F517">
        <v>3</v>
      </c>
      <c r="G517" s="356" t="s">
        <v>6717</v>
      </c>
    </row>
    <row r="518" spans="1:7" ht="16.2" thickBot="1" x14ac:dyDescent="0.35">
      <c r="A518" s="351" t="s">
        <v>3357</v>
      </c>
      <c r="B518" s="305" t="s">
        <v>6072</v>
      </c>
      <c r="C518" s="305" t="s">
        <v>6133</v>
      </c>
      <c r="D518" s="345" t="s">
        <v>6128</v>
      </c>
      <c r="E518">
        <v>2.99</v>
      </c>
      <c r="F518">
        <v>3</v>
      </c>
      <c r="G518" s="357" t="s">
        <v>6718</v>
      </c>
    </row>
    <row r="519" spans="1:7" ht="16.2" thickBot="1" x14ac:dyDescent="0.35">
      <c r="A519" s="351" t="s">
        <v>5680</v>
      </c>
      <c r="B519" s="293" t="s">
        <v>6089</v>
      </c>
      <c r="C519" s="305" t="s">
        <v>6133</v>
      </c>
      <c r="D519" s="344" t="s">
        <v>6126</v>
      </c>
      <c r="E519">
        <v>2.29</v>
      </c>
      <c r="F519">
        <v>6</v>
      </c>
      <c r="G519" s="356" t="s">
        <v>6719</v>
      </c>
    </row>
    <row r="520" spans="1:7" ht="16.2" thickBot="1" x14ac:dyDescent="0.35">
      <c r="A520" s="351" t="s">
        <v>4535</v>
      </c>
      <c r="B520" s="314" t="s">
        <v>6075</v>
      </c>
      <c r="C520" s="305" t="s">
        <v>6141</v>
      </c>
      <c r="D520" s="345" t="s">
        <v>6128</v>
      </c>
      <c r="E520">
        <v>2.99</v>
      </c>
      <c r="F520">
        <v>1</v>
      </c>
      <c r="G520" s="356" t="s">
        <v>6720</v>
      </c>
    </row>
    <row r="521" spans="1:7" ht="16.2" thickBot="1" x14ac:dyDescent="0.35">
      <c r="A521" s="351" t="s">
        <v>413</v>
      </c>
      <c r="B521" s="293" t="s">
        <v>6089</v>
      </c>
      <c r="C521" s="305" t="s">
        <v>6141</v>
      </c>
      <c r="D521" s="345" t="s">
        <v>6128</v>
      </c>
      <c r="E521">
        <v>2.79</v>
      </c>
      <c r="F521">
        <v>2</v>
      </c>
      <c r="G521" s="356" t="s">
        <v>6721</v>
      </c>
    </row>
    <row r="522" spans="1:7" ht="16.2" thickBot="1" x14ac:dyDescent="0.35">
      <c r="A522" s="351" t="s">
        <v>2551</v>
      </c>
      <c r="B522" s="305" t="s">
        <v>6072</v>
      </c>
      <c r="C522" s="305" t="s">
        <v>6141</v>
      </c>
      <c r="D522" s="347" t="s">
        <v>6140</v>
      </c>
      <c r="E522">
        <v>0.99</v>
      </c>
      <c r="F522">
        <v>2</v>
      </c>
      <c r="G522" s="356" t="s">
        <v>6722</v>
      </c>
    </row>
    <row r="523" spans="1:7" ht="16.2" thickBot="1" x14ac:dyDescent="0.35">
      <c r="A523" s="351" t="s">
        <v>2164</v>
      </c>
      <c r="B523" s="313" t="s">
        <v>6079</v>
      </c>
      <c r="C523" s="305" t="s">
        <v>6154</v>
      </c>
      <c r="D523" s="345" t="s">
        <v>6128</v>
      </c>
      <c r="E523">
        <v>1.79</v>
      </c>
      <c r="F523">
        <v>1</v>
      </c>
      <c r="G523" s="356" t="s">
        <v>6723</v>
      </c>
    </row>
    <row r="524" spans="1:7" ht="16.2" thickBot="1" x14ac:dyDescent="0.35">
      <c r="A524" s="351" t="s">
        <v>2437</v>
      </c>
      <c r="B524" s="312" t="s">
        <v>6073</v>
      </c>
      <c r="C524" s="305" t="s">
        <v>6154</v>
      </c>
      <c r="D524" s="345" t="s">
        <v>6128</v>
      </c>
      <c r="E524">
        <v>2.99</v>
      </c>
      <c r="F524">
        <v>1</v>
      </c>
      <c r="G524" s="356" t="s">
        <v>6724</v>
      </c>
    </row>
    <row r="525" spans="1:7" ht="16.2" thickBot="1" x14ac:dyDescent="0.35">
      <c r="A525" s="351" t="s">
        <v>455</v>
      </c>
      <c r="B525" s="305" t="s">
        <v>6092</v>
      </c>
      <c r="C525" s="305" t="s">
        <v>6144</v>
      </c>
      <c r="D525" s="344" t="s">
        <v>6126</v>
      </c>
      <c r="E525">
        <v>2.99</v>
      </c>
      <c r="F525">
        <v>1</v>
      </c>
      <c r="G525" s="356" t="s">
        <v>6725</v>
      </c>
    </row>
    <row r="526" spans="1:7" ht="16.2" thickBot="1" x14ac:dyDescent="0.35">
      <c r="A526" s="351" t="s">
        <v>1696</v>
      </c>
      <c r="B526" s="293" t="s">
        <v>6089</v>
      </c>
      <c r="C526" s="305" t="s">
        <v>6143</v>
      </c>
      <c r="D526" s="345" t="s">
        <v>6128</v>
      </c>
      <c r="E526">
        <v>1.79</v>
      </c>
      <c r="F526">
        <v>1</v>
      </c>
      <c r="G526" s="356" t="s">
        <v>6726</v>
      </c>
    </row>
    <row r="527" spans="1:7" ht="16.2" thickBot="1" x14ac:dyDescent="0.35">
      <c r="A527" s="351" t="s">
        <v>4730</v>
      </c>
      <c r="B527" s="302" t="s">
        <v>1106</v>
      </c>
      <c r="C527" s="305" t="s">
        <v>6143</v>
      </c>
      <c r="D527" s="344" t="s">
        <v>6126</v>
      </c>
      <c r="E527">
        <v>2.29</v>
      </c>
      <c r="F527">
        <v>3</v>
      </c>
      <c r="G527" s="356" t="s">
        <v>6727</v>
      </c>
    </row>
    <row r="528" spans="1:7" ht="16.2" thickBot="1" x14ac:dyDescent="0.35">
      <c r="A528" s="351" t="s">
        <v>5857</v>
      </c>
      <c r="B528" s="305" t="s">
        <v>6097</v>
      </c>
      <c r="C528" s="305" t="s">
        <v>6143</v>
      </c>
      <c r="D528" s="344" t="s">
        <v>6126</v>
      </c>
      <c r="E528">
        <v>2.4900000000000002</v>
      </c>
      <c r="F528">
        <v>1</v>
      </c>
      <c r="G528" s="356" t="s">
        <v>6728</v>
      </c>
    </row>
    <row r="529" spans="1:7" ht="16.2" thickBot="1" x14ac:dyDescent="0.35">
      <c r="A529" s="351" t="s">
        <v>2857</v>
      </c>
      <c r="B529" s="306" t="s">
        <v>1123</v>
      </c>
      <c r="C529" s="305" t="s">
        <v>6143</v>
      </c>
      <c r="D529" s="347" t="s">
        <v>6140</v>
      </c>
      <c r="E529">
        <v>1.99</v>
      </c>
      <c r="F529">
        <v>1</v>
      </c>
      <c r="G529" s="356" t="s">
        <v>6729</v>
      </c>
    </row>
    <row r="530" spans="1:7" ht="16.2" thickBot="1" x14ac:dyDescent="0.35">
      <c r="A530" s="352" t="s">
        <v>3369</v>
      </c>
      <c r="B530" s="325" t="s">
        <v>6119</v>
      </c>
      <c r="C530" s="305" t="s">
        <v>6135</v>
      </c>
      <c r="D530" s="345" t="s">
        <v>6128</v>
      </c>
      <c r="E530">
        <v>1.79</v>
      </c>
      <c r="F530">
        <v>1</v>
      </c>
      <c r="G530" s="356" t="s">
        <v>6730</v>
      </c>
    </row>
    <row r="531" spans="1:7" ht="16.2" thickBot="1" x14ac:dyDescent="0.35">
      <c r="A531" s="352" t="s">
        <v>5592</v>
      </c>
      <c r="B531" s="302" t="s">
        <v>1106</v>
      </c>
      <c r="C531" s="305" t="s">
        <v>6135</v>
      </c>
      <c r="D531" s="345" t="s">
        <v>6128</v>
      </c>
      <c r="E531">
        <v>1.79</v>
      </c>
      <c r="F531">
        <v>1</v>
      </c>
      <c r="G531" s="356" t="s">
        <v>6730</v>
      </c>
    </row>
    <row r="532" spans="1:7" ht="16.2" thickBot="1" x14ac:dyDescent="0.35">
      <c r="A532" s="351" t="s">
        <v>2965</v>
      </c>
      <c r="B532" s="296" t="s">
        <v>6111</v>
      </c>
      <c r="C532" s="305" t="s">
        <v>6135</v>
      </c>
      <c r="D532" s="345" t="s">
        <v>6128</v>
      </c>
      <c r="E532">
        <v>2.79</v>
      </c>
      <c r="F532">
        <v>1</v>
      </c>
      <c r="G532" s="357" t="s">
        <v>6731</v>
      </c>
    </row>
    <row r="533" spans="1:7" ht="16.2" thickBot="1" x14ac:dyDescent="0.35">
      <c r="A533" s="351" t="s">
        <v>4137</v>
      </c>
      <c r="B533" s="306" t="s">
        <v>1123</v>
      </c>
      <c r="C533" s="305" t="s">
        <v>6135</v>
      </c>
      <c r="D533" s="344" t="s">
        <v>6126</v>
      </c>
      <c r="E533">
        <v>1.49</v>
      </c>
      <c r="F533">
        <v>1</v>
      </c>
      <c r="G533" s="356" t="s">
        <v>6732</v>
      </c>
    </row>
    <row r="534" spans="1:7" ht="16.2" thickBot="1" x14ac:dyDescent="0.35">
      <c r="A534" s="352" t="s">
        <v>5705</v>
      </c>
      <c r="B534" s="305" t="s">
        <v>6085</v>
      </c>
      <c r="C534" s="305" t="s">
        <v>6135</v>
      </c>
      <c r="D534" s="344" t="s">
        <v>6126</v>
      </c>
      <c r="E534">
        <v>0.99</v>
      </c>
      <c r="F534">
        <v>2</v>
      </c>
      <c r="G534" s="356" t="s">
        <v>6733</v>
      </c>
    </row>
    <row r="535" spans="1:7" ht="16.2" thickBot="1" x14ac:dyDescent="0.35">
      <c r="A535" s="351" t="s">
        <v>4722</v>
      </c>
      <c r="B535" s="326" t="s">
        <v>6093</v>
      </c>
      <c r="C535" s="305" t="s">
        <v>6135</v>
      </c>
      <c r="D535" s="344" t="s">
        <v>6126</v>
      </c>
      <c r="E535">
        <v>2.4900000000000002</v>
      </c>
      <c r="F535">
        <v>1</v>
      </c>
      <c r="G535" s="356" t="s">
        <v>6734</v>
      </c>
    </row>
    <row r="536" spans="1:7" ht="16.2" thickBot="1" x14ac:dyDescent="0.35">
      <c r="A536" s="351" t="s">
        <v>3449</v>
      </c>
      <c r="B536" s="323" t="s">
        <v>6087</v>
      </c>
      <c r="C536" s="305" t="s">
        <v>6135</v>
      </c>
      <c r="D536" s="344" t="s">
        <v>6126</v>
      </c>
      <c r="E536">
        <v>2.99</v>
      </c>
      <c r="F536">
        <v>1</v>
      </c>
      <c r="G536" s="356" t="s">
        <v>6735</v>
      </c>
    </row>
    <row r="537" spans="1:7" ht="16.2" thickBot="1" x14ac:dyDescent="0.35">
      <c r="A537" s="351" t="s">
        <v>2493</v>
      </c>
      <c r="B537" s="313" t="s">
        <v>6074</v>
      </c>
      <c r="C537" s="305" t="s">
        <v>6135</v>
      </c>
      <c r="D537" s="344" t="s">
        <v>6126</v>
      </c>
      <c r="E537">
        <v>1.79</v>
      </c>
      <c r="F537">
        <v>1</v>
      </c>
      <c r="G537" s="356" t="s">
        <v>6736</v>
      </c>
    </row>
    <row r="538" spans="1:7" ht="16.2" thickBot="1" x14ac:dyDescent="0.35">
      <c r="A538" s="351" t="s">
        <v>5664</v>
      </c>
      <c r="B538" s="293" t="s">
        <v>6056</v>
      </c>
      <c r="C538" s="305" t="s">
        <v>6135</v>
      </c>
      <c r="D538" s="344" t="s">
        <v>6126</v>
      </c>
      <c r="E538">
        <v>1.99</v>
      </c>
      <c r="F538">
        <v>1</v>
      </c>
      <c r="G538" s="356" t="s">
        <v>6737</v>
      </c>
    </row>
    <row r="539" spans="1:7" ht="16.2" thickBot="1" x14ac:dyDescent="0.35">
      <c r="A539" s="351" t="s">
        <v>1360</v>
      </c>
      <c r="B539" s="312" t="s">
        <v>6083</v>
      </c>
      <c r="C539" s="305" t="s">
        <v>6135</v>
      </c>
      <c r="D539" s="344" t="s">
        <v>6126</v>
      </c>
      <c r="E539">
        <v>1.99</v>
      </c>
      <c r="F539">
        <v>1</v>
      </c>
      <c r="G539" s="356" t="s">
        <v>6738</v>
      </c>
    </row>
    <row r="540" spans="1:7" ht="16.2" thickBot="1" x14ac:dyDescent="0.35">
      <c r="A540" s="351" t="s">
        <v>4007</v>
      </c>
      <c r="B540" s="313" t="s">
        <v>6088</v>
      </c>
      <c r="C540" s="305" t="s">
        <v>6136</v>
      </c>
      <c r="D540" s="344" t="s">
        <v>6126</v>
      </c>
      <c r="E540">
        <v>2.79</v>
      </c>
      <c r="F540">
        <v>1</v>
      </c>
      <c r="G540" s="356" t="s">
        <v>6739</v>
      </c>
    </row>
    <row r="541" spans="1:7" ht="16.2" thickBot="1" x14ac:dyDescent="0.35">
      <c r="A541" s="351" t="s">
        <v>3773</v>
      </c>
      <c r="B541" s="304" t="s">
        <v>6064</v>
      </c>
      <c r="C541" s="305" t="s">
        <v>6123</v>
      </c>
      <c r="D541" s="344" t="s">
        <v>6126</v>
      </c>
      <c r="E541">
        <v>2.79</v>
      </c>
      <c r="F541">
        <v>1</v>
      </c>
      <c r="G541" s="356" t="s">
        <v>6740</v>
      </c>
    </row>
    <row r="542" spans="1:7" ht="16.2" thickBot="1" x14ac:dyDescent="0.35">
      <c r="A542" s="352" t="s">
        <v>3148</v>
      </c>
      <c r="B542" s="296" t="s">
        <v>6058</v>
      </c>
      <c r="C542" s="305" t="s">
        <v>6123</v>
      </c>
      <c r="D542" s="344" t="s">
        <v>6126</v>
      </c>
      <c r="E542">
        <v>2.79</v>
      </c>
      <c r="F542">
        <v>1</v>
      </c>
      <c r="G542" s="356" t="s">
        <v>6741</v>
      </c>
    </row>
    <row r="543" spans="1:7" ht="16.2" thickBot="1" x14ac:dyDescent="0.35">
      <c r="A543" s="351" t="s">
        <v>2539</v>
      </c>
      <c r="B543" s="315" t="s">
        <v>6076</v>
      </c>
      <c r="C543" s="305" t="s">
        <v>6123</v>
      </c>
      <c r="D543" s="344" t="s">
        <v>6126</v>
      </c>
      <c r="E543">
        <v>1.49</v>
      </c>
      <c r="F543">
        <v>1</v>
      </c>
      <c r="G543" s="356" t="s">
        <v>6742</v>
      </c>
    </row>
    <row r="544" spans="1:7" ht="16.2" thickBot="1" x14ac:dyDescent="0.35">
      <c r="A544" s="351" t="s">
        <v>5614</v>
      </c>
      <c r="B544" s="322" t="s">
        <v>6086</v>
      </c>
      <c r="C544" s="305" t="s">
        <v>6123</v>
      </c>
      <c r="D544" s="344" t="s">
        <v>6126</v>
      </c>
      <c r="E544">
        <v>2.29</v>
      </c>
      <c r="F544">
        <v>2</v>
      </c>
      <c r="G544" s="356" t="s">
        <v>6743</v>
      </c>
    </row>
    <row r="545" spans="1:7" ht="16.2" thickBot="1" x14ac:dyDescent="0.35">
      <c r="A545" s="352" t="s">
        <v>6184</v>
      </c>
      <c r="B545" s="293" t="s">
        <v>6089</v>
      </c>
      <c r="C545" s="305" t="s">
        <v>6123</v>
      </c>
      <c r="D545" s="344" t="s">
        <v>6126</v>
      </c>
      <c r="E545">
        <v>2.4900000000000002</v>
      </c>
      <c r="F545">
        <v>1</v>
      </c>
      <c r="G545" s="356" t="s">
        <v>6744</v>
      </c>
    </row>
    <row r="546" spans="1:7" ht="16.2" thickBot="1" x14ac:dyDescent="0.35">
      <c r="A546" s="351" t="s">
        <v>1789</v>
      </c>
      <c r="B546" s="293" t="s">
        <v>6089</v>
      </c>
      <c r="C546" s="305" t="s">
        <v>6123</v>
      </c>
      <c r="D546" s="344" t="s">
        <v>6126</v>
      </c>
      <c r="E546">
        <v>2.29</v>
      </c>
      <c r="F546">
        <v>1</v>
      </c>
      <c r="G546" s="356" t="s">
        <v>6745</v>
      </c>
    </row>
    <row r="547" spans="1:7" ht="16.2" thickBot="1" x14ac:dyDescent="0.35">
      <c r="A547" s="351" t="s">
        <v>397</v>
      </c>
      <c r="B547" s="293" t="s">
        <v>6089</v>
      </c>
      <c r="C547" s="305" t="s">
        <v>6123</v>
      </c>
      <c r="D547" s="344" t="s">
        <v>6126</v>
      </c>
      <c r="E547">
        <v>2.4900000000000002</v>
      </c>
      <c r="F547">
        <v>1</v>
      </c>
      <c r="G547" s="356" t="s">
        <v>6746</v>
      </c>
    </row>
    <row r="548" spans="1:7" ht="16.2" thickBot="1" x14ac:dyDescent="0.35">
      <c r="A548" s="351" t="s">
        <v>4130</v>
      </c>
      <c r="B548" s="316" t="s">
        <v>6099</v>
      </c>
      <c r="C548" s="305" t="s">
        <v>6123</v>
      </c>
      <c r="D548" s="344" t="s">
        <v>6126</v>
      </c>
      <c r="E548">
        <v>2.4900000000000002</v>
      </c>
      <c r="F548">
        <v>1</v>
      </c>
      <c r="G548" s="356" t="s">
        <v>6747</v>
      </c>
    </row>
    <row r="549" spans="1:7" ht="16.2" thickBot="1" x14ac:dyDescent="0.35">
      <c r="A549" s="351" t="s">
        <v>6186</v>
      </c>
      <c r="B549" s="312" t="s">
        <v>6073</v>
      </c>
      <c r="C549" s="305" t="s">
        <v>6123</v>
      </c>
      <c r="D549" s="344" t="s">
        <v>6126</v>
      </c>
      <c r="E549">
        <v>2.99</v>
      </c>
      <c r="F549">
        <v>1</v>
      </c>
      <c r="G549" s="356" t="s">
        <v>6748</v>
      </c>
    </row>
    <row r="550" spans="1:7" ht="16.2" thickBot="1" x14ac:dyDescent="0.35">
      <c r="A550" s="351" t="s">
        <v>84</v>
      </c>
      <c r="B550" s="312" t="s">
        <v>6073</v>
      </c>
      <c r="C550" s="305" t="s">
        <v>6123</v>
      </c>
      <c r="D550" s="344" t="s">
        <v>6126</v>
      </c>
      <c r="E550">
        <v>2.99</v>
      </c>
      <c r="F550">
        <v>1</v>
      </c>
      <c r="G550" s="356" t="s">
        <v>6749</v>
      </c>
    </row>
    <row r="551" spans="1:7" ht="16.2" thickBot="1" x14ac:dyDescent="0.35">
      <c r="A551" s="351" t="s">
        <v>1722</v>
      </c>
      <c r="B551" s="312" t="s">
        <v>6073</v>
      </c>
      <c r="C551" s="305" t="s">
        <v>6123</v>
      </c>
      <c r="D551" s="344" t="s">
        <v>6126</v>
      </c>
      <c r="E551">
        <v>1.99</v>
      </c>
      <c r="F551">
        <v>1</v>
      </c>
      <c r="G551" s="356" t="s">
        <v>6750</v>
      </c>
    </row>
    <row r="552" spans="1:7" ht="16.2" thickBot="1" x14ac:dyDescent="0.35">
      <c r="A552" s="351" t="s">
        <v>1443</v>
      </c>
      <c r="B552" s="312" t="s">
        <v>6073</v>
      </c>
      <c r="C552" s="305" t="s">
        <v>6123</v>
      </c>
      <c r="D552" s="344" t="s">
        <v>6126</v>
      </c>
      <c r="E552">
        <v>2.99</v>
      </c>
      <c r="F552">
        <v>1</v>
      </c>
      <c r="G552" s="356" t="s">
        <v>6751</v>
      </c>
    </row>
    <row r="553" spans="1:7" ht="16.2" thickBot="1" x14ac:dyDescent="0.35">
      <c r="A553" s="351" t="s">
        <v>3461</v>
      </c>
      <c r="B553" s="312" t="s">
        <v>6083</v>
      </c>
      <c r="C553" s="305" t="s">
        <v>6123</v>
      </c>
      <c r="D553" s="344" t="s">
        <v>6126</v>
      </c>
      <c r="E553">
        <v>2.99</v>
      </c>
      <c r="F553">
        <v>2</v>
      </c>
      <c r="G553" s="356" t="s">
        <v>6752</v>
      </c>
    </row>
    <row r="554" spans="1:7" ht="16.2" thickBot="1" x14ac:dyDescent="0.35">
      <c r="A554" s="351" t="s">
        <v>2408</v>
      </c>
      <c r="B554" s="296" t="s">
        <v>6110</v>
      </c>
      <c r="C554" s="305" t="s">
        <v>6123</v>
      </c>
      <c r="D554" s="344" t="s">
        <v>6126</v>
      </c>
      <c r="E554">
        <v>2.99</v>
      </c>
      <c r="F554">
        <v>3</v>
      </c>
      <c r="G554" s="356" t="s">
        <v>6753</v>
      </c>
    </row>
    <row r="555" spans="1:7" ht="16.2" thickBot="1" x14ac:dyDescent="0.35">
      <c r="A555" s="351" t="s">
        <v>3278</v>
      </c>
      <c r="B555" s="304" t="s">
        <v>6064</v>
      </c>
      <c r="C555" s="305" t="s">
        <v>6123</v>
      </c>
      <c r="D555" s="343" t="s">
        <v>6124</v>
      </c>
      <c r="E555">
        <v>2.79</v>
      </c>
      <c r="F555">
        <v>1</v>
      </c>
      <c r="G555" s="357" t="s">
        <v>6754</v>
      </c>
    </row>
    <row r="556" spans="1:7" ht="16.2" thickBot="1" x14ac:dyDescent="0.35">
      <c r="A556" s="351" t="s">
        <v>349</v>
      </c>
      <c r="B556" s="304" t="s">
        <v>6064</v>
      </c>
      <c r="C556" s="305" t="s">
        <v>6123</v>
      </c>
      <c r="D556" s="343" t="s">
        <v>6124</v>
      </c>
      <c r="E556">
        <v>2.99</v>
      </c>
      <c r="F556">
        <v>2</v>
      </c>
      <c r="G556" s="356" t="s">
        <v>6755</v>
      </c>
    </row>
    <row r="557" spans="1:7" ht="16.2" thickBot="1" x14ac:dyDescent="0.35">
      <c r="A557" s="351" t="s">
        <v>515</v>
      </c>
      <c r="B557" s="308" t="s">
        <v>6068</v>
      </c>
      <c r="C557" s="305" t="s">
        <v>6123</v>
      </c>
      <c r="D557" s="343" t="s">
        <v>6124</v>
      </c>
      <c r="E557">
        <v>2.4900000000000002</v>
      </c>
      <c r="F557">
        <v>1</v>
      </c>
      <c r="G557" s="356" t="s">
        <v>5877</v>
      </c>
    </row>
    <row r="558" spans="1:7" ht="16.2" thickBot="1" x14ac:dyDescent="0.35">
      <c r="A558" s="351" t="s">
        <v>4151</v>
      </c>
      <c r="B558" s="315" t="s">
        <v>6076</v>
      </c>
      <c r="C558" s="305" t="s">
        <v>6123</v>
      </c>
      <c r="D558" s="343" t="s">
        <v>6124</v>
      </c>
      <c r="E558">
        <v>2.4900000000000002</v>
      </c>
      <c r="F558">
        <v>1</v>
      </c>
      <c r="G558" s="356" t="s">
        <v>6756</v>
      </c>
    </row>
    <row r="559" spans="1:7" ht="16.2" thickBot="1" x14ac:dyDescent="0.35">
      <c r="A559" s="352" t="s">
        <v>3308</v>
      </c>
      <c r="B559" s="323" t="s">
        <v>6087</v>
      </c>
      <c r="C559" s="305" t="s">
        <v>6123</v>
      </c>
      <c r="D559" s="343" t="s">
        <v>6124</v>
      </c>
      <c r="E559">
        <v>2.4900000000000002</v>
      </c>
      <c r="F559">
        <v>1</v>
      </c>
      <c r="G559" s="356" t="s">
        <v>6757</v>
      </c>
    </row>
    <row r="560" spans="1:7" ht="16.2" thickBot="1" x14ac:dyDescent="0.35">
      <c r="A560" s="352" t="s">
        <v>3282</v>
      </c>
      <c r="B560" s="323" t="s">
        <v>6087</v>
      </c>
      <c r="C560" s="305" t="s">
        <v>6123</v>
      </c>
      <c r="D560" s="343" t="s">
        <v>6124</v>
      </c>
      <c r="E560">
        <v>2.4900000000000002</v>
      </c>
      <c r="F560">
        <v>1</v>
      </c>
      <c r="G560" s="357" t="s">
        <v>6758</v>
      </c>
    </row>
    <row r="561" spans="1:7" ht="16.2" thickBot="1" x14ac:dyDescent="0.35">
      <c r="A561" s="352" t="s">
        <v>3281</v>
      </c>
      <c r="B561" s="323" t="s">
        <v>6087</v>
      </c>
      <c r="C561" s="305" t="s">
        <v>6123</v>
      </c>
      <c r="D561" s="343" t="s">
        <v>6124</v>
      </c>
      <c r="E561">
        <v>2.99</v>
      </c>
      <c r="F561">
        <v>1</v>
      </c>
      <c r="G561" s="356" t="s">
        <v>6759</v>
      </c>
    </row>
    <row r="562" spans="1:7" ht="16.2" thickBot="1" x14ac:dyDescent="0.35">
      <c r="A562" s="352" t="s">
        <v>1724</v>
      </c>
      <c r="B562" s="312" t="s">
        <v>6073</v>
      </c>
      <c r="C562" s="305" t="s">
        <v>6123</v>
      </c>
      <c r="D562" s="343" t="s">
        <v>6124</v>
      </c>
      <c r="E562">
        <v>1.49</v>
      </c>
      <c r="F562">
        <v>1</v>
      </c>
      <c r="G562" s="356" t="s">
        <v>6760</v>
      </c>
    </row>
    <row r="563" spans="1:7" ht="16.2" thickBot="1" x14ac:dyDescent="0.35">
      <c r="A563" s="351" t="s">
        <v>5603</v>
      </c>
      <c r="B563" s="330" t="s">
        <v>6096</v>
      </c>
      <c r="C563" s="305" t="s">
        <v>6125</v>
      </c>
      <c r="D563" s="345" t="s">
        <v>6128</v>
      </c>
      <c r="E563">
        <v>2.29</v>
      </c>
      <c r="F563">
        <v>1</v>
      </c>
      <c r="G563" s="356" t="s">
        <v>6761</v>
      </c>
    </row>
    <row r="564" spans="1:7" ht="16.2" thickBot="1" x14ac:dyDescent="0.35">
      <c r="A564" s="351" t="s">
        <v>3017</v>
      </c>
      <c r="B564" s="303" t="s">
        <v>6062</v>
      </c>
      <c r="C564" s="305" t="s">
        <v>6125</v>
      </c>
      <c r="D564" s="345" t="s">
        <v>6128</v>
      </c>
      <c r="E564">
        <v>2.29</v>
      </c>
      <c r="F564">
        <v>9</v>
      </c>
      <c r="G564" s="356" t="s">
        <v>6762</v>
      </c>
    </row>
    <row r="565" spans="1:7" ht="16.2" thickBot="1" x14ac:dyDescent="0.35">
      <c r="A565" s="351" t="s">
        <v>2463</v>
      </c>
      <c r="B565" s="317" t="s">
        <v>1134</v>
      </c>
      <c r="C565" s="305" t="s">
        <v>6125</v>
      </c>
      <c r="D565" s="344" t="s">
        <v>6126</v>
      </c>
      <c r="E565">
        <v>1.49</v>
      </c>
      <c r="F565">
        <v>1</v>
      </c>
      <c r="G565" s="356" t="s">
        <v>6763</v>
      </c>
    </row>
    <row r="566" spans="1:7" ht="16.2" thickBot="1" x14ac:dyDescent="0.35">
      <c r="A566" s="351" t="s">
        <v>5686</v>
      </c>
      <c r="B566" s="315" t="s">
        <v>6076</v>
      </c>
      <c r="C566" s="305" t="s">
        <v>6125</v>
      </c>
      <c r="D566" s="344" t="s">
        <v>6126</v>
      </c>
      <c r="E566">
        <v>1.99</v>
      </c>
      <c r="F566">
        <v>1</v>
      </c>
      <c r="G566" s="356" t="s">
        <v>6764</v>
      </c>
    </row>
    <row r="567" spans="1:7" ht="16.2" thickBot="1" x14ac:dyDescent="0.35">
      <c r="A567" s="351" t="s">
        <v>1993</v>
      </c>
      <c r="B567" s="313" t="s">
        <v>6079</v>
      </c>
      <c r="C567" s="305" t="s">
        <v>6125</v>
      </c>
      <c r="D567" s="344" t="s">
        <v>6126</v>
      </c>
      <c r="E567">
        <v>2.29</v>
      </c>
      <c r="F567">
        <v>2</v>
      </c>
      <c r="G567" s="356" t="s">
        <v>6765</v>
      </c>
    </row>
    <row r="568" spans="1:7" ht="16.2" thickBot="1" x14ac:dyDescent="0.35">
      <c r="A568" s="351" t="s">
        <v>5583</v>
      </c>
      <c r="B568" s="322" t="s">
        <v>6086</v>
      </c>
      <c r="C568" s="305" t="s">
        <v>6125</v>
      </c>
      <c r="D568" s="348" t="s">
        <v>6150</v>
      </c>
      <c r="E568">
        <v>2.29</v>
      </c>
      <c r="F568">
        <v>1</v>
      </c>
      <c r="G568" s="356" t="s">
        <v>6765</v>
      </c>
    </row>
    <row r="569" spans="1:7" ht="16.2" thickBot="1" x14ac:dyDescent="0.35">
      <c r="A569" s="351" t="s">
        <v>3235</v>
      </c>
      <c r="B569" s="316" t="s">
        <v>6099</v>
      </c>
      <c r="C569" s="305" t="s">
        <v>6125</v>
      </c>
      <c r="D569" s="347" t="s">
        <v>6140</v>
      </c>
      <c r="E569">
        <v>2.4900000000000002</v>
      </c>
      <c r="F569">
        <v>1</v>
      </c>
      <c r="G569" s="356" t="s">
        <v>6766</v>
      </c>
    </row>
    <row r="570" spans="1:7" ht="16.2" thickBot="1" x14ac:dyDescent="0.35">
      <c r="A570" s="351" t="s">
        <v>2152</v>
      </c>
      <c r="B570" s="316" t="s">
        <v>6099</v>
      </c>
      <c r="C570" s="305" t="s">
        <v>6125</v>
      </c>
      <c r="D570" s="347" t="s">
        <v>6140</v>
      </c>
      <c r="E570">
        <v>2.4900000000000002</v>
      </c>
      <c r="F570">
        <v>1</v>
      </c>
      <c r="G570" s="356" t="s">
        <v>6767</v>
      </c>
    </row>
    <row r="571" spans="1:7" ht="16.2" thickBot="1" x14ac:dyDescent="0.35">
      <c r="A571" s="351" t="s">
        <v>4263</v>
      </c>
      <c r="B571" s="293" t="s">
        <v>6056</v>
      </c>
      <c r="C571" s="305" t="s">
        <v>6125</v>
      </c>
      <c r="D571" s="347" t="s">
        <v>6140</v>
      </c>
      <c r="E571">
        <v>1.99</v>
      </c>
      <c r="F571">
        <v>1</v>
      </c>
      <c r="G571" s="356" t="s">
        <v>6768</v>
      </c>
    </row>
    <row r="572" spans="1:7" ht="16.2" thickBot="1" x14ac:dyDescent="0.35">
      <c r="A572" s="352" t="s">
        <v>4263</v>
      </c>
      <c r="B572" s="301" t="s">
        <v>6105</v>
      </c>
      <c r="C572" s="305" t="s">
        <v>6127</v>
      </c>
      <c r="D572" s="345" t="s">
        <v>6128</v>
      </c>
      <c r="E572">
        <v>2.4900000000000002</v>
      </c>
      <c r="F572">
        <v>1</v>
      </c>
      <c r="G572" s="356" t="s">
        <v>6769</v>
      </c>
    </row>
    <row r="573" spans="1:7" ht="16.2" thickBot="1" x14ac:dyDescent="0.35">
      <c r="A573" s="351" t="s">
        <v>5572</v>
      </c>
      <c r="B573" s="316" t="s">
        <v>6099</v>
      </c>
      <c r="C573" s="305" t="s">
        <v>6127</v>
      </c>
      <c r="D573" s="345" t="s">
        <v>6128</v>
      </c>
      <c r="E573">
        <v>1.79</v>
      </c>
      <c r="F573">
        <v>1</v>
      </c>
      <c r="G573" s="356" t="s">
        <v>6770</v>
      </c>
    </row>
    <row r="574" spans="1:7" ht="16.2" thickBot="1" x14ac:dyDescent="0.35">
      <c r="A574" s="351" t="s">
        <v>5872</v>
      </c>
      <c r="B574" s="303" t="s">
        <v>6062</v>
      </c>
      <c r="C574" s="305" t="s">
        <v>6127</v>
      </c>
      <c r="D574" s="344" t="s">
        <v>6126</v>
      </c>
      <c r="E574">
        <v>2.4900000000000002</v>
      </c>
      <c r="F574">
        <v>1</v>
      </c>
      <c r="G574" s="356" t="s">
        <v>5875</v>
      </c>
    </row>
    <row r="575" spans="1:7" ht="16.2" thickBot="1" x14ac:dyDescent="0.35">
      <c r="A575" s="351" t="s">
        <v>2162</v>
      </c>
      <c r="B575" s="315" t="s">
        <v>6076</v>
      </c>
      <c r="C575" s="305" t="s">
        <v>6127</v>
      </c>
      <c r="D575" s="344" t="s">
        <v>6126</v>
      </c>
      <c r="E575">
        <v>1.79</v>
      </c>
      <c r="F575">
        <v>1</v>
      </c>
      <c r="G575" s="356" t="s">
        <v>6771</v>
      </c>
    </row>
    <row r="576" spans="1:7" ht="16.2" thickBot="1" x14ac:dyDescent="0.35">
      <c r="A576" s="351" t="s">
        <v>3744</v>
      </c>
      <c r="B576" s="323" t="s">
        <v>6087</v>
      </c>
      <c r="C576" s="305" t="s">
        <v>6127</v>
      </c>
      <c r="D576" s="344" t="s">
        <v>6126</v>
      </c>
      <c r="E576">
        <v>1.79</v>
      </c>
      <c r="F576">
        <v>3</v>
      </c>
      <c r="G576" s="356" t="s">
        <v>6772</v>
      </c>
    </row>
    <row r="577" spans="1:7" ht="16.2" thickBot="1" x14ac:dyDescent="0.35">
      <c r="A577" s="351" t="s">
        <v>2960</v>
      </c>
      <c r="B577" s="312" t="s">
        <v>6073</v>
      </c>
      <c r="C577" s="305" t="s">
        <v>6127</v>
      </c>
      <c r="D577" s="344" t="s">
        <v>6126</v>
      </c>
      <c r="E577">
        <v>2.29</v>
      </c>
      <c r="F577">
        <v>1</v>
      </c>
      <c r="G577" s="356" t="s">
        <v>6773</v>
      </c>
    </row>
    <row r="578" spans="1:7" ht="16.2" thickBot="1" x14ac:dyDescent="0.35">
      <c r="A578" s="351" t="s">
        <v>2434</v>
      </c>
      <c r="B578" s="342" t="s">
        <v>6120</v>
      </c>
      <c r="C578" s="305" t="s">
        <v>6127</v>
      </c>
      <c r="D578" s="343" t="s">
        <v>6124</v>
      </c>
      <c r="E578">
        <v>2.29</v>
      </c>
      <c r="F578">
        <v>1</v>
      </c>
      <c r="G578" s="356" t="s">
        <v>6774</v>
      </c>
    </row>
    <row r="579" spans="1:7" ht="16.2" thickBot="1" x14ac:dyDescent="0.35">
      <c r="A579" s="351" t="s">
        <v>4125</v>
      </c>
      <c r="B579" s="306" t="s">
        <v>6121</v>
      </c>
      <c r="C579" s="305" t="s">
        <v>6127</v>
      </c>
      <c r="D579" s="343" t="s">
        <v>6124</v>
      </c>
      <c r="E579">
        <v>2.4900000000000002</v>
      </c>
      <c r="F579">
        <v>1</v>
      </c>
      <c r="G579" s="356" t="s">
        <v>6775</v>
      </c>
    </row>
    <row r="580" spans="1:7" ht="16.2" thickBot="1" x14ac:dyDescent="0.35">
      <c r="A580" s="351" t="s">
        <v>4504</v>
      </c>
      <c r="B580" s="304" t="s">
        <v>6064</v>
      </c>
      <c r="C580" s="305" t="s">
        <v>6129</v>
      </c>
      <c r="D580" s="345" t="s">
        <v>6128</v>
      </c>
      <c r="E580">
        <v>1.99</v>
      </c>
      <c r="F580">
        <v>1</v>
      </c>
      <c r="G580" s="356" t="s">
        <v>6776</v>
      </c>
    </row>
    <row r="581" spans="1:7" ht="16.2" thickBot="1" x14ac:dyDescent="0.35">
      <c r="A581" s="351" t="s">
        <v>25</v>
      </c>
      <c r="B581" s="306" t="s">
        <v>1123</v>
      </c>
      <c r="C581" s="305" t="s">
        <v>6129</v>
      </c>
      <c r="D581" s="344" t="s">
        <v>6126</v>
      </c>
      <c r="E581">
        <v>0.99</v>
      </c>
      <c r="F581">
        <v>1</v>
      </c>
      <c r="G581" s="356" t="s">
        <v>6777</v>
      </c>
    </row>
    <row r="582" spans="1:7" ht="16.2" thickBot="1" x14ac:dyDescent="0.35">
      <c r="A582" s="351" t="s">
        <v>5848</v>
      </c>
      <c r="B582" s="313" t="s">
        <v>6074</v>
      </c>
      <c r="C582" s="305" t="s">
        <v>6129</v>
      </c>
      <c r="D582" s="344" t="s">
        <v>6126</v>
      </c>
      <c r="E582">
        <v>2.4900000000000002</v>
      </c>
      <c r="F582">
        <v>1</v>
      </c>
      <c r="G582" s="356" t="s">
        <v>6778</v>
      </c>
    </row>
    <row r="583" spans="1:7" ht="16.2" thickBot="1" x14ac:dyDescent="0.35">
      <c r="A583" s="351" t="s">
        <v>2773</v>
      </c>
      <c r="B583" s="293" t="s">
        <v>6056</v>
      </c>
      <c r="C583" s="305" t="s">
        <v>6129</v>
      </c>
      <c r="D583" s="344" t="s">
        <v>6126</v>
      </c>
      <c r="E583">
        <v>2.4900000000000002</v>
      </c>
      <c r="F583">
        <v>1</v>
      </c>
      <c r="G583" s="356" t="s">
        <v>6779</v>
      </c>
    </row>
    <row r="584" spans="1:7" ht="16.2" thickBot="1" x14ac:dyDescent="0.35">
      <c r="A584" s="351" t="s">
        <v>5846</v>
      </c>
      <c r="B584" s="297" t="s">
        <v>6059</v>
      </c>
      <c r="C584" s="305" t="s">
        <v>6129</v>
      </c>
      <c r="D584" s="344" t="s">
        <v>6126</v>
      </c>
      <c r="E584">
        <v>1.99</v>
      </c>
      <c r="F584">
        <v>2</v>
      </c>
      <c r="G584" s="356" t="s">
        <v>6780</v>
      </c>
    </row>
    <row r="585" spans="1:7" ht="16.2" thickBot="1" x14ac:dyDescent="0.35">
      <c r="A585" s="352" t="s">
        <v>4781</v>
      </c>
      <c r="B585" s="312" t="s">
        <v>6073</v>
      </c>
      <c r="C585" s="305" t="s">
        <v>6129</v>
      </c>
      <c r="D585" s="344" t="s">
        <v>6126</v>
      </c>
      <c r="E585">
        <v>2.29</v>
      </c>
      <c r="F585">
        <v>1</v>
      </c>
      <c r="G585" s="356" t="s">
        <v>6781</v>
      </c>
    </row>
    <row r="586" spans="1:7" ht="16.2" thickBot="1" x14ac:dyDescent="0.35">
      <c r="A586" s="351" t="s">
        <v>6183</v>
      </c>
      <c r="B586" s="308" t="s">
        <v>6068</v>
      </c>
      <c r="C586" s="305" t="s">
        <v>6129</v>
      </c>
      <c r="D586" s="347" t="s">
        <v>6140</v>
      </c>
      <c r="E586">
        <v>2.29</v>
      </c>
      <c r="F586">
        <v>1</v>
      </c>
      <c r="G586" s="356" t="s">
        <v>6782</v>
      </c>
    </row>
    <row r="587" spans="1:7" ht="16.2" thickBot="1" x14ac:dyDescent="0.35">
      <c r="A587" s="352" t="s">
        <v>3288</v>
      </c>
      <c r="B587" s="293" t="s">
        <v>6056</v>
      </c>
      <c r="C587" s="305" t="s">
        <v>6129</v>
      </c>
      <c r="D587" s="343" t="s">
        <v>6124</v>
      </c>
      <c r="E587">
        <v>2.4900000000000002</v>
      </c>
      <c r="F587">
        <v>1</v>
      </c>
      <c r="G587" s="356" t="s">
        <v>6783</v>
      </c>
    </row>
    <row r="588" spans="1:7" ht="16.2" thickBot="1" x14ac:dyDescent="0.35">
      <c r="A588" s="352" t="s">
        <v>5911</v>
      </c>
      <c r="B588" s="297" t="s">
        <v>6059</v>
      </c>
      <c r="C588" s="305" t="s">
        <v>6129</v>
      </c>
      <c r="D588" s="343" t="s">
        <v>6124</v>
      </c>
      <c r="E588">
        <v>2.29</v>
      </c>
      <c r="F588">
        <v>1</v>
      </c>
      <c r="G588" s="356" t="s">
        <v>6784</v>
      </c>
    </row>
    <row r="589" spans="1:7" ht="16.2" thickBot="1" x14ac:dyDescent="0.35">
      <c r="A589" s="351" t="s">
        <v>1961</v>
      </c>
      <c r="B589" s="304" t="s">
        <v>6064</v>
      </c>
      <c r="C589" s="305" t="s">
        <v>6130</v>
      </c>
      <c r="D589" s="345" t="s">
        <v>6128</v>
      </c>
      <c r="E589">
        <v>2.4900000000000002</v>
      </c>
      <c r="F589">
        <v>3</v>
      </c>
      <c r="G589" s="356" t="s">
        <v>6785</v>
      </c>
    </row>
    <row r="590" spans="1:7" ht="16.2" thickBot="1" x14ac:dyDescent="0.35">
      <c r="A590" s="351" t="s">
        <v>285</v>
      </c>
      <c r="B590" s="322" t="s">
        <v>6086</v>
      </c>
      <c r="C590" s="305" t="s">
        <v>6130</v>
      </c>
      <c r="D590" s="345" t="s">
        <v>6128</v>
      </c>
      <c r="E590">
        <v>1.99</v>
      </c>
      <c r="F590">
        <v>2</v>
      </c>
      <c r="G590" s="356" t="s">
        <v>6786</v>
      </c>
    </row>
    <row r="591" spans="1:7" ht="16.2" thickBot="1" x14ac:dyDescent="0.35">
      <c r="A591" s="351" t="s">
        <v>1961</v>
      </c>
      <c r="B591" s="326" t="s">
        <v>6093</v>
      </c>
      <c r="C591" s="305" t="s">
        <v>6130</v>
      </c>
      <c r="D591" s="344" t="s">
        <v>6126</v>
      </c>
      <c r="E591">
        <v>2.29</v>
      </c>
      <c r="F591">
        <v>2</v>
      </c>
      <c r="G591" s="356" t="s">
        <v>6787</v>
      </c>
    </row>
    <row r="592" spans="1:7" ht="16.2" thickBot="1" x14ac:dyDescent="0.35">
      <c r="A592" s="351" t="s">
        <v>3062</v>
      </c>
      <c r="B592" s="316" t="s">
        <v>6099</v>
      </c>
      <c r="C592" s="305" t="s">
        <v>6130</v>
      </c>
      <c r="D592" s="344" t="s">
        <v>6126</v>
      </c>
      <c r="E592">
        <v>1.99</v>
      </c>
      <c r="F592">
        <v>1</v>
      </c>
      <c r="G592" s="356" t="s">
        <v>6788</v>
      </c>
    </row>
    <row r="593" spans="1:7" ht="16.2" thickBot="1" x14ac:dyDescent="0.35">
      <c r="A593" s="351" t="s">
        <v>349</v>
      </c>
      <c r="B593" s="308" t="s">
        <v>6068</v>
      </c>
      <c r="C593" s="305" t="s">
        <v>6130</v>
      </c>
      <c r="D593" s="347" t="s">
        <v>6140</v>
      </c>
      <c r="E593">
        <v>2.4900000000000002</v>
      </c>
      <c r="F593">
        <v>3</v>
      </c>
      <c r="G593" s="357" t="s">
        <v>6789</v>
      </c>
    </row>
    <row r="594" spans="1:7" ht="16.2" thickBot="1" x14ac:dyDescent="0.35">
      <c r="A594" s="352" t="s">
        <v>356</v>
      </c>
      <c r="B594" s="297" t="s">
        <v>6059</v>
      </c>
      <c r="C594" s="305" t="s">
        <v>6130</v>
      </c>
      <c r="D594" s="343" t="s">
        <v>6124</v>
      </c>
      <c r="E594">
        <v>1.29</v>
      </c>
      <c r="F594">
        <v>1</v>
      </c>
      <c r="G594" s="356" t="s">
        <v>6790</v>
      </c>
    </row>
    <row r="595" spans="1:7" ht="16.2" thickBot="1" x14ac:dyDescent="0.35">
      <c r="A595" s="352" t="s">
        <v>1724</v>
      </c>
      <c r="B595" s="313" t="s">
        <v>6079</v>
      </c>
      <c r="C595" s="305" t="s">
        <v>6131</v>
      </c>
      <c r="D595" s="345" t="s">
        <v>6128</v>
      </c>
      <c r="E595">
        <v>1.49</v>
      </c>
      <c r="F595">
        <v>1</v>
      </c>
      <c r="G595" s="356" t="s">
        <v>6791</v>
      </c>
    </row>
    <row r="596" spans="1:7" ht="16.2" thickBot="1" x14ac:dyDescent="0.35">
      <c r="A596" s="352" t="s">
        <v>3279</v>
      </c>
      <c r="B596" s="295" t="s">
        <v>6055</v>
      </c>
      <c r="C596" s="305" t="s">
        <v>6131</v>
      </c>
      <c r="D596" s="344" t="s">
        <v>6126</v>
      </c>
      <c r="E596">
        <v>1.99</v>
      </c>
      <c r="F596">
        <v>1</v>
      </c>
      <c r="G596" s="356" t="s">
        <v>6792</v>
      </c>
    </row>
    <row r="597" spans="1:7" ht="16.2" thickBot="1" x14ac:dyDescent="0.35">
      <c r="A597" s="352" t="s">
        <v>3311</v>
      </c>
      <c r="B597" s="296" t="s">
        <v>6110</v>
      </c>
      <c r="C597" s="305" t="s">
        <v>6131</v>
      </c>
      <c r="D597" s="344" t="s">
        <v>6126</v>
      </c>
      <c r="E597">
        <v>1.49</v>
      </c>
      <c r="F597">
        <v>1</v>
      </c>
      <c r="G597" s="356" t="s">
        <v>6793</v>
      </c>
    </row>
    <row r="598" spans="1:7" ht="16.2" thickBot="1" x14ac:dyDescent="0.35">
      <c r="A598" s="352" t="s">
        <v>5650</v>
      </c>
      <c r="B598" s="321" t="s">
        <v>6084</v>
      </c>
      <c r="C598" s="305" t="s">
        <v>6132</v>
      </c>
      <c r="D598" s="345" t="s">
        <v>6128</v>
      </c>
      <c r="E598">
        <v>1.49</v>
      </c>
      <c r="F598">
        <v>1</v>
      </c>
      <c r="G598" s="356" t="s">
        <v>6794</v>
      </c>
    </row>
    <row r="599" spans="1:7" ht="16.2" thickBot="1" x14ac:dyDescent="0.35">
      <c r="A599" s="352" t="s">
        <v>515</v>
      </c>
      <c r="B599" s="307" t="s">
        <v>6067</v>
      </c>
      <c r="C599" s="305" t="s">
        <v>6132</v>
      </c>
      <c r="D599" s="344" t="s">
        <v>6126</v>
      </c>
      <c r="E599">
        <v>2.4900000000000002</v>
      </c>
      <c r="F599">
        <v>2</v>
      </c>
      <c r="G599" s="356" t="s">
        <v>6795</v>
      </c>
    </row>
    <row r="600" spans="1:7" ht="16.2" thickBot="1" x14ac:dyDescent="0.35">
      <c r="A600" s="352" t="s">
        <v>1724</v>
      </c>
      <c r="B600" s="296" t="s">
        <v>6058</v>
      </c>
      <c r="C600" s="305" t="s">
        <v>6132</v>
      </c>
      <c r="D600" s="344" t="s">
        <v>6126</v>
      </c>
      <c r="E600">
        <v>2.4900000000000002</v>
      </c>
      <c r="F600">
        <v>1</v>
      </c>
      <c r="G600" s="356" t="s">
        <v>6796</v>
      </c>
    </row>
    <row r="601" spans="1:7" ht="16.2" thickBot="1" x14ac:dyDescent="0.35">
      <c r="A601" s="351" t="s">
        <v>452</v>
      </c>
      <c r="B601" s="313" t="s">
        <v>6074</v>
      </c>
      <c r="C601" s="305" t="s">
        <v>6146</v>
      </c>
      <c r="D601" s="344" t="s">
        <v>6126</v>
      </c>
      <c r="E601">
        <v>1.99</v>
      </c>
      <c r="F601">
        <v>1</v>
      </c>
      <c r="G601" s="356" t="s">
        <v>6797</v>
      </c>
    </row>
    <row r="602" spans="1:7" ht="16.2" thickBot="1" x14ac:dyDescent="0.35">
      <c r="A602" s="351" t="s">
        <v>4539</v>
      </c>
      <c r="B602" s="296" t="s">
        <v>6058</v>
      </c>
      <c r="C602" s="305" t="s">
        <v>6147</v>
      </c>
      <c r="D602" s="345" t="s">
        <v>6128</v>
      </c>
      <c r="E602">
        <v>1.79</v>
      </c>
      <c r="F602">
        <v>1</v>
      </c>
      <c r="G602" s="356" t="s">
        <v>6798</v>
      </c>
    </row>
    <row r="603" spans="1:7" ht="16.2" thickBot="1" x14ac:dyDescent="0.35">
      <c r="A603" s="351" t="s">
        <v>3084</v>
      </c>
      <c r="B603" s="305" t="s">
        <v>6072</v>
      </c>
      <c r="C603" s="305" t="s">
        <v>6138</v>
      </c>
      <c r="D603" s="344" t="s">
        <v>6126</v>
      </c>
      <c r="E603">
        <v>1.99</v>
      </c>
      <c r="F603">
        <v>1</v>
      </c>
      <c r="G603" s="356" t="s">
        <v>6799</v>
      </c>
    </row>
    <row r="604" spans="1:7" ht="16.2" thickBot="1" x14ac:dyDescent="0.35">
      <c r="A604" s="351" t="s">
        <v>4451</v>
      </c>
      <c r="B604" s="319" t="s">
        <v>1119</v>
      </c>
      <c r="C604" s="305" t="s">
        <v>6138</v>
      </c>
      <c r="D604" s="347" t="s">
        <v>6140</v>
      </c>
      <c r="E604">
        <v>1.49</v>
      </c>
      <c r="F604">
        <v>1</v>
      </c>
      <c r="G604" s="356" t="s">
        <v>6800</v>
      </c>
    </row>
    <row r="605" spans="1:7" ht="16.2" thickBot="1" x14ac:dyDescent="0.35">
      <c r="A605" s="351" t="s">
        <v>1954</v>
      </c>
      <c r="B605" s="313" t="s">
        <v>6079</v>
      </c>
      <c r="C605" s="305" t="s">
        <v>6156</v>
      </c>
      <c r="D605" s="345" t="s">
        <v>6128</v>
      </c>
      <c r="E605">
        <v>1.49</v>
      </c>
      <c r="F605">
        <v>1</v>
      </c>
      <c r="G605" s="356" t="s">
        <v>6801</v>
      </c>
    </row>
    <row r="606" spans="1:7" ht="16.2" thickBot="1" x14ac:dyDescent="0.35">
      <c r="A606" s="351" t="s">
        <v>5832</v>
      </c>
      <c r="B606" s="300" t="s">
        <v>5944</v>
      </c>
      <c r="C606" s="305" t="s">
        <v>6148</v>
      </c>
      <c r="D606" s="344" t="s">
        <v>6126</v>
      </c>
      <c r="E606">
        <v>1.49</v>
      </c>
      <c r="F606">
        <v>1</v>
      </c>
      <c r="G606" s="356" t="s">
        <v>6801</v>
      </c>
    </row>
    <row r="607" spans="1:7" ht="16.2" thickBot="1" x14ac:dyDescent="0.35">
      <c r="A607" s="351" t="s">
        <v>2132</v>
      </c>
      <c r="B607" s="312" t="s">
        <v>6083</v>
      </c>
      <c r="C607" s="305" t="s">
        <v>6141</v>
      </c>
      <c r="D607" s="344" t="s">
        <v>6126</v>
      </c>
      <c r="E607">
        <v>1.29</v>
      </c>
      <c r="F607">
        <v>1</v>
      </c>
      <c r="G607" s="356" t="s">
        <v>6802</v>
      </c>
    </row>
    <row r="608" spans="1:7" ht="16.2" thickBot="1" x14ac:dyDescent="0.35">
      <c r="A608" s="351" t="s">
        <v>3160</v>
      </c>
      <c r="B608" s="305" t="s">
        <v>6072</v>
      </c>
      <c r="C608" s="305" t="s">
        <v>6144</v>
      </c>
      <c r="D608" s="344" t="s">
        <v>6126</v>
      </c>
      <c r="E608">
        <v>1.99</v>
      </c>
      <c r="F608">
        <v>2</v>
      </c>
      <c r="G608" s="356" t="s">
        <v>6803</v>
      </c>
    </row>
    <row r="609" spans="1:7" ht="16.2" thickBot="1" x14ac:dyDescent="0.35">
      <c r="A609" s="351" t="s">
        <v>3441</v>
      </c>
      <c r="B609" s="309" t="s">
        <v>6069</v>
      </c>
      <c r="C609" s="305" t="s">
        <v>6135</v>
      </c>
      <c r="D609" s="344" t="s">
        <v>6126</v>
      </c>
      <c r="E609">
        <v>1.29</v>
      </c>
      <c r="F609">
        <v>1</v>
      </c>
      <c r="G609" s="356" t="s">
        <v>6804</v>
      </c>
    </row>
    <row r="610" spans="1:7" ht="16.2" thickBot="1" x14ac:dyDescent="0.35">
      <c r="A610" s="351" t="s">
        <v>2768</v>
      </c>
      <c r="B610" s="305" t="s">
        <v>6122</v>
      </c>
      <c r="C610" s="305" t="s">
        <v>6135</v>
      </c>
      <c r="D610" s="344" t="s">
        <v>6126</v>
      </c>
      <c r="E610">
        <v>1.49</v>
      </c>
      <c r="F610">
        <v>2</v>
      </c>
      <c r="G610" s="356" t="s">
        <v>6805</v>
      </c>
    </row>
    <row r="611" spans="1:7" ht="16.2" thickBot="1" x14ac:dyDescent="0.35">
      <c r="A611" s="351" t="s">
        <v>459</v>
      </c>
      <c r="B611" s="322" t="s">
        <v>6086</v>
      </c>
      <c r="C611" s="305" t="s">
        <v>6135</v>
      </c>
      <c r="D611" s="344" t="s">
        <v>6126</v>
      </c>
      <c r="E611">
        <v>1.79</v>
      </c>
      <c r="F611">
        <v>2</v>
      </c>
      <c r="G611" s="356" t="s">
        <v>6806</v>
      </c>
    </row>
    <row r="612" spans="1:7" ht="16.2" thickBot="1" x14ac:dyDescent="0.35">
      <c r="A612" s="351" t="s">
        <v>3342</v>
      </c>
      <c r="B612" s="327" t="s">
        <v>1101</v>
      </c>
      <c r="C612" s="305" t="s">
        <v>6135</v>
      </c>
      <c r="D612" s="347" t="s">
        <v>6140</v>
      </c>
      <c r="E612">
        <v>1.99</v>
      </c>
      <c r="F612">
        <v>1</v>
      </c>
      <c r="G612" s="356" t="s">
        <v>6807</v>
      </c>
    </row>
    <row r="613" spans="1:7" ht="16.2" thickBot="1" x14ac:dyDescent="0.35">
      <c r="A613" s="351" t="s">
        <v>3699</v>
      </c>
      <c r="B613" s="326" t="s">
        <v>6093</v>
      </c>
      <c r="C613" s="305" t="s">
        <v>6135</v>
      </c>
      <c r="D613" s="347" t="s">
        <v>6140</v>
      </c>
      <c r="E613">
        <v>1.99</v>
      </c>
      <c r="F613">
        <v>3</v>
      </c>
      <c r="G613" s="356" t="s">
        <v>6808</v>
      </c>
    </row>
    <row r="614" spans="1:7" ht="16.2" thickBot="1" x14ac:dyDescent="0.35">
      <c r="A614" s="351" t="s">
        <v>4128</v>
      </c>
      <c r="B614" s="293" t="s">
        <v>6089</v>
      </c>
      <c r="C614" s="305" t="s">
        <v>6123</v>
      </c>
      <c r="D614" s="344" t="s">
        <v>6126</v>
      </c>
      <c r="E614">
        <v>0.69</v>
      </c>
      <c r="F614">
        <v>1</v>
      </c>
      <c r="G614" s="356" t="s">
        <v>6809</v>
      </c>
    </row>
    <row r="615" spans="1:7" ht="16.2" thickBot="1" x14ac:dyDescent="0.35">
      <c r="A615" s="351" t="s">
        <v>428</v>
      </c>
      <c r="B615" s="300" t="s">
        <v>5944</v>
      </c>
      <c r="C615" s="305" t="s">
        <v>6123</v>
      </c>
      <c r="D615" s="344" t="s">
        <v>6126</v>
      </c>
      <c r="E615">
        <v>0.79</v>
      </c>
      <c r="F615">
        <v>1</v>
      </c>
      <c r="G615" s="357" t="s">
        <v>6810</v>
      </c>
    </row>
    <row r="616" spans="1:7" ht="16.2" thickBot="1" x14ac:dyDescent="0.35">
      <c r="A616" s="351" t="s">
        <v>1874</v>
      </c>
      <c r="B616" s="312" t="s">
        <v>6073</v>
      </c>
      <c r="C616" s="305" t="s">
        <v>6123</v>
      </c>
      <c r="D616" s="344" t="s">
        <v>6126</v>
      </c>
      <c r="E616">
        <v>1.79</v>
      </c>
      <c r="F616">
        <v>1</v>
      </c>
      <c r="G616" s="356" t="s">
        <v>6811</v>
      </c>
    </row>
    <row r="617" spans="1:7" ht="16.2" thickBot="1" x14ac:dyDescent="0.35">
      <c r="A617" s="351" t="s">
        <v>1638</v>
      </c>
      <c r="B617" s="323" t="s">
        <v>6087</v>
      </c>
      <c r="C617" s="305" t="s">
        <v>6123</v>
      </c>
      <c r="D617" s="347" t="s">
        <v>6140</v>
      </c>
      <c r="E617">
        <v>1.99</v>
      </c>
      <c r="F617">
        <v>6</v>
      </c>
      <c r="G617" s="356" t="s">
        <v>6812</v>
      </c>
    </row>
  </sheetData>
  <hyperlinks>
    <hyperlink ref="G2" r:id="rId1" xr:uid="{DBC2D6E0-F95E-47A1-A19E-FFEC047312B6}"/>
    <hyperlink ref="G3" r:id="rId2" xr:uid="{73A82596-D1D4-47BC-B516-304E47E1751D}"/>
    <hyperlink ref="G4" r:id="rId3" xr:uid="{481348A1-A5CA-4BB4-AB41-CFFEDB1D549C}"/>
    <hyperlink ref="G5" r:id="rId4" xr:uid="{3462E864-710C-45A3-A6F2-BFE77BFDD333}"/>
    <hyperlink ref="G6" r:id="rId5" display="https://www.cardkingdom.com/mtg/modern-horizons-2-variants/cabal-coffers-borderless-foil" xr:uid="{5E53CA1C-41AE-496E-B74A-44E3D6328ECC}"/>
    <hyperlink ref="G7" r:id="rId6" xr:uid="{EE1F62D3-F9C2-4366-98E4-FCEB64D32CB1}"/>
    <hyperlink ref="G9" r:id="rId7" display="https://www.cardkingdom.com/mtg/double-masters-2022-variants/smothering-tithe-borderless-foil" xr:uid="{61C5465E-5A3B-43F4-A3CF-D28D41AC8554}"/>
    <hyperlink ref="G10" r:id="rId8" xr:uid="{AF6753F7-D132-46F8-859E-89D93DDD8F15}"/>
    <hyperlink ref="G11" r:id="rId9" display="https://www.cardkingdom.com/mtg/promotional/nykthos-shrine-to-nyx-premier-play" xr:uid="{300143C3-5FB0-40EB-B7B5-7DE4DCB9D1BD}"/>
    <hyperlink ref="G12" r:id="rId10" xr:uid="{93A6C2DB-48C0-4AD1-A4FD-AA307DB85BCE}"/>
    <hyperlink ref="G13" r:id="rId11" display="https://www.cardkingdom.com/mtg/rivals-of-ixalan/the-immortal-sun" xr:uid="{2272D72D-44C1-4716-B6B9-066ACE13A82D}"/>
    <hyperlink ref="G14" r:id="rId12" xr:uid="{6CEBCCFE-1982-45BC-A8D9-2112DD5F61A5}"/>
    <hyperlink ref="G15" r:id="rId13" display="https://www.cardkingdom.com/mtg/2014-core-set/darksteel-forge" xr:uid="{21ED2FE2-CAAB-48C7-BE41-189EBFB70937}"/>
    <hyperlink ref="G16" r:id="rId14" display="https://www.cardkingdom.com/mtg/ikoria-lair-of-behemoths-variants/indatha-triome-showcase-foil" xr:uid="{3B2B9B98-9A03-40B6-8760-80A5146F36F2}"/>
    <hyperlink ref="G17" r:id="rId15" display="https://www.cardkingdom.com/mtg/hour-of-devastation/neheb-the-eternal" xr:uid="{474D0881-BAD6-43E0-8A9D-C89356124009}"/>
    <hyperlink ref="G18" r:id="rId16" display="https://www.cardkingdom.com/mtg/double-masters-2022/phyrexian-altar" xr:uid="{F5B3FD2E-B64A-4A6B-B858-1793FF9D39B3}"/>
    <hyperlink ref="G19" r:id="rId17" xr:uid="{ECC0E672-3FB8-44B5-A6E6-BA9B0DC20F75}"/>
    <hyperlink ref="G20" r:id="rId18" xr:uid="{30228E12-7A69-4C7B-9B91-09C3681B163A}"/>
    <hyperlink ref="G21" r:id="rId19" xr:uid="{FA94D748-B70D-485A-B77F-D707A6CF805C}"/>
    <hyperlink ref="G22" r:id="rId20" xr:uid="{A8663B0C-CFE5-44A8-850C-557239585258}"/>
    <hyperlink ref="G23" r:id="rId21" display="https://www.cardkingdom.com/mtg/ikoria-lair-of-behemoths/the-ozolith" xr:uid="{2B83D720-F77D-4CBE-B860-8EF68E026B50}"/>
    <hyperlink ref="G24" r:id="rId22" xr:uid="{E772B598-FE8E-4A8B-AF19-11D15EC5514D}"/>
    <hyperlink ref="G25" r:id="rId23" display="https://www.cardkingdom.com/mtg/rivals-of-ixalan/polyraptor-foil" xr:uid="{995ECDAC-E512-4BC8-B2DD-321E3BAAB694}"/>
    <hyperlink ref="G26" r:id="rId24" display="https://www.cardkingdom.com/mtg/innistrad-midnight-hunt-variants/arlinn-the-packs-hope-showcase-foil" xr:uid="{E2B71BC5-09FD-4F8B-9D15-57770181DB81}"/>
    <hyperlink ref="G27" r:id="rId25" display="https://www.cardkingdom.com/mtg/core-set-2021/chromatic-orrery" xr:uid="{54A32269-A73E-4D89-9D60-4E044A5AC3DF}"/>
    <hyperlink ref="G28" r:id="rId26" xr:uid="{8E64F490-78CA-4806-907C-7A4353A5D9CC}"/>
    <hyperlink ref="G29" r:id="rId27" xr:uid="{5773678A-236B-4293-8EC1-4A426738CBCB}"/>
    <hyperlink ref="G30" r:id="rId28" display="https://www.cardkingdom.com/mtg/from-the-vault-relics/sol-ring" xr:uid="{1EFE0853-5E34-40CB-B224-25C4A6E58759}"/>
    <hyperlink ref="G31" r:id="rId29" xr:uid="{2AEAF924-66F8-452A-97BE-F1D921F25E49}"/>
    <hyperlink ref="G32" r:id="rId30" display="https://www.cardkingdom.com/mtg/core-set-2021/ugin-the-spirit-dragon" xr:uid="{CF6B8189-E40D-4C60-86C3-841100A76857}"/>
    <hyperlink ref="G33" r:id="rId31" display="https://www.cardkingdom.com/mtg/core-set-2020/field-of-the-dead" xr:uid="{DBBB4EF1-467A-4F91-B5B7-670DE0A75853}"/>
    <hyperlink ref="G34" r:id="rId32" xr:uid="{C127A0F5-4D8F-4CD7-85B1-C0C82C1762FD}"/>
    <hyperlink ref="G35" r:id="rId33" xr:uid="{1E1F5C58-09D6-49A1-A1F3-02A9EF898C3B}"/>
    <hyperlink ref="G36" r:id="rId34" xr:uid="{18015B1A-F1E8-4B42-A2CA-D2825D96E4A1}"/>
    <hyperlink ref="G37" r:id="rId35" xr:uid="{D01DC802-E6DC-4AD5-9CBD-844ED02B99E2}"/>
    <hyperlink ref="G38" r:id="rId36" xr:uid="{CF6CB1D2-66A4-4F07-A1F4-E3AD12903F06}"/>
    <hyperlink ref="G39" r:id="rId37" display="https://www.cardkingdom.com/mtg/hour-of-devastation/torment-of-hailfire" xr:uid="{F20BEF7F-C4A2-4738-8FF6-97BFE546ABBC}"/>
    <hyperlink ref="G40" r:id="rId38" xr:uid="{84BBC471-405B-4808-B844-AE3E791ADB5A}"/>
    <hyperlink ref="G41" r:id="rId39" xr:uid="{1AE419F4-412E-4687-8577-CCC3021914AF}"/>
    <hyperlink ref="G42" r:id="rId40" display="https://www.cardkingdom.com/mtg/ikoria-lair-of-behemoths/ketria-triome" xr:uid="{B61DB1EA-6185-4F4E-BCB0-5E8601118AB4}"/>
    <hyperlink ref="G43" r:id="rId41" xr:uid="{5CD74908-C41F-45AA-9DB0-6BDE39599D8A}"/>
    <hyperlink ref="G44" r:id="rId42" xr:uid="{BA72A0B7-553D-401A-9DA0-D1DCD58257D5}"/>
    <hyperlink ref="G45" r:id="rId43" display="https://www.cardkingdom.com/mtg/time-spiral-remastered/damnation" xr:uid="{1C73D610-AB02-4604-8874-8E4FA799AC22}"/>
    <hyperlink ref="G46" r:id="rId44" xr:uid="{7D3778EB-BAB9-4754-9B46-C0E9B5391F17}"/>
    <hyperlink ref="G47" r:id="rId45" xr:uid="{726CD9A9-D170-4FF6-B338-A0698D826383}"/>
    <hyperlink ref="G48" r:id="rId46" xr:uid="{9606BDB6-24A2-4E27-A76D-79CB69DF0EBE}"/>
    <hyperlink ref="G49" r:id="rId47" display="https://www.cardkingdom.com/mtg/kaldheim/goldspan-dragon" xr:uid="{66BE0113-52F6-4EC8-B713-4993B71B3ED8}"/>
    <hyperlink ref="G50" r:id="rId48" xr:uid="{22A7BFD5-47CC-41C0-8DE8-1054794A02FD}"/>
    <hyperlink ref="G51" r:id="rId49" xr:uid="{DBC37BB5-B118-400D-87F8-88BC4893896E}"/>
    <hyperlink ref="G52" r:id="rId50" display="https://www.cardkingdom.com/mtg/aether-revolt/heroic-intervention" xr:uid="{580D521D-7E79-4530-B34E-FEDF6CDF4A76}"/>
    <hyperlink ref="G53" r:id="rId51" xr:uid="{9647F0EE-8A57-4A80-B573-3E1CC72A0F07}"/>
    <hyperlink ref="G54" r:id="rId52" display="https://www.cardkingdom.com/mtg/mystery-booster-the-list/carpet-of-flowers" xr:uid="{B22E1A9E-D043-43A0-A986-959869034CA6}"/>
    <hyperlink ref="G55" r:id="rId53" xr:uid="{4C052B4B-4216-4619-9087-756102DD04B7}"/>
    <hyperlink ref="G56" r:id="rId54" display="https://www.cardkingdom.com/mtg/war-of-the-spark/karn-the-great-creator" xr:uid="{CA6EDD11-8B15-4D1F-B3BF-F8B45783AE7B}"/>
    <hyperlink ref="G57" r:id="rId55" display="https://www.cardkingdom.com/mtg/core-set-2021/heroic-intervention" xr:uid="{C0576F70-639F-4FFE-8615-CA40AF78276D}"/>
    <hyperlink ref="G58" r:id="rId56" xr:uid="{278ABDA3-E7AD-4EAA-BACE-3E70FBB7A12F}"/>
    <hyperlink ref="G59" r:id="rId57" xr:uid="{9693B54A-7ECE-475C-82D1-A3ABEA1EA6C8}"/>
    <hyperlink ref="G60" r:id="rId58" display="https://www.cardkingdom.com/mtg/innistrad-crimson-vow-commander-decks/wedding-ring" xr:uid="{CB5D1BF2-57C5-4195-9825-3DB534B56234}"/>
    <hyperlink ref="G61" r:id="rId59" xr:uid="{A8B6C7D7-89D9-4CC7-95CC-8F0ACA8AA447}"/>
    <hyperlink ref="G62" r:id="rId60" xr:uid="{92750E01-424D-4CFA-8F08-5628D9E8E799}"/>
    <hyperlink ref="G63" r:id="rId61" display="https://www.cardkingdom.com/mtg/guilds-of-ravnica-guild-kits/aurelia-the-warleader-foil" xr:uid="{F80417DB-D5F9-4A02-BA34-C76DC6FB1A6D}"/>
    <hyperlink ref="G64" r:id="rId62" display="https://www.cardkingdom.com/mtg/ravnica-allegiance/hydroid-krasis-foil" xr:uid="{F9EEA1FA-0466-4BFB-9C81-CEBE94DB3D52}"/>
    <hyperlink ref="G65" r:id="rId63" xr:uid="{A9B05EF6-37C3-449A-BCD1-33385A494D8A}"/>
    <hyperlink ref="G66" r:id="rId64" xr:uid="{E16EE61E-E1AC-4450-82CD-909190057FD7}"/>
    <hyperlink ref="G67" r:id="rId65" xr:uid="{B1DC292B-5BF1-4DF5-ABF9-E181791A1E8E}"/>
    <hyperlink ref="G68" r:id="rId66" xr:uid="{4D8197E1-1B9B-44BF-BE51-41EDD80838DE}"/>
    <hyperlink ref="G69" r:id="rId67" display="https://www.cardkingdom.com/mtg/promotional/luminous-broodmoth-prerelease-foil" xr:uid="{AB9B15E1-F976-460C-B923-B97EA0C9AE0D}"/>
    <hyperlink ref="G70" r:id="rId68" xr:uid="{9EFE69C5-E8FF-4475-BD05-5AEDB1D18ACB}"/>
    <hyperlink ref="G71" r:id="rId69" xr:uid="{B3FB1C80-189B-4F67-A2D4-BDCF0CEBD5B9}"/>
    <hyperlink ref="G72" r:id="rId70" display="https://www.cardkingdom.com/mtg/urzas-saga/carpet-of-flowers" xr:uid="{A6C8A052-86FC-4896-98A9-604FF2361DB6}"/>
    <hyperlink ref="G73" r:id="rId71" display="https://www.cardkingdom.com/mtg/core-set-2019/omniscience" xr:uid="{67B548B2-4A26-4E9B-9495-0D78CC17E04D}"/>
    <hyperlink ref="G74" r:id="rId72" display="https://www.cardkingdom.com/mtg/commander-2019/seedborn-muse" xr:uid="{7D4D721C-789F-48E8-9888-36EDAD4B4131}"/>
    <hyperlink ref="G75" r:id="rId73" xr:uid="{3EB19D6B-379B-4972-A8E9-0BB46A5A2DDA}"/>
    <hyperlink ref="G76" r:id="rId74" xr:uid="{3C354165-F50D-4BA2-90AD-B78851306EEA}"/>
    <hyperlink ref="G77" r:id="rId75" xr:uid="{716AF891-2DED-47CE-8A0C-0DAA06C9DB13}"/>
    <hyperlink ref="G78" r:id="rId76" display="https://www.cardkingdom.com/mtg/zendikar-rising/ashaya-soul-of-the-wild" xr:uid="{801D7CD8-A5DF-4013-A649-48E7FE791A74}"/>
    <hyperlink ref="G79" r:id="rId77" xr:uid="{EA502F89-C3DA-451C-BFD0-B1E0F9B73441}"/>
    <hyperlink ref="G80" r:id="rId78" display="https://www.cardkingdom.com/mtg/zendikar-rising-expeditions/luxury-suite" xr:uid="{9D7CBE3F-C00B-433B-B00D-D4E83B830D5D}"/>
    <hyperlink ref="G81" r:id="rId79" display="https://www.cardkingdom.com/mtg/gatecrash/stomping-ground" xr:uid="{07B1DDC5-213D-4729-9BB4-434D73AC30B2}"/>
    <hyperlink ref="G82" r:id="rId80" display="https://www.cardkingdom.com/mtg/ravnica-allegiance/stomping-ground" xr:uid="{FD020026-0A50-4428-958C-76595A73F68E}"/>
    <hyperlink ref="G83" r:id="rId81" display="https://www.cardkingdom.com/mtg/ikoria-lair-of-behemoths/indatha-triome" xr:uid="{DCA948D3-0CCE-42F6-9BF5-D7F082677CD8}"/>
    <hyperlink ref="G84" r:id="rId82" xr:uid="{FF4A3BE4-C2C6-46B6-9511-29FE1C33866D}"/>
    <hyperlink ref="G85" r:id="rId83" xr:uid="{C9EDACA3-BEA3-403C-AD15-717348A02937}"/>
    <hyperlink ref="G86" r:id="rId84" xr:uid="{2340E1AF-C173-4E95-A62D-9F80BD8F58C5}"/>
    <hyperlink ref="G87" r:id="rId85" xr:uid="{2A2B68E6-EF0C-4BCB-A821-E50ADF499AD4}"/>
    <hyperlink ref="G88" r:id="rId86" display="https://www.cardkingdom.com/mtg/rivals-of-ixalan/wayward-swordtooth" xr:uid="{1152EFF7-A06A-4FF8-8A93-2A5B83EB100A}"/>
    <hyperlink ref="G89" r:id="rId87" xr:uid="{5DD521D3-914F-4FCE-9BFD-48BFA61E1104}"/>
    <hyperlink ref="G90" r:id="rId88" display="https://www.cardkingdom.com/mtg/gatecrash/godless-shrine" xr:uid="{D9CE2025-6B59-4483-9503-FEB9F61BC742}"/>
    <hyperlink ref="G91" r:id="rId89" xr:uid="{21A8E4B6-0FDA-4220-9D66-FC37DAEDE895}"/>
    <hyperlink ref="G92" r:id="rId90" display="https://www.cardkingdom.com/mtg/ikoria-lair-of-behemoths/shark-typhoon" xr:uid="{9F79DDCF-3C31-4313-A5CA-0226475C1AAF}"/>
    <hyperlink ref="G93" r:id="rId91" display="https://www.cardkingdom.com/mtg/eldritch-moon/tree-of-perdition" xr:uid="{F893BC2C-B88E-46C1-B59C-43A495F4F7F9}"/>
    <hyperlink ref="G94" r:id="rId92" display="https://www.cardkingdom.com/mtg/core-set-2020/leyline-of-the-void-foil" xr:uid="{12F5A1C0-D423-4A41-925D-CC80F9B4EFE5}"/>
    <hyperlink ref="G95" r:id="rId93" display="https://www.cardkingdom.com/mtg/rivals-of-ixalan/pitiless-plunderer" xr:uid="{1C00CE4F-1C16-4507-A674-A46C612BF1B6}"/>
    <hyperlink ref="G96" r:id="rId94" xr:uid="{3CC3A75C-9A64-4B71-A082-C7033F57EB51}"/>
    <hyperlink ref="G97" r:id="rId95" display="https://www.cardkingdom.com/mtg/gatecrash/mind-grind-foil" xr:uid="{1AF735A8-B6FC-46B6-B5A8-A82C22DDDB19}"/>
    <hyperlink ref="G98" r:id="rId96" xr:uid="{D4CDBA6D-BB0D-455C-9790-AAA66643E03D}"/>
    <hyperlink ref="G99" r:id="rId97" display="https://www.cardkingdom.com/mtg/commander-2016/kynaios-and-tiro-of-meletis-foil" xr:uid="{E4D23B2F-5781-4936-BE53-8879E5255DB1}"/>
    <hyperlink ref="G100" r:id="rId98" xr:uid="{42C0F23A-DD75-478C-A55F-86BD3951A621}"/>
    <hyperlink ref="G101" r:id="rId99" display="https://www.cardkingdom.com/mtg/adventures-in-the-forgotten-realms-commander-decks/sword-of-the-animist" xr:uid="{B7DC4A1E-7930-4D24-B150-F6A1A42CE1D8}"/>
    <hyperlink ref="G102" r:id="rId100" xr:uid="{FAA8B532-7AE4-4A96-815C-2425404A93AF}"/>
    <hyperlink ref="G103" r:id="rId101" display="https://www.cardkingdom.com/mtg/ikoria-lair-of-behemoths-variants/indatha-triome-showcase" xr:uid="{5F9607B1-CD04-4CE2-A02D-1410A0526B7D}"/>
    <hyperlink ref="G104" r:id="rId102" xr:uid="{8DEC125F-29BF-4579-A505-A73579DECA12}"/>
    <hyperlink ref="G105" r:id="rId103" xr:uid="{1C393809-F3D9-45E7-A02D-FE3D842FFA87}"/>
    <hyperlink ref="G106" r:id="rId104" xr:uid="{AA8BA570-FF7A-4479-881A-397557FA56EF}"/>
    <hyperlink ref="G107" r:id="rId105" xr:uid="{47786621-33A1-4C13-973A-35F7CEAA2321}"/>
    <hyperlink ref="G108" r:id="rId106" display="https://www.cardkingdom.com/mtg/streets-of-new-capenna-commander-decks/smugglers-share" xr:uid="{ACA60B4C-C259-4DD3-A64E-B5F7EA49E9B0}"/>
    <hyperlink ref="G109" r:id="rId107" xr:uid="{1FBC9137-92C0-4CD0-97D9-3E9BF285829A}"/>
    <hyperlink ref="G110" r:id="rId108" xr:uid="{E72BB95E-8CA8-4272-B3E8-73BC93414D73}"/>
    <hyperlink ref="G111" r:id="rId109" xr:uid="{03AF848C-5E5D-47E2-BA66-825B429DEB67}"/>
    <hyperlink ref="G112" r:id="rId110" xr:uid="{271C5E69-1B4C-4E47-94DA-E6ADB23A2F54}"/>
    <hyperlink ref="G113" r:id="rId111" xr:uid="{079A2B91-0044-4B1F-BA07-61E968D031E4}"/>
    <hyperlink ref="G114" r:id="rId112" display="https://www.cardkingdom.com/mtg/kamigawa-neon-dynasty/farewell-foil" xr:uid="{4120FA7E-A907-449D-9C00-B4B187AF7E8C}"/>
    <hyperlink ref="G115" r:id="rId113" display="https://www.cardkingdom.com/mtg/streets-of-new-capenna-commander-decks-variants/resourceful-defense-extended-art" xr:uid="{E31F52B5-9F3C-47D8-8FF1-467AFE3992D4}"/>
    <hyperlink ref="G116" r:id="rId114" xr:uid="{2A1EC087-D97C-4B74-A237-E3A61F2C2D30}"/>
    <hyperlink ref="G117" r:id="rId115" xr:uid="{41EF12E2-B91F-4EE3-86C8-F74397ABF0A7}"/>
    <hyperlink ref="G118" r:id="rId116" xr:uid="{EAF936EF-87C2-4D8F-92C2-4F9C390C00A0}"/>
    <hyperlink ref="G119" r:id="rId117" display="https://www.cardkingdom.com/mtg/streets-of-new-capenna-variants/urabrask-heretic-praetor-phyrexian" xr:uid="{2BF30738-7B02-429A-A13F-3FFA27254B19}"/>
    <hyperlink ref="G120" r:id="rId118" xr:uid="{BDC163DA-DEFE-4FEC-8159-11AF62C43069}"/>
    <hyperlink ref="G121" r:id="rId119" display="https://www.cardkingdom.com/mtg/eternal-masters/green-suns-zenith" xr:uid="{36EE9704-8EFF-430B-9DCA-237B44CCF2B4}"/>
    <hyperlink ref="G122" r:id="rId120" display="https://www.cardkingdom.com/mtg/core-set-2021/azusa-lost-but-seeking" xr:uid="{FBA0211B-86DE-4818-AAD8-1DB0382AA528}"/>
    <hyperlink ref="G123" r:id="rId121" display="https://www.cardkingdom.com/mtg/promotional/ziatoras-proving-ground-prerelease-foil" xr:uid="{54EB491B-9E42-4724-B535-43A7EDCD093D}"/>
    <hyperlink ref="G124" r:id="rId122" xr:uid="{997ABE55-0221-4366-9E5E-4A90517AE1F3}"/>
    <hyperlink ref="G125" r:id="rId123" xr:uid="{1F3B5355-E2AB-4F01-BCED-6B776F7A226E}"/>
    <hyperlink ref="G126" r:id="rId124" xr:uid="{83126597-185D-4492-AE84-50A6F67C9C08}"/>
    <hyperlink ref="G127" r:id="rId125" display="https://www.cardkingdom.com/mtg/commander-2019/bone-miser" xr:uid="{CE75E32C-2CBC-4287-82EC-8DDF7204DA1E}"/>
    <hyperlink ref="G128" r:id="rId126" xr:uid="{00990DA5-328B-4EAB-A82E-9B6F021DD5AF}"/>
    <hyperlink ref="G129" r:id="rId127" display="https://www.cardkingdom.com/mtg/innistrad-midnight-hunt/wrenn-and-seven" xr:uid="{7E00EE54-1A6A-4B5A-B76C-1DAA2DE2FDFE}"/>
    <hyperlink ref="G130" r:id="rId128" display="https://www.cardkingdom.com/mtg/streets-of-new-capenna/bootleggers-stash" xr:uid="{1CC47F42-D215-41B6-A358-E7F6B3C3AEDF}"/>
    <hyperlink ref="G131" r:id="rId129" xr:uid="{720A631F-0FB2-4D35-B602-9DFE29AB943A}"/>
    <hyperlink ref="G132" r:id="rId130" display="https://www.cardkingdom.com/mtg/promo-pack/expressive-iteration-promo-pack" xr:uid="{BFDD0D8A-2F7C-497D-B4CF-9B0643691CFF}"/>
    <hyperlink ref="G133" r:id="rId131" display="https://www.cardkingdom.com/mtg/ikoria-lair-of-behemoths/fiend-artisan" xr:uid="{F9E5E8D0-F6C1-418F-991B-A4ADBDCF688B}"/>
    <hyperlink ref="G134" r:id="rId132" display="https://www.cardkingdom.com/mtg/hour-of-devastation/scavenger-grounds-foil" xr:uid="{086A8C8E-72DC-4494-BFE9-547F94BE6DD6}"/>
    <hyperlink ref="G135" r:id="rId133" display="https://www.cardkingdom.com/mtg/streets-of-new-capenna/jetmirs-garden" xr:uid="{D84D3144-9F01-4190-9863-98A450BBEBC8}"/>
    <hyperlink ref="G136" r:id="rId134" xr:uid="{1CBBDCDC-9D46-4D19-90D7-DDA202366E5D}"/>
    <hyperlink ref="G137" r:id="rId135" display="https://www.cardkingdom.com/mtg/double-masters-2022/elenda-the-dusk-rose" xr:uid="{C5B3D5E9-5C3D-4FAF-9F3E-2DA288A707BA}"/>
    <hyperlink ref="G138" r:id="rId136" display="https://www.cardkingdom.com/mtg/rivals-of-ixalan/kumena-tyrant-of-orazca" xr:uid="{5DA7F0EA-3705-4323-A0C1-D1CD5088559A}"/>
    <hyperlink ref="G139" r:id="rId137" xr:uid="{523AB0CF-DC06-473C-8A52-4262457328C0}"/>
    <hyperlink ref="G140" r:id="rId138" xr:uid="{892E4FEF-6A23-4739-B8EB-FE9A6A5C194E}"/>
    <hyperlink ref="G141" r:id="rId139" display="https://www.cardkingdom.com/mtg/streets-of-new-capenna-variants/jetmirs-garden-showcase" xr:uid="{F580993A-D7AB-4DFC-9F9D-67BBA797D921}"/>
    <hyperlink ref="G142" r:id="rId140" display="https://www.cardkingdom.com/mtg/streets-of-new-capenna/sparas-headquarters" xr:uid="{28A43599-9B83-4EA5-A792-DBADDE02E92D}"/>
    <hyperlink ref="G143" r:id="rId141" display="https://www.cardkingdom.com/mtg/promotional/kenrith-the-returned-king-buy-a-box-non-foil" xr:uid="{57A61B3B-5F5B-4522-AFFE-AC850203E0ED}"/>
    <hyperlink ref="G144" r:id="rId142" display="https://www.cardkingdom.com/mtg/core-set-2020/leyline-of-sanctity" xr:uid="{93DA2307-A99E-410D-9548-7E8E8AF67B0B}"/>
    <hyperlink ref="G145" r:id="rId143" xr:uid="{1A581C54-737A-432A-BCC6-09B33F1D2C0C}"/>
    <hyperlink ref="G146" r:id="rId144" xr:uid="{06EF85F7-3EB2-4609-B17D-4FAD6A451EF5}"/>
    <hyperlink ref="G147" r:id="rId145" xr:uid="{9519DC41-A7C6-4EDA-BD54-355695609A0B}"/>
    <hyperlink ref="G148" r:id="rId146" display="https://www.cardkingdom.com/mtg/promo-pack/an-offer-you-cant-refuse-promo-pack-foil" xr:uid="{93A37633-2478-400C-BF6B-D601D76FA1E2}"/>
    <hyperlink ref="G149" r:id="rId147" xr:uid="{40C3C147-1F7A-4D25-AC6C-C3CEF7BAB838}"/>
    <hyperlink ref="G150" r:id="rId148" xr:uid="{F9EEC616-2539-4691-AED2-3CA1625FF6DB}"/>
    <hyperlink ref="G151" r:id="rId149" xr:uid="{5109B685-926E-4132-9F58-44BF7C423BDD}"/>
    <hyperlink ref="G152" r:id="rId150" display="https://www.cardkingdom.com/mtg/zendikar-rising/valakut-awakening" xr:uid="{D7C264B2-E7D6-4FC1-B922-27E429D2F621}"/>
    <hyperlink ref="G153" r:id="rId151" xr:uid="{176AB260-707C-4713-8CE6-C9ED960E5A86}"/>
    <hyperlink ref="G154" r:id="rId152" display="https://www.cardkingdom.com/mtg/kamigawa-neon-dynasty/kodama-of-the-west-tree" xr:uid="{7D989D11-D299-42E5-90B4-3B6C8275ED32}"/>
    <hyperlink ref="G155" r:id="rId153" display="https://www.cardkingdom.com/mtg/kamigawa-neon-dynasty/kodama-of-the-west-tree-foil" xr:uid="{5EDF4F9A-C1B2-4B52-910B-9871127B519A}"/>
    <hyperlink ref="G156" r:id="rId154" xr:uid="{AB86C792-820B-40A7-ACAC-6F90067A1B0C}"/>
    <hyperlink ref="G157" r:id="rId155" xr:uid="{46089562-F7E6-4383-9C78-AC0CA89B8169}"/>
    <hyperlink ref="G158" r:id="rId156" xr:uid="{F1098F71-A672-4352-A13F-6FB94B3133B9}"/>
    <hyperlink ref="G159" r:id="rId157" xr:uid="{F34CFFF4-22C3-4E27-95C5-8BFD37C2EF63}"/>
    <hyperlink ref="G160" r:id="rId158" xr:uid="{2CB129DC-C69E-4E07-8C74-6D97E77933DE}"/>
    <hyperlink ref="G161" r:id="rId159" display="https://www.cardkingdom.com/mtg/streets-of-new-capenna-variants/ziatoras-proving-ground-showcase" xr:uid="{7623698B-E118-42D1-A8CC-7F64AD683258}"/>
    <hyperlink ref="G162" r:id="rId160" xr:uid="{F5928D76-5B8C-4962-A8D5-31801CF8598D}"/>
    <hyperlink ref="G163" r:id="rId161" xr:uid="{D4D851A6-6F98-4B31-B464-C4274372A00E}"/>
    <hyperlink ref="G164" r:id="rId162" display="https://www.cardkingdom.com/mtg/core-set-2021/teferi-master-of-time-075" xr:uid="{AFD57299-28D9-4213-BB3B-764F8917029E}"/>
    <hyperlink ref="G165" r:id="rId163" xr:uid="{48FF9FA0-7BAD-4D98-B140-FD9C7B7B482A}"/>
    <hyperlink ref="G166" r:id="rId164" display="https://www.cardkingdom.com/mtg/streets-of-new-capenna/ob-nixilis-the-adversary" xr:uid="{FCD3EE8D-4BB9-41DA-A4D9-9F292D2546E9}"/>
    <hyperlink ref="G167" r:id="rId165" xr:uid="{27E870C6-49B6-4F90-8048-51FA7B0B912F}"/>
    <hyperlink ref="G168" r:id="rId166" display="https://www.cardkingdom.com/mtg/double-masters-2022/vedalken-orrery" xr:uid="{AB2A58C3-7630-4658-8746-D40C0D14A7AE}"/>
    <hyperlink ref="G169" r:id="rId167" display="https://www.cardkingdom.com/mtg/streets-of-new-capenna/ziatoras-proving-ground" xr:uid="{57A5A40C-0458-4CA7-8AAD-FEF758D1070C}"/>
    <hyperlink ref="G170" r:id="rId168" xr:uid="{52DF3337-69FF-4278-8309-9E030011EAE6}"/>
    <hyperlink ref="G171" r:id="rId169" display="https://www.cardkingdom.com/mtg/double-masters-2022/monastery-mentor" xr:uid="{0679BE79-4FB0-4EC6-A7A6-A1CE9D48BF3F}"/>
    <hyperlink ref="G172" r:id="rId170" display="https://www.cardkingdom.com/mtg/adventures-in-the-forgotten-realms-commander-decks/puresteel-paladin" xr:uid="{260332F4-95EB-425C-907C-E0F9DA4FC0F7}"/>
    <hyperlink ref="G173" r:id="rId171" display="https://www.cardkingdom.com/mtg/adventures-in-the-forgotten-realms-variants/teleportation-circle-extended-art" xr:uid="{38648ADA-5759-405E-B98D-693AE77A1F98}"/>
    <hyperlink ref="G174" r:id="rId172" xr:uid="{FC561AEB-0C5B-4A95-99FE-AF7623CA6B6C}"/>
    <hyperlink ref="G175" r:id="rId173" xr:uid="{47DB08F0-0FA4-409D-876C-D119343C5639}"/>
    <hyperlink ref="G176" r:id="rId174" xr:uid="{D8600BFF-2234-45FA-B96B-F2C1A54D9E6D}"/>
    <hyperlink ref="G177" r:id="rId175" display="https://www.cardkingdom.com/mtg/hour-of-devastation/fraying-sanity" xr:uid="{687762AA-D00F-4D8F-BEE6-66D5B6C48FA4}"/>
    <hyperlink ref="G178" r:id="rId176" display="https://www.cardkingdom.com/mtg/kamigawa-neon-dynasty-variants/the-reality-chip-showcase-foil" xr:uid="{C9176939-0647-4293-9825-707D1C2ADC64}"/>
    <hyperlink ref="G179" r:id="rId177" xr:uid="{2AFDA02C-A3A6-4357-9CAA-F62E81A3E301}"/>
    <hyperlink ref="G180" r:id="rId178" display="https://www.cardkingdom.com/mtg/ikoria-lair-of-behemoths-variants/vivien-monsters-advocate-borderless" xr:uid="{126DBD97-61BA-4E8F-9201-519D7F4F4716}"/>
    <hyperlink ref="G181" r:id="rId179" display="https://www.cardkingdom.com/mtg/commander-2019/second-harvest" xr:uid="{33B246C5-E6DD-4663-A609-519A04479524}"/>
    <hyperlink ref="G182" r:id="rId180" xr:uid="{6ED00C76-4AA0-4499-BA5E-F1D93E62189D}"/>
    <hyperlink ref="G183" r:id="rId181" display="https://www.cardkingdom.com/mtg/adventures-in-the-forgotten-realms-commander-decks/utopia-sprawl" xr:uid="{006F51E7-1A3D-49EC-8F6A-41EA223D86FF}"/>
    <hyperlink ref="G184" r:id="rId182" xr:uid="{982DE729-A255-4333-AA3A-47E9927B7131}"/>
    <hyperlink ref="G185" r:id="rId183" display="https://www.cardkingdom.com/mtg/promotional/satoru-umezawa-buy-a-box-foil" xr:uid="{27301D76-2B24-4B7A-9CB8-698A79589593}"/>
    <hyperlink ref="G186" r:id="rId184" display="https://www.cardkingdom.com/mtg/guilds-of-ravnica-guild-kits/deathrite-shaman" xr:uid="{BB941BB8-0A5A-4D78-842A-DFD38B3B13C3}"/>
    <hyperlink ref="G187" r:id="rId185" display="https://www.cardkingdom.com/mtg/ikoria-lair-of-behemoths/ruinous-ultimatum" xr:uid="{EE5BDE24-97E4-416D-8721-DA1D7617AD5C}"/>
    <hyperlink ref="G188" r:id="rId186" display="https://www.cardkingdom.com/mtg/eldritch-moon/tamiyo-field-researcher" xr:uid="{017FE681-3459-4C61-A428-9CEB99145D95}"/>
    <hyperlink ref="G189" r:id="rId187" xr:uid="{5EFA4DBF-BE14-4D3A-A9E4-63D2E4E8AF46}"/>
    <hyperlink ref="G190" r:id="rId188" xr:uid="{52897B82-D0DB-4C96-A3FC-F2780265178A}"/>
    <hyperlink ref="G191" r:id="rId189" display="https://www.cardkingdom.com/mtg/double-masters-2022/darksteel-plate" xr:uid="{FEFC0E60-A782-4AC9-A425-98041EC1D355}"/>
    <hyperlink ref="G192" r:id="rId190" xr:uid="{EED1F620-967E-4D6B-B6CE-2E9027D77C24}"/>
    <hyperlink ref="G193" r:id="rId191" xr:uid="{083998DA-A2DB-46E3-90F5-146C1B75A53B}"/>
    <hyperlink ref="G194" r:id="rId192" xr:uid="{EBC76AC0-BD59-4CEE-BEC9-79521B8085BA}"/>
    <hyperlink ref="G195" r:id="rId193" xr:uid="{7CF111F2-4A7C-4BF5-8E94-AD6E1099489A}"/>
    <hyperlink ref="G196" r:id="rId194" xr:uid="{AB319727-8B8E-4ED4-BAC9-81181962C134}"/>
    <hyperlink ref="G197" r:id="rId195" display="https://www.cardkingdom.com/mtg/mystery-booster-the-list/eldrazi-temple" xr:uid="{3C1561A6-6991-44B4-A6C3-50EEE6971F22}"/>
    <hyperlink ref="G198" r:id="rId196" display="https://www.cardkingdom.com/mtg/zendikar-rising/malakir-rebirth" xr:uid="{F4360BC3-1398-47CE-AC60-72E283542CBD}"/>
    <hyperlink ref="G199" r:id="rId197" xr:uid="{76576E69-1528-46A9-A603-458835BE880F}"/>
    <hyperlink ref="G200" r:id="rId198" xr:uid="{B2B73ABD-5F7C-4FC2-AD36-C6D96D83D927}"/>
    <hyperlink ref="G201" r:id="rId199" display="https://www.cardkingdom.com/mtg/adventures-in-the-forgotten-realms/the-book-of-exalted-deeds-foil" xr:uid="{9474AB81-5ADA-44CD-8C45-31DA085C1A86}"/>
    <hyperlink ref="G202" r:id="rId200" display="https://www.cardkingdom.com/mtg/adventures-in-the-forgotten-realms/the-book-of-exalted-deeds" xr:uid="{B3F21048-8F47-4B72-84BF-866CAB641867}"/>
    <hyperlink ref="G203" r:id="rId201" display="https://www.cardkingdom.com/mtg/2014-core-set/bonescythe-sliver" xr:uid="{8E1920F6-4976-47BA-8395-6534A39AB9E9}"/>
    <hyperlink ref="G204" r:id="rId202" xr:uid="{0737ACB2-B23F-451A-947B-51E4C0B1CDC1}"/>
    <hyperlink ref="G205" r:id="rId203" display="https://www.cardkingdom.com/mtg/core-set-2020/bishop-of-wings" xr:uid="{B91184FF-0A81-4A0B-879B-E773EC16D864}"/>
    <hyperlink ref="G206" r:id="rId204" xr:uid="{6D516199-FD51-4FC7-9FC3-0C7061DFB4D7}"/>
    <hyperlink ref="G207" r:id="rId205" xr:uid="{6F7088DF-C4FA-4010-A3F8-5F629C3580E5}"/>
    <hyperlink ref="G208" r:id="rId206" display="https://www.cardkingdom.com/mtg/rivals-of-ixalan/timestream-navigator" xr:uid="{8672E5B1-84D2-49EB-AB99-C2F91B85D4A3}"/>
    <hyperlink ref="G209" r:id="rId207" xr:uid="{B8F1ED8F-4AE8-4203-A49D-576C91AE9597}"/>
    <hyperlink ref="G210" r:id="rId208" xr:uid="{A35776CB-7A6B-4F50-921E-DF32D81928A4}"/>
    <hyperlink ref="G211" r:id="rId209" display="https://www.cardkingdom.com/mtg/core-set-2020/scheming-symmetry" xr:uid="{FBB2F3ED-FE4D-4294-84C3-3E3D3C0CE62B}"/>
    <hyperlink ref="G212" r:id="rId210" display="https://www.cardkingdom.com/mtg/mystery-booster-the-list/doomsday-weatherlight" xr:uid="{8586CCE1-7E11-4B9F-8285-83E6DC3D66FB}"/>
    <hyperlink ref="G213" r:id="rId211" display="https://www.cardkingdom.com/mtg/kaldheim-variants/varragoth-bloodsky-sire-showcase" xr:uid="{4163A875-4BD3-4093-8ABC-08A8FBB6E51D}"/>
    <hyperlink ref="G214" r:id="rId212" xr:uid="{C00CE02B-1B3D-420B-917C-65C946FEC286}"/>
    <hyperlink ref="G215" r:id="rId213" xr:uid="{EC2C0FF7-71BE-4EA6-96B7-CC91DFC5F1AB}"/>
    <hyperlink ref="G216" r:id="rId214" display="https://www.cardkingdom.com/mtg/streets-of-new-capenna/professional-face-breaker" xr:uid="{97C86C64-70BA-477E-9A87-A2EC56149DFB}"/>
    <hyperlink ref="G217" r:id="rId215" xr:uid="{B8CE1783-56B3-4F16-829B-03C376E3C5EA}"/>
    <hyperlink ref="G218" r:id="rId216" display="https://www.cardkingdom.com/mtg/ikoria-lair-of-behemoths/vivien-monsters-advocate" xr:uid="{18C3CCD9-5EA1-4100-A675-898B027CF08A}"/>
    <hyperlink ref="G219" r:id="rId217" display="https://www.cardkingdom.com/mtg/adventures-in-the-forgotten-realms/circle-of-dreams-druid-foil" xr:uid="{7B3AFA87-894A-45A1-B372-42B0447F77FE}"/>
    <hyperlink ref="G220" r:id="rId218" xr:uid="{4C18C2D0-6A68-48C8-A1FD-3767BDE49E94}"/>
    <hyperlink ref="G221" r:id="rId219" display="https://www.cardkingdom.com/mtg/promotional/zilortha-strength-incarnate-godzilla-king-of-monsters-buy-a-box-non-foil" xr:uid="{D0566EDE-B12B-46D7-BABF-435AC4A2B5E3}"/>
    <hyperlink ref="G222" r:id="rId220" display="https://www.cardkingdom.com/mtg/ikoria-lair-of-behemoths/jegantha-the-wellspring" xr:uid="{0F499DC4-1480-4EE3-8619-CA2C85800AAF}"/>
    <hyperlink ref="G223" r:id="rId221" xr:uid="{42663039-DF81-4B5A-9399-66F26921A192}"/>
    <hyperlink ref="G224" r:id="rId222" display="https://www.cardkingdom.com/mtg/ravnica-allegiance/hydroid-krasis" xr:uid="{186FD33C-FA9A-47A3-AA5F-4123E8E09FB7}"/>
    <hyperlink ref="G225" r:id="rId223" display="https://www.cardkingdom.com/mtg/streets-of-new-capenna/luxior-giadas-gift" xr:uid="{984E52B8-428C-4B7B-99D3-8C6B46CA8CCE}"/>
    <hyperlink ref="G226" r:id="rId224" display="https://www.cardkingdom.com/mtg/double-masters-2022-variants/panharmonicon-borderless" xr:uid="{64E0044E-D00D-40CD-8FFD-E0AF0F7E945A}"/>
    <hyperlink ref="G227" r:id="rId225" display="https://www.cardkingdom.com/mtg/the-brothers-war-commander-decks/staff-of-titania-foil" xr:uid="{957D0A04-7AD1-4FC5-8B20-E8111BBBCB9C}"/>
    <hyperlink ref="G228" r:id="rId226" display="https://www.cardkingdom.com/mtg/kamigawa-neon-dynasty-commander-decks/shrine-token" xr:uid="{DD6E2558-307E-4A01-92E0-7EE019856E1E}"/>
    <hyperlink ref="G229" r:id="rId227" xr:uid="{91D56DFD-66AB-425C-AC1A-969AB29298B9}"/>
    <hyperlink ref="G230" r:id="rId228" xr:uid="{3F4A4958-C207-4D80-B320-A0D1FB2E7646}"/>
    <hyperlink ref="G231" r:id="rId229" xr:uid="{C1051251-A85C-46F5-85AB-E01DB533B123}"/>
    <hyperlink ref="G232" r:id="rId230" display="https://www.cardkingdom.com/mtg/core-set-2021/vito-thorn-of-the-dusk-rose" xr:uid="{A08F1FD7-9B0E-4AC9-B769-B9365E0B5F16}"/>
    <hyperlink ref="G233" r:id="rId231" display="https://www.cardkingdom.com/mtg/innistrad-midnight-hunt/unnatural-growth" xr:uid="{1E32FB1C-1D0C-470C-825E-993030B4C3CE}"/>
    <hyperlink ref="G234" r:id="rId232" display="https://www.cardkingdom.com/mtg/shadows-over-innistrad/arlinn-kord" xr:uid="{51DA585B-CDD6-4440-B701-C86E2F6358C2}"/>
    <hyperlink ref="G235" r:id="rId233" display="https://www.cardkingdom.com/mtg/streets-of-new-capenna/jetmir-nexus-of-revels" xr:uid="{222AC599-198A-484C-AAB5-A73E561FA62A}"/>
    <hyperlink ref="G236" r:id="rId234" display="https://www.cardkingdom.com/mtg/double-masters-2022/hydroid-krasis" xr:uid="{3A895D55-C970-4C7B-8C5F-18DDCCE60F8A}"/>
    <hyperlink ref="G237" r:id="rId235" xr:uid="{E7BDA51C-CCC9-4F46-948F-96B58FF3CC9A}"/>
    <hyperlink ref="G238" r:id="rId236" xr:uid="{6CF0F223-9D94-4792-8514-AF0A3A9DA6EE}"/>
    <hyperlink ref="G239" r:id="rId237" display="https://www.cardkingdom.com/mtg/promotional/shipwreck-marsh-prerelease-foil" xr:uid="{40EFCFAE-79B3-4CB3-999E-50321C51EE96}"/>
    <hyperlink ref="G240" r:id="rId238" display="https://www.cardkingdom.com/mtg/zendikar-rising/angel-of-destiny" xr:uid="{6A309935-C99B-4F72-8F56-273370DAEFE6}"/>
    <hyperlink ref="G241" r:id="rId239" xr:uid="{8B9EA0C0-8588-40B1-94EA-EB2691A77885}"/>
    <hyperlink ref="G242" r:id="rId240" display="https://www.cardkingdom.com/mtg/adventures-in-the-forgotten-realms-commander-decks/robe-of-stars" xr:uid="{89F547A8-38CA-4724-8068-A760E90363DD}"/>
    <hyperlink ref="G243" r:id="rId241" xr:uid="{77BE1DFF-92B7-4508-B19B-38163F6796CE}"/>
    <hyperlink ref="G244" r:id="rId242" xr:uid="{5E9880AD-39F7-49E4-A4CC-CDD6D72B5D45}"/>
    <hyperlink ref="G245" r:id="rId243" xr:uid="{6DC79C66-1A35-423A-924B-9F2B8BB74708}"/>
    <hyperlink ref="G246" r:id="rId244" display="https://www.cardkingdom.com/mtg/innistrad-midnight-hunt-commander-decks/drown-in-dreams" xr:uid="{649DA1D1-DE8E-49DA-880F-6D47FCF39EFE}"/>
    <hyperlink ref="G247" r:id="rId245" display="https://www.cardkingdom.com/mtg/commander-legends-battle-for-baldurs-gate/kindred-discovery" xr:uid="{1DED9E13-A83D-43CC-9C9E-0ED71376FAA1}"/>
    <hyperlink ref="G248" r:id="rId246" xr:uid="{2E01E689-3890-482C-BA8B-CF4A23BE60EA}"/>
    <hyperlink ref="G249" r:id="rId247" xr:uid="{61F3F302-B019-4B05-A9E1-DF76CFF1845C}"/>
    <hyperlink ref="G250" r:id="rId248" display="https://www.cardkingdom.com/mtg/ravnica-allegiance/priest-of-forgotten-gods" xr:uid="{14885ED7-8B0E-442D-8691-41BB7525B5E6}"/>
    <hyperlink ref="G251" r:id="rId249" display="https://www.cardkingdom.com/mtg/ikoria-lair-of-behemoths/bastion-of-remembrance" xr:uid="{AB957A4A-5800-4EDD-92C1-D0B506A3A564}"/>
    <hyperlink ref="G252" r:id="rId250" xr:uid="{3AB05ABF-6910-48A0-BF00-AA6ABFF24BDF}"/>
    <hyperlink ref="G253" r:id="rId251" xr:uid="{8680CA68-F70A-4576-91AE-A85D157116E3}"/>
    <hyperlink ref="G254" r:id="rId252" xr:uid="{F09E762B-3DBC-4EBD-9A7D-E5F8DBC9792E}"/>
    <hyperlink ref="G255" r:id="rId253" xr:uid="{F306CF25-408F-4672-8662-CC4840E6F32E}"/>
    <hyperlink ref="G256" r:id="rId254" display="https://www.cardkingdom.com/mtg/champions-of-kamigawa/shisato-whispering-hunter-foil" xr:uid="{4D2D603F-1690-4609-A4B1-AC9A4A1ACC63}"/>
    <hyperlink ref="G257" r:id="rId255" xr:uid="{893DDEBD-0D4C-486C-B447-48A65ABE3B53}"/>
    <hyperlink ref="G258" r:id="rId256" display="https://www.cardkingdom.com/mtg/hour-of-devastation/ramunap-excavator" xr:uid="{D5C6C850-09D1-43F7-9E82-E445E8A14165}"/>
    <hyperlink ref="G259" r:id="rId257" xr:uid="{1D840A87-7B8C-4163-8E0D-5B24EBBDF0DD}"/>
    <hyperlink ref="G260" r:id="rId258" xr:uid="{D195F6D0-27CF-4810-949C-ECF834EF4623}"/>
    <hyperlink ref="G261" r:id="rId259" xr:uid="{A23B4E77-BEA6-45A1-BACC-2452B6566C8B}"/>
    <hyperlink ref="G262" r:id="rId260" xr:uid="{92A730D3-98B5-40F0-A1D9-B727DF667410}"/>
    <hyperlink ref="G263" r:id="rId261" xr:uid="{68484CF1-A29E-4108-9C6F-52904EA6470F}"/>
    <hyperlink ref="G264" r:id="rId262" xr:uid="{2B98B075-2902-4C00-9EB5-3409D758A3A1}"/>
    <hyperlink ref="G265" r:id="rId263" display="https://www.cardkingdom.com/mtg/strixhaven-school-of-mages-variants/magma-opus-extended-art" xr:uid="{4E47A281-B096-4842-A8FD-4B756E1B698F}"/>
    <hyperlink ref="G266" r:id="rId264" display="https://www.cardkingdom.com/mtg/rivals-of-ixalan/journey-to-eternity" xr:uid="{57398518-BDE0-44D8-99C9-730E1D79F8E2}"/>
    <hyperlink ref="G267" r:id="rId265" xr:uid="{90343F52-BFAE-4261-8792-1C5AC85999C1}"/>
    <hyperlink ref="G268" r:id="rId266" xr:uid="{2F8C6DE3-A705-4C0A-9265-8086BB1A67AC}"/>
    <hyperlink ref="G269" r:id="rId267" display="https://www.cardkingdom.com/mtg/zendikar-rising/lithoform-engine" xr:uid="{1E04D7DF-808E-4CF4-998A-DEF3D139BFE1}"/>
    <hyperlink ref="G270" r:id="rId268" xr:uid="{B7F06862-D914-4952-9723-351A664B46AB}"/>
    <hyperlink ref="G271" r:id="rId269" display="https://www.cardkingdom.com/mtg/the-brothers-war-retro-artifacts/unwinding-clock-schematic-art" xr:uid="{2FE2428A-8639-4BA3-B9E4-AFA1203D27ED}"/>
    <hyperlink ref="G272" r:id="rId270" xr:uid="{73870E05-85A5-48D2-B5E4-ACC7C87F00DD}"/>
    <hyperlink ref="G273" r:id="rId271" display="https://www.cardkingdom.com/mtg/war-of-the-spark/ugin-the-ineffable" xr:uid="{1DA0DE4D-6220-482A-B023-899D7B52401B}"/>
    <hyperlink ref="G274" r:id="rId272" xr:uid="{E0249D2F-7D49-418E-AC24-391B5D773E3B}"/>
    <hyperlink ref="G275" r:id="rId273" display="https://www.cardkingdom.com/mtg/zendikar-rising/clearwater-pathway" xr:uid="{3D5D8869-818A-4EC7-9F46-EF7DC677F2AA}"/>
    <hyperlink ref="G276" r:id="rId274" display="https://www.cardkingdom.com/mtg/kaldheim/darkbore-pathway" xr:uid="{0DED1535-2FC0-4684-816E-BBC10869F370}"/>
    <hyperlink ref="G277" r:id="rId275" display="https://www.cardkingdom.com/mtg/explorers-of-ixalan/beacon-of-immortality" xr:uid="{DDE1299D-F46B-4599-ACA1-1C39F4D5F492}"/>
    <hyperlink ref="G278" r:id="rId276" xr:uid="{6413147F-F246-47D8-99CC-201C93F014A4}"/>
    <hyperlink ref="G279" r:id="rId277" xr:uid="{31C72636-91CE-4BEE-BECF-3A6DE1491C9B}"/>
    <hyperlink ref="G280" r:id="rId278" xr:uid="{C418523A-AB89-43A8-95D6-5465CE49E645}"/>
    <hyperlink ref="G281" r:id="rId279" display="https://www.cardkingdom.com/mtg/core-set-2019/liliana-untouched-by-death" xr:uid="{079C7D83-86D7-435F-AB41-36D119924ECB}"/>
    <hyperlink ref="G282" r:id="rId280" display="https://www.cardkingdom.com/mtg/journey-into-nyx/master-of-the-feast" xr:uid="{7FF7206B-8EC2-4181-9EEA-F730A74AE45F}"/>
    <hyperlink ref="G283" r:id="rId281" display="https://www.cardkingdom.com/mtg/adventures-in-the-forgotten-realms/inferno-of-the-star-mounts" xr:uid="{B70C32B8-E0BE-41B2-97D5-8D3175574E00}"/>
    <hyperlink ref="G284" r:id="rId282" xr:uid="{A3999CF6-2549-45F4-ABE4-37C72EC9EB82}"/>
    <hyperlink ref="G285" r:id="rId283" display="https://www.cardkingdom.com/mtg/strixhaven-school-of-mages/storm-kiln-artist-foil" xr:uid="{8CBDDF0E-E801-4BD1-B4CE-54A3A397D44D}"/>
    <hyperlink ref="G286" r:id="rId284" display="https://www.cardkingdom.com/mtg/strixhaven-school-of-mages/storm-kiln-artist" xr:uid="{A19CD5A4-9FBB-43E7-9315-5174B7668D17}"/>
    <hyperlink ref="G287" r:id="rId285" xr:uid="{7C17352D-0F46-41B8-8722-E6140C5FAB5A}"/>
    <hyperlink ref="G288" r:id="rId286" display="https://www.cardkingdom.com/mtg/zendikar-rising/bala-ged-recovery" xr:uid="{E3122F69-C364-4006-AE31-4B409C1CA22D}"/>
    <hyperlink ref="G289" r:id="rId287" xr:uid="{B4BBFAAA-5472-43F6-B599-8FED6D86BC05}"/>
    <hyperlink ref="G290" r:id="rId288" xr:uid="{E828EEC0-200A-4AF8-9BBF-D29A0853D528}"/>
    <hyperlink ref="G291" r:id="rId289" display="https://www.cardkingdom.com/mtg/rivals-of-ixalan/storm-the-vault" xr:uid="{8E541439-B406-435C-AE9D-743AD5056C92}"/>
    <hyperlink ref="G292" r:id="rId290" xr:uid="{8BD105F2-33B1-4E03-9726-1AC5DC6E0A3B}"/>
    <hyperlink ref="G293" r:id="rId291" xr:uid="{8E3D429F-F477-474C-BC48-0C8E22BE6AB7}"/>
    <hyperlink ref="G294" r:id="rId292" xr:uid="{B3BB830A-D28F-4A45-8677-ED0571C57FAB}"/>
    <hyperlink ref="G295" r:id="rId293" xr:uid="{A19D2D2B-91EF-43C0-A190-30B019430011}"/>
    <hyperlink ref="G296" r:id="rId294" xr:uid="{47A56E6E-2FFA-4C74-AAA3-55A7F26B85A2}"/>
    <hyperlink ref="G297" r:id="rId295" display="https://www.cardkingdom.com/mtg/the-brothers-war-retro-artifacts/chromatic-lantern" xr:uid="{C587AF2F-87D7-4FBD-BEA8-E1BA32CF5EAE}"/>
    <hyperlink ref="G298" r:id="rId296" display="https://www.cardkingdom.com/mtg/zendikar-rising/needleverge-pathway" xr:uid="{2996BFAD-7A48-4103-B6BA-7A68D12727A7}"/>
    <hyperlink ref="G299" r:id="rId297" display="https://www.cardkingdom.com/mtg/hour-of-devastation/overwhelming-splendor" xr:uid="{05BE6DD3-0C30-4924-997B-392C6587A7A9}"/>
    <hyperlink ref="G300" r:id="rId298" xr:uid="{7CCC7C17-C6C9-48AC-BBDA-4B42957DE128}"/>
    <hyperlink ref="G301" r:id="rId299" xr:uid="{8E04A924-6379-43D9-AFE7-267B95EA9DF5}"/>
    <hyperlink ref="G302" r:id="rId300" display="https://www.cardkingdom.com/mtg/commander-legends/keeper-of-the-accord" xr:uid="{5F369B45-41FE-401E-8307-93E52AA65F52}"/>
    <hyperlink ref="G303" r:id="rId301" display="https://www.cardkingdom.com/mtg/adventures-in-the-forgotten-realms/oswald-fiddlebender-foil" xr:uid="{00649270-8046-45A0-98C3-5296AE17E20D}"/>
    <hyperlink ref="G304" r:id="rId302" xr:uid="{8D363CB6-2667-4455-994F-CE4DD444DF29}"/>
    <hyperlink ref="G305" r:id="rId303" xr:uid="{8358412A-4F05-464D-BFF9-3E513334075B}"/>
    <hyperlink ref="G306" r:id="rId304" display="https://www.cardkingdom.com/mtg/kamigawa-neon-dynasty-variants/the-reality-chip-showcase" xr:uid="{3024643A-04B7-4FD7-BD74-D6AC233893EE}"/>
    <hyperlink ref="G307" r:id="rId305" xr:uid="{AE116B2F-9AB8-4168-81C5-00D806F7AA58}"/>
    <hyperlink ref="G308" r:id="rId306" display="https://www.cardkingdom.com/mtg/2014-core-set/sanguine-bond" xr:uid="{2A47FB74-5A47-42EA-86B6-7D0BF57EB261}"/>
    <hyperlink ref="G309" r:id="rId307" xr:uid="{3C16DBA8-DE56-488E-A57F-ACA34B33D5B0}"/>
    <hyperlink ref="G310" r:id="rId308" xr:uid="{F0CDEBCC-FDF8-4393-8CD9-886601BE815C}"/>
    <hyperlink ref="G311" r:id="rId309" xr:uid="{FA9AFC96-649B-473B-BCA3-B069C94D8FE6}"/>
    <hyperlink ref="G312" r:id="rId310" xr:uid="{BF3E5718-C099-4174-8F8B-4495D05E04D5}"/>
    <hyperlink ref="G313" r:id="rId311" xr:uid="{D5FA7210-8788-499E-8C6D-7E4A1AECAA3A}"/>
    <hyperlink ref="G314" r:id="rId312" display="https://www.cardkingdom.com/mtg/streets-of-new-capenna/arcane-bombardment-foil" xr:uid="{B8DD6DD4-99FE-4867-97AA-0AF5C1486014}"/>
    <hyperlink ref="G315" r:id="rId313" xr:uid="{CFA521F9-5CA6-48BD-9B3F-77D5EFB44437}"/>
    <hyperlink ref="G316" r:id="rId314" xr:uid="{CAC7AF86-7B61-4A00-A0D6-944AC698508C}"/>
    <hyperlink ref="G317" r:id="rId315" xr:uid="{14AEB131-5F5B-4580-9C8F-3DAC0886A5DA}"/>
    <hyperlink ref="G318" r:id="rId316" xr:uid="{D281C7B5-BA48-4C71-A01D-A51844B0ECB0}"/>
    <hyperlink ref="G319" r:id="rId317" display="https://www.cardkingdom.com/mtg/zendikar-rising/turntimber-symbiosis" xr:uid="{E6C7140E-DAA0-4F63-80C2-FD2B8E4CBD18}"/>
    <hyperlink ref="G320" r:id="rId318" xr:uid="{AE62E6D6-8A3C-42A7-8041-90304CDFCE32}"/>
    <hyperlink ref="G321" r:id="rId319" xr:uid="{8C3A6DD9-E6E5-4DBC-A4F6-7C56AB9D05AA}"/>
    <hyperlink ref="G322" r:id="rId320" xr:uid="{69DE2433-EBCE-49A4-90E1-52B0726980FE}"/>
    <hyperlink ref="G323" r:id="rId321" xr:uid="{03CD72FC-D745-4859-BE16-8C463AF59194}"/>
    <hyperlink ref="G324" r:id="rId322" display="https://www.cardkingdom.com/mtg/zendikar-rising/scute-swarm" xr:uid="{78F1810A-90F6-462C-9CC8-85C276E18899}"/>
    <hyperlink ref="G325" r:id="rId323" xr:uid="{A78E0CB5-E783-491C-BA24-C9F80F75BBA0}"/>
    <hyperlink ref="G326" r:id="rId324" xr:uid="{26C45CD4-4A74-4578-ADEA-D9DC564982C8}"/>
    <hyperlink ref="G327" r:id="rId325" xr:uid="{BEE29E45-428C-47F8-BF1C-8C45123E738C}"/>
    <hyperlink ref="G328" r:id="rId326" xr:uid="{EABF87BF-8CC3-4C6D-8E26-34B225B0F12D}"/>
    <hyperlink ref="G329" r:id="rId327" xr:uid="{D001F672-BC70-4A2F-A3B6-EBD8AF1C16E9}"/>
    <hyperlink ref="G330" r:id="rId328" xr:uid="{78BF26D4-93B0-4123-B760-812467225A20}"/>
    <hyperlink ref="G331" r:id="rId329" xr:uid="{3E1A425A-C627-41FE-8B75-B30B561FD337}"/>
    <hyperlink ref="G332" r:id="rId330" display="https://www.cardkingdom.com/mtg/core-set-2019/arcades-the-strategist" xr:uid="{5AE2F7D9-FAA4-450B-B4DA-F239A77AC89C}"/>
    <hyperlink ref="G333" r:id="rId331" xr:uid="{28DDE899-C0BB-47A2-8053-87CB6E1EE126}"/>
    <hyperlink ref="G334" r:id="rId332" display="https://www.cardkingdom.com/mtg/the-brothers-war-retro-artifacts/mystic-forge" xr:uid="{6E651F1B-D831-470F-82FB-CDEE966E118C}"/>
    <hyperlink ref="G335" r:id="rId333" xr:uid="{739D6235-58AA-442D-B94E-8E36E92917A2}"/>
    <hyperlink ref="G336" r:id="rId334" xr:uid="{06F35E2B-D11C-408D-8972-1F4E062659FE}"/>
    <hyperlink ref="G337" r:id="rId335" xr:uid="{647E164D-171F-4312-8EA9-7E8C136E5FDD}"/>
    <hyperlink ref="G338" r:id="rId336" display="https://www.cardkingdom.com/mtg/amonkhet/bontus-monument" xr:uid="{D52C8372-E96E-4723-89F6-C17D796759E4}"/>
    <hyperlink ref="G339" r:id="rId337" xr:uid="{FFEBBEDF-7EA1-4A3C-91E3-534FFBBDD145}"/>
    <hyperlink ref="G340" r:id="rId338" xr:uid="{00325F38-686A-44D1-8A82-600DE991229A}"/>
    <hyperlink ref="G341" r:id="rId339" display="https://www.cardkingdom.com/mtg/strixhaven-school-of-mages-variants/frostboil-snarl-extended-art-foil" xr:uid="{ABBA4128-0581-46D4-A4B3-58D9C13FC86A}"/>
    <hyperlink ref="G342" r:id="rId340" display="https://www.cardkingdom.com/mtg/adventures-in-the-forgotten-realms-variants/lair-of-the-hydra-showcase" xr:uid="{3CF04190-F94E-44DD-9C9F-CD2EA44E3BDC}"/>
    <hyperlink ref="G343" r:id="rId341" display="https://www.cardkingdom.com/mtg/streets-of-new-capenna-commander-decks/fetid-heath" xr:uid="{1FB55299-1468-44C7-9BCA-3BA91DCDE5C7}"/>
    <hyperlink ref="G344" r:id="rId342" xr:uid="{871C91A9-29D2-490F-B7FC-E4B091363421}"/>
    <hyperlink ref="G345" r:id="rId343" xr:uid="{0F2E813E-E609-4D58-9C2F-DA401C7FD6B7}"/>
    <hyperlink ref="G346" r:id="rId344" xr:uid="{1CE55433-3D6A-4C5A-88C8-03F3A72C9C09}"/>
    <hyperlink ref="G347" r:id="rId345" xr:uid="{3A2B813F-296E-44C7-9A94-B1F6F691938D}"/>
    <hyperlink ref="G348" r:id="rId346" display="https://www.cardkingdom.com/mtg/core-set-2020/sephara-skys-blade" xr:uid="{51B9EAA5-BEC9-41DB-9D72-E5D64ADF0676}"/>
    <hyperlink ref="G349" r:id="rId347" display="https://www.cardkingdom.com/mtg/adventures-in-the-forgotten-realms-commander-decks/mantle-of-the-ancients" xr:uid="{B63602E9-5C94-4186-8FC4-4E945A51D550}"/>
    <hyperlink ref="G350" r:id="rId348" xr:uid="{2B8E0948-A072-4A8D-B856-DA982DFAD96E}"/>
    <hyperlink ref="G351" r:id="rId349" display="https://www.cardkingdom.com/mtg/innistrad-midnight-hunt-variants/spectral-adversary-extended-art-foil" xr:uid="{63DA0CA0-0498-416A-86AA-46ACF5812C17}"/>
    <hyperlink ref="G352" r:id="rId350" xr:uid="{E0F4B7FF-A70C-480F-B9D7-2C38D4206E51}"/>
    <hyperlink ref="G353" r:id="rId351" xr:uid="{B5785574-9CF0-4A16-A588-67A8228D86BD}"/>
    <hyperlink ref="G354" r:id="rId352" display="https://www.cardkingdom.com/mtg/signature-spellbook-jace/brainstorm-foil" xr:uid="{AF125EDA-A395-448A-A65F-84CC66057C7C}"/>
    <hyperlink ref="G355" r:id="rId353" xr:uid="{B0558244-D5B2-4E4C-927C-76505698C106}"/>
    <hyperlink ref="G356" r:id="rId354" display="https://www.cardkingdom.com/mtg/mystery-booster-the-list/whir-of-invention" xr:uid="{6F6A3551-B521-48C4-80A6-93EBF07581C8}"/>
    <hyperlink ref="G357" r:id="rId355" display="https://www.cardkingdom.com/mtg/commander-legends/nezahal-primal-tide-commander-deck" xr:uid="{87F9CD6D-B9D8-47C9-B376-E32C4B59EAB8}"/>
    <hyperlink ref="G358" r:id="rId356" display="https://www.cardkingdom.com/mtg/masters-25/arcane-denial" xr:uid="{322A290C-F8EC-41FB-BE50-22C9E8413A25}"/>
    <hyperlink ref="G359" r:id="rId357" xr:uid="{C1E71B19-EB0B-4644-840A-215AD017A1AB}"/>
    <hyperlink ref="G360" r:id="rId358" xr:uid="{9928170B-F8C4-4966-80D4-8DDECB690BD9}"/>
    <hyperlink ref="G361" r:id="rId359" display="https://www.cardkingdom.com/mtg/2014-core-set/dark-prophecy" xr:uid="{50C634FE-A7A8-40CF-8623-042EC746C0B9}"/>
    <hyperlink ref="G362" r:id="rId360" xr:uid="{9B4CB104-2EF2-4587-8F12-98C09C6F3D79}"/>
    <hyperlink ref="G363" r:id="rId361" display="https://www.cardkingdom.com/mtg/rivals-of-ixalan/silverclad-ferocidons" xr:uid="{BB8E2A2D-6D71-42A1-834E-B9234F54B9B3}"/>
    <hyperlink ref="G364" r:id="rId362" display="https://www.cardkingdom.com/mtg/core-set-2019/goblin-trashmaster" xr:uid="{BDAE2DC9-F43E-4DD2-9E27-96126B51418F}"/>
    <hyperlink ref="G365" r:id="rId363" xr:uid="{A37F4084-C282-4CF1-94CD-AAF259050572}"/>
    <hyperlink ref="G366" r:id="rId364" xr:uid="{2B2BADF6-F464-4C14-A364-59A91B296E94}"/>
    <hyperlink ref="G367" r:id="rId365" xr:uid="{A1EB5471-07D6-4470-A83E-33F29D255C17}"/>
    <hyperlink ref="G368" r:id="rId366" xr:uid="{DBE55DB7-53F1-4D48-9CB0-D0AA0B65DF67}"/>
    <hyperlink ref="G369" r:id="rId367" xr:uid="{F6D1F53D-5E96-472F-A3B6-BEF98CA64F41}"/>
    <hyperlink ref="G370" r:id="rId368" xr:uid="{2963B801-252B-41FE-A707-E7D046FC978E}"/>
    <hyperlink ref="G371" r:id="rId369" display="https://www.cardkingdom.com/mtg/mystery-booster-the-list/abrupt-decay" xr:uid="{E74830C6-2F09-4FB3-AC51-A27E642CF0EE}"/>
    <hyperlink ref="G372" r:id="rId370" xr:uid="{3E5002A0-34E2-4AA4-8EDD-FDDA8C19B4FF}"/>
    <hyperlink ref="G373" r:id="rId371" xr:uid="{0CFB5B71-45E4-4C56-9710-044C77F5A52B}"/>
    <hyperlink ref="G374" r:id="rId372" xr:uid="{A562B5A4-4CA1-4955-A597-6C29786E2CE0}"/>
    <hyperlink ref="G375" r:id="rId373" display="https://www.cardkingdom.com/mtg/the-brothers-war-retro-artifacts/unwinding-clock" xr:uid="{6CDED234-5265-4B96-A4DF-9D968A78A817}"/>
    <hyperlink ref="G376" r:id="rId374" display="https://www.cardkingdom.com/mtg/commander-2019/thran-dynamo" xr:uid="{70DEB810-8938-4D7B-865C-B16E032E6AED}"/>
    <hyperlink ref="G377" r:id="rId375" xr:uid="{589CE7EA-F1A2-48C1-99FD-5FD76655904A}"/>
    <hyperlink ref="G378" r:id="rId376" xr:uid="{C574A4FF-8130-447F-A9A1-3006EB2E5E4B}"/>
    <hyperlink ref="G379" r:id="rId377" display="https://www.cardkingdom.com/mtg/innistrad-midnight-hunt/shipwreck-marsh" xr:uid="{CD2F8F80-4754-4306-AFA9-0740F9BC0B57}"/>
    <hyperlink ref="G380" r:id="rId378" display="https://www.cardkingdom.com/mtg/double-masters-2022/forbidden-orchard" xr:uid="{951A593A-2961-4D47-9E7E-5EAEB01DB043}"/>
    <hyperlink ref="G381" r:id="rId379" xr:uid="{43E40070-8BB7-492B-81B9-87EBA03C9A00}"/>
    <hyperlink ref="G382" r:id="rId380" xr:uid="{A15FED57-34F5-46ED-879F-77FA15A942A6}"/>
    <hyperlink ref="G383" r:id="rId381" xr:uid="{8DE1FABF-9098-4129-8D68-E16FF16B697B}"/>
    <hyperlink ref="G384" r:id="rId382" display="https://www.cardkingdom.com/mtg/hour-of-devastation/solemnity" xr:uid="{3F6BA130-2D43-41A7-9BB9-AE1AFB577B9F}"/>
    <hyperlink ref="G385" r:id="rId383" xr:uid="{ACAF6ECA-7C8C-4F02-B07E-8A1D6CECA867}"/>
    <hyperlink ref="G386" r:id="rId384" xr:uid="{B90EFDFA-8090-46F0-8704-1E24CEE4DA70}"/>
    <hyperlink ref="G387" r:id="rId385" xr:uid="{C26BEACA-1691-4403-B3A6-C95CD8B41099}"/>
    <hyperlink ref="G388" r:id="rId386" xr:uid="{64246117-6C99-474E-9A3D-136E02D98B4A}"/>
    <hyperlink ref="G389" r:id="rId387" xr:uid="{8EB5AE7B-9F1B-4F12-AE4D-94AF0963785D}"/>
    <hyperlink ref="G390" r:id="rId388" display="https://www.cardkingdom.com/mtg/commander-2021-variants/angel-of-the-ruins-extended-art" xr:uid="{8BCEE240-E6FD-4727-9A21-8D56BF5D0618}"/>
    <hyperlink ref="G391" r:id="rId389" display="https://www.cardkingdom.com/mtg/streets-of-new-capenna/giada-font-of-hope" xr:uid="{9951155D-5B0E-4F62-A4F7-4C165A82816A}"/>
    <hyperlink ref="G392" r:id="rId390" display="https://www.cardkingdom.com/mtg/commander-legends/generous-gift-commander-deck3" xr:uid="{0794B956-03C9-4325-8211-7C3745EF66ED}"/>
    <hyperlink ref="G393" r:id="rId391" xr:uid="{B987CD91-2845-4A5E-96D6-2053E6854C34}"/>
    <hyperlink ref="G394" r:id="rId392" xr:uid="{E4881777-05AF-4859-8E9C-4725DCB48BAF}"/>
    <hyperlink ref="G395" r:id="rId393" display="https://www.cardkingdom.com/mtg/2014-core-set/traumatize" xr:uid="{5323727D-4CFA-43D0-BD91-F97BD032F6B3}"/>
    <hyperlink ref="G396" r:id="rId394" display="https://www.cardkingdom.com/mtg/core-set-2021/teferis-ageless-insight" xr:uid="{7397CB59-5810-4F37-AC94-54959AF67B25}"/>
    <hyperlink ref="G397" r:id="rId395" xr:uid="{D4CAE060-1ACE-4917-9F48-8A124D635A19}"/>
    <hyperlink ref="G398" r:id="rId396" display="https://www.cardkingdom.com/mtg/kaldheim-variants/reflections-of-littjara-extended-art" xr:uid="{E95662A5-3F49-4DA8-92E0-7943B5AD6615}"/>
    <hyperlink ref="G399" r:id="rId397" display="https://www.cardkingdom.com/mtg/rivals-of-ixalan/curious-obsession" xr:uid="{1C8115C0-D0F3-46D3-9849-3DD9CEE06218}"/>
    <hyperlink ref="G400" r:id="rId398" display="https://www.cardkingdom.com/mtg/jumpstart/curious-obsession" xr:uid="{C92A2D7E-017B-4C78-9010-6BE7CCB9E04B}"/>
    <hyperlink ref="G401" r:id="rId399" display="https://www.cardkingdom.com/mtg/2012-core-set/ponder" xr:uid="{852F793F-ACB0-4D19-8DA4-F80D11789F74}"/>
    <hyperlink ref="G402" r:id="rId400" xr:uid="{7F7077DE-68D8-4A4B-95A4-0C1558222729}"/>
    <hyperlink ref="G403" r:id="rId401" display="https://www.cardkingdom.com/mtg/war-of-the-spark/god-eternal-bontu" xr:uid="{7F8B1652-7610-4468-8F18-EBE974D47DC2}"/>
    <hyperlink ref="G404" r:id="rId402" xr:uid="{9A8B7DFC-5B60-418B-8597-DA58D105D970}"/>
    <hyperlink ref="G405" r:id="rId403" xr:uid="{257A931A-D862-4E61-978D-771907C5982E}"/>
    <hyperlink ref="G406" r:id="rId404" xr:uid="{0448BB05-5BD1-4668-918A-D7C0E89DE90E}"/>
    <hyperlink ref="G407" r:id="rId405" display="https://www.cardkingdom.com/mtg/core-set-2021/peer-into-the-abyss" xr:uid="{CA660E74-62EB-49C2-AC1A-7FC52D0BEA20}"/>
    <hyperlink ref="G408" r:id="rId406" display="https://www.cardkingdom.com/mtg/strixhaven-mystical-archive/dark-ritual" xr:uid="{3FBC1EDD-048D-4F0E-B30B-B2A4C4B1CF7B}"/>
    <hyperlink ref="G409" r:id="rId407" display="https://www.cardkingdom.com/mtg/rivals-of-ixalan/ravenous-chupacabra-foil" xr:uid="{22FF7AF1-268B-48E5-AF88-C472B615CCAC}"/>
    <hyperlink ref="G410" r:id="rId408" display="https://www.cardkingdom.com/mtg/core-set-2021/sanctum-of-stone-fangs-foil" xr:uid="{CB6BC91E-B402-471B-B736-8E975D74BA74}"/>
    <hyperlink ref="G411" r:id="rId409" xr:uid="{122E3DA0-BC4E-4935-83C9-E36B3F1C26EB}"/>
    <hyperlink ref="G412" r:id="rId410" xr:uid="{8CAE3BFB-8567-4C86-AED3-6559C5AB4CFA}"/>
    <hyperlink ref="G413" r:id="rId411" xr:uid="{3FA9C077-2782-4B0A-9AA7-38A2C5AF9E10}"/>
    <hyperlink ref="G414" r:id="rId412" display="https://www.cardkingdom.com/mtg/streets-of-new-capenna/vivien-on-the-hunt-foil" xr:uid="{60B0E4D9-3C07-4C1E-A77E-CAED5E204D5E}"/>
    <hyperlink ref="G415" r:id="rId413" xr:uid="{44938907-EC26-4DDB-AE33-F47B60B77668}"/>
    <hyperlink ref="G416" r:id="rId414" display="https://www.cardkingdom.com/mtg/kaldheim-variants/old-growth-troll-extended-art-foil" xr:uid="{1F490167-754C-49E9-B2A9-8F7DD79C78AD}"/>
    <hyperlink ref="G417" r:id="rId415" xr:uid="{D7C00E81-50DE-4E64-BC16-6C346E5A0229}"/>
    <hyperlink ref="G418" r:id="rId416" xr:uid="{31FCD185-78C3-459B-9DA1-E284E3C3A1AB}"/>
    <hyperlink ref="G419" r:id="rId417" xr:uid="{E9663BE1-4BFC-4F35-A0B9-B9D152EA6C57}"/>
    <hyperlink ref="G420" r:id="rId418" display="https://www.cardkingdom.com/mtg/core-set-2021/sanctum-of-fruitful-harvest-foil" xr:uid="{FA184A22-BB16-45DD-A720-274EB1FB017C}"/>
    <hyperlink ref="G421" r:id="rId419" xr:uid="{B5BC7E73-2C6A-488B-81B4-77B286B52EB7}"/>
    <hyperlink ref="G422" r:id="rId420" xr:uid="{A36C0996-244F-4F96-883D-C563B894BA91}"/>
    <hyperlink ref="G423" r:id="rId421" xr:uid="{BA42B8EE-12DA-4E32-BAD9-2CD59CBC7FD3}"/>
    <hyperlink ref="G424" r:id="rId422" display="https://www.cardkingdom.com/mtg/adventures-in-the-forgotten-realms/xanathar-guild-kingpin" xr:uid="{CAB806DA-88FE-40BD-AB81-0C9CFA45142D}"/>
    <hyperlink ref="G425" r:id="rId423" display="https://www.cardkingdom.com/mtg/strixhaven-school-of-mages/expressive-iteration" xr:uid="{E5AF75E5-A789-46FD-8DAB-F5E422C07B1F}"/>
    <hyperlink ref="G426" r:id="rId424" xr:uid="{19D04C7D-E9DE-4AA6-9608-2B20765BBF90}"/>
    <hyperlink ref="G427" r:id="rId425" display="https://www.cardkingdom.com/mtg/strixhaven-school-of-mages/culling-ritual" xr:uid="{C5725D02-F297-48A9-B6D6-344EE7977607}"/>
    <hyperlink ref="G428" r:id="rId426" xr:uid="{91D8DE35-1867-48C6-9782-FC15F878379C}"/>
    <hyperlink ref="G429" r:id="rId427" display="https://www.cardkingdom.com/mtg/commander-2016/sidar-kondo-of-jamuraa-foil" xr:uid="{A3F963DC-9746-4B70-8D55-FE9555179C62}"/>
    <hyperlink ref="G430" r:id="rId428" xr:uid="{411AA869-5CD1-43C4-B2C3-0966AA91AFD6}"/>
    <hyperlink ref="G431" r:id="rId429" display="https://www.cardkingdom.com/mtg/rivals-of-ixalan/hadanas-climb" xr:uid="{7E901F31-198E-42EE-B005-50973EC319B7}"/>
    <hyperlink ref="G432" r:id="rId430" xr:uid="{9EC6C6F6-6116-4C89-8BD9-05585EB0403A}"/>
    <hyperlink ref="G433" r:id="rId431" xr:uid="{98139DB2-53F5-406D-A0F6-113C1B57685F}"/>
    <hyperlink ref="G434" r:id="rId432" xr:uid="{98F4244B-4E5D-433F-AD78-86BB01407BA6}"/>
    <hyperlink ref="G435" r:id="rId433" xr:uid="{40814C32-8210-44F5-A4D0-75FE0CEE3F5F}"/>
    <hyperlink ref="G436" r:id="rId434" xr:uid="{9CE60E2C-4298-462A-88EE-CF4CEE2D6CC1}"/>
    <hyperlink ref="G437" r:id="rId435" display="https://www.cardkingdom.com/mtg/zendikar-rising/brightclimb-pathway" xr:uid="{6539A29D-92B2-4222-B97D-A220426E6351}"/>
    <hyperlink ref="G438" r:id="rId436" display="https://www.cardkingdom.com/mtg/core-set-2019/reliquary-tower" xr:uid="{EB34ED77-EAAC-47A8-91DB-1F1638C70664}"/>
    <hyperlink ref="G439" r:id="rId437" xr:uid="{19BA5528-3D24-422F-9315-2C55D30ACC57}"/>
    <hyperlink ref="G440" r:id="rId438" display="https://www.cardkingdom.com/mtg/unstable/forest" xr:uid="{2A6A54D9-434D-4ED5-8A85-522C3919EA2A}"/>
    <hyperlink ref="G441" r:id="rId439" xr:uid="{969FAB32-5184-46EA-A4BD-0641C332FC88}"/>
    <hyperlink ref="G442" r:id="rId440" display="https://www.cardkingdom.com/mtg/kamigawa-neon-dynasty/mountain-299-foil" xr:uid="{E8CDCA5E-2C8C-4232-865E-EA1E21E7A6C3}"/>
    <hyperlink ref="G444" r:id="rId441" display="https://www.cardkingdom.com/mtg/kamigawa-neon-dynasty/swamp-297-foil" xr:uid="{5D41B0E5-BCBB-49B0-ABF1-FE66DCF663FF}"/>
    <hyperlink ref="G445" r:id="rId442" xr:uid="{8DEFAA89-22C7-4E09-B553-16E3164266C6}"/>
    <hyperlink ref="G446" r:id="rId443" display="https://www.cardkingdom.com/mtg/commander-2019/sevinnes-reclamation" xr:uid="{4EF9DED4-61A5-4761-9A2C-FDF5532D198F}"/>
    <hyperlink ref="G447" r:id="rId444" display="https://www.cardkingdom.com/mtg/zendikar-rising/archon-of-emeria-foil" xr:uid="{0C60E724-7D29-4B1A-8473-869B9AC5C269}"/>
    <hyperlink ref="G448" r:id="rId445" xr:uid="{C78FE92A-8757-4FBA-9C5B-61877270C714}"/>
    <hyperlink ref="G449" r:id="rId446" xr:uid="{467843B0-07F9-4386-A341-CF01FA65FEA0}"/>
    <hyperlink ref="G450" r:id="rId447" xr:uid="{EB49BB6E-F412-4FE9-ABAB-A55A3488FC55}"/>
    <hyperlink ref="G451" r:id="rId448" xr:uid="{0C39A834-A552-441B-8B32-44CEBF0E47BF}"/>
    <hyperlink ref="G452" r:id="rId449" xr:uid="{C8EDE095-5330-4C1E-B6CC-3D8D6327DB29}"/>
    <hyperlink ref="G453" r:id="rId450" display="https://www.cardkingdom.com/mtg/double-masters-2022/as-foretold" xr:uid="{7DF7C726-AB8C-4974-A884-BD93AE473496}"/>
    <hyperlink ref="G454" r:id="rId451" xr:uid="{66659298-9E6F-40A4-9EE8-7CCF178C7581}"/>
    <hyperlink ref="G455" r:id="rId452" xr:uid="{294A6218-A7F3-4584-9E1F-8C1C3B09992E}"/>
    <hyperlink ref="G456" r:id="rId453" display="https://www.cardkingdom.com/mtg/signature-spellbook-jace/counterspell" xr:uid="{CD39F68F-F773-4C75-BEF7-0F50A0B3BBC4}"/>
    <hyperlink ref="G457" r:id="rId454" xr:uid="{3FEED8B6-4B5D-4639-8395-70153EC9F16A}"/>
    <hyperlink ref="G458" r:id="rId455" xr:uid="{0CA9397D-A16B-46A8-8964-567FB9F2D3BE}"/>
    <hyperlink ref="G459" r:id="rId456" display="https://www.cardkingdom.com/mtg/core-set-2019/death-baron" xr:uid="{79AEFB80-0966-47BE-8EDE-B83EFE224B2B}"/>
    <hyperlink ref="G460" r:id="rId457" display="https://www.cardkingdom.com/mtg/core-set-2020/dread-presence" xr:uid="{4E799DF9-2AA4-4BAD-A25E-0CC354F7F526}"/>
    <hyperlink ref="G461" r:id="rId458" xr:uid="{7D65ED24-4A9E-4781-9644-E20771586B02}"/>
    <hyperlink ref="G462" r:id="rId459" display="https://www.cardkingdom.com/mtg/innistrad-midnight-hunt/jadar-ghoulcaller-of-nephalia" xr:uid="{3547D377-6F50-4050-93E7-9A7D8DE26594}"/>
    <hyperlink ref="G463" r:id="rId460" xr:uid="{C0585AF2-1F29-4EC8-B552-B662AC3AF4BD}"/>
    <hyperlink ref="G464" r:id="rId461" xr:uid="{021374C0-8510-48D8-9CC2-90EDB8C0566E}"/>
    <hyperlink ref="G465" r:id="rId462" xr:uid="{DAB4EDFE-DC61-47FD-BC30-E00075E33D4B}"/>
    <hyperlink ref="G466" r:id="rId463" display="https://www.cardkingdom.com/mtg/double-masters-2022/shadowborn-apostle" xr:uid="{DB99C6D6-3852-4330-B3CB-4CD5D21ADC21}"/>
    <hyperlink ref="G467" r:id="rId464" xr:uid="{C5C89A96-BA75-4831-941B-B62FA4406086}"/>
    <hyperlink ref="G468" r:id="rId465" xr:uid="{2F961370-BE9D-4168-A5FA-9F602FEE778C}"/>
    <hyperlink ref="G469" r:id="rId466" display="https://www.cardkingdom.com/mtg/anthologies/mirri-cat-warrior" xr:uid="{F2B0F0C9-7433-473E-B5B2-E6FDBA456F88}"/>
    <hyperlink ref="G470" r:id="rId467" display="https://www.cardkingdom.com/mtg/zendikar-rising-variants/lotus-cobra-showcase" xr:uid="{9F12D463-925C-49DB-8C74-983A030534FC}"/>
    <hyperlink ref="G471" r:id="rId468" display="https://www.cardkingdom.com/mtg/adventures-in-the-forgotten-realms-commander-decks/greater-good" xr:uid="{227919D7-A01E-4C67-995D-EBF8BE00035A}"/>
    <hyperlink ref="G472" r:id="rId469" xr:uid="{FC73FA25-DB7B-447B-86CD-CB212A5D6433}"/>
    <hyperlink ref="G473" r:id="rId470" display="https://www.cardkingdom.com/mtg/innistrad-midnight-hunt-commander-decks/wilhelt-the-rotcleaver" xr:uid="{923271B6-FBCD-4DB4-B927-7B4225466BC6}"/>
    <hyperlink ref="G474" r:id="rId471" xr:uid="{45E7579E-93B6-4688-86C3-125A0296F52F}"/>
    <hyperlink ref="G475" r:id="rId472" display="https://www.cardkingdom.com/mtg/streets-of-new-capenna-variants/lord-xander-the-collector-showcase" xr:uid="{D19D8042-B74E-4881-8DF2-47B708CE29A4}"/>
    <hyperlink ref="G476" r:id="rId473" display="https://www.cardkingdom.com/mtg/rivals-of-ixalan/azors-gateway" xr:uid="{626FE02A-8431-48A8-87A5-74A211C1C4F5}"/>
    <hyperlink ref="G477" r:id="rId474" display="https://www.cardkingdom.com/mtg/the-brothers-war-retro-artifacts/platinum-angel" xr:uid="{576265EA-CA32-4EE5-9A62-B84BE0F4A063}"/>
    <hyperlink ref="G478" r:id="rId475" display="https://www.cardkingdom.com/mtg/core-set-2020/golos-tireless-pilgrim" xr:uid="{06A8F444-D6DE-4E90-92E3-676F001A3224}"/>
    <hyperlink ref="G479" r:id="rId476" display="https://www.cardkingdom.com/mtg/core-set-2020/grafdiggers-cage" xr:uid="{4E7C410C-56CB-4EDC-B45C-9F5BD17DABB8}"/>
    <hyperlink ref="G480" r:id="rId477" display="https://www.cardkingdom.com/mtg/commander-2019/strionic-resonator" xr:uid="{41BD97D2-5007-49CE-A157-5C5DB7CD2947}"/>
    <hyperlink ref="G481" r:id="rId478" display="https://www.cardkingdom.com/mtg/commander-2020/twinning-staff" xr:uid="{386EBB6E-BC0B-4FCB-A3E0-D0AB6535C979}"/>
    <hyperlink ref="G482" r:id="rId479" display="https://www.cardkingdom.com/mtg/streets-of-new-capenna-commander-decks/strionic-resonator" xr:uid="{628373FD-80A7-4908-8B70-B997CA094CE5}"/>
    <hyperlink ref="G483" r:id="rId480" display="https://www.cardkingdom.com/mtg/kamigawa-neon-dynasty/mechtitan-token" xr:uid="{DF01C3C3-CF8E-422D-8218-F918415139ED}"/>
    <hyperlink ref="G484" r:id="rId481" xr:uid="{083B1546-DB30-46CB-822C-1E7BFC09E372}"/>
    <hyperlink ref="G485" r:id="rId482" display="https://www.cardkingdom.com/mtg/strixhaven-school-of-mages/frostboil-snarl" xr:uid="{30034974-A5F6-4DBE-869F-07D6D2C39D6A}"/>
    <hyperlink ref="G486" r:id="rId483" display="https://www.cardkingdom.com/mtg/strixhaven-school-of-mages/frostboil-snarl" xr:uid="{CFE95ECF-6C63-40C9-871C-3B60C8F9EF0A}"/>
    <hyperlink ref="G487" r:id="rId484" display="https://www.cardkingdom.com/mtg/kamigawa-neon-dynasty/sokenzan-crucible-of-defiance-foil" xr:uid="{B9150F76-E999-4C97-8B04-752568DD96C8}"/>
    <hyperlink ref="G488" r:id="rId485" xr:uid="{B3DCCF21-B153-4CF0-8CF9-52D0BE518E4D}"/>
    <hyperlink ref="G489" r:id="rId486" xr:uid="{0D97E152-098D-49AC-9CA1-CC5167904E99}"/>
    <hyperlink ref="G490" r:id="rId487" xr:uid="{9339DB60-7496-4F5A-B793-25F05955CBF8}"/>
    <hyperlink ref="G491" r:id="rId488" xr:uid="{E45341C4-A6B3-445F-93CB-21EEFE694780}"/>
    <hyperlink ref="G492" r:id="rId489" display="https://www.cardkingdom.com/mtg/battlebond/angelic-chorus" xr:uid="{5C1958B2-E7FF-48AF-B0C4-C21591284964}"/>
    <hyperlink ref="G493" r:id="rId490" display="https://www.cardkingdom.com/mtg/signature-spellbook-gideon/shielded-by-faith" xr:uid="{CA04A4A1-367F-4407-97C7-C87778EA41A4}"/>
    <hyperlink ref="G494" r:id="rId491" xr:uid="{56A56888-ABC2-4217-8A46-E25573620435}"/>
    <hyperlink ref="G495" r:id="rId492" xr:uid="{51158927-9926-4EC5-BE82-FAF33B9D35A2}"/>
    <hyperlink ref="G496" r:id="rId493" xr:uid="{18B26F6A-DC04-463F-AA58-A06D44C8CB4D}"/>
    <hyperlink ref="G497" r:id="rId494" display="https://www.cardkingdom.com/mtg/shadows-over-innistrad/startled-awake" xr:uid="{9893F274-9A53-4FFB-A93A-D9F6D4E592E5}"/>
    <hyperlink ref="G498" r:id="rId495" display="https://www.cardkingdom.com/mtg/signature-spellbook-jace/jace-beleren" xr:uid="{8DFF6B39-B0CC-402C-87BF-AB610D8B0E02}"/>
    <hyperlink ref="G499" r:id="rId496" display="https://www.cardkingdom.com/mtg/core-set-2020/cavalier-of-gales" xr:uid="{111A3811-DF8B-492D-BF6D-AFE94CCE620C}"/>
    <hyperlink ref="G500" r:id="rId497" display="https://www.cardkingdom.com/mtg/modern-horizons-2/svyelun-of-sea-and-sky" xr:uid="{D8481ADD-29A4-48B8-B490-E912861517A1}"/>
    <hyperlink ref="G501" r:id="rId498" xr:uid="{D2D5F1C3-D90E-4526-BC37-DD8E06789F4E}"/>
    <hyperlink ref="G502" r:id="rId499" display="https://www.cardkingdom.com/mtg/kamigawa-neon-dynasty/the-reality-chip" xr:uid="{8925B729-61F6-4A47-A754-6D9DE4839E6B}"/>
    <hyperlink ref="G503" r:id="rId500" display="https://www.cardkingdom.com/mtg/streets-of-new-capenna/an-offer-you-cant-refuse" xr:uid="{FB5ACFCD-BFC6-406A-A0BB-A0218EA318B7}"/>
    <hyperlink ref="G504" r:id="rId501" xr:uid="{A5484462-BC57-4D1E-B30C-80803FBE3324}"/>
    <hyperlink ref="G505" r:id="rId502" display="https://www.cardkingdom.com/mtg/tempest/counterspell" xr:uid="{965AB6EF-F11B-4E9C-BFD2-92B2BAA96CF7}"/>
    <hyperlink ref="G506" r:id="rId503" display="https://www.cardkingdom.com/mtg/amonkhet/cruel-reality" xr:uid="{B1F1B9F7-D324-4028-B0AC-F34A74E890ED}"/>
    <hyperlink ref="G507" r:id="rId504" xr:uid="{CECA3058-A67C-4032-87A0-3B4DDD0B57D1}"/>
    <hyperlink ref="G508" r:id="rId505" display="https://www.cardkingdom.com/mtg/promo-pack/scourge-of-the-skyclaves-promo-pack-foil" xr:uid="{9941772A-3376-4C38-B1E0-4D93EDCCE82A}"/>
    <hyperlink ref="G509" r:id="rId506" xr:uid="{C157840A-D088-49A7-8BCB-1A872F8C280D}"/>
    <hyperlink ref="G510" r:id="rId507" xr:uid="{7797C56D-9711-41B7-B3E1-6753B44CAC68}"/>
    <hyperlink ref="G511" r:id="rId508" display="https://www.cardkingdom.com/mtg/amonkhet/archfiend-of-ifnir" xr:uid="{0542BB62-5FDB-4729-8932-3A8EC7FD5CDD}"/>
    <hyperlink ref="G512" r:id="rId509" xr:uid="{FD96D5E6-8D65-46D1-9B4A-96B72D890C0E}"/>
    <hyperlink ref="G513" r:id="rId510" display="https://www.cardkingdom.com/mtg/innistrad-midnight-hunt-commander-decks/death-baron" xr:uid="{8B7B8EF5-836C-46C0-BBD7-0DFA17B891AB}"/>
    <hyperlink ref="G514" r:id="rId511" display="https://www.cardkingdom.com/mtg/streets-of-new-capenna/tenacious-underdog-foil" xr:uid="{9B776040-A6D0-45D6-AE86-921ADF6FAEB5}"/>
    <hyperlink ref="G515" r:id="rId512" display="https://www.cardkingdom.com/mtg/streets-of-new-capenna-commander-decks/lethal-scheme" xr:uid="{5565DDA4-0854-4723-B876-9DE7892A968B}"/>
    <hyperlink ref="G516" r:id="rId513" display="https://www.cardkingdom.com/mtg/adventures-in-the-forgotten-realms/deadly-dispute" xr:uid="{81E4DC3E-FF46-42C2-8A58-1AD53E7EADE3}"/>
    <hyperlink ref="G517" r:id="rId514" xr:uid="{53558069-A6AE-4DE2-BCF5-04E8C338E3D0}"/>
    <hyperlink ref="G519" r:id="rId515" xr:uid="{F37AB290-6F2F-4FF1-826D-40318960856D}"/>
    <hyperlink ref="G520" r:id="rId516" display="https://www.cardkingdom.com/mtg/core-set-2020/vivien-arkbow-ranger" xr:uid="{CF03EADB-F26E-49B5-903A-A16543396752}"/>
    <hyperlink ref="G521" r:id="rId517" xr:uid="{EB663750-7411-483F-988D-BE84EEE9568A}"/>
    <hyperlink ref="G522" r:id="rId518" xr:uid="{107DC4E3-D355-4461-968C-84E82FA637A2}"/>
    <hyperlink ref="G523" r:id="rId519" display="https://www.cardkingdom.com/mtg/core-set-2020/leyline-of-abundance" xr:uid="{9AB23577-D54F-48AB-B91C-ECC2E2FA81F0}"/>
    <hyperlink ref="G524" r:id="rId520" xr:uid="{7CFF1BAD-BE68-4FA4-97E6-78891E1D8434}"/>
    <hyperlink ref="G525" r:id="rId521" display="https://www.cardkingdom.com/mtg/zendikar-rising/lotus-cobra" xr:uid="{8E7BBDDE-80AD-4B1C-80BC-01E4080C60BB}"/>
    <hyperlink ref="G526" r:id="rId522" display="https://www.cardkingdom.com/mtg/kaldheim/old-growth-troll" xr:uid="{C6734AF8-6ACD-4DCF-9E6B-AA5A945FA925}"/>
    <hyperlink ref="G527" r:id="rId523" display="https://www.cardkingdom.com/mtg/time-spiral-remastered/time-of-need" xr:uid="{AD14E80E-0A7C-4BE1-864E-32BF77DD29B0}"/>
    <hyperlink ref="G528" r:id="rId524" xr:uid="{2911B6C1-F06C-440E-8829-ED96813398A4}"/>
    <hyperlink ref="G529" r:id="rId525" display="https://www.cardkingdom.com/mtg/promotional/ethereal-absolution-prerelease-foil" xr:uid="{22436258-EC08-4A3B-849F-D648B424E6D4}"/>
    <hyperlink ref="G530" r:id="rId526" display="https://www.cardkingdom.com/mtg/kamigawa-neon-dynasty-variants/greasefang-okiba-boss-showcase" xr:uid="{D7F25BF1-7819-4A6E-B476-390D4EB14B1E}"/>
    <hyperlink ref="G531" r:id="rId527" display="https://www.cardkingdom.com/mtg/kamigawa-neon-dynasty-variants/greasefang-okiba-boss-showcase" xr:uid="{2755A838-1F8F-4B56-9B6E-58B7BB8E8E19}"/>
    <hyperlink ref="G533" r:id="rId528" display="https://www.cardkingdom.com/mtg/core-set-2021/indulging-patrician-foil" xr:uid="{762917A7-CAF2-4554-BB74-2F40D5AF9F20}"/>
    <hyperlink ref="G534" r:id="rId529" xr:uid="{4506E51D-EB45-458F-9758-74BB6AEE9171}"/>
    <hyperlink ref="G535" r:id="rId530" display="https://www.cardkingdom.com/mtg/ikoria-lair-of-behemoths/rielle-the-everwise-foil" xr:uid="{C4E60A28-29D4-45CC-89DE-C1C1E57E5435}"/>
    <hyperlink ref="G536" r:id="rId531" xr:uid="{14FFF1CC-0577-48D9-A839-D37F94CA8E95}"/>
    <hyperlink ref="G537" r:id="rId532" display="https://www.cardkingdom.com/mtg/double-masters/jhoira-weatherlight-captain" xr:uid="{ABB71AA2-E3FE-4BC8-A5EA-A2A1AA5002F6}"/>
    <hyperlink ref="G538" r:id="rId533" xr:uid="{A62AAF94-C005-4972-BE05-FDF657290977}"/>
    <hyperlink ref="G539" r:id="rId534" display="https://www.cardkingdom.com/mtg/guilds-of-ravnica-guild-kits/savra-queen-of-the-golgari" xr:uid="{6DB5D419-41B9-41EE-ADF7-9575B6B6BAB0}"/>
    <hyperlink ref="G540" r:id="rId535" display="https://www.cardkingdom.com/mtg/strixhaven-school-of-mages/witherbloom-command" xr:uid="{71EA9C73-96F7-4171-B0F9-745FF5627B77}"/>
    <hyperlink ref="G541" r:id="rId536" display="https://www.cardkingdom.com/mtg/gatecrash/aurelias-fury" xr:uid="{FA561A9D-A311-466F-B1D3-710640AC5C2A}"/>
    <hyperlink ref="G542" r:id="rId537" xr:uid="{20779D8D-21D4-4CBC-A705-FFB3CF746D15}"/>
    <hyperlink ref="G543" r:id="rId538" xr:uid="{968FCAB7-A9EC-4325-AF23-59E9F006AA55}"/>
    <hyperlink ref="G544" r:id="rId539" display="https://www.cardkingdom.com/mtg/unstable/sword-of-dungeons-dragons" xr:uid="{8ABCD994-8EA9-428A-B502-B8614F6C6C82}"/>
    <hyperlink ref="G545" r:id="rId540" xr:uid="{24BCE6ED-2941-4DE2-8CD5-3FC10CCACED9}"/>
    <hyperlink ref="G546" r:id="rId541" display="https://www.cardkingdom.com/mtg/core-set-2020/icon-of-ancestry" xr:uid="{6C0B27DD-056A-4AE4-A7C2-A25DECB1A660}"/>
    <hyperlink ref="G547" r:id="rId542" xr:uid="{F251216F-6294-46DD-8FA7-0CAD94C9A33E}"/>
    <hyperlink ref="G548" r:id="rId543" display="https://www.cardkingdom.com/mtg/amonkhet/oketras-monument" xr:uid="{42CCA2B6-F98D-4260-A490-9418AD320907}"/>
    <hyperlink ref="G549" r:id="rId544" xr:uid="{D9612D5D-55B9-4EC2-A9A2-EEC519EA5E0E}"/>
    <hyperlink ref="G550" r:id="rId545" xr:uid="{72F8E839-8433-4D9C-930B-FE3D3939D5CD}"/>
    <hyperlink ref="G551" r:id="rId546" display="https://www.cardkingdom.com/mtg/promotional/elder-deep-fiend-prerelease-foil" xr:uid="{90F72A69-0D0E-4595-9CB8-28EDD5AFDB71}"/>
    <hyperlink ref="G552" r:id="rId547" xr:uid="{8AC44CB8-BA36-4BE0-A71B-C163F1658420}"/>
    <hyperlink ref="G553" r:id="rId548" xr:uid="{4B15E8D1-A61E-412C-AC54-901A8A5BA3C8}"/>
    <hyperlink ref="G554" r:id="rId549" display="https://www.cardkingdom.com/mtg/adventures-in-the-forgotten-realms/lair-of-the-hydra-foil" xr:uid="{C4183D60-20A8-4574-BF98-FEA47115D131}"/>
    <hyperlink ref="G556" r:id="rId550" xr:uid="{9F306C58-E2C1-4B2B-8FE6-1F6F2C5384CD}"/>
    <hyperlink ref="G557" r:id="rId551" xr:uid="{6E6A1DFA-11A3-4B76-919B-EADA4A82C93B}"/>
    <hyperlink ref="G558" r:id="rId552" xr:uid="{1F5819A1-96CF-4389-83AF-B24C9DE75176}"/>
    <hyperlink ref="G559" r:id="rId553" display="https://www.cardkingdom.com/mtg/kamigawa-neon-dynasty/forest-301-foil" xr:uid="{5058C138-8BCC-446D-B0CA-A11790DA941E}"/>
    <hyperlink ref="G561" r:id="rId554" display="https://www.cardkingdom.com/mtg/kamigawa-neon-dynasty/swamp-298" xr:uid="{7317D6F0-9F01-4A37-B60C-698FE1E28EC6}"/>
    <hyperlink ref="G562" r:id="rId555" xr:uid="{B4D75614-DE76-4687-B9BF-4C5CCCE92E15}"/>
    <hyperlink ref="G563" r:id="rId556" display="https://www.cardkingdom.com/mtg/core-set-2021/basri-ket" xr:uid="{74B0AA29-A465-4227-8A7A-17D26597E674}"/>
    <hyperlink ref="G564" r:id="rId557" display="https://www.cardkingdom.com/mtg/iconic-masters/yosei-the-morning-star" xr:uid="{D93CFF36-67DC-4BF3-82A5-64E26A8AEACD}"/>
    <hyperlink ref="G565" r:id="rId558" display="https://www.cardkingdom.com/mtg/time-spiral-remastered/sram-senior-edificer" xr:uid="{BFF256C3-BC4D-4F4D-B9ED-F2C7AF635E39}"/>
    <hyperlink ref="G566" r:id="rId559" xr:uid="{A35422EE-F1A9-4232-B422-817C47D8882D}"/>
    <hyperlink ref="G567" r:id="rId560" xr:uid="{CDC0EFA9-B271-454E-9F60-2451DFBCC9F8}"/>
    <hyperlink ref="G568" r:id="rId561" xr:uid="{F5BECC17-3648-4428-A047-7A650E087DDF}"/>
    <hyperlink ref="G569" r:id="rId562" xr:uid="{3FFCAB38-051C-49EB-B829-C34A4175BD3C}"/>
    <hyperlink ref="G570" r:id="rId563" xr:uid="{81D0C226-9DF8-4EE4-ABCC-8CAA67C49617}"/>
    <hyperlink ref="G571" r:id="rId564" display="https://www.cardkingdom.com/mtg/streets-of-new-capenna/tenacious-underdog" xr:uid="{FB7BEC91-F0E3-454F-80A2-181E585003FC}"/>
    <hyperlink ref="G572" r:id="rId565" display="https://www.cardkingdom.com/mtg/streets-of-new-capenna-variants/tenacious-underdog-showcase" xr:uid="{001983DD-0E7C-4F47-AC76-BF313B871BEE}"/>
    <hyperlink ref="G573" r:id="rId566" xr:uid="{2AE7E67A-296B-47A2-90DE-8B8BDD6124C8}"/>
    <hyperlink ref="G574" r:id="rId567" xr:uid="{0E3757FB-41D4-4A34-BC83-271C566A3545}"/>
    <hyperlink ref="G575" r:id="rId568" display="https://www.cardkingdom.com/mtg/signature-spellbook-chandra/fiery-confluence" xr:uid="{D3D55A19-0247-4D07-A679-365DF3705BCF}"/>
    <hyperlink ref="G576" r:id="rId569" display="https://www.cardkingdom.com/mtg/streets-of-new-capenna/vivien-on-the-hunt" xr:uid="{61A7FFA7-0E82-4AE2-AB1B-51B828DE5B53}"/>
    <hyperlink ref="G577" r:id="rId570" xr:uid="{BDDC5E44-0AD2-4913-ABCE-C86F119D0381}"/>
    <hyperlink ref="G578" r:id="rId571" display="https://www.cardkingdom.com/mtg/2014-core-set/manaweft-sliver" xr:uid="{69AA9E10-6486-4B32-BA32-241AE70DD657}"/>
    <hyperlink ref="G579" r:id="rId572" display="https://www.cardkingdom.com/mtg/double-masters/crop-rotation" xr:uid="{2437F561-EEC4-456F-90E5-BE95078213D8}"/>
    <hyperlink ref="G580" r:id="rId573" display="https://www.cardkingdom.com/mtg/ikoria-lair-of-behemoths/yorion-sky-nomad" xr:uid="{A7F78751-793C-42B6-BD11-A9BDEEAD2EFD}"/>
    <hyperlink ref="G581" r:id="rId574" xr:uid="{72385BFE-38DE-492E-B4E3-2EBA4CEBDBA8}"/>
    <hyperlink ref="G582" r:id="rId575" display="https://www.cardkingdom.com/mtg/innistrad-midnight-hunt/galvanic-iteration" xr:uid="{897E86FB-EDE2-4F52-A41A-372481AA5F0B}"/>
    <hyperlink ref="G583" r:id="rId576" xr:uid="{15820F4D-B817-412E-BB18-ED331E9F104C}"/>
    <hyperlink ref="G584" r:id="rId577" xr:uid="{88CF3DEC-45F0-40B9-B3CE-8EE50787A548}"/>
    <hyperlink ref="G585" r:id="rId578" display="https://www.cardkingdom.com/mtg/promo-pack/jukai-naturalist-promo-pack" xr:uid="{0E17AD84-D1EF-4C56-9177-D734E05869DB}"/>
    <hyperlink ref="G586" r:id="rId579" xr:uid="{267B38B8-EAEF-443A-94C8-106735CAAC69}"/>
    <hyperlink ref="G587" r:id="rId580" display="https://www.cardkingdom.com/mtg/kamigawa-neon-dynasty-variants/mirror-box-extended-art" xr:uid="{5A89AFC5-EEC6-426B-9FDB-A5800D7D20F4}"/>
    <hyperlink ref="G588" r:id="rId581" xr:uid="{1B769B5D-4CC9-4251-9446-4156B23105D6}"/>
    <hyperlink ref="G589" r:id="rId582" display="https://www.cardkingdom.com/mtg/core-set-2020/colossus-hammer" xr:uid="{01331B14-A1FA-4F6B-A898-25863FE12FD6}"/>
    <hyperlink ref="G590" r:id="rId583" display="https://www.cardkingdom.com/mtg/commander-legends/sol-ring-commander-deck" xr:uid="{C5C2B363-A0F8-4F9D-A0BE-78B53CE30999}"/>
    <hyperlink ref="G591" r:id="rId584" display="https://www.cardkingdom.com/mtg/adventures-in-the-forgotten-realms-commander-decks/colossus-hammer" xr:uid="{7FE06B27-C421-4D16-B183-22D6AAC11C37}"/>
    <hyperlink ref="G592" r:id="rId585" xr:uid="{71446D8F-A45F-4277-AE36-27F695B19893}"/>
    <hyperlink ref="G594" r:id="rId586" xr:uid="{6DD23E62-DAD3-46DB-8D76-E54E57AC23E1}"/>
    <hyperlink ref="G595" r:id="rId587" xr:uid="{B48737A8-E4C6-4D0C-8B96-8845B72EF787}"/>
    <hyperlink ref="G596" r:id="rId588" display="https://www.cardkingdom.com/mtg/kamigawa-neon-dynasty/island-295" xr:uid="{7731144A-7233-4F9E-A538-F08BE8027A41}"/>
    <hyperlink ref="G597" r:id="rId589" display="https://www.cardkingdom.com/mtg/kamigawa-neon-dynasty/plains-294-foil" xr:uid="{FCE96203-DBC9-4329-853F-9FB92C819CDB}"/>
    <hyperlink ref="G598" r:id="rId590" xr:uid="{4EBBE032-7FFE-420A-B380-646A0820DD34}"/>
    <hyperlink ref="G599" r:id="rId591" xr:uid="{4605194C-93DC-4F16-BD8A-5A35BD7E2ED1}"/>
    <hyperlink ref="G600" r:id="rId592" xr:uid="{1B30B3F6-E22B-4DD9-A66C-AABA919C03B0}"/>
    <hyperlink ref="G601" r:id="rId593" display="https://www.cardkingdom.com/mtg/zendikar-rising/felidar-retreat-foil" xr:uid="{42D1BB8B-5304-499C-8FEF-89D6BBA758CD}"/>
    <hyperlink ref="G602" r:id="rId594" display="https://www.cardkingdom.com/mtg/core-set-2020/angel-of-vitality" xr:uid="{83169A2F-05D7-4F5A-9E31-7C63A8FFFEC3}"/>
    <hyperlink ref="G603" r:id="rId595" display="https://www.cardkingdom.com/mtg/adventures-in-the-forgotten-realms/cleric-class-foil" xr:uid="{5B06223E-3D15-4386-AE42-3212DA61C0E4}"/>
    <hyperlink ref="G604" r:id="rId596" display="https://www.cardkingdom.com/mtg/adventures-in-the-forgotten-realms/portable-hole" xr:uid="{DEB08A40-63C6-4E48-BDB8-A6EF42F6DA76}"/>
    <hyperlink ref="G605" r:id="rId597" display="https://www.cardkingdom.com/mtg/war-of-the-spark/narset-parter-of-veils" xr:uid="{59951091-F08C-415F-8D60-B80005D50C89}"/>
    <hyperlink ref="G606" r:id="rId598" display="https://www.cardkingdom.com/mtg/war-of-the-spark/narset-parter-of-veils" xr:uid="{B39EFDC7-2CA1-4800-AC2E-FFC6A88698D0}"/>
    <hyperlink ref="G607" r:id="rId599" display="https://www.cardkingdom.com/mtg/throne-of-eldraine/mystical-dispute" xr:uid="{BB9601C0-A46A-498F-916D-5F676A42B899}"/>
    <hyperlink ref="G608" r:id="rId600" display="https://www.cardkingdom.com/mtg/ravnica-allegiance/persistent-petitioners" xr:uid="{08512CDF-3190-43D2-AD47-8978AF66F980}"/>
    <hyperlink ref="G609" r:id="rId601" display="https://www.cardkingdom.com/mtg/jumpstart/exhume" xr:uid="{0A8D7E69-EAA6-419B-8580-7A2A9B66AF7D}"/>
    <hyperlink ref="G610" r:id="rId602" xr:uid="{51859340-3A18-479E-AB86-5DCCA9AC96EB}"/>
    <hyperlink ref="G611" r:id="rId603" xr:uid="{B08A51C6-970D-4AAD-AAC7-8B199DA184B8}"/>
    <hyperlink ref="G612" r:id="rId604" display="https://www.cardkingdom.com/mtg/2010-core-set/burning-inquiry" xr:uid="{3B1A87C9-1938-4C07-BCE8-43AE7D244064}"/>
    <hyperlink ref="G613" r:id="rId605" xr:uid="{C345A248-D03D-4245-AD82-62F578715833}"/>
    <hyperlink ref="G614" r:id="rId606" display="https://www.cardkingdom.com/mtg/core-set-2021/conclave-mentor" xr:uid="{05937892-CDA5-42C7-A644-AE538529E8E2}"/>
    <hyperlink ref="G616" r:id="rId607" xr:uid="{2A4993F1-AB2A-4679-BA5A-12657B2FD02D}"/>
    <hyperlink ref="G617" r:id="rId608" xr:uid="{D0C973FB-1D46-4D62-92B5-F942959A9CE1}"/>
    <hyperlink ref="G8" r:id="rId609" xr:uid="{E1841D4E-80BC-4F61-97A4-0E1268C48F3D}"/>
  </hyperlinks>
  <pageMargins left="0.75" right="0.75" top="1" bottom="1" header="0.5" footer="0.5"/>
  <pageSetup orientation="portrait" horizontalDpi="4294967292" verticalDpi="4294967292" r:id="rId6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F797-E7E3-4739-8E03-68D7224966EE}">
  <sheetPr codeName="Hoja11"/>
  <dimension ref="A1:E296"/>
  <sheetViews>
    <sheetView topLeftCell="A279" zoomScaleNormal="100" workbookViewId="0">
      <selection activeCell="A297" sqref="A297"/>
    </sheetView>
  </sheetViews>
  <sheetFormatPr baseColWidth="10" defaultRowHeight="15.6" x14ac:dyDescent="0.3"/>
  <cols>
    <col min="1" max="1" width="41.69921875" bestFit="1" customWidth="1"/>
  </cols>
  <sheetData>
    <row r="1" spans="1:1" x14ac:dyDescent="0.3">
      <c r="A1" s="166" t="s">
        <v>1137</v>
      </c>
    </row>
    <row r="2" spans="1:1" x14ac:dyDescent="0.3">
      <c r="A2" s="61" t="s">
        <v>987</v>
      </c>
    </row>
    <row r="3" spans="1:1" x14ac:dyDescent="0.3">
      <c r="A3" s="61" t="s">
        <v>988</v>
      </c>
    </row>
    <row r="4" spans="1:1" x14ac:dyDescent="0.3">
      <c r="A4" s="61" t="s">
        <v>989</v>
      </c>
    </row>
    <row r="5" spans="1:1" x14ac:dyDescent="0.3">
      <c r="A5" s="62" t="s">
        <v>991</v>
      </c>
    </row>
    <row r="6" spans="1:1" x14ac:dyDescent="0.3">
      <c r="A6" s="63" t="s">
        <v>1006</v>
      </c>
    </row>
    <row r="7" spans="1:1" x14ac:dyDescent="0.3">
      <c r="A7" s="61" t="s">
        <v>990</v>
      </c>
    </row>
    <row r="8" spans="1:1" x14ac:dyDescent="0.3">
      <c r="A8" s="64" t="s">
        <v>992</v>
      </c>
    </row>
    <row r="9" spans="1:1" x14ac:dyDescent="0.3">
      <c r="A9" s="22" t="s">
        <v>865</v>
      </c>
    </row>
    <row r="10" spans="1:1" x14ac:dyDescent="0.3">
      <c r="A10" s="65" t="s">
        <v>993</v>
      </c>
    </row>
    <row r="11" spans="1:1" x14ac:dyDescent="0.3">
      <c r="A11" s="66" t="s">
        <v>994</v>
      </c>
    </row>
    <row r="12" spans="1:1" x14ac:dyDescent="0.3">
      <c r="A12" s="67" t="s">
        <v>995</v>
      </c>
    </row>
    <row r="13" spans="1:1" x14ac:dyDescent="0.3">
      <c r="A13" s="68" t="s">
        <v>996</v>
      </c>
    </row>
    <row r="14" spans="1:1" x14ac:dyDescent="0.3">
      <c r="A14" s="22" t="s">
        <v>866</v>
      </c>
    </row>
    <row r="15" spans="1:1" x14ac:dyDescent="0.3">
      <c r="A15" s="22" t="s">
        <v>867</v>
      </c>
    </row>
    <row r="16" spans="1:1" x14ac:dyDescent="0.3">
      <c r="A16" s="69" t="s">
        <v>997</v>
      </c>
    </row>
    <row r="17" spans="1:5" x14ac:dyDescent="0.3">
      <c r="A17" s="70" t="s">
        <v>998</v>
      </c>
    </row>
    <row r="18" spans="1:5" x14ac:dyDescent="0.3">
      <c r="A18" s="71" t="s">
        <v>999</v>
      </c>
    </row>
    <row r="19" spans="1:5" x14ac:dyDescent="0.3">
      <c r="A19" s="22" t="s">
        <v>868</v>
      </c>
    </row>
    <row r="20" spans="1:5" x14ac:dyDescent="0.3">
      <c r="A20" s="69" t="s">
        <v>1000</v>
      </c>
    </row>
    <row r="21" spans="1:5" x14ac:dyDescent="0.3">
      <c r="A21" s="72" t="s">
        <v>1001</v>
      </c>
    </row>
    <row r="22" spans="1:5" x14ac:dyDescent="0.3">
      <c r="A22" s="73" t="s">
        <v>1002</v>
      </c>
    </row>
    <row r="23" spans="1:5" x14ac:dyDescent="0.3">
      <c r="A23" s="74" t="s">
        <v>1003</v>
      </c>
    </row>
    <row r="24" spans="1:5" x14ac:dyDescent="0.3">
      <c r="A24" s="22" t="s">
        <v>869</v>
      </c>
    </row>
    <row r="25" spans="1:5" x14ac:dyDescent="0.3">
      <c r="A25" s="75" t="s">
        <v>1004</v>
      </c>
      <c r="E25" s="55"/>
    </row>
    <row r="26" spans="1:5" x14ac:dyDescent="0.3">
      <c r="A26" s="76" t="s">
        <v>1005</v>
      </c>
    </row>
    <row r="27" spans="1:5" x14ac:dyDescent="0.3">
      <c r="A27" s="77" t="s">
        <v>1007</v>
      </c>
    </row>
    <row r="28" spans="1:5" x14ac:dyDescent="0.3">
      <c r="A28" s="78" t="s">
        <v>1009</v>
      </c>
    </row>
    <row r="29" spans="1:5" x14ac:dyDescent="0.3">
      <c r="A29" s="79" t="s">
        <v>1008</v>
      </c>
    </row>
    <row r="30" spans="1:5" x14ac:dyDescent="0.3">
      <c r="A30" s="22" t="s">
        <v>870</v>
      </c>
    </row>
    <row r="31" spans="1:5" x14ac:dyDescent="0.3">
      <c r="A31" s="80" t="s">
        <v>1010</v>
      </c>
    </row>
    <row r="32" spans="1:5" x14ac:dyDescent="0.3">
      <c r="A32" s="22" t="s">
        <v>871</v>
      </c>
    </row>
    <row r="33" spans="1:1" x14ac:dyDescent="0.3">
      <c r="A33" s="81" t="s">
        <v>1011</v>
      </c>
    </row>
    <row r="34" spans="1:1" x14ac:dyDescent="0.3">
      <c r="A34" s="82" t="s">
        <v>1012</v>
      </c>
    </row>
    <row r="35" spans="1:1" x14ac:dyDescent="0.3">
      <c r="A35" s="83" t="s">
        <v>1013</v>
      </c>
    </row>
    <row r="36" spans="1:1" x14ac:dyDescent="0.3">
      <c r="A36" s="84" t="s">
        <v>1014</v>
      </c>
    </row>
    <row r="37" spans="1:1" x14ac:dyDescent="0.3">
      <c r="A37" s="22" t="s">
        <v>872</v>
      </c>
    </row>
    <row r="38" spans="1:1" x14ac:dyDescent="0.3">
      <c r="A38" s="22" t="s">
        <v>873</v>
      </c>
    </row>
    <row r="39" spans="1:1" x14ac:dyDescent="0.3">
      <c r="A39" s="86" t="s">
        <v>1016</v>
      </c>
    </row>
    <row r="40" spans="1:1" x14ac:dyDescent="0.3">
      <c r="A40" s="22" t="s">
        <v>874</v>
      </c>
    </row>
    <row r="41" spans="1:1" x14ac:dyDescent="0.3">
      <c r="A41" s="22" t="s">
        <v>875</v>
      </c>
    </row>
    <row r="42" spans="1:1" x14ac:dyDescent="0.3">
      <c r="A42" s="87" t="s">
        <v>1017</v>
      </c>
    </row>
    <row r="43" spans="1:1" x14ac:dyDescent="0.3">
      <c r="A43" s="85" t="s">
        <v>1015</v>
      </c>
    </row>
    <row r="44" spans="1:1" x14ac:dyDescent="0.3">
      <c r="A44" s="88" t="s">
        <v>1018</v>
      </c>
    </row>
    <row r="45" spans="1:1" x14ac:dyDescent="0.3">
      <c r="A45" s="22" t="s">
        <v>876</v>
      </c>
    </row>
    <row r="46" spans="1:1" x14ac:dyDescent="0.3">
      <c r="A46" s="89" t="s">
        <v>1019</v>
      </c>
    </row>
    <row r="47" spans="1:1" x14ac:dyDescent="0.3">
      <c r="A47" s="90" t="s">
        <v>1020</v>
      </c>
    </row>
    <row r="48" spans="1:1" x14ac:dyDescent="0.3">
      <c r="A48" s="91" t="s">
        <v>1021</v>
      </c>
    </row>
    <row r="49" spans="1:1" x14ac:dyDescent="0.3">
      <c r="A49" s="92" t="s">
        <v>1022</v>
      </c>
    </row>
    <row r="50" spans="1:1" x14ac:dyDescent="0.3">
      <c r="A50" s="93" t="s">
        <v>1023</v>
      </c>
    </row>
    <row r="51" spans="1:1" x14ac:dyDescent="0.3">
      <c r="A51" s="22" t="s">
        <v>2618</v>
      </c>
    </row>
    <row r="52" spans="1:1" x14ac:dyDescent="0.3">
      <c r="A52" s="94" t="s">
        <v>1024</v>
      </c>
    </row>
    <row r="53" spans="1:1" x14ac:dyDescent="0.3">
      <c r="A53" s="95" t="s">
        <v>1025</v>
      </c>
    </row>
    <row r="54" spans="1:1" x14ac:dyDescent="0.3">
      <c r="A54" s="96" t="s">
        <v>1026</v>
      </c>
    </row>
    <row r="55" spans="1:1" x14ac:dyDescent="0.3">
      <c r="A55" s="72" t="s">
        <v>1027</v>
      </c>
    </row>
    <row r="56" spans="1:1" x14ac:dyDescent="0.3">
      <c r="A56" s="97" t="s">
        <v>1028</v>
      </c>
    </row>
    <row r="57" spans="1:1" x14ac:dyDescent="0.3">
      <c r="A57" s="98" t="s">
        <v>1029</v>
      </c>
    </row>
    <row r="58" spans="1:1" x14ac:dyDescent="0.3">
      <c r="A58" s="99" t="s">
        <v>1030</v>
      </c>
    </row>
    <row r="59" spans="1:1" x14ac:dyDescent="0.3">
      <c r="A59" s="85" t="s">
        <v>1031</v>
      </c>
    </row>
    <row r="60" spans="1:1" x14ac:dyDescent="0.3">
      <c r="A60" s="100" t="s">
        <v>1032</v>
      </c>
    </row>
    <row r="61" spans="1:1" x14ac:dyDescent="0.3">
      <c r="A61" s="22" t="s">
        <v>877</v>
      </c>
    </row>
    <row r="62" spans="1:1" x14ac:dyDescent="0.3">
      <c r="A62" s="101" t="s">
        <v>1033</v>
      </c>
    </row>
    <row r="63" spans="1:1" x14ac:dyDescent="0.3">
      <c r="A63" s="102" t="s">
        <v>1034</v>
      </c>
    </row>
    <row r="64" spans="1:1" x14ac:dyDescent="0.3">
      <c r="A64" s="94" t="s">
        <v>1035</v>
      </c>
    </row>
    <row r="65" spans="1:1" x14ac:dyDescent="0.3">
      <c r="A65" s="103" t="s">
        <v>1036</v>
      </c>
    </row>
    <row r="66" spans="1:1" x14ac:dyDescent="0.3">
      <c r="A66" s="104" t="s">
        <v>1037</v>
      </c>
    </row>
    <row r="67" spans="1:1" x14ac:dyDescent="0.3">
      <c r="A67" s="85" t="s">
        <v>1038</v>
      </c>
    </row>
    <row r="68" spans="1:1" x14ac:dyDescent="0.3">
      <c r="A68" s="66" t="s">
        <v>1039</v>
      </c>
    </row>
    <row r="69" spans="1:1" x14ac:dyDescent="0.3">
      <c r="A69" s="105" t="s">
        <v>1040</v>
      </c>
    </row>
    <row r="70" spans="1:1" x14ac:dyDescent="0.3">
      <c r="A70" s="22" t="s">
        <v>878</v>
      </c>
    </row>
    <row r="71" spans="1:1" x14ac:dyDescent="0.3">
      <c r="A71" s="22" t="s">
        <v>879</v>
      </c>
    </row>
    <row r="72" spans="1:1" x14ac:dyDescent="0.3">
      <c r="A72" s="106" t="s">
        <v>1041</v>
      </c>
    </row>
    <row r="73" spans="1:1" x14ac:dyDescent="0.3">
      <c r="A73" s="107" t="s">
        <v>1042</v>
      </c>
    </row>
    <row r="74" spans="1:1" x14ac:dyDescent="0.3">
      <c r="A74" s="108" t="s">
        <v>1043</v>
      </c>
    </row>
    <row r="75" spans="1:1" x14ac:dyDescent="0.3">
      <c r="A75" s="109" t="s">
        <v>1044</v>
      </c>
    </row>
    <row r="76" spans="1:1" x14ac:dyDescent="0.3">
      <c r="A76" s="67" t="s">
        <v>1045</v>
      </c>
    </row>
    <row r="77" spans="1:1" x14ac:dyDescent="0.3">
      <c r="A77" s="22" t="s">
        <v>880</v>
      </c>
    </row>
    <row r="78" spans="1:1" x14ac:dyDescent="0.3">
      <c r="A78" s="110" t="s">
        <v>1054</v>
      </c>
    </row>
    <row r="79" spans="1:1" x14ac:dyDescent="0.3">
      <c r="A79" s="22" t="s">
        <v>908</v>
      </c>
    </row>
    <row r="80" spans="1:1" x14ac:dyDescent="0.3">
      <c r="A80" s="22" t="s">
        <v>881</v>
      </c>
    </row>
    <row r="81" spans="1:1" x14ac:dyDescent="0.3">
      <c r="A81" s="69" t="s">
        <v>1055</v>
      </c>
    </row>
    <row r="82" spans="1:1" x14ac:dyDescent="0.3">
      <c r="A82" s="111" t="s">
        <v>1056</v>
      </c>
    </row>
    <row r="83" spans="1:1" x14ac:dyDescent="0.3">
      <c r="A83" s="112" t="s">
        <v>1057</v>
      </c>
    </row>
    <row r="84" spans="1:1" x14ac:dyDescent="0.3">
      <c r="A84" s="22" t="s">
        <v>882</v>
      </c>
    </row>
    <row r="85" spans="1:1" x14ac:dyDescent="0.3">
      <c r="A85" s="22" t="s">
        <v>883</v>
      </c>
    </row>
    <row r="86" spans="1:1" x14ac:dyDescent="0.3">
      <c r="A86" s="95" t="s">
        <v>1058</v>
      </c>
    </row>
    <row r="87" spans="1:1" x14ac:dyDescent="0.3">
      <c r="A87" s="22" t="s">
        <v>909</v>
      </c>
    </row>
    <row r="88" spans="1:1" x14ac:dyDescent="0.3">
      <c r="A88" s="113" t="s">
        <v>1059</v>
      </c>
    </row>
    <row r="89" spans="1:1" x14ac:dyDescent="0.3">
      <c r="A89" s="22" t="s">
        <v>910</v>
      </c>
    </row>
    <row r="90" spans="1:1" x14ac:dyDescent="0.3">
      <c r="A90" s="85" t="s">
        <v>1060</v>
      </c>
    </row>
    <row r="91" spans="1:1" x14ac:dyDescent="0.3">
      <c r="A91" s="96" t="s">
        <v>1061</v>
      </c>
    </row>
    <row r="92" spans="1:1" x14ac:dyDescent="0.3">
      <c r="A92" s="22" t="s">
        <v>884</v>
      </c>
    </row>
    <row r="93" spans="1:1" x14ac:dyDescent="0.3">
      <c r="A93" s="22" t="s">
        <v>885</v>
      </c>
    </row>
    <row r="94" spans="1:1" x14ac:dyDescent="0.3">
      <c r="A94" s="22" t="s">
        <v>886</v>
      </c>
    </row>
    <row r="95" spans="1:1" x14ac:dyDescent="0.3">
      <c r="A95" s="22" t="s">
        <v>887</v>
      </c>
    </row>
    <row r="96" spans="1:1" x14ac:dyDescent="0.3">
      <c r="A96" s="114" t="s">
        <v>1062</v>
      </c>
    </row>
    <row r="97" spans="1:1" x14ac:dyDescent="0.3">
      <c r="A97" s="22" t="s">
        <v>900</v>
      </c>
    </row>
    <row r="98" spans="1:1" x14ac:dyDescent="0.3">
      <c r="A98" s="22" t="s">
        <v>1049</v>
      </c>
    </row>
    <row r="99" spans="1:1" x14ac:dyDescent="0.3">
      <c r="A99" s="115" t="s">
        <v>1063</v>
      </c>
    </row>
    <row r="100" spans="1:1" x14ac:dyDescent="0.3">
      <c r="A100" s="22" t="s">
        <v>901</v>
      </c>
    </row>
    <row r="101" spans="1:1" x14ac:dyDescent="0.3">
      <c r="A101" s="99" t="s">
        <v>1064</v>
      </c>
    </row>
    <row r="102" spans="1:1" x14ac:dyDescent="0.3">
      <c r="A102" s="22" t="s">
        <v>888</v>
      </c>
    </row>
    <row r="103" spans="1:1" x14ac:dyDescent="0.3">
      <c r="A103" s="22" t="s">
        <v>889</v>
      </c>
    </row>
    <row r="104" spans="1:1" x14ac:dyDescent="0.3">
      <c r="A104" s="22" t="s">
        <v>890</v>
      </c>
    </row>
    <row r="105" spans="1:1" x14ac:dyDescent="0.3">
      <c r="A105" s="116" t="s">
        <v>1065</v>
      </c>
    </row>
    <row r="106" spans="1:1" x14ac:dyDescent="0.3">
      <c r="A106" s="22" t="s">
        <v>891</v>
      </c>
    </row>
    <row r="107" spans="1:1" x14ac:dyDescent="0.3">
      <c r="A107" s="22" t="s">
        <v>902</v>
      </c>
    </row>
    <row r="108" spans="1:1" x14ac:dyDescent="0.3">
      <c r="A108" s="109" t="s">
        <v>1066</v>
      </c>
    </row>
    <row r="109" spans="1:1" x14ac:dyDescent="0.3">
      <c r="A109" s="22" t="s">
        <v>1050</v>
      </c>
    </row>
    <row r="110" spans="1:1" x14ac:dyDescent="0.3">
      <c r="A110" s="22" t="s">
        <v>892</v>
      </c>
    </row>
    <row r="111" spans="1:1" x14ac:dyDescent="0.3">
      <c r="A111" s="22" t="s">
        <v>893</v>
      </c>
    </row>
    <row r="112" spans="1:1" x14ac:dyDescent="0.3">
      <c r="A112" s="63" t="s">
        <v>1067</v>
      </c>
    </row>
    <row r="113" spans="1:1" x14ac:dyDescent="0.3">
      <c r="A113" s="22" t="s">
        <v>903</v>
      </c>
    </row>
    <row r="114" spans="1:1" x14ac:dyDescent="0.3">
      <c r="A114" s="117" t="s">
        <v>1068</v>
      </c>
    </row>
    <row r="115" spans="1:1" x14ac:dyDescent="0.3">
      <c r="A115" s="22" t="s">
        <v>4689</v>
      </c>
    </row>
    <row r="116" spans="1:1" x14ac:dyDescent="0.3">
      <c r="A116" s="96" t="s">
        <v>1069</v>
      </c>
    </row>
    <row r="117" spans="1:1" x14ac:dyDescent="0.3">
      <c r="A117" s="22" t="s">
        <v>894</v>
      </c>
    </row>
    <row r="118" spans="1:1" x14ac:dyDescent="0.3">
      <c r="A118" s="22" t="s">
        <v>904</v>
      </c>
    </row>
    <row r="119" spans="1:1" x14ac:dyDescent="0.3">
      <c r="A119" s="118" t="s">
        <v>1070</v>
      </c>
    </row>
    <row r="120" spans="1:1" x14ac:dyDescent="0.3">
      <c r="A120" s="22" t="s">
        <v>1051</v>
      </c>
    </row>
    <row r="121" spans="1:1" x14ac:dyDescent="0.3">
      <c r="A121" s="22" t="s">
        <v>895</v>
      </c>
    </row>
    <row r="122" spans="1:1" x14ac:dyDescent="0.3">
      <c r="A122" s="119" t="s">
        <v>1071</v>
      </c>
    </row>
    <row r="123" spans="1:1" x14ac:dyDescent="0.3">
      <c r="A123" s="22" t="s">
        <v>905</v>
      </c>
    </row>
    <row r="124" spans="1:1" x14ac:dyDescent="0.3">
      <c r="A124" s="109" t="s">
        <v>1072</v>
      </c>
    </row>
    <row r="125" spans="1:1" x14ac:dyDescent="0.3">
      <c r="A125" s="22" t="s">
        <v>896</v>
      </c>
    </row>
    <row r="126" spans="1:1" x14ac:dyDescent="0.3">
      <c r="A126" s="22" t="s">
        <v>897</v>
      </c>
    </row>
    <row r="127" spans="1:1" x14ac:dyDescent="0.3">
      <c r="A127" s="97" t="s">
        <v>1073</v>
      </c>
    </row>
    <row r="128" spans="1:1" x14ac:dyDescent="0.3">
      <c r="A128" s="22" t="s">
        <v>898</v>
      </c>
    </row>
    <row r="129" spans="1:1" x14ac:dyDescent="0.3">
      <c r="A129" s="22" t="s">
        <v>906</v>
      </c>
    </row>
    <row r="130" spans="1:1" x14ac:dyDescent="0.3">
      <c r="A130" s="22" t="s">
        <v>1048</v>
      </c>
    </row>
    <row r="131" spans="1:1" x14ac:dyDescent="0.3">
      <c r="A131" s="22" t="s">
        <v>899</v>
      </c>
    </row>
    <row r="132" spans="1:1" x14ac:dyDescent="0.3">
      <c r="A132" s="120" t="s">
        <v>1074</v>
      </c>
    </row>
    <row r="133" spans="1:1" x14ac:dyDescent="0.3">
      <c r="A133" s="22" t="s">
        <v>913</v>
      </c>
    </row>
    <row r="134" spans="1:1" x14ac:dyDescent="0.3">
      <c r="A134" s="121" t="s">
        <v>1075</v>
      </c>
    </row>
    <row r="135" spans="1:1" x14ac:dyDescent="0.3">
      <c r="A135" s="22" t="s">
        <v>907</v>
      </c>
    </row>
    <row r="136" spans="1:1" x14ac:dyDescent="0.3">
      <c r="A136" s="122" t="s">
        <v>1076</v>
      </c>
    </row>
    <row r="137" spans="1:1" x14ac:dyDescent="0.3">
      <c r="A137" s="123" t="s">
        <v>1077</v>
      </c>
    </row>
    <row r="138" spans="1:1" x14ac:dyDescent="0.3">
      <c r="A138" s="64" t="s">
        <v>1078</v>
      </c>
    </row>
    <row r="139" spans="1:1" x14ac:dyDescent="0.3">
      <c r="A139" s="22" t="s">
        <v>911</v>
      </c>
    </row>
    <row r="140" spans="1:1" x14ac:dyDescent="0.3">
      <c r="A140" s="22" t="s">
        <v>912</v>
      </c>
    </row>
    <row r="141" spans="1:1" x14ac:dyDescent="0.3">
      <c r="A141" s="124" t="s">
        <v>1079</v>
      </c>
    </row>
    <row r="142" spans="1:1" x14ac:dyDescent="0.3">
      <c r="A142" s="22" t="s">
        <v>914</v>
      </c>
    </row>
    <row r="143" spans="1:1" x14ac:dyDescent="0.3">
      <c r="A143" s="125" t="s">
        <v>1080</v>
      </c>
    </row>
    <row r="144" spans="1:1" x14ac:dyDescent="0.3">
      <c r="A144" s="22" t="s">
        <v>1046</v>
      </c>
    </row>
    <row r="145" spans="1:1" x14ac:dyDescent="0.3">
      <c r="A145" s="22" t="s">
        <v>915</v>
      </c>
    </row>
    <row r="146" spans="1:1" x14ac:dyDescent="0.3">
      <c r="A146" s="126" t="s">
        <v>1081</v>
      </c>
    </row>
    <row r="147" spans="1:1" x14ac:dyDescent="0.3">
      <c r="A147" s="22" t="s">
        <v>1047</v>
      </c>
    </row>
    <row r="148" spans="1:1" x14ac:dyDescent="0.3">
      <c r="A148" s="22" t="s">
        <v>916</v>
      </c>
    </row>
    <row r="149" spans="1:1" x14ac:dyDescent="0.3">
      <c r="A149" s="134" t="s">
        <v>1094</v>
      </c>
    </row>
    <row r="150" spans="1:1" x14ac:dyDescent="0.3">
      <c r="A150" s="22" t="s">
        <v>917</v>
      </c>
    </row>
    <row r="151" spans="1:1" x14ac:dyDescent="0.3">
      <c r="A151" s="109" t="s">
        <v>1082</v>
      </c>
    </row>
    <row r="152" spans="1:1" x14ac:dyDescent="0.3">
      <c r="A152" s="22" t="s">
        <v>918</v>
      </c>
    </row>
    <row r="153" spans="1:1" x14ac:dyDescent="0.3">
      <c r="A153" s="22" t="s">
        <v>919</v>
      </c>
    </row>
    <row r="154" spans="1:1" x14ac:dyDescent="0.3">
      <c r="A154" s="125" t="s">
        <v>1083</v>
      </c>
    </row>
    <row r="155" spans="1:1" x14ac:dyDescent="0.3">
      <c r="A155" s="22" t="s">
        <v>920</v>
      </c>
    </row>
    <row r="156" spans="1:1" x14ac:dyDescent="0.3">
      <c r="A156" s="22" t="s">
        <v>921</v>
      </c>
    </row>
    <row r="157" spans="1:1" x14ac:dyDescent="0.3">
      <c r="A157" s="104" t="s">
        <v>1084</v>
      </c>
    </row>
    <row r="158" spans="1:1" x14ac:dyDescent="0.3">
      <c r="A158" s="22" t="s">
        <v>922</v>
      </c>
    </row>
    <row r="159" spans="1:1" x14ac:dyDescent="0.3">
      <c r="A159" s="128" t="s">
        <v>1085</v>
      </c>
    </row>
    <row r="160" spans="1:1" x14ac:dyDescent="0.3">
      <c r="A160" s="22" t="s">
        <v>923</v>
      </c>
    </row>
    <row r="161" spans="1:1" x14ac:dyDescent="0.3">
      <c r="A161" s="79" t="s">
        <v>1086</v>
      </c>
    </row>
    <row r="162" spans="1:1" x14ac:dyDescent="0.3">
      <c r="A162" s="129" t="s">
        <v>1087</v>
      </c>
    </row>
    <row r="163" spans="1:1" x14ac:dyDescent="0.3">
      <c r="A163" s="22" t="s">
        <v>924</v>
      </c>
    </row>
    <row r="164" spans="1:1" x14ac:dyDescent="0.3">
      <c r="A164" s="22" t="s">
        <v>925</v>
      </c>
    </row>
    <row r="165" spans="1:1" x14ac:dyDescent="0.3">
      <c r="A165" s="131" t="s">
        <v>1089</v>
      </c>
    </row>
    <row r="166" spans="1:1" x14ac:dyDescent="0.3">
      <c r="A166" s="130" t="s">
        <v>1088</v>
      </c>
    </row>
    <row r="167" spans="1:1" x14ac:dyDescent="0.3">
      <c r="A167" s="22" t="s">
        <v>926</v>
      </c>
    </row>
    <row r="168" spans="1:1" x14ac:dyDescent="0.3">
      <c r="A168" s="132" t="s">
        <v>1090</v>
      </c>
    </row>
    <row r="169" spans="1:1" x14ac:dyDescent="0.3">
      <c r="A169" s="22" t="s">
        <v>927</v>
      </c>
    </row>
    <row r="170" spans="1:1" x14ac:dyDescent="0.3">
      <c r="A170" s="64" t="s">
        <v>1091</v>
      </c>
    </row>
    <row r="171" spans="1:1" x14ac:dyDescent="0.3">
      <c r="A171" s="22" t="s">
        <v>928</v>
      </c>
    </row>
    <row r="172" spans="1:1" x14ac:dyDescent="0.3">
      <c r="A172" s="133" t="s">
        <v>1092</v>
      </c>
    </row>
    <row r="173" spans="1:1" x14ac:dyDescent="0.3">
      <c r="A173" s="86" t="s">
        <v>1093</v>
      </c>
    </row>
    <row r="174" spans="1:1" x14ac:dyDescent="0.3">
      <c r="A174" s="22" t="s">
        <v>929</v>
      </c>
    </row>
    <row r="175" spans="1:1" x14ac:dyDescent="0.3">
      <c r="A175" s="127" t="s">
        <v>1095</v>
      </c>
    </row>
    <row r="176" spans="1:1" x14ac:dyDescent="0.3">
      <c r="A176" s="22" t="s">
        <v>930</v>
      </c>
    </row>
    <row r="177" spans="1:1" x14ac:dyDescent="0.3">
      <c r="A177" s="136" t="s">
        <v>1097</v>
      </c>
    </row>
    <row r="178" spans="1:1" x14ac:dyDescent="0.3">
      <c r="A178" s="135" t="s">
        <v>1096</v>
      </c>
    </row>
    <row r="179" spans="1:1" x14ac:dyDescent="0.3">
      <c r="A179" s="22" t="s">
        <v>931</v>
      </c>
    </row>
    <row r="180" spans="1:1" x14ac:dyDescent="0.3">
      <c r="A180" s="22" t="s">
        <v>932</v>
      </c>
    </row>
    <row r="181" spans="1:1" x14ac:dyDescent="0.3">
      <c r="A181" s="22" t="s">
        <v>933</v>
      </c>
    </row>
    <row r="182" spans="1:1" x14ac:dyDescent="0.3">
      <c r="A182" s="137" t="s">
        <v>1098</v>
      </c>
    </row>
    <row r="183" spans="1:1" x14ac:dyDescent="0.3">
      <c r="A183" s="138" t="s">
        <v>1099</v>
      </c>
    </row>
    <row r="184" spans="1:1" x14ac:dyDescent="0.3">
      <c r="A184" s="22" t="s">
        <v>934</v>
      </c>
    </row>
    <row r="185" spans="1:1" x14ac:dyDescent="0.3">
      <c r="A185" s="22" t="s">
        <v>935</v>
      </c>
    </row>
    <row r="186" spans="1:1" x14ac:dyDescent="0.3">
      <c r="A186" s="139" t="s">
        <v>1100</v>
      </c>
    </row>
    <row r="187" spans="1:1" x14ac:dyDescent="0.3">
      <c r="A187" s="139" t="s">
        <v>1101</v>
      </c>
    </row>
    <row r="188" spans="1:1" x14ac:dyDescent="0.3">
      <c r="A188" s="22" t="s">
        <v>936</v>
      </c>
    </row>
    <row r="189" spans="1:1" x14ac:dyDescent="0.3">
      <c r="A189" s="22" t="s">
        <v>937</v>
      </c>
    </row>
    <row r="190" spans="1:1" x14ac:dyDescent="0.3">
      <c r="A190" s="22" t="s">
        <v>938</v>
      </c>
    </row>
    <row r="191" spans="1:1" x14ac:dyDescent="0.3">
      <c r="A191" s="140" t="s">
        <v>1102</v>
      </c>
    </row>
    <row r="192" spans="1:1" x14ac:dyDescent="0.3">
      <c r="A192" s="22" t="s">
        <v>939</v>
      </c>
    </row>
    <row r="193" spans="1:1" x14ac:dyDescent="0.3">
      <c r="A193" s="276" t="s">
        <v>5690</v>
      </c>
    </row>
    <row r="194" spans="1:1" x14ac:dyDescent="0.3">
      <c r="A194" s="22" t="s">
        <v>940</v>
      </c>
    </row>
    <row r="195" spans="1:1" x14ac:dyDescent="0.3">
      <c r="A195" s="141" t="s">
        <v>1103</v>
      </c>
    </row>
    <row r="196" spans="1:1" x14ac:dyDescent="0.3">
      <c r="A196" s="22" t="s">
        <v>941</v>
      </c>
    </row>
    <row r="197" spans="1:1" x14ac:dyDescent="0.3">
      <c r="A197" s="22" t="s">
        <v>942</v>
      </c>
    </row>
    <row r="198" spans="1:1" x14ac:dyDescent="0.3">
      <c r="A198" s="142" t="s">
        <v>1104</v>
      </c>
    </row>
    <row r="199" spans="1:1" x14ac:dyDescent="0.3">
      <c r="A199" s="144" t="s">
        <v>1106</v>
      </c>
    </row>
    <row r="200" spans="1:1" x14ac:dyDescent="0.3">
      <c r="A200" s="145" t="s">
        <v>1107</v>
      </c>
    </row>
    <row r="201" spans="1:1" x14ac:dyDescent="0.3">
      <c r="A201" s="22" t="s">
        <v>953</v>
      </c>
    </row>
    <row r="202" spans="1:1" x14ac:dyDescent="0.3">
      <c r="A202" s="22" t="s">
        <v>943</v>
      </c>
    </row>
    <row r="203" spans="1:1" x14ac:dyDescent="0.3">
      <c r="A203" s="146" t="s">
        <v>1108</v>
      </c>
    </row>
    <row r="204" spans="1:1" x14ac:dyDescent="0.3">
      <c r="A204" s="142" t="s">
        <v>1109</v>
      </c>
    </row>
    <row r="205" spans="1:1" x14ac:dyDescent="0.3">
      <c r="A205" s="22" t="s">
        <v>944</v>
      </c>
    </row>
    <row r="206" spans="1:1" x14ac:dyDescent="0.3">
      <c r="A206" s="147" t="s">
        <v>1110</v>
      </c>
    </row>
    <row r="207" spans="1:1" x14ac:dyDescent="0.3">
      <c r="A207" s="22" t="s">
        <v>945</v>
      </c>
    </row>
    <row r="208" spans="1:1" x14ac:dyDescent="0.3">
      <c r="A208" s="22" t="s">
        <v>946</v>
      </c>
    </row>
    <row r="209" spans="1:1" x14ac:dyDescent="0.3">
      <c r="A209" s="148" t="s">
        <v>1111</v>
      </c>
    </row>
    <row r="210" spans="1:1" x14ac:dyDescent="0.3">
      <c r="A210" s="22" t="s">
        <v>947</v>
      </c>
    </row>
    <row r="211" spans="1:1" x14ac:dyDescent="0.3">
      <c r="A211" s="149" t="s">
        <v>1112</v>
      </c>
    </row>
    <row r="212" spans="1:1" x14ac:dyDescent="0.3">
      <c r="A212" s="149" t="s">
        <v>1113</v>
      </c>
    </row>
    <row r="213" spans="1:1" x14ac:dyDescent="0.3">
      <c r="A213" s="22" t="s">
        <v>948</v>
      </c>
    </row>
    <row r="214" spans="1:1" x14ac:dyDescent="0.3">
      <c r="A214" s="22" t="s">
        <v>949</v>
      </c>
    </row>
    <row r="215" spans="1:1" x14ac:dyDescent="0.3">
      <c r="A215" s="22" t="s">
        <v>950</v>
      </c>
    </row>
    <row r="216" spans="1:1" x14ac:dyDescent="0.3">
      <c r="A216" s="150" t="s">
        <v>1114</v>
      </c>
    </row>
    <row r="217" spans="1:1" x14ac:dyDescent="0.3">
      <c r="A217" s="150" t="s">
        <v>1115</v>
      </c>
    </row>
    <row r="218" spans="1:1" x14ac:dyDescent="0.3">
      <c r="A218" s="89" t="s">
        <v>1117</v>
      </c>
    </row>
    <row r="219" spans="1:1" x14ac:dyDescent="0.3">
      <c r="A219" s="136" t="s">
        <v>1116</v>
      </c>
    </row>
    <row r="220" spans="1:1" x14ac:dyDescent="0.3">
      <c r="A220" s="22" t="s">
        <v>951</v>
      </c>
    </row>
    <row r="221" spans="1:1" x14ac:dyDescent="0.3">
      <c r="A221" s="22" t="s">
        <v>952</v>
      </c>
    </row>
    <row r="222" spans="1:1" x14ac:dyDescent="0.3">
      <c r="A222" s="151" t="s">
        <v>1118</v>
      </c>
    </row>
    <row r="223" spans="1:1" x14ac:dyDescent="0.3">
      <c r="A223" s="22" t="s">
        <v>954</v>
      </c>
    </row>
    <row r="224" spans="1:1" x14ac:dyDescent="0.3">
      <c r="A224" s="151" t="s">
        <v>1119</v>
      </c>
    </row>
    <row r="225" spans="1:1" x14ac:dyDescent="0.3">
      <c r="A225" s="153" t="s">
        <v>1121</v>
      </c>
    </row>
    <row r="226" spans="1:1" x14ac:dyDescent="0.3">
      <c r="A226" s="152" t="s">
        <v>1120</v>
      </c>
    </row>
    <row r="227" spans="1:1" x14ac:dyDescent="0.3">
      <c r="A227" s="154" t="s">
        <v>1122</v>
      </c>
    </row>
    <row r="228" spans="1:1" x14ac:dyDescent="0.3">
      <c r="A228" s="155" t="s">
        <v>1123</v>
      </c>
    </row>
    <row r="229" spans="1:1" x14ac:dyDescent="0.3">
      <c r="A229" s="22" t="s">
        <v>955</v>
      </c>
    </row>
    <row r="230" spans="1:1" x14ac:dyDescent="0.3">
      <c r="A230" s="22" t="s">
        <v>956</v>
      </c>
    </row>
    <row r="231" spans="1:1" x14ac:dyDescent="0.3">
      <c r="A231" s="156" t="s">
        <v>1124</v>
      </c>
    </row>
    <row r="232" spans="1:1" x14ac:dyDescent="0.3">
      <c r="A232" s="22" t="s">
        <v>957</v>
      </c>
    </row>
    <row r="233" spans="1:1" x14ac:dyDescent="0.3">
      <c r="A233" s="22" t="s">
        <v>958</v>
      </c>
    </row>
    <row r="234" spans="1:1" x14ac:dyDescent="0.3">
      <c r="A234" s="22" t="s">
        <v>959</v>
      </c>
    </row>
    <row r="235" spans="1:1" x14ac:dyDescent="0.3">
      <c r="A235" s="22" t="s">
        <v>960</v>
      </c>
    </row>
    <row r="236" spans="1:1" x14ac:dyDescent="0.3">
      <c r="A236" s="22" t="s">
        <v>961</v>
      </c>
    </row>
    <row r="237" spans="1:1" x14ac:dyDescent="0.3">
      <c r="A237" s="94" t="s">
        <v>4436</v>
      </c>
    </row>
    <row r="238" spans="1:1" x14ac:dyDescent="0.3">
      <c r="A238" s="22" t="s">
        <v>962</v>
      </c>
    </row>
    <row r="239" spans="1:1" x14ac:dyDescent="0.3">
      <c r="A239" s="157" t="s">
        <v>1125</v>
      </c>
    </row>
    <row r="240" spans="1:1" x14ac:dyDescent="0.3">
      <c r="A240" s="22" t="s">
        <v>963</v>
      </c>
    </row>
    <row r="241" spans="1:5" x14ac:dyDescent="0.3">
      <c r="A241" s="22" t="s">
        <v>964</v>
      </c>
    </row>
    <row r="242" spans="1:5" x14ac:dyDescent="0.3">
      <c r="A242" s="158" t="s">
        <v>1126</v>
      </c>
      <c r="E242" s="55"/>
    </row>
    <row r="243" spans="1:5" x14ac:dyDescent="0.3">
      <c r="A243" s="22" t="s">
        <v>965</v>
      </c>
    </row>
    <row r="244" spans="1:5" x14ac:dyDescent="0.3">
      <c r="A244" s="22" t="s">
        <v>966</v>
      </c>
    </row>
    <row r="245" spans="1:5" x14ac:dyDescent="0.3">
      <c r="A245" s="159" t="s">
        <v>1127</v>
      </c>
    </row>
    <row r="246" spans="1:5" x14ac:dyDescent="0.3">
      <c r="A246" s="22" t="s">
        <v>967</v>
      </c>
    </row>
    <row r="247" spans="1:5" x14ac:dyDescent="0.3">
      <c r="A247" s="22" t="s">
        <v>968</v>
      </c>
    </row>
    <row r="248" spans="1:5" x14ac:dyDescent="0.3">
      <c r="A248" s="128" t="s">
        <v>1128</v>
      </c>
    </row>
    <row r="249" spans="1:5" x14ac:dyDescent="0.3">
      <c r="A249" s="162" t="s">
        <v>1130</v>
      </c>
    </row>
    <row r="250" spans="1:5" x14ac:dyDescent="0.3">
      <c r="A250" s="160" t="s">
        <v>1129</v>
      </c>
    </row>
    <row r="251" spans="1:5" x14ac:dyDescent="0.3">
      <c r="A251" s="161" t="s">
        <v>1131</v>
      </c>
    </row>
    <row r="252" spans="1:5" x14ac:dyDescent="0.3">
      <c r="A252" s="22" t="s">
        <v>969</v>
      </c>
    </row>
    <row r="253" spans="1:5" x14ac:dyDescent="0.3">
      <c r="A253" s="22" t="s">
        <v>970</v>
      </c>
    </row>
    <row r="254" spans="1:5" x14ac:dyDescent="0.3">
      <c r="A254" s="163" t="s">
        <v>1132</v>
      </c>
    </row>
    <row r="255" spans="1:5" x14ac:dyDescent="0.3">
      <c r="A255" s="164" t="s">
        <v>1135</v>
      </c>
    </row>
    <row r="256" spans="1:5" x14ac:dyDescent="0.3">
      <c r="A256" s="163" t="s">
        <v>1133</v>
      </c>
    </row>
    <row r="257" spans="1:1" x14ac:dyDescent="0.3">
      <c r="A257" s="163" t="s">
        <v>1581</v>
      </c>
    </row>
    <row r="258" spans="1:1" x14ac:dyDescent="0.3">
      <c r="A258" s="163" t="s">
        <v>1134</v>
      </c>
    </row>
    <row r="259" spans="1:1" x14ac:dyDescent="0.3">
      <c r="A259" s="22" t="s">
        <v>971</v>
      </c>
    </row>
    <row r="260" spans="1:1" x14ac:dyDescent="0.3">
      <c r="A260" s="165" t="s">
        <v>1136</v>
      </c>
    </row>
    <row r="261" spans="1:1" x14ac:dyDescent="0.3">
      <c r="A261" s="124" t="s">
        <v>4477</v>
      </c>
    </row>
    <row r="262" spans="1:1" x14ac:dyDescent="0.3">
      <c r="A262" s="150" t="s">
        <v>1582</v>
      </c>
    </row>
    <row r="263" spans="1:1" x14ac:dyDescent="0.3">
      <c r="A263" s="150" t="s">
        <v>1583</v>
      </c>
    </row>
    <row r="264" spans="1:1" x14ac:dyDescent="0.3">
      <c r="A264" s="176" t="s">
        <v>1798</v>
      </c>
    </row>
    <row r="265" spans="1:1" x14ac:dyDescent="0.3">
      <c r="A265" s="22" t="s">
        <v>1796</v>
      </c>
    </row>
    <row r="266" spans="1:1" x14ac:dyDescent="0.3">
      <c r="A266" s="177" t="s">
        <v>1799</v>
      </c>
    </row>
    <row r="267" spans="1:1" x14ac:dyDescent="0.3">
      <c r="A267" s="177" t="s">
        <v>1800</v>
      </c>
    </row>
    <row r="268" spans="1:1" x14ac:dyDescent="0.3">
      <c r="A268" s="22" t="s">
        <v>1797</v>
      </c>
    </row>
    <row r="269" spans="1:1" x14ac:dyDescent="0.3">
      <c r="A269" s="187" t="s">
        <v>2003</v>
      </c>
    </row>
    <row r="270" spans="1:1" x14ac:dyDescent="0.3">
      <c r="A270" s="192" t="s">
        <v>2332</v>
      </c>
    </row>
    <row r="271" spans="1:1" x14ac:dyDescent="0.3">
      <c r="A271" s="192" t="s">
        <v>2333</v>
      </c>
    </row>
    <row r="272" spans="1:1" x14ac:dyDescent="0.3">
      <c r="A272" s="222" t="s">
        <v>2824</v>
      </c>
    </row>
    <row r="273" spans="1:1" x14ac:dyDescent="0.3">
      <c r="A273" s="222" t="s">
        <v>2825</v>
      </c>
    </row>
    <row r="274" spans="1:1" x14ac:dyDescent="0.3">
      <c r="A274" s="227" t="s">
        <v>2945</v>
      </c>
    </row>
    <row r="275" spans="1:1" x14ac:dyDescent="0.3">
      <c r="A275" s="227" t="s">
        <v>2946</v>
      </c>
    </row>
    <row r="276" spans="1:1" x14ac:dyDescent="0.3">
      <c r="A276" s="232" t="s">
        <v>3182</v>
      </c>
    </row>
    <row r="277" spans="1:1" x14ac:dyDescent="0.3">
      <c r="A277" s="232" t="s">
        <v>3183</v>
      </c>
    </row>
    <row r="278" spans="1:1" x14ac:dyDescent="0.3">
      <c r="A278" s="242" t="s">
        <v>3740</v>
      </c>
    </row>
    <row r="279" spans="1:1" x14ac:dyDescent="0.3">
      <c r="A279" s="242" t="s">
        <v>3741</v>
      </c>
    </row>
    <row r="280" spans="1:1" x14ac:dyDescent="0.3">
      <c r="A280" s="252" t="s">
        <v>4793</v>
      </c>
    </row>
    <row r="281" spans="1:1" x14ac:dyDescent="0.3">
      <c r="A281" s="259" t="s">
        <v>4820</v>
      </c>
    </row>
    <row r="282" spans="1:1" x14ac:dyDescent="0.3">
      <c r="A282" s="275" t="s">
        <v>5622</v>
      </c>
    </row>
    <row r="283" spans="1:1" x14ac:dyDescent="0.3">
      <c r="A283" s="275" t="s">
        <v>5630</v>
      </c>
    </row>
    <row r="284" spans="1:1" x14ac:dyDescent="0.3">
      <c r="A284" s="278" t="s">
        <v>5889</v>
      </c>
    </row>
    <row r="285" spans="1:1" x14ac:dyDescent="0.3">
      <c r="A285" s="277" t="s">
        <v>5887</v>
      </c>
    </row>
    <row r="286" spans="1:1" x14ac:dyDescent="0.3">
      <c r="A286" s="277" t="s">
        <v>5888</v>
      </c>
    </row>
    <row r="287" spans="1:1" x14ac:dyDescent="0.3">
      <c r="A287" s="279" t="s">
        <v>5890</v>
      </c>
    </row>
    <row r="288" spans="1:1" x14ac:dyDescent="0.3">
      <c r="A288" s="279" t="s">
        <v>5905</v>
      </c>
    </row>
    <row r="289" spans="1:1" x14ac:dyDescent="0.3">
      <c r="A289" s="279" t="s">
        <v>5903</v>
      </c>
    </row>
    <row r="290" spans="1:1" x14ac:dyDescent="0.3">
      <c r="A290" s="349" t="s">
        <v>6162</v>
      </c>
    </row>
    <row r="291" spans="1:1" x14ac:dyDescent="0.3">
      <c r="A291" s="158" t="s">
        <v>6161</v>
      </c>
    </row>
    <row r="292" spans="1:1" x14ac:dyDescent="0.3">
      <c r="A292" s="277" t="s">
        <v>6819</v>
      </c>
    </row>
    <row r="293" spans="1:1" x14ac:dyDescent="0.3">
      <c r="A293" s="361" t="s">
        <v>6818</v>
      </c>
    </row>
    <row r="294" spans="1:1" x14ac:dyDescent="0.3">
      <c r="A294" s="362" t="s">
        <v>6820</v>
      </c>
    </row>
    <row r="295" spans="1:1" x14ac:dyDescent="0.3">
      <c r="A295" s="378" t="s">
        <v>7144</v>
      </c>
    </row>
    <row r="296" spans="1:1" x14ac:dyDescent="0.3">
      <c r="A296" s="378" t="s">
        <v>7145</v>
      </c>
    </row>
  </sheetData>
  <phoneticPr fontId="3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6B695-4625-47FE-8136-1105BAD63AF5}">
  <dimension ref="A1:Q519"/>
  <sheetViews>
    <sheetView zoomScale="88" zoomScaleNormal="130" workbookViewId="0">
      <pane ySplit="1" topLeftCell="A47" activePane="bottomLeft" state="frozen"/>
      <selection pane="bottomLeft" activeCell="A60" sqref="A60"/>
    </sheetView>
  </sheetViews>
  <sheetFormatPr baseColWidth="10" defaultRowHeight="15.6" x14ac:dyDescent="0.3"/>
  <cols>
    <col min="1" max="1" width="31.09765625" customWidth="1"/>
    <col min="2" max="2" width="42.296875" customWidth="1"/>
    <col min="3" max="3" width="10.8984375" bestFit="1" customWidth="1"/>
    <col min="4" max="4" width="7" customWidth="1"/>
    <col min="5" max="5" width="4.8984375" bestFit="1" customWidth="1"/>
    <col min="6" max="6" width="9.8984375" bestFit="1" customWidth="1"/>
    <col min="7" max="8" width="9.59765625" bestFit="1" customWidth="1"/>
    <col min="9" max="9" width="4.19921875" bestFit="1" customWidth="1"/>
    <col min="10" max="11" width="8.69921875" bestFit="1" customWidth="1"/>
    <col min="12" max="12" width="9" customWidth="1"/>
    <col min="13" max="13" width="5" customWidth="1"/>
    <col min="14" max="14" width="2.5" customWidth="1"/>
    <col min="15" max="15" width="12.69921875" bestFit="1" customWidth="1"/>
    <col min="16" max="16" width="1.8984375" customWidth="1"/>
    <col min="17" max="17" width="12" customWidth="1"/>
    <col min="18" max="21" width="5" customWidth="1"/>
    <col min="22" max="22" width="37.69921875" customWidth="1"/>
    <col min="24" max="24" width="16.69921875" bestFit="1" customWidth="1"/>
  </cols>
  <sheetData>
    <row r="1" spans="1:17" x14ac:dyDescent="0.3">
      <c r="A1" s="48" t="s">
        <v>0</v>
      </c>
      <c r="B1" s="48" t="s">
        <v>32</v>
      </c>
      <c r="C1" s="48" t="s">
        <v>1</v>
      </c>
      <c r="D1" s="48" t="s">
        <v>2</v>
      </c>
      <c r="E1" s="48" t="s">
        <v>4138</v>
      </c>
      <c r="F1" s="48" t="s">
        <v>6</v>
      </c>
      <c r="G1" s="48" t="s">
        <v>22</v>
      </c>
      <c r="H1" s="48" t="s">
        <v>1391</v>
      </c>
      <c r="I1" s="48" t="s">
        <v>217</v>
      </c>
      <c r="J1" s="48" t="s">
        <v>23</v>
      </c>
      <c r="K1" s="48" t="s">
        <v>1392</v>
      </c>
      <c r="L1" s="239" t="s">
        <v>1138</v>
      </c>
      <c r="O1" s="48">
        <v>700</v>
      </c>
      <c r="Q1" s="49" t="s">
        <v>212</v>
      </c>
    </row>
    <row r="2" spans="1:17" x14ac:dyDescent="0.3">
      <c r="A2" s="4" t="s">
        <v>1147</v>
      </c>
      <c r="B2" s="136" t="s">
        <v>1097</v>
      </c>
      <c r="C2" s="14" t="s">
        <v>767</v>
      </c>
      <c r="D2" s="11" t="s">
        <v>210</v>
      </c>
      <c r="E2" s="250" t="s">
        <v>4140</v>
      </c>
      <c r="F2" s="262">
        <v>84.99</v>
      </c>
      <c r="G2" s="261">
        <f>ROUNDUP(F2*Schnyder!$O$1,-2)</f>
        <v>59500</v>
      </c>
      <c r="H2" s="261">
        <f>ROUNDUP(F2*Schnyder!$O$4,-2)</f>
        <v>55300</v>
      </c>
      <c r="I2" s="2">
        <v>1</v>
      </c>
      <c r="J2" s="263">
        <f t="shared" ref="J2:J65" si="0">G2*I2</f>
        <v>59500</v>
      </c>
      <c r="K2" s="263">
        <f t="shared" ref="K2:K65" si="1">H2*I2</f>
        <v>55300</v>
      </c>
      <c r="L2" s="260" t="s">
        <v>5257</v>
      </c>
      <c r="M2" s="38">
        <f t="shared" ref="M2:M65" si="2">F2*I2</f>
        <v>84.99</v>
      </c>
      <c r="O2" s="3" t="e">
        <f>SUM(J:J)</f>
        <v>#REF!</v>
      </c>
      <c r="Q2" s="3">
        <f>SUMIF(C:C,Q1,M:M)</f>
        <v>910.6700000000011</v>
      </c>
    </row>
    <row r="3" spans="1:17" x14ac:dyDescent="0.3">
      <c r="A3" s="21" t="s">
        <v>5256</v>
      </c>
      <c r="B3" s="177" t="s">
        <v>1800</v>
      </c>
      <c r="C3" s="8" t="s">
        <v>184</v>
      </c>
      <c r="D3" s="11" t="s">
        <v>210</v>
      </c>
      <c r="E3" s="250" t="s">
        <v>4140</v>
      </c>
      <c r="F3" s="262">
        <v>59.99</v>
      </c>
      <c r="G3" s="261">
        <f>ROUNDUP(F3*Schnyder!$O$1,-2)</f>
        <v>42000</v>
      </c>
      <c r="H3" s="261">
        <f>ROUNDUP(F3*Schnyder!$O$4,-2)</f>
        <v>39000</v>
      </c>
      <c r="I3" s="2">
        <v>1</v>
      </c>
      <c r="J3" s="263">
        <f t="shared" si="0"/>
        <v>42000</v>
      </c>
      <c r="K3" s="263">
        <f t="shared" si="1"/>
        <v>39000</v>
      </c>
      <c r="L3" s="260" t="s">
        <v>5255</v>
      </c>
      <c r="M3" s="38">
        <f t="shared" si="2"/>
        <v>59.99</v>
      </c>
    </row>
    <row r="4" spans="1:17" x14ac:dyDescent="0.3">
      <c r="A4" s="4" t="s">
        <v>88</v>
      </c>
      <c r="B4" s="161" t="s">
        <v>1131</v>
      </c>
      <c r="C4" s="10" t="s">
        <v>181</v>
      </c>
      <c r="D4" s="11" t="s">
        <v>210</v>
      </c>
      <c r="E4" s="250" t="s">
        <v>4139</v>
      </c>
      <c r="F4" s="262">
        <v>44.99</v>
      </c>
      <c r="G4" s="261">
        <f>ROUNDUP(F4*Schnyder!$O$1,-2)</f>
        <v>31500</v>
      </c>
      <c r="H4" s="261">
        <f>ROUNDUP(F4*Schnyder!$O$4,-2)</f>
        <v>29300</v>
      </c>
      <c r="I4" s="2">
        <v>1</v>
      </c>
      <c r="J4" s="263">
        <f t="shared" si="0"/>
        <v>31500</v>
      </c>
      <c r="K4" s="263">
        <f t="shared" si="1"/>
        <v>29300</v>
      </c>
      <c r="L4" s="260" t="s">
        <v>104</v>
      </c>
      <c r="M4" s="38">
        <f t="shared" si="2"/>
        <v>44.99</v>
      </c>
      <c r="O4" s="48">
        <v>650</v>
      </c>
      <c r="Q4" s="53" t="s">
        <v>213</v>
      </c>
    </row>
    <row r="5" spans="1:17" x14ac:dyDescent="0.3">
      <c r="A5" s="4" t="s">
        <v>1380</v>
      </c>
      <c r="B5" s="136" t="s">
        <v>1116</v>
      </c>
      <c r="C5" s="10" t="s">
        <v>181</v>
      </c>
      <c r="D5" s="12" t="s">
        <v>208</v>
      </c>
      <c r="E5" s="250" t="s">
        <v>4139</v>
      </c>
      <c r="F5" s="262">
        <v>44.99</v>
      </c>
      <c r="G5" s="261">
        <f>ROUNDUP(F5*Schnyder!$O$1,-2)</f>
        <v>31500</v>
      </c>
      <c r="H5" s="261">
        <f>ROUNDUP(F5*Schnyder!$O$4,-2)</f>
        <v>29300</v>
      </c>
      <c r="I5" s="2">
        <v>1</v>
      </c>
      <c r="J5" s="261">
        <f t="shared" si="0"/>
        <v>31500</v>
      </c>
      <c r="K5" s="261">
        <f t="shared" si="1"/>
        <v>29300</v>
      </c>
      <c r="L5" s="260" t="s">
        <v>1381</v>
      </c>
      <c r="M5" s="38">
        <f t="shared" si="2"/>
        <v>44.99</v>
      </c>
      <c r="O5" s="3" t="e">
        <f>SUM(K:K)</f>
        <v>#REF!</v>
      </c>
      <c r="Q5" s="3">
        <f>SUMIF(C:C,Q4,M:M)</f>
        <v>458.72000000000043</v>
      </c>
    </row>
    <row r="6" spans="1:17" x14ac:dyDescent="0.3">
      <c r="A6" s="4" t="s">
        <v>5254</v>
      </c>
      <c r="B6" s="152" t="s">
        <v>1120</v>
      </c>
      <c r="C6" s="14" t="s">
        <v>767</v>
      </c>
      <c r="D6" s="11" t="s">
        <v>210</v>
      </c>
      <c r="E6" s="250" t="s">
        <v>4140</v>
      </c>
      <c r="F6" s="262">
        <v>39.99</v>
      </c>
      <c r="G6" s="261">
        <f>ROUNDUP(F6*Schnyder!$O$1,-2)</f>
        <v>28000</v>
      </c>
      <c r="H6" s="261">
        <f>ROUNDUP(F6*Schnyder!$O$4,-2)</f>
        <v>26000</v>
      </c>
      <c r="I6" s="2">
        <v>1</v>
      </c>
      <c r="J6" s="263">
        <f t="shared" si="0"/>
        <v>28000</v>
      </c>
      <c r="K6" s="263">
        <f t="shared" si="1"/>
        <v>26000</v>
      </c>
      <c r="L6" s="260" t="s">
        <v>5253</v>
      </c>
      <c r="M6" s="38">
        <f t="shared" si="2"/>
        <v>39.99</v>
      </c>
    </row>
    <row r="7" spans="1:17" x14ac:dyDescent="0.3">
      <c r="A7" s="4" t="s">
        <v>5252</v>
      </c>
      <c r="B7" s="140" t="s">
        <v>1102</v>
      </c>
      <c r="C7" s="4" t="s">
        <v>626</v>
      </c>
      <c r="D7" s="11" t="s">
        <v>210</v>
      </c>
      <c r="E7" s="250" t="s">
        <v>4139</v>
      </c>
      <c r="F7" s="262">
        <v>34.99</v>
      </c>
      <c r="G7" s="261">
        <f>ROUNDUP(F7*Schnyder!$O$1,-2)</f>
        <v>24500</v>
      </c>
      <c r="H7" s="261">
        <f>ROUNDUP(F7*Schnyder!$O$4,-2)</f>
        <v>22800</v>
      </c>
      <c r="I7" s="2">
        <v>3</v>
      </c>
      <c r="J7" s="263">
        <f t="shared" si="0"/>
        <v>73500</v>
      </c>
      <c r="K7" s="263">
        <f t="shared" si="1"/>
        <v>68400</v>
      </c>
      <c r="L7" s="260" t="s">
        <v>5251</v>
      </c>
      <c r="M7" s="38">
        <f t="shared" si="2"/>
        <v>104.97</v>
      </c>
      <c r="O7" s="48" t="s">
        <v>100</v>
      </c>
      <c r="Q7" s="48" t="s">
        <v>215</v>
      </c>
    </row>
    <row r="8" spans="1:17" x14ac:dyDescent="0.3">
      <c r="A8" s="4" t="s">
        <v>17</v>
      </c>
      <c r="B8" s="158" t="s">
        <v>1126</v>
      </c>
      <c r="C8" s="6" t="s">
        <v>769</v>
      </c>
      <c r="D8" s="12" t="s">
        <v>208</v>
      </c>
      <c r="E8" s="250" t="s">
        <v>4140</v>
      </c>
      <c r="F8" s="262">
        <v>34.99</v>
      </c>
      <c r="G8" s="261">
        <f>ROUNDUP(F8*Schnyder!$O$1,-2)</f>
        <v>24500</v>
      </c>
      <c r="H8" s="261">
        <f>ROUNDUP(F8*Schnyder!$O$4,-2)</f>
        <v>22800</v>
      </c>
      <c r="I8" s="2">
        <v>1</v>
      </c>
      <c r="J8" s="261">
        <f t="shared" si="0"/>
        <v>24500</v>
      </c>
      <c r="K8" s="261">
        <f t="shared" si="1"/>
        <v>22800</v>
      </c>
      <c r="L8" s="260" t="s">
        <v>5250</v>
      </c>
      <c r="M8" s="38">
        <f t="shared" si="2"/>
        <v>34.99</v>
      </c>
      <c r="O8" s="37">
        <f>SUM(M:M)</f>
        <v>5040.0919999999232</v>
      </c>
      <c r="Q8" s="3">
        <f>SUMIF(C:C,Q7,M:M)</f>
        <v>335.95000000000022</v>
      </c>
    </row>
    <row r="9" spans="1:17" ht="15" customHeight="1" x14ac:dyDescent="0.3">
      <c r="A9" s="4" t="s">
        <v>5249</v>
      </c>
      <c r="B9" s="158" t="s">
        <v>1126</v>
      </c>
      <c r="C9" s="10" t="s">
        <v>181</v>
      </c>
      <c r="D9" s="12" t="s">
        <v>208</v>
      </c>
      <c r="E9" s="250" t="s">
        <v>4139</v>
      </c>
      <c r="F9" s="262">
        <v>29.99</v>
      </c>
      <c r="G9" s="261">
        <f>ROUNDUP(F9*Schnyder!$O$1,-2)</f>
        <v>21000</v>
      </c>
      <c r="H9" s="261">
        <f>ROUNDUP(F9*Schnyder!$O$4,-2)</f>
        <v>19500</v>
      </c>
      <c r="I9" s="2">
        <v>1</v>
      </c>
      <c r="J9" s="263">
        <f t="shared" si="0"/>
        <v>21000</v>
      </c>
      <c r="K9" s="263">
        <f t="shared" si="1"/>
        <v>19500</v>
      </c>
      <c r="L9" s="260" t="s">
        <v>5248</v>
      </c>
      <c r="M9" s="38">
        <f t="shared" si="2"/>
        <v>29.99</v>
      </c>
      <c r="O9" s="42"/>
    </row>
    <row r="10" spans="1:17" x14ac:dyDescent="0.3">
      <c r="A10" s="4" t="s">
        <v>5247</v>
      </c>
      <c r="B10" s="158" t="s">
        <v>1126</v>
      </c>
      <c r="C10" s="19" t="s">
        <v>185</v>
      </c>
      <c r="D10" s="12" t="s">
        <v>208</v>
      </c>
      <c r="E10" s="250" t="s">
        <v>4139</v>
      </c>
      <c r="F10" s="262">
        <v>29.99</v>
      </c>
      <c r="G10" s="261">
        <f>ROUNDUP(F10*Schnyder!$O$1,-2)</f>
        <v>21000</v>
      </c>
      <c r="H10" s="261">
        <f>ROUNDUP(F10*Schnyder!$O$4,-2)</f>
        <v>19500</v>
      </c>
      <c r="I10" s="2">
        <v>1</v>
      </c>
      <c r="J10" s="263">
        <f t="shared" si="0"/>
        <v>21000</v>
      </c>
      <c r="K10" s="263">
        <f t="shared" si="1"/>
        <v>19500</v>
      </c>
      <c r="L10" s="260" t="s">
        <v>5246</v>
      </c>
      <c r="M10" s="38">
        <f t="shared" si="2"/>
        <v>29.99</v>
      </c>
      <c r="O10" s="194"/>
      <c r="Q10" s="52" t="s">
        <v>214</v>
      </c>
    </row>
    <row r="11" spans="1:17" x14ac:dyDescent="0.3">
      <c r="A11" s="21" t="s">
        <v>5245</v>
      </c>
      <c r="B11" s="177" t="s">
        <v>1800</v>
      </c>
      <c r="C11" s="10" t="s">
        <v>181</v>
      </c>
      <c r="D11" s="12" t="s">
        <v>208</v>
      </c>
      <c r="E11" s="250" t="s">
        <v>4140</v>
      </c>
      <c r="F11" s="262">
        <v>27.99</v>
      </c>
      <c r="G11" s="261">
        <f>ROUNDUP(F11*Schnyder!$O$1,-2)</f>
        <v>19600</v>
      </c>
      <c r="H11" s="261">
        <f>ROUNDUP(F11*Schnyder!$O$4,-2)</f>
        <v>18200</v>
      </c>
      <c r="I11" s="2">
        <v>1</v>
      </c>
      <c r="J11" s="263">
        <f t="shared" si="0"/>
        <v>19600</v>
      </c>
      <c r="K11" s="263">
        <f t="shared" si="1"/>
        <v>18200</v>
      </c>
      <c r="L11" s="260" t="s">
        <v>5244</v>
      </c>
      <c r="M11" s="38">
        <f t="shared" si="2"/>
        <v>27.99</v>
      </c>
      <c r="O11" s="42"/>
      <c r="Q11" s="3">
        <f>SUMIF(C:C,Q10,M:M)</f>
        <v>515.35000000000048</v>
      </c>
    </row>
    <row r="12" spans="1:17" x14ac:dyDescent="0.3">
      <c r="A12" s="4" t="s">
        <v>2611</v>
      </c>
      <c r="B12" s="162" t="s">
        <v>1130</v>
      </c>
      <c r="C12" s="8" t="s">
        <v>184</v>
      </c>
      <c r="D12" s="11" t="s">
        <v>210</v>
      </c>
      <c r="E12" s="250" t="s">
        <v>4139</v>
      </c>
      <c r="F12" s="262">
        <v>27.99</v>
      </c>
      <c r="G12" s="261">
        <f>ROUNDUP(F12*Schnyder!$O$1,-2)</f>
        <v>19600</v>
      </c>
      <c r="H12" s="261">
        <f>ROUNDUP(F12*Schnyder!$O$4,-2)</f>
        <v>18200</v>
      </c>
      <c r="I12" s="2">
        <v>1</v>
      </c>
      <c r="J12" s="263">
        <f t="shared" si="0"/>
        <v>19600</v>
      </c>
      <c r="K12" s="263">
        <f t="shared" si="1"/>
        <v>18200</v>
      </c>
      <c r="L12" s="260" t="s">
        <v>4145</v>
      </c>
      <c r="M12" s="38">
        <f t="shared" si="2"/>
        <v>27.99</v>
      </c>
      <c r="O12" s="42"/>
    </row>
    <row r="13" spans="1:17" x14ac:dyDescent="0.3">
      <c r="A13" s="4" t="s">
        <v>5243</v>
      </c>
      <c r="B13" s="148" t="s">
        <v>1111</v>
      </c>
      <c r="C13" s="10" t="s">
        <v>181</v>
      </c>
      <c r="D13" s="11" t="s">
        <v>210</v>
      </c>
      <c r="E13" s="250" t="s">
        <v>4139</v>
      </c>
      <c r="F13" s="262">
        <v>24.99</v>
      </c>
      <c r="G13" s="261">
        <f>ROUNDUP(F13*Schnyder!$O$1,-2)</f>
        <v>17500</v>
      </c>
      <c r="H13" s="261">
        <f>ROUNDUP(F13*Schnyder!$O$4,-2)</f>
        <v>16300</v>
      </c>
      <c r="I13" s="2">
        <v>1</v>
      </c>
      <c r="J13" s="261">
        <f t="shared" si="0"/>
        <v>17500</v>
      </c>
      <c r="K13" s="261">
        <f t="shared" si="1"/>
        <v>16300</v>
      </c>
      <c r="L13" s="260" t="s">
        <v>5242</v>
      </c>
      <c r="M13" s="38">
        <f t="shared" si="2"/>
        <v>24.99</v>
      </c>
      <c r="O13" s="42"/>
      <c r="Q13" s="51" t="s">
        <v>216</v>
      </c>
    </row>
    <row r="14" spans="1:17" x14ac:dyDescent="0.3">
      <c r="A14" s="21" t="s">
        <v>5241</v>
      </c>
      <c r="B14" s="227" t="s">
        <v>2945</v>
      </c>
      <c r="C14" s="19" t="s">
        <v>185</v>
      </c>
      <c r="D14" s="11" t="s">
        <v>210</v>
      </c>
      <c r="E14" s="250" t="s">
        <v>4139</v>
      </c>
      <c r="F14" s="262">
        <v>24.99</v>
      </c>
      <c r="G14" s="261">
        <f>ROUNDUP(F14*Schnyder!$O$1,-2)</f>
        <v>17500</v>
      </c>
      <c r="H14" s="261">
        <f>ROUNDUP(F14*Schnyder!$O$4,-2)</f>
        <v>16300</v>
      </c>
      <c r="I14" s="2">
        <v>1</v>
      </c>
      <c r="J14" s="261">
        <f t="shared" si="0"/>
        <v>17500</v>
      </c>
      <c r="K14" s="261">
        <f t="shared" si="1"/>
        <v>16300</v>
      </c>
      <c r="L14" s="260" t="s">
        <v>5240</v>
      </c>
      <c r="M14" s="38">
        <f t="shared" si="2"/>
        <v>24.99</v>
      </c>
      <c r="Q14" s="3">
        <f>SUMIF(C:C,Q13,M:M)</f>
        <v>811.84200000000089</v>
      </c>
    </row>
    <row r="15" spans="1:17" x14ac:dyDescent="0.3">
      <c r="A15" s="21" t="s">
        <v>4888</v>
      </c>
      <c r="B15" s="232" t="s">
        <v>3182</v>
      </c>
      <c r="C15" s="19" t="s">
        <v>1333</v>
      </c>
      <c r="D15" s="11" t="s">
        <v>210</v>
      </c>
      <c r="E15" s="250" t="s">
        <v>4140</v>
      </c>
      <c r="F15" s="262">
        <v>24.99</v>
      </c>
      <c r="G15" s="261">
        <f>ROUNDUP(F15*Schnyder!$O$1,-2)</f>
        <v>17500</v>
      </c>
      <c r="H15" s="261">
        <f>ROUNDUP(F15*Schnyder!$O$4,-2)</f>
        <v>16300</v>
      </c>
      <c r="I15" s="2">
        <v>1</v>
      </c>
      <c r="J15" s="263">
        <f t="shared" si="0"/>
        <v>17500</v>
      </c>
      <c r="K15" s="263">
        <f t="shared" si="1"/>
        <v>16300</v>
      </c>
      <c r="L15" s="260" t="s">
        <v>5239</v>
      </c>
      <c r="M15" s="38">
        <f t="shared" si="2"/>
        <v>24.99</v>
      </c>
    </row>
    <row r="16" spans="1:17" x14ac:dyDescent="0.3">
      <c r="A16" s="4" t="s">
        <v>2099</v>
      </c>
      <c r="B16" s="157" t="s">
        <v>1125</v>
      </c>
      <c r="C16" s="14" t="s">
        <v>767</v>
      </c>
      <c r="D16" s="12" t="s">
        <v>208</v>
      </c>
      <c r="E16" s="250" t="s">
        <v>4139</v>
      </c>
      <c r="F16" s="262">
        <v>24.99</v>
      </c>
      <c r="G16" s="261">
        <f>ROUNDUP(F16*Schnyder!$O$1,-2)</f>
        <v>17500</v>
      </c>
      <c r="H16" s="261">
        <f>ROUNDUP(F16*Schnyder!$O$4,-2)</f>
        <v>16300</v>
      </c>
      <c r="I16" s="2">
        <v>1</v>
      </c>
      <c r="J16" s="263">
        <f t="shared" si="0"/>
        <v>17500</v>
      </c>
      <c r="K16" s="263">
        <f t="shared" si="1"/>
        <v>16300</v>
      </c>
      <c r="L16" s="260" t="s">
        <v>2098</v>
      </c>
      <c r="M16" s="38">
        <f t="shared" si="2"/>
        <v>24.99</v>
      </c>
      <c r="Q16" s="49" t="s">
        <v>180</v>
      </c>
    </row>
    <row r="17" spans="1:17" x14ac:dyDescent="0.3">
      <c r="A17" s="21" t="s">
        <v>84</v>
      </c>
      <c r="B17" s="161" t="s">
        <v>1131</v>
      </c>
      <c r="C17" s="14" t="s">
        <v>767</v>
      </c>
      <c r="D17" s="12" t="s">
        <v>208</v>
      </c>
      <c r="E17" s="250" t="s">
        <v>4139</v>
      </c>
      <c r="F17" s="262">
        <v>24.99</v>
      </c>
      <c r="G17" s="261">
        <f>ROUNDUP(F17*Schnyder!$O$1,-2)</f>
        <v>17500</v>
      </c>
      <c r="H17" s="261">
        <f>ROUNDUP(F17*Schnyder!$O$4,-2)</f>
        <v>16300</v>
      </c>
      <c r="I17" s="2">
        <v>1</v>
      </c>
      <c r="J17" s="263">
        <f t="shared" si="0"/>
        <v>17500</v>
      </c>
      <c r="K17" s="263">
        <f t="shared" si="1"/>
        <v>16300</v>
      </c>
      <c r="L17" s="260" t="s">
        <v>5238</v>
      </c>
      <c r="M17" s="38">
        <f t="shared" si="2"/>
        <v>24.99</v>
      </c>
      <c r="Q17" s="3">
        <f>(SUM(M:M)-Q2-Q5-Q8-Q11-Q14-Q20-Q23)</f>
        <v>911.7899999999197</v>
      </c>
    </row>
    <row r="18" spans="1:17" x14ac:dyDescent="0.3">
      <c r="A18" s="4" t="s">
        <v>4794</v>
      </c>
      <c r="B18" s="166" t="s">
        <v>1137</v>
      </c>
      <c r="C18" s="14" t="s">
        <v>768</v>
      </c>
      <c r="D18" s="11" t="s">
        <v>210</v>
      </c>
      <c r="E18" s="250" t="s">
        <v>4140</v>
      </c>
      <c r="F18" s="262">
        <v>24.99</v>
      </c>
      <c r="G18" s="261">
        <f>ROUNDUP(F18*Schnyder!$O$1,-2)</f>
        <v>17500</v>
      </c>
      <c r="H18" s="261">
        <f>ROUNDUP(F18*Schnyder!$O$4,-2)</f>
        <v>16300</v>
      </c>
      <c r="I18" s="2">
        <v>1</v>
      </c>
      <c r="J18" s="263">
        <f t="shared" si="0"/>
        <v>17500</v>
      </c>
      <c r="K18" s="263">
        <f t="shared" si="1"/>
        <v>16300</v>
      </c>
      <c r="L18" s="260" t="s">
        <v>5237</v>
      </c>
      <c r="M18" s="38">
        <f t="shared" si="2"/>
        <v>24.99</v>
      </c>
    </row>
    <row r="19" spans="1:17" x14ac:dyDescent="0.3">
      <c r="A19" s="21" t="s">
        <v>3022</v>
      </c>
      <c r="B19" s="159" t="s">
        <v>1127</v>
      </c>
      <c r="C19" s="6" t="s">
        <v>769</v>
      </c>
      <c r="D19" s="12" t="s">
        <v>208</v>
      </c>
      <c r="E19" s="250" t="s">
        <v>4139</v>
      </c>
      <c r="F19" s="262">
        <v>24.99</v>
      </c>
      <c r="G19" s="261">
        <f>ROUNDUP(F19*Schnyder!$O$1,-2)</f>
        <v>17500</v>
      </c>
      <c r="H19" s="261">
        <f>ROUNDUP(F19*Schnyder!$O$4,-2)</f>
        <v>16300</v>
      </c>
      <c r="I19" s="2">
        <v>1</v>
      </c>
      <c r="J19" s="263">
        <f t="shared" si="0"/>
        <v>17500</v>
      </c>
      <c r="K19" s="263">
        <f t="shared" si="1"/>
        <v>16300</v>
      </c>
      <c r="L19" s="260" t="s">
        <v>5236</v>
      </c>
      <c r="M19" s="38">
        <f t="shared" si="2"/>
        <v>24.99</v>
      </c>
      <c r="Q19" s="195" t="s">
        <v>2364</v>
      </c>
    </row>
    <row r="20" spans="1:17" x14ac:dyDescent="0.3">
      <c r="A20" s="21" t="s">
        <v>2977</v>
      </c>
      <c r="B20" s="156" t="s">
        <v>1124</v>
      </c>
      <c r="C20" s="10" t="s">
        <v>181</v>
      </c>
      <c r="D20" s="12" t="s">
        <v>208</v>
      </c>
      <c r="E20" s="250" t="s">
        <v>4140</v>
      </c>
      <c r="F20" s="262">
        <v>22.99</v>
      </c>
      <c r="G20" s="261">
        <f>ROUNDUP(F20*Schnyder!$O$1,-2)</f>
        <v>16100</v>
      </c>
      <c r="H20" s="261">
        <f>ROUNDUP(F20*Schnyder!$O$4,-2)</f>
        <v>15000</v>
      </c>
      <c r="I20" s="2">
        <v>1</v>
      </c>
      <c r="J20" s="263">
        <f t="shared" si="0"/>
        <v>16100</v>
      </c>
      <c r="K20" s="263">
        <f t="shared" si="1"/>
        <v>15000</v>
      </c>
      <c r="L20" s="260" t="s">
        <v>5235</v>
      </c>
      <c r="M20" s="38">
        <f t="shared" si="2"/>
        <v>22.99</v>
      </c>
      <c r="Q20" s="3">
        <f>SUMIF(C:C,Q19,M:M)</f>
        <v>366.1500000000002</v>
      </c>
    </row>
    <row r="21" spans="1:17" x14ac:dyDescent="0.3">
      <c r="A21" s="4" t="s">
        <v>5234</v>
      </c>
      <c r="B21" s="141" t="s">
        <v>1103</v>
      </c>
      <c r="C21" s="19" t="s">
        <v>185</v>
      </c>
      <c r="D21" s="11" t="s">
        <v>210</v>
      </c>
      <c r="E21" s="250" t="s">
        <v>4139</v>
      </c>
      <c r="F21" s="262">
        <v>22.99</v>
      </c>
      <c r="G21" s="261">
        <f>ROUNDUP(F21*Schnyder!$O$1,-2)</f>
        <v>16100</v>
      </c>
      <c r="H21" s="261">
        <f>ROUNDUP(F21*Schnyder!$O$4,-2)</f>
        <v>15000</v>
      </c>
      <c r="I21" s="2">
        <v>1</v>
      </c>
      <c r="J21" s="263">
        <f t="shared" si="0"/>
        <v>16100</v>
      </c>
      <c r="K21" s="263">
        <f t="shared" si="1"/>
        <v>15000</v>
      </c>
      <c r="L21" s="260" t="s">
        <v>5233</v>
      </c>
      <c r="M21" s="38">
        <f t="shared" si="2"/>
        <v>22.99</v>
      </c>
    </row>
    <row r="22" spans="1:17" x14ac:dyDescent="0.3">
      <c r="A22" s="4" t="s">
        <v>65</v>
      </c>
      <c r="B22" s="158" t="s">
        <v>1126</v>
      </c>
      <c r="C22" s="10" t="s">
        <v>181</v>
      </c>
      <c r="D22" s="11" t="s">
        <v>210</v>
      </c>
      <c r="E22" s="250" t="s">
        <v>4139</v>
      </c>
      <c r="F22" s="262">
        <v>19.989999999999998</v>
      </c>
      <c r="G22" s="261">
        <f>ROUNDUP(F22*Schnyder!$O$1,-2)</f>
        <v>14000</v>
      </c>
      <c r="H22" s="261">
        <f>ROUNDUP(F22*Schnyder!$O$4,-2)</f>
        <v>13000</v>
      </c>
      <c r="I22" s="2">
        <v>1</v>
      </c>
      <c r="J22" s="263">
        <f t="shared" si="0"/>
        <v>14000</v>
      </c>
      <c r="K22" s="263">
        <f t="shared" si="1"/>
        <v>13000</v>
      </c>
      <c r="L22" s="260" t="s">
        <v>245</v>
      </c>
      <c r="M22" s="38">
        <f t="shared" si="2"/>
        <v>19.989999999999998</v>
      </c>
      <c r="Q22" s="50" t="s">
        <v>830</v>
      </c>
    </row>
    <row r="23" spans="1:17" x14ac:dyDescent="0.3">
      <c r="A23" s="4" t="s">
        <v>4473</v>
      </c>
      <c r="B23" s="227" t="s">
        <v>2946</v>
      </c>
      <c r="C23" s="10" t="s">
        <v>181</v>
      </c>
      <c r="D23" s="11" t="s">
        <v>210</v>
      </c>
      <c r="E23" s="250" t="s">
        <v>4139</v>
      </c>
      <c r="F23" s="262">
        <v>19.989999999999998</v>
      </c>
      <c r="G23" s="261">
        <f>ROUNDUP(F23*Schnyder!$O$1,-2)</f>
        <v>14000</v>
      </c>
      <c r="H23" s="261">
        <f>ROUNDUP(F23*Schnyder!$O$4,-2)</f>
        <v>13000</v>
      </c>
      <c r="I23" s="2">
        <v>1</v>
      </c>
      <c r="J23" s="263">
        <f t="shared" si="0"/>
        <v>14000</v>
      </c>
      <c r="K23" s="263">
        <f t="shared" si="1"/>
        <v>13000</v>
      </c>
      <c r="L23" s="260" t="s">
        <v>4474</v>
      </c>
      <c r="M23" s="38">
        <f t="shared" si="2"/>
        <v>19.989999999999998</v>
      </c>
      <c r="Q23" s="3">
        <f>SUMIF(C:C,Q22,M:M)</f>
        <v>729.62000000000057</v>
      </c>
    </row>
    <row r="24" spans="1:17" x14ac:dyDescent="0.3">
      <c r="A24" s="4" t="s">
        <v>5232</v>
      </c>
      <c r="B24" s="158" t="s">
        <v>1126</v>
      </c>
      <c r="C24" s="9" t="s">
        <v>182</v>
      </c>
      <c r="D24" s="11" t="s">
        <v>210</v>
      </c>
      <c r="E24" s="250" t="s">
        <v>4139</v>
      </c>
      <c r="F24" s="262">
        <v>19.989999999999998</v>
      </c>
      <c r="G24" s="261">
        <f>ROUNDUP(F24*Schnyder!$O$1,-2)</f>
        <v>14000</v>
      </c>
      <c r="H24" s="261">
        <f>ROUNDUP(F24*Schnyder!$O$4,-2)</f>
        <v>13000</v>
      </c>
      <c r="I24" s="2">
        <v>1</v>
      </c>
      <c r="J24" s="263">
        <f t="shared" si="0"/>
        <v>14000</v>
      </c>
      <c r="K24" s="263">
        <f t="shared" si="1"/>
        <v>13000</v>
      </c>
      <c r="L24" s="260" t="s">
        <v>5231</v>
      </c>
      <c r="M24" s="38">
        <f t="shared" si="2"/>
        <v>19.989999999999998</v>
      </c>
    </row>
    <row r="25" spans="1:17" x14ac:dyDescent="0.3">
      <c r="A25" s="21" t="s">
        <v>1296</v>
      </c>
      <c r="B25" s="157" t="s">
        <v>1125</v>
      </c>
      <c r="C25" s="9" t="s">
        <v>182</v>
      </c>
      <c r="D25" s="12" t="s">
        <v>208</v>
      </c>
      <c r="E25" s="250" t="s">
        <v>4139</v>
      </c>
      <c r="F25" s="262">
        <v>19.989999999999998</v>
      </c>
      <c r="G25" s="261">
        <f>ROUNDUP(F25*Schnyder!$O$1,-2)</f>
        <v>14000</v>
      </c>
      <c r="H25" s="261">
        <f>ROUNDUP(F25*Schnyder!$O$4,-2)</f>
        <v>13000</v>
      </c>
      <c r="I25" s="2">
        <v>1</v>
      </c>
      <c r="J25" s="263">
        <f t="shared" si="0"/>
        <v>14000</v>
      </c>
      <c r="K25" s="263">
        <f t="shared" si="1"/>
        <v>13000</v>
      </c>
      <c r="L25" s="260" t="s">
        <v>5230</v>
      </c>
      <c r="M25" s="38">
        <f t="shared" si="2"/>
        <v>19.989999999999998</v>
      </c>
    </row>
    <row r="26" spans="1:17" x14ac:dyDescent="0.3">
      <c r="A26" s="4" t="s">
        <v>19</v>
      </c>
      <c r="B26" s="140" t="s">
        <v>1102</v>
      </c>
      <c r="C26" s="22" t="s">
        <v>183</v>
      </c>
      <c r="D26" s="12" t="s">
        <v>208</v>
      </c>
      <c r="E26" s="250" t="s">
        <v>4139</v>
      </c>
      <c r="F26" s="262">
        <v>19.989999999999998</v>
      </c>
      <c r="G26" s="261">
        <f>ROUNDUP(F26*Schnyder!$O$1,-2)</f>
        <v>14000</v>
      </c>
      <c r="H26" s="261">
        <f>ROUNDUP(F26*Schnyder!$O$4,-2)</f>
        <v>13000</v>
      </c>
      <c r="I26" s="2">
        <v>2</v>
      </c>
      <c r="J26" s="261">
        <f t="shared" si="0"/>
        <v>28000</v>
      </c>
      <c r="K26" s="261">
        <f t="shared" si="1"/>
        <v>26000</v>
      </c>
      <c r="L26" s="260" t="s">
        <v>1935</v>
      </c>
      <c r="M26" s="38">
        <f t="shared" si="2"/>
        <v>39.979999999999997</v>
      </c>
    </row>
    <row r="27" spans="1:17" x14ac:dyDescent="0.3">
      <c r="A27" s="4" t="s">
        <v>5229</v>
      </c>
      <c r="B27" s="139" t="s">
        <v>1101</v>
      </c>
      <c r="C27" s="8" t="s">
        <v>184</v>
      </c>
      <c r="D27" s="11" t="s">
        <v>210</v>
      </c>
      <c r="E27" s="250" t="s">
        <v>4139</v>
      </c>
      <c r="F27" s="262">
        <v>19.989999999999998</v>
      </c>
      <c r="G27" s="261">
        <f>ROUNDUP(F27*Schnyder!$O$1,-2)</f>
        <v>14000</v>
      </c>
      <c r="H27" s="261">
        <f>ROUNDUP(F27*Schnyder!$O$4,-2)</f>
        <v>13000</v>
      </c>
      <c r="I27" s="2">
        <v>1</v>
      </c>
      <c r="J27" s="261">
        <f t="shared" si="0"/>
        <v>14000</v>
      </c>
      <c r="K27" s="261">
        <f t="shared" si="1"/>
        <v>13000</v>
      </c>
      <c r="L27" s="260" t="s">
        <v>5228</v>
      </c>
      <c r="M27" s="38">
        <f t="shared" si="2"/>
        <v>19.989999999999998</v>
      </c>
    </row>
    <row r="28" spans="1:17" x14ac:dyDescent="0.3">
      <c r="A28" s="4" t="s">
        <v>2092</v>
      </c>
      <c r="B28" s="157" t="s">
        <v>1125</v>
      </c>
      <c r="C28" s="19" t="s">
        <v>185</v>
      </c>
      <c r="D28" s="12" t="s">
        <v>208</v>
      </c>
      <c r="E28" s="250" t="s">
        <v>4139</v>
      </c>
      <c r="F28" s="262">
        <v>19.989999999999998</v>
      </c>
      <c r="G28" s="261">
        <f>ROUNDUP(F28*Schnyder!$O$1,-2)</f>
        <v>14000</v>
      </c>
      <c r="H28" s="261">
        <f>ROUNDUP(F28*Schnyder!$O$4,-2)</f>
        <v>13000</v>
      </c>
      <c r="I28" s="2">
        <v>1</v>
      </c>
      <c r="J28" s="263">
        <f t="shared" si="0"/>
        <v>14000</v>
      </c>
      <c r="K28" s="263">
        <f t="shared" si="1"/>
        <v>13000</v>
      </c>
      <c r="L28" s="260" t="s">
        <v>2093</v>
      </c>
      <c r="M28" s="38">
        <f t="shared" si="2"/>
        <v>19.989999999999998</v>
      </c>
    </row>
    <row r="29" spans="1:17" x14ac:dyDescent="0.3">
      <c r="A29" s="21" t="s">
        <v>5227</v>
      </c>
      <c r="B29" s="177" t="s">
        <v>1800</v>
      </c>
      <c r="C29" s="5" t="s">
        <v>652</v>
      </c>
      <c r="D29" s="12" t="s">
        <v>208</v>
      </c>
      <c r="E29" s="250" t="s">
        <v>4140</v>
      </c>
      <c r="F29" s="262">
        <v>19.989999999999998</v>
      </c>
      <c r="G29" s="261">
        <f>ROUNDUP(F29*Schnyder!$O$1,-2)</f>
        <v>14000</v>
      </c>
      <c r="H29" s="261">
        <f>ROUNDUP(F29*Schnyder!$O$4,-2)</f>
        <v>13000</v>
      </c>
      <c r="I29" s="2">
        <v>1</v>
      </c>
      <c r="J29" s="261">
        <f t="shared" si="0"/>
        <v>14000</v>
      </c>
      <c r="K29" s="261">
        <f t="shared" si="1"/>
        <v>13000</v>
      </c>
      <c r="L29" s="260" t="s">
        <v>5226</v>
      </c>
      <c r="M29" s="38">
        <f t="shared" si="2"/>
        <v>19.989999999999998</v>
      </c>
    </row>
    <row r="30" spans="1:17" x14ac:dyDescent="0.3">
      <c r="A30" s="4" t="s">
        <v>3156</v>
      </c>
      <c r="B30" s="136" t="s">
        <v>1116</v>
      </c>
      <c r="C30" s="19" t="s">
        <v>655</v>
      </c>
      <c r="D30" s="11" t="s">
        <v>210</v>
      </c>
      <c r="E30" s="250" t="s">
        <v>4140</v>
      </c>
      <c r="F30" s="262">
        <v>19.989999999999998</v>
      </c>
      <c r="G30" s="261">
        <f>ROUNDUP(F30*Schnyder!$O$1,-2)</f>
        <v>14000</v>
      </c>
      <c r="H30" s="261">
        <f>ROUNDUP(F30*Schnyder!$O$4,-2)</f>
        <v>13000</v>
      </c>
      <c r="I30" s="2">
        <v>1</v>
      </c>
      <c r="J30" s="263">
        <f t="shared" si="0"/>
        <v>14000</v>
      </c>
      <c r="K30" s="263">
        <f t="shared" si="1"/>
        <v>13000</v>
      </c>
      <c r="L30" s="260" t="s">
        <v>3157</v>
      </c>
      <c r="M30" s="38">
        <f t="shared" si="2"/>
        <v>19.989999999999998</v>
      </c>
    </row>
    <row r="31" spans="1:17" x14ac:dyDescent="0.3">
      <c r="A31" s="21" t="s">
        <v>5225</v>
      </c>
      <c r="B31" s="161" t="s">
        <v>1131</v>
      </c>
      <c r="C31" s="6" t="s">
        <v>769</v>
      </c>
      <c r="D31" s="12" t="s">
        <v>208</v>
      </c>
      <c r="E31" s="250" t="s">
        <v>4139</v>
      </c>
      <c r="F31" s="262">
        <v>19.989999999999998</v>
      </c>
      <c r="G31" s="261">
        <f>ROUNDUP(F31*Schnyder!$O$1,-2)</f>
        <v>14000</v>
      </c>
      <c r="H31" s="261">
        <f>ROUNDUP(F31*Schnyder!$O$4,-2)</f>
        <v>13000</v>
      </c>
      <c r="I31" s="2">
        <v>1</v>
      </c>
      <c r="J31" s="263">
        <f t="shared" si="0"/>
        <v>14000</v>
      </c>
      <c r="K31" s="263">
        <f t="shared" si="1"/>
        <v>13000</v>
      </c>
      <c r="L31" s="260" t="s">
        <v>5224</v>
      </c>
      <c r="M31" s="38">
        <f t="shared" si="2"/>
        <v>19.989999999999998</v>
      </c>
    </row>
    <row r="32" spans="1:17" x14ac:dyDescent="0.3">
      <c r="A32" s="4" t="s">
        <v>5223</v>
      </c>
      <c r="B32" s="187" t="s">
        <v>2003</v>
      </c>
      <c r="C32" s="6" t="s">
        <v>769</v>
      </c>
      <c r="D32" s="12" t="s">
        <v>208</v>
      </c>
      <c r="E32" s="250" t="s">
        <v>4139</v>
      </c>
      <c r="F32" s="262">
        <v>19.989999999999998</v>
      </c>
      <c r="G32" s="261">
        <f>ROUNDUP(F32*Schnyder!$O$1,-2)</f>
        <v>14000</v>
      </c>
      <c r="H32" s="261">
        <f>ROUNDUP(F32*Schnyder!$O$4,-2)</f>
        <v>13000</v>
      </c>
      <c r="I32" s="2">
        <v>1</v>
      </c>
      <c r="J32" s="263">
        <f t="shared" si="0"/>
        <v>14000</v>
      </c>
      <c r="K32" s="263">
        <f t="shared" si="1"/>
        <v>13000</v>
      </c>
      <c r="L32" s="260" t="s">
        <v>5222</v>
      </c>
      <c r="M32" s="38">
        <f t="shared" si="2"/>
        <v>19.989999999999998</v>
      </c>
    </row>
    <row r="33" spans="1:15" x14ac:dyDescent="0.3">
      <c r="A33" s="4" t="s">
        <v>5221</v>
      </c>
      <c r="B33" s="160" t="s">
        <v>1129</v>
      </c>
      <c r="C33" s="10" t="s">
        <v>181</v>
      </c>
      <c r="D33" s="11" t="s">
        <v>210</v>
      </c>
      <c r="E33" s="250" t="s">
        <v>4139</v>
      </c>
      <c r="F33" s="262">
        <v>17.989999999999998</v>
      </c>
      <c r="G33" s="261">
        <f>ROUNDUP(F33*Schnyder!$O$1,-2)</f>
        <v>12600</v>
      </c>
      <c r="H33" s="261">
        <f>ROUNDUP(F33*Schnyder!$O$4,-2)</f>
        <v>11700</v>
      </c>
      <c r="I33" s="2">
        <v>1</v>
      </c>
      <c r="J33" s="263">
        <f t="shared" si="0"/>
        <v>12600</v>
      </c>
      <c r="K33" s="263">
        <f t="shared" si="1"/>
        <v>11700</v>
      </c>
      <c r="L33" s="260" t="s">
        <v>5220</v>
      </c>
      <c r="M33" s="38">
        <f t="shared" si="2"/>
        <v>17.989999999999998</v>
      </c>
    </row>
    <row r="34" spans="1:15" x14ac:dyDescent="0.3">
      <c r="A34" s="4" t="s">
        <v>3785</v>
      </c>
      <c r="B34" s="143" t="s">
        <v>1105</v>
      </c>
      <c r="C34" s="22" t="s">
        <v>183</v>
      </c>
      <c r="D34" s="12" t="s">
        <v>208</v>
      </c>
      <c r="E34" s="250" t="s">
        <v>4139</v>
      </c>
      <c r="F34" s="262">
        <v>17.989999999999998</v>
      </c>
      <c r="G34" s="261">
        <f>ROUNDUP(F34*Schnyder!$O$1,-2)</f>
        <v>12600</v>
      </c>
      <c r="H34" s="261">
        <f>ROUNDUP(F34*Schnyder!$O$4,-2)</f>
        <v>11700</v>
      </c>
      <c r="I34" s="2">
        <v>1</v>
      </c>
      <c r="J34" s="263">
        <f t="shared" si="0"/>
        <v>12600</v>
      </c>
      <c r="K34" s="263">
        <f t="shared" si="1"/>
        <v>11700</v>
      </c>
      <c r="L34" s="260" t="s">
        <v>3786</v>
      </c>
      <c r="M34" s="38">
        <f t="shared" si="2"/>
        <v>17.989999999999998</v>
      </c>
    </row>
    <row r="35" spans="1:15" x14ac:dyDescent="0.3">
      <c r="A35" s="21" t="s">
        <v>5219</v>
      </c>
      <c r="B35" s="187" t="s">
        <v>2003</v>
      </c>
      <c r="C35" s="14" t="s">
        <v>767</v>
      </c>
      <c r="D35" s="11" t="s">
        <v>210</v>
      </c>
      <c r="E35" s="250" t="s">
        <v>4139</v>
      </c>
      <c r="F35" s="262">
        <v>17.989999999999998</v>
      </c>
      <c r="G35" s="261">
        <f>ROUNDUP(F35*Schnyder!$O$1,-2)</f>
        <v>12600</v>
      </c>
      <c r="H35" s="261">
        <f>ROUNDUP(F35*Schnyder!$O$4,-2)</f>
        <v>11700</v>
      </c>
      <c r="I35" s="2">
        <v>1</v>
      </c>
      <c r="J35" s="263">
        <f t="shared" si="0"/>
        <v>12600</v>
      </c>
      <c r="K35" s="263">
        <f t="shared" si="1"/>
        <v>11700</v>
      </c>
      <c r="L35" s="260" t="s">
        <v>5218</v>
      </c>
      <c r="M35" s="38">
        <f t="shared" si="2"/>
        <v>17.989999999999998</v>
      </c>
    </row>
    <row r="36" spans="1:15" x14ac:dyDescent="0.3">
      <c r="A36" s="21" t="s">
        <v>2052</v>
      </c>
      <c r="B36" s="187" t="s">
        <v>2003</v>
      </c>
      <c r="C36" s="6" t="s">
        <v>769</v>
      </c>
      <c r="D36" s="12" t="s">
        <v>208</v>
      </c>
      <c r="E36" s="250" t="s">
        <v>4139</v>
      </c>
      <c r="F36" s="262">
        <v>17.989999999999998</v>
      </c>
      <c r="G36" s="261">
        <f>ROUNDUP(F36*Schnyder!$O$1,-2)</f>
        <v>12600</v>
      </c>
      <c r="H36" s="261">
        <f>ROUNDUP(F36*Schnyder!$O$4,-2)</f>
        <v>11700</v>
      </c>
      <c r="I36" s="2">
        <v>1</v>
      </c>
      <c r="J36" s="263">
        <f t="shared" si="0"/>
        <v>12600</v>
      </c>
      <c r="K36" s="263">
        <f t="shared" si="1"/>
        <v>11700</v>
      </c>
      <c r="L36" s="260" t="s">
        <v>5217</v>
      </c>
      <c r="M36" s="38">
        <f t="shared" si="2"/>
        <v>17.989999999999998</v>
      </c>
    </row>
    <row r="37" spans="1:15" ht="15.6" customHeight="1" x14ac:dyDescent="0.3">
      <c r="A37" s="4" t="s">
        <v>77</v>
      </c>
      <c r="B37" s="162" t="s">
        <v>1130</v>
      </c>
      <c r="C37" s="10" t="s">
        <v>181</v>
      </c>
      <c r="D37" s="11" t="s">
        <v>210</v>
      </c>
      <c r="E37" s="250" t="s">
        <v>4139</v>
      </c>
      <c r="F37" s="262">
        <v>15.99</v>
      </c>
      <c r="G37" s="261">
        <f>ROUNDUP(F37*Schnyder!$O$1,-2)</f>
        <v>11200</v>
      </c>
      <c r="H37" s="261">
        <f>ROUNDUP(F37*Schnyder!$O$4,-2)</f>
        <v>10400</v>
      </c>
      <c r="I37" s="2">
        <v>1</v>
      </c>
      <c r="J37" s="263">
        <f t="shared" si="0"/>
        <v>11200</v>
      </c>
      <c r="K37" s="263">
        <f t="shared" si="1"/>
        <v>10400</v>
      </c>
      <c r="L37" s="260" t="s">
        <v>117</v>
      </c>
      <c r="M37" s="38">
        <f t="shared" si="2"/>
        <v>15.99</v>
      </c>
    </row>
    <row r="38" spans="1:15" x14ac:dyDescent="0.3">
      <c r="A38" s="21" t="s">
        <v>2369</v>
      </c>
      <c r="B38" s="187" t="s">
        <v>2003</v>
      </c>
      <c r="C38" s="10" t="s">
        <v>181</v>
      </c>
      <c r="D38" s="11" t="s">
        <v>210</v>
      </c>
      <c r="E38" s="250" t="s">
        <v>4140</v>
      </c>
      <c r="F38" s="262">
        <v>15.99</v>
      </c>
      <c r="G38" s="261">
        <f>ROUNDUP(F38*Schnyder!$O$1,-2)</f>
        <v>11200</v>
      </c>
      <c r="H38" s="261">
        <f>ROUNDUP(F38*Schnyder!$O$4,-2)</f>
        <v>10400</v>
      </c>
      <c r="I38" s="2">
        <v>1</v>
      </c>
      <c r="J38" s="263">
        <f t="shared" si="0"/>
        <v>11200</v>
      </c>
      <c r="K38" s="263">
        <f t="shared" si="1"/>
        <v>10400</v>
      </c>
      <c r="L38" s="260" t="s">
        <v>5216</v>
      </c>
      <c r="M38" s="38">
        <f t="shared" si="2"/>
        <v>15.99</v>
      </c>
    </row>
    <row r="39" spans="1:15" x14ac:dyDescent="0.3">
      <c r="A39" s="4" t="s">
        <v>3767</v>
      </c>
      <c r="B39" s="242" t="s">
        <v>3741</v>
      </c>
      <c r="C39" s="10" t="s">
        <v>181</v>
      </c>
      <c r="D39" s="11" t="s">
        <v>210</v>
      </c>
      <c r="E39" s="250" t="s">
        <v>4139</v>
      </c>
      <c r="F39" s="262">
        <v>15.99</v>
      </c>
      <c r="G39" s="261">
        <f>ROUNDUP(F39*Schnyder!$O$1,-2)</f>
        <v>11200</v>
      </c>
      <c r="H39" s="261">
        <f>ROUNDUP(F39*Schnyder!$O$4,-2)</f>
        <v>10400</v>
      </c>
      <c r="I39" s="2">
        <v>1</v>
      </c>
      <c r="J39" s="263">
        <f t="shared" si="0"/>
        <v>11200</v>
      </c>
      <c r="K39" s="263">
        <f t="shared" si="1"/>
        <v>10400</v>
      </c>
      <c r="L39" s="260" t="s">
        <v>4542</v>
      </c>
      <c r="M39" s="38">
        <f t="shared" si="2"/>
        <v>15.99</v>
      </c>
    </row>
    <row r="40" spans="1:15" x14ac:dyDescent="0.3">
      <c r="A40" s="4" t="s">
        <v>5215</v>
      </c>
      <c r="B40" s="158" t="s">
        <v>1126</v>
      </c>
      <c r="C40" s="4" t="s">
        <v>626</v>
      </c>
      <c r="D40" s="12" t="s">
        <v>208</v>
      </c>
      <c r="E40" s="250" t="s">
        <v>4139</v>
      </c>
      <c r="F40" s="262">
        <v>15.99</v>
      </c>
      <c r="G40" s="261">
        <f>ROUNDUP(F40*Schnyder!$O$1,-2)</f>
        <v>11200</v>
      </c>
      <c r="H40" s="261">
        <f>ROUNDUP(F40*Schnyder!$O$4,-2)</f>
        <v>10400</v>
      </c>
      <c r="I40" s="2">
        <v>1</v>
      </c>
      <c r="J40" s="263">
        <f t="shared" si="0"/>
        <v>11200</v>
      </c>
      <c r="K40" s="263">
        <f t="shared" si="1"/>
        <v>10400</v>
      </c>
      <c r="L40" s="260" t="s">
        <v>5214</v>
      </c>
      <c r="M40" s="38">
        <f t="shared" si="2"/>
        <v>15.99</v>
      </c>
    </row>
    <row r="41" spans="1:15" x14ac:dyDescent="0.3">
      <c r="A41" s="4" t="s">
        <v>4608</v>
      </c>
      <c r="B41" s="149" t="s">
        <v>1113</v>
      </c>
      <c r="C41" s="6" t="s">
        <v>769</v>
      </c>
      <c r="D41" s="12" t="s">
        <v>208</v>
      </c>
      <c r="E41" s="250" t="s">
        <v>4139</v>
      </c>
      <c r="F41" s="262">
        <v>15.99</v>
      </c>
      <c r="G41" s="261">
        <f>ROUNDUP(F41*Schnyder!$O$1,-2)</f>
        <v>11200</v>
      </c>
      <c r="H41" s="261">
        <f>ROUNDUP(F41*Schnyder!$O$4,-2)</f>
        <v>10400</v>
      </c>
      <c r="I41" s="2">
        <v>1</v>
      </c>
      <c r="J41" s="263">
        <f t="shared" si="0"/>
        <v>11200</v>
      </c>
      <c r="K41" s="263">
        <f t="shared" si="1"/>
        <v>10400</v>
      </c>
      <c r="L41" s="260" t="s">
        <v>4612</v>
      </c>
      <c r="M41" s="38">
        <f t="shared" si="2"/>
        <v>15.99</v>
      </c>
    </row>
    <row r="42" spans="1:15" x14ac:dyDescent="0.3">
      <c r="A42" s="21" t="s">
        <v>2366</v>
      </c>
      <c r="B42" s="157" t="s">
        <v>1125</v>
      </c>
      <c r="C42" s="9" t="s">
        <v>182</v>
      </c>
      <c r="D42" s="11" t="s">
        <v>210</v>
      </c>
      <c r="E42" s="250" t="s">
        <v>4139</v>
      </c>
      <c r="F42" s="262">
        <v>14.99</v>
      </c>
      <c r="G42" s="261">
        <f>ROUNDUP(F42*Schnyder!$O$1,-2)</f>
        <v>10500</v>
      </c>
      <c r="H42" s="261">
        <f>ROUNDUP(F42*Schnyder!$O$4,-2)</f>
        <v>9800</v>
      </c>
      <c r="I42" s="2">
        <v>1</v>
      </c>
      <c r="J42" s="263">
        <f t="shared" si="0"/>
        <v>10500</v>
      </c>
      <c r="K42" s="263">
        <f t="shared" si="1"/>
        <v>9800</v>
      </c>
      <c r="L42" s="260" t="s">
        <v>5213</v>
      </c>
      <c r="M42" s="38">
        <f t="shared" si="2"/>
        <v>14.99</v>
      </c>
      <c r="O42" s="42"/>
    </row>
    <row r="43" spans="1:15" x14ac:dyDescent="0.3">
      <c r="A43" s="21" t="s">
        <v>5212</v>
      </c>
      <c r="B43" s="197" t="s">
        <v>1800</v>
      </c>
      <c r="C43" s="22" t="s">
        <v>183</v>
      </c>
      <c r="D43" s="11" t="s">
        <v>210</v>
      </c>
      <c r="E43" s="250" t="s">
        <v>4139</v>
      </c>
      <c r="F43" s="262">
        <v>14.99</v>
      </c>
      <c r="G43" s="261">
        <f>ROUNDUP(F43*Schnyder!$O$1,-2)</f>
        <v>10500</v>
      </c>
      <c r="H43" s="261">
        <f>ROUNDUP(F43*Schnyder!$O$4,-2)</f>
        <v>9800</v>
      </c>
      <c r="I43" s="2">
        <v>1</v>
      </c>
      <c r="J43" s="263">
        <f t="shared" si="0"/>
        <v>10500</v>
      </c>
      <c r="K43" s="263">
        <f t="shared" si="1"/>
        <v>9800</v>
      </c>
      <c r="L43" s="260" t="s">
        <v>5211</v>
      </c>
      <c r="M43" s="38">
        <f t="shared" si="2"/>
        <v>14.99</v>
      </c>
    </row>
    <row r="44" spans="1:15" x14ac:dyDescent="0.3">
      <c r="A44" s="4" t="s">
        <v>5210</v>
      </c>
      <c r="B44" s="255" t="s">
        <v>2945</v>
      </c>
      <c r="C44" s="22" t="s">
        <v>183</v>
      </c>
      <c r="D44" s="11" t="s">
        <v>210</v>
      </c>
      <c r="E44" s="250" t="s">
        <v>4139</v>
      </c>
      <c r="F44" s="262">
        <v>14.99</v>
      </c>
      <c r="G44" s="261">
        <f>ROUNDUP(F44*Schnyder!$O$1,-2)</f>
        <v>10500</v>
      </c>
      <c r="H44" s="261">
        <f>ROUNDUP(F44*Schnyder!$O$4,-2)</f>
        <v>9800</v>
      </c>
      <c r="I44" s="2">
        <v>1</v>
      </c>
      <c r="J44" s="261">
        <f t="shared" si="0"/>
        <v>10500</v>
      </c>
      <c r="K44" s="261">
        <f t="shared" si="1"/>
        <v>9800</v>
      </c>
      <c r="L44" s="260" t="s">
        <v>5209</v>
      </c>
      <c r="M44" s="38">
        <f t="shared" si="2"/>
        <v>14.99</v>
      </c>
    </row>
    <row r="45" spans="1:15" x14ac:dyDescent="0.3">
      <c r="A45" s="4" t="s">
        <v>2105</v>
      </c>
      <c r="B45" s="272" t="s">
        <v>1135</v>
      </c>
      <c r="C45" s="5" t="s">
        <v>666</v>
      </c>
      <c r="D45" s="11" t="s">
        <v>210</v>
      </c>
      <c r="E45" s="250" t="s">
        <v>4139</v>
      </c>
      <c r="F45" s="262">
        <v>14.99</v>
      </c>
      <c r="G45" s="261">
        <f>ROUNDUP(F45*Schnyder!$O$1,-2)</f>
        <v>10500</v>
      </c>
      <c r="H45" s="261">
        <f>ROUNDUP(F45*Schnyder!$O$4,-2)</f>
        <v>9800</v>
      </c>
      <c r="I45" s="2">
        <v>2</v>
      </c>
      <c r="J45" s="263">
        <f t="shared" si="0"/>
        <v>21000</v>
      </c>
      <c r="K45" s="263">
        <f t="shared" si="1"/>
        <v>19600</v>
      </c>
      <c r="L45" s="260" t="s">
        <v>5208</v>
      </c>
      <c r="M45" s="38">
        <f t="shared" si="2"/>
        <v>29.98</v>
      </c>
    </row>
    <row r="46" spans="1:15" x14ac:dyDescent="0.3">
      <c r="A46" s="4" t="s">
        <v>5207</v>
      </c>
      <c r="B46" s="204" t="s">
        <v>918</v>
      </c>
      <c r="C46" s="14" t="s">
        <v>767</v>
      </c>
      <c r="D46" s="11" t="s">
        <v>210</v>
      </c>
      <c r="E46" s="250" t="s">
        <v>4140</v>
      </c>
      <c r="F46" s="262">
        <v>14.99</v>
      </c>
      <c r="G46" s="261">
        <f>ROUNDUP(F46*Schnyder!$O$1,-2)</f>
        <v>10500</v>
      </c>
      <c r="H46" s="261">
        <f>ROUNDUP(F46*Schnyder!$O$4,-2)</f>
        <v>9800</v>
      </c>
      <c r="I46" s="2">
        <v>1</v>
      </c>
      <c r="J46" s="261">
        <f t="shared" si="0"/>
        <v>10500</v>
      </c>
      <c r="K46" s="261">
        <f t="shared" si="1"/>
        <v>9800</v>
      </c>
      <c r="L46" s="260" t="s">
        <v>5206</v>
      </c>
      <c r="M46" s="38">
        <f t="shared" si="2"/>
        <v>14.99</v>
      </c>
    </row>
    <row r="47" spans="1:15" x14ac:dyDescent="0.3">
      <c r="A47" s="21" t="s">
        <v>5205</v>
      </c>
      <c r="B47" s="255" t="s">
        <v>2945</v>
      </c>
      <c r="C47" s="6" t="s">
        <v>769</v>
      </c>
      <c r="D47" s="12" t="s">
        <v>208</v>
      </c>
      <c r="E47" s="250" t="s">
        <v>4139</v>
      </c>
      <c r="F47" s="262">
        <v>14.99</v>
      </c>
      <c r="G47" s="261">
        <f>ROUNDUP(F47*Schnyder!$O$1,-2)</f>
        <v>10500</v>
      </c>
      <c r="H47" s="261">
        <f>ROUNDUP(F47*Schnyder!$O$4,-2)</f>
        <v>9800</v>
      </c>
      <c r="I47" s="2">
        <v>1</v>
      </c>
      <c r="J47" s="263">
        <f t="shared" si="0"/>
        <v>10500</v>
      </c>
      <c r="K47" s="263">
        <f t="shared" si="1"/>
        <v>9800</v>
      </c>
      <c r="L47" s="260" t="s">
        <v>5204</v>
      </c>
      <c r="M47" s="38">
        <f t="shared" si="2"/>
        <v>14.99</v>
      </c>
    </row>
    <row r="48" spans="1:15" x14ac:dyDescent="0.3">
      <c r="A48" s="4" t="s">
        <v>1926</v>
      </c>
      <c r="B48" s="224" t="s">
        <v>1116</v>
      </c>
      <c r="C48" s="19" t="s">
        <v>185</v>
      </c>
      <c r="D48" s="12" t="s">
        <v>208</v>
      </c>
      <c r="E48" s="250" t="s">
        <v>4139</v>
      </c>
      <c r="F48" s="262">
        <v>13.99</v>
      </c>
      <c r="G48" s="261">
        <f>ROUNDUP(F48*Schnyder!$O$1,-2)</f>
        <v>9800</v>
      </c>
      <c r="H48" s="261">
        <f>ROUNDUP(F48*Schnyder!$O$4,-2)</f>
        <v>9100</v>
      </c>
      <c r="I48" s="2">
        <v>6</v>
      </c>
      <c r="J48" s="263">
        <f t="shared" si="0"/>
        <v>58800</v>
      </c>
      <c r="K48" s="263">
        <f t="shared" si="1"/>
        <v>54600</v>
      </c>
      <c r="L48" s="260" t="s">
        <v>1927</v>
      </c>
      <c r="M48" s="38">
        <f t="shared" si="2"/>
        <v>83.94</v>
      </c>
    </row>
    <row r="49" spans="1:13" x14ac:dyDescent="0.3">
      <c r="A49" s="4" t="s">
        <v>5203</v>
      </c>
      <c r="B49" s="265" t="s">
        <v>1113</v>
      </c>
      <c r="C49" s="10" t="s">
        <v>181</v>
      </c>
      <c r="D49" s="11" t="s">
        <v>210</v>
      </c>
      <c r="E49" s="250" t="s">
        <v>4139</v>
      </c>
      <c r="F49" s="262">
        <v>12.99</v>
      </c>
      <c r="G49" s="261">
        <f>ROUNDUP(F49*Schnyder!$O$1,-2)</f>
        <v>9100</v>
      </c>
      <c r="H49" s="261">
        <f>ROUNDUP(F49*Schnyder!$O$4,-2)</f>
        <v>8500</v>
      </c>
      <c r="I49" s="2">
        <v>1</v>
      </c>
      <c r="J49" s="263">
        <f t="shared" si="0"/>
        <v>9100</v>
      </c>
      <c r="K49" s="263">
        <f t="shared" si="1"/>
        <v>8500</v>
      </c>
      <c r="L49" s="260" t="s">
        <v>5202</v>
      </c>
      <c r="M49" s="38">
        <f t="shared" si="2"/>
        <v>12.99</v>
      </c>
    </row>
    <row r="50" spans="1:13" x14ac:dyDescent="0.3">
      <c r="A50" s="4" t="s">
        <v>5201</v>
      </c>
      <c r="B50" s="255" t="s">
        <v>2945</v>
      </c>
      <c r="C50" s="10" t="s">
        <v>181</v>
      </c>
      <c r="D50" s="11" t="s">
        <v>210</v>
      </c>
      <c r="E50" s="250" t="s">
        <v>4139</v>
      </c>
      <c r="F50" s="262">
        <v>12.99</v>
      </c>
      <c r="G50" s="261">
        <f>ROUNDUP(F50*Schnyder!$O$1,-2)</f>
        <v>9100</v>
      </c>
      <c r="H50" s="261">
        <f>ROUNDUP(F50*Schnyder!$O$4,-2)</f>
        <v>8500</v>
      </c>
      <c r="I50" s="2">
        <v>1</v>
      </c>
      <c r="J50" s="261">
        <f t="shared" si="0"/>
        <v>9100</v>
      </c>
      <c r="K50" s="261">
        <f t="shared" si="1"/>
        <v>8500</v>
      </c>
      <c r="L50" s="260" t="s">
        <v>5200</v>
      </c>
      <c r="M50" s="38">
        <f t="shared" si="2"/>
        <v>12.99</v>
      </c>
    </row>
    <row r="51" spans="1:13" x14ac:dyDescent="0.3">
      <c r="A51" s="4" t="s">
        <v>5199</v>
      </c>
      <c r="B51" s="267" t="s">
        <v>1124</v>
      </c>
      <c r="C51" s="9" t="s">
        <v>182</v>
      </c>
      <c r="D51" s="11" t="s">
        <v>210</v>
      </c>
      <c r="E51" s="250" t="s">
        <v>4139</v>
      </c>
      <c r="F51" s="262">
        <v>12.99</v>
      </c>
      <c r="G51" s="261">
        <f>ROUNDUP(F51*Schnyder!$O$1,-2)</f>
        <v>9100</v>
      </c>
      <c r="H51" s="261">
        <f>ROUNDUP(F51*Schnyder!$O$4,-2)</f>
        <v>8500</v>
      </c>
      <c r="I51" s="2">
        <v>1</v>
      </c>
      <c r="J51" s="263">
        <f t="shared" si="0"/>
        <v>9100</v>
      </c>
      <c r="K51" s="263">
        <f t="shared" si="1"/>
        <v>8500</v>
      </c>
      <c r="L51" s="260" t="s">
        <v>3225</v>
      </c>
      <c r="M51" s="38">
        <f t="shared" si="2"/>
        <v>12.99</v>
      </c>
    </row>
    <row r="52" spans="1:13" x14ac:dyDescent="0.3">
      <c r="A52" s="4" t="s">
        <v>3190</v>
      </c>
      <c r="B52" s="271" t="s">
        <v>3182</v>
      </c>
      <c r="C52" s="9" t="s">
        <v>182</v>
      </c>
      <c r="D52" s="11" t="s">
        <v>210</v>
      </c>
      <c r="E52" s="250" t="s">
        <v>4139</v>
      </c>
      <c r="F52" s="262">
        <v>12.99</v>
      </c>
      <c r="G52" s="261">
        <f>ROUNDUP(F52*Schnyder!$O$1,-2)</f>
        <v>9100</v>
      </c>
      <c r="H52" s="261">
        <f>ROUNDUP(F52*Schnyder!$O$4,-2)</f>
        <v>8500</v>
      </c>
      <c r="I52" s="2">
        <v>6</v>
      </c>
      <c r="J52" s="263">
        <f t="shared" si="0"/>
        <v>54600</v>
      </c>
      <c r="K52" s="263">
        <f t="shared" si="1"/>
        <v>51000</v>
      </c>
      <c r="L52" s="260" t="s">
        <v>3191</v>
      </c>
      <c r="M52" s="38">
        <f t="shared" si="2"/>
        <v>77.94</v>
      </c>
    </row>
    <row r="53" spans="1:13" x14ac:dyDescent="0.3">
      <c r="A53" s="4" t="s">
        <v>1296</v>
      </c>
      <c r="B53" s="198" t="s">
        <v>1125</v>
      </c>
      <c r="C53" s="9" t="s">
        <v>182</v>
      </c>
      <c r="D53" s="12" t="s">
        <v>208</v>
      </c>
      <c r="E53" s="250" t="s">
        <v>4140</v>
      </c>
      <c r="F53" s="262">
        <v>12.99</v>
      </c>
      <c r="G53" s="261">
        <f>ROUNDUP(F53*Schnyder!$O$1,-2)</f>
        <v>9100</v>
      </c>
      <c r="H53" s="261">
        <f>ROUNDUP(F53*Schnyder!$O$4,-2)</f>
        <v>8500</v>
      </c>
      <c r="I53" s="2">
        <v>2</v>
      </c>
      <c r="J53" s="263">
        <f t="shared" si="0"/>
        <v>18200</v>
      </c>
      <c r="K53" s="263">
        <f t="shared" si="1"/>
        <v>17000</v>
      </c>
      <c r="L53" s="260" t="s">
        <v>5198</v>
      </c>
      <c r="M53" s="38">
        <f t="shared" si="2"/>
        <v>25.98</v>
      </c>
    </row>
    <row r="54" spans="1:13" x14ac:dyDescent="0.3">
      <c r="A54" s="4" t="s">
        <v>1584</v>
      </c>
      <c r="B54" s="268" t="s">
        <v>1582</v>
      </c>
      <c r="C54" s="19" t="s">
        <v>185</v>
      </c>
      <c r="D54" s="11" t="s">
        <v>210</v>
      </c>
      <c r="E54" s="250" t="s">
        <v>4140</v>
      </c>
      <c r="F54" s="262">
        <v>12.99</v>
      </c>
      <c r="G54" s="261">
        <f>ROUNDUP(F54*Schnyder!$O$1,-2)</f>
        <v>9100</v>
      </c>
      <c r="H54" s="261">
        <f>ROUNDUP(F54*Schnyder!$O$4,-2)</f>
        <v>8500</v>
      </c>
      <c r="I54" s="2">
        <v>1</v>
      </c>
      <c r="J54" s="263">
        <f t="shared" si="0"/>
        <v>9100</v>
      </c>
      <c r="K54" s="263">
        <f t="shared" si="1"/>
        <v>8500</v>
      </c>
      <c r="L54" s="260" t="s">
        <v>5197</v>
      </c>
      <c r="M54" s="38">
        <f t="shared" si="2"/>
        <v>12.99</v>
      </c>
    </row>
    <row r="55" spans="1:13" x14ac:dyDescent="0.3">
      <c r="A55" s="4" t="s">
        <v>4509</v>
      </c>
      <c r="B55" s="270" t="s">
        <v>1106</v>
      </c>
      <c r="C55" s="19" t="s">
        <v>185</v>
      </c>
      <c r="D55" s="12" t="s">
        <v>208</v>
      </c>
      <c r="E55" s="250" t="s">
        <v>4139</v>
      </c>
      <c r="F55" s="262">
        <v>12.99</v>
      </c>
      <c r="G55" s="261">
        <f>ROUNDUP(F55*Schnyder!$O$1,-2)</f>
        <v>9100</v>
      </c>
      <c r="H55" s="261">
        <f>ROUNDUP(F55*Schnyder!$O$4,-2)</f>
        <v>8500</v>
      </c>
      <c r="I55" s="2">
        <v>1</v>
      </c>
      <c r="J55" s="263">
        <f t="shared" si="0"/>
        <v>9100</v>
      </c>
      <c r="K55" s="263">
        <f t="shared" si="1"/>
        <v>8500</v>
      </c>
      <c r="L55" s="260" t="s">
        <v>4510</v>
      </c>
      <c r="M55" s="38">
        <f t="shared" si="2"/>
        <v>12.99</v>
      </c>
    </row>
    <row r="56" spans="1:13" x14ac:dyDescent="0.3">
      <c r="A56" s="4" t="s">
        <v>4517</v>
      </c>
      <c r="B56" s="270" t="s">
        <v>1106</v>
      </c>
      <c r="C56" s="22" t="s">
        <v>651</v>
      </c>
      <c r="D56" s="11" t="s">
        <v>210</v>
      </c>
      <c r="E56" s="250" t="s">
        <v>4140</v>
      </c>
      <c r="F56" s="262">
        <v>12.99</v>
      </c>
      <c r="G56" s="261">
        <f>ROUNDUP(F56*Schnyder!$O$1,-2)</f>
        <v>9100</v>
      </c>
      <c r="H56" s="261">
        <f>ROUNDUP(F56*Schnyder!$O$4,-2)</f>
        <v>8500</v>
      </c>
      <c r="I56" s="2">
        <v>1</v>
      </c>
      <c r="J56" s="263">
        <f t="shared" si="0"/>
        <v>9100</v>
      </c>
      <c r="K56" s="263">
        <f t="shared" si="1"/>
        <v>8500</v>
      </c>
      <c r="L56" s="260" t="s">
        <v>5196</v>
      </c>
      <c r="M56" s="38">
        <f t="shared" si="2"/>
        <v>12.99</v>
      </c>
    </row>
    <row r="57" spans="1:13" x14ac:dyDescent="0.3">
      <c r="A57" s="4" t="s">
        <v>5195</v>
      </c>
      <c r="B57" s="217" t="s">
        <v>1120</v>
      </c>
      <c r="C57" s="14" t="s">
        <v>767</v>
      </c>
      <c r="D57" s="11" t="s">
        <v>210</v>
      </c>
      <c r="E57" s="250" t="s">
        <v>4140</v>
      </c>
      <c r="F57" s="262">
        <v>12.99</v>
      </c>
      <c r="G57" s="261">
        <f>ROUNDUP(F57*Schnyder!$O$1,-2)</f>
        <v>9100</v>
      </c>
      <c r="H57" s="261">
        <f>ROUNDUP(F57*Schnyder!$O$4,-2)</f>
        <v>8500</v>
      </c>
      <c r="I57" s="2">
        <v>1</v>
      </c>
      <c r="J57" s="261">
        <f t="shared" si="0"/>
        <v>9100</v>
      </c>
      <c r="K57" s="261">
        <f t="shared" si="1"/>
        <v>8500</v>
      </c>
      <c r="L57" s="260" t="s">
        <v>5194</v>
      </c>
      <c r="M57" s="38">
        <f t="shared" si="2"/>
        <v>12.99</v>
      </c>
    </row>
    <row r="58" spans="1:13" x14ac:dyDescent="0.3">
      <c r="A58" s="4" t="s">
        <v>1336</v>
      </c>
      <c r="B58" s="265" t="s">
        <v>1113</v>
      </c>
      <c r="C58" s="14" t="s">
        <v>767</v>
      </c>
      <c r="D58" s="12" t="s">
        <v>208</v>
      </c>
      <c r="E58" s="250" t="s">
        <v>4139</v>
      </c>
      <c r="F58" s="262">
        <v>12.99</v>
      </c>
      <c r="G58" s="261">
        <f>ROUNDUP(F58*Schnyder!$O$1,-2)</f>
        <v>9100</v>
      </c>
      <c r="H58" s="261">
        <f>ROUNDUP(F58*Schnyder!$O$4,-2)</f>
        <v>8500</v>
      </c>
      <c r="I58" s="2">
        <v>1</v>
      </c>
      <c r="J58" s="263">
        <f t="shared" si="0"/>
        <v>9100</v>
      </c>
      <c r="K58" s="263">
        <f t="shared" si="1"/>
        <v>8500</v>
      </c>
      <c r="L58" s="260" t="s">
        <v>4609</v>
      </c>
      <c r="M58" s="38">
        <f t="shared" si="2"/>
        <v>12.99</v>
      </c>
    </row>
    <row r="59" spans="1:13" x14ac:dyDescent="0.3">
      <c r="A59" s="4" t="s">
        <v>27</v>
      </c>
      <c r="B59" s="269" t="s">
        <v>1127</v>
      </c>
      <c r="C59" s="6" t="s">
        <v>769</v>
      </c>
      <c r="D59" s="12" t="s">
        <v>208</v>
      </c>
      <c r="E59" s="250" t="s">
        <v>4139</v>
      </c>
      <c r="F59" s="262">
        <v>12.99</v>
      </c>
      <c r="G59" s="261">
        <f>ROUNDUP(F59*Schnyder!$O$1,-2)</f>
        <v>9100</v>
      </c>
      <c r="H59" s="261">
        <f>ROUNDUP(F59*Schnyder!$O$4,-2)</f>
        <v>8500</v>
      </c>
      <c r="I59" s="2">
        <v>1</v>
      </c>
      <c r="J59" s="261">
        <f t="shared" si="0"/>
        <v>9100</v>
      </c>
      <c r="K59" s="261">
        <f t="shared" si="1"/>
        <v>8500</v>
      </c>
      <c r="L59" s="260" t="s">
        <v>5193</v>
      </c>
      <c r="M59" s="38">
        <f t="shared" si="2"/>
        <v>12.99</v>
      </c>
    </row>
    <row r="60" spans="1:13" x14ac:dyDescent="0.3">
      <c r="A60" s="21" t="s">
        <v>3073</v>
      </c>
      <c r="B60" s="268" t="s">
        <v>1582</v>
      </c>
      <c r="C60" s="9" t="s">
        <v>182</v>
      </c>
      <c r="D60" s="11" t="s">
        <v>210</v>
      </c>
      <c r="E60" s="250" t="s">
        <v>4140</v>
      </c>
      <c r="F60" s="262">
        <v>11.99</v>
      </c>
      <c r="G60" s="261">
        <f>ROUNDUP(F60*Schnyder!$O$1,-2)</f>
        <v>8400</v>
      </c>
      <c r="H60" s="261">
        <f>ROUNDUP(F60*Schnyder!$O$4,-2)</f>
        <v>7800</v>
      </c>
      <c r="I60" s="2">
        <v>1</v>
      </c>
      <c r="J60" s="263">
        <f t="shared" si="0"/>
        <v>8400</v>
      </c>
      <c r="K60" s="263">
        <f t="shared" si="1"/>
        <v>7800</v>
      </c>
      <c r="L60" s="260" t="s">
        <v>5192</v>
      </c>
      <c r="M60" s="38">
        <f t="shared" si="2"/>
        <v>11.99</v>
      </c>
    </row>
    <row r="61" spans="1:13" x14ac:dyDescent="0.3">
      <c r="A61" s="4" t="s">
        <v>5191</v>
      </c>
      <c r="B61" s="222" t="s">
        <v>2824</v>
      </c>
      <c r="C61" s="9" t="s">
        <v>182</v>
      </c>
      <c r="D61" s="11" t="s">
        <v>210</v>
      </c>
      <c r="E61" s="250" t="s">
        <v>4139</v>
      </c>
      <c r="F61" s="262">
        <v>11.99</v>
      </c>
      <c r="G61" s="261">
        <f>ROUNDUP(F61*Schnyder!$O$1,-2)</f>
        <v>8400</v>
      </c>
      <c r="H61" s="261">
        <f>ROUNDUP(F61*Schnyder!$O$4,-2)</f>
        <v>7800</v>
      </c>
      <c r="I61" s="2">
        <v>1</v>
      </c>
      <c r="J61" s="263">
        <f t="shared" si="0"/>
        <v>8400</v>
      </c>
      <c r="K61" s="263">
        <f t="shared" si="1"/>
        <v>7800</v>
      </c>
      <c r="L61" s="260" t="s">
        <v>5190</v>
      </c>
      <c r="M61" s="38">
        <f t="shared" si="2"/>
        <v>11.99</v>
      </c>
    </row>
    <row r="62" spans="1:13" x14ac:dyDescent="0.3">
      <c r="A62" s="21" t="s">
        <v>4859</v>
      </c>
      <c r="B62" s="267" t="s">
        <v>1124</v>
      </c>
      <c r="C62" s="22" t="s">
        <v>183</v>
      </c>
      <c r="D62" s="12" t="s">
        <v>208</v>
      </c>
      <c r="E62" s="250" t="s">
        <v>4139</v>
      </c>
      <c r="F62" s="262">
        <v>11.99</v>
      </c>
      <c r="G62" s="261">
        <f>ROUNDUP(F62*Schnyder!$O$1,-2)</f>
        <v>8400</v>
      </c>
      <c r="H62" s="261">
        <f>ROUNDUP(F62*Schnyder!$O$4,-2)</f>
        <v>7800</v>
      </c>
      <c r="I62" s="2">
        <v>1</v>
      </c>
      <c r="J62" s="263">
        <f t="shared" si="0"/>
        <v>8400</v>
      </c>
      <c r="K62" s="263">
        <f t="shared" si="1"/>
        <v>7800</v>
      </c>
      <c r="L62" s="260" t="s">
        <v>5189</v>
      </c>
      <c r="M62" s="38">
        <f t="shared" si="2"/>
        <v>11.99</v>
      </c>
    </row>
    <row r="63" spans="1:13" x14ac:dyDescent="0.3">
      <c r="A63" s="4" t="s">
        <v>5188</v>
      </c>
      <c r="B63" s="266" t="s">
        <v>1126</v>
      </c>
      <c r="C63" s="19" t="s">
        <v>185</v>
      </c>
      <c r="D63" s="11" t="s">
        <v>210</v>
      </c>
      <c r="E63" s="250" t="s">
        <v>4139</v>
      </c>
      <c r="F63" s="262">
        <v>11.99</v>
      </c>
      <c r="G63" s="261">
        <f>ROUNDUP(F63*Schnyder!$O$1,-2)</f>
        <v>8400</v>
      </c>
      <c r="H63" s="261">
        <f>ROUNDUP(F63*Schnyder!$O$4,-2)</f>
        <v>7800</v>
      </c>
      <c r="I63" s="2">
        <v>1</v>
      </c>
      <c r="J63" s="263">
        <f t="shared" si="0"/>
        <v>8400</v>
      </c>
      <c r="K63" s="263">
        <f t="shared" si="1"/>
        <v>7800</v>
      </c>
      <c r="L63" s="260" t="s">
        <v>5187</v>
      </c>
      <c r="M63" s="38">
        <f t="shared" si="2"/>
        <v>11.99</v>
      </c>
    </row>
    <row r="64" spans="1:13" x14ac:dyDescent="0.3">
      <c r="A64" s="4" t="s">
        <v>1741</v>
      </c>
      <c r="B64" s="266" t="s">
        <v>1126</v>
      </c>
      <c r="C64" s="10" t="s">
        <v>187</v>
      </c>
      <c r="D64" s="11" t="s">
        <v>210</v>
      </c>
      <c r="E64" s="250" t="s">
        <v>4139</v>
      </c>
      <c r="F64" s="262">
        <v>11.99</v>
      </c>
      <c r="G64" s="261">
        <f>ROUNDUP(F64*Schnyder!$O$1,-2)</f>
        <v>8400</v>
      </c>
      <c r="H64" s="261">
        <f>ROUNDUP(F64*Schnyder!$O$4,-2)</f>
        <v>7800</v>
      </c>
      <c r="I64" s="2">
        <v>1</v>
      </c>
      <c r="J64" s="261">
        <f t="shared" si="0"/>
        <v>8400</v>
      </c>
      <c r="K64" s="261">
        <f t="shared" si="1"/>
        <v>7800</v>
      </c>
      <c r="L64" s="260" t="s">
        <v>1738</v>
      </c>
      <c r="M64" s="38">
        <f t="shared" si="2"/>
        <v>11.99</v>
      </c>
    </row>
    <row r="65" spans="1:15" x14ac:dyDescent="0.3">
      <c r="A65" s="4" t="s">
        <v>5186</v>
      </c>
      <c r="B65" s="265" t="s">
        <v>1113</v>
      </c>
      <c r="C65" s="4" t="s">
        <v>629</v>
      </c>
      <c r="D65" s="11" t="s">
        <v>210</v>
      </c>
      <c r="E65" s="250" t="s">
        <v>4139</v>
      </c>
      <c r="F65" s="262">
        <v>11.99</v>
      </c>
      <c r="G65" s="261">
        <f>ROUNDUP(F65*Schnyder!$O$1,-2)</f>
        <v>8400</v>
      </c>
      <c r="H65" s="261">
        <f>ROUNDUP(F65*Schnyder!$O$4,-2)</f>
        <v>7800</v>
      </c>
      <c r="I65" s="2">
        <v>2</v>
      </c>
      <c r="J65" s="263">
        <f t="shared" si="0"/>
        <v>16800</v>
      </c>
      <c r="K65" s="263">
        <f t="shared" si="1"/>
        <v>15600</v>
      </c>
      <c r="L65" s="260" t="s">
        <v>5185</v>
      </c>
      <c r="M65" s="38">
        <f t="shared" si="2"/>
        <v>23.98</v>
      </c>
      <c r="O65" s="42"/>
    </row>
    <row r="66" spans="1:15" x14ac:dyDescent="0.3">
      <c r="A66" s="4" t="s">
        <v>5184</v>
      </c>
      <c r="B66" s="158" t="s">
        <v>1126</v>
      </c>
      <c r="C66" s="4" t="s">
        <v>629</v>
      </c>
      <c r="D66" s="12" t="s">
        <v>208</v>
      </c>
      <c r="E66" s="250" t="s">
        <v>4139</v>
      </c>
      <c r="F66" s="262">
        <v>11.99</v>
      </c>
      <c r="G66" s="261">
        <f>ROUNDUP(F66*Schnyder!$O$1,-2)</f>
        <v>8400</v>
      </c>
      <c r="H66" s="261">
        <f>ROUNDUP(F66*Schnyder!$O$4,-2)</f>
        <v>7800</v>
      </c>
      <c r="I66" s="2">
        <v>1</v>
      </c>
      <c r="J66" s="263">
        <f t="shared" ref="J66:J129" si="3">G66*I66</f>
        <v>8400</v>
      </c>
      <c r="K66" s="263">
        <f t="shared" ref="K66:K129" si="4">H66*I66</f>
        <v>7800</v>
      </c>
      <c r="L66" s="260" t="s">
        <v>5183</v>
      </c>
      <c r="M66" s="38">
        <f t="shared" ref="M66:M129" si="5">F66*I66</f>
        <v>11.99</v>
      </c>
    </row>
    <row r="67" spans="1:15" x14ac:dyDescent="0.3">
      <c r="A67" s="21" t="s">
        <v>1590</v>
      </c>
      <c r="B67" s="150" t="s">
        <v>1582</v>
      </c>
      <c r="C67" s="19" t="s">
        <v>655</v>
      </c>
      <c r="D67" s="11" t="s">
        <v>210</v>
      </c>
      <c r="E67" s="250" t="s">
        <v>4139</v>
      </c>
      <c r="F67" s="262">
        <v>11.99</v>
      </c>
      <c r="G67" s="261">
        <f>ROUNDUP(F67*Schnyder!$O$1,-2)</f>
        <v>8400</v>
      </c>
      <c r="H67" s="261">
        <f>ROUNDUP(F67*Schnyder!$O$4,-2)</f>
        <v>7800</v>
      </c>
      <c r="I67" s="2">
        <v>1</v>
      </c>
      <c r="J67" s="263">
        <f t="shared" si="3"/>
        <v>8400</v>
      </c>
      <c r="K67" s="263">
        <f t="shared" si="4"/>
        <v>7800</v>
      </c>
      <c r="L67" s="260" t="s">
        <v>1617</v>
      </c>
      <c r="M67" s="38">
        <f t="shared" si="5"/>
        <v>11.99</v>
      </c>
    </row>
    <row r="68" spans="1:15" x14ac:dyDescent="0.3">
      <c r="A68" s="21" t="s">
        <v>2028</v>
      </c>
      <c r="B68" s="187" t="s">
        <v>2003</v>
      </c>
      <c r="C68" s="14" t="s">
        <v>767</v>
      </c>
      <c r="D68" s="12" t="s">
        <v>208</v>
      </c>
      <c r="E68" s="250" t="s">
        <v>4139</v>
      </c>
      <c r="F68" s="262">
        <v>11.99</v>
      </c>
      <c r="G68" s="261">
        <f>ROUNDUP(F68*Schnyder!$O$1,-2)</f>
        <v>8400</v>
      </c>
      <c r="H68" s="261">
        <f>ROUNDUP(F68*Schnyder!$O$4,-2)</f>
        <v>7800</v>
      </c>
      <c r="I68" s="2">
        <v>1</v>
      </c>
      <c r="J68" s="263">
        <f t="shared" si="3"/>
        <v>8400</v>
      </c>
      <c r="K68" s="263">
        <f t="shared" si="4"/>
        <v>7800</v>
      </c>
      <c r="L68" s="260" t="s">
        <v>5182</v>
      </c>
      <c r="M68" s="38">
        <f t="shared" si="5"/>
        <v>11.99</v>
      </c>
    </row>
    <row r="69" spans="1:15" x14ac:dyDescent="0.3">
      <c r="A69" s="4" t="s">
        <v>3711</v>
      </c>
      <c r="B69" s="242" t="s">
        <v>3740</v>
      </c>
      <c r="C69" s="6" t="s">
        <v>769</v>
      </c>
      <c r="D69" s="12" t="s">
        <v>208</v>
      </c>
      <c r="E69" s="250" t="s">
        <v>4139</v>
      </c>
      <c r="F69" s="262">
        <v>11.99</v>
      </c>
      <c r="G69" s="261">
        <f>ROUNDUP(F69*Schnyder!$O$1,-2)</f>
        <v>8400</v>
      </c>
      <c r="H69" s="261">
        <f>ROUNDUP(F69*Schnyder!$O$4,-2)</f>
        <v>7800</v>
      </c>
      <c r="I69" s="2">
        <v>1</v>
      </c>
      <c r="J69" s="263">
        <f t="shared" si="3"/>
        <v>8400</v>
      </c>
      <c r="K69" s="263">
        <f t="shared" si="4"/>
        <v>7800</v>
      </c>
      <c r="L69" s="260" t="s">
        <v>3712</v>
      </c>
      <c r="M69" s="38">
        <f t="shared" si="5"/>
        <v>11.99</v>
      </c>
    </row>
    <row r="70" spans="1:15" x14ac:dyDescent="0.3">
      <c r="A70" s="4" t="s">
        <v>1296</v>
      </c>
      <c r="B70" s="157" t="s">
        <v>1125</v>
      </c>
      <c r="C70" s="9" t="s">
        <v>182</v>
      </c>
      <c r="D70" s="12" t="s">
        <v>208</v>
      </c>
      <c r="E70" s="250" t="s">
        <v>4139</v>
      </c>
      <c r="F70" s="262">
        <v>10.99</v>
      </c>
      <c r="G70" s="261">
        <f>ROUNDUP(F70*Schnyder!$O$1,-2)</f>
        <v>7700</v>
      </c>
      <c r="H70" s="261">
        <f>ROUNDUP(F70*Schnyder!$O$4,-2)</f>
        <v>7200</v>
      </c>
      <c r="I70" s="2">
        <v>1</v>
      </c>
      <c r="J70" s="263">
        <f t="shared" si="3"/>
        <v>7700</v>
      </c>
      <c r="K70" s="263">
        <f t="shared" si="4"/>
        <v>7200</v>
      </c>
      <c r="L70" s="260" t="s">
        <v>5181</v>
      </c>
      <c r="M70" s="38">
        <f t="shared" si="5"/>
        <v>10.99</v>
      </c>
    </row>
    <row r="71" spans="1:15" x14ac:dyDescent="0.3">
      <c r="A71" s="4" t="s">
        <v>4511</v>
      </c>
      <c r="B71" s="144" t="s">
        <v>1106</v>
      </c>
      <c r="C71" s="19" t="s">
        <v>185</v>
      </c>
      <c r="D71" s="12" t="s">
        <v>208</v>
      </c>
      <c r="E71" s="250" t="s">
        <v>4139</v>
      </c>
      <c r="F71" s="262">
        <v>10.99</v>
      </c>
      <c r="G71" s="261">
        <f>ROUNDUP(F71*Schnyder!$O$1,-2)</f>
        <v>7700</v>
      </c>
      <c r="H71" s="261">
        <f>ROUNDUP(F71*Schnyder!$O$4,-2)</f>
        <v>7200</v>
      </c>
      <c r="I71" s="2">
        <v>1</v>
      </c>
      <c r="J71" s="263">
        <f t="shared" si="3"/>
        <v>7700</v>
      </c>
      <c r="K71" s="263">
        <f t="shared" si="4"/>
        <v>7200</v>
      </c>
      <c r="L71" s="260" t="s">
        <v>4512</v>
      </c>
      <c r="M71" s="38">
        <f t="shared" si="5"/>
        <v>10.99</v>
      </c>
    </row>
    <row r="72" spans="1:15" x14ac:dyDescent="0.3">
      <c r="A72" s="4" t="s">
        <v>91</v>
      </c>
      <c r="B72" s="155" t="s">
        <v>1123</v>
      </c>
      <c r="C72" s="19" t="s">
        <v>185</v>
      </c>
      <c r="D72" s="12" t="s">
        <v>208</v>
      </c>
      <c r="E72" s="250" t="s">
        <v>4139</v>
      </c>
      <c r="F72" s="262">
        <v>10.99</v>
      </c>
      <c r="G72" s="261">
        <f>ROUNDUP(F72*Schnyder!$O$1,-2)</f>
        <v>7700</v>
      </c>
      <c r="H72" s="261">
        <f>ROUNDUP(F72*Schnyder!$O$4,-2)</f>
        <v>7200</v>
      </c>
      <c r="I72" s="2">
        <v>2</v>
      </c>
      <c r="J72" s="261">
        <f t="shared" si="3"/>
        <v>15400</v>
      </c>
      <c r="K72" s="261">
        <f t="shared" si="4"/>
        <v>14400</v>
      </c>
      <c r="L72" s="260" t="s">
        <v>139</v>
      </c>
      <c r="M72" s="38">
        <f t="shared" si="5"/>
        <v>21.98</v>
      </c>
    </row>
    <row r="73" spans="1:15" x14ac:dyDescent="0.3">
      <c r="A73" s="4" t="s">
        <v>3093</v>
      </c>
      <c r="B73" s="22" t="s">
        <v>955</v>
      </c>
      <c r="C73" s="10" t="s">
        <v>181</v>
      </c>
      <c r="D73" s="12" t="s">
        <v>208</v>
      </c>
      <c r="E73" s="250" t="s">
        <v>4139</v>
      </c>
      <c r="F73" s="262">
        <v>9.99</v>
      </c>
      <c r="G73" s="261">
        <f>ROUNDUP(F73*Schnyder!$O$1,-2)</f>
        <v>7000</v>
      </c>
      <c r="H73" s="261">
        <f>ROUNDUP(F73*Schnyder!$O$4,-2)</f>
        <v>6500</v>
      </c>
      <c r="I73" s="2">
        <v>1</v>
      </c>
      <c r="J73" s="261">
        <f t="shared" si="3"/>
        <v>7000</v>
      </c>
      <c r="K73" s="261">
        <f t="shared" si="4"/>
        <v>6500</v>
      </c>
      <c r="L73" s="260" t="s">
        <v>3092</v>
      </c>
      <c r="M73" s="38">
        <f t="shared" si="5"/>
        <v>9.99</v>
      </c>
    </row>
    <row r="74" spans="1:15" x14ac:dyDescent="0.3">
      <c r="A74" s="4" t="s">
        <v>1668</v>
      </c>
      <c r="B74" s="151" t="s">
        <v>1119</v>
      </c>
      <c r="C74" s="9" t="s">
        <v>182</v>
      </c>
      <c r="D74" s="12" t="s">
        <v>208</v>
      </c>
      <c r="E74" s="250" t="s">
        <v>4139</v>
      </c>
      <c r="F74" s="262">
        <v>9.99</v>
      </c>
      <c r="G74" s="261">
        <f>ROUNDUP(F74*Schnyder!$O$1,-2)</f>
        <v>7000</v>
      </c>
      <c r="H74" s="261">
        <f>ROUNDUP(F74*Schnyder!$O$4,-2)</f>
        <v>6500</v>
      </c>
      <c r="I74" s="2">
        <v>2</v>
      </c>
      <c r="J74" s="263">
        <f t="shared" si="3"/>
        <v>14000</v>
      </c>
      <c r="K74" s="263">
        <f t="shared" si="4"/>
        <v>13000</v>
      </c>
      <c r="L74" s="260" t="s">
        <v>1679</v>
      </c>
      <c r="M74" s="38">
        <f t="shared" si="5"/>
        <v>19.98</v>
      </c>
    </row>
    <row r="75" spans="1:15" x14ac:dyDescent="0.3">
      <c r="A75" s="4" t="s">
        <v>1833</v>
      </c>
      <c r="B75" s="155" t="s">
        <v>1123</v>
      </c>
      <c r="C75" s="22" t="s">
        <v>183</v>
      </c>
      <c r="D75" s="12" t="s">
        <v>208</v>
      </c>
      <c r="E75" s="250" t="s">
        <v>4140</v>
      </c>
      <c r="F75" s="262">
        <v>9.99</v>
      </c>
      <c r="G75" s="261">
        <f>ROUNDUP(F75*Schnyder!$O$1,-2)</f>
        <v>7000</v>
      </c>
      <c r="H75" s="261">
        <f>ROUNDUP(F75*Schnyder!$O$4,-2)</f>
        <v>6500</v>
      </c>
      <c r="I75" s="2">
        <v>1</v>
      </c>
      <c r="J75" s="263">
        <f t="shared" si="3"/>
        <v>7000</v>
      </c>
      <c r="K75" s="263">
        <f t="shared" si="4"/>
        <v>6500</v>
      </c>
      <c r="L75" s="260" t="s">
        <v>5180</v>
      </c>
      <c r="M75" s="38">
        <f t="shared" si="5"/>
        <v>9.99</v>
      </c>
    </row>
    <row r="76" spans="1:15" x14ac:dyDescent="0.3">
      <c r="A76" s="4" t="s">
        <v>3471</v>
      </c>
      <c r="B76" s="176" t="s">
        <v>1798</v>
      </c>
      <c r="C76" s="22" t="s">
        <v>183</v>
      </c>
      <c r="D76" s="228" t="s">
        <v>3049</v>
      </c>
      <c r="E76" s="250" t="s">
        <v>4139</v>
      </c>
      <c r="F76" s="262">
        <v>9.99</v>
      </c>
      <c r="G76" s="261">
        <f>ROUNDUP(F76*Schnyder!$O$1,-2)</f>
        <v>7000</v>
      </c>
      <c r="H76" s="261">
        <f>ROUNDUP(F76*Schnyder!$O$4,-2)</f>
        <v>6500</v>
      </c>
      <c r="I76" s="2">
        <v>1</v>
      </c>
      <c r="J76" s="261">
        <f t="shared" si="3"/>
        <v>7000</v>
      </c>
      <c r="K76" s="261">
        <f t="shared" si="4"/>
        <v>6500</v>
      </c>
      <c r="L76" s="260" t="s">
        <v>5179</v>
      </c>
      <c r="M76" s="38">
        <f t="shared" si="5"/>
        <v>9.99</v>
      </c>
    </row>
    <row r="77" spans="1:15" x14ac:dyDescent="0.3">
      <c r="A77" s="4" t="s">
        <v>5178</v>
      </c>
      <c r="B77" s="141" t="s">
        <v>1103</v>
      </c>
      <c r="C77" s="8" t="s">
        <v>184</v>
      </c>
      <c r="D77" s="11" t="s">
        <v>210</v>
      </c>
      <c r="E77" s="250" t="s">
        <v>4139</v>
      </c>
      <c r="F77" s="262">
        <v>9.99</v>
      </c>
      <c r="G77" s="261">
        <f>ROUNDUP(F77*Schnyder!$O$1,-2)</f>
        <v>7000</v>
      </c>
      <c r="H77" s="261">
        <f>ROUNDUP(F77*Schnyder!$O$4,-2)</f>
        <v>6500</v>
      </c>
      <c r="I77" s="2">
        <v>1</v>
      </c>
      <c r="J77" s="261">
        <f t="shared" si="3"/>
        <v>7000</v>
      </c>
      <c r="K77" s="261">
        <f t="shared" si="4"/>
        <v>6500</v>
      </c>
      <c r="L77" s="260" t="s">
        <v>5177</v>
      </c>
      <c r="M77" s="38">
        <f t="shared" si="5"/>
        <v>9.99</v>
      </c>
    </row>
    <row r="78" spans="1:15" x14ac:dyDescent="0.3">
      <c r="A78" s="4" t="s">
        <v>5176</v>
      </c>
      <c r="B78" s="157" t="s">
        <v>1125</v>
      </c>
      <c r="C78" s="8" t="s">
        <v>184</v>
      </c>
      <c r="D78" s="12" t="s">
        <v>208</v>
      </c>
      <c r="E78" s="250" t="s">
        <v>4140</v>
      </c>
      <c r="F78" s="262">
        <v>9.99</v>
      </c>
      <c r="G78" s="261">
        <f>ROUNDUP(F78*Schnyder!$O$1,-2)</f>
        <v>7000</v>
      </c>
      <c r="H78" s="261">
        <f>ROUNDUP(F78*Schnyder!$O$4,-2)</f>
        <v>6500</v>
      </c>
      <c r="I78" s="2">
        <v>1</v>
      </c>
      <c r="J78" s="263">
        <f t="shared" si="3"/>
        <v>7000</v>
      </c>
      <c r="K78" s="263">
        <f t="shared" si="4"/>
        <v>6500</v>
      </c>
      <c r="L78" s="260" t="s">
        <v>5175</v>
      </c>
      <c r="M78" s="38">
        <f t="shared" si="5"/>
        <v>9.99</v>
      </c>
    </row>
    <row r="79" spans="1:15" x14ac:dyDescent="0.3">
      <c r="A79" s="4" t="s">
        <v>1584</v>
      </c>
      <c r="B79" s="150" t="s">
        <v>1582</v>
      </c>
      <c r="C79" s="19" t="s">
        <v>185</v>
      </c>
      <c r="D79" s="11" t="s">
        <v>210</v>
      </c>
      <c r="E79" s="250" t="s">
        <v>4139</v>
      </c>
      <c r="F79" s="262">
        <v>9.99</v>
      </c>
      <c r="G79" s="261">
        <f>ROUNDUP(F79*Schnyder!$O$1,-2)</f>
        <v>7000</v>
      </c>
      <c r="H79" s="261">
        <f>ROUNDUP(F79*Schnyder!$O$4,-2)</f>
        <v>6500</v>
      </c>
      <c r="I79" s="2">
        <v>2</v>
      </c>
      <c r="J79" s="263">
        <f t="shared" si="3"/>
        <v>14000</v>
      </c>
      <c r="K79" s="263">
        <f t="shared" si="4"/>
        <v>13000</v>
      </c>
      <c r="L79" s="260" t="s">
        <v>5174</v>
      </c>
      <c r="M79" s="38">
        <f t="shared" si="5"/>
        <v>19.98</v>
      </c>
    </row>
    <row r="80" spans="1:15" x14ac:dyDescent="0.3">
      <c r="A80" s="4" t="s">
        <v>441</v>
      </c>
      <c r="B80" s="158" t="s">
        <v>1126</v>
      </c>
      <c r="C80" s="19" t="s">
        <v>185</v>
      </c>
      <c r="D80" s="12" t="s">
        <v>208</v>
      </c>
      <c r="E80" s="250" t="s">
        <v>4139</v>
      </c>
      <c r="F80" s="262">
        <v>9.99</v>
      </c>
      <c r="G80" s="261">
        <f>ROUNDUP(F80*Schnyder!$O$1,-2)</f>
        <v>7000</v>
      </c>
      <c r="H80" s="261">
        <f>ROUNDUP(F80*Schnyder!$O$4,-2)</f>
        <v>6500</v>
      </c>
      <c r="I80" s="2">
        <v>1</v>
      </c>
      <c r="J80" s="263">
        <f t="shared" si="3"/>
        <v>7000</v>
      </c>
      <c r="K80" s="263">
        <f t="shared" si="4"/>
        <v>6500</v>
      </c>
      <c r="L80" s="260" t="s">
        <v>5173</v>
      </c>
      <c r="M80" s="38">
        <f t="shared" si="5"/>
        <v>9.99</v>
      </c>
      <c r="O80" s="57"/>
    </row>
    <row r="81" spans="1:15" x14ac:dyDescent="0.3">
      <c r="A81" s="4" t="s">
        <v>3727</v>
      </c>
      <c r="B81" s="242" t="s">
        <v>3740</v>
      </c>
      <c r="C81" s="10" t="s">
        <v>3714</v>
      </c>
      <c r="D81" s="11" t="s">
        <v>210</v>
      </c>
      <c r="E81" s="250" t="s">
        <v>4139</v>
      </c>
      <c r="F81" s="262">
        <v>9.99</v>
      </c>
      <c r="G81" s="261">
        <f>ROUNDUP(F81*Schnyder!$O$1,-2)</f>
        <v>7000</v>
      </c>
      <c r="H81" s="261">
        <f>ROUNDUP(F81*Schnyder!$O$4,-2)</f>
        <v>6500</v>
      </c>
      <c r="I81" s="2">
        <v>1</v>
      </c>
      <c r="J81" s="263">
        <f t="shared" si="3"/>
        <v>7000</v>
      </c>
      <c r="K81" s="263">
        <f t="shared" si="4"/>
        <v>6500</v>
      </c>
      <c r="L81" s="260" t="s">
        <v>3726</v>
      </c>
      <c r="M81" s="38">
        <f t="shared" si="5"/>
        <v>9.99</v>
      </c>
    </row>
    <row r="82" spans="1:15" x14ac:dyDescent="0.3">
      <c r="A82" s="4" t="s">
        <v>2493</v>
      </c>
      <c r="B82" s="146" t="s">
        <v>1108</v>
      </c>
      <c r="C82" s="4" t="s">
        <v>629</v>
      </c>
      <c r="D82" s="11" t="s">
        <v>210</v>
      </c>
      <c r="E82" s="250" t="s">
        <v>4140</v>
      </c>
      <c r="F82" s="262">
        <v>9.99</v>
      </c>
      <c r="G82" s="261">
        <f>ROUNDUP(F82*Schnyder!$O$1,-2)</f>
        <v>7000</v>
      </c>
      <c r="H82" s="261">
        <f>ROUNDUP(F82*Schnyder!$O$4,-2)</f>
        <v>6500</v>
      </c>
      <c r="I82" s="2">
        <v>1</v>
      </c>
      <c r="J82" s="263">
        <f t="shared" si="3"/>
        <v>7000</v>
      </c>
      <c r="K82" s="263">
        <f t="shared" si="4"/>
        <v>6500</v>
      </c>
      <c r="L82" s="260" t="s">
        <v>5172</v>
      </c>
      <c r="M82" s="38">
        <f t="shared" si="5"/>
        <v>9.99</v>
      </c>
    </row>
    <row r="83" spans="1:15" x14ac:dyDescent="0.3">
      <c r="A83" s="21" t="s">
        <v>3449</v>
      </c>
      <c r="B83" s="177" t="s">
        <v>1799</v>
      </c>
      <c r="C83" s="4" t="s">
        <v>629</v>
      </c>
      <c r="D83" s="11" t="s">
        <v>210</v>
      </c>
      <c r="E83" s="250" t="s">
        <v>4139</v>
      </c>
      <c r="F83" s="262">
        <v>9.99</v>
      </c>
      <c r="G83" s="261">
        <f>ROUNDUP(F83*Schnyder!$O$1,-2)</f>
        <v>7000</v>
      </c>
      <c r="H83" s="261">
        <f>ROUNDUP(F83*Schnyder!$O$4,-2)</f>
        <v>6500</v>
      </c>
      <c r="I83" s="2">
        <v>1</v>
      </c>
      <c r="J83" s="263">
        <f t="shared" si="3"/>
        <v>7000</v>
      </c>
      <c r="K83" s="263">
        <f t="shared" si="4"/>
        <v>6500</v>
      </c>
      <c r="L83" s="260" t="s">
        <v>3450</v>
      </c>
      <c r="M83" s="38">
        <f t="shared" si="5"/>
        <v>9.99</v>
      </c>
    </row>
    <row r="84" spans="1:15" x14ac:dyDescent="0.3">
      <c r="A84" s="4" t="s">
        <v>2064</v>
      </c>
      <c r="B84" s="155" t="s">
        <v>1123</v>
      </c>
      <c r="C84" s="4" t="s">
        <v>684</v>
      </c>
      <c r="D84" s="11" t="s">
        <v>210</v>
      </c>
      <c r="E84" s="250" t="s">
        <v>4139</v>
      </c>
      <c r="F84" s="262">
        <v>9.99</v>
      </c>
      <c r="G84" s="261">
        <f>ROUNDUP(F84*Schnyder!$O$1,-2)</f>
        <v>7000</v>
      </c>
      <c r="H84" s="261">
        <f>ROUNDUP(F84*Schnyder!$O$4,-2)</f>
        <v>6500</v>
      </c>
      <c r="I84" s="2">
        <v>2</v>
      </c>
      <c r="J84" s="261">
        <f t="shared" si="3"/>
        <v>14000</v>
      </c>
      <c r="K84" s="261">
        <f t="shared" si="4"/>
        <v>13000</v>
      </c>
      <c r="L84" s="260" t="s">
        <v>2063</v>
      </c>
      <c r="M84" s="38">
        <f t="shared" si="5"/>
        <v>19.98</v>
      </c>
      <c r="O84" s="57"/>
    </row>
    <row r="85" spans="1:15" x14ac:dyDescent="0.3">
      <c r="A85" s="4" t="s">
        <v>5171</v>
      </c>
      <c r="B85" s="158" t="s">
        <v>1126</v>
      </c>
      <c r="C85" s="10" t="s">
        <v>656</v>
      </c>
      <c r="D85" s="11" t="s">
        <v>210</v>
      </c>
      <c r="E85" s="250" t="s">
        <v>4139</v>
      </c>
      <c r="F85" s="262">
        <v>9.99</v>
      </c>
      <c r="G85" s="261">
        <f>ROUNDUP(F85*Schnyder!$O$1,-2)</f>
        <v>7000</v>
      </c>
      <c r="H85" s="261">
        <f>ROUNDUP(F85*Schnyder!$O$4,-2)</f>
        <v>6500</v>
      </c>
      <c r="I85" s="2">
        <v>1</v>
      </c>
      <c r="J85" s="263">
        <f t="shared" si="3"/>
        <v>7000</v>
      </c>
      <c r="K85" s="263">
        <f t="shared" si="4"/>
        <v>6500</v>
      </c>
      <c r="L85" s="260" t="s">
        <v>5170</v>
      </c>
      <c r="M85" s="38">
        <f t="shared" si="5"/>
        <v>9.99</v>
      </c>
    </row>
    <row r="86" spans="1:15" x14ac:dyDescent="0.3">
      <c r="A86" s="4" t="s">
        <v>5169</v>
      </c>
      <c r="B86" s="158" t="s">
        <v>1126</v>
      </c>
      <c r="C86" s="14" t="s">
        <v>767</v>
      </c>
      <c r="D86" s="12" t="s">
        <v>208</v>
      </c>
      <c r="E86" s="250" t="s">
        <v>4139</v>
      </c>
      <c r="F86" s="262">
        <v>9.99</v>
      </c>
      <c r="G86" s="261">
        <f>ROUNDUP(F86*Schnyder!$O$1,-2)</f>
        <v>7000</v>
      </c>
      <c r="H86" s="261">
        <f>ROUNDUP(F86*Schnyder!$O$4,-2)</f>
        <v>6500</v>
      </c>
      <c r="I86" s="2">
        <v>1</v>
      </c>
      <c r="J86" s="263">
        <f t="shared" si="3"/>
        <v>7000</v>
      </c>
      <c r="K86" s="263">
        <f t="shared" si="4"/>
        <v>6500</v>
      </c>
      <c r="L86" s="260" t="s">
        <v>5168</v>
      </c>
      <c r="M86" s="38">
        <f t="shared" si="5"/>
        <v>9.99</v>
      </c>
    </row>
    <row r="87" spans="1:15" x14ac:dyDescent="0.3">
      <c r="A87" s="4" t="s">
        <v>3735</v>
      </c>
      <c r="B87" s="242" t="s">
        <v>3740</v>
      </c>
      <c r="C87" s="6" t="s">
        <v>769</v>
      </c>
      <c r="D87" s="12" t="s">
        <v>208</v>
      </c>
      <c r="E87" s="250" t="s">
        <v>4139</v>
      </c>
      <c r="F87" s="262">
        <v>9.99</v>
      </c>
      <c r="G87" s="261">
        <f>ROUNDUP(F87*Schnyder!$O$1,-2)</f>
        <v>7000</v>
      </c>
      <c r="H87" s="261">
        <f>ROUNDUP(F87*Schnyder!$O$4,-2)</f>
        <v>6500</v>
      </c>
      <c r="I87" s="2">
        <v>1</v>
      </c>
      <c r="J87" s="263">
        <f t="shared" si="3"/>
        <v>7000</v>
      </c>
      <c r="K87" s="263">
        <f t="shared" si="4"/>
        <v>6500</v>
      </c>
      <c r="L87" s="260" t="s">
        <v>3753</v>
      </c>
      <c r="M87" s="38">
        <f t="shared" si="5"/>
        <v>9.99</v>
      </c>
    </row>
    <row r="88" spans="1:15" x14ac:dyDescent="0.3">
      <c r="A88" s="21" t="s">
        <v>4261</v>
      </c>
      <c r="B88" s="156" t="s">
        <v>1124</v>
      </c>
      <c r="C88" s="10" t="s">
        <v>181</v>
      </c>
      <c r="D88" s="11" t="s">
        <v>210</v>
      </c>
      <c r="E88" s="250" t="s">
        <v>4140</v>
      </c>
      <c r="F88" s="262">
        <v>8.99</v>
      </c>
      <c r="G88" s="261">
        <f>ROUNDUP(F88*Schnyder!$O$1,-2)</f>
        <v>6300</v>
      </c>
      <c r="H88" s="261">
        <f>ROUNDUP(F88*Schnyder!$O$4,-2)</f>
        <v>5900</v>
      </c>
      <c r="I88" s="2">
        <v>1</v>
      </c>
      <c r="J88" s="263">
        <f t="shared" si="3"/>
        <v>6300</v>
      </c>
      <c r="K88" s="263">
        <f t="shared" si="4"/>
        <v>5900</v>
      </c>
      <c r="L88" s="260" t="s">
        <v>5167</v>
      </c>
      <c r="M88" s="38">
        <f t="shared" si="5"/>
        <v>8.99</v>
      </c>
    </row>
    <row r="89" spans="1:15" x14ac:dyDescent="0.3">
      <c r="A89" s="4" t="s">
        <v>2124</v>
      </c>
      <c r="B89" s="156" t="s">
        <v>1124</v>
      </c>
      <c r="C89" s="19" t="s">
        <v>185</v>
      </c>
      <c r="D89" s="11" t="s">
        <v>210</v>
      </c>
      <c r="E89" s="250" t="s">
        <v>4139</v>
      </c>
      <c r="F89" s="262">
        <v>8.99</v>
      </c>
      <c r="G89" s="261">
        <f>ROUNDUP(F89*Schnyder!$O$1,-2)</f>
        <v>6300</v>
      </c>
      <c r="H89" s="261">
        <f>ROUNDUP(F89*Schnyder!$O$4,-2)</f>
        <v>5900</v>
      </c>
      <c r="I89" s="2">
        <v>1</v>
      </c>
      <c r="J89" s="263">
        <f t="shared" si="3"/>
        <v>6300</v>
      </c>
      <c r="K89" s="263">
        <f t="shared" si="4"/>
        <v>5900</v>
      </c>
      <c r="L89" s="260" t="s">
        <v>2123</v>
      </c>
      <c r="M89" s="38">
        <f t="shared" si="5"/>
        <v>8.99</v>
      </c>
    </row>
    <row r="90" spans="1:15" x14ac:dyDescent="0.3">
      <c r="A90" s="21" t="s">
        <v>5050</v>
      </c>
      <c r="B90" s="157" t="s">
        <v>1125</v>
      </c>
      <c r="C90" s="19" t="s">
        <v>185</v>
      </c>
      <c r="D90" s="12" t="s">
        <v>208</v>
      </c>
      <c r="E90" s="250" t="s">
        <v>4139</v>
      </c>
      <c r="F90" s="262">
        <v>8.99</v>
      </c>
      <c r="G90" s="261">
        <f>ROUNDUP(F90*Schnyder!$O$1,-2)</f>
        <v>6300</v>
      </c>
      <c r="H90" s="261">
        <f>ROUNDUP(F90*Schnyder!$O$4,-2)</f>
        <v>5900</v>
      </c>
      <c r="I90" s="2">
        <v>1</v>
      </c>
      <c r="J90" s="263">
        <f t="shared" si="3"/>
        <v>6300</v>
      </c>
      <c r="K90" s="263">
        <f t="shared" si="4"/>
        <v>5900</v>
      </c>
      <c r="L90" s="260" t="s">
        <v>5166</v>
      </c>
      <c r="M90" s="38">
        <f t="shared" si="5"/>
        <v>8.99</v>
      </c>
    </row>
    <row r="91" spans="1:15" x14ac:dyDescent="0.3">
      <c r="A91" s="4" t="s">
        <v>5165</v>
      </c>
      <c r="B91" s="158" t="s">
        <v>1126</v>
      </c>
      <c r="C91" s="10" t="s">
        <v>186</v>
      </c>
      <c r="D91" s="12" t="s">
        <v>208</v>
      </c>
      <c r="E91" s="250" t="s">
        <v>4139</v>
      </c>
      <c r="F91" s="262">
        <v>8.99</v>
      </c>
      <c r="G91" s="261">
        <f>ROUNDUP(F91*Schnyder!$O$1,-2)</f>
        <v>6300</v>
      </c>
      <c r="H91" s="261">
        <f>ROUNDUP(F91*Schnyder!$O$4,-2)</f>
        <v>5900</v>
      </c>
      <c r="I91" s="2">
        <v>1</v>
      </c>
      <c r="J91" s="263">
        <f t="shared" si="3"/>
        <v>6300</v>
      </c>
      <c r="K91" s="263">
        <f t="shared" si="4"/>
        <v>5900</v>
      </c>
      <c r="L91" s="260" t="s">
        <v>5164</v>
      </c>
      <c r="M91" s="38">
        <f t="shared" si="5"/>
        <v>8.99</v>
      </c>
      <c r="O91" s="42"/>
    </row>
    <row r="92" spans="1:15" x14ac:dyDescent="0.3">
      <c r="A92" s="4" t="s">
        <v>5163</v>
      </c>
      <c r="B92" s="164" t="s">
        <v>1135</v>
      </c>
      <c r="C92" s="10" t="s">
        <v>3714</v>
      </c>
      <c r="D92" s="11" t="s">
        <v>210</v>
      </c>
      <c r="E92" s="250" t="s">
        <v>4139</v>
      </c>
      <c r="F92" s="262">
        <v>8.99</v>
      </c>
      <c r="G92" s="261">
        <f>ROUNDUP(F92*Schnyder!$O$1,-2)</f>
        <v>6300</v>
      </c>
      <c r="H92" s="261">
        <f>ROUNDUP(F92*Schnyder!$O$4,-2)</f>
        <v>5900</v>
      </c>
      <c r="I92" s="2">
        <v>1</v>
      </c>
      <c r="J92" s="263">
        <f t="shared" si="3"/>
        <v>6300</v>
      </c>
      <c r="K92" s="263">
        <f t="shared" si="4"/>
        <v>5900</v>
      </c>
      <c r="L92" s="260" t="s">
        <v>5162</v>
      </c>
      <c r="M92" s="38">
        <f t="shared" si="5"/>
        <v>8.99</v>
      </c>
    </row>
    <row r="93" spans="1:15" x14ac:dyDescent="0.3">
      <c r="A93" s="4" t="s">
        <v>5161</v>
      </c>
      <c r="B93" s="64" t="s">
        <v>1091</v>
      </c>
      <c r="C93" s="10" t="s">
        <v>625</v>
      </c>
      <c r="D93" s="12" t="s">
        <v>208</v>
      </c>
      <c r="E93" s="250" t="s">
        <v>4139</v>
      </c>
      <c r="F93" s="262">
        <v>8.99</v>
      </c>
      <c r="G93" s="261">
        <f>ROUNDUP(F93*Schnyder!$O$1,-2)</f>
        <v>6300</v>
      </c>
      <c r="H93" s="261">
        <f>ROUNDUP(F93*Schnyder!$O$4,-2)</f>
        <v>5900</v>
      </c>
      <c r="I93" s="2">
        <v>1</v>
      </c>
      <c r="J93" s="263">
        <f t="shared" si="3"/>
        <v>6300</v>
      </c>
      <c r="K93" s="263">
        <f t="shared" si="4"/>
        <v>5900</v>
      </c>
      <c r="L93" s="260" t="s">
        <v>5160</v>
      </c>
      <c r="M93" s="38">
        <f t="shared" si="5"/>
        <v>8.99</v>
      </c>
    </row>
    <row r="94" spans="1:15" x14ac:dyDescent="0.3">
      <c r="A94" s="4" t="s">
        <v>2074</v>
      </c>
      <c r="B94" s="155" t="s">
        <v>1123</v>
      </c>
      <c r="C94" s="19" t="s">
        <v>683</v>
      </c>
      <c r="D94" s="11" t="s">
        <v>210</v>
      </c>
      <c r="E94" s="250" t="s">
        <v>4139</v>
      </c>
      <c r="F94" s="262">
        <v>8.99</v>
      </c>
      <c r="G94" s="261">
        <f>ROUNDUP(F94*Schnyder!$O$1,-2)</f>
        <v>6300</v>
      </c>
      <c r="H94" s="261">
        <f>ROUNDUP(F94*Schnyder!$O$4,-2)</f>
        <v>5900</v>
      </c>
      <c r="I94" s="2">
        <v>1</v>
      </c>
      <c r="J94" s="263">
        <f t="shared" si="3"/>
        <v>6300</v>
      </c>
      <c r="K94" s="263">
        <f t="shared" si="4"/>
        <v>5900</v>
      </c>
      <c r="L94" s="260" t="s">
        <v>2075</v>
      </c>
      <c r="M94" s="38">
        <f t="shared" si="5"/>
        <v>8.99</v>
      </c>
    </row>
    <row r="95" spans="1:15" x14ac:dyDescent="0.3">
      <c r="A95" s="4" t="s">
        <v>5159</v>
      </c>
      <c r="B95" s="80" t="s">
        <v>1010</v>
      </c>
      <c r="C95" s="19" t="s">
        <v>185</v>
      </c>
      <c r="D95" s="1" t="s">
        <v>211</v>
      </c>
      <c r="E95" s="250" t="s">
        <v>4139</v>
      </c>
      <c r="F95" s="262">
        <v>7.9920000000000009</v>
      </c>
      <c r="G95" s="261">
        <f>ROUNDUP(F95*Schnyder!$O$1,-2)</f>
        <v>5600</v>
      </c>
      <c r="H95" s="261">
        <f>ROUNDUP(F95*Schnyder!$O$4,-2)</f>
        <v>5200</v>
      </c>
      <c r="I95" s="2">
        <v>1</v>
      </c>
      <c r="J95" s="263">
        <f t="shared" si="3"/>
        <v>5600</v>
      </c>
      <c r="K95" s="263">
        <f t="shared" si="4"/>
        <v>5200</v>
      </c>
      <c r="L95" s="260" t="s">
        <v>5158</v>
      </c>
      <c r="M95" s="38">
        <f t="shared" si="5"/>
        <v>7.9920000000000009</v>
      </c>
    </row>
    <row r="96" spans="1:15" x14ac:dyDescent="0.3">
      <c r="A96" s="4" t="s">
        <v>5157</v>
      </c>
      <c r="B96" s="151" t="s">
        <v>1119</v>
      </c>
      <c r="C96" s="10" t="s">
        <v>181</v>
      </c>
      <c r="D96" s="11" t="s">
        <v>210</v>
      </c>
      <c r="E96" s="250" t="s">
        <v>4139</v>
      </c>
      <c r="F96" s="262">
        <v>7.99</v>
      </c>
      <c r="G96" s="261">
        <f>ROUNDUP(F96*Schnyder!$O$1,-2)</f>
        <v>5600</v>
      </c>
      <c r="H96" s="261">
        <f>ROUNDUP(F96*Schnyder!$O$4,-2)</f>
        <v>5200</v>
      </c>
      <c r="I96" s="2">
        <v>2</v>
      </c>
      <c r="J96" s="261">
        <f t="shared" si="3"/>
        <v>11200</v>
      </c>
      <c r="K96" s="261">
        <f t="shared" si="4"/>
        <v>10400</v>
      </c>
      <c r="L96" s="260" t="s">
        <v>5156</v>
      </c>
      <c r="M96" s="38">
        <f t="shared" si="5"/>
        <v>15.98</v>
      </c>
    </row>
    <row r="97" spans="1:15" x14ac:dyDescent="0.3">
      <c r="A97" s="4" t="s">
        <v>79</v>
      </c>
      <c r="B97" s="162" t="s">
        <v>1130</v>
      </c>
      <c r="C97" s="9" t="s">
        <v>182</v>
      </c>
      <c r="D97" s="11" t="s">
        <v>210</v>
      </c>
      <c r="E97" s="250" t="s">
        <v>4139</v>
      </c>
      <c r="F97" s="262">
        <v>7.99</v>
      </c>
      <c r="G97" s="261">
        <f>ROUNDUP(F97*Schnyder!$O$1,-2)</f>
        <v>5600</v>
      </c>
      <c r="H97" s="261">
        <f>ROUNDUP(F97*Schnyder!$O$4,-2)</f>
        <v>5200</v>
      </c>
      <c r="I97" s="2">
        <v>1</v>
      </c>
      <c r="J97" s="261">
        <f t="shared" si="3"/>
        <v>5600</v>
      </c>
      <c r="K97" s="261">
        <f t="shared" si="4"/>
        <v>5200</v>
      </c>
      <c r="L97" s="260" t="s">
        <v>5155</v>
      </c>
      <c r="M97" s="38">
        <f t="shared" si="5"/>
        <v>7.99</v>
      </c>
    </row>
    <row r="98" spans="1:15" x14ac:dyDescent="0.3">
      <c r="A98" s="4" t="s">
        <v>4250</v>
      </c>
      <c r="B98" s="227" t="s">
        <v>2945</v>
      </c>
      <c r="C98" s="9" t="s">
        <v>182</v>
      </c>
      <c r="D98" s="12" t="s">
        <v>208</v>
      </c>
      <c r="E98" s="250" t="s">
        <v>4140</v>
      </c>
      <c r="F98" s="262">
        <v>7.99</v>
      </c>
      <c r="G98" s="261">
        <f>ROUNDUP(F98*Schnyder!$O$1,-2)</f>
        <v>5600</v>
      </c>
      <c r="H98" s="261">
        <f>ROUNDUP(F98*Schnyder!$O$4,-2)</f>
        <v>5200</v>
      </c>
      <c r="I98" s="2">
        <v>1</v>
      </c>
      <c r="J98" s="263">
        <f t="shared" si="3"/>
        <v>5600</v>
      </c>
      <c r="K98" s="263">
        <f t="shared" si="4"/>
        <v>5200</v>
      </c>
      <c r="L98" s="260" t="s">
        <v>5154</v>
      </c>
      <c r="M98" s="38">
        <f t="shared" si="5"/>
        <v>7.99</v>
      </c>
    </row>
    <row r="99" spans="1:15" x14ac:dyDescent="0.3">
      <c r="A99" s="21" t="s">
        <v>5153</v>
      </c>
      <c r="B99" s="232" t="s">
        <v>3182</v>
      </c>
      <c r="C99" s="22" t="s">
        <v>183</v>
      </c>
      <c r="D99" s="11" t="s">
        <v>210</v>
      </c>
      <c r="E99" s="250" t="s">
        <v>4139</v>
      </c>
      <c r="F99" s="262">
        <v>7.99</v>
      </c>
      <c r="G99" s="261">
        <f>ROUNDUP(F99*Schnyder!$O$1,-2)</f>
        <v>5600</v>
      </c>
      <c r="H99" s="261">
        <f>ROUNDUP(F99*Schnyder!$O$4,-2)</f>
        <v>5200</v>
      </c>
      <c r="I99" s="2">
        <v>1</v>
      </c>
      <c r="J99" s="263">
        <f t="shared" si="3"/>
        <v>5600</v>
      </c>
      <c r="K99" s="263">
        <f t="shared" si="4"/>
        <v>5200</v>
      </c>
      <c r="L99" s="260" t="s">
        <v>5152</v>
      </c>
      <c r="M99" s="38">
        <f t="shared" si="5"/>
        <v>7.99</v>
      </c>
    </row>
    <row r="100" spans="1:15" x14ac:dyDescent="0.3">
      <c r="A100" s="4" t="s">
        <v>2011</v>
      </c>
      <c r="B100" s="187" t="s">
        <v>2003</v>
      </c>
      <c r="C100" s="8" t="s">
        <v>184</v>
      </c>
      <c r="D100" s="11" t="s">
        <v>210</v>
      </c>
      <c r="E100" s="250" t="s">
        <v>4139</v>
      </c>
      <c r="F100" s="262">
        <v>7.99</v>
      </c>
      <c r="G100" s="261">
        <f>ROUNDUP(F100*Schnyder!$O$1,-2)</f>
        <v>5600</v>
      </c>
      <c r="H100" s="261">
        <f>ROUNDUP(F100*Schnyder!$O$4,-2)</f>
        <v>5200</v>
      </c>
      <c r="I100" s="2">
        <v>1</v>
      </c>
      <c r="J100" s="263">
        <f t="shared" si="3"/>
        <v>5600</v>
      </c>
      <c r="K100" s="263">
        <f t="shared" si="4"/>
        <v>5200</v>
      </c>
      <c r="L100" s="260" t="s">
        <v>2012</v>
      </c>
      <c r="M100" s="38">
        <f t="shared" si="5"/>
        <v>7.99</v>
      </c>
    </row>
    <row r="101" spans="1:15" x14ac:dyDescent="0.3">
      <c r="A101" s="21" t="s">
        <v>5151</v>
      </c>
      <c r="B101" s="227" t="s">
        <v>2945</v>
      </c>
      <c r="C101" s="8" t="s">
        <v>184</v>
      </c>
      <c r="D101" s="11" t="s">
        <v>210</v>
      </c>
      <c r="E101" s="250" t="s">
        <v>4139</v>
      </c>
      <c r="F101" s="262">
        <v>7.99</v>
      </c>
      <c r="G101" s="261">
        <f>ROUNDUP(F101*Schnyder!$O$1,-2)</f>
        <v>5600</v>
      </c>
      <c r="H101" s="261">
        <f>ROUNDUP(F101*Schnyder!$O$4,-2)</f>
        <v>5200</v>
      </c>
      <c r="I101" s="2">
        <v>1</v>
      </c>
      <c r="J101" s="263">
        <f t="shared" si="3"/>
        <v>5600</v>
      </c>
      <c r="K101" s="263">
        <f t="shared" si="4"/>
        <v>5200</v>
      </c>
      <c r="L101" s="260" t="s">
        <v>5150</v>
      </c>
      <c r="M101" s="38">
        <f t="shared" si="5"/>
        <v>7.99</v>
      </c>
    </row>
    <row r="102" spans="1:15" x14ac:dyDescent="0.3">
      <c r="A102" s="4" t="s">
        <v>5149</v>
      </c>
      <c r="B102" s="22" t="s">
        <v>919</v>
      </c>
      <c r="C102" s="8" t="s">
        <v>184</v>
      </c>
      <c r="D102" s="12" t="s">
        <v>208</v>
      </c>
      <c r="E102" s="250" t="s">
        <v>4139</v>
      </c>
      <c r="F102" s="262">
        <v>7.99</v>
      </c>
      <c r="G102" s="261">
        <f>ROUNDUP(F102*Schnyder!$O$1,-2)</f>
        <v>5600</v>
      </c>
      <c r="H102" s="261">
        <f>ROUNDUP(F102*Schnyder!$O$4,-2)</f>
        <v>5200</v>
      </c>
      <c r="I102" s="2">
        <v>1</v>
      </c>
      <c r="J102" s="263">
        <f t="shared" si="3"/>
        <v>5600</v>
      </c>
      <c r="K102" s="263">
        <f t="shared" si="4"/>
        <v>5200</v>
      </c>
      <c r="L102" s="260" t="s">
        <v>5148</v>
      </c>
      <c r="M102" s="38">
        <f t="shared" si="5"/>
        <v>7.99</v>
      </c>
    </row>
    <row r="103" spans="1:15" x14ac:dyDescent="0.3">
      <c r="A103" s="4" t="s">
        <v>2097</v>
      </c>
      <c r="B103" s="157" t="s">
        <v>1125</v>
      </c>
      <c r="C103" s="8" t="s">
        <v>184</v>
      </c>
      <c r="D103" s="12" t="s">
        <v>208</v>
      </c>
      <c r="E103" s="250" t="s">
        <v>4140</v>
      </c>
      <c r="F103" s="262">
        <v>7.99</v>
      </c>
      <c r="G103" s="261">
        <f>ROUNDUP(F103*Schnyder!$O$1,-2)</f>
        <v>5600</v>
      </c>
      <c r="H103" s="261">
        <f>ROUNDUP(F103*Schnyder!$O$4,-2)</f>
        <v>5200</v>
      </c>
      <c r="I103" s="2">
        <v>1</v>
      </c>
      <c r="J103" s="263">
        <f t="shared" si="3"/>
        <v>5600</v>
      </c>
      <c r="K103" s="263">
        <f t="shared" si="4"/>
        <v>5200</v>
      </c>
      <c r="L103" s="260" t="s">
        <v>5147</v>
      </c>
      <c r="M103" s="38">
        <f t="shared" si="5"/>
        <v>7.99</v>
      </c>
    </row>
    <row r="104" spans="1:15" x14ac:dyDescent="0.3">
      <c r="A104" s="4" t="s">
        <v>3048</v>
      </c>
      <c r="B104" s="163" t="s">
        <v>1134</v>
      </c>
      <c r="C104" s="8" t="s">
        <v>184</v>
      </c>
      <c r="D104" s="12" t="s">
        <v>208</v>
      </c>
      <c r="E104" s="250" t="s">
        <v>4139</v>
      </c>
      <c r="F104" s="262">
        <v>7.99</v>
      </c>
      <c r="G104" s="261">
        <f>ROUNDUP(F104*Schnyder!$O$1,-2)</f>
        <v>5600</v>
      </c>
      <c r="H104" s="261">
        <f>ROUNDUP(F104*Schnyder!$O$4,-2)</f>
        <v>5200</v>
      </c>
      <c r="I104" s="2">
        <v>4</v>
      </c>
      <c r="J104" s="263">
        <f t="shared" si="3"/>
        <v>22400</v>
      </c>
      <c r="K104" s="263">
        <f t="shared" si="4"/>
        <v>20800</v>
      </c>
      <c r="L104" s="260" t="s">
        <v>3047</v>
      </c>
      <c r="M104" s="38">
        <f t="shared" si="5"/>
        <v>31.96</v>
      </c>
    </row>
    <row r="105" spans="1:15" x14ac:dyDescent="0.3">
      <c r="A105" s="4" t="s">
        <v>5146</v>
      </c>
      <c r="B105" s="141" t="s">
        <v>1103</v>
      </c>
      <c r="C105" s="19" t="s">
        <v>185</v>
      </c>
      <c r="D105" s="11" t="s">
        <v>210</v>
      </c>
      <c r="E105" s="250" t="s">
        <v>4139</v>
      </c>
      <c r="F105" s="262">
        <v>7.99</v>
      </c>
      <c r="G105" s="261">
        <f>ROUNDUP(F105*Schnyder!$O$1,-2)</f>
        <v>5600</v>
      </c>
      <c r="H105" s="261">
        <f>ROUNDUP(F105*Schnyder!$O$4,-2)</f>
        <v>5200</v>
      </c>
      <c r="I105" s="2">
        <v>1</v>
      </c>
      <c r="J105" s="263">
        <f t="shared" si="3"/>
        <v>5600</v>
      </c>
      <c r="K105" s="263">
        <f t="shared" si="4"/>
        <v>5200</v>
      </c>
      <c r="L105" s="260" t="s">
        <v>5145</v>
      </c>
      <c r="M105" s="38">
        <f t="shared" si="5"/>
        <v>7.99</v>
      </c>
    </row>
    <row r="106" spans="1:15" x14ac:dyDescent="0.3">
      <c r="A106" s="21" t="s">
        <v>5111</v>
      </c>
      <c r="B106" s="223" t="s">
        <v>2824</v>
      </c>
      <c r="C106" s="19" t="s">
        <v>185</v>
      </c>
      <c r="D106" s="12" t="s">
        <v>208</v>
      </c>
      <c r="E106" s="250" t="s">
        <v>4139</v>
      </c>
      <c r="F106" s="262">
        <v>7.99</v>
      </c>
      <c r="G106" s="261">
        <f>ROUNDUP(F106*Schnyder!$O$1,-2)</f>
        <v>5600</v>
      </c>
      <c r="H106" s="261">
        <f>ROUNDUP(F106*Schnyder!$O$4,-2)</f>
        <v>5200</v>
      </c>
      <c r="I106" s="2">
        <v>1</v>
      </c>
      <c r="J106" s="263">
        <f t="shared" si="3"/>
        <v>5600</v>
      </c>
      <c r="K106" s="263">
        <f t="shared" si="4"/>
        <v>5200</v>
      </c>
      <c r="L106" s="260" t="s">
        <v>5144</v>
      </c>
      <c r="M106" s="38">
        <f t="shared" si="5"/>
        <v>7.99</v>
      </c>
    </row>
    <row r="107" spans="1:15" x14ac:dyDescent="0.3">
      <c r="A107" s="21" t="s">
        <v>3690</v>
      </c>
      <c r="B107" s="223" t="s">
        <v>2824</v>
      </c>
      <c r="C107" s="19" t="s">
        <v>185</v>
      </c>
      <c r="D107" s="12" t="s">
        <v>208</v>
      </c>
      <c r="E107" s="250" t="s">
        <v>4139</v>
      </c>
      <c r="F107" s="262">
        <v>7.99</v>
      </c>
      <c r="G107" s="261">
        <f>ROUNDUP(F107*Schnyder!$O$1,-2)</f>
        <v>5600</v>
      </c>
      <c r="H107" s="261">
        <f>ROUNDUP(F107*Schnyder!$O$4,-2)</f>
        <v>5200</v>
      </c>
      <c r="I107" s="2">
        <v>1</v>
      </c>
      <c r="J107" s="263">
        <f t="shared" si="3"/>
        <v>5600</v>
      </c>
      <c r="K107" s="263">
        <f t="shared" si="4"/>
        <v>5200</v>
      </c>
      <c r="L107" s="260" t="s">
        <v>5143</v>
      </c>
      <c r="M107" s="38">
        <f t="shared" si="5"/>
        <v>7.99</v>
      </c>
    </row>
    <row r="108" spans="1:15" x14ac:dyDescent="0.3">
      <c r="A108" s="4" t="s">
        <v>5142</v>
      </c>
      <c r="B108" s="166" t="s">
        <v>1137</v>
      </c>
      <c r="C108" s="10" t="s">
        <v>187</v>
      </c>
      <c r="D108" s="11" t="s">
        <v>210</v>
      </c>
      <c r="E108" s="250" t="s">
        <v>4140</v>
      </c>
      <c r="F108" s="262">
        <v>7.99</v>
      </c>
      <c r="G108" s="261">
        <f>ROUNDUP(F108*Schnyder!$O$1,-2)</f>
        <v>5600</v>
      </c>
      <c r="H108" s="261">
        <f>ROUNDUP(F108*Schnyder!$O$4,-2)</f>
        <v>5200</v>
      </c>
      <c r="I108" s="2">
        <v>1</v>
      </c>
      <c r="J108" s="263">
        <f t="shared" si="3"/>
        <v>5600</v>
      </c>
      <c r="K108" s="263">
        <f t="shared" si="4"/>
        <v>5200</v>
      </c>
      <c r="L108" s="260" t="s">
        <v>5141</v>
      </c>
      <c r="M108" s="38">
        <f t="shared" si="5"/>
        <v>7.99</v>
      </c>
      <c r="O108" s="42"/>
    </row>
    <row r="109" spans="1:15" x14ac:dyDescent="0.3">
      <c r="A109" s="4" t="s">
        <v>2065</v>
      </c>
      <c r="B109" s="155" t="s">
        <v>1123</v>
      </c>
      <c r="C109" s="14" t="s">
        <v>767</v>
      </c>
      <c r="D109" s="12" t="s">
        <v>208</v>
      </c>
      <c r="E109" s="250" t="s">
        <v>4139</v>
      </c>
      <c r="F109" s="262">
        <v>7.99</v>
      </c>
      <c r="G109" s="261">
        <f>ROUNDUP(F109*Schnyder!$O$1,-2)</f>
        <v>5600</v>
      </c>
      <c r="H109" s="261">
        <f>ROUNDUP(F109*Schnyder!$O$4,-2)</f>
        <v>5200</v>
      </c>
      <c r="I109" s="2">
        <v>3</v>
      </c>
      <c r="J109" s="263">
        <f t="shared" si="3"/>
        <v>16800</v>
      </c>
      <c r="K109" s="263">
        <f t="shared" si="4"/>
        <v>15600</v>
      </c>
      <c r="L109" s="260" t="s">
        <v>2066</v>
      </c>
      <c r="M109" s="38">
        <f t="shared" si="5"/>
        <v>23.97</v>
      </c>
    </row>
    <row r="110" spans="1:15" x14ac:dyDescent="0.3">
      <c r="A110" s="4" t="s">
        <v>310</v>
      </c>
      <c r="B110" s="163" t="s">
        <v>1134</v>
      </c>
      <c r="C110" s="6" t="s">
        <v>769</v>
      </c>
      <c r="D110" s="12" t="s">
        <v>208</v>
      </c>
      <c r="E110" s="250" t="s">
        <v>4139</v>
      </c>
      <c r="F110" s="262">
        <v>7.99</v>
      </c>
      <c r="G110" s="261">
        <f>ROUNDUP(F110*Schnyder!$O$1,-2)</f>
        <v>5600</v>
      </c>
      <c r="H110" s="261">
        <f>ROUNDUP(F110*Schnyder!$O$4,-2)</f>
        <v>5200</v>
      </c>
      <c r="I110" s="2">
        <v>1</v>
      </c>
      <c r="J110" s="263">
        <f t="shared" si="3"/>
        <v>5600</v>
      </c>
      <c r="K110" s="263">
        <f t="shared" si="4"/>
        <v>5200</v>
      </c>
      <c r="L110" s="260" t="s">
        <v>5140</v>
      </c>
      <c r="M110" s="38">
        <f t="shared" si="5"/>
        <v>7.99</v>
      </c>
    </row>
    <row r="111" spans="1:15" x14ac:dyDescent="0.3">
      <c r="A111" s="4" t="s">
        <v>5139</v>
      </c>
      <c r="B111" s="96" t="s">
        <v>1026</v>
      </c>
      <c r="C111" s="6" t="s">
        <v>769</v>
      </c>
      <c r="D111" s="13" t="s">
        <v>209</v>
      </c>
      <c r="E111" s="250" t="s">
        <v>4139</v>
      </c>
      <c r="F111" s="262">
        <v>7.99</v>
      </c>
      <c r="G111" s="261">
        <f>ROUNDUP(F111*Schnyder!$O$1,-2)</f>
        <v>5600</v>
      </c>
      <c r="H111" s="261">
        <f>ROUNDUP(F111*Schnyder!$O$4,-2)</f>
        <v>5200</v>
      </c>
      <c r="I111" s="2">
        <v>1</v>
      </c>
      <c r="J111" s="263">
        <f t="shared" si="3"/>
        <v>5600</v>
      </c>
      <c r="K111" s="263">
        <f t="shared" si="4"/>
        <v>5200</v>
      </c>
      <c r="L111" s="260" t="s">
        <v>5138</v>
      </c>
      <c r="M111" s="38">
        <f t="shared" si="5"/>
        <v>7.99</v>
      </c>
    </row>
    <row r="112" spans="1:15" x14ac:dyDescent="0.3">
      <c r="A112" s="21" t="s">
        <v>5137</v>
      </c>
      <c r="B112" s="177" t="s">
        <v>1800</v>
      </c>
      <c r="C112" s="8" t="s">
        <v>184</v>
      </c>
      <c r="D112" s="12" t="s">
        <v>208</v>
      </c>
      <c r="E112" s="250" t="s">
        <v>4139</v>
      </c>
      <c r="F112" s="262">
        <v>7.49</v>
      </c>
      <c r="G112" s="261">
        <f>ROUNDUP(F112*Schnyder!$O$1,-2)</f>
        <v>5300</v>
      </c>
      <c r="H112" s="261">
        <f>ROUNDUP(F112*Schnyder!$O$4,-2)</f>
        <v>4900</v>
      </c>
      <c r="I112" s="2">
        <v>1</v>
      </c>
      <c r="J112" s="263">
        <f t="shared" si="3"/>
        <v>5300</v>
      </c>
      <c r="K112" s="263">
        <f t="shared" si="4"/>
        <v>4900</v>
      </c>
      <c r="L112" s="260" t="s">
        <v>5136</v>
      </c>
      <c r="M112" s="38">
        <f t="shared" si="5"/>
        <v>7.49</v>
      </c>
    </row>
    <row r="113" spans="1:15" x14ac:dyDescent="0.3">
      <c r="A113" s="4" t="s">
        <v>3337</v>
      </c>
      <c r="B113" s="139" t="s">
        <v>1101</v>
      </c>
      <c r="C113" s="6" t="s">
        <v>769</v>
      </c>
      <c r="D113" s="12" t="s">
        <v>208</v>
      </c>
      <c r="E113" s="250" t="s">
        <v>4139</v>
      </c>
      <c r="F113" s="262">
        <v>6.99</v>
      </c>
      <c r="G113" s="261">
        <f>ROUNDUP(F113*Schnyder!$O$1,-2)</f>
        <v>4900</v>
      </c>
      <c r="H113" s="261">
        <f>ROUNDUP(F113*Schnyder!$O$4,-2)</f>
        <v>4600</v>
      </c>
      <c r="I113" s="2">
        <v>1</v>
      </c>
      <c r="J113" s="261">
        <f t="shared" si="3"/>
        <v>4900</v>
      </c>
      <c r="K113" s="261">
        <f t="shared" si="4"/>
        <v>4600</v>
      </c>
      <c r="L113" s="260" t="s">
        <v>3336</v>
      </c>
      <c r="M113" s="38">
        <f t="shared" si="5"/>
        <v>6.99</v>
      </c>
    </row>
    <row r="114" spans="1:15" x14ac:dyDescent="0.3">
      <c r="A114" s="4" t="s">
        <v>5135</v>
      </c>
      <c r="B114" s="242" t="s">
        <v>3740</v>
      </c>
      <c r="C114" s="10" t="s">
        <v>181</v>
      </c>
      <c r="D114" s="11" t="s">
        <v>210</v>
      </c>
      <c r="E114" s="250" t="s">
        <v>4139</v>
      </c>
      <c r="F114" s="262">
        <v>6.99</v>
      </c>
      <c r="G114" s="261">
        <f>ROUNDUP(F114*Schnyder!$O$1,-2)</f>
        <v>4900</v>
      </c>
      <c r="H114" s="261">
        <f>ROUNDUP(F114*Schnyder!$O$4,-2)</f>
        <v>4600</v>
      </c>
      <c r="I114" s="2">
        <v>3</v>
      </c>
      <c r="J114" s="263">
        <f t="shared" si="3"/>
        <v>14700</v>
      </c>
      <c r="K114" s="263">
        <f t="shared" si="4"/>
        <v>13800</v>
      </c>
      <c r="L114" s="260" t="s">
        <v>5134</v>
      </c>
      <c r="M114" s="38">
        <f t="shared" si="5"/>
        <v>20.97</v>
      </c>
    </row>
    <row r="115" spans="1:15" x14ac:dyDescent="0.3">
      <c r="A115" s="4" t="s">
        <v>11</v>
      </c>
      <c r="B115" s="155" t="s">
        <v>1123</v>
      </c>
      <c r="C115" s="10" t="s">
        <v>181</v>
      </c>
      <c r="D115" s="12" t="s">
        <v>208</v>
      </c>
      <c r="E115" s="250" t="s">
        <v>4140</v>
      </c>
      <c r="F115" s="262">
        <v>6.99</v>
      </c>
      <c r="G115" s="261">
        <f>ROUNDUP(F115*Schnyder!$O$1,-2)</f>
        <v>4900</v>
      </c>
      <c r="H115" s="261">
        <f>ROUNDUP(F115*Schnyder!$O$4,-2)</f>
        <v>4600</v>
      </c>
      <c r="I115" s="2">
        <v>1</v>
      </c>
      <c r="J115" s="263">
        <f t="shared" si="3"/>
        <v>4900</v>
      </c>
      <c r="K115" s="263">
        <f t="shared" si="4"/>
        <v>4600</v>
      </c>
      <c r="L115" s="260" t="s">
        <v>5133</v>
      </c>
      <c r="M115" s="38">
        <f t="shared" si="5"/>
        <v>6.99</v>
      </c>
    </row>
    <row r="116" spans="1:15" x14ac:dyDescent="0.3">
      <c r="A116" s="4" t="s">
        <v>1614</v>
      </c>
      <c r="B116" s="150" t="s">
        <v>1582</v>
      </c>
      <c r="C116" s="10" t="s">
        <v>181</v>
      </c>
      <c r="D116" s="12" t="s">
        <v>208</v>
      </c>
      <c r="E116" s="250" t="s">
        <v>4140</v>
      </c>
      <c r="F116" s="262">
        <v>6.99</v>
      </c>
      <c r="G116" s="261">
        <f>ROUNDUP(F116*Schnyder!$O$1,-2)</f>
        <v>4900</v>
      </c>
      <c r="H116" s="261">
        <f>ROUNDUP(F116*Schnyder!$O$4,-2)</f>
        <v>4600</v>
      </c>
      <c r="I116" s="2">
        <v>1</v>
      </c>
      <c r="J116" s="261">
        <f t="shared" si="3"/>
        <v>4900</v>
      </c>
      <c r="K116" s="261">
        <f t="shared" si="4"/>
        <v>4600</v>
      </c>
      <c r="L116" s="260" t="s">
        <v>5132</v>
      </c>
      <c r="M116" s="38">
        <f t="shared" si="5"/>
        <v>6.99</v>
      </c>
      <c r="O116" s="57"/>
    </row>
    <row r="117" spans="1:15" x14ac:dyDescent="0.3">
      <c r="A117" s="4" t="s">
        <v>4144</v>
      </c>
      <c r="B117" s="223" t="s">
        <v>2824</v>
      </c>
      <c r="C117" s="10" t="s">
        <v>181</v>
      </c>
      <c r="D117" s="12" t="s">
        <v>208</v>
      </c>
      <c r="E117" s="250" t="s">
        <v>4139</v>
      </c>
      <c r="F117" s="262">
        <v>6.99</v>
      </c>
      <c r="G117" s="261">
        <f>ROUNDUP(F117*Schnyder!$O$1,-2)</f>
        <v>4900</v>
      </c>
      <c r="H117" s="261">
        <f>ROUNDUP(F117*Schnyder!$O$4,-2)</f>
        <v>4600</v>
      </c>
      <c r="I117" s="2">
        <v>1</v>
      </c>
      <c r="J117" s="263">
        <f t="shared" si="3"/>
        <v>4900</v>
      </c>
      <c r="K117" s="263">
        <f t="shared" si="4"/>
        <v>4600</v>
      </c>
      <c r="L117" s="260" t="s">
        <v>4143</v>
      </c>
      <c r="M117" s="38">
        <f t="shared" si="5"/>
        <v>6.99</v>
      </c>
    </row>
    <row r="118" spans="1:15" x14ac:dyDescent="0.3">
      <c r="A118" s="21" t="s">
        <v>5101</v>
      </c>
      <c r="B118" s="223" t="s">
        <v>2824</v>
      </c>
      <c r="C118" s="10" t="s">
        <v>181</v>
      </c>
      <c r="D118" s="12" t="s">
        <v>208</v>
      </c>
      <c r="E118" s="250" t="s">
        <v>4139</v>
      </c>
      <c r="F118" s="262">
        <v>6.99</v>
      </c>
      <c r="G118" s="261">
        <f>ROUNDUP(F118*Schnyder!$O$1,-2)</f>
        <v>4900</v>
      </c>
      <c r="H118" s="261">
        <f>ROUNDUP(F118*Schnyder!$O$4,-2)</f>
        <v>4600</v>
      </c>
      <c r="I118" s="2">
        <v>1</v>
      </c>
      <c r="J118" s="263">
        <f t="shared" si="3"/>
        <v>4900</v>
      </c>
      <c r="K118" s="263">
        <f t="shared" si="4"/>
        <v>4600</v>
      </c>
      <c r="L118" s="260" t="s">
        <v>5131</v>
      </c>
      <c r="M118" s="38">
        <f t="shared" si="5"/>
        <v>6.99</v>
      </c>
    </row>
    <row r="119" spans="1:15" x14ac:dyDescent="0.3">
      <c r="A119" s="21" t="s">
        <v>4253</v>
      </c>
      <c r="B119" s="227" t="s">
        <v>2945</v>
      </c>
      <c r="C119" s="10" t="s">
        <v>181</v>
      </c>
      <c r="D119" s="12" t="s">
        <v>208</v>
      </c>
      <c r="E119" s="250" t="s">
        <v>4139</v>
      </c>
      <c r="F119" s="262">
        <v>6.99</v>
      </c>
      <c r="G119" s="261">
        <f>ROUNDUP(F119*Schnyder!$O$1,-2)</f>
        <v>4900</v>
      </c>
      <c r="H119" s="261">
        <f>ROUNDUP(F119*Schnyder!$O$4,-2)</f>
        <v>4600</v>
      </c>
      <c r="I119" s="2">
        <v>1</v>
      </c>
      <c r="J119" s="263">
        <f t="shared" si="3"/>
        <v>4900</v>
      </c>
      <c r="K119" s="263">
        <f t="shared" si="4"/>
        <v>4600</v>
      </c>
      <c r="L119" s="260" t="s">
        <v>5130</v>
      </c>
      <c r="M119" s="38">
        <f t="shared" si="5"/>
        <v>6.99</v>
      </c>
    </row>
    <row r="120" spans="1:15" x14ac:dyDescent="0.3">
      <c r="A120" s="4" t="s">
        <v>2948</v>
      </c>
      <c r="B120" s="176" t="s">
        <v>1798</v>
      </c>
      <c r="C120" s="10" t="s">
        <v>181</v>
      </c>
      <c r="D120" s="228" t="s">
        <v>3049</v>
      </c>
      <c r="E120" s="250" t="s">
        <v>4139</v>
      </c>
      <c r="F120" s="262">
        <v>6.99</v>
      </c>
      <c r="G120" s="261">
        <f>ROUNDUP(F120*Schnyder!$O$1,-2)</f>
        <v>4900</v>
      </c>
      <c r="H120" s="261">
        <f>ROUNDUP(F120*Schnyder!$O$4,-2)</f>
        <v>4600</v>
      </c>
      <c r="I120" s="2">
        <v>1</v>
      </c>
      <c r="J120" s="263">
        <f t="shared" si="3"/>
        <v>4900</v>
      </c>
      <c r="K120" s="263">
        <f t="shared" si="4"/>
        <v>4600</v>
      </c>
      <c r="L120" s="260" t="s">
        <v>3173</v>
      </c>
      <c r="M120" s="38">
        <f t="shared" si="5"/>
        <v>6.99</v>
      </c>
    </row>
    <row r="121" spans="1:15" x14ac:dyDescent="0.3">
      <c r="A121" s="4" t="s">
        <v>5095</v>
      </c>
      <c r="B121" s="161" t="s">
        <v>1131</v>
      </c>
      <c r="C121" s="9" t="s">
        <v>182</v>
      </c>
      <c r="D121" s="12" t="s">
        <v>208</v>
      </c>
      <c r="E121" s="250" t="s">
        <v>4139</v>
      </c>
      <c r="F121" s="262">
        <v>6.99</v>
      </c>
      <c r="G121" s="261">
        <f>ROUNDUP(F121*Schnyder!$O$1,-2)</f>
        <v>4900</v>
      </c>
      <c r="H121" s="261">
        <f>ROUNDUP(F121*Schnyder!$O$4,-2)</f>
        <v>4600</v>
      </c>
      <c r="I121" s="2">
        <v>1</v>
      </c>
      <c r="J121" s="261">
        <f t="shared" si="3"/>
        <v>4900</v>
      </c>
      <c r="K121" s="261">
        <f t="shared" si="4"/>
        <v>4600</v>
      </c>
      <c r="L121" s="260" t="s">
        <v>5129</v>
      </c>
      <c r="M121" s="38">
        <f t="shared" si="5"/>
        <v>6.99</v>
      </c>
    </row>
    <row r="122" spans="1:15" x14ac:dyDescent="0.3">
      <c r="A122" s="4" t="s">
        <v>5128</v>
      </c>
      <c r="B122" s="162" t="s">
        <v>1130</v>
      </c>
      <c r="C122" s="22" t="s">
        <v>183</v>
      </c>
      <c r="D122" s="11" t="s">
        <v>210</v>
      </c>
      <c r="E122" s="250" t="s">
        <v>4139</v>
      </c>
      <c r="F122" s="262">
        <v>6.99</v>
      </c>
      <c r="G122" s="261">
        <f>ROUNDUP(F122*Schnyder!$O$1,-2)</f>
        <v>4900</v>
      </c>
      <c r="H122" s="261">
        <f>ROUNDUP(F122*Schnyder!$O$4,-2)</f>
        <v>4600</v>
      </c>
      <c r="I122" s="2">
        <v>1</v>
      </c>
      <c r="J122" s="263">
        <f t="shared" si="3"/>
        <v>4900</v>
      </c>
      <c r="K122" s="263">
        <f t="shared" si="4"/>
        <v>4600</v>
      </c>
      <c r="L122" s="260" t="s">
        <v>5127</v>
      </c>
      <c r="M122" s="38">
        <f t="shared" si="5"/>
        <v>6.99</v>
      </c>
    </row>
    <row r="123" spans="1:15" x14ac:dyDescent="0.3">
      <c r="A123" s="4" t="s">
        <v>5126</v>
      </c>
      <c r="B123" s="109" t="s">
        <v>1082</v>
      </c>
      <c r="C123" s="22" t="s">
        <v>183</v>
      </c>
      <c r="D123" s="12" t="s">
        <v>208</v>
      </c>
      <c r="E123" s="250" t="s">
        <v>4139</v>
      </c>
      <c r="F123" s="262">
        <v>6.99</v>
      </c>
      <c r="G123" s="261">
        <f>ROUNDUP(F123*Schnyder!$O$1,-2)</f>
        <v>4900</v>
      </c>
      <c r="H123" s="261">
        <f>ROUNDUP(F123*Schnyder!$O$4,-2)</f>
        <v>4600</v>
      </c>
      <c r="I123" s="2">
        <v>1</v>
      </c>
      <c r="J123" s="263">
        <f t="shared" si="3"/>
        <v>4900</v>
      </c>
      <c r="K123" s="263">
        <f t="shared" si="4"/>
        <v>4600</v>
      </c>
      <c r="L123" s="260" t="s">
        <v>5125</v>
      </c>
      <c r="M123" s="38">
        <f t="shared" si="5"/>
        <v>6.99</v>
      </c>
      <c r="O123" s="57"/>
    </row>
    <row r="124" spans="1:15" x14ac:dyDescent="0.3">
      <c r="A124" s="4" t="s">
        <v>5124</v>
      </c>
      <c r="B124" s="143" t="s">
        <v>1105</v>
      </c>
      <c r="C124" s="8" t="s">
        <v>184</v>
      </c>
      <c r="D124" s="12" t="s">
        <v>208</v>
      </c>
      <c r="E124" s="250" t="s">
        <v>4139</v>
      </c>
      <c r="F124" s="262">
        <v>6.99</v>
      </c>
      <c r="G124" s="261">
        <f>ROUNDUP(F124*Schnyder!$O$1,-2)</f>
        <v>4900</v>
      </c>
      <c r="H124" s="261">
        <f>ROUNDUP(F124*Schnyder!$O$4,-2)</f>
        <v>4600</v>
      </c>
      <c r="I124" s="2">
        <v>1</v>
      </c>
      <c r="J124" s="263">
        <f t="shared" si="3"/>
        <v>4900</v>
      </c>
      <c r="K124" s="263">
        <f t="shared" si="4"/>
        <v>4600</v>
      </c>
      <c r="L124" s="260" t="s">
        <v>5123</v>
      </c>
      <c r="M124" s="38">
        <f t="shared" si="5"/>
        <v>6.99</v>
      </c>
    </row>
    <row r="125" spans="1:15" x14ac:dyDescent="0.3">
      <c r="A125" s="4" t="s">
        <v>5122</v>
      </c>
      <c r="B125" s="124" t="s">
        <v>1079</v>
      </c>
      <c r="C125" s="19" t="s">
        <v>185</v>
      </c>
      <c r="D125" s="11" t="s">
        <v>210</v>
      </c>
      <c r="E125" s="250" t="s">
        <v>4139</v>
      </c>
      <c r="F125" s="262">
        <v>6.99</v>
      </c>
      <c r="G125" s="261">
        <f>ROUNDUP(F125*Schnyder!$O$1,-2)</f>
        <v>4900</v>
      </c>
      <c r="H125" s="261">
        <f>ROUNDUP(F125*Schnyder!$O$4,-2)</f>
        <v>4600</v>
      </c>
      <c r="I125" s="2">
        <v>1</v>
      </c>
      <c r="J125" s="263">
        <f t="shared" si="3"/>
        <v>4900</v>
      </c>
      <c r="K125" s="263">
        <f t="shared" si="4"/>
        <v>4600</v>
      </c>
      <c r="L125" s="260" t="s">
        <v>5121</v>
      </c>
      <c r="M125" s="38">
        <f t="shared" si="5"/>
        <v>6.99</v>
      </c>
    </row>
    <row r="126" spans="1:15" x14ac:dyDescent="0.3">
      <c r="A126" s="4" t="s">
        <v>5120</v>
      </c>
      <c r="B126" s="148" t="s">
        <v>1111</v>
      </c>
      <c r="C126" s="19" t="s">
        <v>185</v>
      </c>
      <c r="D126" s="11" t="s">
        <v>210</v>
      </c>
      <c r="E126" s="250" t="s">
        <v>4139</v>
      </c>
      <c r="F126" s="262">
        <v>6.99</v>
      </c>
      <c r="G126" s="261">
        <f>ROUNDUP(F126*Schnyder!$O$1,-2)</f>
        <v>4900</v>
      </c>
      <c r="H126" s="261">
        <f>ROUNDUP(F126*Schnyder!$O$4,-2)</f>
        <v>4600</v>
      </c>
      <c r="I126" s="2">
        <v>1</v>
      </c>
      <c r="J126" s="263">
        <f t="shared" si="3"/>
        <v>4900</v>
      </c>
      <c r="K126" s="263">
        <f t="shared" si="4"/>
        <v>4600</v>
      </c>
      <c r="L126" s="260" t="s">
        <v>5119</v>
      </c>
      <c r="M126" s="38">
        <f t="shared" si="5"/>
        <v>6.99</v>
      </c>
    </row>
    <row r="127" spans="1:15" x14ac:dyDescent="0.3">
      <c r="A127" s="21" t="s">
        <v>5071</v>
      </c>
      <c r="B127" s="157" t="s">
        <v>1125</v>
      </c>
      <c r="C127" s="19" t="s">
        <v>185</v>
      </c>
      <c r="D127" s="11" t="s">
        <v>210</v>
      </c>
      <c r="E127" s="250" t="s">
        <v>4140</v>
      </c>
      <c r="F127" s="262">
        <v>6.99</v>
      </c>
      <c r="G127" s="261">
        <f>ROUNDUP(F127*Schnyder!$O$1,-2)</f>
        <v>4900</v>
      </c>
      <c r="H127" s="261">
        <f>ROUNDUP(F127*Schnyder!$O$4,-2)</f>
        <v>4600</v>
      </c>
      <c r="I127" s="2">
        <v>1</v>
      </c>
      <c r="J127" s="263">
        <f t="shared" si="3"/>
        <v>4900</v>
      </c>
      <c r="K127" s="263">
        <f t="shared" si="4"/>
        <v>4600</v>
      </c>
      <c r="L127" s="260" t="s">
        <v>5118</v>
      </c>
      <c r="M127" s="38">
        <f t="shared" si="5"/>
        <v>6.99</v>
      </c>
    </row>
    <row r="128" spans="1:15" x14ac:dyDescent="0.3">
      <c r="A128" s="4" t="s">
        <v>5117</v>
      </c>
      <c r="B128" s="159" t="s">
        <v>1127</v>
      </c>
      <c r="C128" s="19" t="s">
        <v>185</v>
      </c>
      <c r="D128" s="11" t="s">
        <v>210</v>
      </c>
      <c r="E128" s="250" t="s">
        <v>4139</v>
      </c>
      <c r="F128" s="262">
        <v>6.99</v>
      </c>
      <c r="G128" s="261">
        <f>ROUNDUP(F128*Schnyder!$O$1,-2)</f>
        <v>4900</v>
      </c>
      <c r="H128" s="261">
        <f>ROUNDUP(F128*Schnyder!$O$4,-2)</f>
        <v>4600</v>
      </c>
      <c r="I128" s="2">
        <v>1</v>
      </c>
      <c r="J128" s="263">
        <f t="shared" si="3"/>
        <v>4900</v>
      </c>
      <c r="K128" s="263">
        <f t="shared" si="4"/>
        <v>4600</v>
      </c>
      <c r="L128" s="260" t="s">
        <v>3424</v>
      </c>
      <c r="M128" s="38">
        <f t="shared" si="5"/>
        <v>6.99</v>
      </c>
    </row>
    <row r="129" spans="1:15" x14ac:dyDescent="0.3">
      <c r="A129" s="4" t="s">
        <v>5116</v>
      </c>
      <c r="B129" s="124" t="s">
        <v>4477</v>
      </c>
      <c r="C129" s="19" t="s">
        <v>185</v>
      </c>
      <c r="D129" s="11" t="s">
        <v>210</v>
      </c>
      <c r="E129" s="250" t="s">
        <v>4139</v>
      </c>
      <c r="F129" s="262">
        <v>6.99</v>
      </c>
      <c r="G129" s="261">
        <f>ROUNDUP(F129*Schnyder!$O$1,-2)</f>
        <v>4900</v>
      </c>
      <c r="H129" s="261">
        <f>ROUNDUP(F129*Schnyder!$O$4,-2)</f>
        <v>4600</v>
      </c>
      <c r="I129" s="2">
        <v>1</v>
      </c>
      <c r="J129" s="263">
        <f t="shared" si="3"/>
        <v>4900</v>
      </c>
      <c r="K129" s="263">
        <f t="shared" si="4"/>
        <v>4600</v>
      </c>
      <c r="L129" s="260" t="s">
        <v>5115</v>
      </c>
      <c r="M129" s="38">
        <f t="shared" si="5"/>
        <v>6.99</v>
      </c>
    </row>
    <row r="130" spans="1:15" x14ac:dyDescent="0.3">
      <c r="A130" s="4" t="s">
        <v>5114</v>
      </c>
      <c r="B130" s="124" t="s">
        <v>4477</v>
      </c>
      <c r="C130" s="19" t="s">
        <v>185</v>
      </c>
      <c r="D130" s="11" t="s">
        <v>210</v>
      </c>
      <c r="E130" s="250" t="s">
        <v>4139</v>
      </c>
      <c r="F130" s="262">
        <v>6.99</v>
      </c>
      <c r="G130" s="261">
        <f>ROUNDUP(F130*Schnyder!$O$1,-2)</f>
        <v>4900</v>
      </c>
      <c r="H130" s="261">
        <f>ROUNDUP(F130*Schnyder!$O$4,-2)</f>
        <v>4600</v>
      </c>
      <c r="I130" s="2">
        <v>1</v>
      </c>
      <c r="J130" s="263">
        <f t="shared" ref="J130:J193" si="6">G130*I130</f>
        <v>4900</v>
      </c>
      <c r="K130" s="263">
        <f t="shared" ref="K130:K193" si="7">H130*I130</f>
        <v>4600</v>
      </c>
      <c r="L130" s="260" t="s">
        <v>5113</v>
      </c>
      <c r="M130" s="38">
        <f t="shared" ref="M130:M193" si="8">F130*I130</f>
        <v>6.99</v>
      </c>
    </row>
    <row r="131" spans="1:15" x14ac:dyDescent="0.3">
      <c r="A131" s="4" t="s">
        <v>5111</v>
      </c>
      <c r="B131" s="223" t="s">
        <v>2824</v>
      </c>
      <c r="C131" s="19" t="s">
        <v>185</v>
      </c>
      <c r="D131" s="12" t="s">
        <v>208</v>
      </c>
      <c r="E131" s="250" t="s">
        <v>4140</v>
      </c>
      <c r="F131" s="262">
        <v>6.99</v>
      </c>
      <c r="G131" s="261">
        <f>ROUNDUP(F131*Schnyder!$O$1,-2)</f>
        <v>4900</v>
      </c>
      <c r="H131" s="261">
        <f>ROUNDUP(F131*Schnyder!$O$4,-2)</f>
        <v>4600</v>
      </c>
      <c r="I131" s="2">
        <v>1</v>
      </c>
      <c r="J131" s="261">
        <f t="shared" si="6"/>
        <v>4900</v>
      </c>
      <c r="K131" s="261">
        <f t="shared" si="7"/>
        <v>4600</v>
      </c>
      <c r="L131" s="260" t="s">
        <v>5112</v>
      </c>
      <c r="M131" s="38">
        <f t="shared" si="8"/>
        <v>6.99</v>
      </c>
    </row>
    <row r="132" spans="1:15" x14ac:dyDescent="0.3">
      <c r="A132" s="4" t="s">
        <v>5111</v>
      </c>
      <c r="B132" s="223" t="s">
        <v>2824</v>
      </c>
      <c r="C132" s="19" t="s">
        <v>185</v>
      </c>
      <c r="D132" s="12" t="s">
        <v>208</v>
      </c>
      <c r="E132" s="250" t="s">
        <v>4139</v>
      </c>
      <c r="F132" s="262">
        <v>6.99</v>
      </c>
      <c r="G132" s="261">
        <f>ROUNDUP(F132*Schnyder!$O$1,-2)</f>
        <v>4900</v>
      </c>
      <c r="H132" s="261">
        <f>ROUNDUP(F132*Schnyder!$O$4,-2)</f>
        <v>4600</v>
      </c>
      <c r="I132" s="2">
        <v>2</v>
      </c>
      <c r="J132" s="263">
        <f t="shared" si="6"/>
        <v>9800</v>
      </c>
      <c r="K132" s="263">
        <f t="shared" si="7"/>
        <v>9200</v>
      </c>
      <c r="L132" s="260" t="s">
        <v>5110</v>
      </c>
      <c r="M132" s="38">
        <f t="shared" si="8"/>
        <v>13.98</v>
      </c>
    </row>
    <row r="133" spans="1:15" x14ac:dyDescent="0.3">
      <c r="A133" s="4" t="s">
        <v>3690</v>
      </c>
      <c r="B133" s="223" t="s">
        <v>2824</v>
      </c>
      <c r="C133" s="19" t="s">
        <v>185</v>
      </c>
      <c r="D133" s="12" t="s">
        <v>208</v>
      </c>
      <c r="E133" s="250" t="s">
        <v>4139</v>
      </c>
      <c r="F133" s="262">
        <v>6.99</v>
      </c>
      <c r="G133" s="261">
        <f>ROUNDUP(F133*Schnyder!$O$1,-2)</f>
        <v>4900</v>
      </c>
      <c r="H133" s="261">
        <f>ROUNDUP(F133*Schnyder!$O$4,-2)</f>
        <v>4600</v>
      </c>
      <c r="I133" s="2">
        <v>1</v>
      </c>
      <c r="J133" s="261">
        <f t="shared" si="6"/>
        <v>4900</v>
      </c>
      <c r="K133" s="261">
        <f t="shared" si="7"/>
        <v>4600</v>
      </c>
      <c r="L133" s="260" t="s">
        <v>3691</v>
      </c>
      <c r="M133" s="38">
        <f t="shared" si="8"/>
        <v>6.99</v>
      </c>
    </row>
    <row r="134" spans="1:15" x14ac:dyDescent="0.3">
      <c r="A134" s="4" t="s">
        <v>4517</v>
      </c>
      <c r="B134" s="144" t="s">
        <v>1106</v>
      </c>
      <c r="C134" s="22" t="s">
        <v>651</v>
      </c>
      <c r="D134" s="11" t="s">
        <v>210</v>
      </c>
      <c r="E134" s="250" t="s">
        <v>4139</v>
      </c>
      <c r="F134" s="262">
        <v>6.99</v>
      </c>
      <c r="G134" s="261">
        <f>ROUNDUP(F134*Schnyder!$O$1,-2)</f>
        <v>4900</v>
      </c>
      <c r="H134" s="261">
        <f>ROUNDUP(F134*Schnyder!$O$4,-2)</f>
        <v>4600</v>
      </c>
      <c r="I134" s="2">
        <v>1</v>
      </c>
      <c r="J134" s="263">
        <f t="shared" si="6"/>
        <v>4900</v>
      </c>
      <c r="K134" s="263">
        <f t="shared" si="7"/>
        <v>4600</v>
      </c>
      <c r="L134" s="260" t="s">
        <v>4518</v>
      </c>
      <c r="M134" s="38">
        <f t="shared" si="8"/>
        <v>6.99</v>
      </c>
    </row>
    <row r="135" spans="1:15" x14ac:dyDescent="0.3">
      <c r="A135" s="4" t="s">
        <v>287</v>
      </c>
      <c r="B135" s="187" t="s">
        <v>2003</v>
      </c>
      <c r="C135" s="19" t="s">
        <v>654</v>
      </c>
      <c r="D135" s="11" t="s">
        <v>210</v>
      </c>
      <c r="E135" s="250" t="s">
        <v>4139</v>
      </c>
      <c r="F135" s="262">
        <v>6.99</v>
      </c>
      <c r="G135" s="261">
        <f>ROUNDUP(F135*Schnyder!$O$1,-2)</f>
        <v>4900</v>
      </c>
      <c r="H135" s="261">
        <f>ROUNDUP(F135*Schnyder!$O$4,-2)</f>
        <v>4600</v>
      </c>
      <c r="I135" s="2">
        <v>1</v>
      </c>
      <c r="J135" s="263">
        <f t="shared" si="6"/>
        <v>4900</v>
      </c>
      <c r="K135" s="263">
        <f t="shared" si="7"/>
        <v>4600</v>
      </c>
      <c r="L135" s="260" t="s">
        <v>5109</v>
      </c>
      <c r="M135" s="38">
        <f t="shared" si="8"/>
        <v>6.99</v>
      </c>
    </row>
    <row r="136" spans="1:15" x14ac:dyDescent="0.3">
      <c r="A136" s="4" t="s">
        <v>5108</v>
      </c>
      <c r="B136" s="158" t="s">
        <v>1126</v>
      </c>
      <c r="C136" s="14" t="s">
        <v>767</v>
      </c>
      <c r="D136" s="11" t="s">
        <v>210</v>
      </c>
      <c r="E136" s="250" t="s">
        <v>4139</v>
      </c>
      <c r="F136" s="262">
        <v>6.99</v>
      </c>
      <c r="G136" s="261">
        <f>ROUNDUP(F136*Schnyder!$O$1,-2)</f>
        <v>4900</v>
      </c>
      <c r="H136" s="261">
        <f>ROUNDUP(F136*Schnyder!$O$4,-2)</f>
        <v>4600</v>
      </c>
      <c r="I136" s="2">
        <v>1</v>
      </c>
      <c r="J136" s="263">
        <f t="shared" si="6"/>
        <v>4900</v>
      </c>
      <c r="K136" s="263">
        <f t="shared" si="7"/>
        <v>4600</v>
      </c>
      <c r="L136" s="260" t="s">
        <v>5107</v>
      </c>
      <c r="M136" s="38">
        <f t="shared" si="8"/>
        <v>6.99</v>
      </c>
    </row>
    <row r="137" spans="1:15" x14ac:dyDescent="0.3">
      <c r="A137" s="4" t="s">
        <v>1991</v>
      </c>
      <c r="B137" s="177" t="s">
        <v>1799</v>
      </c>
      <c r="C137" s="14" t="s">
        <v>768</v>
      </c>
      <c r="D137" s="12" t="s">
        <v>208</v>
      </c>
      <c r="E137" s="250" t="s">
        <v>4139</v>
      </c>
      <c r="F137" s="262">
        <v>6.99</v>
      </c>
      <c r="G137" s="261">
        <f>ROUNDUP(F137*Schnyder!$O$1,-2)</f>
        <v>4900</v>
      </c>
      <c r="H137" s="261">
        <f>ROUNDUP(F137*Schnyder!$O$4,-2)</f>
        <v>4600</v>
      </c>
      <c r="I137" s="2">
        <v>1</v>
      </c>
      <c r="J137" s="261">
        <f t="shared" si="6"/>
        <v>4900</v>
      </c>
      <c r="K137" s="261">
        <f t="shared" si="7"/>
        <v>4600</v>
      </c>
      <c r="L137" s="260" t="s">
        <v>1990</v>
      </c>
      <c r="M137" s="38">
        <f t="shared" si="8"/>
        <v>6.99</v>
      </c>
    </row>
    <row r="138" spans="1:15" x14ac:dyDescent="0.3">
      <c r="A138" s="4" t="s">
        <v>2420</v>
      </c>
      <c r="B138" s="146" t="s">
        <v>1108</v>
      </c>
      <c r="C138" s="6" t="s">
        <v>769</v>
      </c>
      <c r="D138" s="12" t="s">
        <v>208</v>
      </c>
      <c r="E138" s="250" t="s">
        <v>4139</v>
      </c>
      <c r="F138" s="262">
        <v>6.99</v>
      </c>
      <c r="G138" s="261">
        <f>ROUNDUP(F138*Schnyder!$O$1,-2)</f>
        <v>4900</v>
      </c>
      <c r="H138" s="261">
        <f>ROUNDUP(F138*Schnyder!$O$4,-2)</f>
        <v>4600</v>
      </c>
      <c r="I138" s="2">
        <v>1</v>
      </c>
      <c r="J138" s="263">
        <f t="shared" si="6"/>
        <v>4900</v>
      </c>
      <c r="K138" s="263">
        <f t="shared" si="7"/>
        <v>4600</v>
      </c>
      <c r="L138" s="260" t="s">
        <v>5106</v>
      </c>
      <c r="M138" s="38">
        <f t="shared" si="8"/>
        <v>6.99</v>
      </c>
    </row>
    <row r="139" spans="1:15" x14ac:dyDescent="0.3">
      <c r="A139" s="4" t="s">
        <v>5105</v>
      </c>
      <c r="B139" s="161" t="s">
        <v>1131</v>
      </c>
      <c r="C139" s="6" t="s">
        <v>769</v>
      </c>
      <c r="D139" s="12" t="s">
        <v>208</v>
      </c>
      <c r="E139" s="250" t="s">
        <v>4139</v>
      </c>
      <c r="F139" s="262">
        <v>6.99</v>
      </c>
      <c r="G139" s="261">
        <f>ROUNDUP(F139*Schnyder!$O$1,-2)</f>
        <v>4900</v>
      </c>
      <c r="H139" s="261">
        <f>ROUNDUP(F139*Schnyder!$O$4,-2)</f>
        <v>4600</v>
      </c>
      <c r="I139" s="2">
        <v>1</v>
      </c>
      <c r="J139" s="263">
        <f t="shared" si="6"/>
        <v>4900</v>
      </c>
      <c r="K139" s="263">
        <f t="shared" si="7"/>
        <v>4600</v>
      </c>
      <c r="L139" s="260" t="s">
        <v>5104</v>
      </c>
      <c r="M139" s="38">
        <f t="shared" si="8"/>
        <v>6.99</v>
      </c>
    </row>
    <row r="140" spans="1:15" x14ac:dyDescent="0.3">
      <c r="A140" s="4" t="s">
        <v>3666</v>
      </c>
      <c r="B140" s="165" t="s">
        <v>1136</v>
      </c>
      <c r="C140" s="6" t="s">
        <v>769</v>
      </c>
      <c r="D140" s="12" t="s">
        <v>208</v>
      </c>
      <c r="E140" s="250" t="s">
        <v>4139</v>
      </c>
      <c r="F140" s="262">
        <v>6.99</v>
      </c>
      <c r="G140" s="261">
        <f>ROUNDUP(F140*Schnyder!$O$1,-2)</f>
        <v>4900</v>
      </c>
      <c r="H140" s="261">
        <f>ROUNDUP(F140*Schnyder!$O$4,-2)</f>
        <v>4600</v>
      </c>
      <c r="I140" s="2">
        <v>1</v>
      </c>
      <c r="J140" s="261">
        <f t="shared" si="6"/>
        <v>4900</v>
      </c>
      <c r="K140" s="261">
        <f t="shared" si="7"/>
        <v>4600</v>
      </c>
      <c r="L140" s="260" t="s">
        <v>3665</v>
      </c>
      <c r="M140" s="38">
        <f t="shared" si="8"/>
        <v>6.99</v>
      </c>
    </row>
    <row r="141" spans="1:15" x14ac:dyDescent="0.3">
      <c r="A141" s="4" t="s">
        <v>1180</v>
      </c>
      <c r="B141" s="166" t="s">
        <v>1137</v>
      </c>
      <c r="C141" s="6" t="s">
        <v>769</v>
      </c>
      <c r="D141" s="12" t="s">
        <v>208</v>
      </c>
      <c r="E141" s="250" t="s">
        <v>4140</v>
      </c>
      <c r="F141" s="262">
        <v>6.99</v>
      </c>
      <c r="G141" s="261">
        <f>ROUNDUP(F141*Schnyder!$O$1,-2)</f>
        <v>4900</v>
      </c>
      <c r="H141" s="261">
        <f>ROUNDUP(F141*Schnyder!$O$4,-2)</f>
        <v>4600</v>
      </c>
      <c r="I141" s="2">
        <v>4</v>
      </c>
      <c r="J141" s="263">
        <f t="shared" si="6"/>
        <v>19600</v>
      </c>
      <c r="K141" s="263">
        <f t="shared" si="7"/>
        <v>18400</v>
      </c>
      <c r="L141" s="260" t="s">
        <v>2974</v>
      </c>
      <c r="M141" s="38">
        <f t="shared" si="8"/>
        <v>27.96</v>
      </c>
    </row>
    <row r="142" spans="1:15" x14ac:dyDescent="0.3">
      <c r="A142" s="4" t="s">
        <v>5103</v>
      </c>
      <c r="B142" s="146" t="s">
        <v>1108</v>
      </c>
      <c r="C142" s="10" t="s">
        <v>181</v>
      </c>
      <c r="D142" s="12" t="s">
        <v>208</v>
      </c>
      <c r="E142" s="250" t="s">
        <v>4139</v>
      </c>
      <c r="F142" s="262">
        <v>5.99</v>
      </c>
      <c r="G142" s="261">
        <f>ROUNDUP(F142*Schnyder!$O$1,-2)</f>
        <v>4200</v>
      </c>
      <c r="H142" s="261">
        <f>ROUNDUP(F142*Schnyder!$O$4,-2)</f>
        <v>3900</v>
      </c>
      <c r="I142" s="2">
        <v>1</v>
      </c>
      <c r="J142" s="263">
        <f t="shared" si="6"/>
        <v>4200</v>
      </c>
      <c r="K142" s="263">
        <f t="shared" si="7"/>
        <v>3900</v>
      </c>
      <c r="L142" s="260" t="s">
        <v>5102</v>
      </c>
      <c r="M142" s="38">
        <f t="shared" si="8"/>
        <v>5.99</v>
      </c>
      <c r="O142" s="57"/>
    </row>
    <row r="143" spans="1:15" x14ac:dyDescent="0.3">
      <c r="A143" s="4" t="s">
        <v>11</v>
      </c>
      <c r="B143" s="155" t="s">
        <v>1123</v>
      </c>
      <c r="C143" s="10" t="s">
        <v>181</v>
      </c>
      <c r="D143" s="12" t="s">
        <v>208</v>
      </c>
      <c r="E143" s="250" t="s">
        <v>4139</v>
      </c>
      <c r="F143" s="262">
        <v>5.99</v>
      </c>
      <c r="G143" s="261">
        <f>ROUNDUP(F143*Schnyder!$O$1,-2)</f>
        <v>4200</v>
      </c>
      <c r="H143" s="261">
        <f>ROUNDUP(F143*Schnyder!$O$4,-2)</f>
        <v>3900</v>
      </c>
      <c r="I143" s="2">
        <v>1</v>
      </c>
      <c r="J143" s="263">
        <f t="shared" si="6"/>
        <v>4200</v>
      </c>
      <c r="K143" s="263">
        <f t="shared" si="7"/>
        <v>3900</v>
      </c>
      <c r="L143" s="260" t="s">
        <v>2069</v>
      </c>
      <c r="M143" s="38">
        <f t="shared" si="8"/>
        <v>5.99</v>
      </c>
    </row>
    <row r="144" spans="1:15" x14ac:dyDescent="0.3">
      <c r="A144" s="4" t="s">
        <v>2091</v>
      </c>
      <c r="B144" s="157" t="s">
        <v>1125</v>
      </c>
      <c r="C144" s="10" t="s">
        <v>181</v>
      </c>
      <c r="D144" s="12" t="s">
        <v>208</v>
      </c>
      <c r="E144" s="250" t="s">
        <v>4139</v>
      </c>
      <c r="F144" s="262">
        <v>5.99</v>
      </c>
      <c r="G144" s="261">
        <f>ROUNDUP(F144*Schnyder!$O$1,-2)</f>
        <v>4200</v>
      </c>
      <c r="H144" s="261">
        <f>ROUNDUP(F144*Schnyder!$O$4,-2)</f>
        <v>3900</v>
      </c>
      <c r="I144" s="2">
        <v>2</v>
      </c>
      <c r="J144" s="261">
        <f t="shared" si="6"/>
        <v>8400</v>
      </c>
      <c r="K144" s="261">
        <f t="shared" si="7"/>
        <v>7800</v>
      </c>
      <c r="L144" s="260" t="s">
        <v>2090</v>
      </c>
      <c r="M144" s="38">
        <f t="shared" si="8"/>
        <v>11.98</v>
      </c>
    </row>
    <row r="145" spans="1:15" x14ac:dyDescent="0.3">
      <c r="A145" s="4" t="s">
        <v>5101</v>
      </c>
      <c r="B145" s="223" t="s">
        <v>2824</v>
      </c>
      <c r="C145" s="10" t="s">
        <v>181</v>
      </c>
      <c r="D145" s="12" t="s">
        <v>208</v>
      </c>
      <c r="E145" s="250" t="s">
        <v>4139</v>
      </c>
      <c r="F145" s="262">
        <v>5.99</v>
      </c>
      <c r="G145" s="261">
        <f>ROUNDUP(F145*Schnyder!$O$1,-2)</f>
        <v>4200</v>
      </c>
      <c r="H145" s="261">
        <f>ROUNDUP(F145*Schnyder!$O$4,-2)</f>
        <v>3900</v>
      </c>
      <c r="I145" s="2">
        <v>3</v>
      </c>
      <c r="J145" s="263">
        <f t="shared" si="6"/>
        <v>12600</v>
      </c>
      <c r="K145" s="263">
        <f t="shared" si="7"/>
        <v>11700</v>
      </c>
      <c r="L145" s="260" t="s">
        <v>5100</v>
      </c>
      <c r="M145" s="38">
        <f t="shared" si="8"/>
        <v>17.97</v>
      </c>
    </row>
    <row r="146" spans="1:15" x14ac:dyDescent="0.3">
      <c r="A146" s="4" t="s">
        <v>3188</v>
      </c>
      <c r="B146" s="232" t="s">
        <v>3182</v>
      </c>
      <c r="C146" s="10" t="s">
        <v>181</v>
      </c>
      <c r="D146" s="12" t="s">
        <v>208</v>
      </c>
      <c r="E146" s="250" t="s">
        <v>4139</v>
      </c>
      <c r="F146" s="262">
        <v>5.99</v>
      </c>
      <c r="G146" s="261">
        <f>ROUNDUP(F146*Schnyder!$O$1,-2)</f>
        <v>4200</v>
      </c>
      <c r="H146" s="261">
        <f>ROUNDUP(F146*Schnyder!$O$4,-2)</f>
        <v>3900</v>
      </c>
      <c r="I146" s="2">
        <v>2</v>
      </c>
      <c r="J146" s="263">
        <f t="shared" si="6"/>
        <v>8400</v>
      </c>
      <c r="K146" s="263">
        <f t="shared" si="7"/>
        <v>7800</v>
      </c>
      <c r="L146" s="260" t="s">
        <v>3200</v>
      </c>
      <c r="M146" s="38">
        <f t="shared" si="8"/>
        <v>11.98</v>
      </c>
    </row>
    <row r="147" spans="1:15" x14ac:dyDescent="0.3">
      <c r="A147" s="21" t="s">
        <v>5099</v>
      </c>
      <c r="B147" s="232" t="s">
        <v>3183</v>
      </c>
      <c r="C147" s="10" t="s">
        <v>181</v>
      </c>
      <c r="D147" s="12" t="s">
        <v>208</v>
      </c>
      <c r="E147" s="250" t="s">
        <v>4139</v>
      </c>
      <c r="F147" s="262">
        <v>5.99</v>
      </c>
      <c r="G147" s="261">
        <f>ROUNDUP(F147*Schnyder!$O$1,-2)</f>
        <v>4200</v>
      </c>
      <c r="H147" s="261">
        <f>ROUNDUP(F147*Schnyder!$O$4,-2)</f>
        <v>3900</v>
      </c>
      <c r="I147" s="2">
        <v>1</v>
      </c>
      <c r="J147" s="263">
        <f t="shared" si="6"/>
        <v>4200</v>
      </c>
      <c r="K147" s="263">
        <f t="shared" si="7"/>
        <v>3900</v>
      </c>
      <c r="L147" s="260" t="s">
        <v>5098</v>
      </c>
      <c r="M147" s="38">
        <f t="shared" si="8"/>
        <v>5.99</v>
      </c>
    </row>
    <row r="148" spans="1:15" x14ac:dyDescent="0.3">
      <c r="A148" s="4" t="s">
        <v>5097</v>
      </c>
      <c r="B148" s="151" t="s">
        <v>1119</v>
      </c>
      <c r="C148" s="9" t="s">
        <v>182</v>
      </c>
      <c r="D148" s="12" t="s">
        <v>208</v>
      </c>
      <c r="E148" s="250" t="s">
        <v>4139</v>
      </c>
      <c r="F148" s="262">
        <v>5.99</v>
      </c>
      <c r="G148" s="261">
        <f>ROUNDUP(F148*Schnyder!$O$1,-2)</f>
        <v>4200</v>
      </c>
      <c r="H148" s="261">
        <f>ROUNDUP(F148*Schnyder!$O$4,-2)</f>
        <v>3900</v>
      </c>
      <c r="I148" s="2">
        <v>1</v>
      </c>
      <c r="J148" s="263">
        <f t="shared" si="6"/>
        <v>4200</v>
      </c>
      <c r="K148" s="263">
        <f t="shared" si="7"/>
        <v>3900</v>
      </c>
      <c r="L148" s="260" t="s">
        <v>5096</v>
      </c>
      <c r="M148" s="38">
        <f t="shared" si="8"/>
        <v>5.99</v>
      </c>
    </row>
    <row r="149" spans="1:15" x14ac:dyDescent="0.3">
      <c r="A149" s="4" t="s">
        <v>5095</v>
      </c>
      <c r="B149" s="158" t="s">
        <v>1126</v>
      </c>
      <c r="C149" s="9" t="s">
        <v>182</v>
      </c>
      <c r="D149" s="12" t="s">
        <v>208</v>
      </c>
      <c r="E149" s="250" t="s">
        <v>4139</v>
      </c>
      <c r="F149" s="262">
        <v>5.99</v>
      </c>
      <c r="G149" s="261">
        <f>ROUNDUP(F149*Schnyder!$O$1,-2)</f>
        <v>4200</v>
      </c>
      <c r="H149" s="261">
        <f>ROUNDUP(F149*Schnyder!$O$4,-2)</f>
        <v>3900</v>
      </c>
      <c r="I149" s="2">
        <v>1</v>
      </c>
      <c r="J149" s="263">
        <f t="shared" si="6"/>
        <v>4200</v>
      </c>
      <c r="K149" s="263">
        <f t="shared" si="7"/>
        <v>3900</v>
      </c>
      <c r="L149" s="260" t="s">
        <v>5094</v>
      </c>
      <c r="M149" s="38">
        <f t="shared" si="8"/>
        <v>5.99</v>
      </c>
    </row>
    <row r="150" spans="1:15" x14ac:dyDescent="0.3">
      <c r="A150" s="4" t="s">
        <v>1833</v>
      </c>
      <c r="B150" s="155" t="s">
        <v>1123</v>
      </c>
      <c r="C150" s="22" t="s">
        <v>183</v>
      </c>
      <c r="D150" s="12" t="s">
        <v>208</v>
      </c>
      <c r="E150" s="250" t="s">
        <v>4139</v>
      </c>
      <c r="F150" s="262">
        <v>5.99</v>
      </c>
      <c r="G150" s="261">
        <f>ROUNDUP(F150*Schnyder!$O$1,-2)</f>
        <v>4200</v>
      </c>
      <c r="H150" s="261">
        <f>ROUNDUP(F150*Schnyder!$O$4,-2)</f>
        <v>3900</v>
      </c>
      <c r="I150" s="2">
        <v>1</v>
      </c>
      <c r="J150" s="263">
        <f t="shared" si="6"/>
        <v>4200</v>
      </c>
      <c r="K150" s="263">
        <f t="shared" si="7"/>
        <v>3900</v>
      </c>
      <c r="L150" s="260" t="s">
        <v>1834</v>
      </c>
      <c r="M150" s="38">
        <f t="shared" si="8"/>
        <v>5.99</v>
      </c>
    </row>
    <row r="151" spans="1:15" x14ac:dyDescent="0.3">
      <c r="A151" s="4" t="s">
        <v>5093</v>
      </c>
      <c r="B151" s="177" t="s">
        <v>1800</v>
      </c>
      <c r="C151" s="8" t="s">
        <v>184</v>
      </c>
      <c r="D151" s="11" t="s">
        <v>210</v>
      </c>
      <c r="E151" s="250" t="s">
        <v>4139</v>
      </c>
      <c r="F151" s="262">
        <v>5.99</v>
      </c>
      <c r="G151" s="261">
        <f>ROUNDUP(F151*Schnyder!$O$1,-2)</f>
        <v>4200</v>
      </c>
      <c r="H151" s="261">
        <f>ROUNDUP(F151*Schnyder!$O$4,-2)</f>
        <v>3900</v>
      </c>
      <c r="I151" s="2">
        <v>1</v>
      </c>
      <c r="J151" s="263">
        <f t="shared" si="6"/>
        <v>4200</v>
      </c>
      <c r="K151" s="263">
        <f t="shared" si="7"/>
        <v>3900</v>
      </c>
      <c r="L151" s="260" t="s">
        <v>5092</v>
      </c>
      <c r="M151" s="38">
        <f t="shared" si="8"/>
        <v>5.99</v>
      </c>
    </row>
    <row r="152" spans="1:15" x14ac:dyDescent="0.3">
      <c r="A152" s="4" t="s">
        <v>2097</v>
      </c>
      <c r="B152" s="157" t="s">
        <v>1125</v>
      </c>
      <c r="C152" s="8" t="s">
        <v>184</v>
      </c>
      <c r="D152" s="12" t="s">
        <v>208</v>
      </c>
      <c r="E152" s="250" t="s">
        <v>4139</v>
      </c>
      <c r="F152" s="262">
        <v>5.99</v>
      </c>
      <c r="G152" s="261">
        <f>ROUNDUP(F152*Schnyder!$O$1,-2)</f>
        <v>4200</v>
      </c>
      <c r="H152" s="261">
        <f>ROUNDUP(F152*Schnyder!$O$4,-2)</f>
        <v>3900</v>
      </c>
      <c r="I152" s="2">
        <v>4</v>
      </c>
      <c r="J152" s="263">
        <f t="shared" si="6"/>
        <v>16800</v>
      </c>
      <c r="K152" s="263">
        <f t="shared" si="7"/>
        <v>15600</v>
      </c>
      <c r="L152" s="260" t="s">
        <v>2096</v>
      </c>
      <c r="M152" s="38">
        <f t="shared" si="8"/>
        <v>23.96</v>
      </c>
    </row>
    <row r="153" spans="1:15" x14ac:dyDescent="0.3">
      <c r="A153" s="21" t="s">
        <v>5071</v>
      </c>
      <c r="B153" s="157" t="s">
        <v>1125</v>
      </c>
      <c r="C153" s="19" t="s">
        <v>185</v>
      </c>
      <c r="D153" s="11" t="s">
        <v>210</v>
      </c>
      <c r="E153" s="250" t="s">
        <v>4139</v>
      </c>
      <c r="F153" s="262">
        <v>5.99</v>
      </c>
      <c r="G153" s="261">
        <f>ROUNDUP(F153*Schnyder!$O$1,-2)</f>
        <v>4200</v>
      </c>
      <c r="H153" s="261">
        <f>ROUNDUP(F153*Schnyder!$O$4,-2)</f>
        <v>3900</v>
      </c>
      <c r="I153" s="2">
        <v>1</v>
      </c>
      <c r="J153" s="263">
        <f t="shared" si="6"/>
        <v>4200</v>
      </c>
      <c r="K153" s="263">
        <f t="shared" si="7"/>
        <v>3900</v>
      </c>
      <c r="L153" s="260" t="s">
        <v>5091</v>
      </c>
      <c r="M153" s="38">
        <f t="shared" si="8"/>
        <v>5.99</v>
      </c>
    </row>
    <row r="154" spans="1:15" x14ac:dyDescent="0.3">
      <c r="A154" s="4" t="s">
        <v>5090</v>
      </c>
      <c r="B154" s="165" t="s">
        <v>1136</v>
      </c>
      <c r="C154" s="19" t="s">
        <v>185</v>
      </c>
      <c r="D154" s="11" t="s">
        <v>210</v>
      </c>
      <c r="E154" s="250" t="s">
        <v>4140</v>
      </c>
      <c r="F154" s="262">
        <v>5.99</v>
      </c>
      <c r="G154" s="261">
        <f>ROUNDUP(F154*Schnyder!$O$1,-2)</f>
        <v>4200</v>
      </c>
      <c r="H154" s="261">
        <f>ROUNDUP(F154*Schnyder!$O$4,-2)</f>
        <v>3900</v>
      </c>
      <c r="I154" s="2">
        <v>1</v>
      </c>
      <c r="J154" s="263">
        <f t="shared" si="6"/>
        <v>4200</v>
      </c>
      <c r="K154" s="263">
        <f t="shared" si="7"/>
        <v>3900</v>
      </c>
      <c r="L154" s="260" t="s">
        <v>5089</v>
      </c>
      <c r="M154" s="38">
        <f t="shared" si="8"/>
        <v>5.99</v>
      </c>
    </row>
    <row r="155" spans="1:15" x14ac:dyDescent="0.3">
      <c r="A155" s="4" t="s">
        <v>3287</v>
      </c>
      <c r="B155" s="232" t="s">
        <v>3182</v>
      </c>
      <c r="C155" s="19" t="s">
        <v>185</v>
      </c>
      <c r="D155" s="11" t="s">
        <v>210</v>
      </c>
      <c r="E155" s="250" t="s">
        <v>4139</v>
      </c>
      <c r="F155" s="262">
        <v>5.99</v>
      </c>
      <c r="G155" s="261">
        <f>ROUNDUP(F155*Schnyder!$O$1,-2)</f>
        <v>4200</v>
      </c>
      <c r="H155" s="261">
        <f>ROUNDUP(F155*Schnyder!$O$4,-2)</f>
        <v>3900</v>
      </c>
      <c r="I155" s="2">
        <v>1</v>
      </c>
      <c r="J155" s="263">
        <f t="shared" si="6"/>
        <v>4200</v>
      </c>
      <c r="K155" s="263">
        <f t="shared" si="7"/>
        <v>3900</v>
      </c>
      <c r="L155" s="260" t="s">
        <v>5088</v>
      </c>
      <c r="M155" s="38">
        <f t="shared" si="8"/>
        <v>5.99</v>
      </c>
    </row>
    <row r="156" spans="1:15" x14ac:dyDescent="0.3">
      <c r="A156" s="4" t="s">
        <v>5087</v>
      </c>
      <c r="B156" s="148" t="s">
        <v>1111</v>
      </c>
      <c r="C156" s="19" t="s">
        <v>185</v>
      </c>
      <c r="D156" s="12" t="s">
        <v>208</v>
      </c>
      <c r="E156" s="250" t="s">
        <v>4139</v>
      </c>
      <c r="F156" s="262">
        <v>5.99</v>
      </c>
      <c r="G156" s="261">
        <f>ROUNDUP(F156*Schnyder!$O$1,-2)</f>
        <v>4200</v>
      </c>
      <c r="H156" s="261">
        <f>ROUNDUP(F156*Schnyder!$O$4,-2)</f>
        <v>3900</v>
      </c>
      <c r="I156" s="2">
        <v>1</v>
      </c>
      <c r="J156" s="261">
        <f t="shared" si="6"/>
        <v>4200</v>
      </c>
      <c r="K156" s="261">
        <f t="shared" si="7"/>
        <v>3900</v>
      </c>
      <c r="L156" s="260" t="s">
        <v>5086</v>
      </c>
      <c r="M156" s="38">
        <f t="shared" si="8"/>
        <v>5.99</v>
      </c>
      <c r="O156" s="56"/>
    </row>
    <row r="157" spans="1:15" x14ac:dyDescent="0.3">
      <c r="A157" s="4" t="s">
        <v>2406</v>
      </c>
      <c r="B157" s="193" t="s">
        <v>2332</v>
      </c>
      <c r="C157" s="19" t="s">
        <v>185</v>
      </c>
      <c r="D157" s="12" t="s">
        <v>208</v>
      </c>
      <c r="E157" s="250" t="s">
        <v>4139</v>
      </c>
      <c r="F157" s="262">
        <v>5.99</v>
      </c>
      <c r="G157" s="261">
        <f>ROUNDUP(F157*Schnyder!$O$1,-2)</f>
        <v>4200</v>
      </c>
      <c r="H157" s="261">
        <f>ROUNDUP(F157*Schnyder!$O$4,-2)</f>
        <v>3900</v>
      </c>
      <c r="I157" s="2">
        <v>3</v>
      </c>
      <c r="J157" s="263">
        <f t="shared" si="6"/>
        <v>12600</v>
      </c>
      <c r="K157" s="263">
        <f t="shared" si="7"/>
        <v>11700</v>
      </c>
      <c r="L157" s="260" t="s">
        <v>5085</v>
      </c>
      <c r="M157" s="38">
        <f t="shared" si="8"/>
        <v>17.97</v>
      </c>
    </row>
    <row r="158" spans="1:15" x14ac:dyDescent="0.3">
      <c r="A158" s="4" t="s">
        <v>3060</v>
      </c>
      <c r="B158" s="177" t="s">
        <v>1799</v>
      </c>
      <c r="C158" s="4" t="s">
        <v>629</v>
      </c>
      <c r="D158" s="11" t="s">
        <v>210</v>
      </c>
      <c r="E158" s="250" t="s">
        <v>4140</v>
      </c>
      <c r="F158" s="262">
        <v>5.99</v>
      </c>
      <c r="G158" s="261">
        <f>ROUNDUP(F158*Schnyder!$O$1,-2)</f>
        <v>4200</v>
      </c>
      <c r="H158" s="261">
        <f>ROUNDUP(F158*Schnyder!$O$4,-2)</f>
        <v>3900</v>
      </c>
      <c r="I158" s="2">
        <v>1</v>
      </c>
      <c r="J158" s="263">
        <f t="shared" si="6"/>
        <v>4200</v>
      </c>
      <c r="K158" s="263">
        <f t="shared" si="7"/>
        <v>3900</v>
      </c>
      <c r="L158" s="260" t="s">
        <v>5084</v>
      </c>
      <c r="M158" s="38">
        <f t="shared" si="8"/>
        <v>5.99</v>
      </c>
    </row>
    <row r="159" spans="1:15" x14ac:dyDescent="0.3">
      <c r="A159" s="4" t="s">
        <v>2443</v>
      </c>
      <c r="B159" s="177" t="s">
        <v>1799</v>
      </c>
      <c r="C159" s="4" t="s">
        <v>629</v>
      </c>
      <c r="D159" s="12" t="s">
        <v>208</v>
      </c>
      <c r="E159" s="250" t="s">
        <v>4140</v>
      </c>
      <c r="F159" s="262">
        <v>5.99</v>
      </c>
      <c r="G159" s="261">
        <f>ROUNDUP(F159*Schnyder!$O$1,-2)</f>
        <v>4200</v>
      </c>
      <c r="H159" s="261">
        <f>ROUNDUP(F159*Schnyder!$O$4,-2)</f>
        <v>3900</v>
      </c>
      <c r="I159" s="2">
        <v>1</v>
      </c>
      <c r="J159" s="263">
        <f t="shared" si="6"/>
        <v>4200</v>
      </c>
      <c r="K159" s="263">
        <f t="shared" si="7"/>
        <v>3900</v>
      </c>
      <c r="L159" s="260" t="s">
        <v>5083</v>
      </c>
      <c r="M159" s="38">
        <f t="shared" si="8"/>
        <v>5.99</v>
      </c>
    </row>
    <row r="160" spans="1:15" x14ac:dyDescent="0.3">
      <c r="A160" s="4" t="s">
        <v>2443</v>
      </c>
      <c r="B160" s="177" t="s">
        <v>1799</v>
      </c>
      <c r="C160" s="4" t="s">
        <v>629</v>
      </c>
      <c r="D160" s="12" t="s">
        <v>208</v>
      </c>
      <c r="E160" s="250" t="s">
        <v>4139</v>
      </c>
      <c r="F160" s="262">
        <v>5.99</v>
      </c>
      <c r="G160" s="261">
        <f>ROUNDUP(F160*Schnyder!$O$1,-2)</f>
        <v>4200</v>
      </c>
      <c r="H160" s="261">
        <f>ROUNDUP(F160*Schnyder!$O$4,-2)</f>
        <v>3900</v>
      </c>
      <c r="I160" s="2">
        <v>2</v>
      </c>
      <c r="J160" s="263">
        <f t="shared" si="6"/>
        <v>8400</v>
      </c>
      <c r="K160" s="263">
        <f t="shared" si="7"/>
        <v>7800</v>
      </c>
      <c r="L160" s="260" t="s">
        <v>3147</v>
      </c>
      <c r="M160" s="38">
        <f t="shared" si="8"/>
        <v>11.98</v>
      </c>
    </row>
    <row r="161" spans="1:13" x14ac:dyDescent="0.3">
      <c r="A161" s="4" t="s">
        <v>5082</v>
      </c>
      <c r="B161" s="136" t="s">
        <v>1116</v>
      </c>
      <c r="C161" s="22" t="s">
        <v>651</v>
      </c>
      <c r="D161" s="11" t="s">
        <v>210</v>
      </c>
      <c r="E161" s="250" t="s">
        <v>4139</v>
      </c>
      <c r="F161" s="262">
        <v>5.99</v>
      </c>
      <c r="G161" s="261">
        <f>ROUNDUP(F161*Schnyder!$O$1,-2)</f>
        <v>4200</v>
      </c>
      <c r="H161" s="261">
        <f>ROUNDUP(F161*Schnyder!$O$4,-2)</f>
        <v>3900</v>
      </c>
      <c r="I161" s="2">
        <v>2</v>
      </c>
      <c r="J161" s="263">
        <f t="shared" si="6"/>
        <v>8400</v>
      </c>
      <c r="K161" s="263">
        <f t="shared" si="7"/>
        <v>7800</v>
      </c>
      <c r="L161" s="260" t="s">
        <v>5081</v>
      </c>
      <c r="M161" s="38">
        <f t="shared" si="8"/>
        <v>11.98</v>
      </c>
    </row>
    <row r="162" spans="1:13" x14ac:dyDescent="0.3">
      <c r="A162" s="4" t="s">
        <v>5080</v>
      </c>
      <c r="B162" s="136" t="s">
        <v>1116</v>
      </c>
      <c r="C162" s="22" t="s">
        <v>651</v>
      </c>
      <c r="D162" s="11" t="s">
        <v>210</v>
      </c>
      <c r="E162" s="250" t="s">
        <v>4140</v>
      </c>
      <c r="F162" s="262">
        <v>5.99</v>
      </c>
      <c r="G162" s="261">
        <f>ROUNDUP(F162*Schnyder!$O$1,-2)</f>
        <v>4200</v>
      </c>
      <c r="H162" s="261">
        <f>ROUNDUP(F162*Schnyder!$O$4,-2)</f>
        <v>3900</v>
      </c>
      <c r="I162" s="2">
        <v>1</v>
      </c>
      <c r="J162" s="263">
        <f t="shared" si="6"/>
        <v>4200</v>
      </c>
      <c r="K162" s="263">
        <f t="shared" si="7"/>
        <v>3900</v>
      </c>
      <c r="L162" s="260" t="s">
        <v>5079</v>
      </c>
      <c r="M162" s="38">
        <f t="shared" si="8"/>
        <v>5.99</v>
      </c>
    </row>
    <row r="163" spans="1:13" x14ac:dyDescent="0.3">
      <c r="A163" s="4" t="s">
        <v>5078</v>
      </c>
      <c r="B163" s="158" t="s">
        <v>1126</v>
      </c>
      <c r="C163" s="5" t="s">
        <v>755</v>
      </c>
      <c r="D163" s="11" t="s">
        <v>210</v>
      </c>
      <c r="E163" s="250" t="s">
        <v>4140</v>
      </c>
      <c r="F163" s="262">
        <v>5.99</v>
      </c>
      <c r="G163" s="261">
        <f>ROUNDUP(F163*Schnyder!$O$1,-2)</f>
        <v>4200</v>
      </c>
      <c r="H163" s="261">
        <f>ROUNDUP(F163*Schnyder!$O$4,-2)</f>
        <v>3900</v>
      </c>
      <c r="I163" s="2">
        <v>1</v>
      </c>
      <c r="J163" s="263">
        <f t="shared" si="6"/>
        <v>4200</v>
      </c>
      <c r="K163" s="263">
        <f t="shared" si="7"/>
        <v>3900</v>
      </c>
      <c r="L163" s="260" t="s">
        <v>5077</v>
      </c>
      <c r="M163" s="38">
        <f t="shared" si="8"/>
        <v>5.99</v>
      </c>
    </row>
    <row r="164" spans="1:13" x14ac:dyDescent="0.3">
      <c r="A164" s="21" t="s">
        <v>2773</v>
      </c>
      <c r="B164" s="177" t="s">
        <v>1799</v>
      </c>
      <c r="C164" s="5" t="s">
        <v>652</v>
      </c>
      <c r="D164" s="12" t="s">
        <v>208</v>
      </c>
      <c r="E164" s="250" t="s">
        <v>4139</v>
      </c>
      <c r="F164" s="262">
        <v>5.99</v>
      </c>
      <c r="G164" s="261">
        <f>ROUNDUP(F164*Schnyder!$O$1,-2)</f>
        <v>4200</v>
      </c>
      <c r="H164" s="261">
        <f>ROUNDUP(F164*Schnyder!$O$4,-2)</f>
        <v>3900</v>
      </c>
      <c r="I164" s="2">
        <v>1</v>
      </c>
      <c r="J164" s="263">
        <f t="shared" si="6"/>
        <v>4200</v>
      </c>
      <c r="K164" s="263">
        <f t="shared" si="7"/>
        <v>3900</v>
      </c>
      <c r="L164" s="260" t="s">
        <v>5076</v>
      </c>
      <c r="M164" s="38">
        <f t="shared" si="8"/>
        <v>5.99</v>
      </c>
    </row>
    <row r="165" spans="1:13" x14ac:dyDescent="0.3">
      <c r="A165" s="4" t="s">
        <v>4503</v>
      </c>
      <c r="B165" s="159" t="s">
        <v>1127</v>
      </c>
      <c r="C165" s="5" t="s">
        <v>694</v>
      </c>
      <c r="D165" s="12" t="s">
        <v>208</v>
      </c>
      <c r="E165" s="250" t="s">
        <v>4139</v>
      </c>
      <c r="F165" s="262">
        <v>5.99</v>
      </c>
      <c r="G165" s="261">
        <f>ROUNDUP(F165*Schnyder!$O$1,-2)</f>
        <v>4200</v>
      </c>
      <c r="H165" s="261">
        <f>ROUNDUP(F165*Schnyder!$O$4,-2)</f>
        <v>3900</v>
      </c>
      <c r="I165" s="2">
        <v>4</v>
      </c>
      <c r="J165" s="261">
        <f t="shared" si="6"/>
        <v>16800</v>
      </c>
      <c r="K165" s="261">
        <f t="shared" si="7"/>
        <v>15600</v>
      </c>
      <c r="L165" s="260" t="s">
        <v>4502</v>
      </c>
      <c r="M165" s="38">
        <f t="shared" si="8"/>
        <v>23.96</v>
      </c>
    </row>
    <row r="166" spans="1:13" x14ac:dyDescent="0.3">
      <c r="A166" s="4" t="s">
        <v>5075</v>
      </c>
      <c r="B166" s="158" t="s">
        <v>1126</v>
      </c>
      <c r="C166" s="5" t="s">
        <v>653</v>
      </c>
      <c r="D166" s="11" t="s">
        <v>210</v>
      </c>
      <c r="E166" s="250" t="s">
        <v>4139</v>
      </c>
      <c r="F166" s="262">
        <v>5.99</v>
      </c>
      <c r="G166" s="261">
        <f>ROUNDUP(F166*Schnyder!$O$1,-2)</f>
        <v>4200</v>
      </c>
      <c r="H166" s="261">
        <f>ROUNDUP(F166*Schnyder!$O$4,-2)</f>
        <v>3900</v>
      </c>
      <c r="I166" s="2">
        <v>2</v>
      </c>
      <c r="J166" s="263">
        <f t="shared" si="6"/>
        <v>8400</v>
      </c>
      <c r="K166" s="263">
        <f t="shared" si="7"/>
        <v>7800</v>
      </c>
      <c r="L166" s="260" t="s">
        <v>5074</v>
      </c>
      <c r="M166" s="38">
        <f t="shared" si="8"/>
        <v>11.98</v>
      </c>
    </row>
    <row r="167" spans="1:13" x14ac:dyDescent="0.3">
      <c r="A167" s="21" t="s">
        <v>4376</v>
      </c>
      <c r="B167" s="242" t="s">
        <v>3740</v>
      </c>
      <c r="C167" s="19" t="s">
        <v>1333</v>
      </c>
      <c r="D167" s="11" t="s">
        <v>210</v>
      </c>
      <c r="E167" s="250" t="s">
        <v>4140</v>
      </c>
      <c r="F167" s="262">
        <v>5.99</v>
      </c>
      <c r="G167" s="261">
        <f>ROUNDUP(F167*Schnyder!$O$1,-2)</f>
        <v>4200</v>
      </c>
      <c r="H167" s="261">
        <f>ROUNDUP(F167*Schnyder!$O$4,-2)</f>
        <v>3900</v>
      </c>
      <c r="I167" s="2">
        <v>1</v>
      </c>
      <c r="J167" s="263">
        <f t="shared" si="6"/>
        <v>4200</v>
      </c>
      <c r="K167" s="263">
        <f t="shared" si="7"/>
        <v>3900</v>
      </c>
      <c r="L167" s="260" t="s">
        <v>5073</v>
      </c>
      <c r="M167" s="38">
        <f t="shared" si="8"/>
        <v>5.99</v>
      </c>
    </row>
    <row r="168" spans="1:13" x14ac:dyDescent="0.3">
      <c r="A168" s="4" t="s">
        <v>5072</v>
      </c>
      <c r="B168" s="141" t="s">
        <v>1103</v>
      </c>
      <c r="C168" s="14" t="s">
        <v>767</v>
      </c>
      <c r="D168" s="13" t="s">
        <v>209</v>
      </c>
      <c r="E168" s="250" t="s">
        <v>4139</v>
      </c>
      <c r="F168" s="262">
        <v>5.99</v>
      </c>
      <c r="G168" s="261">
        <f>ROUNDUP(F168*Schnyder!$O$1,-2)</f>
        <v>4200</v>
      </c>
      <c r="H168" s="261">
        <f>ROUNDUP(F168*Schnyder!$O$4,-2)</f>
        <v>3900</v>
      </c>
      <c r="I168" s="2">
        <v>1</v>
      </c>
      <c r="J168" s="261">
        <f t="shared" si="6"/>
        <v>4200</v>
      </c>
      <c r="K168" s="261">
        <f t="shared" si="7"/>
        <v>3900</v>
      </c>
      <c r="L168" s="260" t="s">
        <v>1242</v>
      </c>
      <c r="M168" s="38">
        <f t="shared" si="8"/>
        <v>5.99</v>
      </c>
    </row>
    <row r="169" spans="1:13" x14ac:dyDescent="0.3">
      <c r="A169" s="4" t="s">
        <v>2363</v>
      </c>
      <c r="B169" s="143" t="s">
        <v>1105</v>
      </c>
      <c r="C169" s="6" t="s">
        <v>769</v>
      </c>
      <c r="D169" s="12" t="s">
        <v>208</v>
      </c>
      <c r="E169" s="250" t="s">
        <v>4139</v>
      </c>
      <c r="F169" s="262">
        <v>5.99</v>
      </c>
      <c r="G169" s="261">
        <f>ROUNDUP(F169*Schnyder!$O$1,-2)</f>
        <v>4200</v>
      </c>
      <c r="H169" s="261">
        <f>ROUNDUP(F169*Schnyder!$O$4,-2)</f>
        <v>3900</v>
      </c>
      <c r="I169" s="2">
        <v>4</v>
      </c>
      <c r="J169" s="261">
        <f t="shared" si="6"/>
        <v>16800</v>
      </c>
      <c r="K169" s="261">
        <f t="shared" si="7"/>
        <v>15600</v>
      </c>
      <c r="L169" s="260" t="s">
        <v>2362</v>
      </c>
      <c r="M169" s="38">
        <f t="shared" si="8"/>
        <v>23.96</v>
      </c>
    </row>
    <row r="170" spans="1:13" x14ac:dyDescent="0.3">
      <c r="A170" s="4" t="s">
        <v>3678</v>
      </c>
      <c r="B170" s="155" t="s">
        <v>1123</v>
      </c>
      <c r="C170" s="6" t="s">
        <v>769</v>
      </c>
      <c r="D170" s="12" t="s">
        <v>208</v>
      </c>
      <c r="E170" s="250" t="s">
        <v>4139</v>
      </c>
      <c r="F170" s="262">
        <v>5.99</v>
      </c>
      <c r="G170" s="261">
        <f>ROUNDUP(F170*Schnyder!$O$1,-2)</f>
        <v>4200</v>
      </c>
      <c r="H170" s="261">
        <f>ROUNDUP(F170*Schnyder!$O$4,-2)</f>
        <v>3900</v>
      </c>
      <c r="I170" s="2">
        <v>1</v>
      </c>
      <c r="J170" s="261">
        <f t="shared" si="6"/>
        <v>4200</v>
      </c>
      <c r="K170" s="261">
        <f t="shared" si="7"/>
        <v>3900</v>
      </c>
      <c r="L170" s="260" t="s">
        <v>3679</v>
      </c>
      <c r="M170" s="38">
        <f t="shared" si="8"/>
        <v>5.99</v>
      </c>
    </row>
    <row r="171" spans="1:13" x14ac:dyDescent="0.3">
      <c r="A171" s="4" t="s">
        <v>5071</v>
      </c>
      <c r="B171" s="157" t="s">
        <v>1125</v>
      </c>
      <c r="C171" s="19" t="s">
        <v>185</v>
      </c>
      <c r="D171" s="11" t="s">
        <v>210</v>
      </c>
      <c r="E171" s="250" t="s">
        <v>4139</v>
      </c>
      <c r="F171" s="262">
        <v>4.99</v>
      </c>
      <c r="G171" s="261">
        <f>ROUNDUP(F171*Schnyder!$O$1,-2)</f>
        <v>3500</v>
      </c>
      <c r="H171" s="261">
        <f>ROUNDUP(F171*Schnyder!$O$4,-2)</f>
        <v>3300</v>
      </c>
      <c r="I171" s="2">
        <v>1</v>
      </c>
      <c r="J171" s="261">
        <f t="shared" si="6"/>
        <v>3500</v>
      </c>
      <c r="K171" s="261">
        <f t="shared" si="7"/>
        <v>3300</v>
      </c>
      <c r="L171" s="260" t="s">
        <v>5070</v>
      </c>
      <c r="M171" s="38">
        <f t="shared" si="8"/>
        <v>4.99</v>
      </c>
    </row>
    <row r="172" spans="1:13" x14ac:dyDescent="0.3">
      <c r="A172" s="21" t="s">
        <v>2369</v>
      </c>
      <c r="B172" s="187" t="s">
        <v>2003</v>
      </c>
      <c r="C172" s="10" t="s">
        <v>181</v>
      </c>
      <c r="D172" s="11" t="s">
        <v>210</v>
      </c>
      <c r="E172" s="250" t="s">
        <v>4139</v>
      </c>
      <c r="F172" s="262">
        <v>4.99</v>
      </c>
      <c r="G172" s="261">
        <f>ROUNDUP(F172*Schnyder!$O$1,-2)</f>
        <v>3500</v>
      </c>
      <c r="H172" s="261">
        <f>ROUNDUP(F172*Schnyder!$O$4,-2)</f>
        <v>3300</v>
      </c>
      <c r="I172" s="2">
        <v>1</v>
      </c>
      <c r="J172" s="261">
        <f t="shared" si="6"/>
        <v>3500</v>
      </c>
      <c r="K172" s="261">
        <f t="shared" si="7"/>
        <v>3300</v>
      </c>
      <c r="L172" s="260" t="s">
        <v>5069</v>
      </c>
      <c r="M172" s="38">
        <f t="shared" si="8"/>
        <v>4.99</v>
      </c>
    </row>
    <row r="173" spans="1:13" x14ac:dyDescent="0.3">
      <c r="A173" s="4" t="s">
        <v>5068</v>
      </c>
      <c r="B173" s="86" t="s">
        <v>1093</v>
      </c>
      <c r="C173" s="10" t="s">
        <v>181</v>
      </c>
      <c r="D173" s="12" t="s">
        <v>208</v>
      </c>
      <c r="E173" s="250" t="s">
        <v>4139</v>
      </c>
      <c r="F173" s="262">
        <v>4.99</v>
      </c>
      <c r="G173" s="261">
        <f>ROUNDUP(F173*Schnyder!$O$1,-2)</f>
        <v>3500</v>
      </c>
      <c r="H173" s="261">
        <f>ROUNDUP(F173*Schnyder!$O$4,-2)</f>
        <v>3300</v>
      </c>
      <c r="I173" s="2">
        <v>1</v>
      </c>
      <c r="J173" s="261">
        <f t="shared" si="6"/>
        <v>3500</v>
      </c>
      <c r="K173" s="261">
        <f t="shared" si="7"/>
        <v>3300</v>
      </c>
      <c r="L173" s="260" t="s">
        <v>5067</v>
      </c>
      <c r="M173" s="38">
        <f t="shared" si="8"/>
        <v>4.99</v>
      </c>
    </row>
    <row r="174" spans="1:13" x14ac:dyDescent="0.3">
      <c r="A174" s="4" t="s">
        <v>2141</v>
      </c>
      <c r="B174" s="141" t="s">
        <v>1103</v>
      </c>
      <c r="C174" s="10" t="s">
        <v>181</v>
      </c>
      <c r="D174" s="12" t="s">
        <v>208</v>
      </c>
      <c r="E174" s="250" t="s">
        <v>4140</v>
      </c>
      <c r="F174" s="262">
        <v>4.99</v>
      </c>
      <c r="G174" s="261">
        <f>ROUNDUP(F174*Schnyder!$O$1,-2)</f>
        <v>3500</v>
      </c>
      <c r="H174" s="261">
        <f>ROUNDUP(F174*Schnyder!$O$4,-2)</f>
        <v>3300</v>
      </c>
      <c r="I174" s="2">
        <v>1</v>
      </c>
      <c r="J174" s="263">
        <f t="shared" si="6"/>
        <v>3500</v>
      </c>
      <c r="K174" s="263">
        <f t="shared" si="7"/>
        <v>3300</v>
      </c>
      <c r="L174" s="260" t="s">
        <v>5066</v>
      </c>
      <c r="M174" s="38">
        <f t="shared" si="8"/>
        <v>4.99</v>
      </c>
    </row>
    <row r="175" spans="1:13" x14ac:dyDescent="0.3">
      <c r="A175" s="4" t="s">
        <v>1760</v>
      </c>
      <c r="B175" s="155" t="s">
        <v>1123</v>
      </c>
      <c r="C175" s="10" t="s">
        <v>181</v>
      </c>
      <c r="D175" s="12" t="s">
        <v>208</v>
      </c>
      <c r="E175" s="250" t="s">
        <v>4139</v>
      </c>
      <c r="F175" s="262">
        <v>4.99</v>
      </c>
      <c r="G175" s="261">
        <f>ROUNDUP(F175*Schnyder!$O$1,-2)</f>
        <v>3500</v>
      </c>
      <c r="H175" s="261">
        <f>ROUNDUP(F175*Schnyder!$O$4,-2)</f>
        <v>3300</v>
      </c>
      <c r="I175" s="2">
        <v>2</v>
      </c>
      <c r="J175" s="263">
        <f t="shared" si="6"/>
        <v>7000</v>
      </c>
      <c r="K175" s="263">
        <f t="shared" si="7"/>
        <v>6600</v>
      </c>
      <c r="L175" s="260" t="s">
        <v>4532</v>
      </c>
      <c r="M175" s="38">
        <f t="shared" si="8"/>
        <v>9.98</v>
      </c>
    </row>
    <row r="176" spans="1:13" x14ac:dyDescent="0.3">
      <c r="A176" s="4" t="s">
        <v>3031</v>
      </c>
      <c r="B176" s="160" t="s">
        <v>1129</v>
      </c>
      <c r="C176" s="10" t="s">
        <v>181</v>
      </c>
      <c r="D176" s="12" t="s">
        <v>208</v>
      </c>
      <c r="E176" s="250" t="s">
        <v>4139</v>
      </c>
      <c r="F176" s="262">
        <v>4.99</v>
      </c>
      <c r="G176" s="261">
        <f>ROUNDUP(F176*Schnyder!$O$1,-2)</f>
        <v>3500</v>
      </c>
      <c r="H176" s="261">
        <f>ROUNDUP(F176*Schnyder!$O$4,-2)</f>
        <v>3300</v>
      </c>
      <c r="I176" s="2">
        <v>1</v>
      </c>
      <c r="J176" s="263">
        <f t="shared" si="6"/>
        <v>3500</v>
      </c>
      <c r="K176" s="263">
        <f t="shared" si="7"/>
        <v>3300</v>
      </c>
      <c r="L176" s="260" t="s">
        <v>3030</v>
      </c>
      <c r="M176" s="38">
        <f t="shared" si="8"/>
        <v>4.99</v>
      </c>
    </row>
    <row r="177" spans="1:15" x14ac:dyDescent="0.3">
      <c r="A177" s="4" t="s">
        <v>3667</v>
      </c>
      <c r="B177" s="165" t="s">
        <v>1136</v>
      </c>
      <c r="C177" s="10" t="s">
        <v>181</v>
      </c>
      <c r="D177" s="12" t="s">
        <v>208</v>
      </c>
      <c r="E177" s="250" t="s">
        <v>4139</v>
      </c>
      <c r="F177" s="262">
        <v>4.99</v>
      </c>
      <c r="G177" s="261">
        <f>ROUNDUP(F177*Schnyder!$O$1,-2)</f>
        <v>3500</v>
      </c>
      <c r="H177" s="261">
        <f>ROUNDUP(F177*Schnyder!$O$4,-2)</f>
        <v>3300</v>
      </c>
      <c r="I177" s="2">
        <v>1</v>
      </c>
      <c r="J177" s="263">
        <f t="shared" si="6"/>
        <v>3500</v>
      </c>
      <c r="K177" s="263">
        <f t="shared" si="7"/>
        <v>3300</v>
      </c>
      <c r="L177" s="260" t="s">
        <v>3668</v>
      </c>
      <c r="M177" s="38">
        <f t="shared" si="8"/>
        <v>4.99</v>
      </c>
    </row>
    <row r="178" spans="1:15" x14ac:dyDescent="0.3">
      <c r="A178" s="21" t="s">
        <v>2144</v>
      </c>
      <c r="B178" s="22" t="s">
        <v>1797</v>
      </c>
      <c r="C178" s="10" t="s">
        <v>181</v>
      </c>
      <c r="D178" s="12" t="s">
        <v>208</v>
      </c>
      <c r="E178" s="250" t="s">
        <v>4139</v>
      </c>
      <c r="F178" s="262">
        <v>4.99</v>
      </c>
      <c r="G178" s="261">
        <f>ROUNDUP(F178*Schnyder!$O$1,-2)</f>
        <v>3500</v>
      </c>
      <c r="H178" s="261">
        <f>ROUNDUP(F178*Schnyder!$O$4,-2)</f>
        <v>3300</v>
      </c>
      <c r="I178" s="2">
        <v>1</v>
      </c>
      <c r="J178" s="263">
        <f t="shared" si="6"/>
        <v>3500</v>
      </c>
      <c r="K178" s="263">
        <f t="shared" si="7"/>
        <v>3300</v>
      </c>
      <c r="L178" s="260" t="s">
        <v>2145</v>
      </c>
      <c r="M178" s="38">
        <f t="shared" si="8"/>
        <v>4.99</v>
      </c>
    </row>
    <row r="179" spans="1:15" x14ac:dyDescent="0.3">
      <c r="A179" s="21" t="s">
        <v>5065</v>
      </c>
      <c r="B179" s="232" t="s">
        <v>3183</v>
      </c>
      <c r="C179" s="10" t="s">
        <v>181</v>
      </c>
      <c r="D179" s="12" t="s">
        <v>208</v>
      </c>
      <c r="E179" s="250" t="s">
        <v>4139</v>
      </c>
      <c r="F179" s="262">
        <v>4.99</v>
      </c>
      <c r="G179" s="261">
        <f>ROUNDUP(F179*Schnyder!$O$1,-2)</f>
        <v>3500</v>
      </c>
      <c r="H179" s="261">
        <f>ROUNDUP(F179*Schnyder!$O$4,-2)</f>
        <v>3300</v>
      </c>
      <c r="I179" s="2">
        <v>1</v>
      </c>
      <c r="J179" s="263">
        <f t="shared" si="6"/>
        <v>3500</v>
      </c>
      <c r="K179" s="263">
        <f t="shared" si="7"/>
        <v>3300</v>
      </c>
      <c r="L179" s="260" t="s">
        <v>5064</v>
      </c>
      <c r="M179" s="38">
        <f t="shared" si="8"/>
        <v>4.99</v>
      </c>
    </row>
    <row r="180" spans="1:15" x14ac:dyDescent="0.3">
      <c r="A180" s="4" t="s">
        <v>5063</v>
      </c>
      <c r="B180" s="158" t="s">
        <v>1126</v>
      </c>
      <c r="C180" s="9" t="s">
        <v>182</v>
      </c>
      <c r="D180" s="11" t="s">
        <v>210</v>
      </c>
      <c r="E180" s="250" t="s">
        <v>4139</v>
      </c>
      <c r="F180" s="262">
        <v>4.99</v>
      </c>
      <c r="G180" s="261">
        <f>ROUNDUP(F180*Schnyder!$O$1,-2)</f>
        <v>3500</v>
      </c>
      <c r="H180" s="261">
        <f>ROUNDUP(F180*Schnyder!$O$4,-2)</f>
        <v>3300</v>
      </c>
      <c r="I180" s="2">
        <v>1</v>
      </c>
      <c r="J180" s="263">
        <f t="shared" si="6"/>
        <v>3500</v>
      </c>
      <c r="K180" s="263">
        <f t="shared" si="7"/>
        <v>3300</v>
      </c>
      <c r="L180" s="260" t="s">
        <v>5058</v>
      </c>
      <c r="M180" s="38">
        <f t="shared" si="8"/>
        <v>4.99</v>
      </c>
    </row>
    <row r="181" spans="1:15" x14ac:dyDescent="0.3">
      <c r="A181" s="4" t="s">
        <v>5062</v>
      </c>
      <c r="B181" s="166" t="s">
        <v>1137</v>
      </c>
      <c r="C181" s="9" t="s">
        <v>182</v>
      </c>
      <c r="D181" s="11" t="s">
        <v>210</v>
      </c>
      <c r="E181" s="250" t="s">
        <v>4140</v>
      </c>
      <c r="F181" s="262">
        <v>4.99</v>
      </c>
      <c r="G181" s="261">
        <f>ROUNDUP(F181*Schnyder!$O$1,-2)</f>
        <v>3500</v>
      </c>
      <c r="H181" s="261">
        <f>ROUNDUP(F181*Schnyder!$O$4,-2)</f>
        <v>3300</v>
      </c>
      <c r="I181" s="2">
        <v>1</v>
      </c>
      <c r="J181" s="263">
        <f t="shared" si="6"/>
        <v>3500</v>
      </c>
      <c r="K181" s="263">
        <f t="shared" si="7"/>
        <v>3300</v>
      </c>
      <c r="L181" s="260" t="s">
        <v>5061</v>
      </c>
      <c r="M181" s="38">
        <f t="shared" si="8"/>
        <v>4.99</v>
      </c>
      <c r="O181" s="42"/>
    </row>
    <row r="182" spans="1:15" x14ac:dyDescent="0.3">
      <c r="A182" s="21" t="s">
        <v>5060</v>
      </c>
      <c r="B182" s="232" t="s">
        <v>3183</v>
      </c>
      <c r="C182" s="9" t="s">
        <v>182</v>
      </c>
      <c r="D182" s="12" t="s">
        <v>208</v>
      </c>
      <c r="E182" s="250" t="s">
        <v>4139</v>
      </c>
      <c r="F182" s="262">
        <v>4.99</v>
      </c>
      <c r="G182" s="261">
        <f>ROUNDUP(F182*Schnyder!$O$1,-2)</f>
        <v>3500</v>
      </c>
      <c r="H182" s="261">
        <f>ROUNDUP(F182*Schnyder!$O$4,-2)</f>
        <v>3300</v>
      </c>
      <c r="I182" s="2">
        <v>1</v>
      </c>
      <c r="J182" s="263">
        <f t="shared" si="6"/>
        <v>3500</v>
      </c>
      <c r="K182" s="263">
        <f t="shared" si="7"/>
        <v>3300</v>
      </c>
      <c r="L182" s="260" t="s">
        <v>5059</v>
      </c>
      <c r="M182" s="38">
        <f t="shared" si="8"/>
        <v>4.99</v>
      </c>
    </row>
    <row r="183" spans="1:15" x14ac:dyDescent="0.3">
      <c r="A183" s="4" t="s">
        <v>90</v>
      </c>
      <c r="B183" s="158" t="s">
        <v>1126</v>
      </c>
      <c r="C183" s="22" t="s">
        <v>183</v>
      </c>
      <c r="D183" s="12" t="s">
        <v>208</v>
      </c>
      <c r="E183" s="250" t="s">
        <v>4139</v>
      </c>
      <c r="F183" s="262">
        <v>4.99</v>
      </c>
      <c r="G183" s="261">
        <f>ROUNDUP(F183*Schnyder!$O$1,-2)</f>
        <v>3500</v>
      </c>
      <c r="H183" s="261">
        <f>ROUNDUP(F183*Schnyder!$O$4,-2)</f>
        <v>3300</v>
      </c>
      <c r="I183" s="2">
        <v>1</v>
      </c>
      <c r="J183" s="263">
        <f t="shared" si="6"/>
        <v>3500</v>
      </c>
      <c r="K183" s="263">
        <f t="shared" si="7"/>
        <v>3300</v>
      </c>
      <c r="L183" s="260" t="s">
        <v>5058</v>
      </c>
      <c r="M183" s="38">
        <f t="shared" si="8"/>
        <v>4.99</v>
      </c>
    </row>
    <row r="184" spans="1:15" x14ac:dyDescent="0.3">
      <c r="A184" s="4" t="s">
        <v>4779</v>
      </c>
      <c r="B184" s="162" t="s">
        <v>1130</v>
      </c>
      <c r="C184" s="22" t="s">
        <v>183</v>
      </c>
      <c r="D184" s="12" t="s">
        <v>208</v>
      </c>
      <c r="E184" s="250" t="s">
        <v>4139</v>
      </c>
      <c r="F184" s="262">
        <v>4.99</v>
      </c>
      <c r="G184" s="261">
        <f>ROUNDUP(F184*Schnyder!$O$1,-2)</f>
        <v>3500</v>
      </c>
      <c r="H184" s="261">
        <f>ROUNDUP(F184*Schnyder!$O$4,-2)</f>
        <v>3300</v>
      </c>
      <c r="I184" s="2">
        <v>2</v>
      </c>
      <c r="J184" s="263">
        <f t="shared" si="6"/>
        <v>7000</v>
      </c>
      <c r="K184" s="263">
        <f t="shared" si="7"/>
        <v>6600</v>
      </c>
      <c r="L184" s="260" t="s">
        <v>4778</v>
      </c>
      <c r="M184" s="38">
        <f t="shared" si="8"/>
        <v>9.98</v>
      </c>
    </row>
    <row r="185" spans="1:15" x14ac:dyDescent="0.3">
      <c r="A185" s="4" t="s">
        <v>5057</v>
      </c>
      <c r="B185" s="176" t="s">
        <v>1798</v>
      </c>
      <c r="C185" s="22" t="s">
        <v>183</v>
      </c>
      <c r="D185" s="228" t="s">
        <v>3049</v>
      </c>
      <c r="E185" s="250" t="s">
        <v>4139</v>
      </c>
      <c r="F185" s="262">
        <v>4.99</v>
      </c>
      <c r="G185" s="261">
        <f>ROUNDUP(F185*Schnyder!$O$1,-2)</f>
        <v>3500</v>
      </c>
      <c r="H185" s="261">
        <f>ROUNDUP(F185*Schnyder!$O$4,-2)</f>
        <v>3300</v>
      </c>
      <c r="I185" s="2">
        <v>1</v>
      </c>
      <c r="J185" s="263">
        <f t="shared" si="6"/>
        <v>3500</v>
      </c>
      <c r="K185" s="263">
        <f t="shared" si="7"/>
        <v>3300</v>
      </c>
      <c r="L185" s="260" t="s">
        <v>5056</v>
      </c>
      <c r="M185" s="38">
        <f t="shared" si="8"/>
        <v>4.99</v>
      </c>
    </row>
    <row r="186" spans="1:15" x14ac:dyDescent="0.3">
      <c r="A186" s="4" t="s">
        <v>4533</v>
      </c>
      <c r="B186" s="155" t="s">
        <v>1123</v>
      </c>
      <c r="C186" s="8" t="s">
        <v>184</v>
      </c>
      <c r="D186" s="11" t="s">
        <v>210</v>
      </c>
      <c r="E186" s="250" t="s">
        <v>4139</v>
      </c>
      <c r="F186" s="262">
        <v>4.99</v>
      </c>
      <c r="G186" s="261">
        <f>ROUNDUP(F186*Schnyder!$O$1,-2)</f>
        <v>3500</v>
      </c>
      <c r="H186" s="261">
        <f>ROUNDUP(F186*Schnyder!$O$4,-2)</f>
        <v>3300</v>
      </c>
      <c r="I186" s="2">
        <v>1</v>
      </c>
      <c r="J186" s="263">
        <f t="shared" si="6"/>
        <v>3500</v>
      </c>
      <c r="K186" s="263">
        <f t="shared" si="7"/>
        <v>3300</v>
      </c>
      <c r="L186" s="260" t="s">
        <v>4534</v>
      </c>
      <c r="M186" s="38">
        <f t="shared" si="8"/>
        <v>4.99</v>
      </c>
    </row>
    <row r="187" spans="1:15" x14ac:dyDescent="0.3">
      <c r="A187" s="4" t="s">
        <v>3738</v>
      </c>
      <c r="B187" s="242" t="s">
        <v>3740</v>
      </c>
      <c r="C187" s="8" t="s">
        <v>184</v>
      </c>
      <c r="D187" s="11" t="s">
        <v>210</v>
      </c>
      <c r="E187" s="250" t="s">
        <v>4139</v>
      </c>
      <c r="F187" s="262">
        <v>4.99</v>
      </c>
      <c r="G187" s="261">
        <f>ROUNDUP(F187*Schnyder!$O$1,-2)</f>
        <v>3500</v>
      </c>
      <c r="H187" s="261">
        <f>ROUNDUP(F187*Schnyder!$O$4,-2)</f>
        <v>3300</v>
      </c>
      <c r="I187" s="2">
        <v>1</v>
      </c>
      <c r="J187" s="263">
        <f t="shared" si="6"/>
        <v>3500</v>
      </c>
      <c r="K187" s="263">
        <f t="shared" si="7"/>
        <v>3300</v>
      </c>
      <c r="L187" s="260" t="s">
        <v>5055</v>
      </c>
      <c r="M187" s="38">
        <f t="shared" si="8"/>
        <v>4.99</v>
      </c>
    </row>
    <row r="188" spans="1:15" x14ac:dyDescent="0.3">
      <c r="A188" s="4" t="s">
        <v>1832</v>
      </c>
      <c r="B188" s="155" t="s">
        <v>1123</v>
      </c>
      <c r="C188" s="8" t="s">
        <v>184</v>
      </c>
      <c r="D188" s="12" t="s">
        <v>208</v>
      </c>
      <c r="E188" s="250" t="s">
        <v>4139</v>
      </c>
      <c r="F188" s="262">
        <v>4.99</v>
      </c>
      <c r="G188" s="261">
        <f>ROUNDUP(F188*Schnyder!$O$1,-2)</f>
        <v>3500</v>
      </c>
      <c r="H188" s="261">
        <f>ROUNDUP(F188*Schnyder!$O$4,-2)</f>
        <v>3300</v>
      </c>
      <c r="I188" s="2">
        <v>1</v>
      </c>
      <c r="J188" s="261">
        <f t="shared" si="6"/>
        <v>3500</v>
      </c>
      <c r="K188" s="261">
        <f t="shared" si="7"/>
        <v>3300</v>
      </c>
      <c r="L188" s="260" t="s">
        <v>1831</v>
      </c>
      <c r="M188" s="38">
        <f t="shared" si="8"/>
        <v>4.99</v>
      </c>
    </row>
    <row r="189" spans="1:15" x14ac:dyDescent="0.3">
      <c r="A189" s="4" t="s">
        <v>3724</v>
      </c>
      <c r="B189" s="242" t="s">
        <v>3740</v>
      </c>
      <c r="C189" s="8" t="s">
        <v>184</v>
      </c>
      <c r="D189" s="12" t="s">
        <v>208</v>
      </c>
      <c r="E189" s="250" t="s">
        <v>4139</v>
      </c>
      <c r="F189" s="262">
        <v>4.99</v>
      </c>
      <c r="G189" s="261">
        <f>ROUNDUP(F189*Schnyder!$O$1,-2)</f>
        <v>3500</v>
      </c>
      <c r="H189" s="261">
        <f>ROUNDUP(F189*Schnyder!$O$4,-2)</f>
        <v>3300</v>
      </c>
      <c r="I189" s="2">
        <v>3</v>
      </c>
      <c r="J189" s="263">
        <f t="shared" si="6"/>
        <v>10500</v>
      </c>
      <c r="K189" s="263">
        <f t="shared" si="7"/>
        <v>9900</v>
      </c>
      <c r="L189" s="260" t="s">
        <v>3723</v>
      </c>
      <c r="M189" s="38">
        <f t="shared" si="8"/>
        <v>14.97</v>
      </c>
    </row>
    <row r="190" spans="1:15" x14ac:dyDescent="0.3">
      <c r="A190" s="4" t="s">
        <v>5054</v>
      </c>
      <c r="B190" s="176" t="s">
        <v>1798</v>
      </c>
      <c r="C190" s="8" t="s">
        <v>184</v>
      </c>
      <c r="D190" s="228" t="s">
        <v>3049</v>
      </c>
      <c r="E190" s="250" t="s">
        <v>4139</v>
      </c>
      <c r="F190" s="262">
        <v>4.99</v>
      </c>
      <c r="G190" s="261">
        <f>ROUNDUP(F190*Schnyder!$O$1,-2)</f>
        <v>3500</v>
      </c>
      <c r="H190" s="261">
        <f>ROUNDUP(F190*Schnyder!$O$4,-2)</f>
        <v>3300</v>
      </c>
      <c r="I190" s="2">
        <v>1</v>
      </c>
      <c r="J190" s="261">
        <f t="shared" si="6"/>
        <v>3500</v>
      </c>
      <c r="K190" s="261">
        <f t="shared" si="7"/>
        <v>3300</v>
      </c>
      <c r="L190" s="260" t="s">
        <v>5053</v>
      </c>
      <c r="M190" s="38">
        <f t="shared" si="8"/>
        <v>4.99</v>
      </c>
    </row>
    <row r="191" spans="1:15" x14ac:dyDescent="0.3">
      <c r="A191" s="4" t="s">
        <v>5052</v>
      </c>
      <c r="B191" s="142" t="s">
        <v>1109</v>
      </c>
      <c r="C191" s="19" t="s">
        <v>185</v>
      </c>
      <c r="D191" s="11" t="s">
        <v>210</v>
      </c>
      <c r="E191" s="250" t="s">
        <v>4139</v>
      </c>
      <c r="F191" s="262">
        <v>4.99</v>
      </c>
      <c r="G191" s="261">
        <f>ROUNDUP(F191*Schnyder!$O$1,-2)</f>
        <v>3500</v>
      </c>
      <c r="H191" s="261">
        <f>ROUNDUP(F191*Schnyder!$O$4,-2)</f>
        <v>3300</v>
      </c>
      <c r="I191" s="2">
        <v>1</v>
      </c>
      <c r="J191" s="263">
        <f t="shared" si="6"/>
        <v>3500</v>
      </c>
      <c r="K191" s="263">
        <f t="shared" si="7"/>
        <v>3300</v>
      </c>
      <c r="L191" s="260" t="s">
        <v>5051</v>
      </c>
      <c r="M191" s="38">
        <f t="shared" si="8"/>
        <v>4.99</v>
      </c>
    </row>
    <row r="192" spans="1:15" x14ac:dyDescent="0.3">
      <c r="A192" s="4" t="s">
        <v>5050</v>
      </c>
      <c r="B192" s="157" t="s">
        <v>1125</v>
      </c>
      <c r="C192" s="19" t="s">
        <v>185</v>
      </c>
      <c r="D192" s="12" t="s">
        <v>208</v>
      </c>
      <c r="E192" s="250" t="s">
        <v>4139</v>
      </c>
      <c r="F192" s="262">
        <v>4.99</v>
      </c>
      <c r="G192" s="261">
        <f>ROUNDUP(F192*Schnyder!$O$1,-2)</f>
        <v>3500</v>
      </c>
      <c r="H192" s="261">
        <f>ROUNDUP(F192*Schnyder!$O$4,-2)</f>
        <v>3300</v>
      </c>
      <c r="I192" s="2">
        <v>1</v>
      </c>
      <c r="J192" s="263">
        <f t="shared" si="6"/>
        <v>3500</v>
      </c>
      <c r="K192" s="263">
        <f t="shared" si="7"/>
        <v>3300</v>
      </c>
      <c r="L192" s="260" t="s">
        <v>5049</v>
      </c>
      <c r="M192" s="38">
        <f t="shared" si="8"/>
        <v>4.99</v>
      </c>
    </row>
    <row r="193" spans="1:13" x14ac:dyDescent="0.3">
      <c r="A193" s="4" t="s">
        <v>5048</v>
      </c>
      <c r="B193" s="165" t="s">
        <v>1136</v>
      </c>
      <c r="C193" s="19" t="s">
        <v>185</v>
      </c>
      <c r="D193" s="12" t="s">
        <v>208</v>
      </c>
      <c r="E193" s="250" t="s">
        <v>4140</v>
      </c>
      <c r="F193" s="262">
        <v>4.99</v>
      </c>
      <c r="G193" s="261">
        <f>ROUNDUP(F193*Schnyder!$O$1,-2)</f>
        <v>3500</v>
      </c>
      <c r="H193" s="261">
        <f>ROUNDUP(F193*Schnyder!$O$4,-2)</f>
        <v>3300</v>
      </c>
      <c r="I193" s="2">
        <v>1</v>
      </c>
      <c r="J193" s="263">
        <f t="shared" si="6"/>
        <v>3500</v>
      </c>
      <c r="K193" s="263">
        <f t="shared" si="7"/>
        <v>3300</v>
      </c>
      <c r="L193" s="260" t="s">
        <v>5047</v>
      </c>
      <c r="M193" s="38">
        <f t="shared" si="8"/>
        <v>4.99</v>
      </c>
    </row>
    <row r="194" spans="1:13" x14ac:dyDescent="0.3">
      <c r="A194" s="4" t="s">
        <v>5046</v>
      </c>
      <c r="B194" s="176" t="s">
        <v>1798</v>
      </c>
      <c r="C194" s="19" t="s">
        <v>185</v>
      </c>
      <c r="D194" s="12" t="s">
        <v>208</v>
      </c>
      <c r="E194" s="250" t="s">
        <v>4139</v>
      </c>
      <c r="F194" s="262">
        <v>4.99</v>
      </c>
      <c r="G194" s="261">
        <f>ROUNDUP(F194*Schnyder!$O$1,-2)</f>
        <v>3500</v>
      </c>
      <c r="H194" s="261">
        <f>ROUNDUP(F194*Schnyder!$O$4,-2)</f>
        <v>3300</v>
      </c>
      <c r="I194" s="2">
        <v>1</v>
      </c>
      <c r="J194" s="263">
        <f t="shared" ref="J194:J257" si="9">G194*I194</f>
        <v>3500</v>
      </c>
      <c r="K194" s="263">
        <f t="shared" ref="K194:K257" si="10">H194*I194</f>
        <v>3300</v>
      </c>
      <c r="L194" s="260" t="s">
        <v>5045</v>
      </c>
      <c r="M194" s="38">
        <f t="shared" ref="M194:M257" si="11">F194*I194</f>
        <v>4.99</v>
      </c>
    </row>
    <row r="195" spans="1:13" x14ac:dyDescent="0.3">
      <c r="A195" s="4" t="s">
        <v>5044</v>
      </c>
      <c r="B195" s="158" t="s">
        <v>1126</v>
      </c>
      <c r="C195" s="10" t="s">
        <v>186</v>
      </c>
      <c r="D195" s="12" t="s">
        <v>208</v>
      </c>
      <c r="E195" s="250" t="s">
        <v>4139</v>
      </c>
      <c r="F195" s="262">
        <v>4.99</v>
      </c>
      <c r="G195" s="261">
        <f>ROUNDUP(F195*Schnyder!$O$1,-2)</f>
        <v>3500</v>
      </c>
      <c r="H195" s="261">
        <f>ROUNDUP(F195*Schnyder!$O$4,-2)</f>
        <v>3300</v>
      </c>
      <c r="I195" s="2">
        <v>1</v>
      </c>
      <c r="J195" s="263">
        <f t="shared" si="9"/>
        <v>3500</v>
      </c>
      <c r="K195" s="263">
        <f t="shared" si="10"/>
        <v>3300</v>
      </c>
      <c r="L195" s="260" t="s">
        <v>5043</v>
      </c>
      <c r="M195" s="38">
        <f t="shared" si="11"/>
        <v>4.99</v>
      </c>
    </row>
    <row r="196" spans="1:13" x14ac:dyDescent="0.3">
      <c r="A196" s="4" t="s">
        <v>4504</v>
      </c>
      <c r="B196" s="159" t="s">
        <v>1127</v>
      </c>
      <c r="C196" s="10" t="s">
        <v>186</v>
      </c>
      <c r="D196" s="12" t="s">
        <v>208</v>
      </c>
      <c r="E196" s="250" t="s">
        <v>4140</v>
      </c>
      <c r="F196" s="262">
        <v>4.99</v>
      </c>
      <c r="G196" s="261">
        <f>ROUNDUP(F196*Schnyder!$O$1,-2)</f>
        <v>3500</v>
      </c>
      <c r="H196" s="261">
        <f>ROUNDUP(F196*Schnyder!$O$4,-2)</f>
        <v>3300</v>
      </c>
      <c r="I196" s="2">
        <v>1</v>
      </c>
      <c r="J196" s="263">
        <f t="shared" si="9"/>
        <v>3500</v>
      </c>
      <c r="K196" s="263">
        <f t="shared" si="10"/>
        <v>3300</v>
      </c>
      <c r="L196" s="260" t="s">
        <v>5038</v>
      </c>
      <c r="M196" s="38">
        <f t="shared" si="11"/>
        <v>4.99</v>
      </c>
    </row>
    <row r="197" spans="1:13" x14ac:dyDescent="0.3">
      <c r="A197" s="21" t="s">
        <v>5042</v>
      </c>
      <c r="B197" s="242" t="s">
        <v>3740</v>
      </c>
      <c r="C197" s="10" t="s">
        <v>186</v>
      </c>
      <c r="D197" s="12" t="s">
        <v>208</v>
      </c>
      <c r="E197" s="250" t="s">
        <v>4140</v>
      </c>
      <c r="F197" s="262">
        <v>4.99</v>
      </c>
      <c r="G197" s="261">
        <f>ROUNDUP(F197*Schnyder!$O$1,-2)</f>
        <v>3500</v>
      </c>
      <c r="H197" s="261">
        <f>ROUNDUP(F197*Schnyder!$O$4,-2)</f>
        <v>3300</v>
      </c>
      <c r="I197" s="2">
        <v>1</v>
      </c>
      <c r="J197" s="263">
        <f t="shared" si="9"/>
        <v>3500</v>
      </c>
      <c r="K197" s="263">
        <f t="shared" si="10"/>
        <v>3300</v>
      </c>
      <c r="L197" s="260" t="s">
        <v>5041</v>
      </c>
      <c r="M197" s="38">
        <f t="shared" si="11"/>
        <v>4.99</v>
      </c>
    </row>
    <row r="198" spans="1:13" x14ac:dyDescent="0.3">
      <c r="A198" s="4" t="s">
        <v>8</v>
      </c>
      <c r="B198" s="176" t="s">
        <v>1798</v>
      </c>
      <c r="C198" s="10" t="s">
        <v>186</v>
      </c>
      <c r="D198" s="228" t="s">
        <v>3049</v>
      </c>
      <c r="E198" s="250" t="s">
        <v>4139</v>
      </c>
      <c r="F198" s="262">
        <v>4.99</v>
      </c>
      <c r="G198" s="261">
        <f>ROUNDUP(F198*Schnyder!$O$1,-2)</f>
        <v>3500</v>
      </c>
      <c r="H198" s="261">
        <f>ROUNDUP(F198*Schnyder!$O$4,-2)</f>
        <v>3300</v>
      </c>
      <c r="I198" s="2">
        <v>1</v>
      </c>
      <c r="J198" s="263">
        <f t="shared" si="9"/>
        <v>3500</v>
      </c>
      <c r="K198" s="263">
        <f t="shared" si="10"/>
        <v>3300</v>
      </c>
      <c r="L198" s="260" t="s">
        <v>5040</v>
      </c>
      <c r="M198" s="38">
        <f t="shared" si="11"/>
        <v>4.99</v>
      </c>
    </row>
    <row r="199" spans="1:13" x14ac:dyDescent="0.3">
      <c r="A199" s="4" t="s">
        <v>619</v>
      </c>
      <c r="B199" s="176" t="s">
        <v>1798</v>
      </c>
      <c r="C199" s="10" t="s">
        <v>186</v>
      </c>
      <c r="D199" s="228" t="s">
        <v>3049</v>
      </c>
      <c r="E199" s="250" t="s">
        <v>4139</v>
      </c>
      <c r="F199" s="262">
        <v>4.99</v>
      </c>
      <c r="G199" s="261">
        <f>ROUNDUP(F199*Schnyder!$O$1,-2)</f>
        <v>3500</v>
      </c>
      <c r="H199" s="261">
        <f>ROUNDUP(F199*Schnyder!$O$4,-2)</f>
        <v>3300</v>
      </c>
      <c r="I199" s="2">
        <v>1</v>
      </c>
      <c r="J199" s="263">
        <f t="shared" si="9"/>
        <v>3500</v>
      </c>
      <c r="K199" s="263">
        <f t="shared" si="10"/>
        <v>3300</v>
      </c>
      <c r="L199" s="260" t="s">
        <v>5039</v>
      </c>
      <c r="M199" s="38">
        <f t="shared" si="11"/>
        <v>4.99</v>
      </c>
    </row>
    <row r="200" spans="1:13" x14ac:dyDescent="0.3">
      <c r="A200" s="4" t="s">
        <v>25</v>
      </c>
      <c r="B200" s="159" t="s">
        <v>1127</v>
      </c>
      <c r="C200" s="19" t="s">
        <v>643</v>
      </c>
      <c r="D200" s="11" t="s">
        <v>210</v>
      </c>
      <c r="E200" s="250" t="s">
        <v>4139</v>
      </c>
      <c r="F200" s="262">
        <v>4.99</v>
      </c>
      <c r="G200" s="261">
        <f>ROUNDUP(F200*Schnyder!$O$1,-2)</f>
        <v>3500</v>
      </c>
      <c r="H200" s="261">
        <f>ROUNDUP(F200*Schnyder!$O$4,-2)</f>
        <v>3300</v>
      </c>
      <c r="I200" s="2">
        <v>1</v>
      </c>
      <c r="J200" s="261">
        <f t="shared" si="9"/>
        <v>3500</v>
      </c>
      <c r="K200" s="261">
        <f t="shared" si="10"/>
        <v>3300</v>
      </c>
      <c r="L200" s="260" t="s">
        <v>5038</v>
      </c>
      <c r="M200" s="38">
        <f t="shared" si="11"/>
        <v>4.99</v>
      </c>
    </row>
    <row r="201" spans="1:13" x14ac:dyDescent="0.3">
      <c r="A201" s="4" t="s">
        <v>1888</v>
      </c>
      <c r="B201" s="176" t="s">
        <v>1798</v>
      </c>
      <c r="C201" s="19" t="s">
        <v>650</v>
      </c>
      <c r="D201" s="228" t="s">
        <v>3049</v>
      </c>
      <c r="E201" s="250" t="s">
        <v>4139</v>
      </c>
      <c r="F201" s="262">
        <v>4.99</v>
      </c>
      <c r="G201" s="261">
        <f>ROUNDUP(F201*Schnyder!$O$1,-2)</f>
        <v>3500</v>
      </c>
      <c r="H201" s="261">
        <f>ROUNDUP(F201*Schnyder!$O$4,-2)</f>
        <v>3300</v>
      </c>
      <c r="I201" s="2">
        <v>1</v>
      </c>
      <c r="J201" s="263">
        <f t="shared" si="9"/>
        <v>3500</v>
      </c>
      <c r="K201" s="263">
        <f t="shared" si="10"/>
        <v>3300</v>
      </c>
      <c r="L201" s="260" t="s">
        <v>3172</v>
      </c>
      <c r="M201" s="38">
        <f t="shared" si="11"/>
        <v>4.99</v>
      </c>
    </row>
    <row r="202" spans="1:13" x14ac:dyDescent="0.3">
      <c r="A202" s="4" t="s">
        <v>5037</v>
      </c>
      <c r="B202" s="176" t="s">
        <v>1798</v>
      </c>
      <c r="C202" s="14" t="s">
        <v>767</v>
      </c>
      <c r="D202" s="12" t="s">
        <v>208</v>
      </c>
      <c r="E202" s="250" t="s">
        <v>4139</v>
      </c>
      <c r="F202" s="262">
        <v>4.99</v>
      </c>
      <c r="G202" s="261">
        <f>ROUNDUP(F202*Schnyder!$O$1,-2)</f>
        <v>3500</v>
      </c>
      <c r="H202" s="261">
        <f>ROUNDUP(F202*Schnyder!$O$4,-2)</f>
        <v>3300</v>
      </c>
      <c r="I202" s="2">
        <v>1</v>
      </c>
      <c r="J202" s="263">
        <f t="shared" si="9"/>
        <v>3500</v>
      </c>
      <c r="K202" s="263">
        <f t="shared" si="10"/>
        <v>3300</v>
      </c>
      <c r="L202" s="260" t="s">
        <v>5036</v>
      </c>
      <c r="M202" s="38">
        <f t="shared" si="11"/>
        <v>4.99</v>
      </c>
    </row>
    <row r="203" spans="1:13" x14ac:dyDescent="0.3">
      <c r="A203" s="4" t="s">
        <v>862</v>
      </c>
      <c r="B203" s="151" t="s">
        <v>1119</v>
      </c>
      <c r="C203" s="14" t="s">
        <v>768</v>
      </c>
      <c r="D203" s="12" t="s">
        <v>208</v>
      </c>
      <c r="E203" s="250" t="s">
        <v>4139</v>
      </c>
      <c r="F203" s="262">
        <v>4.99</v>
      </c>
      <c r="G203" s="261">
        <f>ROUNDUP(F203*Schnyder!$O$1,-2)</f>
        <v>3500</v>
      </c>
      <c r="H203" s="261">
        <f>ROUNDUP(F203*Schnyder!$O$4,-2)</f>
        <v>3300</v>
      </c>
      <c r="I203" s="2">
        <v>2</v>
      </c>
      <c r="J203" s="263">
        <f t="shared" si="9"/>
        <v>7000</v>
      </c>
      <c r="K203" s="263">
        <f t="shared" si="10"/>
        <v>6600</v>
      </c>
      <c r="L203" s="260" t="s">
        <v>861</v>
      </c>
      <c r="M203" s="38">
        <f t="shared" si="11"/>
        <v>9.98</v>
      </c>
    </row>
    <row r="204" spans="1:13" x14ac:dyDescent="0.3">
      <c r="A204" s="4" t="s">
        <v>5035</v>
      </c>
      <c r="B204" s="86" t="s">
        <v>1093</v>
      </c>
      <c r="C204" s="6" t="s">
        <v>769</v>
      </c>
      <c r="D204" s="11" t="s">
        <v>210</v>
      </c>
      <c r="E204" s="250" t="s">
        <v>4139</v>
      </c>
      <c r="F204" s="262">
        <v>4.99</v>
      </c>
      <c r="G204" s="261">
        <f>ROUNDUP(F204*Schnyder!$O$1,-2)</f>
        <v>3500</v>
      </c>
      <c r="H204" s="261">
        <f>ROUNDUP(F204*Schnyder!$O$4,-2)</f>
        <v>3300</v>
      </c>
      <c r="I204" s="2">
        <v>1</v>
      </c>
      <c r="J204" s="263">
        <f t="shared" si="9"/>
        <v>3500</v>
      </c>
      <c r="K204" s="263">
        <f t="shared" si="10"/>
        <v>3300</v>
      </c>
      <c r="L204" s="260" t="s">
        <v>5034</v>
      </c>
      <c r="M204" s="38">
        <f t="shared" si="11"/>
        <v>4.99</v>
      </c>
    </row>
    <row r="205" spans="1:13" x14ac:dyDescent="0.3">
      <c r="A205" s="4" t="s">
        <v>1595</v>
      </c>
      <c r="B205" s="150" t="s">
        <v>1582</v>
      </c>
      <c r="C205" s="6" t="s">
        <v>769</v>
      </c>
      <c r="D205" s="12" t="s">
        <v>208</v>
      </c>
      <c r="E205" s="250" t="s">
        <v>4139</v>
      </c>
      <c r="F205" s="262">
        <v>4.99</v>
      </c>
      <c r="G205" s="261">
        <f>ROUNDUP(F205*Schnyder!$O$1,-2)</f>
        <v>3500</v>
      </c>
      <c r="H205" s="261">
        <f>ROUNDUP(F205*Schnyder!$O$4,-2)</f>
        <v>3300</v>
      </c>
      <c r="I205" s="2">
        <v>2</v>
      </c>
      <c r="J205" s="263">
        <f t="shared" si="9"/>
        <v>7000</v>
      </c>
      <c r="K205" s="263">
        <f t="shared" si="10"/>
        <v>6600</v>
      </c>
      <c r="L205" s="260" t="s">
        <v>1594</v>
      </c>
      <c r="M205" s="38">
        <f t="shared" si="11"/>
        <v>9.98</v>
      </c>
    </row>
    <row r="206" spans="1:13" x14ac:dyDescent="0.3">
      <c r="A206" s="4" t="s">
        <v>3775</v>
      </c>
      <c r="B206" s="155" t="s">
        <v>1123</v>
      </c>
      <c r="C206" s="5" t="s">
        <v>694</v>
      </c>
      <c r="D206" s="11" t="s">
        <v>210</v>
      </c>
      <c r="E206" s="250" t="s">
        <v>4139</v>
      </c>
      <c r="F206" s="262">
        <v>3.99</v>
      </c>
      <c r="G206" s="261">
        <f>ROUNDUP(F206*Schnyder!$O$1,-2)</f>
        <v>2800</v>
      </c>
      <c r="H206" s="261">
        <f>ROUNDUP(F206*Schnyder!$O$4,-2)</f>
        <v>2600</v>
      </c>
      <c r="I206" s="2">
        <v>1</v>
      </c>
      <c r="J206" s="263">
        <f t="shared" si="9"/>
        <v>2800</v>
      </c>
      <c r="K206" s="263">
        <f t="shared" si="10"/>
        <v>2600</v>
      </c>
      <c r="L206" s="260" t="s">
        <v>3774</v>
      </c>
      <c r="M206" s="38">
        <f t="shared" si="11"/>
        <v>3.99</v>
      </c>
    </row>
    <row r="207" spans="1:13" x14ac:dyDescent="0.3">
      <c r="A207" s="4" t="s">
        <v>5033</v>
      </c>
      <c r="B207" s="135" t="s">
        <v>1096</v>
      </c>
      <c r="C207" s="10" t="s">
        <v>181</v>
      </c>
      <c r="D207" s="11" t="s">
        <v>210</v>
      </c>
      <c r="E207" s="250" t="s">
        <v>4139</v>
      </c>
      <c r="F207" s="262">
        <v>3.99</v>
      </c>
      <c r="G207" s="261">
        <f>ROUNDUP(F207*Schnyder!$O$1,-2)</f>
        <v>2800</v>
      </c>
      <c r="H207" s="261">
        <f>ROUNDUP(F207*Schnyder!$O$4,-2)</f>
        <v>2600</v>
      </c>
      <c r="I207" s="2">
        <v>1</v>
      </c>
      <c r="J207" s="263">
        <f t="shared" si="9"/>
        <v>2800</v>
      </c>
      <c r="K207" s="263">
        <f t="shared" si="10"/>
        <v>2600</v>
      </c>
      <c r="L207" s="260" t="s">
        <v>5032</v>
      </c>
      <c r="M207" s="38">
        <f t="shared" si="11"/>
        <v>3.99</v>
      </c>
    </row>
    <row r="208" spans="1:13" x14ac:dyDescent="0.3">
      <c r="A208" s="4" t="s">
        <v>4790</v>
      </c>
      <c r="B208" s="139" t="s">
        <v>1101</v>
      </c>
      <c r="C208" s="10" t="s">
        <v>181</v>
      </c>
      <c r="D208" s="11" t="s">
        <v>210</v>
      </c>
      <c r="E208" s="250" t="s">
        <v>4139</v>
      </c>
      <c r="F208" s="262">
        <v>3.99</v>
      </c>
      <c r="G208" s="261">
        <f>ROUNDUP(F208*Schnyder!$O$1,-2)</f>
        <v>2800</v>
      </c>
      <c r="H208" s="261">
        <f>ROUNDUP(F208*Schnyder!$O$4,-2)</f>
        <v>2600</v>
      </c>
      <c r="I208" s="2">
        <v>1</v>
      </c>
      <c r="J208" s="261">
        <f t="shared" si="9"/>
        <v>2800</v>
      </c>
      <c r="K208" s="261">
        <f t="shared" si="10"/>
        <v>2600</v>
      </c>
      <c r="L208" s="260" t="s">
        <v>4792</v>
      </c>
      <c r="M208" s="38">
        <f t="shared" si="11"/>
        <v>3.99</v>
      </c>
    </row>
    <row r="209" spans="1:15" x14ac:dyDescent="0.3">
      <c r="A209" s="4" t="s">
        <v>2070</v>
      </c>
      <c r="B209" s="155" t="s">
        <v>1123</v>
      </c>
      <c r="C209" s="10" t="s">
        <v>181</v>
      </c>
      <c r="D209" s="11" t="s">
        <v>210</v>
      </c>
      <c r="E209" s="250" t="s">
        <v>4139</v>
      </c>
      <c r="F209" s="262">
        <v>3.99</v>
      </c>
      <c r="G209" s="261">
        <f>ROUNDUP(F209*Schnyder!$O$1,-2)</f>
        <v>2800</v>
      </c>
      <c r="H209" s="261">
        <f>ROUNDUP(F209*Schnyder!$O$4,-2)</f>
        <v>2600</v>
      </c>
      <c r="I209" s="2">
        <v>1</v>
      </c>
      <c r="J209" s="263">
        <f t="shared" si="9"/>
        <v>2800</v>
      </c>
      <c r="K209" s="263">
        <f t="shared" si="10"/>
        <v>2600</v>
      </c>
      <c r="L209" s="260" t="s">
        <v>2071</v>
      </c>
      <c r="M209" s="38">
        <f t="shared" si="11"/>
        <v>3.99</v>
      </c>
    </row>
    <row r="210" spans="1:15" x14ac:dyDescent="0.3">
      <c r="A210" s="21" t="s">
        <v>5031</v>
      </c>
      <c r="B210" s="187" t="s">
        <v>2003</v>
      </c>
      <c r="C210" s="10" t="s">
        <v>181</v>
      </c>
      <c r="D210" s="11" t="s">
        <v>210</v>
      </c>
      <c r="E210" s="250" t="s">
        <v>4140</v>
      </c>
      <c r="F210" s="262">
        <v>3.99</v>
      </c>
      <c r="G210" s="261">
        <f>ROUNDUP(F210*Schnyder!$O$1,-2)</f>
        <v>2800</v>
      </c>
      <c r="H210" s="261">
        <f>ROUNDUP(F210*Schnyder!$O$4,-2)</f>
        <v>2600</v>
      </c>
      <c r="I210" s="2">
        <v>1</v>
      </c>
      <c r="J210" s="263">
        <f t="shared" si="9"/>
        <v>2800</v>
      </c>
      <c r="K210" s="263">
        <f t="shared" si="10"/>
        <v>2600</v>
      </c>
      <c r="L210" s="260" t="s">
        <v>5030</v>
      </c>
      <c r="M210" s="38">
        <f t="shared" si="11"/>
        <v>3.99</v>
      </c>
    </row>
    <row r="211" spans="1:15" x14ac:dyDescent="0.3">
      <c r="A211" s="4" t="s">
        <v>5029</v>
      </c>
      <c r="B211" s="193" t="s">
        <v>2332</v>
      </c>
      <c r="C211" s="10" t="s">
        <v>181</v>
      </c>
      <c r="D211" s="11" t="s">
        <v>210</v>
      </c>
      <c r="E211" s="250" t="s">
        <v>4139</v>
      </c>
      <c r="F211" s="262">
        <v>3.99</v>
      </c>
      <c r="G211" s="261">
        <f>ROUNDUP(F211*Schnyder!$O$1,-2)</f>
        <v>2800</v>
      </c>
      <c r="H211" s="261">
        <f>ROUNDUP(F211*Schnyder!$O$4,-2)</f>
        <v>2600</v>
      </c>
      <c r="I211" s="2">
        <v>1</v>
      </c>
      <c r="J211" s="263">
        <f t="shared" si="9"/>
        <v>2800</v>
      </c>
      <c r="K211" s="263">
        <f t="shared" si="10"/>
        <v>2600</v>
      </c>
      <c r="L211" s="260" t="s">
        <v>4988</v>
      </c>
      <c r="M211" s="38">
        <f t="shared" si="11"/>
        <v>3.99</v>
      </c>
    </row>
    <row r="212" spans="1:15" x14ac:dyDescent="0.3">
      <c r="A212" s="4" t="s">
        <v>3793</v>
      </c>
      <c r="B212" s="143" t="s">
        <v>1105</v>
      </c>
      <c r="C212" s="10" t="s">
        <v>181</v>
      </c>
      <c r="D212" s="12" t="s">
        <v>208</v>
      </c>
      <c r="E212" s="250" t="s">
        <v>4139</v>
      </c>
      <c r="F212" s="262">
        <v>3.99</v>
      </c>
      <c r="G212" s="261">
        <f>ROUNDUP(F212*Schnyder!$O$1,-2)</f>
        <v>2800</v>
      </c>
      <c r="H212" s="261">
        <f>ROUNDUP(F212*Schnyder!$O$4,-2)</f>
        <v>2600</v>
      </c>
      <c r="I212" s="2">
        <v>1</v>
      </c>
      <c r="J212" s="263">
        <f t="shared" si="9"/>
        <v>2800</v>
      </c>
      <c r="K212" s="263">
        <f t="shared" si="10"/>
        <v>2600</v>
      </c>
      <c r="L212" s="260" t="s">
        <v>3792</v>
      </c>
      <c r="M212" s="38">
        <f t="shared" si="11"/>
        <v>3.99</v>
      </c>
    </row>
    <row r="213" spans="1:15" x14ac:dyDescent="0.3">
      <c r="A213" s="4" t="s">
        <v>95</v>
      </c>
      <c r="B213" s="161" t="s">
        <v>1131</v>
      </c>
      <c r="C213" s="10" t="s">
        <v>181</v>
      </c>
      <c r="D213" s="12" t="s">
        <v>208</v>
      </c>
      <c r="E213" s="250" t="s">
        <v>4139</v>
      </c>
      <c r="F213" s="262">
        <v>3.99</v>
      </c>
      <c r="G213" s="261">
        <f>ROUNDUP(F213*Schnyder!$O$1,-2)</f>
        <v>2800</v>
      </c>
      <c r="H213" s="261">
        <f>ROUNDUP(F213*Schnyder!$O$4,-2)</f>
        <v>2600</v>
      </c>
      <c r="I213" s="2">
        <v>1</v>
      </c>
      <c r="J213" s="263">
        <f t="shared" si="9"/>
        <v>2800</v>
      </c>
      <c r="K213" s="263">
        <f t="shared" si="10"/>
        <v>2600</v>
      </c>
      <c r="L213" s="260" t="s">
        <v>129</v>
      </c>
      <c r="M213" s="38">
        <f t="shared" si="11"/>
        <v>3.99</v>
      </c>
    </row>
    <row r="214" spans="1:15" x14ac:dyDescent="0.3">
      <c r="A214" s="4" t="s">
        <v>1956</v>
      </c>
      <c r="B214" s="177" t="s">
        <v>1800</v>
      </c>
      <c r="C214" s="10" t="s">
        <v>181</v>
      </c>
      <c r="D214" s="12" t="s">
        <v>208</v>
      </c>
      <c r="E214" s="250" t="s">
        <v>4139</v>
      </c>
      <c r="F214" s="262">
        <v>3.99</v>
      </c>
      <c r="G214" s="261">
        <f>ROUNDUP(F214*Schnyder!$O$1,-2)</f>
        <v>2800</v>
      </c>
      <c r="H214" s="261">
        <f>ROUNDUP(F214*Schnyder!$O$4,-2)</f>
        <v>2600</v>
      </c>
      <c r="I214" s="2">
        <v>1</v>
      </c>
      <c r="J214" s="263">
        <f t="shared" si="9"/>
        <v>2800</v>
      </c>
      <c r="K214" s="263">
        <f t="shared" si="10"/>
        <v>2600</v>
      </c>
      <c r="L214" s="260" t="s">
        <v>2135</v>
      </c>
      <c r="M214" s="38">
        <f t="shared" si="11"/>
        <v>3.99</v>
      </c>
    </row>
    <row r="215" spans="1:15" x14ac:dyDescent="0.3">
      <c r="A215" s="21" t="s">
        <v>4936</v>
      </c>
      <c r="B215" s="227" t="s">
        <v>2945</v>
      </c>
      <c r="C215" s="10" t="s">
        <v>181</v>
      </c>
      <c r="D215" s="12" t="s">
        <v>208</v>
      </c>
      <c r="E215" s="250" t="s">
        <v>4139</v>
      </c>
      <c r="F215" s="262">
        <v>3.99</v>
      </c>
      <c r="G215" s="261">
        <f>ROUNDUP(F215*Schnyder!$O$1,-2)</f>
        <v>2800</v>
      </c>
      <c r="H215" s="261">
        <f>ROUNDUP(F215*Schnyder!$O$4,-2)</f>
        <v>2600</v>
      </c>
      <c r="I215" s="2">
        <v>1</v>
      </c>
      <c r="J215" s="263">
        <f t="shared" si="9"/>
        <v>2800</v>
      </c>
      <c r="K215" s="263">
        <f t="shared" si="10"/>
        <v>2600</v>
      </c>
      <c r="L215" s="260" t="s">
        <v>5028</v>
      </c>
      <c r="M215" s="38">
        <f t="shared" si="11"/>
        <v>3.99</v>
      </c>
    </row>
    <row r="216" spans="1:15" x14ac:dyDescent="0.3">
      <c r="A216" s="4" t="s">
        <v>3721</v>
      </c>
      <c r="B216" s="242" t="s">
        <v>3740</v>
      </c>
      <c r="C216" s="10" t="s">
        <v>181</v>
      </c>
      <c r="D216" s="12" t="s">
        <v>208</v>
      </c>
      <c r="E216" s="250" t="s">
        <v>4139</v>
      </c>
      <c r="F216" s="262">
        <v>3.99</v>
      </c>
      <c r="G216" s="261">
        <f>ROUNDUP(F216*Schnyder!$O$1,-2)</f>
        <v>2800</v>
      </c>
      <c r="H216" s="261">
        <f>ROUNDUP(F216*Schnyder!$O$4,-2)</f>
        <v>2600</v>
      </c>
      <c r="I216" s="2">
        <v>3</v>
      </c>
      <c r="J216" s="263">
        <f t="shared" si="9"/>
        <v>8400</v>
      </c>
      <c r="K216" s="263">
        <f t="shared" si="10"/>
        <v>7800</v>
      </c>
      <c r="L216" s="260" t="s">
        <v>3722</v>
      </c>
      <c r="M216" s="38">
        <f t="shared" si="11"/>
        <v>11.97</v>
      </c>
    </row>
    <row r="217" spans="1:15" x14ac:dyDescent="0.3">
      <c r="A217" s="4" t="s">
        <v>5027</v>
      </c>
      <c r="B217" s="176" t="s">
        <v>1798</v>
      </c>
      <c r="C217" s="10" t="s">
        <v>181</v>
      </c>
      <c r="D217" s="228" t="s">
        <v>3049</v>
      </c>
      <c r="E217" s="250" t="s">
        <v>4139</v>
      </c>
      <c r="F217" s="262">
        <v>3.99</v>
      </c>
      <c r="G217" s="261">
        <f>ROUNDUP(F217*Schnyder!$O$1,-2)</f>
        <v>2800</v>
      </c>
      <c r="H217" s="261">
        <f>ROUNDUP(F217*Schnyder!$O$4,-2)</f>
        <v>2600</v>
      </c>
      <c r="I217" s="2">
        <v>1</v>
      </c>
      <c r="J217" s="263">
        <f t="shared" si="9"/>
        <v>2800</v>
      </c>
      <c r="K217" s="263">
        <f t="shared" si="10"/>
        <v>2600</v>
      </c>
      <c r="L217" s="260" t="s">
        <v>5026</v>
      </c>
      <c r="M217" s="38">
        <f t="shared" si="11"/>
        <v>3.99</v>
      </c>
    </row>
    <row r="218" spans="1:15" x14ac:dyDescent="0.3">
      <c r="A218" s="4" t="s">
        <v>5025</v>
      </c>
      <c r="B218" s="156" t="s">
        <v>1124</v>
      </c>
      <c r="C218" s="9" t="s">
        <v>182</v>
      </c>
      <c r="D218" s="11" t="s">
        <v>210</v>
      </c>
      <c r="E218" s="250" t="s">
        <v>4139</v>
      </c>
      <c r="F218" s="262">
        <v>3.99</v>
      </c>
      <c r="G218" s="261">
        <f>ROUNDUP(F218*Schnyder!$O$1,-2)</f>
        <v>2800</v>
      </c>
      <c r="H218" s="261">
        <f>ROUNDUP(F218*Schnyder!$O$4,-2)</f>
        <v>2600</v>
      </c>
      <c r="I218" s="2">
        <v>1</v>
      </c>
      <c r="J218" s="263">
        <f t="shared" si="9"/>
        <v>2800</v>
      </c>
      <c r="K218" s="263">
        <f t="shared" si="10"/>
        <v>2600</v>
      </c>
      <c r="L218" s="260" t="s">
        <v>5024</v>
      </c>
      <c r="M218" s="38">
        <f t="shared" si="11"/>
        <v>3.99</v>
      </c>
      <c r="O218" s="42"/>
    </row>
    <row r="219" spans="1:15" x14ac:dyDescent="0.3">
      <c r="A219" s="4" t="s">
        <v>3073</v>
      </c>
      <c r="B219" s="150" t="s">
        <v>1582</v>
      </c>
      <c r="C219" s="9" t="s">
        <v>182</v>
      </c>
      <c r="D219" s="11" t="s">
        <v>210</v>
      </c>
      <c r="E219" s="250" t="s">
        <v>4139</v>
      </c>
      <c r="F219" s="262">
        <v>3.99</v>
      </c>
      <c r="G219" s="261">
        <f>ROUNDUP(F219*Schnyder!$O$1,-2)</f>
        <v>2800</v>
      </c>
      <c r="H219" s="261">
        <f>ROUNDUP(F219*Schnyder!$O$4,-2)</f>
        <v>2600</v>
      </c>
      <c r="I219" s="2">
        <v>1</v>
      </c>
      <c r="J219" s="263">
        <f t="shared" si="9"/>
        <v>2800</v>
      </c>
      <c r="K219" s="263">
        <f t="shared" si="10"/>
        <v>2600</v>
      </c>
      <c r="L219" s="260" t="s">
        <v>5023</v>
      </c>
      <c r="M219" s="38">
        <f t="shared" si="11"/>
        <v>3.99</v>
      </c>
    </row>
    <row r="220" spans="1:15" x14ac:dyDescent="0.3">
      <c r="A220" s="21" t="s">
        <v>2026</v>
      </c>
      <c r="B220" s="187" t="s">
        <v>2003</v>
      </c>
      <c r="C220" s="9" t="s">
        <v>182</v>
      </c>
      <c r="D220" s="11" t="s">
        <v>210</v>
      </c>
      <c r="E220" s="250" t="s">
        <v>4139</v>
      </c>
      <c r="F220" s="262">
        <v>3.99</v>
      </c>
      <c r="G220" s="261">
        <f>ROUNDUP(F220*Schnyder!$O$1,-2)</f>
        <v>2800</v>
      </c>
      <c r="H220" s="261">
        <f>ROUNDUP(F220*Schnyder!$O$4,-2)</f>
        <v>2600</v>
      </c>
      <c r="I220" s="2">
        <v>1</v>
      </c>
      <c r="J220" s="263">
        <f t="shared" si="9"/>
        <v>2800</v>
      </c>
      <c r="K220" s="263">
        <f t="shared" si="10"/>
        <v>2600</v>
      </c>
      <c r="L220" s="260" t="s">
        <v>5022</v>
      </c>
      <c r="M220" s="38">
        <f t="shared" si="11"/>
        <v>3.99</v>
      </c>
    </row>
    <row r="221" spans="1:15" x14ac:dyDescent="0.3">
      <c r="A221" s="4" t="s">
        <v>5018</v>
      </c>
      <c r="B221" s="127" t="s">
        <v>1095</v>
      </c>
      <c r="C221" s="9" t="s">
        <v>182</v>
      </c>
      <c r="D221" s="12" t="s">
        <v>208</v>
      </c>
      <c r="E221" s="250" t="s">
        <v>4139</v>
      </c>
      <c r="F221" s="262">
        <v>3.99</v>
      </c>
      <c r="G221" s="261">
        <f>ROUNDUP(F221*Schnyder!$O$1,-2)</f>
        <v>2800</v>
      </c>
      <c r="H221" s="261">
        <f>ROUNDUP(F221*Schnyder!$O$4,-2)</f>
        <v>2600</v>
      </c>
      <c r="I221" s="2">
        <v>1</v>
      </c>
      <c r="J221" s="263">
        <f t="shared" si="9"/>
        <v>2800</v>
      </c>
      <c r="K221" s="263">
        <f t="shared" si="10"/>
        <v>2600</v>
      </c>
      <c r="L221" s="260" t="s">
        <v>5021</v>
      </c>
      <c r="M221" s="38">
        <f t="shared" si="11"/>
        <v>3.99</v>
      </c>
    </row>
    <row r="222" spans="1:15" x14ac:dyDescent="0.3">
      <c r="A222" s="4" t="s">
        <v>5020</v>
      </c>
      <c r="B222" s="22" t="s">
        <v>955</v>
      </c>
      <c r="C222" s="9" t="s">
        <v>182</v>
      </c>
      <c r="D222" s="12" t="s">
        <v>208</v>
      </c>
      <c r="E222" s="250" t="s">
        <v>4139</v>
      </c>
      <c r="F222" s="262">
        <v>3.99</v>
      </c>
      <c r="G222" s="261">
        <f>ROUNDUP(F222*Schnyder!$O$1,-2)</f>
        <v>2800</v>
      </c>
      <c r="H222" s="261">
        <f>ROUNDUP(F222*Schnyder!$O$4,-2)</f>
        <v>2600</v>
      </c>
      <c r="I222" s="2">
        <v>1</v>
      </c>
      <c r="J222" s="263">
        <f t="shared" si="9"/>
        <v>2800</v>
      </c>
      <c r="K222" s="263">
        <f t="shared" si="10"/>
        <v>2600</v>
      </c>
      <c r="L222" s="260" t="s">
        <v>5019</v>
      </c>
      <c r="M222" s="38">
        <f t="shared" si="11"/>
        <v>3.99</v>
      </c>
      <c r="O222" s="56"/>
    </row>
    <row r="223" spans="1:15" x14ac:dyDescent="0.3">
      <c r="A223" s="4" t="s">
        <v>5018</v>
      </c>
      <c r="B223" s="158" t="s">
        <v>1126</v>
      </c>
      <c r="C223" s="9" t="s">
        <v>182</v>
      </c>
      <c r="D223" s="12" t="s">
        <v>208</v>
      </c>
      <c r="E223" s="250" t="s">
        <v>4139</v>
      </c>
      <c r="F223" s="262">
        <v>3.99</v>
      </c>
      <c r="G223" s="261">
        <f>ROUNDUP(F223*Schnyder!$O$1,-2)</f>
        <v>2800</v>
      </c>
      <c r="H223" s="261">
        <f>ROUNDUP(F223*Schnyder!$O$4,-2)</f>
        <v>2600</v>
      </c>
      <c r="I223" s="2">
        <v>1</v>
      </c>
      <c r="J223" s="263">
        <f t="shared" si="9"/>
        <v>2800</v>
      </c>
      <c r="K223" s="263">
        <f t="shared" si="10"/>
        <v>2600</v>
      </c>
      <c r="L223" s="260" t="s">
        <v>5017</v>
      </c>
      <c r="M223" s="38">
        <f t="shared" si="11"/>
        <v>3.99</v>
      </c>
    </row>
    <row r="224" spans="1:15" x14ac:dyDescent="0.3">
      <c r="A224" s="4" t="s">
        <v>5016</v>
      </c>
      <c r="B224" s="161" t="s">
        <v>1131</v>
      </c>
      <c r="C224" s="9" t="s">
        <v>182</v>
      </c>
      <c r="D224" s="12" t="s">
        <v>208</v>
      </c>
      <c r="E224" s="250" t="s">
        <v>4139</v>
      </c>
      <c r="F224" s="262">
        <v>3.99</v>
      </c>
      <c r="G224" s="261">
        <f>ROUNDUP(F224*Schnyder!$O$1,-2)</f>
        <v>2800</v>
      </c>
      <c r="H224" s="261">
        <f>ROUNDUP(F224*Schnyder!$O$4,-2)</f>
        <v>2600</v>
      </c>
      <c r="I224" s="2">
        <v>1</v>
      </c>
      <c r="J224" s="261">
        <f t="shared" si="9"/>
        <v>2800</v>
      </c>
      <c r="K224" s="261">
        <f t="shared" si="10"/>
        <v>2600</v>
      </c>
      <c r="L224" s="260" t="s">
        <v>5015</v>
      </c>
      <c r="M224" s="38">
        <f t="shared" si="11"/>
        <v>3.99</v>
      </c>
    </row>
    <row r="225" spans="1:17" x14ac:dyDescent="0.3">
      <c r="A225" s="4" t="s">
        <v>5014</v>
      </c>
      <c r="B225" s="161" t="s">
        <v>1131</v>
      </c>
      <c r="C225" s="9" t="s">
        <v>182</v>
      </c>
      <c r="D225" s="12" t="s">
        <v>208</v>
      </c>
      <c r="E225" s="250" t="s">
        <v>4139</v>
      </c>
      <c r="F225" s="262">
        <v>3.99</v>
      </c>
      <c r="G225" s="261">
        <f>ROUNDUP(F225*Schnyder!$O$1,-2)</f>
        <v>2800</v>
      </c>
      <c r="H225" s="261">
        <f>ROUNDUP(F225*Schnyder!$O$4,-2)</f>
        <v>2600</v>
      </c>
      <c r="I225" s="2">
        <v>1</v>
      </c>
      <c r="J225" s="263">
        <f t="shared" si="9"/>
        <v>2800</v>
      </c>
      <c r="K225" s="263">
        <f t="shared" si="10"/>
        <v>2600</v>
      </c>
      <c r="L225" s="260" t="s">
        <v>5013</v>
      </c>
      <c r="M225" s="38">
        <f t="shared" si="11"/>
        <v>3.99</v>
      </c>
    </row>
    <row r="226" spans="1:17" x14ac:dyDescent="0.3">
      <c r="A226" s="4" t="s">
        <v>5012</v>
      </c>
      <c r="B226" s="176" t="s">
        <v>1798</v>
      </c>
      <c r="C226" s="9" t="s">
        <v>182</v>
      </c>
      <c r="D226" s="12" t="s">
        <v>208</v>
      </c>
      <c r="E226" s="250" t="s">
        <v>4139</v>
      </c>
      <c r="F226" s="262">
        <v>3.99</v>
      </c>
      <c r="G226" s="261">
        <f>ROUNDUP(F226*Schnyder!$O$1,-2)</f>
        <v>2800</v>
      </c>
      <c r="H226" s="261">
        <f>ROUNDUP(F226*Schnyder!$O$4,-2)</f>
        <v>2600</v>
      </c>
      <c r="I226" s="2">
        <v>1</v>
      </c>
      <c r="J226" s="263">
        <f t="shared" si="9"/>
        <v>2800</v>
      </c>
      <c r="K226" s="263">
        <f t="shared" si="10"/>
        <v>2600</v>
      </c>
      <c r="L226" s="260" t="s">
        <v>5011</v>
      </c>
      <c r="M226" s="38">
        <f t="shared" si="11"/>
        <v>3.99</v>
      </c>
    </row>
    <row r="227" spans="1:17" x14ac:dyDescent="0.3">
      <c r="A227" s="4" t="s">
        <v>4250</v>
      </c>
      <c r="B227" s="227" t="s">
        <v>2945</v>
      </c>
      <c r="C227" s="9" t="s">
        <v>182</v>
      </c>
      <c r="D227" s="12" t="s">
        <v>208</v>
      </c>
      <c r="E227" s="250" t="s">
        <v>4139</v>
      </c>
      <c r="F227" s="262">
        <v>3.99</v>
      </c>
      <c r="G227" s="261">
        <f>ROUNDUP(F227*Schnyder!$O$1,-2)</f>
        <v>2800</v>
      </c>
      <c r="H227" s="261">
        <f>ROUNDUP(F227*Schnyder!$O$4,-2)</f>
        <v>2600</v>
      </c>
      <c r="I227" s="2">
        <v>2</v>
      </c>
      <c r="J227" s="263">
        <f t="shared" si="9"/>
        <v>5600</v>
      </c>
      <c r="K227" s="263">
        <f t="shared" si="10"/>
        <v>5200</v>
      </c>
      <c r="L227" s="260" t="s">
        <v>5010</v>
      </c>
      <c r="M227" s="38">
        <f t="shared" si="11"/>
        <v>7.98</v>
      </c>
      <c r="O227" s="56"/>
    </row>
    <row r="228" spans="1:17" x14ac:dyDescent="0.3">
      <c r="A228" s="21" t="s">
        <v>5009</v>
      </c>
      <c r="B228" s="227" t="s">
        <v>2945</v>
      </c>
      <c r="C228" s="9" t="s">
        <v>182</v>
      </c>
      <c r="D228" s="12" t="s">
        <v>208</v>
      </c>
      <c r="E228" s="250" t="s">
        <v>4140</v>
      </c>
      <c r="F228" s="262">
        <v>3.99</v>
      </c>
      <c r="G228" s="261">
        <f>ROUNDUP(F228*Schnyder!$O$1,-2)</f>
        <v>2800</v>
      </c>
      <c r="H228" s="261">
        <f>ROUNDUP(F228*Schnyder!$O$4,-2)</f>
        <v>2600</v>
      </c>
      <c r="I228" s="2">
        <v>1</v>
      </c>
      <c r="J228" s="263">
        <f t="shared" si="9"/>
        <v>2800</v>
      </c>
      <c r="K228" s="263">
        <f t="shared" si="10"/>
        <v>2600</v>
      </c>
      <c r="L228" s="260" t="s">
        <v>5008</v>
      </c>
      <c r="M228" s="38">
        <f t="shared" si="11"/>
        <v>3.99</v>
      </c>
    </row>
    <row r="229" spans="1:17" x14ac:dyDescent="0.3">
      <c r="A229" s="4" t="s">
        <v>2791</v>
      </c>
      <c r="B229" s="176" t="s">
        <v>1798</v>
      </c>
      <c r="C229" s="9" t="s">
        <v>182</v>
      </c>
      <c r="D229" s="228" t="s">
        <v>3049</v>
      </c>
      <c r="E229" s="250" t="s">
        <v>4139</v>
      </c>
      <c r="F229" s="262">
        <v>3.99</v>
      </c>
      <c r="G229" s="261">
        <f>ROUNDUP(F229*Schnyder!$O$1,-2)</f>
        <v>2800</v>
      </c>
      <c r="H229" s="261">
        <f>ROUNDUP(F229*Schnyder!$O$4,-2)</f>
        <v>2600</v>
      </c>
      <c r="I229" s="2">
        <v>1</v>
      </c>
      <c r="J229" s="263">
        <f t="shared" si="9"/>
        <v>2800</v>
      </c>
      <c r="K229" s="263">
        <f t="shared" si="10"/>
        <v>2600</v>
      </c>
      <c r="L229" s="260" t="s">
        <v>5007</v>
      </c>
      <c r="M229" s="38">
        <f t="shared" si="11"/>
        <v>3.99</v>
      </c>
    </row>
    <row r="230" spans="1:17" x14ac:dyDescent="0.3">
      <c r="A230" s="4" t="s">
        <v>5006</v>
      </c>
      <c r="B230" s="176" t="s">
        <v>1798</v>
      </c>
      <c r="C230" s="9" t="s">
        <v>182</v>
      </c>
      <c r="D230" s="228" t="s">
        <v>3049</v>
      </c>
      <c r="E230" s="250" t="s">
        <v>4139</v>
      </c>
      <c r="F230" s="262">
        <v>3.99</v>
      </c>
      <c r="G230" s="261">
        <f>ROUNDUP(F230*Schnyder!$O$1,-2)</f>
        <v>2800</v>
      </c>
      <c r="H230" s="261">
        <f>ROUNDUP(F230*Schnyder!$O$4,-2)</f>
        <v>2600</v>
      </c>
      <c r="I230" s="2">
        <v>1</v>
      </c>
      <c r="J230" s="261">
        <f t="shared" si="9"/>
        <v>2800</v>
      </c>
      <c r="K230" s="261">
        <f t="shared" si="10"/>
        <v>2600</v>
      </c>
      <c r="L230" s="260" t="s">
        <v>5005</v>
      </c>
      <c r="M230" s="38">
        <f t="shared" si="11"/>
        <v>3.99</v>
      </c>
    </row>
    <row r="231" spans="1:17" x14ac:dyDescent="0.3">
      <c r="A231" s="4" t="s">
        <v>5004</v>
      </c>
      <c r="B231" s="176" t="s">
        <v>1798</v>
      </c>
      <c r="C231" s="9" t="s">
        <v>182</v>
      </c>
      <c r="D231" s="228" t="s">
        <v>3049</v>
      </c>
      <c r="E231" s="250" t="s">
        <v>4139</v>
      </c>
      <c r="F231" s="262">
        <v>3.99</v>
      </c>
      <c r="G231" s="261">
        <f>ROUNDUP(F231*Schnyder!$O$1,-2)</f>
        <v>2800</v>
      </c>
      <c r="H231" s="261">
        <f>ROUNDUP(F231*Schnyder!$O$4,-2)</f>
        <v>2600</v>
      </c>
      <c r="I231" s="2">
        <v>1</v>
      </c>
      <c r="J231" s="263">
        <f t="shared" si="9"/>
        <v>2800</v>
      </c>
      <c r="K231" s="263">
        <f t="shared" si="10"/>
        <v>2600</v>
      </c>
      <c r="L231" s="260" t="s">
        <v>5003</v>
      </c>
      <c r="M231" s="38">
        <f t="shared" si="11"/>
        <v>3.99</v>
      </c>
    </row>
    <row r="232" spans="1:17" x14ac:dyDescent="0.3">
      <c r="A232" s="4" t="s">
        <v>2782</v>
      </c>
      <c r="B232" s="130" t="s">
        <v>1088</v>
      </c>
      <c r="C232" s="22" t="s">
        <v>183</v>
      </c>
      <c r="D232" s="11" t="s">
        <v>210</v>
      </c>
      <c r="E232" s="250" t="s">
        <v>4139</v>
      </c>
      <c r="F232" s="262">
        <v>3.99</v>
      </c>
      <c r="G232" s="261">
        <f>ROUNDUP(F232*Schnyder!$O$1,-2)</f>
        <v>2800</v>
      </c>
      <c r="H232" s="261">
        <f>ROUNDUP(F232*Schnyder!$O$4,-2)</f>
        <v>2600</v>
      </c>
      <c r="I232" s="2">
        <v>1</v>
      </c>
      <c r="J232" s="263">
        <f t="shared" si="9"/>
        <v>2800</v>
      </c>
      <c r="K232" s="263">
        <f t="shared" si="10"/>
        <v>2600</v>
      </c>
      <c r="L232" s="260" t="s">
        <v>5002</v>
      </c>
      <c r="M232" s="38">
        <f t="shared" si="11"/>
        <v>3.99</v>
      </c>
    </row>
    <row r="233" spans="1:17" x14ac:dyDescent="0.3">
      <c r="A233" s="4" t="s">
        <v>3020</v>
      </c>
      <c r="B233" s="139" t="s">
        <v>1101</v>
      </c>
      <c r="C233" s="22" t="s">
        <v>183</v>
      </c>
      <c r="D233" s="11" t="s">
        <v>210</v>
      </c>
      <c r="E233" s="250" t="s">
        <v>4139</v>
      </c>
      <c r="F233" s="262">
        <v>3.99</v>
      </c>
      <c r="G233" s="261">
        <f>ROUNDUP(F233*Schnyder!$O$1,-2)</f>
        <v>2800</v>
      </c>
      <c r="H233" s="261">
        <f>ROUNDUP(F233*Schnyder!$O$4,-2)</f>
        <v>2600</v>
      </c>
      <c r="I233" s="2">
        <v>1</v>
      </c>
      <c r="J233" s="263">
        <f t="shared" si="9"/>
        <v>2800</v>
      </c>
      <c r="K233" s="263">
        <f t="shared" si="10"/>
        <v>2600</v>
      </c>
      <c r="L233" s="260" t="s">
        <v>3019</v>
      </c>
      <c r="M233" s="38">
        <f t="shared" si="11"/>
        <v>3.99</v>
      </c>
    </row>
    <row r="234" spans="1:17" x14ac:dyDescent="0.3">
      <c r="A234" s="4" t="s">
        <v>5001</v>
      </c>
      <c r="B234" s="142" t="s">
        <v>1109</v>
      </c>
      <c r="C234" s="22" t="s">
        <v>183</v>
      </c>
      <c r="D234" s="11" t="s">
        <v>210</v>
      </c>
      <c r="E234" s="250" t="s">
        <v>4139</v>
      </c>
      <c r="F234" s="262">
        <v>3.99</v>
      </c>
      <c r="G234" s="261">
        <f>ROUNDUP(F234*Schnyder!$O$1,-2)</f>
        <v>2800</v>
      </c>
      <c r="H234" s="261">
        <f>ROUNDUP(F234*Schnyder!$O$4,-2)</f>
        <v>2600</v>
      </c>
      <c r="I234" s="2">
        <v>1</v>
      </c>
      <c r="J234" s="263">
        <f t="shared" si="9"/>
        <v>2800</v>
      </c>
      <c r="K234" s="263">
        <f t="shared" si="10"/>
        <v>2600</v>
      </c>
      <c r="L234" s="260" t="s">
        <v>4994</v>
      </c>
      <c r="M234" s="38">
        <f t="shared" si="11"/>
        <v>3.99</v>
      </c>
    </row>
    <row r="235" spans="1:17" x14ac:dyDescent="0.3">
      <c r="A235" s="21" t="s">
        <v>2083</v>
      </c>
      <c r="B235" s="157" t="s">
        <v>1125</v>
      </c>
      <c r="C235" s="22" t="s">
        <v>183</v>
      </c>
      <c r="D235" s="11" t="s">
        <v>210</v>
      </c>
      <c r="E235" s="250" t="s">
        <v>4140</v>
      </c>
      <c r="F235" s="262">
        <v>3.99</v>
      </c>
      <c r="G235" s="261">
        <f>ROUNDUP(F235*Schnyder!$O$1,-2)</f>
        <v>2800</v>
      </c>
      <c r="H235" s="261">
        <f>ROUNDUP(F235*Schnyder!$O$4,-2)</f>
        <v>2600</v>
      </c>
      <c r="I235" s="2">
        <v>1</v>
      </c>
      <c r="J235" s="263">
        <f t="shared" si="9"/>
        <v>2800</v>
      </c>
      <c r="K235" s="263">
        <f t="shared" si="10"/>
        <v>2600</v>
      </c>
      <c r="L235" s="260" t="s">
        <v>5000</v>
      </c>
      <c r="M235" s="38">
        <f t="shared" si="11"/>
        <v>3.99</v>
      </c>
    </row>
    <row r="236" spans="1:17" x14ac:dyDescent="0.3">
      <c r="A236" s="4" t="s">
        <v>4999</v>
      </c>
      <c r="B236" s="150" t="s">
        <v>1582</v>
      </c>
      <c r="C236" s="22" t="s">
        <v>183</v>
      </c>
      <c r="D236" s="11" t="s">
        <v>210</v>
      </c>
      <c r="E236" s="250" t="s">
        <v>4139</v>
      </c>
      <c r="F236" s="262">
        <v>3.99</v>
      </c>
      <c r="G236" s="261">
        <f>ROUNDUP(F236*Schnyder!$O$1,-2)</f>
        <v>2800</v>
      </c>
      <c r="H236" s="261">
        <f>ROUNDUP(F236*Schnyder!$O$4,-2)</f>
        <v>2600</v>
      </c>
      <c r="I236" s="2">
        <v>1</v>
      </c>
      <c r="J236" s="263">
        <f t="shared" si="9"/>
        <v>2800</v>
      </c>
      <c r="K236" s="263">
        <f t="shared" si="10"/>
        <v>2600</v>
      </c>
      <c r="L236" s="260" t="s">
        <v>4998</v>
      </c>
      <c r="M236" s="38">
        <f t="shared" si="11"/>
        <v>3.99</v>
      </c>
    </row>
    <row r="237" spans="1:17" x14ac:dyDescent="0.3">
      <c r="A237" s="4" t="s">
        <v>2897</v>
      </c>
      <c r="B237" s="139" t="s">
        <v>1101</v>
      </c>
      <c r="C237" s="22" t="s">
        <v>183</v>
      </c>
      <c r="D237" s="12" t="s">
        <v>208</v>
      </c>
      <c r="E237" s="250" t="s">
        <v>4139</v>
      </c>
      <c r="F237" s="262">
        <v>3.99</v>
      </c>
      <c r="G237" s="261">
        <f>ROUNDUP(F237*Schnyder!$O$1,-2)</f>
        <v>2800</v>
      </c>
      <c r="H237" s="261">
        <f>ROUNDUP(F237*Schnyder!$O$4,-2)</f>
        <v>2600</v>
      </c>
      <c r="I237" s="2">
        <v>1</v>
      </c>
      <c r="J237" s="263">
        <f t="shared" si="9"/>
        <v>2800</v>
      </c>
      <c r="K237" s="263">
        <f t="shared" si="10"/>
        <v>2600</v>
      </c>
      <c r="L237" s="260" t="s">
        <v>2898</v>
      </c>
      <c r="M237" s="38">
        <f t="shared" si="11"/>
        <v>3.99</v>
      </c>
    </row>
    <row r="238" spans="1:17" x14ac:dyDescent="0.3">
      <c r="A238" s="4" t="s">
        <v>2547</v>
      </c>
      <c r="B238" s="136" t="s">
        <v>1116</v>
      </c>
      <c r="C238" s="22" t="s">
        <v>183</v>
      </c>
      <c r="D238" s="12" t="s">
        <v>208</v>
      </c>
      <c r="E238" s="250" t="s">
        <v>4139</v>
      </c>
      <c r="F238" s="262">
        <v>3.99</v>
      </c>
      <c r="G238" s="261">
        <f>ROUNDUP(F238*Schnyder!$O$1,-2)</f>
        <v>2800</v>
      </c>
      <c r="H238" s="261">
        <f>ROUNDUP(F238*Schnyder!$O$4,-2)</f>
        <v>2600</v>
      </c>
      <c r="I238" s="2">
        <v>1</v>
      </c>
      <c r="J238" s="263">
        <f t="shared" si="9"/>
        <v>2800</v>
      </c>
      <c r="K238" s="263">
        <f t="shared" si="10"/>
        <v>2600</v>
      </c>
      <c r="L238" s="260" t="s">
        <v>2546</v>
      </c>
      <c r="M238" s="38">
        <f t="shared" si="11"/>
        <v>3.99</v>
      </c>
      <c r="Q238" s="56"/>
    </row>
    <row r="239" spans="1:17" x14ac:dyDescent="0.3">
      <c r="A239" s="4" t="s">
        <v>2130</v>
      </c>
      <c r="B239" s="156" t="s">
        <v>1124</v>
      </c>
      <c r="C239" s="22" t="s">
        <v>183</v>
      </c>
      <c r="D239" s="12" t="s">
        <v>208</v>
      </c>
      <c r="E239" s="250" t="s">
        <v>4139</v>
      </c>
      <c r="F239" s="262">
        <v>3.99</v>
      </c>
      <c r="G239" s="261">
        <f>ROUNDUP(F239*Schnyder!$O$1,-2)</f>
        <v>2800</v>
      </c>
      <c r="H239" s="261">
        <f>ROUNDUP(F239*Schnyder!$O$4,-2)</f>
        <v>2600</v>
      </c>
      <c r="I239" s="2">
        <v>2</v>
      </c>
      <c r="J239" s="263">
        <f t="shared" si="9"/>
        <v>5600</v>
      </c>
      <c r="K239" s="263">
        <f t="shared" si="10"/>
        <v>5200</v>
      </c>
      <c r="L239" s="260" t="s">
        <v>2129</v>
      </c>
      <c r="M239" s="38">
        <f t="shared" si="11"/>
        <v>7.98</v>
      </c>
    </row>
    <row r="240" spans="1:17" x14ac:dyDescent="0.3">
      <c r="A240" s="4" t="s">
        <v>4997</v>
      </c>
      <c r="B240" s="163" t="s">
        <v>1581</v>
      </c>
      <c r="C240" s="22" t="s">
        <v>183</v>
      </c>
      <c r="D240" s="12" t="s">
        <v>208</v>
      </c>
      <c r="E240" s="250" t="s">
        <v>4139</v>
      </c>
      <c r="F240" s="262">
        <v>3.99</v>
      </c>
      <c r="G240" s="261">
        <f>ROUNDUP(F240*Schnyder!$O$1,-2)</f>
        <v>2800</v>
      </c>
      <c r="H240" s="261">
        <f>ROUNDUP(F240*Schnyder!$O$4,-2)</f>
        <v>2600</v>
      </c>
      <c r="I240" s="2">
        <v>1</v>
      </c>
      <c r="J240" s="263">
        <f t="shared" si="9"/>
        <v>2800</v>
      </c>
      <c r="K240" s="263">
        <f t="shared" si="10"/>
        <v>2600</v>
      </c>
      <c r="L240" s="260" t="s">
        <v>4996</v>
      </c>
      <c r="M240" s="38">
        <f t="shared" si="11"/>
        <v>3.99</v>
      </c>
    </row>
    <row r="241" spans="1:13" x14ac:dyDescent="0.3">
      <c r="A241" s="4" t="s">
        <v>4995</v>
      </c>
      <c r="B241" s="142" t="s">
        <v>1109</v>
      </c>
      <c r="C241" s="8" t="s">
        <v>184</v>
      </c>
      <c r="D241" s="12" t="s">
        <v>208</v>
      </c>
      <c r="E241" s="250" t="s">
        <v>4139</v>
      </c>
      <c r="F241" s="262">
        <v>3.99</v>
      </c>
      <c r="G241" s="261">
        <f>ROUNDUP(F241*Schnyder!$O$1,-2)</f>
        <v>2800</v>
      </c>
      <c r="H241" s="261">
        <f>ROUNDUP(F241*Schnyder!$O$4,-2)</f>
        <v>2600</v>
      </c>
      <c r="I241" s="2">
        <v>1</v>
      </c>
      <c r="J241" s="263">
        <f t="shared" si="9"/>
        <v>2800</v>
      </c>
      <c r="K241" s="263">
        <f t="shared" si="10"/>
        <v>2600</v>
      </c>
      <c r="L241" s="260" t="s">
        <v>4994</v>
      </c>
      <c r="M241" s="38">
        <f t="shared" si="11"/>
        <v>3.99</v>
      </c>
    </row>
    <row r="242" spans="1:13" x14ac:dyDescent="0.3">
      <c r="A242" s="4" t="s">
        <v>3087</v>
      </c>
      <c r="B242" s="148" t="s">
        <v>1111</v>
      </c>
      <c r="C242" s="8" t="s">
        <v>184</v>
      </c>
      <c r="D242" s="12" t="s">
        <v>208</v>
      </c>
      <c r="E242" s="250" t="s">
        <v>4139</v>
      </c>
      <c r="F242" s="262">
        <v>3.99</v>
      </c>
      <c r="G242" s="261">
        <f>ROUNDUP(F242*Schnyder!$O$1,-2)</f>
        <v>2800</v>
      </c>
      <c r="H242" s="261">
        <f>ROUNDUP(F242*Schnyder!$O$4,-2)</f>
        <v>2600</v>
      </c>
      <c r="I242" s="2">
        <v>1</v>
      </c>
      <c r="J242" s="261">
        <f t="shared" si="9"/>
        <v>2800</v>
      </c>
      <c r="K242" s="261">
        <f t="shared" si="10"/>
        <v>2600</v>
      </c>
      <c r="L242" s="260" t="s">
        <v>3086</v>
      </c>
      <c r="M242" s="38">
        <f t="shared" si="11"/>
        <v>3.99</v>
      </c>
    </row>
    <row r="243" spans="1:13" x14ac:dyDescent="0.3">
      <c r="A243" s="4" t="s">
        <v>1817</v>
      </c>
      <c r="B243" s="148" t="s">
        <v>1111</v>
      </c>
      <c r="C243" s="8" t="s">
        <v>184</v>
      </c>
      <c r="D243" s="12" t="s">
        <v>208</v>
      </c>
      <c r="E243" s="250" t="s">
        <v>4139</v>
      </c>
      <c r="F243" s="262">
        <v>3.99</v>
      </c>
      <c r="G243" s="261">
        <f>ROUNDUP(F243*Schnyder!$O$1,-2)</f>
        <v>2800</v>
      </c>
      <c r="H243" s="261">
        <f>ROUNDUP(F243*Schnyder!$O$4,-2)</f>
        <v>2600</v>
      </c>
      <c r="I243" s="2">
        <v>3</v>
      </c>
      <c r="J243" s="263">
        <f t="shared" si="9"/>
        <v>8400</v>
      </c>
      <c r="K243" s="263">
        <f t="shared" si="10"/>
        <v>7800</v>
      </c>
      <c r="L243" s="260" t="s">
        <v>4993</v>
      </c>
      <c r="M243" s="38">
        <f t="shared" si="11"/>
        <v>11.97</v>
      </c>
    </row>
    <row r="244" spans="1:13" x14ac:dyDescent="0.3">
      <c r="A244" s="4" t="s">
        <v>4992</v>
      </c>
      <c r="B244" s="161" t="s">
        <v>1131</v>
      </c>
      <c r="C244" s="8" t="s">
        <v>184</v>
      </c>
      <c r="D244" s="12" t="s">
        <v>208</v>
      </c>
      <c r="E244" s="250" t="s">
        <v>4139</v>
      </c>
      <c r="F244" s="262">
        <v>3.99</v>
      </c>
      <c r="G244" s="261">
        <f>ROUNDUP(F244*Schnyder!$O$1,-2)</f>
        <v>2800</v>
      </c>
      <c r="H244" s="261">
        <f>ROUNDUP(F244*Schnyder!$O$4,-2)</f>
        <v>2600</v>
      </c>
      <c r="I244" s="2">
        <v>1</v>
      </c>
      <c r="J244" s="263">
        <f t="shared" si="9"/>
        <v>2800</v>
      </c>
      <c r="K244" s="263">
        <f t="shared" si="10"/>
        <v>2600</v>
      </c>
      <c r="L244" s="260" t="s">
        <v>4991</v>
      </c>
      <c r="M244" s="38">
        <f t="shared" si="11"/>
        <v>3.99</v>
      </c>
    </row>
    <row r="245" spans="1:13" x14ac:dyDescent="0.3">
      <c r="A245" s="4" t="s">
        <v>4990</v>
      </c>
      <c r="B245" s="136" t="s">
        <v>1116</v>
      </c>
      <c r="C245" s="19" t="s">
        <v>185</v>
      </c>
      <c r="D245" s="11" t="s">
        <v>210</v>
      </c>
      <c r="E245" s="250" t="s">
        <v>4139</v>
      </c>
      <c r="F245" s="262">
        <v>3.99</v>
      </c>
      <c r="G245" s="261">
        <f>ROUNDUP(F245*Schnyder!$O$1,-2)</f>
        <v>2800</v>
      </c>
      <c r="H245" s="261">
        <f>ROUNDUP(F245*Schnyder!$O$4,-2)</f>
        <v>2600</v>
      </c>
      <c r="I245" s="2">
        <v>1</v>
      </c>
      <c r="J245" s="263">
        <f t="shared" si="9"/>
        <v>2800</v>
      </c>
      <c r="K245" s="263">
        <f t="shared" si="10"/>
        <v>2600</v>
      </c>
      <c r="L245" s="260" t="s">
        <v>4989</v>
      </c>
      <c r="M245" s="38">
        <f t="shared" si="11"/>
        <v>3.99</v>
      </c>
    </row>
    <row r="246" spans="1:13" x14ac:dyDescent="0.3">
      <c r="A246" s="4" t="s">
        <v>4987</v>
      </c>
      <c r="B246" s="193" t="s">
        <v>2332</v>
      </c>
      <c r="C246" s="19" t="s">
        <v>185</v>
      </c>
      <c r="D246" s="11" t="s">
        <v>210</v>
      </c>
      <c r="E246" s="250" t="s">
        <v>4139</v>
      </c>
      <c r="F246" s="262">
        <v>3.99</v>
      </c>
      <c r="G246" s="261">
        <f>ROUNDUP(F246*Schnyder!$O$1,-2)</f>
        <v>2800</v>
      </c>
      <c r="H246" s="261">
        <f>ROUNDUP(F246*Schnyder!$O$4,-2)</f>
        <v>2600</v>
      </c>
      <c r="I246" s="2">
        <v>2</v>
      </c>
      <c r="J246" s="263">
        <f t="shared" si="9"/>
        <v>5600</v>
      </c>
      <c r="K246" s="263">
        <f t="shared" si="10"/>
        <v>5200</v>
      </c>
      <c r="L246" s="260" t="s">
        <v>4988</v>
      </c>
      <c r="M246" s="38">
        <f t="shared" si="11"/>
        <v>7.98</v>
      </c>
    </row>
    <row r="247" spans="1:13" x14ac:dyDescent="0.3">
      <c r="A247" s="21" t="s">
        <v>4987</v>
      </c>
      <c r="B247" s="193" t="s">
        <v>2332</v>
      </c>
      <c r="C247" s="19" t="s">
        <v>185</v>
      </c>
      <c r="D247" s="11" t="s">
        <v>210</v>
      </c>
      <c r="E247" s="250" t="s">
        <v>4139</v>
      </c>
      <c r="F247" s="262">
        <v>3.99</v>
      </c>
      <c r="G247" s="261">
        <f>ROUNDUP(F247*Schnyder!$O$1,-2)</f>
        <v>2800</v>
      </c>
      <c r="H247" s="261">
        <f>ROUNDUP(F247*Schnyder!$O$4,-2)</f>
        <v>2600</v>
      </c>
      <c r="I247" s="2">
        <v>1</v>
      </c>
      <c r="J247" s="263">
        <f t="shared" si="9"/>
        <v>2800</v>
      </c>
      <c r="K247" s="263">
        <f t="shared" si="10"/>
        <v>2600</v>
      </c>
      <c r="L247" s="260" t="s">
        <v>4986</v>
      </c>
      <c r="M247" s="38">
        <f t="shared" si="11"/>
        <v>3.99</v>
      </c>
    </row>
    <row r="248" spans="1:13" x14ac:dyDescent="0.3">
      <c r="A248" s="4" t="s">
        <v>4910</v>
      </c>
      <c r="B248" s="232" t="s">
        <v>3182</v>
      </c>
      <c r="C248" s="19" t="s">
        <v>185</v>
      </c>
      <c r="D248" s="11" t="s">
        <v>210</v>
      </c>
      <c r="E248" s="250" t="s">
        <v>4140</v>
      </c>
      <c r="F248" s="262">
        <v>3.99</v>
      </c>
      <c r="G248" s="261">
        <f>ROUNDUP(F248*Schnyder!$O$1,-2)</f>
        <v>2800</v>
      </c>
      <c r="H248" s="261">
        <f>ROUNDUP(F248*Schnyder!$O$4,-2)</f>
        <v>2600</v>
      </c>
      <c r="I248" s="2">
        <v>1</v>
      </c>
      <c r="J248" s="263">
        <f t="shared" si="9"/>
        <v>2800</v>
      </c>
      <c r="K248" s="263">
        <f t="shared" si="10"/>
        <v>2600</v>
      </c>
      <c r="L248" s="260" t="s">
        <v>4985</v>
      </c>
      <c r="M248" s="38">
        <f t="shared" si="11"/>
        <v>3.99</v>
      </c>
    </row>
    <row r="249" spans="1:13" x14ac:dyDescent="0.3">
      <c r="A249" s="4" t="s">
        <v>4984</v>
      </c>
      <c r="B249" s="124" t="s">
        <v>1079</v>
      </c>
      <c r="C249" s="19" t="s">
        <v>185</v>
      </c>
      <c r="D249" s="12" t="s">
        <v>208</v>
      </c>
      <c r="E249" s="250" t="s">
        <v>4139</v>
      </c>
      <c r="F249" s="262">
        <v>3.99</v>
      </c>
      <c r="G249" s="261">
        <f>ROUNDUP(F249*Schnyder!$O$1,-2)</f>
        <v>2800</v>
      </c>
      <c r="H249" s="261">
        <f>ROUNDUP(F249*Schnyder!$O$4,-2)</f>
        <v>2600</v>
      </c>
      <c r="I249" s="2">
        <v>1</v>
      </c>
      <c r="J249" s="263">
        <f t="shared" si="9"/>
        <v>2800</v>
      </c>
      <c r="K249" s="263">
        <f t="shared" si="10"/>
        <v>2600</v>
      </c>
      <c r="L249" s="260" t="s">
        <v>4983</v>
      </c>
      <c r="M249" s="38">
        <f t="shared" si="11"/>
        <v>3.99</v>
      </c>
    </row>
    <row r="250" spans="1:13" x14ac:dyDescent="0.3">
      <c r="A250" s="4" t="s">
        <v>4982</v>
      </c>
      <c r="B250" s="139" t="s">
        <v>1101</v>
      </c>
      <c r="C250" s="19" t="s">
        <v>185</v>
      </c>
      <c r="D250" s="12" t="s">
        <v>208</v>
      </c>
      <c r="E250" s="250" t="s">
        <v>4139</v>
      </c>
      <c r="F250" s="262">
        <v>3.99</v>
      </c>
      <c r="G250" s="261">
        <f>ROUNDUP(F250*Schnyder!$O$1,-2)</f>
        <v>2800</v>
      </c>
      <c r="H250" s="261">
        <f>ROUNDUP(F250*Schnyder!$O$4,-2)</f>
        <v>2600</v>
      </c>
      <c r="I250" s="2">
        <v>1</v>
      </c>
      <c r="J250" s="263">
        <f t="shared" si="9"/>
        <v>2800</v>
      </c>
      <c r="K250" s="263">
        <f t="shared" si="10"/>
        <v>2600</v>
      </c>
      <c r="L250" s="260" t="s">
        <v>4981</v>
      </c>
      <c r="M250" s="38">
        <f t="shared" si="11"/>
        <v>3.99</v>
      </c>
    </row>
    <row r="251" spans="1:13" x14ac:dyDescent="0.3">
      <c r="A251" s="4" t="s">
        <v>2986</v>
      </c>
      <c r="B251" s="144" t="s">
        <v>1106</v>
      </c>
      <c r="C251" s="19" t="s">
        <v>185</v>
      </c>
      <c r="D251" s="12" t="s">
        <v>208</v>
      </c>
      <c r="E251" s="250" t="s">
        <v>4140</v>
      </c>
      <c r="F251" s="262">
        <v>3.99</v>
      </c>
      <c r="G251" s="261">
        <f>ROUNDUP(F251*Schnyder!$O$1,-2)</f>
        <v>2800</v>
      </c>
      <c r="H251" s="261">
        <f>ROUNDUP(F251*Schnyder!$O$4,-2)</f>
        <v>2600</v>
      </c>
      <c r="I251" s="2">
        <v>1</v>
      </c>
      <c r="J251" s="263">
        <f t="shared" si="9"/>
        <v>2800</v>
      </c>
      <c r="K251" s="263">
        <f t="shared" si="10"/>
        <v>2600</v>
      </c>
      <c r="L251" s="260" t="s">
        <v>4980</v>
      </c>
      <c r="M251" s="38">
        <f t="shared" si="11"/>
        <v>3.99</v>
      </c>
    </row>
    <row r="252" spans="1:13" x14ac:dyDescent="0.3">
      <c r="A252" s="4" t="s">
        <v>4898</v>
      </c>
      <c r="B252" s="150" t="s">
        <v>1582</v>
      </c>
      <c r="C252" s="19" t="s">
        <v>185</v>
      </c>
      <c r="D252" s="12" t="s">
        <v>208</v>
      </c>
      <c r="E252" s="250" t="s">
        <v>4140</v>
      </c>
      <c r="F252" s="262">
        <v>3.99</v>
      </c>
      <c r="G252" s="261">
        <f>ROUNDUP(F252*Schnyder!$O$1,-2)</f>
        <v>2800</v>
      </c>
      <c r="H252" s="261">
        <f>ROUNDUP(F252*Schnyder!$O$4,-2)</f>
        <v>2600</v>
      </c>
      <c r="I252" s="2">
        <v>1</v>
      </c>
      <c r="J252" s="261">
        <f t="shared" si="9"/>
        <v>2800</v>
      </c>
      <c r="K252" s="261">
        <f t="shared" si="10"/>
        <v>2600</v>
      </c>
      <c r="L252" s="260" t="s">
        <v>4979</v>
      </c>
      <c r="M252" s="38">
        <f t="shared" si="11"/>
        <v>3.99</v>
      </c>
    </row>
    <row r="253" spans="1:13" x14ac:dyDescent="0.3">
      <c r="A253" s="4" t="s">
        <v>619</v>
      </c>
      <c r="B253" s="136" t="s">
        <v>1116</v>
      </c>
      <c r="C253" s="10" t="s">
        <v>186</v>
      </c>
      <c r="D253" s="12" t="s">
        <v>208</v>
      </c>
      <c r="E253" s="250" t="s">
        <v>4140</v>
      </c>
      <c r="F253" s="262">
        <v>3.99</v>
      </c>
      <c r="G253" s="261">
        <f>ROUNDUP(F253*Schnyder!$O$1,-2)</f>
        <v>2800</v>
      </c>
      <c r="H253" s="261">
        <f>ROUNDUP(F253*Schnyder!$O$4,-2)</f>
        <v>2600</v>
      </c>
      <c r="I253" s="2">
        <v>4</v>
      </c>
      <c r="J253" s="263">
        <f t="shared" si="9"/>
        <v>11200</v>
      </c>
      <c r="K253" s="263">
        <f t="shared" si="10"/>
        <v>10400</v>
      </c>
      <c r="L253" s="260" t="s">
        <v>4978</v>
      </c>
      <c r="M253" s="38">
        <f t="shared" si="11"/>
        <v>15.96</v>
      </c>
    </row>
    <row r="254" spans="1:13" x14ac:dyDescent="0.3">
      <c r="A254" s="21" t="s">
        <v>4977</v>
      </c>
      <c r="B254" s="187" t="s">
        <v>2003</v>
      </c>
      <c r="C254" s="10" t="s">
        <v>3714</v>
      </c>
      <c r="D254" s="11" t="s">
        <v>210</v>
      </c>
      <c r="E254" s="250" t="s">
        <v>4140</v>
      </c>
      <c r="F254" s="262">
        <v>3.99</v>
      </c>
      <c r="G254" s="261">
        <f>ROUNDUP(F254*Schnyder!$O$1,-2)</f>
        <v>2800</v>
      </c>
      <c r="H254" s="261">
        <f>ROUNDUP(F254*Schnyder!$O$4,-2)</f>
        <v>2600</v>
      </c>
      <c r="I254" s="2">
        <v>1</v>
      </c>
      <c r="J254" s="263">
        <f t="shared" si="9"/>
        <v>2800</v>
      </c>
      <c r="K254" s="263">
        <f t="shared" si="10"/>
        <v>2600</v>
      </c>
      <c r="L254" s="260" t="s">
        <v>4976</v>
      </c>
      <c r="M254" s="38">
        <f t="shared" si="11"/>
        <v>3.99</v>
      </c>
    </row>
    <row r="255" spans="1:13" x14ac:dyDescent="0.3">
      <c r="A255" s="4" t="s">
        <v>4974</v>
      </c>
      <c r="B255" s="157" t="s">
        <v>1125</v>
      </c>
      <c r="C255" s="10" t="s">
        <v>625</v>
      </c>
      <c r="D255" s="11" t="s">
        <v>210</v>
      </c>
      <c r="E255" s="250" t="s">
        <v>4140</v>
      </c>
      <c r="F255" s="262">
        <v>3.99</v>
      </c>
      <c r="G255" s="261">
        <f>ROUNDUP(F255*Schnyder!$O$1,-2)</f>
        <v>2800</v>
      </c>
      <c r="H255" s="261">
        <f>ROUNDUP(F255*Schnyder!$O$4,-2)</f>
        <v>2600</v>
      </c>
      <c r="I255" s="2">
        <v>1</v>
      </c>
      <c r="J255" s="263">
        <f t="shared" si="9"/>
        <v>2800</v>
      </c>
      <c r="K255" s="263">
        <f t="shared" si="10"/>
        <v>2600</v>
      </c>
      <c r="L255" s="260" t="s">
        <v>4975</v>
      </c>
      <c r="M255" s="38">
        <f t="shared" si="11"/>
        <v>3.99</v>
      </c>
    </row>
    <row r="256" spans="1:13" x14ac:dyDescent="0.3">
      <c r="A256" s="4" t="s">
        <v>4974</v>
      </c>
      <c r="B256" s="157" t="s">
        <v>1125</v>
      </c>
      <c r="C256" s="10" t="s">
        <v>625</v>
      </c>
      <c r="D256" s="11" t="s">
        <v>210</v>
      </c>
      <c r="E256" s="250" t="s">
        <v>4139</v>
      </c>
      <c r="F256" s="262">
        <v>3.99</v>
      </c>
      <c r="G256" s="261">
        <f>ROUNDUP(F256*Schnyder!$O$1,-2)</f>
        <v>2800</v>
      </c>
      <c r="H256" s="261">
        <f>ROUNDUP(F256*Schnyder!$O$4,-2)</f>
        <v>2600</v>
      </c>
      <c r="I256" s="2">
        <v>1</v>
      </c>
      <c r="J256" s="263">
        <f t="shared" si="9"/>
        <v>2800</v>
      </c>
      <c r="K256" s="263">
        <f t="shared" si="10"/>
        <v>2600</v>
      </c>
      <c r="L256" s="260" t="s">
        <v>4973</v>
      </c>
      <c r="M256" s="38">
        <f t="shared" si="11"/>
        <v>3.99</v>
      </c>
    </row>
    <row r="257" spans="1:13" x14ac:dyDescent="0.3">
      <c r="A257" s="4" t="s">
        <v>4972</v>
      </c>
      <c r="B257" s="150" t="s">
        <v>1582</v>
      </c>
      <c r="C257" s="10" t="s">
        <v>625</v>
      </c>
      <c r="D257" s="11" t="s">
        <v>210</v>
      </c>
      <c r="E257" s="250" t="s">
        <v>4140</v>
      </c>
      <c r="F257" s="262">
        <v>3.99</v>
      </c>
      <c r="G257" s="261">
        <f>ROUNDUP(F257*Schnyder!$O$1,-2)</f>
        <v>2800</v>
      </c>
      <c r="H257" s="261">
        <f>ROUNDUP(F257*Schnyder!$O$4,-2)</f>
        <v>2600</v>
      </c>
      <c r="I257" s="2">
        <v>1</v>
      </c>
      <c r="J257" s="261">
        <f t="shared" si="9"/>
        <v>2800</v>
      </c>
      <c r="K257" s="261">
        <f t="shared" si="10"/>
        <v>2600</v>
      </c>
      <c r="L257" s="260" t="s">
        <v>4971</v>
      </c>
      <c r="M257" s="38">
        <f t="shared" si="11"/>
        <v>3.99</v>
      </c>
    </row>
    <row r="258" spans="1:13" x14ac:dyDescent="0.3">
      <c r="A258" s="4" t="s">
        <v>4970</v>
      </c>
      <c r="B258" s="149" t="s">
        <v>1113</v>
      </c>
      <c r="C258" s="4" t="s">
        <v>626</v>
      </c>
      <c r="D258" s="11" t="s">
        <v>210</v>
      </c>
      <c r="E258" s="250" t="s">
        <v>4139</v>
      </c>
      <c r="F258" s="262">
        <v>3.99</v>
      </c>
      <c r="G258" s="261">
        <f>ROUNDUP(F258*Schnyder!$O$1,-2)</f>
        <v>2800</v>
      </c>
      <c r="H258" s="261">
        <f>ROUNDUP(F258*Schnyder!$O$4,-2)</f>
        <v>2600</v>
      </c>
      <c r="I258" s="2">
        <v>1</v>
      </c>
      <c r="J258" s="263">
        <f t="shared" ref="J258:J321" si="12">G258*I258</f>
        <v>2800</v>
      </c>
      <c r="K258" s="263">
        <f t="shared" ref="K258:K321" si="13">H258*I258</f>
        <v>2600</v>
      </c>
      <c r="L258" s="260" t="s">
        <v>4969</v>
      </c>
      <c r="M258" s="38">
        <f t="shared" ref="M258:M321" si="14">F258*I258</f>
        <v>3.99</v>
      </c>
    </row>
    <row r="259" spans="1:13" x14ac:dyDescent="0.3">
      <c r="A259" s="21" t="s">
        <v>4968</v>
      </c>
      <c r="B259" s="227" t="s">
        <v>2945</v>
      </c>
      <c r="C259" s="4" t="s">
        <v>626</v>
      </c>
      <c r="D259" s="12" t="s">
        <v>208</v>
      </c>
      <c r="E259" s="250" t="s">
        <v>4140</v>
      </c>
      <c r="F259" s="262">
        <v>3.99</v>
      </c>
      <c r="G259" s="261">
        <f>ROUNDUP(F259*Schnyder!$O$1,-2)</f>
        <v>2800</v>
      </c>
      <c r="H259" s="261">
        <f>ROUNDUP(F259*Schnyder!$O$4,-2)</f>
        <v>2600</v>
      </c>
      <c r="I259" s="2">
        <v>1</v>
      </c>
      <c r="J259" s="263">
        <f t="shared" si="12"/>
        <v>2800</v>
      </c>
      <c r="K259" s="263">
        <f t="shared" si="13"/>
        <v>2600</v>
      </c>
      <c r="L259" s="260" t="s">
        <v>4967</v>
      </c>
      <c r="M259" s="38">
        <f t="shared" si="14"/>
        <v>3.99</v>
      </c>
    </row>
    <row r="260" spans="1:13" x14ac:dyDescent="0.3">
      <c r="A260" s="4" t="s">
        <v>4966</v>
      </c>
      <c r="B260" s="140" t="s">
        <v>1102</v>
      </c>
      <c r="C260" s="4" t="s">
        <v>629</v>
      </c>
      <c r="D260" s="11" t="s">
        <v>210</v>
      </c>
      <c r="E260" s="250" t="s">
        <v>4139</v>
      </c>
      <c r="F260" s="262">
        <v>3.99</v>
      </c>
      <c r="G260" s="261">
        <f>ROUNDUP(F260*Schnyder!$O$1,-2)</f>
        <v>2800</v>
      </c>
      <c r="H260" s="261">
        <f>ROUNDUP(F260*Schnyder!$O$4,-2)</f>
        <v>2600</v>
      </c>
      <c r="I260" s="2">
        <v>1</v>
      </c>
      <c r="J260" s="261">
        <f t="shared" si="12"/>
        <v>2800</v>
      </c>
      <c r="K260" s="261">
        <f t="shared" si="13"/>
        <v>2600</v>
      </c>
      <c r="L260" s="260" t="s">
        <v>4965</v>
      </c>
      <c r="M260" s="38">
        <f t="shared" si="14"/>
        <v>3.99</v>
      </c>
    </row>
    <row r="261" spans="1:13" x14ac:dyDescent="0.3">
      <c r="A261" s="4" t="s">
        <v>4964</v>
      </c>
      <c r="B261" s="143" t="s">
        <v>1105</v>
      </c>
      <c r="C261" s="19" t="s">
        <v>650</v>
      </c>
      <c r="D261" s="11" t="s">
        <v>210</v>
      </c>
      <c r="E261" s="250" t="s">
        <v>4139</v>
      </c>
      <c r="F261" s="262">
        <v>3.99</v>
      </c>
      <c r="G261" s="261">
        <f>ROUNDUP(F261*Schnyder!$O$1,-2)</f>
        <v>2800</v>
      </c>
      <c r="H261" s="261">
        <f>ROUNDUP(F261*Schnyder!$O$4,-2)</f>
        <v>2600</v>
      </c>
      <c r="I261" s="2">
        <v>1</v>
      </c>
      <c r="J261" s="263">
        <f t="shared" si="12"/>
        <v>2800</v>
      </c>
      <c r="K261" s="263">
        <f t="shared" si="13"/>
        <v>2600</v>
      </c>
      <c r="L261" s="260" t="s">
        <v>4963</v>
      </c>
      <c r="M261" s="38">
        <f t="shared" si="14"/>
        <v>3.99</v>
      </c>
    </row>
    <row r="262" spans="1:13" x14ac:dyDescent="0.3">
      <c r="A262" s="4" t="s">
        <v>2361</v>
      </c>
      <c r="B262" s="177" t="s">
        <v>1799</v>
      </c>
      <c r="C262" s="19" t="s">
        <v>650</v>
      </c>
      <c r="D262" s="12" t="s">
        <v>208</v>
      </c>
      <c r="E262" s="250" t="s">
        <v>4139</v>
      </c>
      <c r="F262" s="262">
        <v>3.99</v>
      </c>
      <c r="G262" s="261">
        <f>ROUNDUP(F262*Schnyder!$O$1,-2)</f>
        <v>2800</v>
      </c>
      <c r="H262" s="261">
        <f>ROUNDUP(F262*Schnyder!$O$4,-2)</f>
        <v>2600</v>
      </c>
      <c r="I262" s="2">
        <v>1</v>
      </c>
      <c r="J262" s="263">
        <f t="shared" si="12"/>
        <v>2800</v>
      </c>
      <c r="K262" s="263">
        <f t="shared" si="13"/>
        <v>2600</v>
      </c>
      <c r="L262" s="260" t="s">
        <v>2360</v>
      </c>
      <c r="M262" s="38">
        <f t="shared" si="14"/>
        <v>3.99</v>
      </c>
    </row>
    <row r="263" spans="1:13" x14ac:dyDescent="0.3">
      <c r="A263" s="4" t="s">
        <v>4962</v>
      </c>
      <c r="B263" s="158" t="s">
        <v>1126</v>
      </c>
      <c r="C263" s="5" t="s">
        <v>694</v>
      </c>
      <c r="D263" s="11" t="s">
        <v>210</v>
      </c>
      <c r="E263" s="250" t="s">
        <v>4139</v>
      </c>
      <c r="F263" s="262">
        <v>3.99</v>
      </c>
      <c r="G263" s="261">
        <f>ROUNDUP(F263*Schnyder!$O$1,-2)</f>
        <v>2800</v>
      </c>
      <c r="H263" s="261">
        <f>ROUNDUP(F263*Schnyder!$O$4,-2)</f>
        <v>2600</v>
      </c>
      <c r="I263" s="2">
        <v>1</v>
      </c>
      <c r="J263" s="263">
        <f t="shared" si="12"/>
        <v>2800</v>
      </c>
      <c r="K263" s="263">
        <f t="shared" si="13"/>
        <v>2600</v>
      </c>
      <c r="L263" s="260" t="s">
        <v>4961</v>
      </c>
      <c r="M263" s="38">
        <f t="shared" si="14"/>
        <v>3.99</v>
      </c>
    </row>
    <row r="264" spans="1:13" x14ac:dyDescent="0.3">
      <c r="A264" s="4" t="s">
        <v>4960</v>
      </c>
      <c r="B264" s="157" t="s">
        <v>1125</v>
      </c>
      <c r="C264" s="19" t="s">
        <v>654</v>
      </c>
      <c r="D264" s="11" t="s">
        <v>210</v>
      </c>
      <c r="E264" s="250" t="s">
        <v>4139</v>
      </c>
      <c r="F264" s="262">
        <v>3.99</v>
      </c>
      <c r="G264" s="261">
        <f>ROUNDUP(F264*Schnyder!$O$1,-2)</f>
        <v>2800</v>
      </c>
      <c r="H264" s="261">
        <f>ROUNDUP(F264*Schnyder!$O$4,-2)</f>
        <v>2600</v>
      </c>
      <c r="I264" s="2">
        <v>1</v>
      </c>
      <c r="J264" s="261">
        <f t="shared" si="12"/>
        <v>2800</v>
      </c>
      <c r="K264" s="261">
        <f t="shared" si="13"/>
        <v>2600</v>
      </c>
      <c r="L264" s="260" t="s">
        <v>4959</v>
      </c>
      <c r="M264" s="38">
        <f t="shared" si="14"/>
        <v>3.99</v>
      </c>
    </row>
    <row r="265" spans="1:13" x14ac:dyDescent="0.3">
      <c r="A265" s="4" t="s">
        <v>2095</v>
      </c>
      <c r="B265" s="157" t="s">
        <v>1125</v>
      </c>
      <c r="C265" s="14" t="s">
        <v>767</v>
      </c>
      <c r="D265" s="12" t="s">
        <v>208</v>
      </c>
      <c r="E265" s="250" t="s">
        <v>4139</v>
      </c>
      <c r="F265" s="262">
        <v>3.99</v>
      </c>
      <c r="G265" s="261">
        <f>ROUNDUP(F265*Schnyder!$O$1,-2)</f>
        <v>2800</v>
      </c>
      <c r="H265" s="261">
        <f>ROUNDUP(F265*Schnyder!$O$4,-2)</f>
        <v>2600</v>
      </c>
      <c r="I265" s="2">
        <v>2</v>
      </c>
      <c r="J265" s="263">
        <f t="shared" si="12"/>
        <v>5600</v>
      </c>
      <c r="K265" s="263">
        <f t="shared" si="13"/>
        <v>5200</v>
      </c>
      <c r="L265" s="260" t="s">
        <v>2094</v>
      </c>
      <c r="M265" s="38">
        <f t="shared" si="14"/>
        <v>7.98</v>
      </c>
    </row>
    <row r="266" spans="1:13" x14ac:dyDescent="0.3">
      <c r="A266" s="4" t="s">
        <v>4958</v>
      </c>
      <c r="B266" s="156" t="s">
        <v>1124</v>
      </c>
      <c r="C266" s="6" t="s">
        <v>769</v>
      </c>
      <c r="D266" s="12" t="s">
        <v>208</v>
      </c>
      <c r="E266" s="250" t="s">
        <v>4140</v>
      </c>
      <c r="F266" s="262">
        <v>3.99</v>
      </c>
      <c r="G266" s="261">
        <f>ROUNDUP(F266*Schnyder!$O$1,-2)</f>
        <v>2800</v>
      </c>
      <c r="H266" s="261">
        <f>ROUNDUP(F266*Schnyder!$O$4,-2)</f>
        <v>2600</v>
      </c>
      <c r="I266" s="2">
        <v>1</v>
      </c>
      <c r="J266" s="263">
        <f t="shared" si="12"/>
        <v>2800</v>
      </c>
      <c r="K266" s="263">
        <f t="shared" si="13"/>
        <v>2600</v>
      </c>
      <c r="L266" s="260" t="s">
        <v>4957</v>
      </c>
      <c r="M266" s="38">
        <f t="shared" si="14"/>
        <v>3.99</v>
      </c>
    </row>
    <row r="267" spans="1:13" x14ac:dyDescent="0.3">
      <c r="A267" s="4" t="s">
        <v>3669</v>
      </c>
      <c r="B267" s="165" t="s">
        <v>1136</v>
      </c>
      <c r="C267" s="10" t="s">
        <v>181</v>
      </c>
      <c r="D267" s="12" t="s">
        <v>208</v>
      </c>
      <c r="E267" s="250" t="s">
        <v>4139</v>
      </c>
      <c r="F267" s="262">
        <v>3.49</v>
      </c>
      <c r="G267" s="261">
        <f>ROUNDUP(F267*Schnyder!$O$1,-2)</f>
        <v>2500</v>
      </c>
      <c r="H267" s="261">
        <f>ROUNDUP(F267*Schnyder!$O$4,-2)</f>
        <v>2300</v>
      </c>
      <c r="I267" s="2">
        <v>1</v>
      </c>
      <c r="J267" s="263">
        <f t="shared" si="12"/>
        <v>2500</v>
      </c>
      <c r="K267" s="263">
        <f t="shared" si="13"/>
        <v>2300</v>
      </c>
      <c r="L267" s="260" t="s">
        <v>3670</v>
      </c>
      <c r="M267" s="38">
        <f t="shared" si="14"/>
        <v>3.49</v>
      </c>
    </row>
    <row r="268" spans="1:13" x14ac:dyDescent="0.3">
      <c r="A268" s="21" t="s">
        <v>4956</v>
      </c>
      <c r="B268" s="193" t="s">
        <v>2332</v>
      </c>
      <c r="C268" s="9" t="s">
        <v>182</v>
      </c>
      <c r="D268" s="11" t="s">
        <v>210</v>
      </c>
      <c r="E268" s="250" t="s">
        <v>4139</v>
      </c>
      <c r="F268" s="262">
        <v>3.49</v>
      </c>
      <c r="G268" s="261">
        <f>ROUNDUP(F268*Schnyder!$O$1,-2)</f>
        <v>2500</v>
      </c>
      <c r="H268" s="261">
        <f>ROUNDUP(F268*Schnyder!$O$4,-2)</f>
        <v>2300</v>
      </c>
      <c r="I268" s="2">
        <v>1</v>
      </c>
      <c r="J268" s="263">
        <f t="shared" si="12"/>
        <v>2500</v>
      </c>
      <c r="K268" s="263">
        <f t="shared" si="13"/>
        <v>2300</v>
      </c>
      <c r="L268" s="260" t="s">
        <v>4955</v>
      </c>
      <c r="M268" s="38">
        <f t="shared" si="14"/>
        <v>3.49</v>
      </c>
    </row>
    <row r="269" spans="1:13" x14ac:dyDescent="0.3">
      <c r="A269" s="4" t="s">
        <v>3797</v>
      </c>
      <c r="B269" s="143" t="s">
        <v>1105</v>
      </c>
      <c r="C269" s="9" t="s">
        <v>182</v>
      </c>
      <c r="D269" s="12" t="s">
        <v>208</v>
      </c>
      <c r="E269" s="250" t="s">
        <v>4139</v>
      </c>
      <c r="F269" s="262">
        <v>3.49</v>
      </c>
      <c r="G269" s="261">
        <f>ROUNDUP(F269*Schnyder!$O$1,-2)</f>
        <v>2500</v>
      </c>
      <c r="H269" s="261">
        <f>ROUNDUP(F269*Schnyder!$O$4,-2)</f>
        <v>2300</v>
      </c>
      <c r="I269" s="2">
        <v>1</v>
      </c>
      <c r="J269" s="263">
        <f t="shared" si="12"/>
        <v>2500</v>
      </c>
      <c r="K269" s="263">
        <f t="shared" si="13"/>
        <v>2300</v>
      </c>
      <c r="L269" s="260" t="s">
        <v>3796</v>
      </c>
      <c r="M269" s="38">
        <f t="shared" si="14"/>
        <v>3.49</v>
      </c>
    </row>
    <row r="270" spans="1:13" x14ac:dyDescent="0.3">
      <c r="A270" s="4" t="s">
        <v>4954</v>
      </c>
      <c r="B270" s="223" t="s">
        <v>2824</v>
      </c>
      <c r="C270" s="9" t="s">
        <v>182</v>
      </c>
      <c r="D270" s="12" t="s">
        <v>208</v>
      </c>
      <c r="E270" s="250" t="s">
        <v>4139</v>
      </c>
      <c r="F270" s="262">
        <v>3.49</v>
      </c>
      <c r="G270" s="261">
        <f>ROUNDUP(F270*Schnyder!$O$1,-2)</f>
        <v>2500</v>
      </c>
      <c r="H270" s="261">
        <f>ROUNDUP(F270*Schnyder!$O$4,-2)</f>
        <v>2300</v>
      </c>
      <c r="I270" s="2">
        <v>1</v>
      </c>
      <c r="J270" s="263">
        <f t="shared" si="12"/>
        <v>2500</v>
      </c>
      <c r="K270" s="263">
        <f t="shared" si="13"/>
        <v>2300</v>
      </c>
      <c r="L270" s="260" t="s">
        <v>4953</v>
      </c>
      <c r="M270" s="38">
        <f t="shared" si="14"/>
        <v>3.49</v>
      </c>
    </row>
    <row r="271" spans="1:13" x14ac:dyDescent="0.3">
      <c r="A271" s="4" t="s">
        <v>4952</v>
      </c>
      <c r="B271" s="160" t="s">
        <v>1129</v>
      </c>
      <c r="C271" s="19" t="s">
        <v>185</v>
      </c>
      <c r="D271" s="12" t="s">
        <v>208</v>
      </c>
      <c r="E271" s="250" t="s">
        <v>4139</v>
      </c>
      <c r="F271" s="262">
        <v>3.49</v>
      </c>
      <c r="G271" s="261">
        <f>ROUNDUP(F271*Schnyder!$O$1,-2)</f>
        <v>2500</v>
      </c>
      <c r="H271" s="261">
        <f>ROUNDUP(F271*Schnyder!$O$4,-2)</f>
        <v>2300</v>
      </c>
      <c r="I271" s="2">
        <v>1</v>
      </c>
      <c r="J271" s="263">
        <f t="shared" si="12"/>
        <v>2500</v>
      </c>
      <c r="K271" s="263">
        <f t="shared" si="13"/>
        <v>2300</v>
      </c>
      <c r="L271" s="260" t="s">
        <v>4951</v>
      </c>
      <c r="M271" s="38">
        <f t="shared" si="14"/>
        <v>3.49</v>
      </c>
    </row>
    <row r="272" spans="1:13" x14ac:dyDescent="0.3">
      <c r="A272" s="4" t="s">
        <v>2348</v>
      </c>
      <c r="B272" s="187" t="s">
        <v>2003</v>
      </c>
      <c r="C272" s="19" t="s">
        <v>185</v>
      </c>
      <c r="D272" s="12" t="s">
        <v>208</v>
      </c>
      <c r="E272" s="250" t="s">
        <v>4139</v>
      </c>
      <c r="F272" s="262">
        <v>3.49</v>
      </c>
      <c r="G272" s="261">
        <f>ROUNDUP(F272*Schnyder!$O$1,-2)</f>
        <v>2500</v>
      </c>
      <c r="H272" s="261">
        <f>ROUNDUP(F272*Schnyder!$O$4,-2)</f>
        <v>2300</v>
      </c>
      <c r="I272" s="2">
        <v>4</v>
      </c>
      <c r="J272" s="263">
        <f t="shared" si="12"/>
        <v>10000</v>
      </c>
      <c r="K272" s="263">
        <f t="shared" si="13"/>
        <v>9200</v>
      </c>
      <c r="L272" s="260" t="s">
        <v>2347</v>
      </c>
      <c r="M272" s="38">
        <f t="shared" si="14"/>
        <v>13.96</v>
      </c>
    </row>
    <row r="273" spans="1:13" x14ac:dyDescent="0.3">
      <c r="A273" s="21" t="s">
        <v>4950</v>
      </c>
      <c r="B273" s="227" t="s">
        <v>2945</v>
      </c>
      <c r="C273" s="10" t="s">
        <v>625</v>
      </c>
      <c r="D273" s="11" t="s">
        <v>210</v>
      </c>
      <c r="E273" s="250" t="s">
        <v>4139</v>
      </c>
      <c r="F273" s="262">
        <v>3.49</v>
      </c>
      <c r="G273" s="261">
        <f>ROUNDUP(F273*Schnyder!$O$1,-2)</f>
        <v>2500</v>
      </c>
      <c r="H273" s="261">
        <f>ROUNDUP(F273*Schnyder!$O$4,-2)</f>
        <v>2300</v>
      </c>
      <c r="I273" s="2">
        <v>1</v>
      </c>
      <c r="J273" s="263">
        <f t="shared" si="12"/>
        <v>2500</v>
      </c>
      <c r="K273" s="263">
        <f t="shared" si="13"/>
        <v>2300</v>
      </c>
      <c r="L273" s="260" t="s">
        <v>4949</v>
      </c>
      <c r="M273" s="38">
        <f t="shared" si="14"/>
        <v>3.49</v>
      </c>
    </row>
    <row r="274" spans="1:13" x14ac:dyDescent="0.3">
      <c r="A274" s="4" t="s">
        <v>4948</v>
      </c>
      <c r="B274" s="158" t="s">
        <v>1126</v>
      </c>
      <c r="C274" s="14" t="s">
        <v>767</v>
      </c>
      <c r="D274" s="12" t="s">
        <v>208</v>
      </c>
      <c r="E274" s="250" t="s">
        <v>4139</v>
      </c>
      <c r="F274" s="262">
        <v>3.49</v>
      </c>
      <c r="G274" s="261">
        <f>ROUNDUP(F274*Schnyder!$O$1,-2)</f>
        <v>2500</v>
      </c>
      <c r="H274" s="261">
        <f>ROUNDUP(F274*Schnyder!$O$4,-2)</f>
        <v>2300</v>
      </c>
      <c r="I274" s="2">
        <v>1</v>
      </c>
      <c r="J274" s="263">
        <f t="shared" si="12"/>
        <v>2500</v>
      </c>
      <c r="K274" s="263">
        <f t="shared" si="13"/>
        <v>2300</v>
      </c>
      <c r="L274" s="260" t="s">
        <v>4947</v>
      </c>
      <c r="M274" s="38">
        <f t="shared" si="14"/>
        <v>3.49</v>
      </c>
    </row>
    <row r="275" spans="1:13" x14ac:dyDescent="0.3">
      <c r="A275" s="4" t="s">
        <v>1846</v>
      </c>
      <c r="B275" s="161" t="s">
        <v>1131</v>
      </c>
      <c r="C275" s="14" t="s">
        <v>767</v>
      </c>
      <c r="D275" s="12" t="s">
        <v>208</v>
      </c>
      <c r="E275" s="250" t="s">
        <v>4139</v>
      </c>
      <c r="F275" s="262">
        <v>3.49</v>
      </c>
      <c r="G275" s="261">
        <f>ROUNDUP(F275*Schnyder!$O$1,-2)</f>
        <v>2500</v>
      </c>
      <c r="H275" s="261">
        <f>ROUNDUP(F275*Schnyder!$O$4,-2)</f>
        <v>2300</v>
      </c>
      <c r="I275" s="2">
        <v>1</v>
      </c>
      <c r="J275" s="261">
        <f t="shared" si="12"/>
        <v>2500</v>
      </c>
      <c r="K275" s="261">
        <f t="shared" si="13"/>
        <v>2300</v>
      </c>
      <c r="L275" s="260" t="s">
        <v>4946</v>
      </c>
      <c r="M275" s="38">
        <f t="shared" si="14"/>
        <v>3.49</v>
      </c>
    </row>
    <row r="276" spans="1:13" x14ac:dyDescent="0.3">
      <c r="A276" s="4" t="s">
        <v>4945</v>
      </c>
      <c r="B276" s="139" t="s">
        <v>1101</v>
      </c>
      <c r="C276" s="6" t="s">
        <v>769</v>
      </c>
      <c r="D276" s="12" t="s">
        <v>208</v>
      </c>
      <c r="E276" s="250" t="s">
        <v>4139</v>
      </c>
      <c r="F276" s="262">
        <v>3.49</v>
      </c>
      <c r="G276" s="261">
        <f>ROUNDUP(F276*Schnyder!$O$1,-2)</f>
        <v>2500</v>
      </c>
      <c r="H276" s="261">
        <f>ROUNDUP(F276*Schnyder!$O$4,-2)</f>
        <v>2300</v>
      </c>
      <c r="I276" s="2">
        <v>1</v>
      </c>
      <c r="J276" s="263">
        <f t="shared" si="12"/>
        <v>2500</v>
      </c>
      <c r="K276" s="263">
        <f t="shared" si="13"/>
        <v>2300</v>
      </c>
      <c r="L276" s="260" t="s">
        <v>4944</v>
      </c>
      <c r="M276" s="38">
        <f t="shared" si="14"/>
        <v>3.49</v>
      </c>
    </row>
    <row r="277" spans="1:13" x14ac:dyDescent="0.3">
      <c r="A277" s="4" t="s">
        <v>4943</v>
      </c>
      <c r="B277" s="157" t="s">
        <v>1125</v>
      </c>
      <c r="C277" s="6" t="s">
        <v>769</v>
      </c>
      <c r="D277" s="12" t="s">
        <v>208</v>
      </c>
      <c r="E277" s="250" t="s">
        <v>4139</v>
      </c>
      <c r="F277" s="262">
        <v>3.49</v>
      </c>
      <c r="G277" s="261">
        <f>ROUNDUP(F277*Schnyder!$O$1,-2)</f>
        <v>2500</v>
      </c>
      <c r="H277" s="261">
        <f>ROUNDUP(F277*Schnyder!$O$4,-2)</f>
        <v>2300</v>
      </c>
      <c r="I277" s="2">
        <v>1</v>
      </c>
      <c r="J277" s="263">
        <f t="shared" si="12"/>
        <v>2500</v>
      </c>
      <c r="K277" s="263">
        <f t="shared" si="13"/>
        <v>2300</v>
      </c>
      <c r="L277" s="260" t="s">
        <v>4942</v>
      </c>
      <c r="M277" s="38">
        <f t="shared" si="14"/>
        <v>3.49</v>
      </c>
    </row>
    <row r="278" spans="1:13" x14ac:dyDescent="0.3">
      <c r="A278" s="4" t="s">
        <v>4941</v>
      </c>
      <c r="B278" s="223" t="s">
        <v>2825</v>
      </c>
      <c r="C278" s="10" t="s">
        <v>181</v>
      </c>
      <c r="D278" s="11" t="s">
        <v>210</v>
      </c>
      <c r="E278" s="250" t="s">
        <v>4139</v>
      </c>
      <c r="F278" s="262">
        <v>2.99</v>
      </c>
      <c r="G278" s="261">
        <f>ROUNDUP(F278*Schnyder!$O$1,-2)</f>
        <v>2100</v>
      </c>
      <c r="H278" s="261">
        <f>ROUNDUP(F278*Schnyder!$O$4,-2)</f>
        <v>2000</v>
      </c>
      <c r="I278" s="2">
        <v>1</v>
      </c>
      <c r="J278" s="263">
        <f t="shared" si="12"/>
        <v>2100</v>
      </c>
      <c r="K278" s="263">
        <f t="shared" si="13"/>
        <v>2000</v>
      </c>
      <c r="L278" s="260" t="s">
        <v>4940</v>
      </c>
      <c r="M278" s="38">
        <f t="shared" si="14"/>
        <v>2.99</v>
      </c>
    </row>
    <row r="279" spans="1:13" x14ac:dyDescent="0.3">
      <c r="A279" s="4" t="s">
        <v>2278</v>
      </c>
      <c r="B279" s="149" t="s">
        <v>1113</v>
      </c>
      <c r="C279" s="10" t="s">
        <v>181</v>
      </c>
      <c r="D279" s="12" t="s">
        <v>208</v>
      </c>
      <c r="E279" s="250" t="s">
        <v>4139</v>
      </c>
      <c r="F279" s="262">
        <v>2.99</v>
      </c>
      <c r="G279" s="261">
        <f>ROUNDUP(F279*Schnyder!$O$1,-2)</f>
        <v>2100</v>
      </c>
      <c r="H279" s="261">
        <f>ROUNDUP(F279*Schnyder!$O$4,-2)</f>
        <v>2000</v>
      </c>
      <c r="I279" s="2">
        <v>5</v>
      </c>
      <c r="J279" s="263">
        <f t="shared" si="12"/>
        <v>10500</v>
      </c>
      <c r="K279" s="263">
        <f t="shared" si="13"/>
        <v>10000</v>
      </c>
      <c r="L279" s="260" t="s">
        <v>4939</v>
      </c>
      <c r="M279" s="38">
        <f t="shared" si="14"/>
        <v>14.950000000000001</v>
      </c>
    </row>
    <row r="280" spans="1:13" x14ac:dyDescent="0.3">
      <c r="A280" s="4" t="s">
        <v>610</v>
      </c>
      <c r="B280" s="151" t="s">
        <v>1119</v>
      </c>
      <c r="C280" s="10" t="s">
        <v>181</v>
      </c>
      <c r="D280" s="12" t="s">
        <v>208</v>
      </c>
      <c r="E280" s="250" t="s">
        <v>4139</v>
      </c>
      <c r="F280" s="262">
        <v>2.99</v>
      </c>
      <c r="G280" s="261">
        <f>ROUNDUP(F280*Schnyder!$O$1,-2)</f>
        <v>2100</v>
      </c>
      <c r="H280" s="261">
        <f>ROUNDUP(F280*Schnyder!$O$4,-2)</f>
        <v>2000</v>
      </c>
      <c r="I280" s="2">
        <v>2</v>
      </c>
      <c r="J280" s="261">
        <f t="shared" si="12"/>
        <v>4200</v>
      </c>
      <c r="K280" s="261">
        <f t="shared" si="13"/>
        <v>4000</v>
      </c>
      <c r="L280" s="260" t="s">
        <v>611</v>
      </c>
      <c r="M280" s="38">
        <f t="shared" si="14"/>
        <v>5.98</v>
      </c>
    </row>
    <row r="281" spans="1:13" x14ac:dyDescent="0.3">
      <c r="A281" s="4" t="s">
        <v>566</v>
      </c>
      <c r="B281" s="155" t="s">
        <v>1123</v>
      </c>
      <c r="C281" s="10" t="s">
        <v>181</v>
      </c>
      <c r="D281" s="12" t="s">
        <v>208</v>
      </c>
      <c r="E281" s="250" t="s">
        <v>4139</v>
      </c>
      <c r="F281" s="262">
        <v>2.99</v>
      </c>
      <c r="G281" s="261">
        <f>ROUNDUP(F281*Schnyder!$O$1,-2)</f>
        <v>2100</v>
      </c>
      <c r="H281" s="261">
        <f>ROUNDUP(F281*Schnyder!$O$4,-2)</f>
        <v>2000</v>
      </c>
      <c r="I281" s="2">
        <v>3</v>
      </c>
      <c r="J281" s="261">
        <f t="shared" si="12"/>
        <v>6300</v>
      </c>
      <c r="K281" s="261">
        <f t="shared" si="13"/>
        <v>6000</v>
      </c>
      <c r="L281" s="260" t="s">
        <v>567</v>
      </c>
      <c r="M281" s="38">
        <f t="shared" si="14"/>
        <v>8.9700000000000006</v>
      </c>
    </row>
    <row r="282" spans="1:13" x14ac:dyDescent="0.3">
      <c r="A282" s="4" t="s">
        <v>576</v>
      </c>
      <c r="B282" s="155" t="s">
        <v>1123</v>
      </c>
      <c r="C282" s="10" t="s">
        <v>181</v>
      </c>
      <c r="D282" s="12" t="s">
        <v>208</v>
      </c>
      <c r="E282" s="250" t="s">
        <v>4139</v>
      </c>
      <c r="F282" s="262">
        <v>2.99</v>
      </c>
      <c r="G282" s="261">
        <f>ROUNDUP(F282*Schnyder!$O$1,-2)</f>
        <v>2100</v>
      </c>
      <c r="H282" s="261">
        <f>ROUNDUP(F282*Schnyder!$O$4,-2)</f>
        <v>2000</v>
      </c>
      <c r="I282" s="2">
        <v>2</v>
      </c>
      <c r="J282" s="263">
        <f t="shared" si="12"/>
        <v>4200</v>
      </c>
      <c r="K282" s="263">
        <f t="shared" si="13"/>
        <v>4000</v>
      </c>
      <c r="L282" s="260" t="s">
        <v>3015</v>
      </c>
      <c r="M282" s="38">
        <f t="shared" si="14"/>
        <v>5.98</v>
      </c>
    </row>
    <row r="283" spans="1:13" x14ac:dyDescent="0.3">
      <c r="A283" s="4" t="s">
        <v>2899</v>
      </c>
      <c r="B283" s="158" t="s">
        <v>1126</v>
      </c>
      <c r="C283" s="10" t="s">
        <v>181</v>
      </c>
      <c r="D283" s="12" t="s">
        <v>208</v>
      </c>
      <c r="E283" s="250" t="s">
        <v>4139</v>
      </c>
      <c r="F283" s="262">
        <v>2.99</v>
      </c>
      <c r="G283" s="261">
        <f>ROUNDUP(F283*Schnyder!$O$1,-2)</f>
        <v>2100</v>
      </c>
      <c r="H283" s="261">
        <f>ROUNDUP(F283*Schnyder!$O$4,-2)</f>
        <v>2000</v>
      </c>
      <c r="I283" s="2">
        <v>2</v>
      </c>
      <c r="J283" s="263">
        <f t="shared" si="12"/>
        <v>4200</v>
      </c>
      <c r="K283" s="263">
        <f t="shared" si="13"/>
        <v>4000</v>
      </c>
      <c r="L283" s="260" t="s">
        <v>2900</v>
      </c>
      <c r="M283" s="38">
        <f t="shared" si="14"/>
        <v>5.98</v>
      </c>
    </row>
    <row r="284" spans="1:13" x14ac:dyDescent="0.3">
      <c r="A284" s="4" t="s">
        <v>2543</v>
      </c>
      <c r="B284" s="158" t="s">
        <v>1126</v>
      </c>
      <c r="C284" s="10" t="s">
        <v>181</v>
      </c>
      <c r="D284" s="12" t="s">
        <v>208</v>
      </c>
      <c r="E284" s="250" t="s">
        <v>4140</v>
      </c>
      <c r="F284" s="262">
        <v>2.99</v>
      </c>
      <c r="G284" s="261">
        <f>ROUNDUP(F284*Schnyder!$O$1,-2)</f>
        <v>2100</v>
      </c>
      <c r="H284" s="261">
        <f>ROUNDUP(F284*Schnyder!$O$4,-2)</f>
        <v>2000</v>
      </c>
      <c r="I284" s="2">
        <v>1</v>
      </c>
      <c r="J284" s="263">
        <f t="shared" si="12"/>
        <v>2100</v>
      </c>
      <c r="K284" s="263">
        <f t="shared" si="13"/>
        <v>2000</v>
      </c>
      <c r="L284" s="260" t="s">
        <v>4938</v>
      </c>
      <c r="M284" s="38">
        <f t="shared" si="14"/>
        <v>2.99</v>
      </c>
    </row>
    <row r="285" spans="1:13" x14ac:dyDescent="0.3">
      <c r="A285" s="4" t="s">
        <v>3104</v>
      </c>
      <c r="B285" s="162" t="s">
        <v>1130</v>
      </c>
      <c r="C285" s="10" t="s">
        <v>181</v>
      </c>
      <c r="D285" s="12" t="s">
        <v>208</v>
      </c>
      <c r="E285" s="250" t="s">
        <v>4140</v>
      </c>
      <c r="F285" s="262">
        <v>2.99</v>
      </c>
      <c r="G285" s="261">
        <f>ROUNDUP(F285*Schnyder!$O$1,-2)</f>
        <v>2100</v>
      </c>
      <c r="H285" s="261">
        <f>ROUNDUP(F285*Schnyder!$O$4,-2)</f>
        <v>2000</v>
      </c>
      <c r="I285" s="2">
        <v>1</v>
      </c>
      <c r="J285" s="263">
        <f t="shared" si="12"/>
        <v>2100</v>
      </c>
      <c r="K285" s="263">
        <f t="shared" si="13"/>
        <v>2000</v>
      </c>
      <c r="L285" s="260" t="s">
        <v>4937</v>
      </c>
      <c r="M285" s="38">
        <f t="shared" si="14"/>
        <v>2.99</v>
      </c>
    </row>
    <row r="286" spans="1:13" x14ac:dyDescent="0.3">
      <c r="A286" s="4" t="s">
        <v>1429</v>
      </c>
      <c r="B286" s="177" t="s">
        <v>1800</v>
      </c>
      <c r="C286" s="10" t="s">
        <v>181</v>
      </c>
      <c r="D286" s="12" t="s">
        <v>208</v>
      </c>
      <c r="E286" s="250" t="s">
        <v>4139</v>
      </c>
      <c r="F286" s="262">
        <v>2.99</v>
      </c>
      <c r="G286" s="261">
        <f>ROUNDUP(F286*Schnyder!$O$1,-2)</f>
        <v>2100</v>
      </c>
      <c r="H286" s="261">
        <f>ROUNDUP(F286*Schnyder!$O$4,-2)</f>
        <v>2000</v>
      </c>
      <c r="I286" s="2">
        <v>1</v>
      </c>
      <c r="J286" s="263">
        <f t="shared" si="12"/>
        <v>2100</v>
      </c>
      <c r="K286" s="263">
        <f t="shared" si="13"/>
        <v>2000</v>
      </c>
      <c r="L286" s="260" t="s">
        <v>2454</v>
      </c>
      <c r="M286" s="38">
        <f t="shared" si="14"/>
        <v>2.99</v>
      </c>
    </row>
    <row r="287" spans="1:13" x14ac:dyDescent="0.3">
      <c r="A287" s="4" t="s">
        <v>2395</v>
      </c>
      <c r="B287" s="193" t="s">
        <v>2332</v>
      </c>
      <c r="C287" s="10" t="s">
        <v>181</v>
      </c>
      <c r="D287" s="12" t="s">
        <v>208</v>
      </c>
      <c r="E287" s="250" t="s">
        <v>4139</v>
      </c>
      <c r="F287" s="262">
        <v>2.99</v>
      </c>
      <c r="G287" s="261">
        <f>ROUNDUP(F287*Schnyder!$O$1,-2)</f>
        <v>2100</v>
      </c>
      <c r="H287" s="261">
        <f>ROUNDUP(F287*Schnyder!$O$4,-2)</f>
        <v>2000</v>
      </c>
      <c r="I287" s="2">
        <v>4</v>
      </c>
      <c r="J287" s="263">
        <f t="shared" si="12"/>
        <v>8400</v>
      </c>
      <c r="K287" s="263">
        <f t="shared" si="13"/>
        <v>8000</v>
      </c>
      <c r="L287" s="260" t="s">
        <v>2394</v>
      </c>
      <c r="M287" s="38">
        <f t="shared" si="14"/>
        <v>11.96</v>
      </c>
    </row>
    <row r="288" spans="1:13" x14ac:dyDescent="0.3">
      <c r="A288" s="4" t="s">
        <v>4936</v>
      </c>
      <c r="B288" s="227" t="s">
        <v>2945</v>
      </c>
      <c r="C288" s="10" t="s">
        <v>181</v>
      </c>
      <c r="D288" s="12" t="s">
        <v>208</v>
      </c>
      <c r="E288" s="250" t="s">
        <v>4139</v>
      </c>
      <c r="F288" s="262">
        <v>2.99</v>
      </c>
      <c r="G288" s="261">
        <f>ROUNDUP(F288*Schnyder!$O$1,-2)</f>
        <v>2100</v>
      </c>
      <c r="H288" s="261">
        <f>ROUNDUP(F288*Schnyder!$O$4,-2)</f>
        <v>2000</v>
      </c>
      <c r="I288" s="2">
        <v>3</v>
      </c>
      <c r="J288" s="261">
        <f t="shared" si="12"/>
        <v>6300</v>
      </c>
      <c r="K288" s="261">
        <f t="shared" si="13"/>
        <v>6000</v>
      </c>
      <c r="L288" s="260" t="s">
        <v>4935</v>
      </c>
      <c r="M288" s="38">
        <f t="shared" si="14"/>
        <v>8.9700000000000006</v>
      </c>
    </row>
    <row r="289" spans="1:15" x14ac:dyDescent="0.3">
      <c r="A289" s="4" t="s">
        <v>3194</v>
      </c>
      <c r="B289" s="232" t="s">
        <v>3182</v>
      </c>
      <c r="C289" s="10" t="s">
        <v>181</v>
      </c>
      <c r="D289" s="12" t="s">
        <v>208</v>
      </c>
      <c r="E289" s="250" t="s">
        <v>4140</v>
      </c>
      <c r="F289" s="262">
        <v>2.99</v>
      </c>
      <c r="G289" s="261">
        <f>ROUNDUP(F289*Schnyder!$O$1,-2)</f>
        <v>2100</v>
      </c>
      <c r="H289" s="261">
        <f>ROUNDUP(F289*Schnyder!$O$4,-2)</f>
        <v>2000</v>
      </c>
      <c r="I289" s="2">
        <v>1</v>
      </c>
      <c r="J289" s="261">
        <f t="shared" si="12"/>
        <v>2100</v>
      </c>
      <c r="K289" s="261">
        <f t="shared" si="13"/>
        <v>2000</v>
      </c>
      <c r="L289" s="260" t="s">
        <v>4934</v>
      </c>
      <c r="M289" s="38">
        <f t="shared" si="14"/>
        <v>2.99</v>
      </c>
    </row>
    <row r="290" spans="1:15" x14ac:dyDescent="0.3">
      <c r="A290" s="4" t="s">
        <v>3211</v>
      </c>
      <c r="B290" s="223" t="s">
        <v>2824</v>
      </c>
      <c r="C290" s="9" t="s">
        <v>182</v>
      </c>
      <c r="D290" s="11" t="s">
        <v>210</v>
      </c>
      <c r="E290" s="250" t="s">
        <v>4139</v>
      </c>
      <c r="F290" s="262">
        <v>2.99</v>
      </c>
      <c r="G290" s="261">
        <f>ROUNDUP(F290*Schnyder!$O$1,-2)</f>
        <v>2100</v>
      </c>
      <c r="H290" s="261">
        <f>ROUNDUP(F290*Schnyder!$O$4,-2)</f>
        <v>2000</v>
      </c>
      <c r="I290" s="2">
        <v>1</v>
      </c>
      <c r="J290" s="263">
        <f t="shared" si="12"/>
        <v>2100</v>
      </c>
      <c r="K290" s="263">
        <f t="shared" si="13"/>
        <v>2000</v>
      </c>
      <c r="L290" s="260" t="s">
        <v>4933</v>
      </c>
      <c r="M290" s="38">
        <f t="shared" si="14"/>
        <v>2.99</v>
      </c>
      <c r="O290" s="57"/>
    </row>
    <row r="291" spans="1:15" x14ac:dyDescent="0.3">
      <c r="A291" s="4" t="s">
        <v>4932</v>
      </c>
      <c r="B291" s="156" t="s">
        <v>1124</v>
      </c>
      <c r="C291" s="9" t="s">
        <v>182</v>
      </c>
      <c r="D291" s="12" t="s">
        <v>208</v>
      </c>
      <c r="E291" s="250" t="s">
        <v>4139</v>
      </c>
      <c r="F291" s="262">
        <v>2.99</v>
      </c>
      <c r="G291" s="261">
        <f>ROUNDUP(F291*Schnyder!$O$1,-2)</f>
        <v>2100</v>
      </c>
      <c r="H291" s="261">
        <f>ROUNDUP(F291*Schnyder!$O$4,-2)</f>
        <v>2000</v>
      </c>
      <c r="I291" s="2">
        <v>5</v>
      </c>
      <c r="J291" s="263">
        <f t="shared" si="12"/>
        <v>10500</v>
      </c>
      <c r="K291" s="263">
        <f t="shared" si="13"/>
        <v>10000</v>
      </c>
      <c r="L291" s="260" t="s">
        <v>4931</v>
      </c>
      <c r="M291" s="38">
        <f t="shared" si="14"/>
        <v>14.950000000000001</v>
      </c>
    </row>
    <row r="292" spans="1:15" x14ac:dyDescent="0.3">
      <c r="A292" s="4" t="s">
        <v>583</v>
      </c>
      <c r="B292" s="158" t="s">
        <v>1126</v>
      </c>
      <c r="C292" s="9" t="s">
        <v>182</v>
      </c>
      <c r="D292" s="12" t="s">
        <v>208</v>
      </c>
      <c r="E292" s="250" t="s">
        <v>4139</v>
      </c>
      <c r="F292" s="262">
        <v>2.99</v>
      </c>
      <c r="G292" s="261">
        <f>ROUNDUP(F292*Schnyder!$O$1,-2)</f>
        <v>2100</v>
      </c>
      <c r="H292" s="261">
        <f>ROUNDUP(F292*Schnyder!$O$4,-2)</f>
        <v>2000</v>
      </c>
      <c r="I292" s="2">
        <v>1</v>
      </c>
      <c r="J292" s="263">
        <f t="shared" si="12"/>
        <v>2100</v>
      </c>
      <c r="K292" s="263">
        <f t="shared" si="13"/>
        <v>2000</v>
      </c>
      <c r="L292" s="260" t="s">
        <v>584</v>
      </c>
      <c r="M292" s="38">
        <f t="shared" si="14"/>
        <v>2.99</v>
      </c>
    </row>
    <row r="293" spans="1:15" x14ac:dyDescent="0.3">
      <c r="A293" s="21" t="s">
        <v>2147</v>
      </c>
      <c r="B293" s="187" t="s">
        <v>2003</v>
      </c>
      <c r="C293" s="9" t="s">
        <v>182</v>
      </c>
      <c r="D293" s="12" t="s">
        <v>208</v>
      </c>
      <c r="E293" s="250" t="s">
        <v>4139</v>
      </c>
      <c r="F293" s="262">
        <v>2.99</v>
      </c>
      <c r="G293" s="261">
        <f>ROUNDUP(F293*Schnyder!$O$1,-2)</f>
        <v>2100</v>
      </c>
      <c r="H293" s="261">
        <f>ROUNDUP(F293*Schnyder!$O$4,-2)</f>
        <v>2000</v>
      </c>
      <c r="I293" s="2">
        <v>1</v>
      </c>
      <c r="J293" s="263">
        <f t="shared" si="12"/>
        <v>2100</v>
      </c>
      <c r="K293" s="263">
        <f t="shared" si="13"/>
        <v>2000</v>
      </c>
      <c r="L293" s="260" t="s">
        <v>4930</v>
      </c>
      <c r="M293" s="38">
        <f t="shared" si="14"/>
        <v>2.99</v>
      </c>
    </row>
    <row r="294" spans="1:15" x14ac:dyDescent="0.3">
      <c r="A294" s="4" t="s">
        <v>2032</v>
      </c>
      <c r="B294" s="187" t="s">
        <v>2003</v>
      </c>
      <c r="C294" s="9" t="s">
        <v>182</v>
      </c>
      <c r="D294" s="12" t="s">
        <v>208</v>
      </c>
      <c r="E294" s="250" t="s">
        <v>4139</v>
      </c>
      <c r="F294" s="262">
        <v>2.99</v>
      </c>
      <c r="G294" s="261">
        <f>ROUNDUP(F294*Schnyder!$O$1,-2)</f>
        <v>2100</v>
      </c>
      <c r="H294" s="261">
        <f>ROUNDUP(F294*Schnyder!$O$4,-2)</f>
        <v>2000</v>
      </c>
      <c r="I294" s="2">
        <v>2</v>
      </c>
      <c r="J294" s="261">
        <f t="shared" si="12"/>
        <v>4200</v>
      </c>
      <c r="K294" s="261">
        <f t="shared" si="13"/>
        <v>4000</v>
      </c>
      <c r="L294" s="260" t="s">
        <v>2031</v>
      </c>
      <c r="M294" s="38">
        <f t="shared" si="14"/>
        <v>5.98</v>
      </c>
    </row>
    <row r="295" spans="1:15" x14ac:dyDescent="0.3">
      <c r="A295" s="21" t="s">
        <v>3201</v>
      </c>
      <c r="B295" s="232" t="s">
        <v>3182</v>
      </c>
      <c r="C295" s="9" t="s">
        <v>182</v>
      </c>
      <c r="D295" s="12" t="s">
        <v>208</v>
      </c>
      <c r="E295" s="250" t="s">
        <v>4139</v>
      </c>
      <c r="F295" s="262">
        <v>2.99</v>
      </c>
      <c r="G295" s="261">
        <f>ROUNDUP(F295*Schnyder!$O$1,-2)</f>
        <v>2100</v>
      </c>
      <c r="H295" s="261">
        <f>ROUNDUP(F295*Schnyder!$O$4,-2)</f>
        <v>2000</v>
      </c>
      <c r="I295" s="2">
        <v>1</v>
      </c>
      <c r="J295" s="263">
        <f t="shared" si="12"/>
        <v>2100</v>
      </c>
      <c r="K295" s="263">
        <f t="shared" si="13"/>
        <v>2000</v>
      </c>
      <c r="L295" s="260" t="s">
        <v>4929</v>
      </c>
      <c r="M295" s="38">
        <f t="shared" si="14"/>
        <v>2.99</v>
      </c>
    </row>
    <row r="296" spans="1:15" x14ac:dyDescent="0.3">
      <c r="A296" s="4" t="s">
        <v>3201</v>
      </c>
      <c r="B296" s="232" t="s">
        <v>3182</v>
      </c>
      <c r="C296" s="9" t="s">
        <v>182</v>
      </c>
      <c r="D296" s="12" t="s">
        <v>208</v>
      </c>
      <c r="E296" s="250" t="s">
        <v>4139</v>
      </c>
      <c r="F296" s="262">
        <v>2.99</v>
      </c>
      <c r="G296" s="261">
        <f>ROUNDUP(F296*Schnyder!$O$1,-2)</f>
        <v>2100</v>
      </c>
      <c r="H296" s="261">
        <f>ROUNDUP(F296*Schnyder!$O$4,-2)</f>
        <v>2000</v>
      </c>
      <c r="I296" s="2">
        <v>1</v>
      </c>
      <c r="J296" s="263">
        <f t="shared" si="12"/>
        <v>2100</v>
      </c>
      <c r="K296" s="263">
        <f t="shared" si="13"/>
        <v>2000</v>
      </c>
      <c r="L296" s="260" t="s">
        <v>4928</v>
      </c>
      <c r="M296" s="38">
        <f t="shared" si="14"/>
        <v>2.99</v>
      </c>
    </row>
    <row r="297" spans="1:15" x14ac:dyDescent="0.3">
      <c r="A297" s="4" t="s">
        <v>1444</v>
      </c>
      <c r="B297" s="139" t="s">
        <v>1101</v>
      </c>
      <c r="C297" s="22" t="s">
        <v>183</v>
      </c>
      <c r="D297" s="12" t="s">
        <v>208</v>
      </c>
      <c r="E297" s="250" t="s">
        <v>4139</v>
      </c>
      <c r="F297" s="262">
        <v>2.99</v>
      </c>
      <c r="G297" s="261">
        <f>ROUNDUP(F297*Schnyder!$O$1,-2)</f>
        <v>2100</v>
      </c>
      <c r="H297" s="261">
        <f>ROUNDUP(F297*Schnyder!$O$4,-2)</f>
        <v>2000</v>
      </c>
      <c r="I297" s="2">
        <v>3</v>
      </c>
      <c r="J297" s="263">
        <f t="shared" si="12"/>
        <v>6300</v>
      </c>
      <c r="K297" s="263">
        <f t="shared" si="13"/>
        <v>6000</v>
      </c>
      <c r="L297" s="260" t="s">
        <v>1445</v>
      </c>
      <c r="M297" s="38">
        <f t="shared" si="14"/>
        <v>8.9700000000000006</v>
      </c>
    </row>
    <row r="298" spans="1:15" x14ac:dyDescent="0.3">
      <c r="A298" s="4" t="s">
        <v>4927</v>
      </c>
      <c r="B298" s="176" t="s">
        <v>1798</v>
      </c>
      <c r="C298" s="22" t="s">
        <v>183</v>
      </c>
      <c r="D298" s="12" t="s">
        <v>208</v>
      </c>
      <c r="E298" s="250" t="s">
        <v>4139</v>
      </c>
      <c r="F298" s="262">
        <v>2.99</v>
      </c>
      <c r="G298" s="261">
        <f>ROUNDUP(F298*Schnyder!$O$1,-2)</f>
        <v>2100</v>
      </c>
      <c r="H298" s="261">
        <f>ROUNDUP(F298*Schnyder!$O$4,-2)</f>
        <v>2000</v>
      </c>
      <c r="I298" s="2">
        <v>1</v>
      </c>
      <c r="J298" s="263">
        <f t="shared" si="12"/>
        <v>2100</v>
      </c>
      <c r="K298" s="263">
        <f t="shared" si="13"/>
        <v>2000</v>
      </c>
      <c r="L298" s="260" t="s">
        <v>4926</v>
      </c>
      <c r="M298" s="38">
        <f t="shared" si="14"/>
        <v>2.99</v>
      </c>
    </row>
    <row r="299" spans="1:15" x14ac:dyDescent="0.3">
      <c r="A299" s="4" t="s">
        <v>1981</v>
      </c>
      <c r="B299" s="138" t="s">
        <v>1099</v>
      </c>
      <c r="C299" s="8" t="s">
        <v>184</v>
      </c>
      <c r="D299" s="11" t="s">
        <v>210</v>
      </c>
      <c r="E299" s="250" t="s">
        <v>4139</v>
      </c>
      <c r="F299" s="262">
        <v>2.99</v>
      </c>
      <c r="G299" s="261">
        <f>ROUNDUP(F299*Schnyder!$O$1,-2)</f>
        <v>2100</v>
      </c>
      <c r="H299" s="261">
        <f>ROUNDUP(F299*Schnyder!$O$4,-2)</f>
        <v>2000</v>
      </c>
      <c r="I299" s="2">
        <v>1</v>
      </c>
      <c r="J299" s="263">
        <f t="shared" si="12"/>
        <v>2100</v>
      </c>
      <c r="K299" s="263">
        <f t="shared" si="13"/>
        <v>2000</v>
      </c>
      <c r="L299" s="260" t="s">
        <v>4925</v>
      </c>
      <c r="M299" s="38">
        <f t="shared" si="14"/>
        <v>2.99</v>
      </c>
    </row>
    <row r="300" spans="1:15" x14ac:dyDescent="0.3">
      <c r="A300" s="4" t="s">
        <v>2084</v>
      </c>
      <c r="B300" s="157" t="s">
        <v>1125</v>
      </c>
      <c r="C300" s="8" t="s">
        <v>184</v>
      </c>
      <c r="D300" s="11" t="s">
        <v>210</v>
      </c>
      <c r="E300" s="250" t="s">
        <v>4139</v>
      </c>
      <c r="F300" s="262">
        <v>2.99</v>
      </c>
      <c r="G300" s="261">
        <f>ROUNDUP(F300*Schnyder!$O$1,-2)</f>
        <v>2100</v>
      </c>
      <c r="H300" s="261">
        <f>ROUNDUP(F300*Schnyder!$O$4,-2)</f>
        <v>2000</v>
      </c>
      <c r="I300" s="2">
        <v>1</v>
      </c>
      <c r="J300" s="261">
        <f t="shared" si="12"/>
        <v>2100</v>
      </c>
      <c r="K300" s="261">
        <f t="shared" si="13"/>
        <v>2000</v>
      </c>
      <c r="L300" s="260" t="s">
        <v>4924</v>
      </c>
      <c r="M300" s="38">
        <f t="shared" si="14"/>
        <v>2.99</v>
      </c>
    </row>
    <row r="301" spans="1:15" x14ac:dyDescent="0.3">
      <c r="A301" s="4" t="s">
        <v>4923</v>
      </c>
      <c r="B301" s="193" t="s">
        <v>2332</v>
      </c>
      <c r="C301" s="8" t="s">
        <v>184</v>
      </c>
      <c r="D301" s="11" t="s">
        <v>210</v>
      </c>
      <c r="E301" s="250" t="s">
        <v>4139</v>
      </c>
      <c r="F301" s="262">
        <v>2.99</v>
      </c>
      <c r="G301" s="261">
        <f>ROUNDUP(F301*Schnyder!$O$1,-2)</f>
        <v>2100</v>
      </c>
      <c r="H301" s="261">
        <f>ROUNDUP(F301*Schnyder!$O$4,-2)</f>
        <v>2000</v>
      </c>
      <c r="I301" s="2">
        <v>1</v>
      </c>
      <c r="J301" s="263">
        <f t="shared" si="12"/>
        <v>2100</v>
      </c>
      <c r="K301" s="263">
        <f t="shared" si="13"/>
        <v>2000</v>
      </c>
      <c r="L301" s="260" t="s">
        <v>4922</v>
      </c>
      <c r="M301" s="38">
        <f t="shared" si="14"/>
        <v>2.99</v>
      </c>
    </row>
    <row r="302" spans="1:15" x14ac:dyDescent="0.3">
      <c r="A302" s="4" t="s">
        <v>4921</v>
      </c>
      <c r="B302" s="166" t="s">
        <v>1137</v>
      </c>
      <c r="C302" s="8" t="s">
        <v>184</v>
      </c>
      <c r="D302" s="11" t="s">
        <v>210</v>
      </c>
      <c r="E302" s="250" t="s">
        <v>4140</v>
      </c>
      <c r="F302" s="262">
        <v>2.99</v>
      </c>
      <c r="G302" s="261">
        <f>ROUNDUP(F302*Schnyder!$O$1,-2)</f>
        <v>2100</v>
      </c>
      <c r="H302" s="261">
        <f>ROUNDUP(F302*Schnyder!$O$4,-2)</f>
        <v>2000</v>
      </c>
      <c r="I302" s="2">
        <v>1</v>
      </c>
      <c r="J302" s="263">
        <f t="shared" si="12"/>
        <v>2100</v>
      </c>
      <c r="K302" s="263">
        <f t="shared" si="13"/>
        <v>2000</v>
      </c>
      <c r="L302" s="260" t="s">
        <v>4920</v>
      </c>
      <c r="M302" s="38">
        <f t="shared" si="14"/>
        <v>2.99</v>
      </c>
    </row>
    <row r="303" spans="1:15" x14ac:dyDescent="0.3">
      <c r="A303" s="4" t="s">
        <v>4919</v>
      </c>
      <c r="B303" s="129" t="s">
        <v>1087</v>
      </c>
      <c r="C303" s="8" t="s">
        <v>184</v>
      </c>
      <c r="D303" s="12" t="s">
        <v>208</v>
      </c>
      <c r="E303" s="250" t="s">
        <v>4139</v>
      </c>
      <c r="F303" s="262">
        <v>2.99</v>
      </c>
      <c r="G303" s="261">
        <f>ROUNDUP(F303*Schnyder!$O$1,-2)</f>
        <v>2100</v>
      </c>
      <c r="H303" s="261">
        <f>ROUNDUP(F303*Schnyder!$O$4,-2)</f>
        <v>2000</v>
      </c>
      <c r="I303" s="2">
        <v>1</v>
      </c>
      <c r="J303" s="263">
        <f t="shared" si="12"/>
        <v>2100</v>
      </c>
      <c r="K303" s="263">
        <f t="shared" si="13"/>
        <v>2000</v>
      </c>
      <c r="L303" s="260" t="s">
        <v>4918</v>
      </c>
      <c r="M303" s="38">
        <f t="shared" si="14"/>
        <v>2.99</v>
      </c>
    </row>
    <row r="304" spans="1:15" x14ac:dyDescent="0.3">
      <c r="A304" s="4" t="s">
        <v>4917</v>
      </c>
      <c r="B304" s="22" t="s">
        <v>939</v>
      </c>
      <c r="C304" s="8" t="s">
        <v>184</v>
      </c>
      <c r="D304" s="12" t="s">
        <v>208</v>
      </c>
      <c r="E304" s="250" t="s">
        <v>4139</v>
      </c>
      <c r="F304" s="262">
        <v>2.99</v>
      </c>
      <c r="G304" s="261">
        <f>ROUNDUP(F304*Schnyder!$O$1,-2)</f>
        <v>2100</v>
      </c>
      <c r="H304" s="261">
        <f>ROUNDUP(F304*Schnyder!$O$4,-2)</f>
        <v>2000</v>
      </c>
      <c r="I304" s="2">
        <v>1</v>
      </c>
      <c r="J304" s="263">
        <f t="shared" si="12"/>
        <v>2100</v>
      </c>
      <c r="K304" s="263">
        <f t="shared" si="13"/>
        <v>2000</v>
      </c>
      <c r="L304" s="260" t="s">
        <v>4916</v>
      </c>
      <c r="M304" s="38">
        <f t="shared" si="14"/>
        <v>2.99</v>
      </c>
    </row>
    <row r="305" spans="1:15" x14ac:dyDescent="0.3">
      <c r="A305" s="4" t="s">
        <v>4915</v>
      </c>
      <c r="B305" s="149" t="s">
        <v>1113</v>
      </c>
      <c r="C305" s="8" t="s">
        <v>184</v>
      </c>
      <c r="D305" s="12" t="s">
        <v>208</v>
      </c>
      <c r="E305" s="250" t="s">
        <v>4140</v>
      </c>
      <c r="F305" s="262">
        <v>2.99</v>
      </c>
      <c r="G305" s="261">
        <f>ROUNDUP(F305*Schnyder!$O$1,-2)</f>
        <v>2100</v>
      </c>
      <c r="H305" s="261">
        <f>ROUNDUP(F305*Schnyder!$O$4,-2)</f>
        <v>2000</v>
      </c>
      <c r="I305" s="2">
        <v>1</v>
      </c>
      <c r="J305" s="263">
        <f t="shared" si="12"/>
        <v>2100</v>
      </c>
      <c r="K305" s="263">
        <f t="shared" si="13"/>
        <v>2000</v>
      </c>
      <c r="L305" s="260" t="s">
        <v>4914</v>
      </c>
      <c r="M305" s="38">
        <f t="shared" si="14"/>
        <v>2.99</v>
      </c>
    </row>
    <row r="306" spans="1:15" x14ac:dyDescent="0.3">
      <c r="A306" s="4" t="s">
        <v>4913</v>
      </c>
      <c r="B306" s="22" t="s">
        <v>947</v>
      </c>
      <c r="C306" s="19" t="s">
        <v>185</v>
      </c>
      <c r="D306" s="11" t="s">
        <v>210</v>
      </c>
      <c r="E306" s="250" t="s">
        <v>4139</v>
      </c>
      <c r="F306" s="262">
        <v>2.99</v>
      </c>
      <c r="G306" s="261">
        <f>ROUNDUP(F306*Schnyder!$O$1,-2)</f>
        <v>2100</v>
      </c>
      <c r="H306" s="261">
        <f>ROUNDUP(F306*Schnyder!$O$4,-2)</f>
        <v>2000</v>
      </c>
      <c r="I306" s="2">
        <v>1</v>
      </c>
      <c r="J306" s="263">
        <f t="shared" si="12"/>
        <v>2100</v>
      </c>
      <c r="K306" s="263">
        <f t="shared" si="13"/>
        <v>2000</v>
      </c>
      <c r="L306" s="260" t="s">
        <v>4912</v>
      </c>
      <c r="M306" s="38">
        <f t="shared" si="14"/>
        <v>2.99</v>
      </c>
    </row>
    <row r="307" spans="1:15" x14ac:dyDescent="0.3">
      <c r="A307" s="4" t="s">
        <v>4911</v>
      </c>
      <c r="B307" s="155" t="s">
        <v>1123</v>
      </c>
      <c r="C307" s="19" t="s">
        <v>185</v>
      </c>
      <c r="D307" s="11" t="s">
        <v>210</v>
      </c>
      <c r="E307" s="250" t="s">
        <v>4139</v>
      </c>
      <c r="F307" s="262">
        <v>2.99</v>
      </c>
      <c r="G307" s="261">
        <f>ROUNDUP(F307*Schnyder!$O$1,-2)</f>
        <v>2100</v>
      </c>
      <c r="H307" s="261">
        <f>ROUNDUP(F307*Schnyder!$O$4,-2)</f>
        <v>2000</v>
      </c>
      <c r="I307" s="2">
        <v>1</v>
      </c>
      <c r="J307" s="263">
        <f t="shared" si="12"/>
        <v>2100</v>
      </c>
      <c r="K307" s="263">
        <f t="shared" si="13"/>
        <v>2000</v>
      </c>
      <c r="L307" s="260" t="s">
        <v>4536</v>
      </c>
      <c r="M307" s="38">
        <f t="shared" si="14"/>
        <v>2.99</v>
      </c>
    </row>
    <row r="308" spans="1:15" x14ac:dyDescent="0.3">
      <c r="A308" s="4" t="s">
        <v>4910</v>
      </c>
      <c r="B308" s="232" t="s">
        <v>3182</v>
      </c>
      <c r="C308" s="19" t="s">
        <v>185</v>
      </c>
      <c r="D308" s="11" t="s">
        <v>210</v>
      </c>
      <c r="E308" s="250" t="s">
        <v>4139</v>
      </c>
      <c r="F308" s="262">
        <v>2.99</v>
      </c>
      <c r="G308" s="261">
        <f>ROUNDUP(F308*Schnyder!$O$1,-2)</f>
        <v>2100</v>
      </c>
      <c r="H308" s="261">
        <f>ROUNDUP(F308*Schnyder!$O$4,-2)</f>
        <v>2000</v>
      </c>
      <c r="I308" s="2">
        <v>3</v>
      </c>
      <c r="J308" s="261">
        <f t="shared" si="12"/>
        <v>6300</v>
      </c>
      <c r="K308" s="261">
        <f t="shared" si="13"/>
        <v>6000</v>
      </c>
      <c r="L308" s="260" t="s">
        <v>4909</v>
      </c>
      <c r="M308" s="38">
        <f t="shared" si="14"/>
        <v>8.9700000000000006</v>
      </c>
    </row>
    <row r="309" spans="1:15" x14ac:dyDescent="0.3">
      <c r="A309" s="4" t="s">
        <v>616</v>
      </c>
      <c r="B309" s="140" t="s">
        <v>1102</v>
      </c>
      <c r="C309" s="19" t="s">
        <v>185</v>
      </c>
      <c r="D309" s="12" t="s">
        <v>208</v>
      </c>
      <c r="E309" s="250" t="s">
        <v>4140</v>
      </c>
      <c r="F309" s="262">
        <v>2.99</v>
      </c>
      <c r="G309" s="261">
        <f>ROUNDUP(F309*Schnyder!$O$1,-2)</f>
        <v>2100</v>
      </c>
      <c r="H309" s="261">
        <f>ROUNDUP(F309*Schnyder!$O$4,-2)</f>
        <v>2000</v>
      </c>
      <c r="I309" s="2">
        <v>1</v>
      </c>
      <c r="J309" s="261">
        <f t="shared" si="12"/>
        <v>2100</v>
      </c>
      <c r="K309" s="261">
        <f t="shared" si="13"/>
        <v>2000</v>
      </c>
      <c r="L309" s="260" t="s">
        <v>4908</v>
      </c>
      <c r="M309" s="38">
        <f t="shared" si="14"/>
        <v>2.99</v>
      </c>
    </row>
    <row r="310" spans="1:15" x14ac:dyDescent="0.3">
      <c r="A310" s="4" t="s">
        <v>4907</v>
      </c>
      <c r="B310" s="140" t="s">
        <v>1102</v>
      </c>
      <c r="C310" s="19" t="s">
        <v>185</v>
      </c>
      <c r="D310" s="12" t="s">
        <v>208</v>
      </c>
      <c r="E310" s="250" t="s">
        <v>4139</v>
      </c>
      <c r="F310" s="262">
        <v>2.99</v>
      </c>
      <c r="G310" s="261">
        <f>ROUNDUP(F310*Schnyder!$O$1,-2)</f>
        <v>2100</v>
      </c>
      <c r="H310" s="261">
        <f>ROUNDUP(F310*Schnyder!$O$4,-2)</f>
        <v>2000</v>
      </c>
      <c r="I310" s="2">
        <v>1</v>
      </c>
      <c r="J310" s="261">
        <f t="shared" si="12"/>
        <v>2100</v>
      </c>
      <c r="K310" s="261">
        <f t="shared" si="13"/>
        <v>2000</v>
      </c>
      <c r="L310" s="260" t="s">
        <v>4906</v>
      </c>
      <c r="M310" s="38">
        <f t="shared" si="14"/>
        <v>2.99</v>
      </c>
    </row>
    <row r="311" spans="1:15" x14ac:dyDescent="0.3">
      <c r="A311" s="4" t="s">
        <v>408</v>
      </c>
      <c r="B311" s="140" t="s">
        <v>1102</v>
      </c>
      <c r="C311" s="19" t="s">
        <v>185</v>
      </c>
      <c r="D311" s="12" t="s">
        <v>208</v>
      </c>
      <c r="E311" s="250" t="s">
        <v>4139</v>
      </c>
      <c r="F311" s="262">
        <v>2.99</v>
      </c>
      <c r="G311" s="261">
        <f>ROUNDUP(F311*Schnyder!$O$1,-2)</f>
        <v>2100</v>
      </c>
      <c r="H311" s="261">
        <f>ROUNDUP(F311*Schnyder!$O$4,-2)</f>
        <v>2000</v>
      </c>
      <c r="I311" s="2">
        <v>2</v>
      </c>
      <c r="J311" s="263">
        <f t="shared" si="12"/>
        <v>4200</v>
      </c>
      <c r="K311" s="263">
        <f t="shared" si="13"/>
        <v>4000</v>
      </c>
      <c r="L311" s="260" t="s">
        <v>1936</v>
      </c>
      <c r="M311" s="38">
        <f t="shared" si="14"/>
        <v>5.98</v>
      </c>
    </row>
    <row r="312" spans="1:15" x14ac:dyDescent="0.3">
      <c r="A312" s="4" t="s">
        <v>1317</v>
      </c>
      <c r="B312" s="155" t="s">
        <v>1123</v>
      </c>
      <c r="C312" s="19" t="s">
        <v>185</v>
      </c>
      <c r="D312" s="12" t="s">
        <v>208</v>
      </c>
      <c r="E312" s="250" t="s">
        <v>4139</v>
      </c>
      <c r="F312" s="262">
        <v>2.99</v>
      </c>
      <c r="G312" s="261">
        <f>ROUNDUP(F312*Schnyder!$O$1,-2)</f>
        <v>2100</v>
      </c>
      <c r="H312" s="261">
        <f>ROUNDUP(F312*Schnyder!$O$4,-2)</f>
        <v>2000</v>
      </c>
      <c r="I312" s="2">
        <v>2</v>
      </c>
      <c r="J312" s="263">
        <f t="shared" si="12"/>
        <v>4200</v>
      </c>
      <c r="K312" s="263">
        <f t="shared" si="13"/>
        <v>4000</v>
      </c>
      <c r="L312" s="260" t="s">
        <v>1318</v>
      </c>
      <c r="M312" s="38">
        <f t="shared" si="14"/>
        <v>5.98</v>
      </c>
      <c r="O312" s="57"/>
    </row>
    <row r="313" spans="1:15" x14ac:dyDescent="0.3">
      <c r="A313" s="4" t="s">
        <v>2478</v>
      </c>
      <c r="B313" s="155" t="s">
        <v>1123</v>
      </c>
      <c r="C313" s="19" t="s">
        <v>185</v>
      </c>
      <c r="D313" s="12" t="s">
        <v>208</v>
      </c>
      <c r="E313" s="250" t="s">
        <v>4139</v>
      </c>
      <c r="F313" s="262">
        <v>2.99</v>
      </c>
      <c r="G313" s="261">
        <f>ROUNDUP(F313*Schnyder!$O$1,-2)</f>
        <v>2100</v>
      </c>
      <c r="H313" s="261">
        <f>ROUNDUP(F313*Schnyder!$O$4,-2)</f>
        <v>2000</v>
      </c>
      <c r="I313" s="2">
        <v>4</v>
      </c>
      <c r="J313" s="263">
        <f t="shared" si="12"/>
        <v>8400</v>
      </c>
      <c r="K313" s="263">
        <f t="shared" si="13"/>
        <v>8000</v>
      </c>
      <c r="L313" s="260" t="s">
        <v>2479</v>
      </c>
      <c r="M313" s="38">
        <f t="shared" si="14"/>
        <v>11.96</v>
      </c>
    </row>
    <row r="314" spans="1:15" x14ac:dyDescent="0.3">
      <c r="A314" s="4" t="s">
        <v>4905</v>
      </c>
      <c r="B314" s="158" t="s">
        <v>1126</v>
      </c>
      <c r="C314" s="19" t="s">
        <v>185</v>
      </c>
      <c r="D314" s="12" t="s">
        <v>208</v>
      </c>
      <c r="E314" s="250" t="s">
        <v>4140</v>
      </c>
      <c r="F314" s="262">
        <v>2.99</v>
      </c>
      <c r="G314" s="261">
        <f>ROUNDUP(F314*Schnyder!$O$1,-2)</f>
        <v>2100</v>
      </c>
      <c r="H314" s="261">
        <f>ROUNDUP(F314*Schnyder!$O$4,-2)</f>
        <v>2000</v>
      </c>
      <c r="I314" s="2">
        <v>1</v>
      </c>
      <c r="J314" s="261">
        <f t="shared" si="12"/>
        <v>2100</v>
      </c>
      <c r="K314" s="261">
        <f t="shared" si="13"/>
        <v>2000</v>
      </c>
      <c r="L314" s="260" t="s">
        <v>4904</v>
      </c>
      <c r="M314" s="38">
        <f t="shared" si="14"/>
        <v>2.99</v>
      </c>
    </row>
    <row r="315" spans="1:15" x14ac:dyDescent="0.3">
      <c r="A315" s="4" t="s">
        <v>4903</v>
      </c>
      <c r="B315" s="158" t="s">
        <v>1126</v>
      </c>
      <c r="C315" s="19" t="s">
        <v>185</v>
      </c>
      <c r="D315" s="12" t="s">
        <v>208</v>
      </c>
      <c r="E315" s="250" t="s">
        <v>4139</v>
      </c>
      <c r="F315" s="262">
        <v>2.99</v>
      </c>
      <c r="G315" s="261">
        <f>ROUNDUP(F315*Schnyder!$O$1,-2)</f>
        <v>2100</v>
      </c>
      <c r="H315" s="261">
        <f>ROUNDUP(F315*Schnyder!$O$4,-2)</f>
        <v>2000</v>
      </c>
      <c r="I315" s="2">
        <v>1</v>
      </c>
      <c r="J315" s="263">
        <f t="shared" si="12"/>
        <v>2100</v>
      </c>
      <c r="K315" s="263">
        <f t="shared" si="13"/>
        <v>2000</v>
      </c>
      <c r="L315" s="260" t="s">
        <v>4902</v>
      </c>
      <c r="M315" s="38">
        <f t="shared" si="14"/>
        <v>2.99</v>
      </c>
    </row>
    <row r="316" spans="1:15" x14ac:dyDescent="0.3">
      <c r="A316" s="4" t="s">
        <v>3704</v>
      </c>
      <c r="B316" s="161" t="s">
        <v>1131</v>
      </c>
      <c r="C316" s="19" t="s">
        <v>185</v>
      </c>
      <c r="D316" s="12" t="s">
        <v>208</v>
      </c>
      <c r="E316" s="250" t="s">
        <v>4139</v>
      </c>
      <c r="F316" s="262">
        <v>2.99</v>
      </c>
      <c r="G316" s="261">
        <f>ROUNDUP(F316*Schnyder!$O$1,-2)</f>
        <v>2100</v>
      </c>
      <c r="H316" s="261">
        <f>ROUNDUP(F316*Schnyder!$O$4,-2)</f>
        <v>2000</v>
      </c>
      <c r="I316" s="2">
        <v>1</v>
      </c>
      <c r="J316" s="261">
        <f t="shared" si="12"/>
        <v>2100</v>
      </c>
      <c r="K316" s="261">
        <f t="shared" si="13"/>
        <v>2000</v>
      </c>
      <c r="L316" s="260" t="s">
        <v>4901</v>
      </c>
      <c r="M316" s="38">
        <f t="shared" si="14"/>
        <v>2.99</v>
      </c>
    </row>
    <row r="317" spans="1:15" x14ac:dyDescent="0.3">
      <c r="A317" s="4" t="s">
        <v>4900</v>
      </c>
      <c r="B317" s="164" t="s">
        <v>1135</v>
      </c>
      <c r="C317" s="19" t="s">
        <v>185</v>
      </c>
      <c r="D317" s="12" t="s">
        <v>208</v>
      </c>
      <c r="E317" s="250" t="s">
        <v>4139</v>
      </c>
      <c r="F317" s="262">
        <v>2.99</v>
      </c>
      <c r="G317" s="261">
        <f>ROUNDUP(F317*Schnyder!$O$1,-2)</f>
        <v>2100</v>
      </c>
      <c r="H317" s="261">
        <f>ROUNDUP(F317*Schnyder!$O$4,-2)</f>
        <v>2000</v>
      </c>
      <c r="I317" s="2">
        <v>1</v>
      </c>
      <c r="J317" s="263">
        <f t="shared" si="12"/>
        <v>2100</v>
      </c>
      <c r="K317" s="263">
        <f t="shared" si="13"/>
        <v>2000</v>
      </c>
      <c r="L317" s="260" t="s">
        <v>4899</v>
      </c>
      <c r="M317" s="38">
        <f t="shared" si="14"/>
        <v>2.99</v>
      </c>
      <c r="O317" s="57"/>
    </row>
    <row r="318" spans="1:15" x14ac:dyDescent="0.3">
      <c r="A318" s="4" t="s">
        <v>455</v>
      </c>
      <c r="B318" s="163" t="s">
        <v>1134</v>
      </c>
      <c r="C318" s="19" t="s">
        <v>185</v>
      </c>
      <c r="D318" s="12" t="s">
        <v>208</v>
      </c>
      <c r="E318" s="250" t="s">
        <v>4139</v>
      </c>
      <c r="F318" s="262">
        <v>2.99</v>
      </c>
      <c r="G318" s="261">
        <f>ROUNDUP(F318*Schnyder!$O$1,-2)</f>
        <v>2100</v>
      </c>
      <c r="H318" s="261">
        <f>ROUNDUP(F318*Schnyder!$O$4,-2)</f>
        <v>2000</v>
      </c>
      <c r="I318" s="2">
        <v>1</v>
      </c>
      <c r="J318" s="263">
        <f t="shared" si="12"/>
        <v>2100</v>
      </c>
      <c r="K318" s="263">
        <f t="shared" si="13"/>
        <v>2000</v>
      </c>
      <c r="L318" s="260" t="s">
        <v>456</v>
      </c>
      <c r="M318" s="38">
        <f t="shared" si="14"/>
        <v>2.99</v>
      </c>
    </row>
    <row r="319" spans="1:15" x14ac:dyDescent="0.3">
      <c r="A319" s="4" t="s">
        <v>4898</v>
      </c>
      <c r="B319" s="150" t="s">
        <v>1582</v>
      </c>
      <c r="C319" s="19" t="s">
        <v>185</v>
      </c>
      <c r="D319" s="12" t="s">
        <v>208</v>
      </c>
      <c r="E319" s="250" t="s">
        <v>4139</v>
      </c>
      <c r="F319" s="262">
        <v>2.99</v>
      </c>
      <c r="G319" s="261">
        <f>ROUNDUP(F319*Schnyder!$O$1,-2)</f>
        <v>2100</v>
      </c>
      <c r="H319" s="261">
        <f>ROUNDUP(F319*Schnyder!$O$4,-2)</f>
        <v>2000</v>
      </c>
      <c r="I319" s="2">
        <v>1</v>
      </c>
      <c r="J319" s="261">
        <f t="shared" si="12"/>
        <v>2100</v>
      </c>
      <c r="K319" s="261">
        <f t="shared" si="13"/>
        <v>2000</v>
      </c>
      <c r="L319" s="260" t="s">
        <v>4897</v>
      </c>
      <c r="M319" s="38">
        <f t="shared" si="14"/>
        <v>2.99</v>
      </c>
    </row>
    <row r="320" spans="1:15" x14ac:dyDescent="0.3">
      <c r="A320" s="4" t="s">
        <v>1910</v>
      </c>
      <c r="B320" s="136" t="s">
        <v>1116</v>
      </c>
      <c r="C320" s="10" t="s">
        <v>625</v>
      </c>
      <c r="D320" s="12" t="s">
        <v>208</v>
      </c>
      <c r="E320" s="250" t="s">
        <v>4139</v>
      </c>
      <c r="F320" s="262">
        <v>2.99</v>
      </c>
      <c r="G320" s="261">
        <f>ROUNDUP(F320*Schnyder!$O$1,-2)</f>
        <v>2100</v>
      </c>
      <c r="H320" s="261">
        <f>ROUNDUP(F320*Schnyder!$O$4,-2)</f>
        <v>2000</v>
      </c>
      <c r="I320" s="2">
        <v>1</v>
      </c>
      <c r="J320" s="263">
        <f t="shared" si="12"/>
        <v>2100</v>
      </c>
      <c r="K320" s="263">
        <f t="shared" si="13"/>
        <v>2000</v>
      </c>
      <c r="L320" s="260" t="s">
        <v>1911</v>
      </c>
      <c r="M320" s="38">
        <f t="shared" si="14"/>
        <v>2.99</v>
      </c>
      <c r="O320" s="56"/>
    </row>
    <row r="321" spans="1:15" x14ac:dyDescent="0.3">
      <c r="A321" s="4" t="s">
        <v>2068</v>
      </c>
      <c r="B321" s="155" t="s">
        <v>1123</v>
      </c>
      <c r="C321" s="19" t="s">
        <v>643</v>
      </c>
      <c r="D321" s="11" t="s">
        <v>210</v>
      </c>
      <c r="E321" s="250" t="s">
        <v>4139</v>
      </c>
      <c r="F321" s="262">
        <v>2.99</v>
      </c>
      <c r="G321" s="261">
        <f>ROUNDUP(F321*Schnyder!$O$1,-2)</f>
        <v>2100</v>
      </c>
      <c r="H321" s="261">
        <f>ROUNDUP(F321*Schnyder!$O$4,-2)</f>
        <v>2000</v>
      </c>
      <c r="I321" s="2">
        <v>3</v>
      </c>
      <c r="J321" s="263">
        <f t="shared" si="12"/>
        <v>6300</v>
      </c>
      <c r="K321" s="263">
        <f t="shared" si="13"/>
        <v>6000</v>
      </c>
      <c r="L321" s="260" t="s">
        <v>2067</v>
      </c>
      <c r="M321" s="38">
        <f t="shared" si="14"/>
        <v>8.9700000000000006</v>
      </c>
      <c r="O321" s="56"/>
    </row>
    <row r="322" spans="1:15" x14ac:dyDescent="0.3">
      <c r="A322" s="4" t="s">
        <v>26</v>
      </c>
      <c r="B322" s="159" t="s">
        <v>1127</v>
      </c>
      <c r="C322" s="19" t="s">
        <v>643</v>
      </c>
      <c r="D322" s="12" t="s">
        <v>208</v>
      </c>
      <c r="E322" s="250" t="s">
        <v>4139</v>
      </c>
      <c r="F322" s="262">
        <v>2.99</v>
      </c>
      <c r="G322" s="261">
        <f>ROUNDUP(F322*Schnyder!$O$1,-2)</f>
        <v>2100</v>
      </c>
      <c r="H322" s="261">
        <f>ROUNDUP(F322*Schnyder!$O$4,-2)</f>
        <v>2000</v>
      </c>
      <c r="I322" s="2">
        <v>1</v>
      </c>
      <c r="J322" s="261">
        <f t="shared" ref="J322:J378" si="15">G322*I322</f>
        <v>2100</v>
      </c>
      <c r="K322" s="261">
        <f t="shared" ref="K322:K378" si="16">H322*I322</f>
        <v>2000</v>
      </c>
      <c r="L322" s="260" t="s">
        <v>142</v>
      </c>
      <c r="M322" s="38">
        <f t="shared" ref="M322:M378" si="17">F322*I322</f>
        <v>2.99</v>
      </c>
    </row>
    <row r="323" spans="1:15" x14ac:dyDescent="0.3">
      <c r="A323" s="21" t="s">
        <v>2035</v>
      </c>
      <c r="B323" s="187" t="s">
        <v>2003</v>
      </c>
      <c r="C323" s="4" t="s">
        <v>2036</v>
      </c>
      <c r="D323" s="11" t="s">
        <v>210</v>
      </c>
      <c r="E323" s="250" t="s">
        <v>4139</v>
      </c>
      <c r="F323" s="262">
        <v>2.99</v>
      </c>
      <c r="G323" s="261">
        <f>ROUNDUP(F323*Schnyder!$O$1,-2)</f>
        <v>2100</v>
      </c>
      <c r="H323" s="261">
        <f>ROUNDUP(F323*Schnyder!$O$4,-2)</f>
        <v>2000</v>
      </c>
      <c r="I323" s="2">
        <v>1</v>
      </c>
      <c r="J323" s="263">
        <f t="shared" si="15"/>
        <v>2100</v>
      </c>
      <c r="K323" s="263">
        <f t="shared" si="16"/>
        <v>2000</v>
      </c>
      <c r="L323" s="260" t="s">
        <v>4896</v>
      </c>
      <c r="M323" s="38">
        <f t="shared" si="17"/>
        <v>2.99</v>
      </c>
    </row>
    <row r="324" spans="1:15" x14ac:dyDescent="0.3">
      <c r="A324" s="4" t="s">
        <v>4895</v>
      </c>
      <c r="B324" s="161" t="s">
        <v>1131</v>
      </c>
      <c r="C324" s="4" t="s">
        <v>629</v>
      </c>
      <c r="D324" s="264" t="s">
        <v>4894</v>
      </c>
      <c r="E324" s="250" t="s">
        <v>4139</v>
      </c>
      <c r="F324" s="262">
        <v>2.99</v>
      </c>
      <c r="G324" s="261">
        <f>ROUNDUP(F324*Schnyder!$O$1,-2)</f>
        <v>2100</v>
      </c>
      <c r="H324" s="261">
        <f>ROUNDUP(F324*Schnyder!$O$4,-2)</f>
        <v>2000</v>
      </c>
      <c r="I324" s="2">
        <v>1</v>
      </c>
      <c r="J324" s="261">
        <f t="shared" si="15"/>
        <v>2100</v>
      </c>
      <c r="K324" s="261">
        <f t="shared" si="16"/>
        <v>2000</v>
      </c>
      <c r="L324" s="260" t="s">
        <v>4893</v>
      </c>
      <c r="M324" s="38">
        <f t="shared" si="17"/>
        <v>2.99</v>
      </c>
    </row>
    <row r="325" spans="1:15" x14ac:dyDescent="0.3">
      <c r="A325" s="4" t="s">
        <v>4892</v>
      </c>
      <c r="B325" s="140" t="s">
        <v>1102</v>
      </c>
      <c r="C325" s="22" t="s">
        <v>651</v>
      </c>
      <c r="D325" s="11" t="s">
        <v>210</v>
      </c>
      <c r="E325" s="250" t="s">
        <v>4139</v>
      </c>
      <c r="F325" s="262">
        <v>2.99</v>
      </c>
      <c r="G325" s="261">
        <f>ROUNDUP(F325*Schnyder!$O$1,-2)</f>
        <v>2100</v>
      </c>
      <c r="H325" s="261">
        <f>ROUNDUP(F325*Schnyder!$O$4,-2)</f>
        <v>2000</v>
      </c>
      <c r="I325" s="2">
        <v>1</v>
      </c>
      <c r="J325" s="263">
        <f t="shared" si="15"/>
        <v>2100</v>
      </c>
      <c r="K325" s="263">
        <f t="shared" si="16"/>
        <v>2000</v>
      </c>
      <c r="L325" s="260" t="s">
        <v>4891</v>
      </c>
      <c r="M325" s="38">
        <f t="shared" si="17"/>
        <v>2.99</v>
      </c>
    </row>
    <row r="326" spans="1:15" x14ac:dyDescent="0.3">
      <c r="A326" s="4" t="s">
        <v>4890</v>
      </c>
      <c r="B326" s="156" t="s">
        <v>1124</v>
      </c>
      <c r="C326" s="19" t="s">
        <v>654</v>
      </c>
      <c r="D326" s="12" t="s">
        <v>208</v>
      </c>
      <c r="E326" s="250" t="s">
        <v>4139</v>
      </c>
      <c r="F326" s="262">
        <v>2.99</v>
      </c>
      <c r="G326" s="261">
        <f>ROUNDUP(F326*Schnyder!$O$1,-2)</f>
        <v>2100</v>
      </c>
      <c r="H326" s="261">
        <f>ROUNDUP(F326*Schnyder!$O$4,-2)</f>
        <v>2000</v>
      </c>
      <c r="I326" s="2">
        <v>2</v>
      </c>
      <c r="J326" s="263">
        <f t="shared" si="15"/>
        <v>4200</v>
      </c>
      <c r="K326" s="263">
        <f t="shared" si="16"/>
        <v>4000</v>
      </c>
      <c r="L326" s="260" t="s">
        <v>4889</v>
      </c>
      <c r="M326" s="38">
        <f t="shared" si="17"/>
        <v>5.98</v>
      </c>
    </row>
    <row r="327" spans="1:15" x14ac:dyDescent="0.3">
      <c r="A327" s="4" t="s">
        <v>4888</v>
      </c>
      <c r="B327" s="232" t="s">
        <v>3182</v>
      </c>
      <c r="C327" s="19" t="s">
        <v>1333</v>
      </c>
      <c r="D327" s="11" t="s">
        <v>210</v>
      </c>
      <c r="E327" s="250" t="s">
        <v>4139</v>
      </c>
      <c r="F327" s="262">
        <v>2.99</v>
      </c>
      <c r="G327" s="261">
        <f>ROUNDUP(F327*Schnyder!$O$1,-2)</f>
        <v>2100</v>
      </c>
      <c r="H327" s="261">
        <f>ROUNDUP(F327*Schnyder!$O$4,-2)</f>
        <v>2000</v>
      </c>
      <c r="I327" s="2">
        <v>1</v>
      </c>
      <c r="J327" s="263">
        <f t="shared" si="15"/>
        <v>2100</v>
      </c>
      <c r="K327" s="263">
        <f t="shared" si="16"/>
        <v>2000</v>
      </c>
      <c r="L327" s="260" t="s">
        <v>4887</v>
      </c>
      <c r="M327" s="38">
        <f t="shared" si="17"/>
        <v>2.99</v>
      </c>
    </row>
    <row r="328" spans="1:15" x14ac:dyDescent="0.3">
      <c r="A328" s="4" t="s">
        <v>4886</v>
      </c>
      <c r="B328" s="125" t="s">
        <v>1080</v>
      </c>
      <c r="C328" s="19" t="s">
        <v>655</v>
      </c>
      <c r="D328" s="11" t="s">
        <v>210</v>
      </c>
      <c r="E328" s="250" t="s">
        <v>4139</v>
      </c>
      <c r="F328" s="262">
        <v>2.99</v>
      </c>
      <c r="G328" s="261">
        <f>ROUNDUP(F328*Schnyder!$O$1,-2)</f>
        <v>2100</v>
      </c>
      <c r="H328" s="261">
        <f>ROUNDUP(F328*Schnyder!$O$4,-2)</f>
        <v>2000</v>
      </c>
      <c r="I328" s="2">
        <v>1</v>
      </c>
      <c r="J328" s="263">
        <f t="shared" si="15"/>
        <v>2100</v>
      </c>
      <c r="K328" s="263">
        <f t="shared" si="16"/>
        <v>2000</v>
      </c>
      <c r="L328" s="260" t="s">
        <v>4885</v>
      </c>
      <c r="M328" s="38">
        <f t="shared" si="17"/>
        <v>2.99</v>
      </c>
    </row>
    <row r="329" spans="1:15" x14ac:dyDescent="0.3">
      <c r="A329" s="4" t="s">
        <v>4884</v>
      </c>
      <c r="B329" s="156" t="s">
        <v>1124</v>
      </c>
      <c r="C329" s="19" t="s">
        <v>655</v>
      </c>
      <c r="D329" s="11" t="s">
        <v>210</v>
      </c>
      <c r="E329" s="250" t="s">
        <v>4140</v>
      </c>
      <c r="F329" s="262">
        <v>2.99</v>
      </c>
      <c r="G329" s="261">
        <f>ROUNDUP(F329*Schnyder!$O$1,-2)</f>
        <v>2100</v>
      </c>
      <c r="H329" s="261">
        <f>ROUNDUP(F329*Schnyder!$O$4,-2)</f>
        <v>2000</v>
      </c>
      <c r="I329" s="2">
        <v>1</v>
      </c>
      <c r="J329" s="263">
        <f t="shared" si="15"/>
        <v>2100</v>
      </c>
      <c r="K329" s="263">
        <f t="shared" si="16"/>
        <v>2000</v>
      </c>
      <c r="L329" s="260" t="s">
        <v>4883</v>
      </c>
      <c r="M329" s="38">
        <f t="shared" si="17"/>
        <v>2.99</v>
      </c>
    </row>
    <row r="330" spans="1:15" x14ac:dyDescent="0.3">
      <c r="A330" s="21" t="s">
        <v>2515</v>
      </c>
      <c r="B330" s="187" t="s">
        <v>2003</v>
      </c>
      <c r="C330" s="19" t="s">
        <v>655</v>
      </c>
      <c r="D330" s="12" t="s">
        <v>208</v>
      </c>
      <c r="E330" s="250" t="s">
        <v>4140</v>
      </c>
      <c r="F330" s="262">
        <v>2.99</v>
      </c>
      <c r="G330" s="261">
        <f>ROUNDUP(F330*Schnyder!$O$1,-2)</f>
        <v>2100</v>
      </c>
      <c r="H330" s="261">
        <f>ROUNDUP(F330*Schnyder!$O$4,-2)</f>
        <v>2000</v>
      </c>
      <c r="I330" s="2">
        <v>1</v>
      </c>
      <c r="J330" s="263">
        <f t="shared" si="15"/>
        <v>2100</v>
      </c>
      <c r="K330" s="263">
        <f t="shared" si="16"/>
        <v>2000</v>
      </c>
      <c r="L330" s="260" t="s">
        <v>4882</v>
      </c>
      <c r="M330" s="38">
        <f t="shared" si="17"/>
        <v>2.99</v>
      </c>
    </row>
    <row r="331" spans="1:15" x14ac:dyDescent="0.3">
      <c r="A331" s="4" t="s">
        <v>3012</v>
      </c>
      <c r="B331" s="156" t="s">
        <v>1124</v>
      </c>
      <c r="C331" s="14" t="s">
        <v>767</v>
      </c>
      <c r="D331" s="12" t="s">
        <v>208</v>
      </c>
      <c r="E331" s="250" t="s">
        <v>4140</v>
      </c>
      <c r="F331" s="262">
        <v>2.99</v>
      </c>
      <c r="G331" s="261">
        <f>ROUNDUP(F331*Schnyder!$O$1,-2)</f>
        <v>2100</v>
      </c>
      <c r="H331" s="261">
        <f>ROUNDUP(F331*Schnyder!$O$4,-2)</f>
        <v>2000</v>
      </c>
      <c r="I331" s="2">
        <v>1</v>
      </c>
      <c r="J331" s="263">
        <f t="shared" si="15"/>
        <v>2100</v>
      </c>
      <c r="K331" s="263">
        <f t="shared" si="16"/>
        <v>2000</v>
      </c>
      <c r="L331" s="260" t="s">
        <v>4881</v>
      </c>
      <c r="M331" s="38">
        <f t="shared" si="17"/>
        <v>2.99</v>
      </c>
    </row>
    <row r="332" spans="1:15" x14ac:dyDescent="0.3">
      <c r="A332" s="4" t="s">
        <v>4880</v>
      </c>
      <c r="B332" s="163" t="s">
        <v>1581</v>
      </c>
      <c r="C332" s="14" t="s">
        <v>767</v>
      </c>
      <c r="D332" s="12" t="s">
        <v>208</v>
      </c>
      <c r="E332" s="250" t="s">
        <v>4139</v>
      </c>
      <c r="F332" s="262">
        <v>2.99</v>
      </c>
      <c r="G332" s="261">
        <f>ROUNDUP(F332*Schnyder!$O$1,-2)</f>
        <v>2100</v>
      </c>
      <c r="H332" s="261">
        <f>ROUNDUP(F332*Schnyder!$O$4,-2)</f>
        <v>2000</v>
      </c>
      <c r="I332" s="2">
        <v>1</v>
      </c>
      <c r="J332" s="263">
        <f t="shared" si="15"/>
        <v>2100</v>
      </c>
      <c r="K332" s="263">
        <f t="shared" si="16"/>
        <v>2000</v>
      </c>
      <c r="L332" s="260" t="s">
        <v>4879</v>
      </c>
      <c r="M332" s="38">
        <f t="shared" si="17"/>
        <v>2.99</v>
      </c>
    </row>
    <row r="333" spans="1:15" x14ac:dyDescent="0.3">
      <c r="A333" s="4" t="s">
        <v>397</v>
      </c>
      <c r="B333" s="165" t="s">
        <v>1136</v>
      </c>
      <c r="C333" s="14" t="s">
        <v>767</v>
      </c>
      <c r="D333" s="12" t="s">
        <v>208</v>
      </c>
      <c r="E333" s="250" t="s">
        <v>4139</v>
      </c>
      <c r="F333" s="262">
        <v>2.99</v>
      </c>
      <c r="G333" s="261">
        <f>ROUNDUP(F333*Schnyder!$O$1,-2)</f>
        <v>2100</v>
      </c>
      <c r="H333" s="261">
        <f>ROUNDUP(F333*Schnyder!$O$4,-2)</f>
        <v>2000</v>
      </c>
      <c r="I333" s="2">
        <v>1</v>
      </c>
      <c r="J333" s="263">
        <f t="shared" si="15"/>
        <v>2100</v>
      </c>
      <c r="K333" s="263">
        <f t="shared" si="16"/>
        <v>2000</v>
      </c>
      <c r="L333" s="260" t="s">
        <v>396</v>
      </c>
      <c r="M333" s="38">
        <f t="shared" si="17"/>
        <v>2.99</v>
      </c>
    </row>
    <row r="334" spans="1:15" x14ac:dyDescent="0.3">
      <c r="A334" s="4" t="s">
        <v>1598</v>
      </c>
      <c r="B334" s="150" t="s">
        <v>1582</v>
      </c>
      <c r="C334" s="14" t="s">
        <v>767</v>
      </c>
      <c r="D334" s="12" t="s">
        <v>208</v>
      </c>
      <c r="E334" s="250" t="s">
        <v>4139</v>
      </c>
      <c r="F334" s="262">
        <v>2.99</v>
      </c>
      <c r="G334" s="261">
        <f>ROUNDUP(F334*Schnyder!$O$1,-2)</f>
        <v>2100</v>
      </c>
      <c r="H334" s="261">
        <f>ROUNDUP(F334*Schnyder!$O$4,-2)</f>
        <v>2000</v>
      </c>
      <c r="I334" s="2">
        <v>2</v>
      </c>
      <c r="J334" s="263">
        <f t="shared" si="15"/>
        <v>4200</v>
      </c>
      <c r="K334" s="263">
        <f t="shared" si="16"/>
        <v>4000</v>
      </c>
      <c r="L334" s="260" t="s">
        <v>1599</v>
      </c>
      <c r="M334" s="38">
        <f t="shared" si="17"/>
        <v>5.98</v>
      </c>
    </row>
    <row r="335" spans="1:15" x14ac:dyDescent="0.3">
      <c r="A335" s="4" t="s">
        <v>4491</v>
      </c>
      <c r="B335" s="176" t="s">
        <v>1798</v>
      </c>
      <c r="C335" s="14" t="s">
        <v>767</v>
      </c>
      <c r="D335" s="12" t="s">
        <v>208</v>
      </c>
      <c r="E335" s="250" t="s">
        <v>4139</v>
      </c>
      <c r="F335" s="262">
        <v>2.99</v>
      </c>
      <c r="G335" s="261">
        <f>ROUNDUP(F335*Schnyder!$O$1,-2)</f>
        <v>2100</v>
      </c>
      <c r="H335" s="261">
        <f>ROUNDUP(F335*Schnyder!$O$4,-2)</f>
        <v>2000</v>
      </c>
      <c r="I335" s="2">
        <v>1</v>
      </c>
      <c r="J335" s="263">
        <f t="shared" si="15"/>
        <v>2100</v>
      </c>
      <c r="K335" s="263">
        <f t="shared" si="16"/>
        <v>2000</v>
      </c>
      <c r="L335" s="260" t="s">
        <v>4493</v>
      </c>
      <c r="M335" s="38">
        <f t="shared" si="17"/>
        <v>2.99</v>
      </c>
    </row>
    <row r="336" spans="1:15" x14ac:dyDescent="0.3">
      <c r="A336" s="4" t="s">
        <v>4878</v>
      </c>
      <c r="B336" s="176" t="s">
        <v>1798</v>
      </c>
      <c r="C336" s="14" t="s">
        <v>767</v>
      </c>
      <c r="D336" s="228" t="s">
        <v>3049</v>
      </c>
      <c r="E336" s="250" t="s">
        <v>4139</v>
      </c>
      <c r="F336" s="262">
        <v>2.99</v>
      </c>
      <c r="G336" s="261">
        <f>ROUNDUP(F336*Schnyder!$O$1,-2)</f>
        <v>2100</v>
      </c>
      <c r="H336" s="261">
        <f>ROUNDUP(F336*Schnyder!$O$4,-2)</f>
        <v>2000</v>
      </c>
      <c r="I336" s="2">
        <v>1</v>
      </c>
      <c r="J336" s="263">
        <f t="shared" si="15"/>
        <v>2100</v>
      </c>
      <c r="K336" s="263">
        <f t="shared" si="16"/>
        <v>2000</v>
      </c>
      <c r="L336" s="260" t="s">
        <v>4877</v>
      </c>
      <c r="M336" s="38">
        <f t="shared" si="17"/>
        <v>2.99</v>
      </c>
    </row>
    <row r="337" spans="1:13" x14ac:dyDescent="0.3">
      <c r="A337" s="4" t="s">
        <v>2973</v>
      </c>
      <c r="B337" s="135" t="s">
        <v>1096</v>
      </c>
      <c r="C337" s="6" t="s">
        <v>769</v>
      </c>
      <c r="D337" s="12" t="s">
        <v>208</v>
      </c>
      <c r="E337" s="250" t="s">
        <v>4139</v>
      </c>
      <c r="F337" s="262">
        <v>2.99</v>
      </c>
      <c r="G337" s="261">
        <f>ROUNDUP(F337*Schnyder!$O$1,-2)</f>
        <v>2100</v>
      </c>
      <c r="H337" s="261">
        <f>ROUNDUP(F337*Schnyder!$O$4,-2)</f>
        <v>2000</v>
      </c>
      <c r="I337" s="2">
        <v>1</v>
      </c>
      <c r="J337" s="261">
        <f t="shared" si="15"/>
        <v>2100</v>
      </c>
      <c r="K337" s="261">
        <f t="shared" si="16"/>
        <v>2000</v>
      </c>
      <c r="L337" s="260" t="s">
        <v>2972</v>
      </c>
      <c r="M337" s="38">
        <f t="shared" si="17"/>
        <v>2.99</v>
      </c>
    </row>
    <row r="338" spans="1:13" x14ac:dyDescent="0.3">
      <c r="A338" s="4" t="s">
        <v>4876</v>
      </c>
      <c r="B338" s="156" t="s">
        <v>1124</v>
      </c>
      <c r="C338" s="6" t="s">
        <v>769</v>
      </c>
      <c r="D338" s="12" t="s">
        <v>208</v>
      </c>
      <c r="E338" s="250" t="s">
        <v>4139</v>
      </c>
      <c r="F338" s="262">
        <v>2.99</v>
      </c>
      <c r="G338" s="261">
        <f>ROUNDUP(F338*Schnyder!$O$1,-2)</f>
        <v>2100</v>
      </c>
      <c r="H338" s="261">
        <f>ROUNDUP(F338*Schnyder!$O$4,-2)</f>
        <v>2000</v>
      </c>
      <c r="I338" s="2">
        <v>1</v>
      </c>
      <c r="J338" s="263">
        <f t="shared" si="15"/>
        <v>2100</v>
      </c>
      <c r="K338" s="263">
        <f t="shared" si="16"/>
        <v>2000</v>
      </c>
      <c r="L338" s="260" t="s">
        <v>4875</v>
      </c>
      <c r="M338" s="38">
        <f t="shared" si="17"/>
        <v>2.99</v>
      </c>
    </row>
    <row r="339" spans="1:13" x14ac:dyDescent="0.3">
      <c r="A339" s="4" t="s">
        <v>1945</v>
      </c>
      <c r="B339" s="157" t="s">
        <v>1125</v>
      </c>
      <c r="C339" s="6" t="s">
        <v>769</v>
      </c>
      <c r="D339" s="12" t="s">
        <v>208</v>
      </c>
      <c r="E339" s="250" t="s">
        <v>4139</v>
      </c>
      <c r="F339" s="262">
        <v>2.99</v>
      </c>
      <c r="G339" s="261">
        <f>ROUNDUP(F339*Schnyder!$O$1,-2)</f>
        <v>2100</v>
      </c>
      <c r="H339" s="261">
        <f>ROUNDUP(F339*Schnyder!$O$4,-2)</f>
        <v>2000</v>
      </c>
      <c r="I339" s="2">
        <v>1</v>
      </c>
      <c r="J339" s="263">
        <f t="shared" si="15"/>
        <v>2100</v>
      </c>
      <c r="K339" s="263">
        <f t="shared" si="16"/>
        <v>2000</v>
      </c>
      <c r="L339" s="260" t="s">
        <v>1944</v>
      </c>
      <c r="M339" s="38">
        <f t="shared" si="17"/>
        <v>2.99</v>
      </c>
    </row>
    <row r="340" spans="1:13" x14ac:dyDescent="0.3">
      <c r="A340" s="4" t="s">
        <v>3461</v>
      </c>
      <c r="B340" s="159" t="s">
        <v>1127</v>
      </c>
      <c r="C340" s="6" t="s">
        <v>769</v>
      </c>
      <c r="D340" s="12" t="s">
        <v>208</v>
      </c>
      <c r="E340" s="250" t="s">
        <v>4140</v>
      </c>
      <c r="F340" s="262">
        <v>2.99</v>
      </c>
      <c r="G340" s="261">
        <f>ROUNDUP(F340*Schnyder!$O$1,-2)</f>
        <v>2100</v>
      </c>
      <c r="H340" s="261">
        <f>ROUNDUP(F340*Schnyder!$O$4,-2)</f>
        <v>2000</v>
      </c>
      <c r="I340" s="2">
        <v>1</v>
      </c>
      <c r="J340" s="263">
        <f t="shared" si="15"/>
        <v>2100</v>
      </c>
      <c r="K340" s="263">
        <f t="shared" si="16"/>
        <v>2000</v>
      </c>
      <c r="L340" s="260" t="s">
        <v>4874</v>
      </c>
      <c r="M340" s="38">
        <f t="shared" si="17"/>
        <v>2.99</v>
      </c>
    </row>
    <row r="341" spans="1:13" x14ac:dyDescent="0.3">
      <c r="A341" s="4" t="s">
        <v>1996</v>
      </c>
      <c r="B341" s="177" t="s">
        <v>1799</v>
      </c>
      <c r="C341" s="6" t="s">
        <v>769</v>
      </c>
      <c r="D341" s="12" t="s">
        <v>208</v>
      </c>
      <c r="E341" s="250" t="s">
        <v>4140</v>
      </c>
      <c r="F341" s="262">
        <v>2.99</v>
      </c>
      <c r="G341" s="261">
        <f>ROUNDUP(F341*Schnyder!$O$1,-2)</f>
        <v>2100</v>
      </c>
      <c r="H341" s="261">
        <f>ROUNDUP(F341*Schnyder!$O$4,-2)</f>
        <v>2000</v>
      </c>
      <c r="I341" s="2">
        <v>1</v>
      </c>
      <c r="J341" s="263">
        <f t="shared" si="15"/>
        <v>2100</v>
      </c>
      <c r="K341" s="263">
        <f t="shared" si="16"/>
        <v>2000</v>
      </c>
      <c r="L341" s="260" t="s">
        <v>4873</v>
      </c>
      <c r="M341" s="38">
        <f t="shared" si="17"/>
        <v>2.99</v>
      </c>
    </row>
    <row r="342" spans="1:13" x14ac:dyDescent="0.3">
      <c r="A342" s="4" t="s">
        <v>4872</v>
      </c>
      <c r="B342" s="22" t="s">
        <v>920</v>
      </c>
      <c r="C342" s="10" t="s">
        <v>181</v>
      </c>
      <c r="D342" s="11" t="s">
        <v>210</v>
      </c>
      <c r="E342" s="250" t="s">
        <v>4139</v>
      </c>
      <c r="F342" s="262">
        <v>2.4900000000000002</v>
      </c>
      <c r="G342" s="261">
        <f>ROUNDUP(F342*Schnyder!$O$1,-2)</f>
        <v>1800</v>
      </c>
      <c r="H342" s="261">
        <f>ROUNDUP(F342*Schnyder!$O$4,-2)</f>
        <v>1700</v>
      </c>
      <c r="I342" s="2">
        <v>1</v>
      </c>
      <c r="J342" s="263">
        <f t="shared" si="15"/>
        <v>1800</v>
      </c>
      <c r="K342" s="263">
        <f t="shared" si="16"/>
        <v>1700</v>
      </c>
      <c r="L342" s="260" t="s">
        <v>4871</v>
      </c>
      <c r="M342" s="38">
        <f t="shared" si="17"/>
        <v>2.4900000000000002</v>
      </c>
    </row>
    <row r="343" spans="1:13" x14ac:dyDescent="0.3">
      <c r="A343" s="4" t="s">
        <v>2392</v>
      </c>
      <c r="B343" s="193" t="s">
        <v>2332</v>
      </c>
      <c r="C343" s="10" t="s">
        <v>181</v>
      </c>
      <c r="D343" s="12" t="s">
        <v>208</v>
      </c>
      <c r="E343" s="250" t="s">
        <v>4139</v>
      </c>
      <c r="F343" s="262">
        <v>2.4900000000000002</v>
      </c>
      <c r="G343" s="261">
        <f>ROUNDUP(F343*Schnyder!$O$1,-2)</f>
        <v>1800</v>
      </c>
      <c r="H343" s="261">
        <f>ROUNDUP(F343*Schnyder!$O$4,-2)</f>
        <v>1700</v>
      </c>
      <c r="I343" s="2">
        <v>1</v>
      </c>
      <c r="J343" s="263">
        <f t="shared" si="15"/>
        <v>1800</v>
      </c>
      <c r="K343" s="263">
        <f t="shared" si="16"/>
        <v>1700</v>
      </c>
      <c r="L343" s="260" t="s">
        <v>2393</v>
      </c>
      <c r="M343" s="38">
        <f t="shared" si="17"/>
        <v>2.4900000000000002</v>
      </c>
    </row>
    <row r="344" spans="1:13" x14ac:dyDescent="0.3">
      <c r="A344" s="4" t="s">
        <v>4870</v>
      </c>
      <c r="B344" s="166" t="s">
        <v>1137</v>
      </c>
      <c r="C344" s="10" t="s">
        <v>181</v>
      </c>
      <c r="D344" s="12" t="s">
        <v>208</v>
      </c>
      <c r="E344" s="250" t="s">
        <v>4140</v>
      </c>
      <c r="F344" s="262">
        <v>2.4900000000000002</v>
      </c>
      <c r="G344" s="261">
        <f>ROUNDUP(F344*Schnyder!$O$1,-2)</f>
        <v>1800</v>
      </c>
      <c r="H344" s="261">
        <f>ROUNDUP(F344*Schnyder!$O$4,-2)</f>
        <v>1700</v>
      </c>
      <c r="I344" s="2">
        <v>1</v>
      </c>
      <c r="J344" s="263">
        <f t="shared" si="15"/>
        <v>1800</v>
      </c>
      <c r="K344" s="263">
        <f t="shared" si="16"/>
        <v>1700</v>
      </c>
      <c r="L344" s="260" t="s">
        <v>4869</v>
      </c>
      <c r="M344" s="38">
        <f t="shared" si="17"/>
        <v>2.4900000000000002</v>
      </c>
    </row>
    <row r="345" spans="1:13" x14ac:dyDescent="0.3">
      <c r="A345" s="4" t="s">
        <v>4868</v>
      </c>
      <c r="B345" s="156" t="s">
        <v>1124</v>
      </c>
      <c r="C345" s="9" t="s">
        <v>182</v>
      </c>
      <c r="D345" s="12" t="s">
        <v>208</v>
      </c>
      <c r="E345" s="250" t="s">
        <v>4139</v>
      </c>
      <c r="F345" s="262">
        <v>2.4900000000000002</v>
      </c>
      <c r="G345" s="261">
        <f>ROUNDUP(F345*Schnyder!$O$1,-2)</f>
        <v>1800</v>
      </c>
      <c r="H345" s="261">
        <f>ROUNDUP(F345*Schnyder!$O$4,-2)</f>
        <v>1700</v>
      </c>
      <c r="I345" s="2">
        <v>4</v>
      </c>
      <c r="J345" s="263">
        <f t="shared" si="15"/>
        <v>7200</v>
      </c>
      <c r="K345" s="263">
        <f t="shared" si="16"/>
        <v>6800</v>
      </c>
      <c r="L345" s="260" t="s">
        <v>4867</v>
      </c>
      <c r="M345" s="38">
        <f t="shared" si="17"/>
        <v>9.9600000000000009</v>
      </c>
    </row>
    <row r="346" spans="1:13" x14ac:dyDescent="0.3">
      <c r="A346" s="4" t="s">
        <v>4866</v>
      </c>
      <c r="B346" s="158" t="s">
        <v>1126</v>
      </c>
      <c r="C346" s="9" t="s">
        <v>182</v>
      </c>
      <c r="D346" s="12" t="s">
        <v>208</v>
      </c>
      <c r="E346" s="250" t="s">
        <v>4140</v>
      </c>
      <c r="F346" s="262">
        <v>2.4900000000000002</v>
      </c>
      <c r="G346" s="261">
        <f>ROUNDUP(F346*Schnyder!$O$1,-2)</f>
        <v>1800</v>
      </c>
      <c r="H346" s="261">
        <f>ROUNDUP(F346*Schnyder!$O$4,-2)</f>
        <v>1700</v>
      </c>
      <c r="I346" s="2">
        <v>1</v>
      </c>
      <c r="J346" s="263">
        <f t="shared" si="15"/>
        <v>1800</v>
      </c>
      <c r="K346" s="263">
        <f t="shared" si="16"/>
        <v>1700</v>
      </c>
      <c r="L346" s="260" t="s">
        <v>4865</v>
      </c>
      <c r="M346" s="38">
        <f t="shared" si="17"/>
        <v>2.4900000000000002</v>
      </c>
    </row>
    <row r="347" spans="1:13" x14ac:dyDescent="0.3">
      <c r="A347" s="4" t="s">
        <v>4864</v>
      </c>
      <c r="B347" s="162" t="s">
        <v>1130</v>
      </c>
      <c r="C347" s="9" t="s">
        <v>182</v>
      </c>
      <c r="D347" s="12" t="s">
        <v>208</v>
      </c>
      <c r="E347" s="250" t="s">
        <v>4140</v>
      </c>
      <c r="F347" s="262">
        <v>2.4900000000000002</v>
      </c>
      <c r="G347" s="261">
        <f>ROUNDUP(F347*Schnyder!$O$1,-2)</f>
        <v>1800</v>
      </c>
      <c r="H347" s="261">
        <f>ROUNDUP(F347*Schnyder!$O$4,-2)</f>
        <v>1700</v>
      </c>
      <c r="I347" s="2">
        <v>1</v>
      </c>
      <c r="J347" s="263">
        <f t="shared" si="15"/>
        <v>1800</v>
      </c>
      <c r="K347" s="263">
        <f t="shared" si="16"/>
        <v>1700</v>
      </c>
      <c r="L347" s="260" t="s">
        <v>4863</v>
      </c>
      <c r="M347" s="38">
        <f t="shared" si="17"/>
        <v>2.4900000000000002</v>
      </c>
    </row>
    <row r="348" spans="1:13" x14ac:dyDescent="0.3">
      <c r="A348" s="4" t="s">
        <v>4864</v>
      </c>
      <c r="B348" s="162" t="s">
        <v>1130</v>
      </c>
      <c r="C348" s="9" t="s">
        <v>182</v>
      </c>
      <c r="D348" s="12" t="s">
        <v>208</v>
      </c>
      <c r="E348" s="250" t="s">
        <v>4139</v>
      </c>
      <c r="F348" s="262">
        <v>2.4900000000000002</v>
      </c>
      <c r="G348" s="261">
        <f>ROUNDUP(F348*Schnyder!$O$1,-2)</f>
        <v>1800</v>
      </c>
      <c r="H348" s="261">
        <f>ROUNDUP(F348*Schnyder!$O$4,-2)</f>
        <v>1700</v>
      </c>
      <c r="I348" s="2">
        <v>1</v>
      </c>
      <c r="J348" s="263">
        <f t="shared" si="15"/>
        <v>1800</v>
      </c>
      <c r="K348" s="263">
        <f t="shared" si="16"/>
        <v>1700</v>
      </c>
      <c r="L348" s="260" t="s">
        <v>4863</v>
      </c>
      <c r="M348" s="38">
        <f t="shared" si="17"/>
        <v>2.4900000000000002</v>
      </c>
    </row>
    <row r="349" spans="1:13" x14ac:dyDescent="0.3">
      <c r="A349" s="4" t="s">
        <v>3268</v>
      </c>
      <c r="B349" s="223" t="s">
        <v>2824</v>
      </c>
      <c r="C349" s="9" t="s">
        <v>182</v>
      </c>
      <c r="D349" s="12" t="s">
        <v>208</v>
      </c>
      <c r="E349" s="250" t="s">
        <v>4139</v>
      </c>
      <c r="F349" s="262">
        <v>2.4900000000000002</v>
      </c>
      <c r="G349" s="261">
        <f>ROUNDUP(F349*Schnyder!$O$1,-2)</f>
        <v>1800</v>
      </c>
      <c r="H349" s="261">
        <f>ROUNDUP(F349*Schnyder!$O$4,-2)</f>
        <v>1700</v>
      </c>
      <c r="I349" s="2">
        <v>2</v>
      </c>
      <c r="J349" s="263">
        <f t="shared" si="15"/>
        <v>3600</v>
      </c>
      <c r="K349" s="263">
        <f t="shared" si="16"/>
        <v>3400</v>
      </c>
      <c r="L349" s="260" t="s">
        <v>3269</v>
      </c>
      <c r="M349" s="38">
        <f t="shared" si="17"/>
        <v>4.9800000000000004</v>
      </c>
    </row>
    <row r="350" spans="1:13" x14ac:dyDescent="0.3">
      <c r="A350" s="4" t="s">
        <v>3322</v>
      </c>
      <c r="B350" s="163" t="s">
        <v>1134</v>
      </c>
      <c r="C350" s="22" t="s">
        <v>183</v>
      </c>
      <c r="D350" s="11" t="s">
        <v>210</v>
      </c>
      <c r="E350" s="250" t="s">
        <v>4139</v>
      </c>
      <c r="F350" s="262">
        <v>2.4900000000000002</v>
      </c>
      <c r="G350" s="261">
        <f>ROUNDUP(F350*Schnyder!$O$1,-2)</f>
        <v>1800</v>
      </c>
      <c r="H350" s="261">
        <f>ROUNDUP(F350*Schnyder!$O$4,-2)</f>
        <v>1700</v>
      </c>
      <c r="I350" s="2">
        <v>1</v>
      </c>
      <c r="J350" s="263">
        <f t="shared" si="15"/>
        <v>1800</v>
      </c>
      <c r="K350" s="263">
        <f t="shared" si="16"/>
        <v>1700</v>
      </c>
      <c r="L350" s="260" t="s">
        <v>4862</v>
      </c>
      <c r="M350" s="38">
        <f t="shared" si="17"/>
        <v>2.4900000000000002</v>
      </c>
    </row>
    <row r="351" spans="1:13" x14ac:dyDescent="0.3">
      <c r="A351" s="4" t="s">
        <v>4861</v>
      </c>
      <c r="B351" s="145" t="s">
        <v>1107</v>
      </c>
      <c r="C351" s="22" t="s">
        <v>183</v>
      </c>
      <c r="D351" s="12" t="s">
        <v>208</v>
      </c>
      <c r="E351" s="250" t="s">
        <v>4139</v>
      </c>
      <c r="F351" s="262">
        <v>2.4900000000000002</v>
      </c>
      <c r="G351" s="261">
        <f>ROUNDUP(F351*Schnyder!$O$1,-2)</f>
        <v>1800</v>
      </c>
      <c r="H351" s="261">
        <f>ROUNDUP(F351*Schnyder!$O$4,-2)</f>
        <v>1700</v>
      </c>
      <c r="I351" s="2">
        <v>1</v>
      </c>
      <c r="J351" s="263">
        <f t="shared" si="15"/>
        <v>1800</v>
      </c>
      <c r="K351" s="263">
        <f t="shared" si="16"/>
        <v>1700</v>
      </c>
      <c r="L351" s="260" t="s">
        <v>4860</v>
      </c>
      <c r="M351" s="38">
        <f t="shared" si="17"/>
        <v>2.4900000000000002</v>
      </c>
    </row>
    <row r="352" spans="1:13" x14ac:dyDescent="0.3">
      <c r="A352" s="4" t="s">
        <v>589</v>
      </c>
      <c r="B352" s="155" t="s">
        <v>1123</v>
      </c>
      <c r="C352" s="22" t="s">
        <v>183</v>
      </c>
      <c r="D352" s="12" t="s">
        <v>208</v>
      </c>
      <c r="E352" s="250" t="s">
        <v>4139</v>
      </c>
      <c r="F352" s="262">
        <v>2.4900000000000002</v>
      </c>
      <c r="G352" s="261">
        <f>ROUNDUP(F352*Schnyder!$O$1,-2)</f>
        <v>1800</v>
      </c>
      <c r="H352" s="261">
        <f>ROUNDUP(F352*Schnyder!$O$4,-2)</f>
        <v>1700</v>
      </c>
      <c r="I352" s="2">
        <v>2</v>
      </c>
      <c r="J352" s="263">
        <f t="shared" si="15"/>
        <v>3600</v>
      </c>
      <c r="K352" s="263">
        <f t="shared" si="16"/>
        <v>3400</v>
      </c>
      <c r="L352" s="260" t="s">
        <v>588</v>
      </c>
      <c r="M352" s="38">
        <f t="shared" si="17"/>
        <v>4.9800000000000004</v>
      </c>
    </row>
    <row r="353" spans="1:13" x14ac:dyDescent="0.3">
      <c r="A353" s="4" t="s">
        <v>2152</v>
      </c>
      <c r="B353" s="155" t="s">
        <v>1123</v>
      </c>
      <c r="C353" s="22" t="s">
        <v>183</v>
      </c>
      <c r="D353" s="12" t="s">
        <v>208</v>
      </c>
      <c r="E353" s="250" t="s">
        <v>4139</v>
      </c>
      <c r="F353" s="262">
        <v>2.4900000000000002</v>
      </c>
      <c r="G353" s="261">
        <f>ROUNDUP(F353*Schnyder!$O$1,-2)</f>
        <v>1800</v>
      </c>
      <c r="H353" s="261">
        <f>ROUNDUP(F353*Schnyder!$O$4,-2)</f>
        <v>1700</v>
      </c>
      <c r="I353" s="2">
        <v>1</v>
      </c>
      <c r="J353" s="261">
        <f t="shared" si="15"/>
        <v>1800</v>
      </c>
      <c r="K353" s="261">
        <f t="shared" si="16"/>
        <v>1700</v>
      </c>
      <c r="L353" s="260" t="s">
        <v>2151</v>
      </c>
      <c r="M353" s="38">
        <f t="shared" si="17"/>
        <v>2.4900000000000002</v>
      </c>
    </row>
    <row r="354" spans="1:13" x14ac:dyDescent="0.3">
      <c r="A354" s="4" t="s">
        <v>4537</v>
      </c>
      <c r="B354" s="155" t="s">
        <v>1123</v>
      </c>
      <c r="C354" s="22" t="s">
        <v>183</v>
      </c>
      <c r="D354" s="12" t="s">
        <v>208</v>
      </c>
      <c r="E354" s="250" t="s">
        <v>4139</v>
      </c>
      <c r="F354" s="262">
        <v>2.4900000000000002</v>
      </c>
      <c r="G354" s="261">
        <f>ROUNDUP(F354*Schnyder!$O$1,-2)</f>
        <v>1800</v>
      </c>
      <c r="H354" s="261">
        <f>ROUNDUP(F354*Schnyder!$O$4,-2)</f>
        <v>1700</v>
      </c>
      <c r="I354" s="2">
        <v>1</v>
      </c>
      <c r="J354" s="263">
        <f t="shared" si="15"/>
        <v>1800</v>
      </c>
      <c r="K354" s="263">
        <f t="shared" si="16"/>
        <v>1700</v>
      </c>
      <c r="L354" s="260" t="s">
        <v>4538</v>
      </c>
      <c r="M354" s="38">
        <f t="shared" si="17"/>
        <v>2.4900000000000002</v>
      </c>
    </row>
    <row r="355" spans="1:13" x14ac:dyDescent="0.3">
      <c r="A355" s="4" t="s">
        <v>4859</v>
      </c>
      <c r="B355" s="156" t="s">
        <v>1124</v>
      </c>
      <c r="C355" s="22" t="s">
        <v>183</v>
      </c>
      <c r="D355" s="12" t="s">
        <v>208</v>
      </c>
      <c r="E355" s="250" t="s">
        <v>4139</v>
      </c>
      <c r="F355" s="262">
        <v>2.4900000000000002</v>
      </c>
      <c r="G355" s="261">
        <f>ROUNDUP(F355*Schnyder!$O$1,-2)</f>
        <v>1800</v>
      </c>
      <c r="H355" s="261">
        <f>ROUNDUP(F355*Schnyder!$O$4,-2)</f>
        <v>1700</v>
      </c>
      <c r="I355" s="2">
        <v>2</v>
      </c>
      <c r="J355" s="263">
        <f t="shared" si="15"/>
        <v>3600</v>
      </c>
      <c r="K355" s="263">
        <f t="shared" si="16"/>
        <v>3400</v>
      </c>
      <c r="L355" s="260" t="s">
        <v>4858</v>
      </c>
      <c r="M355" s="38">
        <f t="shared" si="17"/>
        <v>4.9800000000000004</v>
      </c>
    </row>
    <row r="356" spans="1:13" x14ac:dyDescent="0.3">
      <c r="A356" s="4" t="s">
        <v>1605</v>
      </c>
      <c r="B356" s="150" t="s">
        <v>1582</v>
      </c>
      <c r="C356" s="22" t="s">
        <v>183</v>
      </c>
      <c r="D356" s="12" t="s">
        <v>208</v>
      </c>
      <c r="E356" s="250" t="s">
        <v>4139</v>
      </c>
      <c r="F356" s="262">
        <v>2.4900000000000002</v>
      </c>
      <c r="G356" s="261">
        <f>ROUNDUP(F356*Schnyder!$O$1,-2)</f>
        <v>1800</v>
      </c>
      <c r="H356" s="261">
        <f>ROUNDUP(F356*Schnyder!$O$4,-2)</f>
        <v>1700</v>
      </c>
      <c r="I356" s="2">
        <v>1</v>
      </c>
      <c r="J356" s="263">
        <f t="shared" si="15"/>
        <v>1800</v>
      </c>
      <c r="K356" s="263">
        <f t="shared" si="16"/>
        <v>1700</v>
      </c>
      <c r="L356" s="260" t="s">
        <v>1604</v>
      </c>
      <c r="M356" s="38">
        <f t="shared" si="17"/>
        <v>2.4900000000000002</v>
      </c>
    </row>
    <row r="357" spans="1:13" x14ac:dyDescent="0.3">
      <c r="A357" s="4" t="s">
        <v>3333</v>
      </c>
      <c r="B357" s="232" t="s">
        <v>3183</v>
      </c>
      <c r="C357" s="22" t="s">
        <v>183</v>
      </c>
      <c r="D357" s="12" t="s">
        <v>208</v>
      </c>
      <c r="E357" s="250" t="s">
        <v>4139</v>
      </c>
      <c r="F357" s="262">
        <v>2.4900000000000002</v>
      </c>
      <c r="G357" s="261">
        <f>ROUNDUP(F357*Schnyder!$O$1,-2)</f>
        <v>1800</v>
      </c>
      <c r="H357" s="261">
        <f>ROUNDUP(F357*Schnyder!$O$4,-2)</f>
        <v>1700</v>
      </c>
      <c r="I357" s="2">
        <v>1</v>
      </c>
      <c r="J357" s="263">
        <f t="shared" si="15"/>
        <v>1800</v>
      </c>
      <c r="K357" s="263">
        <f t="shared" si="16"/>
        <v>1700</v>
      </c>
      <c r="L357" s="260" t="s">
        <v>4857</v>
      </c>
      <c r="M357" s="38">
        <f t="shared" si="17"/>
        <v>2.4900000000000002</v>
      </c>
    </row>
    <row r="358" spans="1:13" x14ac:dyDescent="0.3">
      <c r="A358" s="4" t="s">
        <v>2156</v>
      </c>
      <c r="B358" s="177" t="s">
        <v>1800</v>
      </c>
      <c r="C358" s="8" t="s">
        <v>184</v>
      </c>
      <c r="D358" s="11" t="s">
        <v>210</v>
      </c>
      <c r="E358" s="250" t="s">
        <v>4139</v>
      </c>
      <c r="F358" s="262">
        <v>2.4900000000000002</v>
      </c>
      <c r="G358" s="261">
        <f>ROUNDUP(F358*Schnyder!$O$1,-2)</f>
        <v>1800</v>
      </c>
      <c r="H358" s="261">
        <f>ROUNDUP(F358*Schnyder!$O$4,-2)</f>
        <v>1700</v>
      </c>
      <c r="I358" s="2">
        <v>1</v>
      </c>
      <c r="J358" s="263">
        <f t="shared" si="15"/>
        <v>1800</v>
      </c>
      <c r="K358" s="263">
        <f t="shared" si="16"/>
        <v>1700</v>
      </c>
      <c r="L358" s="260" t="s">
        <v>2155</v>
      </c>
      <c r="M358" s="38">
        <f t="shared" si="17"/>
        <v>2.4900000000000002</v>
      </c>
    </row>
    <row r="359" spans="1:13" x14ac:dyDescent="0.3">
      <c r="A359" s="4" t="s">
        <v>2959</v>
      </c>
      <c r="B359" s="227" t="s">
        <v>2945</v>
      </c>
      <c r="C359" s="8" t="s">
        <v>184</v>
      </c>
      <c r="D359" s="11" t="s">
        <v>210</v>
      </c>
      <c r="E359" s="250" t="s">
        <v>4139</v>
      </c>
      <c r="F359" s="262">
        <v>2.4900000000000002</v>
      </c>
      <c r="G359" s="261">
        <f>ROUNDUP(F359*Schnyder!$O$1,-2)</f>
        <v>1800</v>
      </c>
      <c r="H359" s="261">
        <f>ROUNDUP(F359*Schnyder!$O$4,-2)</f>
        <v>1700</v>
      </c>
      <c r="I359" s="2">
        <v>1</v>
      </c>
      <c r="J359" s="263">
        <f t="shared" si="15"/>
        <v>1800</v>
      </c>
      <c r="K359" s="263">
        <f t="shared" si="16"/>
        <v>1700</v>
      </c>
      <c r="L359" s="260" t="s">
        <v>2958</v>
      </c>
      <c r="M359" s="38">
        <f t="shared" si="17"/>
        <v>2.4900000000000002</v>
      </c>
    </row>
    <row r="360" spans="1:13" x14ac:dyDescent="0.3">
      <c r="A360" s="4" t="s">
        <v>404</v>
      </c>
      <c r="B360" s="165" t="s">
        <v>1136</v>
      </c>
      <c r="C360" s="8" t="s">
        <v>184</v>
      </c>
      <c r="D360" s="12" t="s">
        <v>208</v>
      </c>
      <c r="E360" s="250" t="s">
        <v>4139</v>
      </c>
      <c r="F360" s="262">
        <v>2.4900000000000002</v>
      </c>
      <c r="G360" s="261">
        <f>ROUNDUP(F360*Schnyder!$O$1,-2)</f>
        <v>1800</v>
      </c>
      <c r="H360" s="261">
        <f>ROUNDUP(F360*Schnyder!$O$4,-2)</f>
        <v>1700</v>
      </c>
      <c r="I360" s="2">
        <v>1</v>
      </c>
      <c r="J360" s="261">
        <f t="shared" si="15"/>
        <v>1800</v>
      </c>
      <c r="K360" s="261">
        <f t="shared" si="16"/>
        <v>1700</v>
      </c>
      <c r="L360" s="260" t="s">
        <v>405</v>
      </c>
      <c r="M360" s="38">
        <f t="shared" si="17"/>
        <v>2.4900000000000002</v>
      </c>
    </row>
    <row r="361" spans="1:13" x14ac:dyDescent="0.3">
      <c r="A361" s="4" t="s">
        <v>4856</v>
      </c>
      <c r="B361" s="150" t="s">
        <v>1582</v>
      </c>
      <c r="C361" s="8" t="s">
        <v>184</v>
      </c>
      <c r="D361" s="12" t="s">
        <v>208</v>
      </c>
      <c r="E361" s="250" t="s">
        <v>4139</v>
      </c>
      <c r="F361" s="262">
        <v>2.4900000000000002</v>
      </c>
      <c r="G361" s="261">
        <f>ROUNDUP(F361*Schnyder!$O$1,-2)</f>
        <v>1800</v>
      </c>
      <c r="H361" s="261">
        <f>ROUNDUP(F361*Schnyder!$O$4,-2)</f>
        <v>1700</v>
      </c>
      <c r="I361" s="2">
        <v>1</v>
      </c>
      <c r="J361" s="261">
        <f t="shared" si="15"/>
        <v>1800</v>
      </c>
      <c r="K361" s="261">
        <f t="shared" si="16"/>
        <v>1700</v>
      </c>
      <c r="L361" s="260" t="s">
        <v>4855</v>
      </c>
      <c r="M361" s="38">
        <f t="shared" si="17"/>
        <v>2.4900000000000002</v>
      </c>
    </row>
    <row r="362" spans="1:13" x14ac:dyDescent="0.3">
      <c r="A362" s="4" t="s">
        <v>4854</v>
      </c>
      <c r="B362" s="148" t="s">
        <v>1111</v>
      </c>
      <c r="C362" s="19" t="s">
        <v>185</v>
      </c>
      <c r="D362" s="12" t="s">
        <v>208</v>
      </c>
      <c r="E362" s="250" t="s">
        <v>4139</v>
      </c>
      <c r="F362" s="262">
        <v>2.4900000000000002</v>
      </c>
      <c r="G362" s="261">
        <f>ROUNDUP(F362*Schnyder!$O$1,-2)</f>
        <v>1800</v>
      </c>
      <c r="H362" s="261">
        <f>ROUNDUP(F362*Schnyder!$O$4,-2)</f>
        <v>1700</v>
      </c>
      <c r="I362" s="2">
        <v>1</v>
      </c>
      <c r="J362" s="261">
        <f t="shared" si="15"/>
        <v>1800</v>
      </c>
      <c r="K362" s="261">
        <f t="shared" si="16"/>
        <v>1700</v>
      </c>
      <c r="L362" s="260" t="s">
        <v>4853</v>
      </c>
      <c r="M362" s="38">
        <f t="shared" si="17"/>
        <v>2.4900000000000002</v>
      </c>
    </row>
    <row r="363" spans="1:13" x14ac:dyDescent="0.3">
      <c r="A363" s="4" t="s">
        <v>2437</v>
      </c>
      <c r="B363" s="156" t="s">
        <v>1124</v>
      </c>
      <c r="C363" s="19" t="s">
        <v>185</v>
      </c>
      <c r="D363" s="12" t="s">
        <v>208</v>
      </c>
      <c r="E363" s="250" t="s">
        <v>4139</v>
      </c>
      <c r="F363" s="262">
        <v>2.4900000000000002</v>
      </c>
      <c r="G363" s="261">
        <f>ROUNDUP(F363*Schnyder!$O$1,-2)</f>
        <v>1800</v>
      </c>
      <c r="H363" s="261">
        <f>ROUNDUP(F363*Schnyder!$O$4,-2)</f>
        <v>1700</v>
      </c>
      <c r="I363" s="2">
        <v>2</v>
      </c>
      <c r="J363" s="263">
        <f t="shared" si="15"/>
        <v>3600</v>
      </c>
      <c r="K363" s="263">
        <f t="shared" si="16"/>
        <v>3400</v>
      </c>
      <c r="L363" s="260" t="s">
        <v>4852</v>
      </c>
      <c r="M363" s="38">
        <f t="shared" si="17"/>
        <v>4.9800000000000004</v>
      </c>
    </row>
    <row r="364" spans="1:13" x14ac:dyDescent="0.3">
      <c r="A364" s="4" t="s">
        <v>4851</v>
      </c>
      <c r="B364" s="223" t="s">
        <v>2824</v>
      </c>
      <c r="C364" s="19" t="s">
        <v>185</v>
      </c>
      <c r="D364" s="12" t="s">
        <v>208</v>
      </c>
      <c r="E364" s="250" t="s">
        <v>4139</v>
      </c>
      <c r="F364" s="262">
        <v>2.4900000000000002</v>
      </c>
      <c r="G364" s="261">
        <f>ROUNDUP(F364*Schnyder!$O$1,-2)</f>
        <v>1800</v>
      </c>
      <c r="H364" s="261">
        <f>ROUNDUP(F364*Schnyder!$O$4,-2)</f>
        <v>1700</v>
      </c>
      <c r="I364" s="2">
        <v>2</v>
      </c>
      <c r="J364" s="263">
        <f t="shared" si="15"/>
        <v>3600</v>
      </c>
      <c r="K364" s="263">
        <f t="shared" si="16"/>
        <v>3400</v>
      </c>
      <c r="L364" s="260" t="s">
        <v>4850</v>
      </c>
      <c r="M364" s="38">
        <f t="shared" si="17"/>
        <v>4.9800000000000004</v>
      </c>
    </row>
    <row r="365" spans="1:13" x14ac:dyDescent="0.3">
      <c r="A365" s="4" t="s">
        <v>4849</v>
      </c>
      <c r="B365" s="151" t="s">
        <v>1119</v>
      </c>
      <c r="C365" s="10" t="s">
        <v>187</v>
      </c>
      <c r="D365" s="11" t="s">
        <v>210</v>
      </c>
      <c r="E365" s="250" t="s">
        <v>4139</v>
      </c>
      <c r="F365" s="262">
        <v>2.4900000000000002</v>
      </c>
      <c r="G365" s="261">
        <f>ROUNDUP(F365*Schnyder!$O$1,-2)</f>
        <v>1800</v>
      </c>
      <c r="H365" s="261">
        <f>ROUNDUP(F365*Schnyder!$O$4,-2)</f>
        <v>1700</v>
      </c>
      <c r="I365" s="2">
        <v>2</v>
      </c>
      <c r="J365" s="263">
        <f t="shared" si="15"/>
        <v>3600</v>
      </c>
      <c r="K365" s="263">
        <f t="shared" si="16"/>
        <v>3400</v>
      </c>
      <c r="L365" s="260" t="s">
        <v>4841</v>
      </c>
      <c r="M365" s="38">
        <f t="shared" si="17"/>
        <v>4.9800000000000004</v>
      </c>
    </row>
    <row r="366" spans="1:13" x14ac:dyDescent="0.3">
      <c r="A366" s="4" t="s">
        <v>4848</v>
      </c>
      <c r="B366" s="176" t="s">
        <v>1798</v>
      </c>
      <c r="C366" s="4" t="s">
        <v>626</v>
      </c>
      <c r="D366" s="228" t="s">
        <v>3049</v>
      </c>
      <c r="E366" s="250" t="s">
        <v>4139</v>
      </c>
      <c r="F366" s="262">
        <v>2.4900000000000002</v>
      </c>
      <c r="G366" s="261">
        <f>ROUNDUP(F366*Schnyder!$O$1,-2)</f>
        <v>1800</v>
      </c>
      <c r="H366" s="261">
        <f>ROUNDUP(F366*Schnyder!$O$4,-2)</f>
        <v>1700</v>
      </c>
      <c r="I366" s="2">
        <v>1</v>
      </c>
      <c r="J366" s="263">
        <f t="shared" si="15"/>
        <v>1800</v>
      </c>
      <c r="K366" s="263">
        <f t="shared" si="16"/>
        <v>1700</v>
      </c>
      <c r="L366" s="260" t="s">
        <v>4847</v>
      </c>
      <c r="M366" s="38">
        <f t="shared" si="17"/>
        <v>2.4900000000000002</v>
      </c>
    </row>
    <row r="367" spans="1:13" x14ac:dyDescent="0.3">
      <c r="A367" s="4" t="s">
        <v>4846</v>
      </c>
      <c r="B367" s="149" t="s">
        <v>1113</v>
      </c>
      <c r="C367" s="4" t="s">
        <v>629</v>
      </c>
      <c r="D367" s="11" t="s">
        <v>210</v>
      </c>
      <c r="E367" s="250" t="s">
        <v>4140</v>
      </c>
      <c r="F367" s="262">
        <v>2.4900000000000002</v>
      </c>
      <c r="G367" s="261">
        <f>ROUNDUP(F367*Schnyder!$O$1,-2)</f>
        <v>1800</v>
      </c>
      <c r="H367" s="261">
        <f>ROUNDUP(F367*Schnyder!$O$4,-2)</f>
        <v>1700</v>
      </c>
      <c r="I367" s="2">
        <v>1</v>
      </c>
      <c r="J367" s="263">
        <f t="shared" si="15"/>
        <v>1800</v>
      </c>
      <c r="K367" s="263">
        <f t="shared" si="16"/>
        <v>1700</v>
      </c>
      <c r="L367" s="260" t="s">
        <v>4845</v>
      </c>
      <c r="M367" s="38">
        <f t="shared" si="17"/>
        <v>2.4900000000000002</v>
      </c>
    </row>
    <row r="368" spans="1:13" x14ac:dyDescent="0.3">
      <c r="A368" s="4" t="s">
        <v>4844</v>
      </c>
      <c r="B368" s="149" t="s">
        <v>1113</v>
      </c>
      <c r="C368" s="5" t="s">
        <v>652</v>
      </c>
      <c r="D368" s="11" t="s">
        <v>210</v>
      </c>
      <c r="E368" s="250" t="s">
        <v>4139</v>
      </c>
      <c r="F368" s="262">
        <v>2.4900000000000002</v>
      </c>
      <c r="G368" s="261">
        <f>ROUNDUP(F368*Schnyder!$O$1,-2)</f>
        <v>1800</v>
      </c>
      <c r="H368" s="261">
        <f>ROUNDUP(F368*Schnyder!$O$4,-2)</f>
        <v>1700</v>
      </c>
      <c r="I368" s="2">
        <v>1</v>
      </c>
      <c r="J368" s="263">
        <f t="shared" si="15"/>
        <v>1800</v>
      </c>
      <c r="K368" s="263">
        <f t="shared" si="16"/>
        <v>1700</v>
      </c>
      <c r="L368" s="260" t="s">
        <v>4843</v>
      </c>
      <c r="M368" s="38">
        <f t="shared" si="17"/>
        <v>2.4900000000000002</v>
      </c>
    </row>
    <row r="369" spans="1:13" x14ac:dyDescent="0.3">
      <c r="A369" s="4" t="s">
        <v>4842</v>
      </c>
      <c r="B369" s="151" t="s">
        <v>1119</v>
      </c>
      <c r="C369" s="5" t="s">
        <v>652</v>
      </c>
      <c r="D369" s="12" t="s">
        <v>208</v>
      </c>
      <c r="E369" s="250" t="s">
        <v>4139</v>
      </c>
      <c r="F369" s="262">
        <v>2.4900000000000002</v>
      </c>
      <c r="G369" s="261">
        <f>ROUNDUP(F369*Schnyder!$O$1,-2)</f>
        <v>1800</v>
      </c>
      <c r="H369" s="261">
        <f>ROUNDUP(F369*Schnyder!$O$4,-2)</f>
        <v>1700</v>
      </c>
      <c r="I369" s="2">
        <v>1</v>
      </c>
      <c r="J369" s="263">
        <f t="shared" si="15"/>
        <v>1800</v>
      </c>
      <c r="K369" s="263">
        <f t="shared" si="16"/>
        <v>1700</v>
      </c>
      <c r="L369" s="260" t="s">
        <v>4841</v>
      </c>
      <c r="M369" s="38">
        <f t="shared" si="17"/>
        <v>2.4900000000000002</v>
      </c>
    </row>
    <row r="370" spans="1:13" x14ac:dyDescent="0.3">
      <c r="A370" s="4" t="s">
        <v>4840</v>
      </c>
      <c r="B370" s="193" t="s">
        <v>2332</v>
      </c>
      <c r="C370" s="5" t="s">
        <v>652</v>
      </c>
      <c r="D370" s="12" t="s">
        <v>208</v>
      </c>
      <c r="E370" s="250" t="s">
        <v>4139</v>
      </c>
      <c r="F370" s="262">
        <v>2.4900000000000002</v>
      </c>
      <c r="G370" s="261">
        <f>ROUNDUP(F370*Schnyder!$O$1,-2)</f>
        <v>1800</v>
      </c>
      <c r="H370" s="261">
        <f>ROUNDUP(F370*Schnyder!$O$4,-2)</f>
        <v>1700</v>
      </c>
      <c r="I370" s="2">
        <v>2</v>
      </c>
      <c r="J370" s="263">
        <f t="shared" si="15"/>
        <v>3600</v>
      </c>
      <c r="K370" s="263">
        <f t="shared" si="16"/>
        <v>3400</v>
      </c>
      <c r="L370" s="260" t="s">
        <v>4839</v>
      </c>
      <c r="M370" s="38">
        <f t="shared" si="17"/>
        <v>4.9800000000000004</v>
      </c>
    </row>
    <row r="371" spans="1:13" x14ac:dyDescent="0.3">
      <c r="A371" s="4" t="s">
        <v>4838</v>
      </c>
      <c r="B371" s="156" t="s">
        <v>1124</v>
      </c>
      <c r="C371" s="5" t="s">
        <v>694</v>
      </c>
      <c r="D371" s="11" t="s">
        <v>210</v>
      </c>
      <c r="E371" s="250" t="s">
        <v>4139</v>
      </c>
      <c r="F371" s="262">
        <v>2.4900000000000002</v>
      </c>
      <c r="G371" s="261">
        <f>ROUNDUP(F371*Schnyder!$O$1,-2)</f>
        <v>1800</v>
      </c>
      <c r="H371" s="261">
        <f>ROUNDUP(F371*Schnyder!$O$4,-2)</f>
        <v>1700</v>
      </c>
      <c r="I371" s="2">
        <v>1</v>
      </c>
      <c r="J371" s="263">
        <f t="shared" si="15"/>
        <v>1800</v>
      </c>
      <c r="K371" s="263">
        <f t="shared" si="16"/>
        <v>1700</v>
      </c>
      <c r="L371" s="260" t="s">
        <v>4837</v>
      </c>
      <c r="M371" s="38">
        <f t="shared" si="17"/>
        <v>2.4900000000000002</v>
      </c>
    </row>
    <row r="372" spans="1:13" x14ac:dyDescent="0.3">
      <c r="A372" s="4" t="s">
        <v>1183</v>
      </c>
      <c r="B372" s="187" t="s">
        <v>2003</v>
      </c>
      <c r="C372" s="19" t="s">
        <v>654</v>
      </c>
      <c r="D372" s="12" t="s">
        <v>208</v>
      </c>
      <c r="E372" s="250" t="s">
        <v>4139</v>
      </c>
      <c r="F372" s="262">
        <v>2.4900000000000002</v>
      </c>
      <c r="G372" s="261">
        <f>ROUNDUP(F372*Schnyder!$O$1,-2)</f>
        <v>1800</v>
      </c>
      <c r="H372" s="261">
        <f>ROUNDUP(F372*Schnyder!$O$4,-2)</f>
        <v>1700</v>
      </c>
      <c r="I372" s="2">
        <v>1</v>
      </c>
      <c r="J372" s="263">
        <f t="shared" si="15"/>
        <v>1800</v>
      </c>
      <c r="K372" s="263">
        <f t="shared" si="16"/>
        <v>1700</v>
      </c>
      <c r="L372" s="260" t="s">
        <v>2552</v>
      </c>
      <c r="M372" s="38">
        <f t="shared" si="17"/>
        <v>2.4900000000000002</v>
      </c>
    </row>
    <row r="373" spans="1:13" x14ac:dyDescent="0.3">
      <c r="A373" s="4" t="s">
        <v>636</v>
      </c>
      <c r="B373" s="136" t="s">
        <v>1116</v>
      </c>
      <c r="C373" s="19" t="s">
        <v>655</v>
      </c>
      <c r="D373" s="12" t="s">
        <v>208</v>
      </c>
      <c r="E373" s="250" t="s">
        <v>4140</v>
      </c>
      <c r="F373" s="262">
        <v>2.4900000000000002</v>
      </c>
      <c r="G373" s="261">
        <f>ROUNDUP(F373*Schnyder!$O$1,-2)</f>
        <v>1800</v>
      </c>
      <c r="H373" s="261">
        <f>ROUNDUP(F373*Schnyder!$O$4,-2)</f>
        <v>1700</v>
      </c>
      <c r="I373" s="2">
        <v>1</v>
      </c>
      <c r="J373" s="263">
        <f t="shared" si="15"/>
        <v>1800</v>
      </c>
      <c r="K373" s="263">
        <f t="shared" si="16"/>
        <v>1700</v>
      </c>
      <c r="L373" s="260" t="s">
        <v>4836</v>
      </c>
      <c r="M373" s="38">
        <f t="shared" si="17"/>
        <v>2.4900000000000002</v>
      </c>
    </row>
    <row r="374" spans="1:13" x14ac:dyDescent="0.3">
      <c r="A374" s="4" t="s">
        <v>3288</v>
      </c>
      <c r="B374" s="232" t="s">
        <v>3182</v>
      </c>
      <c r="C374" s="14" t="s">
        <v>767</v>
      </c>
      <c r="D374" s="12" t="s">
        <v>208</v>
      </c>
      <c r="E374" s="250" t="s">
        <v>4139</v>
      </c>
      <c r="F374" s="262">
        <v>2.4900000000000002</v>
      </c>
      <c r="G374" s="261">
        <f>ROUNDUP(F374*Schnyder!$O$1,-2)</f>
        <v>1800</v>
      </c>
      <c r="H374" s="261">
        <f>ROUNDUP(F374*Schnyder!$O$4,-2)</f>
        <v>1700</v>
      </c>
      <c r="I374" s="2">
        <v>4</v>
      </c>
      <c r="J374" s="263">
        <f t="shared" si="15"/>
        <v>7200</v>
      </c>
      <c r="K374" s="263">
        <f t="shared" si="16"/>
        <v>6800</v>
      </c>
      <c r="L374" s="260" t="s">
        <v>4835</v>
      </c>
      <c r="M374" s="38">
        <f t="shared" si="17"/>
        <v>9.9600000000000009</v>
      </c>
    </row>
    <row r="375" spans="1:13" x14ac:dyDescent="0.3">
      <c r="A375" s="4" t="s">
        <v>1147</v>
      </c>
      <c r="B375" s="176" t="s">
        <v>1798</v>
      </c>
      <c r="C375" s="14" t="s">
        <v>767</v>
      </c>
      <c r="D375" s="228" t="s">
        <v>3049</v>
      </c>
      <c r="E375" s="250" t="s">
        <v>4139</v>
      </c>
      <c r="F375" s="262">
        <v>2.4900000000000002</v>
      </c>
      <c r="G375" s="261">
        <f>ROUNDUP(F375*Schnyder!$O$1,-2)</f>
        <v>1800</v>
      </c>
      <c r="H375" s="261">
        <f>ROUNDUP(F375*Schnyder!$O$4,-2)</f>
        <v>1700</v>
      </c>
      <c r="I375" s="2">
        <v>1</v>
      </c>
      <c r="J375" s="263">
        <f t="shared" si="15"/>
        <v>1800</v>
      </c>
      <c r="K375" s="263">
        <f t="shared" si="16"/>
        <v>1700</v>
      </c>
      <c r="L375" s="260" t="s">
        <v>4834</v>
      </c>
      <c r="M375" s="38">
        <f t="shared" si="17"/>
        <v>2.4900000000000002</v>
      </c>
    </row>
    <row r="376" spans="1:13" x14ac:dyDescent="0.3">
      <c r="A376" s="4" t="s">
        <v>292</v>
      </c>
      <c r="B376" s="157" t="s">
        <v>1125</v>
      </c>
      <c r="C376" s="6" t="s">
        <v>769</v>
      </c>
      <c r="D376" s="12" t="s">
        <v>208</v>
      </c>
      <c r="E376" s="250" t="s">
        <v>4139</v>
      </c>
      <c r="F376" s="262">
        <v>2.4900000000000002</v>
      </c>
      <c r="G376" s="261">
        <f>ROUNDUP(F376*Schnyder!$O$1,-2)</f>
        <v>1800</v>
      </c>
      <c r="H376" s="261">
        <f>ROUNDUP(F376*Schnyder!$O$4,-2)</f>
        <v>1700</v>
      </c>
      <c r="I376" s="2">
        <v>1</v>
      </c>
      <c r="J376" s="263">
        <f t="shared" si="15"/>
        <v>1800</v>
      </c>
      <c r="K376" s="263">
        <f t="shared" si="16"/>
        <v>1700</v>
      </c>
      <c r="L376" s="260" t="s">
        <v>4833</v>
      </c>
      <c r="M376" s="38">
        <f t="shared" si="17"/>
        <v>2.4900000000000002</v>
      </c>
    </row>
    <row r="377" spans="1:13" x14ac:dyDescent="0.3">
      <c r="A377" s="4" t="s">
        <v>1996</v>
      </c>
      <c r="B377" s="177" t="s">
        <v>1799</v>
      </c>
      <c r="C377" s="6" t="s">
        <v>769</v>
      </c>
      <c r="D377" s="12" t="s">
        <v>208</v>
      </c>
      <c r="E377" s="250" t="s">
        <v>4139</v>
      </c>
      <c r="F377" s="262">
        <v>2.4900000000000002</v>
      </c>
      <c r="G377" s="261">
        <f>ROUNDUP(F377*Schnyder!$O$1,-2)</f>
        <v>1800</v>
      </c>
      <c r="H377" s="261">
        <f>ROUNDUP(F377*Schnyder!$O$4,-2)</f>
        <v>1700</v>
      </c>
      <c r="I377" s="2">
        <v>1</v>
      </c>
      <c r="J377" s="263">
        <f t="shared" si="15"/>
        <v>1800</v>
      </c>
      <c r="K377" s="263">
        <f t="shared" si="16"/>
        <v>1700</v>
      </c>
      <c r="L377" s="260" t="s">
        <v>1997</v>
      </c>
      <c r="M377" s="38">
        <f t="shared" si="17"/>
        <v>2.4900000000000002</v>
      </c>
    </row>
    <row r="378" spans="1:13" x14ac:dyDescent="0.3">
      <c r="A378" s="4" t="s">
        <v>2356</v>
      </c>
      <c r="B378" s="177" t="s">
        <v>1799</v>
      </c>
      <c r="C378" s="6" t="s">
        <v>769</v>
      </c>
      <c r="D378" s="12" t="s">
        <v>208</v>
      </c>
      <c r="E378" s="250" t="s">
        <v>4139</v>
      </c>
      <c r="F378" s="262">
        <v>2.4900000000000002</v>
      </c>
      <c r="G378" s="261">
        <f>ROUNDUP(F378*Schnyder!$O$1,-2)</f>
        <v>1800</v>
      </c>
      <c r="H378" s="261">
        <f>ROUNDUP(F378*Schnyder!$O$4,-2)</f>
        <v>1700</v>
      </c>
      <c r="I378" s="2">
        <v>1</v>
      </c>
      <c r="J378" s="261">
        <f t="shared" si="15"/>
        <v>1800</v>
      </c>
      <c r="K378" s="261">
        <f t="shared" si="16"/>
        <v>1700</v>
      </c>
      <c r="L378" s="260" t="s">
        <v>2355</v>
      </c>
      <c r="M378" s="38">
        <f t="shared" si="17"/>
        <v>2.4900000000000002</v>
      </c>
    </row>
    <row r="379" spans="1:13" x14ac:dyDescent="0.3">
      <c r="A379" s="4" t="s">
        <v>372</v>
      </c>
      <c r="B379" s="145" t="s">
        <v>1107</v>
      </c>
      <c r="C379" s="9" t="s">
        <v>182</v>
      </c>
      <c r="D379" s="1" t="s">
        <v>211</v>
      </c>
      <c r="E379" s="250" t="s">
        <v>4139</v>
      </c>
      <c r="F379" s="262">
        <v>2.99</v>
      </c>
      <c r="G379" s="261" t="e">
        <f>ROUNDUP(F379*#REF!,-2)</f>
        <v>#REF!</v>
      </c>
      <c r="H379" s="261" t="e">
        <f>ROUNDUP(F379*#REF!,-2)</f>
        <v>#REF!</v>
      </c>
      <c r="I379" s="2">
        <v>1</v>
      </c>
      <c r="J379" s="263" t="e">
        <f t="shared" ref="J379:J410" si="18">G379*I379</f>
        <v>#REF!</v>
      </c>
      <c r="K379" s="263" t="e">
        <f t="shared" ref="K379:K410" si="19">H379*I379</f>
        <v>#REF!</v>
      </c>
      <c r="L379" s="260" t="s">
        <v>371</v>
      </c>
      <c r="M379" s="38">
        <f t="shared" ref="M379:M410" si="20">F379*I379</f>
        <v>2.99</v>
      </c>
    </row>
    <row r="380" spans="1:13" x14ac:dyDescent="0.3">
      <c r="A380" s="4" t="s">
        <v>372</v>
      </c>
      <c r="B380" s="158" t="s">
        <v>1126</v>
      </c>
      <c r="C380" s="9" t="s">
        <v>182</v>
      </c>
      <c r="D380" s="1" t="s">
        <v>211</v>
      </c>
      <c r="E380" s="250" t="s">
        <v>4139</v>
      </c>
      <c r="F380" s="262">
        <v>2.99</v>
      </c>
      <c r="G380" s="261" t="e">
        <f>ROUNDUP(F380*#REF!,-2)</f>
        <v>#REF!</v>
      </c>
      <c r="H380" s="261" t="e">
        <f>ROUNDUP(F380*#REF!,-2)</f>
        <v>#REF!</v>
      </c>
      <c r="I380" s="2">
        <v>1</v>
      </c>
      <c r="J380" s="263" t="e">
        <f t="shared" si="18"/>
        <v>#REF!</v>
      </c>
      <c r="K380" s="263" t="e">
        <f t="shared" si="19"/>
        <v>#REF!</v>
      </c>
      <c r="L380" s="260" t="s">
        <v>5258</v>
      </c>
      <c r="M380" s="38">
        <f t="shared" si="20"/>
        <v>2.99</v>
      </c>
    </row>
    <row r="381" spans="1:13" x14ac:dyDescent="0.3">
      <c r="A381" s="4" t="s">
        <v>5259</v>
      </c>
      <c r="B381" s="158" t="s">
        <v>1126</v>
      </c>
      <c r="C381" s="9" t="s">
        <v>182</v>
      </c>
      <c r="D381" s="1" t="s">
        <v>211</v>
      </c>
      <c r="E381" s="250" t="s">
        <v>4139</v>
      </c>
      <c r="F381" s="262">
        <v>2.99</v>
      </c>
      <c r="G381" s="261" t="e">
        <f>ROUNDUP(F381*#REF!,-2)</f>
        <v>#REF!</v>
      </c>
      <c r="H381" s="261" t="e">
        <f>ROUNDUP(F381*#REF!,-2)</f>
        <v>#REF!</v>
      </c>
      <c r="I381" s="2">
        <v>1</v>
      </c>
      <c r="J381" s="263" t="e">
        <f t="shared" si="18"/>
        <v>#REF!</v>
      </c>
      <c r="K381" s="263" t="e">
        <f t="shared" si="19"/>
        <v>#REF!</v>
      </c>
      <c r="L381" s="260" t="s">
        <v>5260</v>
      </c>
      <c r="M381" s="38">
        <f t="shared" si="20"/>
        <v>2.99</v>
      </c>
    </row>
    <row r="382" spans="1:13" x14ac:dyDescent="0.3">
      <c r="A382" s="4" t="s">
        <v>3428</v>
      </c>
      <c r="B382" s="193" t="s">
        <v>2332</v>
      </c>
      <c r="C382" s="22" t="s">
        <v>183</v>
      </c>
      <c r="D382" s="1" t="s">
        <v>211</v>
      </c>
      <c r="E382" s="250" t="s">
        <v>4139</v>
      </c>
      <c r="F382" s="262">
        <v>3.49</v>
      </c>
      <c r="G382" s="261" t="e">
        <f>ROUNDUP(F382*#REF!,-2)</f>
        <v>#REF!</v>
      </c>
      <c r="H382" s="261" t="e">
        <f>ROUNDUP(F382*#REF!,-2)</f>
        <v>#REF!</v>
      </c>
      <c r="I382" s="2">
        <v>1</v>
      </c>
      <c r="J382" s="261" t="e">
        <f t="shared" si="18"/>
        <v>#REF!</v>
      </c>
      <c r="K382" s="261" t="e">
        <f t="shared" si="19"/>
        <v>#REF!</v>
      </c>
      <c r="L382" s="260" t="s">
        <v>3429</v>
      </c>
      <c r="M382" s="38">
        <f t="shared" si="20"/>
        <v>3.49</v>
      </c>
    </row>
    <row r="383" spans="1:13" x14ac:dyDescent="0.3">
      <c r="A383" s="4" t="s">
        <v>3428</v>
      </c>
      <c r="B383" s="252" t="s">
        <v>4793</v>
      </c>
      <c r="C383" s="22" t="s">
        <v>183</v>
      </c>
      <c r="D383" s="1" t="s">
        <v>211</v>
      </c>
      <c r="E383" s="250" t="s">
        <v>4139</v>
      </c>
      <c r="F383" s="262">
        <v>1.99</v>
      </c>
      <c r="G383" s="261" t="e">
        <f>ROUNDUP(F383*#REF!,-2)</f>
        <v>#REF!</v>
      </c>
      <c r="H383" s="261" t="e">
        <f>ROUNDUP(F383*#REF!,-2)</f>
        <v>#REF!</v>
      </c>
      <c r="I383" s="2">
        <v>1</v>
      </c>
      <c r="J383" s="263" t="e">
        <f t="shared" si="18"/>
        <v>#REF!</v>
      </c>
      <c r="K383" s="263" t="e">
        <f t="shared" si="19"/>
        <v>#REF!</v>
      </c>
      <c r="L383" s="260" t="s">
        <v>4456</v>
      </c>
      <c r="M383" s="38">
        <f t="shared" si="20"/>
        <v>1.99</v>
      </c>
    </row>
    <row r="384" spans="1:13" x14ac:dyDescent="0.3">
      <c r="A384" s="4" t="s">
        <v>3699</v>
      </c>
      <c r="B384" s="252" t="s">
        <v>4793</v>
      </c>
      <c r="C384" s="19" t="s">
        <v>185</v>
      </c>
      <c r="D384" s="1" t="s">
        <v>211</v>
      </c>
      <c r="E384" s="250" t="s">
        <v>4139</v>
      </c>
      <c r="F384" s="262">
        <v>2.99</v>
      </c>
      <c r="G384" s="261" t="e">
        <f>ROUNDUP(F384*#REF!,-2)</f>
        <v>#REF!</v>
      </c>
      <c r="H384" s="261" t="e">
        <f>ROUNDUP(F384*#REF!,-2)</f>
        <v>#REF!</v>
      </c>
      <c r="I384" s="2">
        <v>1</v>
      </c>
      <c r="J384" s="263" t="e">
        <f t="shared" si="18"/>
        <v>#REF!</v>
      </c>
      <c r="K384" s="263" t="e">
        <f t="shared" si="19"/>
        <v>#REF!</v>
      </c>
      <c r="L384" s="260" t="s">
        <v>4457</v>
      </c>
      <c r="M384" s="38">
        <f t="shared" si="20"/>
        <v>2.99</v>
      </c>
    </row>
    <row r="385" spans="1:13" x14ac:dyDescent="0.3">
      <c r="A385" s="4" t="s">
        <v>4451</v>
      </c>
      <c r="B385" s="193" t="s">
        <v>2332</v>
      </c>
      <c r="C385" s="10" t="s">
        <v>181</v>
      </c>
      <c r="D385" s="13" t="s">
        <v>209</v>
      </c>
      <c r="E385" s="250" t="s">
        <v>4139</v>
      </c>
      <c r="F385" s="262">
        <v>2.99</v>
      </c>
      <c r="G385" s="261" t="e">
        <f>ROUNDUP(F385*#REF!,-2)</f>
        <v>#REF!</v>
      </c>
      <c r="H385" s="261" t="e">
        <f>ROUNDUP(F385*#REF!,-2)</f>
        <v>#REF!</v>
      </c>
      <c r="I385" s="2">
        <v>4</v>
      </c>
      <c r="J385" s="261" t="e">
        <f t="shared" si="18"/>
        <v>#REF!</v>
      </c>
      <c r="K385" s="261" t="e">
        <f t="shared" si="19"/>
        <v>#REF!</v>
      </c>
      <c r="L385" s="260" t="s">
        <v>4452</v>
      </c>
      <c r="M385" s="38">
        <f t="shared" si="20"/>
        <v>11.96</v>
      </c>
    </row>
    <row r="386" spans="1:13" x14ac:dyDescent="0.3">
      <c r="A386" s="4" t="s">
        <v>2798</v>
      </c>
      <c r="B386" s="158" t="s">
        <v>1126</v>
      </c>
      <c r="C386" s="10" t="s">
        <v>181</v>
      </c>
      <c r="D386" s="13" t="s">
        <v>209</v>
      </c>
      <c r="E386" s="250" t="s">
        <v>4139</v>
      </c>
      <c r="F386" s="262">
        <v>4.99</v>
      </c>
      <c r="G386" s="261" t="e">
        <f>ROUNDUP(F386*#REF!,-2)</f>
        <v>#REF!</v>
      </c>
      <c r="H386" s="261" t="e">
        <f>ROUNDUP(F386*#REF!,-2)</f>
        <v>#REF!</v>
      </c>
      <c r="I386" s="2">
        <v>1</v>
      </c>
      <c r="J386" s="263" t="e">
        <f t="shared" si="18"/>
        <v>#REF!</v>
      </c>
      <c r="K386" s="263" t="e">
        <f t="shared" si="19"/>
        <v>#REF!</v>
      </c>
      <c r="L386" s="260" t="s">
        <v>2797</v>
      </c>
      <c r="M386" s="38">
        <f t="shared" si="20"/>
        <v>4.99</v>
      </c>
    </row>
    <row r="387" spans="1:13" x14ac:dyDescent="0.3">
      <c r="A387" s="4" t="s">
        <v>1993</v>
      </c>
      <c r="B387" s="177" t="s">
        <v>1799</v>
      </c>
      <c r="C387" s="9" t="s">
        <v>182</v>
      </c>
      <c r="D387" s="13" t="s">
        <v>209</v>
      </c>
      <c r="E387" s="250" t="s">
        <v>4139</v>
      </c>
      <c r="F387" s="262">
        <v>1.99</v>
      </c>
      <c r="G387" s="261" t="e">
        <f>ROUNDUP(F387*#REF!,-2)</f>
        <v>#REF!</v>
      </c>
      <c r="H387" s="261" t="e">
        <f>ROUNDUP(F387*#REF!,-2)</f>
        <v>#REF!</v>
      </c>
      <c r="I387" s="2">
        <v>1</v>
      </c>
      <c r="J387" s="263" t="e">
        <f t="shared" si="18"/>
        <v>#REF!</v>
      </c>
      <c r="K387" s="263" t="e">
        <f t="shared" si="19"/>
        <v>#REF!</v>
      </c>
      <c r="L387" s="260" t="s">
        <v>1992</v>
      </c>
      <c r="M387" s="38">
        <f t="shared" si="20"/>
        <v>1.99</v>
      </c>
    </row>
    <row r="388" spans="1:13" x14ac:dyDescent="0.3">
      <c r="A388" s="4" t="s">
        <v>3716</v>
      </c>
      <c r="B388" s="242" t="s">
        <v>3740</v>
      </c>
      <c r="C388" s="9" t="s">
        <v>182</v>
      </c>
      <c r="D388" s="13" t="s">
        <v>209</v>
      </c>
      <c r="E388" s="250" t="s">
        <v>4139</v>
      </c>
      <c r="F388" s="262">
        <v>1.99</v>
      </c>
      <c r="G388" s="261" t="e">
        <f>ROUNDUP(F388*#REF!,-2)</f>
        <v>#REF!</v>
      </c>
      <c r="H388" s="261" t="e">
        <f>ROUNDUP(F388*#REF!,-2)</f>
        <v>#REF!</v>
      </c>
      <c r="I388" s="2">
        <v>1</v>
      </c>
      <c r="J388" s="263" t="e">
        <f t="shared" si="18"/>
        <v>#REF!</v>
      </c>
      <c r="K388" s="263" t="e">
        <f t="shared" si="19"/>
        <v>#REF!</v>
      </c>
      <c r="L388" s="260" t="s">
        <v>3715</v>
      </c>
      <c r="M388" s="38">
        <f t="shared" si="20"/>
        <v>1.99</v>
      </c>
    </row>
    <row r="389" spans="1:13" x14ac:dyDescent="0.3">
      <c r="A389" s="4" t="s">
        <v>3222</v>
      </c>
      <c r="B389" s="160" t="s">
        <v>1129</v>
      </c>
      <c r="C389" s="9" t="s">
        <v>182</v>
      </c>
      <c r="D389" s="13" t="s">
        <v>209</v>
      </c>
      <c r="E389" s="250" t="s">
        <v>4139</v>
      </c>
      <c r="F389" s="262">
        <v>5.99</v>
      </c>
      <c r="G389" s="261" t="e">
        <f>ROUNDUP(F389*#REF!,-2)</f>
        <v>#REF!</v>
      </c>
      <c r="H389" s="261" t="e">
        <f>ROUNDUP(F389*#REF!,-2)</f>
        <v>#REF!</v>
      </c>
      <c r="I389" s="2">
        <v>1</v>
      </c>
      <c r="J389" s="263" t="e">
        <f t="shared" si="18"/>
        <v>#REF!</v>
      </c>
      <c r="K389" s="263" t="e">
        <f t="shared" si="19"/>
        <v>#REF!</v>
      </c>
      <c r="L389" s="260" t="s">
        <v>5261</v>
      </c>
      <c r="M389" s="38">
        <f t="shared" si="20"/>
        <v>5.99</v>
      </c>
    </row>
    <row r="390" spans="1:13" x14ac:dyDescent="0.3">
      <c r="A390" s="4" t="s">
        <v>5262</v>
      </c>
      <c r="B390" s="158" t="s">
        <v>1126</v>
      </c>
      <c r="C390" s="9" t="s">
        <v>182</v>
      </c>
      <c r="D390" s="13" t="s">
        <v>209</v>
      </c>
      <c r="E390" s="250" t="s">
        <v>4139</v>
      </c>
      <c r="F390" s="262">
        <v>1.99</v>
      </c>
      <c r="G390" s="261" t="e">
        <f>ROUNDUP(F390*#REF!,-2)</f>
        <v>#REF!</v>
      </c>
      <c r="H390" s="261" t="e">
        <f>ROUNDUP(F390*#REF!,-2)</f>
        <v>#REF!</v>
      </c>
      <c r="I390" s="2">
        <v>1</v>
      </c>
      <c r="J390" s="261" t="e">
        <f t="shared" si="18"/>
        <v>#REF!</v>
      </c>
      <c r="K390" s="261" t="e">
        <f t="shared" si="19"/>
        <v>#REF!</v>
      </c>
      <c r="L390" s="260" t="s">
        <v>5263</v>
      </c>
      <c r="M390" s="38">
        <f t="shared" si="20"/>
        <v>1.99</v>
      </c>
    </row>
    <row r="391" spans="1:13" x14ac:dyDescent="0.3">
      <c r="A391" s="4" t="s">
        <v>5265</v>
      </c>
      <c r="B391" s="96" t="s">
        <v>1026</v>
      </c>
      <c r="C391" s="22" t="s">
        <v>183</v>
      </c>
      <c r="D391" s="13" t="s">
        <v>209</v>
      </c>
      <c r="E391" s="250" t="s">
        <v>4139</v>
      </c>
      <c r="F391" s="262">
        <v>10.99</v>
      </c>
      <c r="G391" s="261" t="e">
        <f>ROUNDUP(F391*#REF!,-2)</f>
        <v>#REF!</v>
      </c>
      <c r="H391" s="261" t="e">
        <f>ROUNDUP(F391*#REF!,-2)</f>
        <v>#REF!</v>
      </c>
      <c r="I391" s="2">
        <v>1</v>
      </c>
      <c r="J391" s="261" t="e">
        <f t="shared" si="18"/>
        <v>#REF!</v>
      </c>
      <c r="K391" s="261" t="e">
        <f t="shared" si="19"/>
        <v>#REF!</v>
      </c>
      <c r="L391" s="260" t="s">
        <v>5264</v>
      </c>
      <c r="M391" s="38">
        <f t="shared" si="20"/>
        <v>10.99</v>
      </c>
    </row>
    <row r="392" spans="1:13" x14ac:dyDescent="0.3">
      <c r="A392" s="4" t="s">
        <v>2768</v>
      </c>
      <c r="B392" s="158" t="s">
        <v>1126</v>
      </c>
      <c r="C392" s="22" t="s">
        <v>183</v>
      </c>
      <c r="D392" s="13" t="s">
        <v>209</v>
      </c>
      <c r="E392" s="250" t="s">
        <v>4139</v>
      </c>
      <c r="F392" s="262">
        <v>2.99</v>
      </c>
      <c r="G392" s="261" t="e">
        <f>ROUNDUP(F392*#REF!,-2)</f>
        <v>#REF!</v>
      </c>
      <c r="H392" s="261" t="e">
        <f>ROUNDUP(F392*#REF!,-2)</f>
        <v>#REF!</v>
      </c>
      <c r="I392" s="2">
        <v>1</v>
      </c>
      <c r="J392" s="263" t="e">
        <f t="shared" si="18"/>
        <v>#REF!</v>
      </c>
      <c r="K392" s="263" t="e">
        <f t="shared" si="19"/>
        <v>#REF!</v>
      </c>
      <c r="L392" s="260" t="s">
        <v>5266</v>
      </c>
      <c r="M392" s="38">
        <f t="shared" si="20"/>
        <v>2.99</v>
      </c>
    </row>
    <row r="393" spans="1:13" x14ac:dyDescent="0.3">
      <c r="A393" s="4" t="s">
        <v>3437</v>
      </c>
      <c r="B393" s="177" t="s">
        <v>1799</v>
      </c>
      <c r="C393" s="8" t="s">
        <v>184</v>
      </c>
      <c r="D393" s="13" t="s">
        <v>209</v>
      </c>
      <c r="E393" s="250" t="s">
        <v>4139</v>
      </c>
      <c r="F393" s="262">
        <v>2.99</v>
      </c>
      <c r="G393" s="261" t="e">
        <f>ROUNDUP(F393*#REF!,-2)</f>
        <v>#REF!</v>
      </c>
      <c r="H393" s="261" t="e">
        <f>ROUNDUP(F393*#REF!,-2)</f>
        <v>#REF!</v>
      </c>
      <c r="I393" s="2">
        <v>2</v>
      </c>
      <c r="J393" s="263" t="e">
        <f t="shared" si="18"/>
        <v>#REF!</v>
      </c>
      <c r="K393" s="263" t="e">
        <f t="shared" si="19"/>
        <v>#REF!</v>
      </c>
      <c r="L393" s="260" t="s">
        <v>3436</v>
      </c>
      <c r="M393" s="38">
        <f t="shared" si="20"/>
        <v>5.98</v>
      </c>
    </row>
    <row r="394" spans="1:13" x14ac:dyDescent="0.3">
      <c r="A394" s="4" t="s">
        <v>2285</v>
      </c>
      <c r="B394" s="145" t="s">
        <v>1107</v>
      </c>
      <c r="C394" s="19" t="s">
        <v>185</v>
      </c>
      <c r="D394" s="13" t="s">
        <v>209</v>
      </c>
      <c r="E394" s="250" t="s">
        <v>4139</v>
      </c>
      <c r="F394" s="262">
        <v>6.99</v>
      </c>
      <c r="G394" s="261" t="e">
        <f>ROUNDUP(F394*#REF!,-2)</f>
        <v>#REF!</v>
      </c>
      <c r="H394" s="261" t="e">
        <f>ROUNDUP(F394*#REF!,-2)</f>
        <v>#REF!</v>
      </c>
      <c r="I394" s="2">
        <v>1</v>
      </c>
      <c r="J394" s="263" t="e">
        <f t="shared" si="18"/>
        <v>#REF!</v>
      </c>
      <c r="K394" s="263" t="e">
        <f t="shared" si="19"/>
        <v>#REF!</v>
      </c>
      <c r="L394" s="260" t="s">
        <v>2284</v>
      </c>
      <c r="M394" s="38">
        <f t="shared" si="20"/>
        <v>6.99</v>
      </c>
    </row>
    <row r="395" spans="1:13" x14ac:dyDescent="0.3">
      <c r="A395" s="4" t="s">
        <v>4259</v>
      </c>
      <c r="B395" s="157" t="s">
        <v>1125</v>
      </c>
      <c r="C395" s="19" t="s">
        <v>185</v>
      </c>
      <c r="D395" s="13" t="s">
        <v>209</v>
      </c>
      <c r="E395" s="250" t="s">
        <v>4139</v>
      </c>
      <c r="F395" s="262">
        <v>2.99</v>
      </c>
      <c r="G395" s="261" t="e">
        <f>ROUNDUP(F395*#REF!,-2)</f>
        <v>#REF!</v>
      </c>
      <c r="H395" s="261" t="e">
        <f>ROUNDUP(F395*#REF!,-2)</f>
        <v>#REF!</v>
      </c>
      <c r="I395" s="2">
        <v>1</v>
      </c>
      <c r="J395" s="263" t="e">
        <f t="shared" si="18"/>
        <v>#REF!</v>
      </c>
      <c r="K395" s="263" t="e">
        <f t="shared" si="19"/>
        <v>#REF!</v>
      </c>
      <c r="L395" s="260" t="s">
        <v>4260</v>
      </c>
      <c r="M395" s="38">
        <f t="shared" si="20"/>
        <v>2.99</v>
      </c>
    </row>
    <row r="396" spans="1:13" x14ac:dyDescent="0.3">
      <c r="A396" s="4" t="s">
        <v>2434</v>
      </c>
      <c r="B396" s="136" t="s">
        <v>1116</v>
      </c>
      <c r="C396" s="19" t="s">
        <v>185</v>
      </c>
      <c r="D396" s="13" t="s">
        <v>209</v>
      </c>
      <c r="E396" s="250" t="s">
        <v>4139</v>
      </c>
      <c r="F396" s="262">
        <v>2.99</v>
      </c>
      <c r="G396" s="261" t="e">
        <f>ROUNDUP(F396*#REF!,-2)</f>
        <v>#REF!</v>
      </c>
      <c r="H396" s="261" t="e">
        <f>ROUNDUP(F396*#REF!,-2)</f>
        <v>#REF!</v>
      </c>
      <c r="I396" s="2">
        <v>1</v>
      </c>
      <c r="J396" s="263" t="e">
        <f t="shared" si="18"/>
        <v>#REF!</v>
      </c>
      <c r="K396" s="263" t="e">
        <f t="shared" si="19"/>
        <v>#REF!</v>
      </c>
      <c r="L396" s="260" t="s">
        <v>2433</v>
      </c>
      <c r="M396" s="38">
        <f t="shared" si="20"/>
        <v>2.99</v>
      </c>
    </row>
    <row r="397" spans="1:13" x14ac:dyDescent="0.3">
      <c r="A397" s="4" t="s">
        <v>1851</v>
      </c>
      <c r="B397" s="163" t="s">
        <v>1134</v>
      </c>
      <c r="C397" s="19" t="s">
        <v>185</v>
      </c>
      <c r="D397" s="13" t="s">
        <v>209</v>
      </c>
      <c r="E397" s="250" t="s">
        <v>4139</v>
      </c>
      <c r="F397" s="262">
        <v>4.99</v>
      </c>
      <c r="G397" s="261" t="e">
        <f>ROUNDUP(F397*#REF!,-2)</f>
        <v>#REF!</v>
      </c>
      <c r="H397" s="261" t="e">
        <f>ROUNDUP(F397*#REF!,-2)</f>
        <v>#REF!</v>
      </c>
      <c r="I397" s="2">
        <v>3</v>
      </c>
      <c r="J397" s="263" t="e">
        <f t="shared" si="18"/>
        <v>#REF!</v>
      </c>
      <c r="K397" s="263" t="e">
        <f t="shared" si="19"/>
        <v>#REF!</v>
      </c>
      <c r="L397" s="260" t="s">
        <v>1852</v>
      </c>
      <c r="M397" s="38">
        <f t="shared" si="20"/>
        <v>14.97</v>
      </c>
    </row>
    <row r="398" spans="1:13" x14ac:dyDescent="0.3">
      <c r="A398" s="4" t="s">
        <v>2960</v>
      </c>
      <c r="B398" s="158" t="s">
        <v>1126</v>
      </c>
      <c r="C398" s="19" t="s">
        <v>185</v>
      </c>
      <c r="D398" s="13" t="s">
        <v>209</v>
      </c>
      <c r="E398" s="250" t="s">
        <v>4140</v>
      </c>
      <c r="F398" s="262">
        <v>2.99</v>
      </c>
      <c r="G398" s="261" t="e">
        <f>ROUNDUP(F398*#REF!,-2)</f>
        <v>#REF!</v>
      </c>
      <c r="H398" s="261" t="e">
        <f>ROUNDUP(F398*#REF!,-2)</f>
        <v>#REF!</v>
      </c>
      <c r="I398" s="2">
        <v>1</v>
      </c>
      <c r="J398" s="263" t="e">
        <f t="shared" si="18"/>
        <v>#REF!</v>
      </c>
      <c r="K398" s="263" t="e">
        <f t="shared" si="19"/>
        <v>#REF!</v>
      </c>
      <c r="L398" s="260" t="s">
        <v>5267</v>
      </c>
      <c r="M398" s="38">
        <f t="shared" si="20"/>
        <v>2.99</v>
      </c>
    </row>
    <row r="399" spans="1:13" x14ac:dyDescent="0.3">
      <c r="A399" s="4" t="s">
        <v>89</v>
      </c>
      <c r="B399" s="158" t="s">
        <v>1126</v>
      </c>
      <c r="C399" s="19" t="s">
        <v>655</v>
      </c>
      <c r="D399" s="13" t="s">
        <v>209</v>
      </c>
      <c r="E399" s="250" t="s">
        <v>4139</v>
      </c>
      <c r="F399" s="262">
        <v>2.99</v>
      </c>
      <c r="G399" s="261" t="e">
        <f>ROUNDUP(F399*#REF!,-2)</f>
        <v>#REF!</v>
      </c>
      <c r="H399" s="261" t="e">
        <f>ROUNDUP(F399*#REF!,-2)</f>
        <v>#REF!</v>
      </c>
      <c r="I399" s="2">
        <v>1</v>
      </c>
      <c r="J399" s="263" t="e">
        <f t="shared" si="18"/>
        <v>#REF!</v>
      </c>
      <c r="K399" s="263" t="e">
        <f t="shared" si="19"/>
        <v>#REF!</v>
      </c>
      <c r="L399" s="260" t="s">
        <v>5268</v>
      </c>
      <c r="M399" s="38">
        <f t="shared" si="20"/>
        <v>2.99</v>
      </c>
    </row>
    <row r="400" spans="1:13" x14ac:dyDescent="0.3">
      <c r="A400" s="4" t="s">
        <v>5269</v>
      </c>
      <c r="B400" s="158" t="s">
        <v>1126</v>
      </c>
      <c r="C400" s="14" t="s">
        <v>767</v>
      </c>
      <c r="D400" s="13" t="s">
        <v>209</v>
      </c>
      <c r="E400" s="250" t="s">
        <v>4140</v>
      </c>
      <c r="F400" s="262">
        <v>7.99</v>
      </c>
      <c r="G400" s="261" t="e">
        <f>ROUNDUP(F400*#REF!,-2)</f>
        <v>#REF!</v>
      </c>
      <c r="H400" s="261" t="e">
        <f>ROUNDUP(F400*#REF!,-2)</f>
        <v>#REF!</v>
      </c>
      <c r="I400" s="2">
        <v>1</v>
      </c>
      <c r="J400" s="263" t="e">
        <f t="shared" si="18"/>
        <v>#REF!</v>
      </c>
      <c r="K400" s="263" t="e">
        <f t="shared" si="19"/>
        <v>#REF!</v>
      </c>
      <c r="L400" s="260" t="s">
        <v>5270</v>
      </c>
      <c r="M400" s="38">
        <f t="shared" si="20"/>
        <v>7.99</v>
      </c>
    </row>
    <row r="401" spans="1:13" x14ac:dyDescent="0.3">
      <c r="A401" s="4" t="s">
        <v>428</v>
      </c>
      <c r="B401" s="22" t="s">
        <v>947</v>
      </c>
      <c r="C401" s="14" t="s">
        <v>767</v>
      </c>
      <c r="D401" s="13" t="s">
        <v>209</v>
      </c>
      <c r="E401" s="250" t="s">
        <v>4139</v>
      </c>
      <c r="F401" s="262">
        <v>1.99</v>
      </c>
      <c r="G401" s="261" t="e">
        <f>ROUNDUP(F401*#REF!,-2)</f>
        <v>#REF!</v>
      </c>
      <c r="H401" s="261" t="e">
        <f>ROUNDUP(F401*#REF!,-2)</f>
        <v>#REF!</v>
      </c>
      <c r="I401" s="2">
        <v>1</v>
      </c>
      <c r="J401" s="263" t="e">
        <f t="shared" si="18"/>
        <v>#REF!</v>
      </c>
      <c r="K401" s="263" t="e">
        <f t="shared" si="19"/>
        <v>#REF!</v>
      </c>
      <c r="L401" s="260" t="s">
        <v>5271</v>
      </c>
      <c r="M401" s="38">
        <f t="shared" si="20"/>
        <v>1.99</v>
      </c>
    </row>
    <row r="402" spans="1:13" x14ac:dyDescent="0.3">
      <c r="A402" s="4" t="s">
        <v>3278</v>
      </c>
      <c r="B402" s="232" t="s">
        <v>3182</v>
      </c>
      <c r="C402" s="6" t="s">
        <v>769</v>
      </c>
      <c r="D402" s="13" t="s">
        <v>209</v>
      </c>
      <c r="E402" s="250" t="s">
        <v>4139</v>
      </c>
      <c r="F402" s="262">
        <v>1.99</v>
      </c>
      <c r="G402" s="261" t="e">
        <f>ROUNDUP(F402*#REF!,-2)</f>
        <v>#REF!</v>
      </c>
      <c r="H402" s="261" t="e">
        <f>ROUNDUP(F402*#REF!,-2)</f>
        <v>#REF!</v>
      </c>
      <c r="I402" s="2">
        <v>2</v>
      </c>
      <c r="J402" s="263" t="e">
        <f t="shared" si="18"/>
        <v>#REF!</v>
      </c>
      <c r="K402" s="263" t="e">
        <f t="shared" si="19"/>
        <v>#REF!</v>
      </c>
      <c r="L402" s="260" t="s">
        <v>3277</v>
      </c>
      <c r="M402" s="38">
        <f t="shared" si="20"/>
        <v>3.98</v>
      </c>
    </row>
    <row r="403" spans="1:13" x14ac:dyDescent="0.3">
      <c r="A403" s="4" t="s">
        <v>3278</v>
      </c>
      <c r="B403" s="232" t="s">
        <v>3182</v>
      </c>
      <c r="C403" s="6" t="s">
        <v>769</v>
      </c>
      <c r="D403" s="13" t="s">
        <v>209</v>
      </c>
      <c r="E403" s="250" t="s">
        <v>4140</v>
      </c>
      <c r="F403" s="262">
        <v>2.99</v>
      </c>
      <c r="G403" s="261" t="e">
        <f>ROUNDUP(F403*#REF!,-2)</f>
        <v>#REF!</v>
      </c>
      <c r="H403" s="261" t="e">
        <f>ROUNDUP(F403*#REF!,-2)</f>
        <v>#REF!</v>
      </c>
      <c r="I403" s="2">
        <v>1</v>
      </c>
      <c r="J403" s="261" t="e">
        <f t="shared" si="18"/>
        <v>#REF!</v>
      </c>
      <c r="K403" s="261" t="e">
        <f t="shared" si="19"/>
        <v>#REF!</v>
      </c>
      <c r="L403" s="260" t="s">
        <v>5272</v>
      </c>
      <c r="M403" s="38">
        <f t="shared" si="20"/>
        <v>2.99</v>
      </c>
    </row>
    <row r="404" spans="1:13" x14ac:dyDescent="0.3">
      <c r="A404" s="4" t="s">
        <v>69</v>
      </c>
      <c r="B404" s="158" t="s">
        <v>1126</v>
      </c>
      <c r="C404" s="6" t="s">
        <v>769</v>
      </c>
      <c r="D404" s="13" t="s">
        <v>209</v>
      </c>
      <c r="E404" s="250" t="s">
        <v>4139</v>
      </c>
      <c r="F404" s="262">
        <v>4.99</v>
      </c>
      <c r="G404" s="261" t="e">
        <f>ROUNDUP(F404*#REF!,-2)</f>
        <v>#REF!</v>
      </c>
      <c r="H404" s="261" t="e">
        <f>ROUNDUP(F404*#REF!,-2)</f>
        <v>#REF!</v>
      </c>
      <c r="I404" s="2">
        <v>1</v>
      </c>
      <c r="J404" s="261" t="e">
        <f t="shared" si="18"/>
        <v>#REF!</v>
      </c>
      <c r="K404" s="261" t="e">
        <f t="shared" si="19"/>
        <v>#REF!</v>
      </c>
      <c r="L404" s="260" t="s">
        <v>252</v>
      </c>
      <c r="M404" s="38">
        <f t="shared" si="20"/>
        <v>4.99</v>
      </c>
    </row>
    <row r="405" spans="1:13" x14ac:dyDescent="0.3">
      <c r="A405" s="4" t="s">
        <v>574</v>
      </c>
      <c r="B405" s="163" t="s">
        <v>1134</v>
      </c>
      <c r="C405" s="10" t="s">
        <v>181</v>
      </c>
      <c r="D405" s="12" t="s">
        <v>208</v>
      </c>
      <c r="E405" s="250" t="s">
        <v>4139</v>
      </c>
      <c r="F405" s="262">
        <v>3.49</v>
      </c>
      <c r="G405" s="261" t="e">
        <f>ROUNDUP(F405*#REF!,-2)</f>
        <v>#REF!</v>
      </c>
      <c r="H405" s="261" t="e">
        <f>ROUNDUP(F405*#REF!,-2)</f>
        <v>#REF!</v>
      </c>
      <c r="I405" s="2">
        <v>3</v>
      </c>
      <c r="J405" s="263" t="e">
        <f t="shared" si="18"/>
        <v>#REF!</v>
      </c>
      <c r="K405" s="263" t="e">
        <f t="shared" si="19"/>
        <v>#REF!</v>
      </c>
      <c r="L405" s="260" t="s">
        <v>573</v>
      </c>
      <c r="M405" s="38">
        <f t="shared" si="20"/>
        <v>10.47</v>
      </c>
    </row>
    <row r="406" spans="1:13" x14ac:dyDescent="0.3">
      <c r="A406" s="4" t="s">
        <v>2395</v>
      </c>
      <c r="B406" s="193" t="s">
        <v>2332</v>
      </c>
      <c r="C406" s="10" t="s">
        <v>181</v>
      </c>
      <c r="D406" s="12" t="s">
        <v>208</v>
      </c>
      <c r="E406" s="250" t="s">
        <v>4139</v>
      </c>
      <c r="F406" s="262">
        <v>2.99</v>
      </c>
      <c r="G406" s="261" t="e">
        <f>ROUNDUP(F406*#REF!,-2)</f>
        <v>#REF!</v>
      </c>
      <c r="H406" s="261" t="e">
        <f>ROUNDUP(F406*#REF!,-2)</f>
        <v>#REF!</v>
      </c>
      <c r="I406" s="2">
        <v>1</v>
      </c>
      <c r="J406" s="261" t="e">
        <f t="shared" si="18"/>
        <v>#REF!</v>
      </c>
      <c r="K406" s="261" t="e">
        <f t="shared" si="19"/>
        <v>#REF!</v>
      </c>
      <c r="L406" s="260" t="s">
        <v>2394</v>
      </c>
      <c r="M406" s="38">
        <f t="shared" si="20"/>
        <v>2.99</v>
      </c>
    </row>
    <row r="407" spans="1:13" x14ac:dyDescent="0.3">
      <c r="A407" s="4" t="s">
        <v>327</v>
      </c>
      <c r="B407" s="163" t="s">
        <v>1134</v>
      </c>
      <c r="C407" s="10" t="s">
        <v>181</v>
      </c>
      <c r="D407" s="12" t="s">
        <v>208</v>
      </c>
      <c r="E407" s="250" t="s">
        <v>4140</v>
      </c>
      <c r="F407" s="262">
        <v>4.99</v>
      </c>
      <c r="G407" s="261" t="e">
        <f>ROUNDUP(F407*#REF!,-2)</f>
        <v>#REF!</v>
      </c>
      <c r="H407" s="261" t="e">
        <f>ROUNDUP(F407*#REF!,-2)</f>
        <v>#REF!</v>
      </c>
      <c r="I407" s="2">
        <v>1</v>
      </c>
      <c r="J407" s="263" t="e">
        <f t="shared" si="18"/>
        <v>#REF!</v>
      </c>
      <c r="K407" s="263" t="e">
        <f t="shared" si="19"/>
        <v>#REF!</v>
      </c>
      <c r="L407" s="260" t="s">
        <v>5273</v>
      </c>
      <c r="M407" s="38">
        <f t="shared" si="20"/>
        <v>4.99</v>
      </c>
    </row>
    <row r="408" spans="1:13" x14ac:dyDescent="0.3">
      <c r="A408" s="4" t="s">
        <v>327</v>
      </c>
      <c r="B408" s="163" t="s">
        <v>1134</v>
      </c>
      <c r="C408" s="10" t="s">
        <v>181</v>
      </c>
      <c r="D408" s="12" t="s">
        <v>208</v>
      </c>
      <c r="E408" s="250" t="s">
        <v>4139</v>
      </c>
      <c r="F408" s="262">
        <v>2.99</v>
      </c>
      <c r="G408" s="261" t="e">
        <f>ROUNDUP(F408*#REF!,-2)</f>
        <v>#REF!</v>
      </c>
      <c r="H408" s="261" t="e">
        <f>ROUNDUP(F408*#REF!,-2)</f>
        <v>#REF!</v>
      </c>
      <c r="I408" s="2">
        <v>3</v>
      </c>
      <c r="J408" s="263" t="e">
        <f t="shared" si="18"/>
        <v>#REF!</v>
      </c>
      <c r="K408" s="263" t="e">
        <f t="shared" si="19"/>
        <v>#REF!</v>
      </c>
      <c r="L408" s="260" t="s">
        <v>328</v>
      </c>
      <c r="M408" s="38">
        <f t="shared" si="20"/>
        <v>8.9700000000000006</v>
      </c>
    </row>
    <row r="409" spans="1:13" x14ac:dyDescent="0.3">
      <c r="A409" s="4" t="s">
        <v>3194</v>
      </c>
      <c r="B409" s="232" t="s">
        <v>3182</v>
      </c>
      <c r="C409" s="10" t="s">
        <v>181</v>
      </c>
      <c r="D409" s="12" t="s">
        <v>208</v>
      </c>
      <c r="E409" s="250" t="s">
        <v>4139</v>
      </c>
      <c r="F409" s="262">
        <v>2.4900000000000002</v>
      </c>
      <c r="G409" s="261" t="e">
        <f>ROUNDUP(F409*#REF!,-2)</f>
        <v>#REF!</v>
      </c>
      <c r="H409" s="261" t="e">
        <f>ROUNDUP(F409*#REF!,-2)</f>
        <v>#REF!</v>
      </c>
      <c r="I409" s="2">
        <v>1</v>
      </c>
      <c r="J409" s="263" t="e">
        <f t="shared" si="18"/>
        <v>#REF!</v>
      </c>
      <c r="K409" s="263" t="e">
        <f t="shared" si="19"/>
        <v>#REF!</v>
      </c>
      <c r="L409" s="260" t="s">
        <v>3195</v>
      </c>
      <c r="M409" s="38">
        <f t="shared" si="20"/>
        <v>2.4900000000000002</v>
      </c>
    </row>
    <row r="410" spans="1:13" x14ac:dyDescent="0.3">
      <c r="A410" s="21" t="s">
        <v>4144</v>
      </c>
      <c r="B410" s="222" t="s">
        <v>2824</v>
      </c>
      <c r="C410" s="10" t="s">
        <v>181</v>
      </c>
      <c r="D410" s="12" t="s">
        <v>208</v>
      </c>
      <c r="E410" s="250" t="s">
        <v>4139</v>
      </c>
      <c r="F410" s="262">
        <v>7.99</v>
      </c>
      <c r="G410" s="261" t="e">
        <f>ROUNDUP(F410*#REF!,-2)</f>
        <v>#REF!</v>
      </c>
      <c r="H410" s="261" t="e">
        <f>ROUNDUP(F410*#REF!,-2)</f>
        <v>#REF!</v>
      </c>
      <c r="I410" s="2">
        <v>1</v>
      </c>
      <c r="J410" s="263" t="e">
        <f t="shared" si="18"/>
        <v>#REF!</v>
      </c>
      <c r="K410" s="263" t="e">
        <f t="shared" si="19"/>
        <v>#REF!</v>
      </c>
      <c r="L410" s="260" t="s">
        <v>5274</v>
      </c>
      <c r="M410" s="38">
        <f t="shared" si="20"/>
        <v>7.99</v>
      </c>
    </row>
    <row r="411" spans="1:13" x14ac:dyDescent="0.3">
      <c r="A411" s="21" t="s">
        <v>4144</v>
      </c>
      <c r="B411" s="222" t="s">
        <v>2824</v>
      </c>
      <c r="C411" s="10" t="s">
        <v>181</v>
      </c>
      <c r="D411" s="12" t="s">
        <v>208</v>
      </c>
      <c r="E411" s="250" t="s">
        <v>4139</v>
      </c>
      <c r="F411" s="262">
        <v>5.99</v>
      </c>
      <c r="G411" s="261" t="e">
        <f>ROUNDUP(F411*#REF!,-2)</f>
        <v>#REF!</v>
      </c>
      <c r="H411" s="261" t="e">
        <f>ROUNDUP(F411*#REF!,-2)</f>
        <v>#REF!</v>
      </c>
      <c r="I411" s="2">
        <v>1</v>
      </c>
      <c r="J411" s="263" t="e">
        <f t="shared" ref="J411:J442" si="21">G411*I411</f>
        <v>#REF!</v>
      </c>
      <c r="K411" s="263" t="e">
        <f t="shared" ref="K411:K442" si="22">H411*I411</f>
        <v>#REF!</v>
      </c>
      <c r="L411" s="260" t="s">
        <v>5275</v>
      </c>
      <c r="M411" s="38">
        <f t="shared" ref="M411:M442" si="23">F411*I411</f>
        <v>5.99</v>
      </c>
    </row>
    <row r="412" spans="1:13" x14ac:dyDescent="0.3">
      <c r="A412" s="4" t="s">
        <v>4144</v>
      </c>
      <c r="B412" s="222" t="s">
        <v>2824</v>
      </c>
      <c r="C412" s="10" t="s">
        <v>181</v>
      </c>
      <c r="D412" s="12" t="s">
        <v>208</v>
      </c>
      <c r="E412" s="250" t="s">
        <v>4139</v>
      </c>
      <c r="F412" s="262">
        <v>6.99</v>
      </c>
      <c r="G412" s="261" t="e">
        <f>ROUNDUP(F412*#REF!,-2)</f>
        <v>#REF!</v>
      </c>
      <c r="H412" s="261" t="e">
        <f>ROUNDUP(F412*#REF!,-2)</f>
        <v>#REF!</v>
      </c>
      <c r="I412" s="2">
        <v>2</v>
      </c>
      <c r="J412" s="263" t="e">
        <f t="shared" si="21"/>
        <v>#REF!</v>
      </c>
      <c r="K412" s="263" t="e">
        <f t="shared" si="22"/>
        <v>#REF!</v>
      </c>
      <c r="L412" s="260" t="s">
        <v>4143</v>
      </c>
      <c r="M412" s="38">
        <f t="shared" si="23"/>
        <v>13.98</v>
      </c>
    </row>
    <row r="413" spans="1:13" x14ac:dyDescent="0.3">
      <c r="A413" s="4" t="s">
        <v>4144</v>
      </c>
      <c r="B413" s="222" t="s">
        <v>2824</v>
      </c>
      <c r="C413" s="10" t="s">
        <v>181</v>
      </c>
      <c r="D413" s="12" t="s">
        <v>208</v>
      </c>
      <c r="E413" s="250" t="s">
        <v>4140</v>
      </c>
      <c r="F413" s="262">
        <v>6.99</v>
      </c>
      <c r="G413" s="261" t="e">
        <f>ROUNDUP(F413*#REF!,-2)</f>
        <v>#REF!</v>
      </c>
      <c r="H413" s="261" t="e">
        <f>ROUNDUP(F413*#REF!,-2)</f>
        <v>#REF!</v>
      </c>
      <c r="I413" s="2">
        <v>2</v>
      </c>
      <c r="J413" s="263" t="e">
        <f t="shared" si="21"/>
        <v>#REF!</v>
      </c>
      <c r="K413" s="263" t="e">
        <f t="shared" si="22"/>
        <v>#REF!</v>
      </c>
      <c r="L413" s="260" t="s">
        <v>5276</v>
      </c>
      <c r="M413" s="38">
        <f t="shared" si="23"/>
        <v>13.98</v>
      </c>
    </row>
    <row r="414" spans="1:13" x14ac:dyDescent="0.3">
      <c r="A414" s="4" t="s">
        <v>3188</v>
      </c>
      <c r="B414" s="232" t="s">
        <v>3182</v>
      </c>
      <c r="C414" s="10" t="s">
        <v>181</v>
      </c>
      <c r="D414" s="12" t="s">
        <v>208</v>
      </c>
      <c r="E414" s="250" t="s">
        <v>4139</v>
      </c>
      <c r="F414" s="262">
        <v>6.99</v>
      </c>
      <c r="G414" s="261" t="e">
        <f>ROUNDUP(F414*#REF!,-2)</f>
        <v>#REF!</v>
      </c>
      <c r="H414" s="261" t="e">
        <f>ROUNDUP(F414*#REF!,-2)</f>
        <v>#REF!</v>
      </c>
      <c r="I414" s="2">
        <v>1</v>
      </c>
      <c r="J414" s="263" t="e">
        <f t="shared" si="21"/>
        <v>#REF!</v>
      </c>
      <c r="K414" s="263" t="e">
        <f t="shared" si="22"/>
        <v>#REF!</v>
      </c>
      <c r="L414" s="260" t="s">
        <v>3200</v>
      </c>
      <c r="M414" s="38">
        <f t="shared" si="23"/>
        <v>6.99</v>
      </c>
    </row>
    <row r="415" spans="1:13" x14ac:dyDescent="0.3">
      <c r="A415" s="4" t="s">
        <v>1614</v>
      </c>
      <c r="B415" s="150" t="s">
        <v>1582</v>
      </c>
      <c r="C415" s="10" t="s">
        <v>181</v>
      </c>
      <c r="D415" s="12" t="s">
        <v>208</v>
      </c>
      <c r="E415" s="250" t="s">
        <v>4139</v>
      </c>
      <c r="F415" s="262">
        <v>6.99</v>
      </c>
      <c r="G415" s="261" t="e">
        <f>ROUNDUP(F415*#REF!,-2)</f>
        <v>#REF!</v>
      </c>
      <c r="H415" s="261" t="e">
        <f>ROUNDUP(F415*#REF!,-2)</f>
        <v>#REF!</v>
      </c>
      <c r="I415" s="2">
        <v>3</v>
      </c>
      <c r="J415" s="263" t="e">
        <f t="shared" si="21"/>
        <v>#REF!</v>
      </c>
      <c r="K415" s="263" t="e">
        <f t="shared" si="22"/>
        <v>#REF!</v>
      </c>
      <c r="L415" s="260" t="s">
        <v>1613</v>
      </c>
      <c r="M415" s="38">
        <f t="shared" si="23"/>
        <v>20.97</v>
      </c>
    </row>
    <row r="416" spans="1:13" x14ac:dyDescent="0.3">
      <c r="A416" s="21" t="s">
        <v>4936</v>
      </c>
      <c r="B416" s="227" t="s">
        <v>2945</v>
      </c>
      <c r="C416" s="10" t="s">
        <v>181</v>
      </c>
      <c r="D416" s="12" t="s">
        <v>208</v>
      </c>
      <c r="E416" s="250" t="s">
        <v>4140</v>
      </c>
      <c r="F416" s="262">
        <v>3.99</v>
      </c>
      <c r="G416" s="261" t="e">
        <f>ROUNDUP(F416*#REF!,-2)</f>
        <v>#REF!</v>
      </c>
      <c r="H416" s="261" t="e">
        <f>ROUNDUP(F416*#REF!,-2)</f>
        <v>#REF!</v>
      </c>
      <c r="I416" s="2">
        <v>1</v>
      </c>
      <c r="J416" s="263" t="e">
        <f t="shared" si="21"/>
        <v>#REF!</v>
      </c>
      <c r="K416" s="263" t="e">
        <f t="shared" si="22"/>
        <v>#REF!</v>
      </c>
      <c r="L416" s="260" t="s">
        <v>5277</v>
      </c>
      <c r="M416" s="38">
        <f t="shared" si="23"/>
        <v>3.99</v>
      </c>
    </row>
    <row r="417" spans="1:13" x14ac:dyDescent="0.3">
      <c r="A417" s="21" t="s">
        <v>2391</v>
      </c>
      <c r="B417" s="193" t="s">
        <v>2332</v>
      </c>
      <c r="C417" s="10" t="s">
        <v>181</v>
      </c>
      <c r="D417" s="12" t="s">
        <v>208</v>
      </c>
      <c r="E417" s="250" t="s">
        <v>4139</v>
      </c>
      <c r="F417" s="262">
        <v>3.99</v>
      </c>
      <c r="G417" s="261" t="e">
        <f>ROUNDUP(F417*#REF!,-2)</f>
        <v>#REF!</v>
      </c>
      <c r="H417" s="261" t="e">
        <f>ROUNDUP(F417*#REF!,-2)</f>
        <v>#REF!</v>
      </c>
      <c r="I417" s="2">
        <v>1</v>
      </c>
      <c r="J417" s="263" t="e">
        <f t="shared" si="21"/>
        <v>#REF!</v>
      </c>
      <c r="K417" s="263" t="e">
        <f t="shared" si="22"/>
        <v>#REF!</v>
      </c>
      <c r="L417" s="260" t="s">
        <v>5278</v>
      </c>
      <c r="M417" s="38">
        <f t="shared" si="23"/>
        <v>3.99</v>
      </c>
    </row>
    <row r="418" spans="1:13" x14ac:dyDescent="0.3">
      <c r="A418" s="4" t="s">
        <v>2391</v>
      </c>
      <c r="B418" s="193" t="s">
        <v>2332</v>
      </c>
      <c r="C418" s="10" t="s">
        <v>181</v>
      </c>
      <c r="D418" s="12" t="s">
        <v>208</v>
      </c>
      <c r="E418" s="250" t="s">
        <v>4139</v>
      </c>
      <c r="F418" s="262">
        <v>2.99</v>
      </c>
      <c r="G418" s="261" t="e">
        <f>ROUNDUP(F418*#REF!,-2)</f>
        <v>#REF!</v>
      </c>
      <c r="H418" s="261" t="e">
        <f>ROUNDUP(F418*#REF!,-2)</f>
        <v>#REF!</v>
      </c>
      <c r="I418" s="2">
        <v>1</v>
      </c>
      <c r="J418" s="263" t="e">
        <f t="shared" si="21"/>
        <v>#REF!</v>
      </c>
      <c r="K418" s="263" t="e">
        <f t="shared" si="22"/>
        <v>#REF!</v>
      </c>
      <c r="L418" s="260" t="s">
        <v>2390</v>
      </c>
      <c r="M418" s="38">
        <f t="shared" si="23"/>
        <v>2.99</v>
      </c>
    </row>
    <row r="419" spans="1:13" x14ac:dyDescent="0.3">
      <c r="A419" s="4" t="s">
        <v>2418</v>
      </c>
      <c r="B419" s="227" t="s">
        <v>2945</v>
      </c>
      <c r="C419" s="10" t="s">
        <v>181</v>
      </c>
      <c r="D419" s="12" t="s">
        <v>208</v>
      </c>
      <c r="E419" s="250" t="s">
        <v>4140</v>
      </c>
      <c r="F419" s="262">
        <v>2.99</v>
      </c>
      <c r="G419" s="261" t="e">
        <f>ROUNDUP(F419*#REF!,-2)</f>
        <v>#REF!</v>
      </c>
      <c r="H419" s="261" t="e">
        <f>ROUNDUP(F419*#REF!,-2)</f>
        <v>#REF!</v>
      </c>
      <c r="I419" s="2">
        <v>1</v>
      </c>
      <c r="J419" s="263" t="e">
        <f t="shared" si="21"/>
        <v>#REF!</v>
      </c>
      <c r="K419" s="263" t="e">
        <f t="shared" si="22"/>
        <v>#REF!</v>
      </c>
      <c r="L419" s="260" t="s">
        <v>5279</v>
      </c>
      <c r="M419" s="38">
        <f t="shared" si="23"/>
        <v>2.99</v>
      </c>
    </row>
    <row r="420" spans="1:13" x14ac:dyDescent="0.3">
      <c r="A420" s="21" t="s">
        <v>2418</v>
      </c>
      <c r="B420" s="227" t="s">
        <v>2945</v>
      </c>
      <c r="C420" s="10" t="s">
        <v>181</v>
      </c>
      <c r="D420" s="12" t="s">
        <v>208</v>
      </c>
      <c r="E420" s="250" t="s">
        <v>4139</v>
      </c>
      <c r="F420" s="262">
        <v>3.49</v>
      </c>
      <c r="G420" s="261" t="e">
        <f>ROUNDUP(F420*#REF!,-2)</f>
        <v>#REF!</v>
      </c>
      <c r="H420" s="261" t="e">
        <f>ROUNDUP(F420*#REF!,-2)</f>
        <v>#REF!</v>
      </c>
      <c r="I420" s="2">
        <v>2</v>
      </c>
      <c r="J420" s="261" t="e">
        <f t="shared" si="21"/>
        <v>#REF!</v>
      </c>
      <c r="K420" s="261" t="e">
        <f t="shared" si="22"/>
        <v>#REF!</v>
      </c>
      <c r="L420" s="260" t="s">
        <v>5281</v>
      </c>
      <c r="M420" s="38">
        <f t="shared" si="23"/>
        <v>6.98</v>
      </c>
    </row>
    <row r="421" spans="1:13" x14ac:dyDescent="0.3">
      <c r="A421" s="4" t="s">
        <v>2418</v>
      </c>
      <c r="B421" s="227" t="s">
        <v>2945</v>
      </c>
      <c r="C421" s="10" t="s">
        <v>181</v>
      </c>
      <c r="D421" s="12" t="s">
        <v>208</v>
      </c>
      <c r="E421" s="250" t="s">
        <v>4140</v>
      </c>
      <c r="F421" s="262">
        <v>2.99</v>
      </c>
      <c r="G421" s="261" t="e">
        <f>ROUNDUP(F421*#REF!,-2)</f>
        <v>#REF!</v>
      </c>
      <c r="H421" s="261" t="e">
        <f>ROUNDUP(F421*#REF!,-2)</f>
        <v>#REF!</v>
      </c>
      <c r="I421" s="2">
        <v>1</v>
      </c>
      <c r="J421" s="263" t="e">
        <f t="shared" si="21"/>
        <v>#REF!</v>
      </c>
      <c r="K421" s="263" t="e">
        <f t="shared" si="22"/>
        <v>#REF!</v>
      </c>
      <c r="L421" s="260" t="s">
        <v>5280</v>
      </c>
      <c r="M421" s="38">
        <f t="shared" si="23"/>
        <v>2.99</v>
      </c>
    </row>
    <row r="422" spans="1:13" x14ac:dyDescent="0.3">
      <c r="A422" s="4" t="s">
        <v>1820</v>
      </c>
      <c r="B422" s="150" t="s">
        <v>1582</v>
      </c>
      <c r="C422" s="10" t="s">
        <v>181</v>
      </c>
      <c r="D422" s="12" t="s">
        <v>208</v>
      </c>
      <c r="E422" s="250" t="s">
        <v>4140</v>
      </c>
      <c r="F422" s="262">
        <v>2.99</v>
      </c>
      <c r="G422" s="261" t="e">
        <f>ROUNDUP(F422*#REF!,-2)</f>
        <v>#REF!</v>
      </c>
      <c r="H422" s="261" t="e">
        <f>ROUNDUP(F422*#REF!,-2)</f>
        <v>#REF!</v>
      </c>
      <c r="I422" s="2">
        <v>1</v>
      </c>
      <c r="J422" s="261" t="e">
        <f t="shared" si="21"/>
        <v>#REF!</v>
      </c>
      <c r="K422" s="261" t="e">
        <f t="shared" si="22"/>
        <v>#REF!</v>
      </c>
      <c r="L422" s="260" t="s">
        <v>5282</v>
      </c>
      <c r="M422" s="38">
        <f t="shared" si="23"/>
        <v>2.99</v>
      </c>
    </row>
    <row r="423" spans="1:13" x14ac:dyDescent="0.3">
      <c r="A423" s="4" t="s">
        <v>5249</v>
      </c>
      <c r="B423" s="158" t="s">
        <v>1126</v>
      </c>
      <c r="C423" s="10" t="s">
        <v>181</v>
      </c>
      <c r="D423" s="12" t="s">
        <v>208</v>
      </c>
      <c r="E423" s="250" t="s">
        <v>4139</v>
      </c>
      <c r="F423" s="262">
        <v>29.99</v>
      </c>
      <c r="G423" s="261" t="e">
        <f>ROUNDUP(F423*#REF!,-2)</f>
        <v>#REF!</v>
      </c>
      <c r="H423" s="261" t="e">
        <f>ROUNDUP(F423*#REF!,-2)</f>
        <v>#REF!</v>
      </c>
      <c r="I423" s="2">
        <v>1</v>
      </c>
      <c r="J423" s="261" t="e">
        <f t="shared" si="21"/>
        <v>#REF!</v>
      </c>
      <c r="K423" s="261" t="e">
        <f t="shared" si="22"/>
        <v>#REF!</v>
      </c>
      <c r="L423" s="260" t="s">
        <v>5248</v>
      </c>
      <c r="M423" s="38">
        <f t="shared" si="23"/>
        <v>29.99</v>
      </c>
    </row>
    <row r="424" spans="1:13" x14ac:dyDescent="0.3">
      <c r="A424" s="4" t="s">
        <v>5283</v>
      </c>
      <c r="B424" s="146" t="s">
        <v>1108</v>
      </c>
      <c r="C424" s="9" t="s">
        <v>182</v>
      </c>
      <c r="D424" s="12" t="s">
        <v>208</v>
      </c>
      <c r="E424" s="250" t="s">
        <v>4139</v>
      </c>
      <c r="F424" s="262">
        <v>2.99</v>
      </c>
      <c r="G424" s="261" t="e">
        <f>ROUNDUP(F424*#REF!,-2)</f>
        <v>#REF!</v>
      </c>
      <c r="H424" s="261" t="e">
        <f>ROUNDUP(F424*#REF!,-2)</f>
        <v>#REF!</v>
      </c>
      <c r="I424" s="2">
        <v>1</v>
      </c>
      <c r="J424" s="263" t="e">
        <f t="shared" si="21"/>
        <v>#REF!</v>
      </c>
      <c r="K424" s="263" t="e">
        <f t="shared" si="22"/>
        <v>#REF!</v>
      </c>
      <c r="L424" s="260" t="s">
        <v>5284</v>
      </c>
      <c r="M424" s="38">
        <f t="shared" si="23"/>
        <v>2.99</v>
      </c>
    </row>
    <row r="425" spans="1:13" x14ac:dyDescent="0.3">
      <c r="A425" s="4" t="s">
        <v>2079</v>
      </c>
      <c r="B425" s="155" t="s">
        <v>1123</v>
      </c>
      <c r="C425" s="9" t="s">
        <v>182</v>
      </c>
      <c r="D425" s="12" t="s">
        <v>208</v>
      </c>
      <c r="E425" s="250" t="s">
        <v>4139</v>
      </c>
      <c r="F425" s="262">
        <v>5.99</v>
      </c>
      <c r="G425" s="261" t="e">
        <f>ROUNDUP(F425*#REF!,-2)</f>
        <v>#REF!</v>
      </c>
      <c r="H425" s="261" t="e">
        <f>ROUNDUP(F425*#REF!,-2)</f>
        <v>#REF!</v>
      </c>
      <c r="I425" s="2">
        <v>1</v>
      </c>
      <c r="J425" s="263" t="e">
        <f t="shared" si="21"/>
        <v>#REF!</v>
      </c>
      <c r="K425" s="263" t="e">
        <f t="shared" si="22"/>
        <v>#REF!</v>
      </c>
      <c r="L425" s="260" t="s">
        <v>4530</v>
      </c>
      <c r="M425" s="38">
        <f t="shared" si="23"/>
        <v>5.99</v>
      </c>
    </row>
    <row r="426" spans="1:13" x14ac:dyDescent="0.3">
      <c r="A426" s="4" t="s">
        <v>2565</v>
      </c>
      <c r="B426" s="163" t="s">
        <v>1134</v>
      </c>
      <c r="C426" s="9" t="s">
        <v>182</v>
      </c>
      <c r="D426" s="12" t="s">
        <v>208</v>
      </c>
      <c r="E426" s="250" t="s">
        <v>4139</v>
      </c>
      <c r="F426" s="262">
        <v>4.99</v>
      </c>
      <c r="G426" s="261" t="e">
        <f>ROUNDUP(F426*#REF!,-2)</f>
        <v>#REF!</v>
      </c>
      <c r="H426" s="261" t="e">
        <f>ROUNDUP(F426*#REF!,-2)</f>
        <v>#REF!</v>
      </c>
      <c r="I426" s="2">
        <v>1</v>
      </c>
      <c r="J426" s="263" t="e">
        <f t="shared" si="21"/>
        <v>#REF!</v>
      </c>
      <c r="K426" s="263" t="e">
        <f t="shared" si="22"/>
        <v>#REF!</v>
      </c>
      <c r="L426" s="260" t="s">
        <v>5285</v>
      </c>
      <c r="M426" s="38">
        <f t="shared" si="23"/>
        <v>4.99</v>
      </c>
    </row>
    <row r="427" spans="1:13" x14ac:dyDescent="0.3">
      <c r="A427" s="4" t="s">
        <v>5286</v>
      </c>
      <c r="B427" s="127" t="s">
        <v>1095</v>
      </c>
      <c r="C427" s="22" t="s">
        <v>183</v>
      </c>
      <c r="D427" s="12" t="s">
        <v>208</v>
      </c>
      <c r="E427" s="250" t="s">
        <v>4139</v>
      </c>
      <c r="F427" s="262">
        <v>4.99</v>
      </c>
      <c r="G427" s="261" t="e">
        <f>ROUNDUP(F427*#REF!,-2)</f>
        <v>#REF!</v>
      </c>
      <c r="H427" s="261" t="e">
        <f>ROUNDUP(F427*#REF!,-2)</f>
        <v>#REF!</v>
      </c>
      <c r="I427" s="2">
        <v>1</v>
      </c>
      <c r="J427" s="261" t="e">
        <f t="shared" si="21"/>
        <v>#REF!</v>
      </c>
      <c r="K427" s="261" t="e">
        <f t="shared" si="22"/>
        <v>#REF!</v>
      </c>
      <c r="L427" s="260" t="s">
        <v>5287</v>
      </c>
      <c r="M427" s="38">
        <f t="shared" si="23"/>
        <v>4.99</v>
      </c>
    </row>
    <row r="428" spans="1:13" x14ac:dyDescent="0.3">
      <c r="A428" s="4" t="s">
        <v>3351</v>
      </c>
      <c r="B428" s="222" t="s">
        <v>2824</v>
      </c>
      <c r="C428" s="22" t="s">
        <v>183</v>
      </c>
      <c r="D428" s="12" t="s">
        <v>208</v>
      </c>
      <c r="E428" s="250" t="s">
        <v>4139</v>
      </c>
      <c r="F428" s="262">
        <v>2.99</v>
      </c>
      <c r="G428" s="261" t="e">
        <f>ROUNDUP(F428*#REF!,-2)</f>
        <v>#REF!</v>
      </c>
      <c r="H428" s="261" t="e">
        <f>ROUNDUP(F428*#REF!,-2)</f>
        <v>#REF!</v>
      </c>
      <c r="I428" s="2">
        <v>2</v>
      </c>
      <c r="J428" s="263" t="e">
        <f t="shared" si="21"/>
        <v>#REF!</v>
      </c>
      <c r="K428" s="263" t="e">
        <f t="shared" si="22"/>
        <v>#REF!</v>
      </c>
      <c r="L428" s="260" t="s">
        <v>3350</v>
      </c>
      <c r="M428" s="38">
        <f t="shared" si="23"/>
        <v>5.98</v>
      </c>
    </row>
    <row r="429" spans="1:13" x14ac:dyDescent="0.3">
      <c r="A429" s="21" t="s">
        <v>3351</v>
      </c>
      <c r="B429" s="222" t="s">
        <v>2824</v>
      </c>
      <c r="C429" s="22" t="s">
        <v>183</v>
      </c>
      <c r="D429" s="12" t="s">
        <v>208</v>
      </c>
      <c r="E429" s="250" t="s">
        <v>4139</v>
      </c>
      <c r="F429" s="262">
        <v>2.99</v>
      </c>
      <c r="G429" s="261" t="e">
        <f>ROUNDUP(F429*#REF!,-2)</f>
        <v>#REF!</v>
      </c>
      <c r="H429" s="261" t="e">
        <f>ROUNDUP(F429*#REF!,-2)</f>
        <v>#REF!</v>
      </c>
      <c r="I429" s="2">
        <v>2</v>
      </c>
      <c r="J429" s="263" t="e">
        <f t="shared" si="21"/>
        <v>#REF!</v>
      </c>
      <c r="K429" s="263" t="e">
        <f t="shared" si="22"/>
        <v>#REF!</v>
      </c>
      <c r="L429" s="260" t="s">
        <v>5288</v>
      </c>
      <c r="M429" s="38">
        <f t="shared" si="23"/>
        <v>5.98</v>
      </c>
    </row>
    <row r="430" spans="1:13" x14ac:dyDescent="0.3">
      <c r="A430" s="4" t="s">
        <v>4856</v>
      </c>
      <c r="B430" s="150" t="s">
        <v>1582</v>
      </c>
      <c r="C430" s="8" t="s">
        <v>184</v>
      </c>
      <c r="D430" s="12" t="s">
        <v>208</v>
      </c>
      <c r="E430" s="250" t="s">
        <v>4139</v>
      </c>
      <c r="F430" s="262">
        <v>2.4900000000000002</v>
      </c>
      <c r="G430" s="261" t="e">
        <f>ROUNDUP(F430*#REF!,-2)</f>
        <v>#REF!</v>
      </c>
      <c r="H430" s="261" t="e">
        <f>ROUNDUP(F430*#REF!,-2)</f>
        <v>#REF!</v>
      </c>
      <c r="I430" s="2">
        <v>2</v>
      </c>
      <c r="J430" s="263" t="e">
        <f t="shared" si="21"/>
        <v>#REF!</v>
      </c>
      <c r="K430" s="263" t="e">
        <f t="shared" si="22"/>
        <v>#REF!</v>
      </c>
      <c r="L430" s="260" t="s">
        <v>4855</v>
      </c>
      <c r="M430" s="38">
        <f t="shared" si="23"/>
        <v>4.9800000000000004</v>
      </c>
    </row>
    <row r="431" spans="1:13" x14ac:dyDescent="0.3">
      <c r="A431" s="21" t="s">
        <v>3070</v>
      </c>
      <c r="B431" s="150" t="s">
        <v>1582</v>
      </c>
      <c r="C431" s="8" t="s">
        <v>184</v>
      </c>
      <c r="D431" s="12" t="s">
        <v>208</v>
      </c>
      <c r="E431" s="250" t="s">
        <v>4140</v>
      </c>
      <c r="F431" s="262">
        <v>3.99</v>
      </c>
      <c r="G431" s="261" t="e">
        <f>ROUNDUP(F431*#REF!,-2)</f>
        <v>#REF!</v>
      </c>
      <c r="H431" s="261" t="e">
        <f>ROUNDUP(F431*#REF!,-2)</f>
        <v>#REF!</v>
      </c>
      <c r="I431" s="2">
        <v>1</v>
      </c>
      <c r="J431" s="263" t="e">
        <f t="shared" si="21"/>
        <v>#REF!</v>
      </c>
      <c r="K431" s="263" t="e">
        <f t="shared" si="22"/>
        <v>#REF!</v>
      </c>
      <c r="L431" s="260" t="s">
        <v>3069</v>
      </c>
      <c r="M431" s="38">
        <f t="shared" si="23"/>
        <v>3.99</v>
      </c>
    </row>
    <row r="432" spans="1:13" x14ac:dyDescent="0.3">
      <c r="A432" s="4" t="s">
        <v>608</v>
      </c>
      <c r="B432" s="165" t="s">
        <v>1136</v>
      </c>
      <c r="C432" s="8" t="s">
        <v>184</v>
      </c>
      <c r="D432" s="12" t="s">
        <v>208</v>
      </c>
      <c r="E432" s="250" t="s">
        <v>4139</v>
      </c>
      <c r="F432" s="262">
        <v>14.99</v>
      </c>
      <c r="G432" s="261" t="e">
        <f>ROUNDUP(F432*#REF!,-2)</f>
        <v>#REF!</v>
      </c>
      <c r="H432" s="261" t="e">
        <f>ROUNDUP(F432*#REF!,-2)</f>
        <v>#REF!</v>
      </c>
      <c r="I432" s="2">
        <v>1</v>
      </c>
      <c r="J432" s="263" t="e">
        <f t="shared" si="21"/>
        <v>#REF!</v>
      </c>
      <c r="K432" s="263" t="e">
        <f t="shared" si="22"/>
        <v>#REF!</v>
      </c>
      <c r="L432" s="260" t="s">
        <v>609</v>
      </c>
      <c r="M432" s="38">
        <f t="shared" si="23"/>
        <v>14.99</v>
      </c>
    </row>
    <row r="433" spans="1:13" x14ac:dyDescent="0.3">
      <c r="A433" s="4" t="s">
        <v>3690</v>
      </c>
      <c r="B433" s="222" t="s">
        <v>2824</v>
      </c>
      <c r="C433" s="19" t="s">
        <v>185</v>
      </c>
      <c r="D433" s="12" t="s">
        <v>208</v>
      </c>
      <c r="E433" s="250" t="s">
        <v>4139</v>
      </c>
      <c r="F433" s="262">
        <v>6.99</v>
      </c>
      <c r="G433" s="261" t="e">
        <f>ROUNDUP(F433*#REF!,-2)</f>
        <v>#REF!</v>
      </c>
      <c r="H433" s="261" t="e">
        <f>ROUNDUP(F433*#REF!,-2)</f>
        <v>#REF!</v>
      </c>
      <c r="I433" s="2">
        <v>1</v>
      </c>
      <c r="J433" s="261" t="e">
        <f t="shared" si="21"/>
        <v>#REF!</v>
      </c>
      <c r="K433" s="261" t="e">
        <f t="shared" si="22"/>
        <v>#REF!</v>
      </c>
      <c r="L433" s="260" t="s">
        <v>3691</v>
      </c>
      <c r="M433" s="38">
        <f t="shared" si="23"/>
        <v>6.99</v>
      </c>
    </row>
    <row r="434" spans="1:13" x14ac:dyDescent="0.3">
      <c r="A434" s="4" t="s">
        <v>5111</v>
      </c>
      <c r="B434" s="222" t="s">
        <v>2824</v>
      </c>
      <c r="C434" s="19" t="s">
        <v>185</v>
      </c>
      <c r="D434" s="12" t="s">
        <v>208</v>
      </c>
      <c r="E434" s="250" t="s">
        <v>4139</v>
      </c>
      <c r="F434" s="262">
        <v>6.99</v>
      </c>
      <c r="G434" s="261" t="e">
        <f>ROUNDUP(F434*#REF!,-2)</f>
        <v>#REF!</v>
      </c>
      <c r="H434" s="261" t="e">
        <f>ROUNDUP(F434*#REF!,-2)</f>
        <v>#REF!</v>
      </c>
      <c r="I434" s="2">
        <v>1</v>
      </c>
      <c r="J434" s="263" t="e">
        <f t="shared" si="21"/>
        <v>#REF!</v>
      </c>
      <c r="K434" s="263" t="e">
        <f t="shared" si="22"/>
        <v>#REF!</v>
      </c>
      <c r="L434" s="260" t="s">
        <v>5110</v>
      </c>
      <c r="M434" s="38">
        <f t="shared" si="23"/>
        <v>6.99</v>
      </c>
    </row>
    <row r="435" spans="1:13" x14ac:dyDescent="0.3">
      <c r="A435" s="4" t="s">
        <v>1696</v>
      </c>
      <c r="B435" s="150" t="s">
        <v>1582</v>
      </c>
      <c r="C435" s="19" t="s">
        <v>185</v>
      </c>
      <c r="D435" s="12" t="s">
        <v>208</v>
      </c>
      <c r="E435" s="250" t="s">
        <v>4139</v>
      </c>
      <c r="F435" s="262">
        <v>2.99</v>
      </c>
      <c r="G435" s="261" t="e">
        <f>ROUNDUP(F435*#REF!,-2)</f>
        <v>#REF!</v>
      </c>
      <c r="H435" s="261" t="e">
        <f>ROUNDUP(F435*#REF!,-2)</f>
        <v>#REF!</v>
      </c>
      <c r="I435" s="2">
        <v>4</v>
      </c>
      <c r="J435" s="261" t="e">
        <f t="shared" si="21"/>
        <v>#REF!</v>
      </c>
      <c r="K435" s="261" t="e">
        <f t="shared" si="22"/>
        <v>#REF!</v>
      </c>
      <c r="L435" s="260" t="s">
        <v>1697</v>
      </c>
      <c r="M435" s="38">
        <f t="shared" si="23"/>
        <v>11.96</v>
      </c>
    </row>
    <row r="436" spans="1:13" x14ac:dyDescent="0.3">
      <c r="A436" s="21" t="s">
        <v>455</v>
      </c>
      <c r="B436" s="163" t="s">
        <v>1134</v>
      </c>
      <c r="C436" s="19" t="s">
        <v>185</v>
      </c>
      <c r="D436" s="12" t="s">
        <v>208</v>
      </c>
      <c r="E436" s="250" t="s">
        <v>4139</v>
      </c>
      <c r="F436" s="262">
        <v>2.99</v>
      </c>
      <c r="G436" s="261" t="e">
        <f>ROUNDUP(F436*#REF!,-2)</f>
        <v>#REF!</v>
      </c>
      <c r="H436" s="261" t="e">
        <f>ROUNDUP(F436*#REF!,-2)</f>
        <v>#REF!</v>
      </c>
      <c r="I436" s="2">
        <v>1</v>
      </c>
      <c r="J436" s="263" t="e">
        <f t="shared" si="21"/>
        <v>#REF!</v>
      </c>
      <c r="K436" s="263" t="e">
        <f t="shared" si="22"/>
        <v>#REF!</v>
      </c>
      <c r="L436" s="260" t="s">
        <v>1647</v>
      </c>
      <c r="M436" s="38">
        <f t="shared" si="23"/>
        <v>2.99</v>
      </c>
    </row>
    <row r="437" spans="1:13" x14ac:dyDescent="0.3">
      <c r="A437" s="4" t="s">
        <v>1468</v>
      </c>
      <c r="B437" s="124" t="s">
        <v>4477</v>
      </c>
      <c r="C437" s="19" t="s">
        <v>185</v>
      </c>
      <c r="D437" s="12" t="s">
        <v>208</v>
      </c>
      <c r="E437" s="250" t="s">
        <v>4139</v>
      </c>
      <c r="F437" s="262">
        <v>12.99</v>
      </c>
      <c r="G437" s="261" t="e">
        <f>ROUNDUP(F437*#REF!,-2)</f>
        <v>#REF!</v>
      </c>
      <c r="H437" s="261" t="e">
        <f>ROUNDUP(F437*#REF!,-2)</f>
        <v>#REF!</v>
      </c>
      <c r="I437" s="2">
        <v>1</v>
      </c>
      <c r="J437" s="263" t="e">
        <f t="shared" si="21"/>
        <v>#REF!</v>
      </c>
      <c r="K437" s="263" t="e">
        <f t="shared" si="22"/>
        <v>#REF!</v>
      </c>
      <c r="L437" s="260" t="s">
        <v>5289</v>
      </c>
      <c r="M437" s="38">
        <f t="shared" si="23"/>
        <v>12.99</v>
      </c>
    </row>
    <row r="438" spans="1:13" x14ac:dyDescent="0.3">
      <c r="A438" s="21" t="s">
        <v>5290</v>
      </c>
      <c r="B438" s="94" t="s">
        <v>4436</v>
      </c>
      <c r="C438" s="19" t="s">
        <v>185</v>
      </c>
      <c r="D438" s="12" t="s">
        <v>208</v>
      </c>
      <c r="E438" s="250" t="s">
        <v>4139</v>
      </c>
      <c r="F438" s="262">
        <v>9.99</v>
      </c>
      <c r="G438" s="261" t="e">
        <f>ROUNDUP(F438*#REF!,-2)</f>
        <v>#REF!</v>
      </c>
      <c r="H438" s="261" t="e">
        <f>ROUNDUP(F438*#REF!,-2)</f>
        <v>#REF!</v>
      </c>
      <c r="I438" s="2">
        <v>1</v>
      </c>
      <c r="J438" s="263" t="e">
        <f t="shared" si="21"/>
        <v>#REF!</v>
      </c>
      <c r="K438" s="263" t="e">
        <f t="shared" si="22"/>
        <v>#REF!</v>
      </c>
      <c r="L438" s="260" t="s">
        <v>5291</v>
      </c>
      <c r="M438" s="38">
        <f t="shared" si="23"/>
        <v>9.99</v>
      </c>
    </row>
    <row r="439" spans="1:13" x14ac:dyDescent="0.3">
      <c r="A439" s="4" t="s">
        <v>4898</v>
      </c>
      <c r="B439" s="150" t="s">
        <v>1582</v>
      </c>
      <c r="C439" s="19" t="s">
        <v>185</v>
      </c>
      <c r="D439" s="12" t="s">
        <v>208</v>
      </c>
      <c r="E439" s="250" t="s">
        <v>4139</v>
      </c>
      <c r="F439" s="262">
        <v>2.99</v>
      </c>
      <c r="G439" s="261" t="e">
        <f>ROUNDUP(F439*#REF!,-2)</f>
        <v>#REF!</v>
      </c>
      <c r="H439" s="261" t="e">
        <f>ROUNDUP(F439*#REF!,-2)</f>
        <v>#REF!</v>
      </c>
      <c r="I439" s="2">
        <v>1</v>
      </c>
      <c r="J439" s="263" t="e">
        <f t="shared" si="21"/>
        <v>#REF!</v>
      </c>
      <c r="K439" s="263" t="e">
        <f t="shared" si="22"/>
        <v>#REF!</v>
      </c>
      <c r="L439" s="260" t="s">
        <v>4897</v>
      </c>
      <c r="M439" s="38">
        <f t="shared" si="23"/>
        <v>2.99</v>
      </c>
    </row>
    <row r="440" spans="1:13" x14ac:dyDescent="0.3">
      <c r="A440" s="4" t="s">
        <v>5292</v>
      </c>
      <c r="B440" s="124" t="s">
        <v>4477</v>
      </c>
      <c r="C440" s="19" t="s">
        <v>185</v>
      </c>
      <c r="D440" s="12" t="s">
        <v>208</v>
      </c>
      <c r="E440" s="250" t="s">
        <v>4139</v>
      </c>
      <c r="F440" s="262">
        <v>6.99</v>
      </c>
      <c r="G440" s="261" t="e">
        <f>ROUNDUP(F440*#REF!,-2)</f>
        <v>#REF!</v>
      </c>
      <c r="H440" s="261" t="e">
        <f>ROUNDUP(F440*#REF!,-2)</f>
        <v>#REF!</v>
      </c>
      <c r="I440" s="2">
        <v>1</v>
      </c>
      <c r="J440" s="261" t="e">
        <f t="shared" si="21"/>
        <v>#REF!</v>
      </c>
      <c r="K440" s="261" t="e">
        <f t="shared" si="22"/>
        <v>#REF!</v>
      </c>
      <c r="L440" s="260" t="s">
        <v>5293</v>
      </c>
      <c r="M440" s="38">
        <f t="shared" si="23"/>
        <v>6.99</v>
      </c>
    </row>
    <row r="441" spans="1:13" x14ac:dyDescent="0.3">
      <c r="A441" s="4" t="s">
        <v>1842</v>
      </c>
      <c r="B441" s="177" t="s">
        <v>1799</v>
      </c>
      <c r="C441" s="10" t="s">
        <v>625</v>
      </c>
      <c r="D441" s="12" t="s">
        <v>208</v>
      </c>
      <c r="E441" s="250" t="s">
        <v>4139</v>
      </c>
      <c r="F441" s="262">
        <v>2.99</v>
      </c>
      <c r="G441" s="261" t="e">
        <f>ROUNDUP(F441*#REF!,-2)</f>
        <v>#REF!</v>
      </c>
      <c r="H441" s="261" t="e">
        <f>ROUNDUP(F441*#REF!,-2)</f>
        <v>#REF!</v>
      </c>
      <c r="I441" s="2">
        <v>4</v>
      </c>
      <c r="J441" s="263" t="e">
        <f t="shared" si="21"/>
        <v>#REF!</v>
      </c>
      <c r="K441" s="263" t="e">
        <f t="shared" si="22"/>
        <v>#REF!</v>
      </c>
      <c r="L441" s="260" t="s">
        <v>1843</v>
      </c>
      <c r="M441" s="38">
        <f t="shared" si="23"/>
        <v>11.96</v>
      </c>
    </row>
    <row r="442" spans="1:13" x14ac:dyDescent="0.3">
      <c r="A442" s="4" t="s">
        <v>1842</v>
      </c>
      <c r="B442" s="177" t="s">
        <v>1799</v>
      </c>
      <c r="C442" s="10" t="s">
        <v>625</v>
      </c>
      <c r="D442" s="12" t="s">
        <v>208</v>
      </c>
      <c r="E442" s="250" t="s">
        <v>4140</v>
      </c>
      <c r="F442" s="262">
        <v>2.99</v>
      </c>
      <c r="G442" s="261" t="e">
        <f>ROUNDUP(F442*#REF!,-2)</f>
        <v>#REF!</v>
      </c>
      <c r="H442" s="261" t="e">
        <f>ROUNDUP(F442*#REF!,-2)</f>
        <v>#REF!</v>
      </c>
      <c r="I442" s="2">
        <v>1</v>
      </c>
      <c r="J442" s="263" t="e">
        <f t="shared" si="21"/>
        <v>#REF!</v>
      </c>
      <c r="K442" s="263" t="e">
        <f t="shared" si="22"/>
        <v>#REF!</v>
      </c>
      <c r="L442" s="260" t="s">
        <v>5294</v>
      </c>
      <c r="M442" s="38">
        <f t="shared" si="23"/>
        <v>2.99</v>
      </c>
    </row>
    <row r="443" spans="1:13" x14ac:dyDescent="0.3">
      <c r="A443" s="4" t="s">
        <v>1914</v>
      </c>
      <c r="B443" s="120" t="s">
        <v>1074</v>
      </c>
      <c r="C443" s="22" t="s">
        <v>651</v>
      </c>
      <c r="D443" s="12" t="s">
        <v>208</v>
      </c>
      <c r="E443" s="250" t="s">
        <v>4139</v>
      </c>
      <c r="F443" s="262">
        <v>6.99</v>
      </c>
      <c r="G443" s="261" t="e">
        <f>ROUNDUP(F443*#REF!,-2)</f>
        <v>#REF!</v>
      </c>
      <c r="H443" s="261" t="e">
        <f>ROUNDUP(F443*#REF!,-2)</f>
        <v>#REF!</v>
      </c>
      <c r="I443" s="2">
        <v>2</v>
      </c>
      <c r="J443" s="263" t="e">
        <f t="shared" ref="J443:J474" si="24">G443*I443</f>
        <v>#REF!</v>
      </c>
      <c r="K443" s="263" t="e">
        <f t="shared" ref="K443:K474" si="25">H443*I443</f>
        <v>#REF!</v>
      </c>
      <c r="L443" s="260" t="s">
        <v>5295</v>
      </c>
      <c r="M443" s="38">
        <f t="shared" ref="M443:M474" si="26">F443*I443</f>
        <v>13.98</v>
      </c>
    </row>
    <row r="444" spans="1:13" x14ac:dyDescent="0.3">
      <c r="A444" s="4" t="s">
        <v>165</v>
      </c>
      <c r="B444" s="163" t="s">
        <v>1134</v>
      </c>
      <c r="C444" s="6" t="s">
        <v>769</v>
      </c>
      <c r="D444" s="12" t="s">
        <v>208</v>
      </c>
      <c r="E444" s="250" t="s">
        <v>4140</v>
      </c>
      <c r="F444" s="262">
        <v>6.99</v>
      </c>
      <c r="G444" s="261" t="e">
        <f>ROUNDUP(F444*#REF!,-2)</f>
        <v>#REF!</v>
      </c>
      <c r="H444" s="261" t="e">
        <f>ROUNDUP(F444*#REF!,-2)</f>
        <v>#REF!</v>
      </c>
      <c r="I444" s="2">
        <v>1</v>
      </c>
      <c r="J444" s="263" t="e">
        <f t="shared" si="24"/>
        <v>#REF!</v>
      </c>
      <c r="K444" s="263" t="e">
        <f t="shared" si="25"/>
        <v>#REF!</v>
      </c>
      <c r="L444" s="260" t="s">
        <v>5296</v>
      </c>
      <c r="M444" s="38">
        <f t="shared" si="26"/>
        <v>6.99</v>
      </c>
    </row>
    <row r="445" spans="1:13" x14ac:dyDescent="0.3">
      <c r="A445" s="4" t="s">
        <v>1608</v>
      </c>
      <c r="B445" s="150" t="s">
        <v>1582</v>
      </c>
      <c r="C445" s="6" t="s">
        <v>769</v>
      </c>
      <c r="D445" s="12" t="s">
        <v>208</v>
      </c>
      <c r="E445" s="250" t="s">
        <v>4139</v>
      </c>
      <c r="F445" s="262">
        <v>6.99</v>
      </c>
      <c r="G445" s="261" t="e">
        <f>ROUNDUP(F445*#REF!,-2)</f>
        <v>#REF!</v>
      </c>
      <c r="H445" s="261" t="e">
        <f>ROUNDUP(F445*#REF!,-2)</f>
        <v>#REF!</v>
      </c>
      <c r="I445" s="2">
        <v>1</v>
      </c>
      <c r="J445" s="263" t="e">
        <f t="shared" si="24"/>
        <v>#REF!</v>
      </c>
      <c r="K445" s="263" t="e">
        <f t="shared" si="25"/>
        <v>#REF!</v>
      </c>
      <c r="L445" s="260" t="s">
        <v>5297</v>
      </c>
      <c r="M445" s="38">
        <f t="shared" si="26"/>
        <v>6.99</v>
      </c>
    </row>
    <row r="446" spans="1:13" x14ac:dyDescent="0.3">
      <c r="A446" s="21" t="s">
        <v>5298</v>
      </c>
      <c r="B446" s="227" t="s">
        <v>2945</v>
      </c>
      <c r="C446" s="6" t="s">
        <v>769</v>
      </c>
      <c r="D446" s="12" t="s">
        <v>208</v>
      </c>
      <c r="E446" s="250" t="s">
        <v>4139</v>
      </c>
      <c r="F446" s="262">
        <v>7.99</v>
      </c>
      <c r="G446" s="261" t="e">
        <f>ROUNDUP(F446*#REF!,-2)</f>
        <v>#REF!</v>
      </c>
      <c r="H446" s="261" t="e">
        <f>ROUNDUP(F446*#REF!,-2)</f>
        <v>#REF!</v>
      </c>
      <c r="I446" s="2">
        <v>1</v>
      </c>
      <c r="J446" s="263" t="e">
        <f t="shared" si="24"/>
        <v>#REF!</v>
      </c>
      <c r="K446" s="263" t="e">
        <f t="shared" si="25"/>
        <v>#REF!</v>
      </c>
      <c r="L446" s="260" t="s">
        <v>5299</v>
      </c>
      <c r="M446" s="38">
        <f t="shared" si="26"/>
        <v>7.99</v>
      </c>
    </row>
    <row r="447" spans="1:13" x14ac:dyDescent="0.3">
      <c r="A447" s="4" t="s">
        <v>3735</v>
      </c>
      <c r="B447" s="242" t="s">
        <v>3740</v>
      </c>
      <c r="C447" s="6" t="s">
        <v>769</v>
      </c>
      <c r="D447" s="12" t="s">
        <v>208</v>
      </c>
      <c r="E447" s="250" t="s">
        <v>4139</v>
      </c>
      <c r="F447" s="262">
        <v>9.99</v>
      </c>
      <c r="G447" s="261" t="e">
        <f>ROUNDUP(F447*#REF!,-2)</f>
        <v>#REF!</v>
      </c>
      <c r="H447" s="261" t="e">
        <f>ROUNDUP(F447*#REF!,-2)</f>
        <v>#REF!</v>
      </c>
      <c r="I447" s="2">
        <v>1</v>
      </c>
      <c r="J447" s="263" t="e">
        <f t="shared" si="24"/>
        <v>#REF!</v>
      </c>
      <c r="K447" s="263" t="e">
        <f t="shared" si="25"/>
        <v>#REF!</v>
      </c>
      <c r="L447" s="260" t="s">
        <v>3753</v>
      </c>
      <c r="M447" s="38">
        <f t="shared" si="26"/>
        <v>9.99</v>
      </c>
    </row>
    <row r="448" spans="1:13" x14ac:dyDescent="0.3">
      <c r="A448" s="4" t="s">
        <v>3711</v>
      </c>
      <c r="B448" s="242" t="s">
        <v>3740</v>
      </c>
      <c r="C448" s="6" t="s">
        <v>769</v>
      </c>
      <c r="D448" s="12" t="s">
        <v>208</v>
      </c>
      <c r="E448" s="250" t="s">
        <v>4139</v>
      </c>
      <c r="F448" s="262">
        <v>9.99</v>
      </c>
      <c r="G448" s="261" t="e">
        <f>ROUNDUP(F448*#REF!,-2)</f>
        <v>#REF!</v>
      </c>
      <c r="H448" s="261" t="e">
        <f>ROUNDUP(F448*#REF!,-2)</f>
        <v>#REF!</v>
      </c>
      <c r="I448" s="2">
        <v>1</v>
      </c>
      <c r="J448" s="261" t="e">
        <f t="shared" si="24"/>
        <v>#REF!</v>
      </c>
      <c r="K448" s="261" t="e">
        <f t="shared" si="25"/>
        <v>#REF!</v>
      </c>
      <c r="L448" s="260" t="s">
        <v>3712</v>
      </c>
      <c r="M448" s="38">
        <f t="shared" si="26"/>
        <v>9.99</v>
      </c>
    </row>
    <row r="449" spans="1:13" x14ac:dyDescent="0.3">
      <c r="A449" s="4" t="s">
        <v>5301</v>
      </c>
      <c r="B449" s="242" t="s">
        <v>3740</v>
      </c>
      <c r="C449" s="6" t="s">
        <v>769</v>
      </c>
      <c r="D449" s="12" t="s">
        <v>208</v>
      </c>
      <c r="E449" s="250" t="s">
        <v>4140</v>
      </c>
      <c r="F449" s="262">
        <v>11.99</v>
      </c>
      <c r="G449" s="261" t="e">
        <f>ROUNDUP(F449*#REF!,-2)</f>
        <v>#REF!</v>
      </c>
      <c r="H449" s="261" t="e">
        <f>ROUNDUP(F449*#REF!,-2)</f>
        <v>#REF!</v>
      </c>
      <c r="I449" s="2">
        <v>1</v>
      </c>
      <c r="J449" s="263" t="e">
        <f t="shared" si="24"/>
        <v>#REF!</v>
      </c>
      <c r="K449" s="263" t="e">
        <f t="shared" si="25"/>
        <v>#REF!</v>
      </c>
      <c r="L449" s="260" t="s">
        <v>5300</v>
      </c>
      <c r="M449" s="38">
        <f t="shared" si="26"/>
        <v>11.99</v>
      </c>
    </row>
    <row r="450" spans="1:13" x14ac:dyDescent="0.3">
      <c r="A450" s="4" t="s">
        <v>3717</v>
      </c>
      <c r="B450" s="242" t="s">
        <v>3740</v>
      </c>
      <c r="C450" s="6" t="s">
        <v>769</v>
      </c>
      <c r="D450" s="12" t="s">
        <v>208</v>
      </c>
      <c r="E450" s="250" t="s">
        <v>4140</v>
      </c>
      <c r="F450" s="262">
        <v>11.99</v>
      </c>
      <c r="G450" s="261" t="e">
        <f>ROUNDUP(F450*#REF!,-2)</f>
        <v>#REF!</v>
      </c>
      <c r="H450" s="261" t="e">
        <f>ROUNDUP(F450*#REF!,-2)</f>
        <v>#REF!</v>
      </c>
      <c r="I450" s="2">
        <v>1</v>
      </c>
      <c r="J450" s="263" t="e">
        <f t="shared" si="24"/>
        <v>#REF!</v>
      </c>
      <c r="K450" s="263" t="e">
        <f t="shared" si="25"/>
        <v>#REF!</v>
      </c>
      <c r="L450" s="260" t="s">
        <v>5302</v>
      </c>
      <c r="M450" s="38">
        <f t="shared" si="26"/>
        <v>11.99</v>
      </c>
    </row>
    <row r="451" spans="1:13" x14ac:dyDescent="0.3">
      <c r="A451" s="4" t="s">
        <v>3717</v>
      </c>
      <c r="B451" s="242" t="s">
        <v>3740</v>
      </c>
      <c r="C451" s="6" t="s">
        <v>769</v>
      </c>
      <c r="D451" s="12" t="s">
        <v>208</v>
      </c>
      <c r="E451" s="250" t="s">
        <v>4139</v>
      </c>
      <c r="F451" s="262">
        <v>9.99</v>
      </c>
      <c r="G451" s="261" t="e">
        <f>ROUNDUP(F451*#REF!,-2)</f>
        <v>#REF!</v>
      </c>
      <c r="H451" s="261" t="e">
        <f>ROUNDUP(F451*#REF!,-2)</f>
        <v>#REF!</v>
      </c>
      <c r="I451" s="2">
        <v>3</v>
      </c>
      <c r="J451" s="261" t="e">
        <f t="shared" si="24"/>
        <v>#REF!</v>
      </c>
      <c r="K451" s="261" t="e">
        <f t="shared" si="25"/>
        <v>#REF!</v>
      </c>
      <c r="L451" s="260" t="s">
        <v>3718</v>
      </c>
      <c r="M451" s="38">
        <f t="shared" si="26"/>
        <v>29.97</v>
      </c>
    </row>
    <row r="452" spans="1:13" x14ac:dyDescent="0.3">
      <c r="A452" s="4" t="s">
        <v>1610</v>
      </c>
      <c r="B452" s="150" t="s">
        <v>1582</v>
      </c>
      <c r="C452" s="6" t="s">
        <v>769</v>
      </c>
      <c r="D452" s="12" t="s">
        <v>208</v>
      </c>
      <c r="E452" s="250" t="s">
        <v>4139</v>
      </c>
      <c r="F452" s="262">
        <v>14.99</v>
      </c>
      <c r="G452" s="261" t="e">
        <f>ROUNDUP(F452*#REF!,-2)</f>
        <v>#REF!</v>
      </c>
      <c r="H452" s="261" t="e">
        <f>ROUNDUP(F452*#REF!,-2)</f>
        <v>#REF!</v>
      </c>
      <c r="I452" s="2">
        <v>1</v>
      </c>
      <c r="J452" s="261" t="e">
        <f t="shared" si="24"/>
        <v>#REF!</v>
      </c>
      <c r="K452" s="261" t="e">
        <f t="shared" si="25"/>
        <v>#REF!</v>
      </c>
      <c r="L452" s="260" t="s">
        <v>1609</v>
      </c>
      <c r="M452" s="38">
        <f t="shared" si="26"/>
        <v>14.99</v>
      </c>
    </row>
    <row r="453" spans="1:13" x14ac:dyDescent="0.3">
      <c r="A453" s="21" t="s">
        <v>1610</v>
      </c>
      <c r="B453" s="150" t="s">
        <v>1582</v>
      </c>
      <c r="C453" s="6" t="s">
        <v>769</v>
      </c>
      <c r="D453" s="12" t="s">
        <v>208</v>
      </c>
      <c r="E453" s="250" t="s">
        <v>4139</v>
      </c>
      <c r="F453" s="262">
        <v>14.99</v>
      </c>
      <c r="G453" s="261" t="e">
        <f>ROUNDUP(F453*#REF!,-2)</f>
        <v>#REF!</v>
      </c>
      <c r="H453" s="261" t="e">
        <f>ROUNDUP(F453*#REF!,-2)</f>
        <v>#REF!</v>
      </c>
      <c r="I453" s="2">
        <v>1</v>
      </c>
      <c r="J453" s="263" t="e">
        <f t="shared" si="24"/>
        <v>#REF!</v>
      </c>
      <c r="K453" s="263" t="e">
        <f t="shared" si="25"/>
        <v>#REF!</v>
      </c>
      <c r="L453" s="260" t="s">
        <v>5303</v>
      </c>
      <c r="M453" s="38">
        <f t="shared" si="26"/>
        <v>14.99</v>
      </c>
    </row>
    <row r="454" spans="1:13" x14ac:dyDescent="0.3">
      <c r="A454" s="4" t="s">
        <v>1610</v>
      </c>
      <c r="B454" s="150" t="s">
        <v>1582</v>
      </c>
      <c r="C454" s="6" t="s">
        <v>769</v>
      </c>
      <c r="D454" s="12" t="s">
        <v>208</v>
      </c>
      <c r="E454" s="250" t="s">
        <v>4140</v>
      </c>
      <c r="F454" s="262">
        <v>14.99</v>
      </c>
      <c r="G454" s="261" t="e">
        <f>ROUNDUP(F454*#REF!,-2)</f>
        <v>#REF!</v>
      </c>
      <c r="H454" s="261" t="e">
        <f>ROUNDUP(F454*#REF!,-2)</f>
        <v>#REF!</v>
      </c>
      <c r="I454" s="2">
        <v>2</v>
      </c>
      <c r="J454" s="263" t="e">
        <f t="shared" si="24"/>
        <v>#REF!</v>
      </c>
      <c r="K454" s="263" t="e">
        <f t="shared" si="25"/>
        <v>#REF!</v>
      </c>
      <c r="L454" s="260" t="s">
        <v>5304</v>
      </c>
      <c r="M454" s="38">
        <f t="shared" si="26"/>
        <v>29.98</v>
      </c>
    </row>
    <row r="455" spans="1:13" x14ac:dyDescent="0.3">
      <c r="A455" s="4" t="s">
        <v>5306</v>
      </c>
      <c r="B455" s="222" t="s">
        <v>2824</v>
      </c>
      <c r="C455" s="6" t="s">
        <v>769</v>
      </c>
      <c r="D455" s="12" t="s">
        <v>208</v>
      </c>
      <c r="E455" s="250" t="s">
        <v>4139</v>
      </c>
      <c r="F455" s="262">
        <v>11.99</v>
      </c>
      <c r="G455" s="261" t="e">
        <f>ROUNDUP(F455*#REF!,-2)</f>
        <v>#REF!</v>
      </c>
      <c r="H455" s="261" t="e">
        <f>ROUNDUP(F455*#REF!,-2)</f>
        <v>#REF!</v>
      </c>
      <c r="I455" s="2">
        <v>2</v>
      </c>
      <c r="J455" s="263" t="e">
        <f t="shared" si="24"/>
        <v>#REF!</v>
      </c>
      <c r="K455" s="263" t="e">
        <f t="shared" si="25"/>
        <v>#REF!</v>
      </c>
      <c r="L455" s="260" t="s">
        <v>5305</v>
      </c>
      <c r="M455" s="38">
        <f t="shared" si="26"/>
        <v>23.98</v>
      </c>
    </row>
    <row r="456" spans="1:13" x14ac:dyDescent="0.3">
      <c r="A456" s="21" t="s">
        <v>2976</v>
      </c>
      <c r="B456" s="227" t="s">
        <v>2945</v>
      </c>
      <c r="C456" s="6" t="s">
        <v>769</v>
      </c>
      <c r="D456" s="12" t="s">
        <v>208</v>
      </c>
      <c r="E456" s="250" t="s">
        <v>4139</v>
      </c>
      <c r="F456" s="262">
        <v>7.99</v>
      </c>
      <c r="G456" s="261" t="e">
        <f>ROUNDUP(F456*#REF!,-2)</f>
        <v>#REF!</v>
      </c>
      <c r="H456" s="261" t="e">
        <f>ROUNDUP(F456*#REF!,-2)</f>
        <v>#REF!</v>
      </c>
      <c r="I456" s="2">
        <v>1</v>
      </c>
      <c r="J456" s="263" t="e">
        <f t="shared" si="24"/>
        <v>#REF!</v>
      </c>
      <c r="K456" s="263" t="e">
        <f t="shared" si="25"/>
        <v>#REF!</v>
      </c>
      <c r="L456" s="260" t="s">
        <v>5307</v>
      </c>
      <c r="M456" s="38">
        <f t="shared" si="26"/>
        <v>7.99</v>
      </c>
    </row>
    <row r="457" spans="1:13" x14ac:dyDescent="0.3">
      <c r="A457" s="4" t="s">
        <v>2976</v>
      </c>
      <c r="B457" s="227" t="s">
        <v>2945</v>
      </c>
      <c r="C457" s="6" t="s">
        <v>769</v>
      </c>
      <c r="D457" s="12" t="s">
        <v>208</v>
      </c>
      <c r="E457" s="250" t="s">
        <v>4139</v>
      </c>
      <c r="F457" s="262">
        <v>7.99</v>
      </c>
      <c r="G457" s="261" t="e">
        <f>ROUNDUP(F457*#REF!,-2)</f>
        <v>#REF!</v>
      </c>
      <c r="H457" s="261" t="e">
        <f>ROUNDUP(F457*#REF!,-2)</f>
        <v>#REF!</v>
      </c>
      <c r="I457" s="2">
        <v>6</v>
      </c>
      <c r="J457" s="263" t="e">
        <f t="shared" si="24"/>
        <v>#REF!</v>
      </c>
      <c r="K457" s="263" t="e">
        <f t="shared" si="25"/>
        <v>#REF!</v>
      </c>
      <c r="L457" s="260" t="s">
        <v>5308</v>
      </c>
      <c r="M457" s="38">
        <f t="shared" si="26"/>
        <v>47.94</v>
      </c>
    </row>
    <row r="458" spans="1:13" x14ac:dyDescent="0.3">
      <c r="A458" s="21" t="s">
        <v>2976</v>
      </c>
      <c r="B458" s="227" t="s">
        <v>2945</v>
      </c>
      <c r="C458" s="6" t="s">
        <v>769</v>
      </c>
      <c r="D458" s="12" t="s">
        <v>208</v>
      </c>
      <c r="E458" s="250" t="s">
        <v>4139</v>
      </c>
      <c r="F458" s="262">
        <v>9.99</v>
      </c>
      <c r="G458" s="261" t="e">
        <f>ROUNDUP(F458*#REF!,-2)</f>
        <v>#REF!</v>
      </c>
      <c r="H458" s="261" t="e">
        <f>ROUNDUP(F458*#REF!,-2)</f>
        <v>#REF!</v>
      </c>
      <c r="I458" s="2">
        <v>1</v>
      </c>
      <c r="J458" s="263" t="e">
        <f t="shared" si="24"/>
        <v>#REF!</v>
      </c>
      <c r="K458" s="263" t="e">
        <f t="shared" si="25"/>
        <v>#REF!</v>
      </c>
      <c r="L458" s="260" t="s">
        <v>4254</v>
      </c>
      <c r="M458" s="38">
        <f t="shared" si="26"/>
        <v>9.99</v>
      </c>
    </row>
    <row r="459" spans="1:13" x14ac:dyDescent="0.3">
      <c r="A459" s="21" t="s">
        <v>2976</v>
      </c>
      <c r="B459" s="227" t="s">
        <v>2945</v>
      </c>
      <c r="C459" s="6" t="s">
        <v>769</v>
      </c>
      <c r="D459" s="12" t="s">
        <v>208</v>
      </c>
      <c r="E459" s="250" t="s">
        <v>4140</v>
      </c>
      <c r="F459" s="262">
        <v>9.99</v>
      </c>
      <c r="G459" s="261" t="e">
        <f>ROUNDUP(F459*#REF!,-2)</f>
        <v>#REF!</v>
      </c>
      <c r="H459" s="261" t="e">
        <f>ROUNDUP(F459*#REF!,-2)</f>
        <v>#REF!</v>
      </c>
      <c r="I459" s="2">
        <v>1</v>
      </c>
      <c r="J459" s="261" t="e">
        <f t="shared" si="24"/>
        <v>#REF!</v>
      </c>
      <c r="K459" s="261" t="e">
        <f t="shared" si="25"/>
        <v>#REF!</v>
      </c>
      <c r="L459" s="260" t="s">
        <v>5309</v>
      </c>
      <c r="M459" s="38">
        <f t="shared" si="26"/>
        <v>9.99</v>
      </c>
    </row>
    <row r="460" spans="1:13" x14ac:dyDescent="0.3">
      <c r="A460" s="4" t="s">
        <v>2893</v>
      </c>
      <c r="B460" s="193" t="s">
        <v>2332</v>
      </c>
      <c r="C460" s="6" t="s">
        <v>769</v>
      </c>
      <c r="D460" s="12" t="s">
        <v>208</v>
      </c>
      <c r="E460" s="250" t="s">
        <v>4139</v>
      </c>
      <c r="F460" s="262">
        <v>2.99</v>
      </c>
      <c r="G460" s="261" t="e">
        <f>ROUNDUP(F460*#REF!,-2)</f>
        <v>#REF!</v>
      </c>
      <c r="H460" s="261" t="e">
        <f>ROUNDUP(F460*#REF!,-2)</f>
        <v>#REF!</v>
      </c>
      <c r="I460" s="2">
        <v>2</v>
      </c>
      <c r="J460" s="263" t="e">
        <f t="shared" si="24"/>
        <v>#REF!</v>
      </c>
      <c r="K460" s="263" t="e">
        <f t="shared" si="25"/>
        <v>#REF!</v>
      </c>
      <c r="L460" s="260" t="s">
        <v>2894</v>
      </c>
      <c r="M460" s="38">
        <f t="shared" si="26"/>
        <v>5.98</v>
      </c>
    </row>
    <row r="461" spans="1:13" x14ac:dyDescent="0.3">
      <c r="A461" s="4" t="s">
        <v>2893</v>
      </c>
      <c r="B461" s="193" t="s">
        <v>2332</v>
      </c>
      <c r="C461" s="6" t="s">
        <v>769</v>
      </c>
      <c r="D461" s="12" t="s">
        <v>208</v>
      </c>
      <c r="E461" s="250" t="s">
        <v>4140</v>
      </c>
      <c r="F461" s="262">
        <v>2.99</v>
      </c>
      <c r="G461" s="261" t="e">
        <f>ROUNDUP(F461*#REF!,-2)</f>
        <v>#REF!</v>
      </c>
      <c r="H461" s="261" t="e">
        <f>ROUNDUP(F461*#REF!,-2)</f>
        <v>#REF!</v>
      </c>
      <c r="I461" s="2">
        <v>1</v>
      </c>
      <c r="J461" s="263" t="e">
        <f t="shared" si="24"/>
        <v>#REF!</v>
      </c>
      <c r="K461" s="263" t="e">
        <f t="shared" si="25"/>
        <v>#REF!</v>
      </c>
      <c r="L461" s="260" t="s">
        <v>5310</v>
      </c>
      <c r="M461" s="38">
        <f t="shared" si="26"/>
        <v>2.99</v>
      </c>
    </row>
    <row r="462" spans="1:13" x14ac:dyDescent="0.3">
      <c r="A462" s="4" t="s">
        <v>5311</v>
      </c>
      <c r="B462" s="193" t="s">
        <v>2332</v>
      </c>
      <c r="C462" s="6" t="s">
        <v>769</v>
      </c>
      <c r="D462" s="12" t="s">
        <v>208</v>
      </c>
      <c r="E462" s="250" t="s">
        <v>4140</v>
      </c>
      <c r="F462" s="262">
        <v>2.99</v>
      </c>
      <c r="G462" s="261" t="e">
        <f>ROUNDUP(F462*#REF!,-2)</f>
        <v>#REF!</v>
      </c>
      <c r="H462" s="261" t="e">
        <f>ROUNDUP(F462*#REF!,-2)</f>
        <v>#REF!</v>
      </c>
      <c r="I462" s="2">
        <v>1</v>
      </c>
      <c r="J462" s="263" t="e">
        <f t="shared" si="24"/>
        <v>#REF!</v>
      </c>
      <c r="K462" s="263" t="e">
        <f t="shared" si="25"/>
        <v>#REF!</v>
      </c>
      <c r="L462" s="260" t="s">
        <v>5312</v>
      </c>
      <c r="M462" s="38">
        <f t="shared" si="26"/>
        <v>2.99</v>
      </c>
    </row>
    <row r="463" spans="1:13" x14ac:dyDescent="0.3">
      <c r="A463" s="4" t="s">
        <v>5314</v>
      </c>
      <c r="B463" s="252" t="s">
        <v>4793</v>
      </c>
      <c r="C463" s="6" t="s">
        <v>769</v>
      </c>
      <c r="D463" s="12" t="s">
        <v>208</v>
      </c>
      <c r="E463" s="250" t="s">
        <v>4139</v>
      </c>
      <c r="F463" s="262">
        <v>7.99</v>
      </c>
      <c r="G463" s="261" t="e">
        <f>ROUNDUP(F463*#REF!,-2)</f>
        <v>#REF!</v>
      </c>
      <c r="H463" s="261" t="e">
        <f>ROUNDUP(F463*#REF!,-2)</f>
        <v>#REF!</v>
      </c>
      <c r="I463" s="2">
        <v>1</v>
      </c>
      <c r="J463" s="263" t="e">
        <f t="shared" si="24"/>
        <v>#REF!</v>
      </c>
      <c r="K463" s="263" t="e">
        <f t="shared" si="25"/>
        <v>#REF!</v>
      </c>
      <c r="L463" s="260" t="s">
        <v>5313</v>
      </c>
      <c r="M463" s="38">
        <f t="shared" si="26"/>
        <v>7.99</v>
      </c>
    </row>
    <row r="464" spans="1:13" x14ac:dyDescent="0.3">
      <c r="A464" s="4" t="s">
        <v>5315</v>
      </c>
      <c r="B464" s="252" t="s">
        <v>4793</v>
      </c>
      <c r="C464" s="6" t="s">
        <v>769</v>
      </c>
      <c r="D464" s="12" t="s">
        <v>208</v>
      </c>
      <c r="E464" s="250" t="s">
        <v>4139</v>
      </c>
      <c r="F464" s="262">
        <v>10.99</v>
      </c>
      <c r="G464" s="261" t="e">
        <f>ROUNDUP(F464*#REF!,-2)</f>
        <v>#REF!</v>
      </c>
      <c r="H464" s="261" t="e">
        <f>ROUNDUP(F464*#REF!,-2)</f>
        <v>#REF!</v>
      </c>
      <c r="I464" s="2">
        <v>1</v>
      </c>
      <c r="J464" s="263" t="e">
        <f t="shared" si="24"/>
        <v>#REF!</v>
      </c>
      <c r="K464" s="263" t="e">
        <f t="shared" si="25"/>
        <v>#REF!</v>
      </c>
      <c r="L464" s="260" t="s">
        <v>5316</v>
      </c>
      <c r="M464" s="38">
        <f t="shared" si="26"/>
        <v>10.99</v>
      </c>
    </row>
    <row r="465" spans="1:13" x14ac:dyDescent="0.3">
      <c r="A465" s="21" t="s">
        <v>5318</v>
      </c>
      <c r="B465" s="193" t="s">
        <v>2332</v>
      </c>
      <c r="C465" s="6" t="s">
        <v>769</v>
      </c>
      <c r="D465" s="12" t="s">
        <v>208</v>
      </c>
      <c r="E465" s="250" t="s">
        <v>4139</v>
      </c>
      <c r="F465" s="262">
        <v>5.99</v>
      </c>
      <c r="G465" s="261" t="e">
        <f>ROUNDUP(F465*#REF!,-2)</f>
        <v>#REF!</v>
      </c>
      <c r="H465" s="261" t="e">
        <f>ROUNDUP(F465*#REF!,-2)</f>
        <v>#REF!</v>
      </c>
      <c r="I465" s="2">
        <v>2</v>
      </c>
      <c r="J465" s="263" t="e">
        <f t="shared" si="24"/>
        <v>#REF!</v>
      </c>
      <c r="K465" s="263" t="e">
        <f t="shared" si="25"/>
        <v>#REF!</v>
      </c>
      <c r="L465" s="260" t="s">
        <v>5317</v>
      </c>
      <c r="M465" s="38">
        <f t="shared" si="26"/>
        <v>11.98</v>
      </c>
    </row>
    <row r="466" spans="1:13" x14ac:dyDescent="0.3">
      <c r="A466" s="4" t="s">
        <v>5318</v>
      </c>
      <c r="B466" s="193" t="s">
        <v>2332</v>
      </c>
      <c r="C466" s="6" t="s">
        <v>769</v>
      </c>
      <c r="D466" s="12" t="s">
        <v>208</v>
      </c>
      <c r="E466" s="250" t="s">
        <v>4139</v>
      </c>
      <c r="F466" s="262">
        <v>5.99</v>
      </c>
      <c r="G466" s="261" t="e">
        <f>ROUNDUP(F466*#REF!,-2)</f>
        <v>#REF!</v>
      </c>
      <c r="H466" s="261" t="e">
        <f>ROUNDUP(F466*#REF!,-2)</f>
        <v>#REF!</v>
      </c>
      <c r="I466" s="2">
        <v>1</v>
      </c>
      <c r="J466" s="263" t="e">
        <f t="shared" si="24"/>
        <v>#REF!</v>
      </c>
      <c r="K466" s="263" t="e">
        <f t="shared" si="25"/>
        <v>#REF!</v>
      </c>
      <c r="L466" s="260" t="s">
        <v>5319</v>
      </c>
      <c r="M466" s="38">
        <f t="shared" si="26"/>
        <v>5.99</v>
      </c>
    </row>
    <row r="467" spans="1:13" x14ac:dyDescent="0.3">
      <c r="A467" s="4" t="s">
        <v>3187</v>
      </c>
      <c r="B467" s="232" t="s">
        <v>3182</v>
      </c>
      <c r="C467" s="6" t="s">
        <v>769</v>
      </c>
      <c r="D467" s="12" t="s">
        <v>208</v>
      </c>
      <c r="E467" s="250" t="s">
        <v>4139</v>
      </c>
      <c r="F467" s="262">
        <v>4.99</v>
      </c>
      <c r="G467" s="261" t="e">
        <f>ROUNDUP(F467*#REF!,-2)</f>
        <v>#REF!</v>
      </c>
      <c r="H467" s="261" t="e">
        <f>ROUNDUP(F467*#REF!,-2)</f>
        <v>#REF!</v>
      </c>
      <c r="I467" s="2">
        <v>1</v>
      </c>
      <c r="J467" s="263" t="e">
        <f t="shared" si="24"/>
        <v>#REF!</v>
      </c>
      <c r="K467" s="263" t="e">
        <f t="shared" si="25"/>
        <v>#REF!</v>
      </c>
      <c r="L467" s="260" t="s">
        <v>3186</v>
      </c>
      <c r="M467" s="38">
        <f t="shared" si="26"/>
        <v>4.99</v>
      </c>
    </row>
    <row r="468" spans="1:13" x14ac:dyDescent="0.3">
      <c r="A468" s="21" t="s">
        <v>3187</v>
      </c>
      <c r="B468" s="232" t="s">
        <v>3182</v>
      </c>
      <c r="C468" s="6" t="s">
        <v>769</v>
      </c>
      <c r="D468" s="12" t="s">
        <v>208</v>
      </c>
      <c r="E468" s="250" t="s">
        <v>4139</v>
      </c>
      <c r="F468" s="262">
        <v>6.99</v>
      </c>
      <c r="G468" s="261" t="e">
        <f>ROUNDUP(F468*#REF!,-2)</f>
        <v>#REF!</v>
      </c>
      <c r="H468" s="261" t="e">
        <f>ROUNDUP(F468*#REF!,-2)</f>
        <v>#REF!</v>
      </c>
      <c r="I468" s="2">
        <v>1</v>
      </c>
      <c r="J468" s="263" t="e">
        <f t="shared" si="24"/>
        <v>#REF!</v>
      </c>
      <c r="K468" s="263" t="e">
        <f t="shared" si="25"/>
        <v>#REF!</v>
      </c>
      <c r="L468" s="260" t="s">
        <v>4142</v>
      </c>
      <c r="M468" s="38">
        <f t="shared" si="26"/>
        <v>6.99</v>
      </c>
    </row>
    <row r="469" spans="1:13" x14ac:dyDescent="0.3">
      <c r="A469" s="4" t="s">
        <v>3197</v>
      </c>
      <c r="B469" s="232" t="s">
        <v>3182</v>
      </c>
      <c r="C469" s="6" t="s">
        <v>769</v>
      </c>
      <c r="D469" s="12" t="s">
        <v>208</v>
      </c>
      <c r="E469" s="250" t="s">
        <v>4139</v>
      </c>
      <c r="F469" s="262">
        <v>4.99</v>
      </c>
      <c r="G469" s="261" t="e">
        <f>ROUNDUP(F469*#REF!,-2)</f>
        <v>#REF!</v>
      </c>
      <c r="H469" s="261" t="e">
        <f>ROUNDUP(F469*#REF!,-2)</f>
        <v>#REF!</v>
      </c>
      <c r="I469" s="2">
        <v>1</v>
      </c>
      <c r="J469" s="263" t="e">
        <f t="shared" si="24"/>
        <v>#REF!</v>
      </c>
      <c r="K469" s="263" t="e">
        <f t="shared" si="25"/>
        <v>#REF!</v>
      </c>
      <c r="L469" s="260" t="s">
        <v>3196</v>
      </c>
      <c r="M469" s="38">
        <f t="shared" si="26"/>
        <v>4.99</v>
      </c>
    </row>
    <row r="470" spans="1:13" x14ac:dyDescent="0.3">
      <c r="A470" s="21" t="s">
        <v>5320</v>
      </c>
      <c r="B470" s="227" t="s">
        <v>2945</v>
      </c>
      <c r="C470" s="6" t="s">
        <v>769</v>
      </c>
      <c r="D470" s="12" t="s">
        <v>208</v>
      </c>
      <c r="E470" s="250" t="s">
        <v>4139</v>
      </c>
      <c r="F470" s="262">
        <v>9.99</v>
      </c>
      <c r="G470" s="261" t="e">
        <f>ROUNDUP(F470*#REF!,-2)</f>
        <v>#REF!</v>
      </c>
      <c r="H470" s="261" t="e">
        <f>ROUNDUP(F470*#REF!,-2)</f>
        <v>#REF!</v>
      </c>
      <c r="I470" s="2">
        <v>1</v>
      </c>
      <c r="J470" s="263" t="e">
        <f t="shared" si="24"/>
        <v>#REF!</v>
      </c>
      <c r="K470" s="263" t="e">
        <f t="shared" si="25"/>
        <v>#REF!</v>
      </c>
      <c r="L470" s="260" t="s">
        <v>5321</v>
      </c>
      <c r="M470" s="38">
        <f t="shared" si="26"/>
        <v>9.99</v>
      </c>
    </row>
    <row r="471" spans="1:13" x14ac:dyDescent="0.3">
      <c r="A471" s="4" t="s">
        <v>5320</v>
      </c>
      <c r="B471" s="227" t="s">
        <v>2945</v>
      </c>
      <c r="C471" s="6" t="s">
        <v>769</v>
      </c>
      <c r="D471" s="12" t="s">
        <v>208</v>
      </c>
      <c r="E471" s="250" t="s">
        <v>4139</v>
      </c>
      <c r="F471" s="262">
        <v>7.99</v>
      </c>
      <c r="G471" s="261" t="e">
        <f>ROUNDUP(F471*#REF!,-2)</f>
        <v>#REF!</v>
      </c>
      <c r="H471" s="261" t="e">
        <f>ROUNDUP(F471*#REF!,-2)</f>
        <v>#REF!</v>
      </c>
      <c r="I471" s="2">
        <v>1</v>
      </c>
      <c r="J471" s="261" t="e">
        <f t="shared" si="24"/>
        <v>#REF!</v>
      </c>
      <c r="K471" s="261" t="e">
        <f t="shared" si="25"/>
        <v>#REF!</v>
      </c>
      <c r="L471" s="260" t="s">
        <v>5322</v>
      </c>
      <c r="M471" s="38">
        <f t="shared" si="26"/>
        <v>7.99</v>
      </c>
    </row>
    <row r="472" spans="1:13" x14ac:dyDescent="0.3">
      <c r="A472" s="4" t="s">
        <v>5324</v>
      </c>
      <c r="B472" s="227" t="s">
        <v>2945</v>
      </c>
      <c r="C472" s="6" t="s">
        <v>769</v>
      </c>
      <c r="D472" s="12" t="s">
        <v>208</v>
      </c>
      <c r="E472" s="250" t="s">
        <v>4140</v>
      </c>
      <c r="F472" s="262">
        <v>7.99</v>
      </c>
      <c r="G472" s="261" t="e">
        <f>ROUNDUP(F472*#REF!,-2)</f>
        <v>#REF!</v>
      </c>
      <c r="H472" s="261" t="e">
        <f>ROUNDUP(F472*#REF!,-2)</f>
        <v>#REF!</v>
      </c>
      <c r="I472" s="2">
        <v>2</v>
      </c>
      <c r="J472" s="261" t="e">
        <f t="shared" si="24"/>
        <v>#REF!</v>
      </c>
      <c r="K472" s="261" t="e">
        <f t="shared" si="25"/>
        <v>#REF!</v>
      </c>
      <c r="L472" s="260" t="s">
        <v>5323</v>
      </c>
      <c r="M472" s="38">
        <f t="shared" si="26"/>
        <v>15.98</v>
      </c>
    </row>
    <row r="473" spans="1:13" x14ac:dyDescent="0.3">
      <c r="A473" s="21" t="s">
        <v>165</v>
      </c>
      <c r="B473" s="163" t="s">
        <v>1134</v>
      </c>
      <c r="C473" s="6" t="s">
        <v>769</v>
      </c>
      <c r="D473" s="12" t="s">
        <v>208</v>
      </c>
      <c r="E473" s="250" t="s">
        <v>4139</v>
      </c>
      <c r="F473" s="262">
        <v>6.99</v>
      </c>
      <c r="G473" s="261" t="e">
        <f>ROUNDUP(F473*#REF!,-2)</f>
        <v>#REF!</v>
      </c>
      <c r="H473" s="261" t="e">
        <f>ROUNDUP(F473*#REF!,-2)</f>
        <v>#REF!</v>
      </c>
      <c r="I473" s="2">
        <v>4</v>
      </c>
      <c r="J473" s="263" t="e">
        <f t="shared" si="24"/>
        <v>#REF!</v>
      </c>
      <c r="K473" s="263" t="e">
        <f t="shared" si="25"/>
        <v>#REF!</v>
      </c>
      <c r="L473" s="260" t="s">
        <v>5325</v>
      </c>
      <c r="M473" s="38">
        <f t="shared" si="26"/>
        <v>27.96</v>
      </c>
    </row>
    <row r="474" spans="1:13" x14ac:dyDescent="0.3">
      <c r="A474" s="4" t="s">
        <v>5327</v>
      </c>
      <c r="B474" s="164" t="s">
        <v>1135</v>
      </c>
      <c r="C474" s="9" t="s">
        <v>182</v>
      </c>
      <c r="D474" s="228" t="s">
        <v>3049</v>
      </c>
      <c r="E474" s="250" t="s">
        <v>4139</v>
      </c>
      <c r="F474" s="262">
        <v>4.99</v>
      </c>
      <c r="G474" s="261" t="e">
        <f>ROUNDUP(F474*#REF!,-2)</f>
        <v>#REF!</v>
      </c>
      <c r="H474" s="261" t="e">
        <f>ROUNDUP(F474*#REF!,-2)</f>
        <v>#REF!</v>
      </c>
      <c r="I474" s="2">
        <v>1</v>
      </c>
      <c r="J474" s="263" t="e">
        <f t="shared" si="24"/>
        <v>#REF!</v>
      </c>
      <c r="K474" s="263" t="e">
        <f t="shared" si="25"/>
        <v>#REF!</v>
      </c>
      <c r="L474" s="260" t="s">
        <v>5326</v>
      </c>
      <c r="M474" s="38">
        <f t="shared" si="26"/>
        <v>4.99</v>
      </c>
    </row>
    <row r="475" spans="1:13" x14ac:dyDescent="0.3">
      <c r="A475" s="4" t="s">
        <v>5328</v>
      </c>
      <c r="B475" s="158" t="s">
        <v>1126</v>
      </c>
      <c r="C475" s="22" t="s">
        <v>183</v>
      </c>
      <c r="D475" s="228" t="s">
        <v>3049</v>
      </c>
      <c r="E475" s="250" t="s">
        <v>4140</v>
      </c>
      <c r="F475" s="262">
        <v>16.989999999999998</v>
      </c>
      <c r="G475" s="261" t="e">
        <f>ROUNDUP(F475*#REF!,-2)</f>
        <v>#REF!</v>
      </c>
      <c r="H475" s="261" t="e">
        <f>ROUNDUP(F475*#REF!,-2)</f>
        <v>#REF!</v>
      </c>
      <c r="I475" s="2">
        <v>1</v>
      </c>
      <c r="J475" s="263" t="e">
        <f t="shared" ref="J475:J506" si="27">G475*I475</f>
        <v>#REF!</v>
      </c>
      <c r="K475" s="263" t="e">
        <f t="shared" ref="K475:K506" si="28">H475*I475</f>
        <v>#REF!</v>
      </c>
      <c r="L475" s="260" t="s">
        <v>5329</v>
      </c>
      <c r="M475" s="38">
        <f t="shared" ref="M475:M506" si="29">F475*I475</f>
        <v>16.989999999999998</v>
      </c>
    </row>
    <row r="476" spans="1:13" x14ac:dyDescent="0.3">
      <c r="A476" s="4" t="s">
        <v>162</v>
      </c>
      <c r="B476" s="163" t="s">
        <v>1134</v>
      </c>
      <c r="C476" s="10" t="s">
        <v>181</v>
      </c>
      <c r="D476" s="11" t="s">
        <v>210</v>
      </c>
      <c r="E476" s="250" t="s">
        <v>4139</v>
      </c>
      <c r="F476" s="262">
        <v>5.99</v>
      </c>
      <c r="G476" s="261" t="e">
        <f>ROUNDUP(F476*#REF!,-2)</f>
        <v>#REF!</v>
      </c>
      <c r="H476" s="261" t="e">
        <f>ROUNDUP(F476*#REF!,-2)</f>
        <v>#REF!</v>
      </c>
      <c r="I476" s="2">
        <v>3</v>
      </c>
      <c r="J476" s="263" t="e">
        <f t="shared" si="27"/>
        <v>#REF!</v>
      </c>
      <c r="K476" s="263" t="e">
        <f t="shared" si="28"/>
        <v>#REF!</v>
      </c>
      <c r="L476" s="260" t="s">
        <v>163</v>
      </c>
      <c r="M476" s="38">
        <f t="shared" si="29"/>
        <v>17.97</v>
      </c>
    </row>
    <row r="477" spans="1:13" x14ac:dyDescent="0.3">
      <c r="A477" s="4" t="s">
        <v>5332</v>
      </c>
      <c r="B477" s="242" t="s">
        <v>3740</v>
      </c>
      <c r="C477" s="10" t="s">
        <v>181</v>
      </c>
      <c r="D477" s="11" t="s">
        <v>210</v>
      </c>
      <c r="E477" s="250" t="s">
        <v>4139</v>
      </c>
      <c r="F477" s="262">
        <v>5.99</v>
      </c>
      <c r="G477" s="261" t="e">
        <f>ROUNDUP(F477*#REF!,-2)</f>
        <v>#REF!</v>
      </c>
      <c r="H477" s="261" t="e">
        <f>ROUNDUP(F477*#REF!,-2)</f>
        <v>#REF!</v>
      </c>
      <c r="I477" s="2">
        <v>1</v>
      </c>
      <c r="J477" s="263" t="e">
        <f t="shared" si="27"/>
        <v>#REF!</v>
      </c>
      <c r="K477" s="263" t="e">
        <f t="shared" si="28"/>
        <v>#REF!</v>
      </c>
      <c r="L477" s="260" t="s">
        <v>5331</v>
      </c>
      <c r="M477" s="38">
        <f t="shared" si="29"/>
        <v>5.99</v>
      </c>
    </row>
    <row r="478" spans="1:13" x14ac:dyDescent="0.3">
      <c r="A478" s="4" t="s">
        <v>3327</v>
      </c>
      <c r="B478" s="163" t="s">
        <v>1134</v>
      </c>
      <c r="C478" s="10" t="s">
        <v>181</v>
      </c>
      <c r="D478" s="11" t="s">
        <v>210</v>
      </c>
      <c r="E478" s="250" t="s">
        <v>4139</v>
      </c>
      <c r="F478" s="262">
        <v>5.99</v>
      </c>
      <c r="G478" s="261" t="e">
        <f>ROUNDUP(F478*#REF!,-2)</f>
        <v>#REF!</v>
      </c>
      <c r="H478" s="261" t="e">
        <f>ROUNDUP(F478*#REF!,-2)</f>
        <v>#REF!</v>
      </c>
      <c r="I478" s="2">
        <v>1</v>
      </c>
      <c r="J478" s="263" t="e">
        <f t="shared" si="27"/>
        <v>#REF!</v>
      </c>
      <c r="K478" s="263" t="e">
        <f t="shared" si="28"/>
        <v>#REF!</v>
      </c>
      <c r="L478" s="260" t="s">
        <v>3328</v>
      </c>
      <c r="M478" s="38">
        <f t="shared" si="29"/>
        <v>5.99</v>
      </c>
    </row>
    <row r="479" spans="1:13" x14ac:dyDescent="0.3">
      <c r="A479" s="4" t="s">
        <v>5333</v>
      </c>
      <c r="B479" s="177" t="s">
        <v>1800</v>
      </c>
      <c r="C479" s="10" t="s">
        <v>181</v>
      </c>
      <c r="D479" s="11" t="s">
        <v>210</v>
      </c>
      <c r="E479" s="250" t="s">
        <v>4139</v>
      </c>
      <c r="F479" s="262">
        <v>2.99</v>
      </c>
      <c r="G479" s="261" t="e">
        <f>ROUNDUP(F479*#REF!,-2)</f>
        <v>#REF!</v>
      </c>
      <c r="H479" s="261" t="e">
        <f>ROUNDUP(F479*#REF!,-2)</f>
        <v>#REF!</v>
      </c>
      <c r="I479" s="2">
        <v>1</v>
      </c>
      <c r="J479" s="263" t="e">
        <f t="shared" si="27"/>
        <v>#REF!</v>
      </c>
      <c r="K479" s="263" t="e">
        <f t="shared" si="28"/>
        <v>#REF!</v>
      </c>
      <c r="L479" s="260" t="s">
        <v>5330</v>
      </c>
      <c r="M479" s="38">
        <f t="shared" si="29"/>
        <v>2.99</v>
      </c>
    </row>
    <row r="480" spans="1:13" x14ac:dyDescent="0.3">
      <c r="A480" s="4" t="s">
        <v>5334</v>
      </c>
      <c r="B480" s="222" t="s">
        <v>2824</v>
      </c>
      <c r="C480" s="10" t="s">
        <v>181</v>
      </c>
      <c r="D480" s="11" t="s">
        <v>210</v>
      </c>
      <c r="E480" s="250" t="s">
        <v>4140</v>
      </c>
      <c r="F480" s="262">
        <v>5.99</v>
      </c>
      <c r="G480" s="261" t="e">
        <f>ROUNDUP(F480*#REF!,-2)</f>
        <v>#REF!</v>
      </c>
      <c r="H480" s="261" t="e">
        <f>ROUNDUP(F480*#REF!,-2)</f>
        <v>#REF!</v>
      </c>
      <c r="I480" s="2">
        <v>1</v>
      </c>
      <c r="J480" s="263" t="e">
        <f t="shared" si="27"/>
        <v>#REF!</v>
      </c>
      <c r="K480" s="263" t="e">
        <f t="shared" si="28"/>
        <v>#REF!</v>
      </c>
      <c r="L480" s="260" t="s">
        <v>5335</v>
      </c>
      <c r="M480" s="38">
        <f t="shared" si="29"/>
        <v>5.99</v>
      </c>
    </row>
    <row r="481" spans="1:13" x14ac:dyDescent="0.3">
      <c r="A481" s="4" t="s">
        <v>5334</v>
      </c>
      <c r="B481" s="222" t="s">
        <v>2824</v>
      </c>
      <c r="C481" s="10" t="s">
        <v>181</v>
      </c>
      <c r="D481" s="11" t="s">
        <v>210</v>
      </c>
      <c r="E481" s="250" t="s">
        <v>4139</v>
      </c>
      <c r="F481" s="262">
        <v>3.99</v>
      </c>
      <c r="G481" s="261" t="e">
        <f>ROUNDUP(F481*#REF!,-2)</f>
        <v>#REF!</v>
      </c>
      <c r="H481" s="261" t="e">
        <f>ROUNDUP(F481*#REF!,-2)</f>
        <v>#REF!</v>
      </c>
      <c r="I481" s="2">
        <v>3</v>
      </c>
      <c r="J481" s="263" t="e">
        <f t="shared" si="27"/>
        <v>#REF!</v>
      </c>
      <c r="K481" s="263" t="e">
        <f t="shared" si="28"/>
        <v>#REF!</v>
      </c>
      <c r="L481" s="260" t="s">
        <v>5336</v>
      </c>
      <c r="M481" s="38">
        <f t="shared" si="29"/>
        <v>11.97</v>
      </c>
    </row>
    <row r="482" spans="1:13" x14ac:dyDescent="0.3">
      <c r="A482" s="4" t="s">
        <v>5337</v>
      </c>
      <c r="B482" s="252" t="s">
        <v>4793</v>
      </c>
      <c r="C482" s="10" t="s">
        <v>181</v>
      </c>
      <c r="D482" s="11" t="s">
        <v>210</v>
      </c>
      <c r="E482" s="250" t="s">
        <v>4139</v>
      </c>
      <c r="F482" s="262">
        <v>14.99</v>
      </c>
      <c r="G482" s="261" t="e">
        <f>ROUNDUP(F482*#REF!,-2)</f>
        <v>#REF!</v>
      </c>
      <c r="H482" s="261" t="e">
        <f>ROUNDUP(F482*#REF!,-2)</f>
        <v>#REF!</v>
      </c>
      <c r="I482" s="2">
        <v>1</v>
      </c>
      <c r="J482" s="263" t="e">
        <f t="shared" si="27"/>
        <v>#REF!</v>
      </c>
      <c r="K482" s="263" t="e">
        <f t="shared" si="28"/>
        <v>#REF!</v>
      </c>
      <c r="L482" s="260" t="s">
        <v>5338</v>
      </c>
      <c r="M482" s="38">
        <f t="shared" si="29"/>
        <v>14.99</v>
      </c>
    </row>
    <row r="483" spans="1:13" x14ac:dyDescent="0.3">
      <c r="A483" s="4" t="s">
        <v>5340</v>
      </c>
      <c r="B483" s="232" t="s">
        <v>3182</v>
      </c>
      <c r="C483" s="9" t="s">
        <v>182</v>
      </c>
      <c r="D483" s="11" t="s">
        <v>210</v>
      </c>
      <c r="E483" s="250" t="s">
        <v>4139</v>
      </c>
      <c r="F483" s="262">
        <v>3.49</v>
      </c>
      <c r="G483" s="261" t="e">
        <f>ROUNDUP(F483*#REF!,-2)</f>
        <v>#REF!</v>
      </c>
      <c r="H483" s="261" t="e">
        <f>ROUNDUP(F483*#REF!,-2)</f>
        <v>#REF!</v>
      </c>
      <c r="I483" s="2">
        <v>1</v>
      </c>
      <c r="J483" s="263" t="e">
        <f t="shared" si="27"/>
        <v>#REF!</v>
      </c>
      <c r="K483" s="263" t="e">
        <f t="shared" si="28"/>
        <v>#REF!</v>
      </c>
      <c r="L483" s="260" t="s">
        <v>5339</v>
      </c>
      <c r="M483" s="38">
        <f t="shared" si="29"/>
        <v>3.49</v>
      </c>
    </row>
    <row r="484" spans="1:13" x14ac:dyDescent="0.3">
      <c r="A484" s="21" t="s">
        <v>5342</v>
      </c>
      <c r="B484" s="150" t="s">
        <v>1582</v>
      </c>
      <c r="C484" s="9" t="s">
        <v>182</v>
      </c>
      <c r="D484" s="11" t="s">
        <v>210</v>
      </c>
      <c r="E484" s="250" t="s">
        <v>4140</v>
      </c>
      <c r="F484" s="262">
        <v>5.99</v>
      </c>
      <c r="G484" s="261" t="e">
        <f>ROUNDUP(F484*#REF!,-2)</f>
        <v>#REF!</v>
      </c>
      <c r="H484" s="261" t="e">
        <f>ROUNDUP(F484*#REF!,-2)</f>
        <v>#REF!</v>
      </c>
      <c r="I484" s="2">
        <v>1</v>
      </c>
      <c r="J484" s="263" t="e">
        <f t="shared" si="27"/>
        <v>#REF!</v>
      </c>
      <c r="K484" s="263" t="e">
        <f t="shared" si="28"/>
        <v>#REF!</v>
      </c>
      <c r="L484" s="260" t="s">
        <v>5341</v>
      </c>
      <c r="M484" s="38">
        <f t="shared" si="29"/>
        <v>5.99</v>
      </c>
    </row>
    <row r="485" spans="1:13" x14ac:dyDescent="0.3">
      <c r="A485" s="21" t="s">
        <v>3073</v>
      </c>
      <c r="B485" s="150" t="s">
        <v>1582</v>
      </c>
      <c r="C485" s="9" t="s">
        <v>182</v>
      </c>
      <c r="D485" s="11" t="s">
        <v>210</v>
      </c>
      <c r="E485" s="250" t="s">
        <v>4139</v>
      </c>
      <c r="F485" s="262">
        <v>3.99</v>
      </c>
      <c r="G485" s="261" t="e">
        <f>ROUNDUP(F485*#REF!,-2)</f>
        <v>#REF!</v>
      </c>
      <c r="H485" s="261" t="e">
        <f>ROUNDUP(F485*#REF!,-2)</f>
        <v>#REF!</v>
      </c>
      <c r="I485" s="2">
        <v>1</v>
      </c>
      <c r="J485" s="263" t="e">
        <f t="shared" si="27"/>
        <v>#REF!</v>
      </c>
      <c r="K485" s="263" t="e">
        <f t="shared" si="28"/>
        <v>#REF!</v>
      </c>
      <c r="L485" s="260" t="s">
        <v>3072</v>
      </c>
      <c r="M485" s="38">
        <f t="shared" si="29"/>
        <v>3.99</v>
      </c>
    </row>
    <row r="486" spans="1:13" x14ac:dyDescent="0.3">
      <c r="A486" s="4" t="s">
        <v>2383</v>
      </c>
      <c r="B486" s="193" t="s">
        <v>2332</v>
      </c>
      <c r="C486" s="22" t="s">
        <v>183</v>
      </c>
      <c r="D486" s="11" t="s">
        <v>210</v>
      </c>
      <c r="E486" s="250" t="s">
        <v>4139</v>
      </c>
      <c r="F486" s="262">
        <v>6.99</v>
      </c>
      <c r="G486" s="261" t="e">
        <f>ROUNDUP(F486*#REF!,-2)</f>
        <v>#REF!</v>
      </c>
      <c r="H486" s="261" t="e">
        <f>ROUNDUP(F486*#REF!,-2)</f>
        <v>#REF!</v>
      </c>
      <c r="I486" s="2">
        <v>1</v>
      </c>
      <c r="J486" s="261" t="e">
        <f t="shared" si="27"/>
        <v>#REF!</v>
      </c>
      <c r="K486" s="261" t="e">
        <f t="shared" si="28"/>
        <v>#REF!</v>
      </c>
      <c r="L486" s="260" t="s">
        <v>2382</v>
      </c>
      <c r="M486" s="38">
        <f t="shared" si="29"/>
        <v>6.99</v>
      </c>
    </row>
    <row r="487" spans="1:13" x14ac:dyDescent="0.3">
      <c r="A487" s="4" t="s">
        <v>5343</v>
      </c>
      <c r="B487" s="177" t="s">
        <v>1800</v>
      </c>
      <c r="C487" s="22" t="s">
        <v>183</v>
      </c>
      <c r="D487" s="11" t="s">
        <v>210</v>
      </c>
      <c r="E487" s="250" t="s">
        <v>4139</v>
      </c>
      <c r="F487" s="262">
        <v>7.99</v>
      </c>
      <c r="G487" s="261" t="e">
        <f>ROUNDUP(F487*#REF!,-2)</f>
        <v>#REF!</v>
      </c>
      <c r="H487" s="261" t="e">
        <f>ROUNDUP(F487*#REF!,-2)</f>
        <v>#REF!</v>
      </c>
      <c r="I487" s="2">
        <v>1</v>
      </c>
      <c r="J487" s="263" t="e">
        <f t="shared" si="27"/>
        <v>#REF!</v>
      </c>
      <c r="K487" s="263" t="e">
        <f t="shared" si="28"/>
        <v>#REF!</v>
      </c>
      <c r="L487" s="260" t="s">
        <v>5344</v>
      </c>
      <c r="M487" s="38">
        <f t="shared" si="29"/>
        <v>7.99</v>
      </c>
    </row>
    <row r="488" spans="1:13" x14ac:dyDescent="0.3">
      <c r="A488" s="4" t="s">
        <v>5346</v>
      </c>
      <c r="B488" s="222" t="s">
        <v>2824</v>
      </c>
      <c r="C488" s="22" t="s">
        <v>183</v>
      </c>
      <c r="D488" s="11" t="s">
        <v>210</v>
      </c>
      <c r="E488" s="250" t="s">
        <v>4139</v>
      </c>
      <c r="F488" s="262">
        <v>4.99</v>
      </c>
      <c r="G488" s="261" t="e">
        <f>ROUNDUP(F488*#REF!,-2)</f>
        <v>#REF!</v>
      </c>
      <c r="H488" s="261" t="e">
        <f>ROUNDUP(F488*#REF!,-2)</f>
        <v>#REF!</v>
      </c>
      <c r="I488" s="2">
        <v>1</v>
      </c>
      <c r="J488" s="263" t="e">
        <f t="shared" si="27"/>
        <v>#REF!</v>
      </c>
      <c r="K488" s="263" t="e">
        <f t="shared" si="28"/>
        <v>#REF!</v>
      </c>
      <c r="L488" s="260" t="s">
        <v>5345</v>
      </c>
      <c r="M488" s="38">
        <f t="shared" si="29"/>
        <v>4.99</v>
      </c>
    </row>
    <row r="489" spans="1:13" x14ac:dyDescent="0.3">
      <c r="A489" s="4" t="s">
        <v>5347</v>
      </c>
      <c r="B489" s="242" t="s">
        <v>3740</v>
      </c>
      <c r="C489" s="22" t="s">
        <v>183</v>
      </c>
      <c r="D489" s="11" t="s">
        <v>210</v>
      </c>
      <c r="E489" s="250" t="s">
        <v>4139</v>
      </c>
      <c r="F489" s="262">
        <v>2.99</v>
      </c>
      <c r="G489" s="261" t="e">
        <f>ROUNDUP(F489*#REF!,-2)</f>
        <v>#REF!</v>
      </c>
      <c r="H489" s="261" t="e">
        <f>ROUNDUP(F489*#REF!,-2)</f>
        <v>#REF!</v>
      </c>
      <c r="I489" s="2">
        <v>1</v>
      </c>
      <c r="J489" s="261" t="e">
        <f t="shared" si="27"/>
        <v>#REF!</v>
      </c>
      <c r="K489" s="261" t="e">
        <f t="shared" si="28"/>
        <v>#REF!</v>
      </c>
      <c r="L489" s="260" t="s">
        <v>5348</v>
      </c>
      <c r="M489" s="38">
        <f t="shared" si="29"/>
        <v>2.99</v>
      </c>
    </row>
    <row r="490" spans="1:13" x14ac:dyDescent="0.3">
      <c r="A490" s="4" t="s">
        <v>5350</v>
      </c>
      <c r="B490" s="193" t="s">
        <v>2332</v>
      </c>
      <c r="C490" s="22" t="s">
        <v>183</v>
      </c>
      <c r="D490" s="11" t="s">
        <v>210</v>
      </c>
      <c r="E490" s="250" t="s">
        <v>4139</v>
      </c>
      <c r="F490" s="262">
        <v>14.99</v>
      </c>
      <c r="G490" s="261" t="e">
        <f>ROUNDUP(F490*#REF!,-2)</f>
        <v>#REF!</v>
      </c>
      <c r="H490" s="261" t="e">
        <f>ROUNDUP(F490*#REF!,-2)</f>
        <v>#REF!</v>
      </c>
      <c r="I490" s="2">
        <v>1</v>
      </c>
      <c r="J490" s="263" t="e">
        <f t="shared" si="27"/>
        <v>#REF!</v>
      </c>
      <c r="K490" s="263" t="e">
        <f t="shared" si="28"/>
        <v>#REF!</v>
      </c>
      <c r="L490" s="260" t="s">
        <v>5349</v>
      </c>
      <c r="M490" s="38">
        <f t="shared" si="29"/>
        <v>14.99</v>
      </c>
    </row>
    <row r="491" spans="1:13" x14ac:dyDescent="0.3">
      <c r="A491" s="21" t="s">
        <v>5351</v>
      </c>
      <c r="B491" s="227" t="s">
        <v>2945</v>
      </c>
      <c r="C491" s="8" t="s">
        <v>184</v>
      </c>
      <c r="D491" s="11" t="s">
        <v>210</v>
      </c>
      <c r="E491" s="250" t="s">
        <v>4139</v>
      </c>
      <c r="F491" s="262">
        <v>5.99</v>
      </c>
      <c r="G491" s="261" t="e">
        <f>ROUNDUP(F491*#REF!,-2)</f>
        <v>#REF!</v>
      </c>
      <c r="H491" s="261" t="e">
        <f>ROUNDUP(F491*#REF!,-2)</f>
        <v>#REF!</v>
      </c>
      <c r="I491" s="2">
        <v>1</v>
      </c>
      <c r="J491" s="263" t="e">
        <f t="shared" si="27"/>
        <v>#REF!</v>
      </c>
      <c r="K491" s="263" t="e">
        <f t="shared" si="28"/>
        <v>#REF!</v>
      </c>
      <c r="L491" s="260" t="s">
        <v>5352</v>
      </c>
      <c r="M491" s="38">
        <f t="shared" si="29"/>
        <v>5.99</v>
      </c>
    </row>
    <row r="492" spans="1:13" x14ac:dyDescent="0.3">
      <c r="A492" s="4" t="s">
        <v>5151</v>
      </c>
      <c r="B492" s="227" t="s">
        <v>2945</v>
      </c>
      <c r="C492" s="8" t="s">
        <v>184</v>
      </c>
      <c r="D492" s="11" t="s">
        <v>210</v>
      </c>
      <c r="E492" s="250" t="s">
        <v>4139</v>
      </c>
      <c r="F492" s="262">
        <v>5.99</v>
      </c>
      <c r="G492" s="261" t="e">
        <f>ROUNDUP(F492*#REF!,-2)</f>
        <v>#REF!</v>
      </c>
      <c r="H492" s="261" t="e">
        <f>ROUNDUP(F492*#REF!,-2)</f>
        <v>#REF!</v>
      </c>
      <c r="I492" s="2">
        <v>1</v>
      </c>
      <c r="J492" s="263" t="e">
        <f t="shared" si="27"/>
        <v>#REF!</v>
      </c>
      <c r="K492" s="263" t="e">
        <f t="shared" si="28"/>
        <v>#REF!</v>
      </c>
      <c r="L492" s="260" t="s">
        <v>5353</v>
      </c>
      <c r="M492" s="38">
        <f t="shared" si="29"/>
        <v>5.99</v>
      </c>
    </row>
    <row r="493" spans="1:13" x14ac:dyDescent="0.3">
      <c r="A493" s="4" t="s">
        <v>2001</v>
      </c>
      <c r="B493" s="163" t="s">
        <v>1134</v>
      </c>
      <c r="C493" s="8" t="s">
        <v>184</v>
      </c>
      <c r="D493" s="11" t="s">
        <v>210</v>
      </c>
      <c r="E493" s="250" t="s">
        <v>4139</v>
      </c>
      <c r="F493" s="262">
        <v>2.99</v>
      </c>
      <c r="G493" s="261" t="e">
        <f>ROUNDUP(F493*#REF!,-2)</f>
        <v>#REF!</v>
      </c>
      <c r="H493" s="261" t="e">
        <f>ROUNDUP(F493*#REF!,-2)</f>
        <v>#REF!</v>
      </c>
      <c r="I493" s="2">
        <v>1</v>
      </c>
      <c r="J493" s="263" t="e">
        <f t="shared" si="27"/>
        <v>#REF!</v>
      </c>
      <c r="K493" s="263" t="e">
        <f t="shared" si="28"/>
        <v>#REF!</v>
      </c>
      <c r="L493" s="260" t="s">
        <v>2000</v>
      </c>
      <c r="M493" s="38">
        <f t="shared" si="29"/>
        <v>2.99</v>
      </c>
    </row>
    <row r="494" spans="1:13" x14ac:dyDescent="0.3">
      <c r="A494" s="4" t="s">
        <v>2959</v>
      </c>
      <c r="B494" s="227" t="s">
        <v>2945</v>
      </c>
      <c r="C494" s="8" t="s">
        <v>184</v>
      </c>
      <c r="D494" s="11" t="s">
        <v>210</v>
      </c>
      <c r="E494" s="250" t="s">
        <v>4139</v>
      </c>
      <c r="F494" s="262">
        <v>2.99</v>
      </c>
      <c r="G494" s="261" t="e">
        <f>ROUNDUP(F494*#REF!,-2)</f>
        <v>#REF!</v>
      </c>
      <c r="H494" s="261" t="e">
        <f>ROUNDUP(F494*#REF!,-2)</f>
        <v>#REF!</v>
      </c>
      <c r="I494" s="2">
        <v>1</v>
      </c>
      <c r="J494" s="261" t="e">
        <f t="shared" si="27"/>
        <v>#REF!</v>
      </c>
      <c r="K494" s="261" t="e">
        <f t="shared" si="28"/>
        <v>#REF!</v>
      </c>
      <c r="L494" s="260" t="s">
        <v>2000</v>
      </c>
      <c r="M494" s="38">
        <f t="shared" si="29"/>
        <v>2.99</v>
      </c>
    </row>
    <row r="495" spans="1:13" x14ac:dyDescent="0.3">
      <c r="A495" s="4" t="s">
        <v>3324</v>
      </c>
      <c r="B495" s="163" t="s">
        <v>1134</v>
      </c>
      <c r="C495" s="8" t="s">
        <v>184</v>
      </c>
      <c r="D495" s="11" t="s">
        <v>210</v>
      </c>
      <c r="E495" s="250" t="s">
        <v>4140</v>
      </c>
      <c r="F495" s="262">
        <v>9.99</v>
      </c>
      <c r="G495" s="261" t="e">
        <f>ROUNDUP(F495*#REF!,-2)</f>
        <v>#REF!</v>
      </c>
      <c r="H495" s="261" t="e">
        <f>ROUNDUP(F495*#REF!,-2)</f>
        <v>#REF!</v>
      </c>
      <c r="I495" s="2">
        <v>2</v>
      </c>
      <c r="J495" s="263" t="e">
        <f t="shared" si="27"/>
        <v>#REF!</v>
      </c>
      <c r="K495" s="263" t="e">
        <f t="shared" si="28"/>
        <v>#REF!</v>
      </c>
      <c r="L495" s="260" t="s">
        <v>5354</v>
      </c>
      <c r="M495" s="38">
        <f t="shared" si="29"/>
        <v>19.98</v>
      </c>
    </row>
    <row r="496" spans="1:13" x14ac:dyDescent="0.3">
      <c r="A496" s="4" t="s">
        <v>3324</v>
      </c>
      <c r="B496" s="163" t="s">
        <v>1134</v>
      </c>
      <c r="C496" s="8" t="s">
        <v>184</v>
      </c>
      <c r="D496" s="11" t="s">
        <v>210</v>
      </c>
      <c r="E496" s="250" t="s">
        <v>4139</v>
      </c>
      <c r="F496" s="262">
        <v>7.99</v>
      </c>
      <c r="G496" s="261" t="e">
        <f>ROUNDUP(F496*#REF!,-2)</f>
        <v>#REF!</v>
      </c>
      <c r="H496" s="261" t="e">
        <f>ROUNDUP(F496*#REF!,-2)</f>
        <v>#REF!</v>
      </c>
      <c r="I496" s="2">
        <v>2</v>
      </c>
      <c r="J496" s="263" t="e">
        <f t="shared" si="27"/>
        <v>#REF!</v>
      </c>
      <c r="K496" s="263" t="e">
        <f t="shared" si="28"/>
        <v>#REF!</v>
      </c>
      <c r="L496" s="260" t="s">
        <v>3323</v>
      </c>
      <c r="M496" s="38">
        <f t="shared" si="29"/>
        <v>15.98</v>
      </c>
    </row>
    <row r="497" spans="1:13" x14ac:dyDescent="0.3">
      <c r="A497" s="4" t="s">
        <v>5355</v>
      </c>
      <c r="B497" s="222" t="s">
        <v>2824</v>
      </c>
      <c r="C497" s="8" t="s">
        <v>184</v>
      </c>
      <c r="D497" s="11" t="s">
        <v>210</v>
      </c>
      <c r="E497" s="250" t="s">
        <v>4139</v>
      </c>
      <c r="F497" s="262">
        <v>2.4900000000000002</v>
      </c>
      <c r="G497" s="261" t="e">
        <f>ROUNDUP(F497*#REF!,-2)</f>
        <v>#REF!</v>
      </c>
      <c r="H497" s="261" t="e">
        <f>ROUNDUP(F497*#REF!,-2)</f>
        <v>#REF!</v>
      </c>
      <c r="I497" s="2">
        <v>3</v>
      </c>
      <c r="J497" s="263" t="e">
        <f t="shared" si="27"/>
        <v>#REF!</v>
      </c>
      <c r="K497" s="263" t="e">
        <f t="shared" si="28"/>
        <v>#REF!</v>
      </c>
      <c r="L497" s="260" t="s">
        <v>5356</v>
      </c>
      <c r="M497" s="38">
        <f t="shared" si="29"/>
        <v>7.4700000000000006</v>
      </c>
    </row>
    <row r="498" spans="1:13" x14ac:dyDescent="0.3">
      <c r="A498" s="4" t="s">
        <v>3738</v>
      </c>
      <c r="B498" s="242" t="s">
        <v>3740</v>
      </c>
      <c r="C498" s="8" t="s">
        <v>184</v>
      </c>
      <c r="D498" s="11" t="s">
        <v>210</v>
      </c>
      <c r="E498" s="250" t="s">
        <v>4139</v>
      </c>
      <c r="F498" s="262">
        <v>4.99</v>
      </c>
      <c r="G498" s="261" t="e">
        <f>ROUNDUP(F498*#REF!,-2)</f>
        <v>#REF!</v>
      </c>
      <c r="H498" s="261" t="e">
        <f>ROUNDUP(F498*#REF!,-2)</f>
        <v>#REF!</v>
      </c>
      <c r="I498" s="2">
        <v>1</v>
      </c>
      <c r="J498" s="263" t="e">
        <f t="shared" si="27"/>
        <v>#REF!</v>
      </c>
      <c r="K498" s="263" t="e">
        <f t="shared" si="28"/>
        <v>#REF!</v>
      </c>
      <c r="L498" s="260" t="s">
        <v>5055</v>
      </c>
      <c r="M498" s="38">
        <f t="shared" si="29"/>
        <v>4.99</v>
      </c>
    </row>
    <row r="499" spans="1:13" x14ac:dyDescent="0.3">
      <c r="A499" s="21" t="s">
        <v>4255</v>
      </c>
      <c r="B499" s="227" t="s">
        <v>2945</v>
      </c>
      <c r="C499" s="8" t="s">
        <v>184</v>
      </c>
      <c r="D499" s="11" t="s">
        <v>210</v>
      </c>
      <c r="E499" s="250" t="s">
        <v>4139</v>
      </c>
      <c r="F499" s="262">
        <v>34.99</v>
      </c>
      <c r="G499" s="261" t="e">
        <f>ROUNDUP(F499*#REF!,-2)</f>
        <v>#REF!</v>
      </c>
      <c r="H499" s="261" t="e">
        <f>ROUNDUP(F499*#REF!,-2)</f>
        <v>#REF!</v>
      </c>
      <c r="I499" s="2">
        <v>1</v>
      </c>
      <c r="J499" s="263" t="e">
        <f t="shared" si="27"/>
        <v>#REF!</v>
      </c>
      <c r="K499" s="263" t="e">
        <f t="shared" si="28"/>
        <v>#REF!</v>
      </c>
      <c r="L499" s="260" t="s">
        <v>5357</v>
      </c>
      <c r="M499" s="38">
        <f t="shared" si="29"/>
        <v>34.99</v>
      </c>
    </row>
    <row r="500" spans="1:13" x14ac:dyDescent="0.3">
      <c r="A500" s="4" t="s">
        <v>4255</v>
      </c>
      <c r="B500" s="227" t="s">
        <v>2945</v>
      </c>
      <c r="C500" s="8" t="s">
        <v>184</v>
      </c>
      <c r="D500" s="11" t="s">
        <v>210</v>
      </c>
      <c r="E500" s="250" t="s">
        <v>4139</v>
      </c>
      <c r="F500" s="262">
        <v>29.99</v>
      </c>
      <c r="G500" s="261" t="e">
        <f>ROUNDUP(F500*#REF!,-2)</f>
        <v>#REF!</v>
      </c>
      <c r="H500" s="261" t="e">
        <f>ROUNDUP(F500*#REF!,-2)</f>
        <v>#REF!</v>
      </c>
      <c r="I500" s="2">
        <v>1</v>
      </c>
      <c r="J500" s="263" t="e">
        <f t="shared" si="27"/>
        <v>#REF!</v>
      </c>
      <c r="K500" s="263" t="e">
        <f t="shared" si="28"/>
        <v>#REF!</v>
      </c>
      <c r="L500" s="260" t="s">
        <v>4256</v>
      </c>
      <c r="M500" s="38">
        <f t="shared" si="29"/>
        <v>29.99</v>
      </c>
    </row>
    <row r="501" spans="1:13" x14ac:dyDescent="0.3">
      <c r="A501" s="4" t="s">
        <v>3452</v>
      </c>
      <c r="B501" s="150" t="s">
        <v>1582</v>
      </c>
      <c r="C501" s="8" t="s">
        <v>184</v>
      </c>
      <c r="D501" s="11" t="s">
        <v>210</v>
      </c>
      <c r="E501" s="250" t="s">
        <v>4139</v>
      </c>
      <c r="F501" s="262">
        <v>27.99</v>
      </c>
      <c r="G501" s="261" t="e">
        <f>ROUNDUP(F501*#REF!,-2)</f>
        <v>#REF!</v>
      </c>
      <c r="H501" s="261" t="e">
        <f>ROUNDUP(F501*#REF!,-2)</f>
        <v>#REF!</v>
      </c>
      <c r="I501" s="2">
        <v>1</v>
      </c>
      <c r="J501" s="263" t="e">
        <f t="shared" si="27"/>
        <v>#REF!</v>
      </c>
      <c r="K501" s="263" t="e">
        <f t="shared" si="28"/>
        <v>#REF!</v>
      </c>
      <c r="L501" s="260" t="s">
        <v>3453</v>
      </c>
      <c r="M501" s="38">
        <f t="shared" si="29"/>
        <v>27.99</v>
      </c>
    </row>
    <row r="502" spans="1:13" x14ac:dyDescent="0.3">
      <c r="A502" s="4" t="s">
        <v>4830</v>
      </c>
      <c r="B502" s="177" t="s">
        <v>1800</v>
      </c>
      <c r="C502" s="19" t="s">
        <v>185</v>
      </c>
      <c r="D502" s="11" t="s">
        <v>210</v>
      </c>
      <c r="E502" s="250" t="s">
        <v>4139</v>
      </c>
      <c r="F502" s="262">
        <v>14.99</v>
      </c>
      <c r="G502" s="261" t="e">
        <f>ROUNDUP(F502*#REF!,-2)</f>
        <v>#REF!</v>
      </c>
      <c r="H502" s="261" t="e">
        <f>ROUNDUP(F502*#REF!,-2)</f>
        <v>#REF!</v>
      </c>
      <c r="I502" s="2">
        <v>1</v>
      </c>
      <c r="J502" s="263" t="e">
        <f t="shared" si="27"/>
        <v>#REF!</v>
      </c>
      <c r="K502" s="263" t="e">
        <f t="shared" si="28"/>
        <v>#REF!</v>
      </c>
      <c r="L502" s="260" t="s">
        <v>4831</v>
      </c>
      <c r="M502" s="38">
        <f t="shared" si="29"/>
        <v>14.99</v>
      </c>
    </row>
    <row r="503" spans="1:13" x14ac:dyDescent="0.3">
      <c r="A503" s="4" t="s">
        <v>5359</v>
      </c>
      <c r="B503" s="242" t="s">
        <v>3740</v>
      </c>
      <c r="C503" s="19" t="s">
        <v>185</v>
      </c>
      <c r="D503" s="11" t="s">
        <v>210</v>
      </c>
      <c r="E503" s="250" t="s">
        <v>4139</v>
      </c>
      <c r="F503" s="262">
        <v>4.99</v>
      </c>
      <c r="G503" s="261" t="e">
        <f>ROUNDUP(F503*#REF!,-2)</f>
        <v>#REF!</v>
      </c>
      <c r="H503" s="261" t="e">
        <f>ROUNDUP(F503*#REF!,-2)</f>
        <v>#REF!</v>
      </c>
      <c r="I503" s="2">
        <v>4</v>
      </c>
      <c r="J503" s="263" t="e">
        <f t="shared" si="27"/>
        <v>#REF!</v>
      </c>
      <c r="K503" s="263" t="e">
        <f t="shared" si="28"/>
        <v>#REF!</v>
      </c>
      <c r="L503" s="260" t="s">
        <v>5358</v>
      </c>
      <c r="M503" s="38">
        <f t="shared" si="29"/>
        <v>19.96</v>
      </c>
    </row>
    <row r="504" spans="1:13" x14ac:dyDescent="0.3">
      <c r="A504" s="4" t="s">
        <v>4468</v>
      </c>
      <c r="B504" s="252" t="s">
        <v>4793</v>
      </c>
      <c r="C504" s="19" t="s">
        <v>185</v>
      </c>
      <c r="D504" s="11" t="s">
        <v>210</v>
      </c>
      <c r="E504" s="250" t="s">
        <v>4140</v>
      </c>
      <c r="F504" s="262">
        <v>17.989999999999998</v>
      </c>
      <c r="G504" s="261" t="e">
        <f>ROUNDUP(F504*#REF!,-2)</f>
        <v>#REF!</v>
      </c>
      <c r="H504" s="261" t="e">
        <f>ROUNDUP(F504*#REF!,-2)</f>
        <v>#REF!</v>
      </c>
      <c r="I504" s="2">
        <v>1</v>
      </c>
      <c r="J504" s="261" t="e">
        <f t="shared" si="27"/>
        <v>#REF!</v>
      </c>
      <c r="K504" s="261" t="e">
        <f t="shared" si="28"/>
        <v>#REF!</v>
      </c>
      <c r="L504" s="260" t="s">
        <v>5360</v>
      </c>
      <c r="M504" s="38">
        <f t="shared" si="29"/>
        <v>17.989999999999998</v>
      </c>
    </row>
    <row r="505" spans="1:13" x14ac:dyDescent="0.3">
      <c r="A505" s="21" t="s">
        <v>5362</v>
      </c>
      <c r="B505" s="150" t="s">
        <v>1582</v>
      </c>
      <c r="C505" s="19" t="s">
        <v>185</v>
      </c>
      <c r="D505" s="11" t="s">
        <v>210</v>
      </c>
      <c r="E505" s="250" t="s">
        <v>4139</v>
      </c>
      <c r="F505" s="262">
        <v>37.99</v>
      </c>
      <c r="G505" s="261" t="e">
        <f>ROUNDUP(F505*#REF!,-2)</f>
        <v>#REF!</v>
      </c>
      <c r="H505" s="261" t="e">
        <f>ROUNDUP(F505*#REF!,-2)</f>
        <v>#REF!</v>
      </c>
      <c r="I505" s="2">
        <v>1</v>
      </c>
      <c r="J505" s="263" t="e">
        <f t="shared" si="27"/>
        <v>#REF!</v>
      </c>
      <c r="K505" s="263" t="e">
        <f t="shared" si="28"/>
        <v>#REF!</v>
      </c>
      <c r="L505" s="260" t="s">
        <v>5361</v>
      </c>
      <c r="M505" s="38">
        <f t="shared" si="29"/>
        <v>37.99</v>
      </c>
    </row>
    <row r="506" spans="1:13" x14ac:dyDescent="0.3">
      <c r="A506" s="4" t="s">
        <v>5363</v>
      </c>
      <c r="B506" s="152" t="s">
        <v>1120</v>
      </c>
      <c r="C506" s="19" t="s">
        <v>185</v>
      </c>
      <c r="D506" s="11" t="s">
        <v>210</v>
      </c>
      <c r="E506" s="250" t="s">
        <v>4139</v>
      </c>
      <c r="F506" s="262">
        <v>6.99</v>
      </c>
      <c r="G506" s="261" t="e">
        <f>ROUNDUP(F506*#REF!,-2)</f>
        <v>#REF!</v>
      </c>
      <c r="H506" s="261" t="e">
        <f>ROUNDUP(F506*#REF!,-2)</f>
        <v>#REF!</v>
      </c>
      <c r="I506" s="2">
        <v>2</v>
      </c>
      <c r="J506" s="261" t="e">
        <f t="shared" si="27"/>
        <v>#REF!</v>
      </c>
      <c r="K506" s="261" t="e">
        <f t="shared" si="28"/>
        <v>#REF!</v>
      </c>
      <c r="L506" s="260" t="s">
        <v>5364</v>
      </c>
      <c r="M506" s="38">
        <f t="shared" si="29"/>
        <v>13.98</v>
      </c>
    </row>
    <row r="507" spans="1:13" x14ac:dyDescent="0.3">
      <c r="A507" s="4" t="s">
        <v>5366</v>
      </c>
      <c r="B507" s="227" t="s">
        <v>2945</v>
      </c>
      <c r="C507" s="19" t="s">
        <v>185</v>
      </c>
      <c r="D507" s="11" t="s">
        <v>210</v>
      </c>
      <c r="E507" s="250" t="s">
        <v>4139</v>
      </c>
      <c r="F507" s="262">
        <v>12.99</v>
      </c>
      <c r="G507" s="261" t="e">
        <f>ROUNDUP(F507*#REF!,-2)</f>
        <v>#REF!</v>
      </c>
      <c r="H507" s="261" t="e">
        <f>ROUNDUP(F507*#REF!,-2)</f>
        <v>#REF!</v>
      </c>
      <c r="I507" s="2">
        <v>1</v>
      </c>
      <c r="J507" s="263" t="e">
        <f t="shared" ref="J507:J519" si="30">G507*I507</f>
        <v>#REF!</v>
      </c>
      <c r="K507" s="263" t="e">
        <f t="shared" ref="K507:K519" si="31">H507*I507</f>
        <v>#REF!</v>
      </c>
      <c r="L507" s="260" t="s">
        <v>5365</v>
      </c>
      <c r="M507" s="38">
        <f t="shared" ref="M507:M519" si="32">F507*I507</f>
        <v>12.99</v>
      </c>
    </row>
    <row r="508" spans="1:13" x14ac:dyDescent="0.3">
      <c r="A508" s="4" t="s">
        <v>5367</v>
      </c>
      <c r="B508" s="22" t="s">
        <v>918</v>
      </c>
      <c r="C508" s="19" t="s">
        <v>654</v>
      </c>
      <c r="D508" s="11" t="s">
        <v>210</v>
      </c>
      <c r="E508" s="250" t="s">
        <v>4140</v>
      </c>
      <c r="F508" s="262">
        <v>7.99</v>
      </c>
      <c r="G508" s="261" t="e">
        <f>ROUNDUP(F508*#REF!,-2)</f>
        <v>#REF!</v>
      </c>
      <c r="H508" s="261" t="e">
        <f>ROUNDUP(F508*#REF!,-2)</f>
        <v>#REF!</v>
      </c>
      <c r="I508" s="2">
        <v>1</v>
      </c>
      <c r="J508" s="263" t="e">
        <f t="shared" si="30"/>
        <v>#REF!</v>
      </c>
      <c r="K508" s="263" t="e">
        <f t="shared" si="31"/>
        <v>#REF!</v>
      </c>
      <c r="L508" s="260" t="s">
        <v>5368</v>
      </c>
      <c r="M508" s="38">
        <f t="shared" si="32"/>
        <v>7.99</v>
      </c>
    </row>
    <row r="509" spans="1:13" x14ac:dyDescent="0.3">
      <c r="A509" s="4" t="s">
        <v>5370</v>
      </c>
      <c r="B509" s="252" t="s">
        <v>4793</v>
      </c>
      <c r="C509" s="5" t="s">
        <v>653</v>
      </c>
      <c r="D509" s="11" t="s">
        <v>210</v>
      </c>
      <c r="E509" s="250" t="s">
        <v>4139</v>
      </c>
      <c r="F509" s="262">
        <v>3.99</v>
      </c>
      <c r="G509" s="261" t="e">
        <f>ROUNDUP(F509*#REF!,-2)</f>
        <v>#REF!</v>
      </c>
      <c r="H509" s="261" t="e">
        <f>ROUNDUP(F509*#REF!,-2)</f>
        <v>#REF!</v>
      </c>
      <c r="I509" s="2">
        <v>1</v>
      </c>
      <c r="J509" s="263" t="e">
        <f t="shared" si="30"/>
        <v>#REF!</v>
      </c>
      <c r="K509" s="263" t="e">
        <f t="shared" si="31"/>
        <v>#REF!</v>
      </c>
      <c r="L509" s="273" t="s">
        <v>5369</v>
      </c>
      <c r="M509" s="38">
        <f t="shared" si="32"/>
        <v>3.99</v>
      </c>
    </row>
    <row r="510" spans="1:13" x14ac:dyDescent="0.3">
      <c r="A510" s="21" t="s">
        <v>5371</v>
      </c>
      <c r="B510" s="242" t="s">
        <v>3740</v>
      </c>
      <c r="C510" s="5" t="s">
        <v>755</v>
      </c>
      <c r="D510" s="11" t="s">
        <v>210</v>
      </c>
      <c r="E510" s="250" t="s">
        <v>4139</v>
      </c>
      <c r="F510" s="262">
        <v>5.99</v>
      </c>
      <c r="G510" s="261" t="e">
        <f>ROUNDUP(F510*#REF!,-2)</f>
        <v>#REF!</v>
      </c>
      <c r="H510" s="261" t="e">
        <f>ROUNDUP(F510*#REF!,-2)</f>
        <v>#REF!</v>
      </c>
      <c r="I510" s="2">
        <v>2</v>
      </c>
      <c r="J510" s="261" t="e">
        <f t="shared" si="30"/>
        <v>#REF!</v>
      </c>
      <c r="K510" s="261" t="e">
        <f t="shared" si="31"/>
        <v>#REF!</v>
      </c>
      <c r="L510" s="260" t="s">
        <v>5373</v>
      </c>
      <c r="M510" s="38">
        <f t="shared" si="32"/>
        <v>11.98</v>
      </c>
    </row>
    <row r="511" spans="1:13" x14ac:dyDescent="0.3">
      <c r="A511" s="4" t="s">
        <v>5371</v>
      </c>
      <c r="B511" s="242" t="s">
        <v>3740</v>
      </c>
      <c r="C511" s="5" t="s">
        <v>755</v>
      </c>
      <c r="D511" s="11" t="s">
        <v>210</v>
      </c>
      <c r="E511" s="250" t="s">
        <v>4139</v>
      </c>
      <c r="F511" s="262">
        <v>4.99</v>
      </c>
      <c r="G511" s="261" t="e">
        <f>ROUNDUP(F511*#REF!,-2)</f>
        <v>#REF!</v>
      </c>
      <c r="H511" s="261" t="e">
        <f>ROUNDUP(F511*#REF!,-2)</f>
        <v>#REF!</v>
      </c>
      <c r="I511" s="2">
        <v>2</v>
      </c>
      <c r="J511" s="263" t="e">
        <f t="shared" si="30"/>
        <v>#REF!</v>
      </c>
      <c r="K511" s="263" t="e">
        <f t="shared" si="31"/>
        <v>#REF!</v>
      </c>
      <c r="L511" s="260" t="s">
        <v>5372</v>
      </c>
      <c r="M511" s="38">
        <f t="shared" si="32"/>
        <v>9.98</v>
      </c>
    </row>
    <row r="512" spans="1:13" x14ac:dyDescent="0.3">
      <c r="A512" s="21" t="s">
        <v>5375</v>
      </c>
      <c r="B512" s="164" t="s">
        <v>1135</v>
      </c>
      <c r="C512" s="5" t="s">
        <v>755</v>
      </c>
      <c r="D512" s="11" t="s">
        <v>210</v>
      </c>
      <c r="E512" s="250" t="s">
        <v>4139</v>
      </c>
      <c r="F512" s="262">
        <v>24.99</v>
      </c>
      <c r="G512" s="261" t="e">
        <f>ROUNDUP(F512*#REF!,-2)</f>
        <v>#REF!</v>
      </c>
      <c r="H512" s="261" t="e">
        <f>ROUNDUP(F512*#REF!,-2)</f>
        <v>#REF!</v>
      </c>
      <c r="I512" s="2">
        <v>1</v>
      </c>
      <c r="J512" s="263" t="e">
        <f t="shared" si="30"/>
        <v>#REF!</v>
      </c>
      <c r="K512" s="263" t="e">
        <f t="shared" si="31"/>
        <v>#REF!</v>
      </c>
      <c r="L512" s="260" t="s">
        <v>5374</v>
      </c>
      <c r="M512" s="38">
        <f t="shared" si="32"/>
        <v>24.99</v>
      </c>
    </row>
    <row r="513" spans="1:13" x14ac:dyDescent="0.3">
      <c r="A513" s="4" t="s">
        <v>3727</v>
      </c>
      <c r="B513" s="242" t="s">
        <v>3740</v>
      </c>
      <c r="C513" s="10" t="s">
        <v>3714</v>
      </c>
      <c r="D513" s="11" t="s">
        <v>210</v>
      </c>
      <c r="E513" s="250" t="s">
        <v>4139</v>
      </c>
      <c r="F513" s="262">
        <v>7.99</v>
      </c>
      <c r="G513" s="261" t="e">
        <f>ROUNDUP(F513*#REF!,-2)</f>
        <v>#REF!</v>
      </c>
      <c r="H513" s="261" t="e">
        <f>ROUNDUP(F513*#REF!,-2)</f>
        <v>#REF!</v>
      </c>
      <c r="I513" s="2">
        <v>1</v>
      </c>
      <c r="J513" s="261" t="e">
        <f t="shared" si="30"/>
        <v>#REF!</v>
      </c>
      <c r="K513" s="261" t="e">
        <f t="shared" si="31"/>
        <v>#REF!</v>
      </c>
      <c r="L513" s="260" t="s">
        <v>3726</v>
      </c>
      <c r="M513" s="38">
        <f t="shared" si="32"/>
        <v>7.99</v>
      </c>
    </row>
    <row r="514" spans="1:13" x14ac:dyDescent="0.3">
      <c r="A514" s="4" t="s">
        <v>3727</v>
      </c>
      <c r="B514" s="242" t="s">
        <v>3740</v>
      </c>
      <c r="C514" s="10" t="s">
        <v>3714</v>
      </c>
      <c r="D514" s="11" t="s">
        <v>210</v>
      </c>
      <c r="E514" s="250" t="s">
        <v>4140</v>
      </c>
      <c r="F514" s="262">
        <v>7.99</v>
      </c>
      <c r="G514" s="261" t="e">
        <f>ROUNDUP(F514*#REF!,-2)</f>
        <v>#REF!</v>
      </c>
      <c r="H514" s="261" t="e">
        <f>ROUNDUP(F514*#REF!,-2)</f>
        <v>#REF!</v>
      </c>
      <c r="I514" s="2">
        <v>1</v>
      </c>
      <c r="J514" s="263" t="e">
        <f t="shared" si="30"/>
        <v>#REF!</v>
      </c>
      <c r="K514" s="263" t="e">
        <f t="shared" si="31"/>
        <v>#REF!</v>
      </c>
      <c r="L514" s="260" t="s">
        <v>5376</v>
      </c>
      <c r="M514" s="38">
        <f t="shared" si="32"/>
        <v>7.99</v>
      </c>
    </row>
    <row r="515" spans="1:13" x14ac:dyDescent="0.3">
      <c r="A515" s="4" t="s">
        <v>3065</v>
      </c>
      <c r="B515" s="222" t="s">
        <v>2824</v>
      </c>
      <c r="C515" s="5" t="s">
        <v>653</v>
      </c>
      <c r="D515" s="11" t="s">
        <v>210</v>
      </c>
      <c r="E515" s="250" t="s">
        <v>4139</v>
      </c>
      <c r="F515" s="262">
        <v>8.99</v>
      </c>
      <c r="G515" s="261" t="e">
        <f>ROUNDUP(F515*#REF!,-2)</f>
        <v>#REF!</v>
      </c>
      <c r="H515" s="261" t="e">
        <f>ROUNDUP(F515*#REF!,-2)</f>
        <v>#REF!</v>
      </c>
      <c r="I515" s="2">
        <v>2</v>
      </c>
      <c r="J515" s="263" t="e">
        <f t="shared" si="30"/>
        <v>#REF!</v>
      </c>
      <c r="K515" s="263" t="e">
        <f t="shared" si="31"/>
        <v>#REF!</v>
      </c>
      <c r="L515" s="260" t="s">
        <v>5377</v>
      </c>
      <c r="M515" s="38">
        <f t="shared" si="32"/>
        <v>17.98</v>
      </c>
    </row>
    <row r="516" spans="1:13" x14ac:dyDescent="0.3">
      <c r="A516" s="4" t="s">
        <v>5379</v>
      </c>
      <c r="B516" s="150" t="s">
        <v>1582</v>
      </c>
      <c r="C516" s="22" t="s">
        <v>651</v>
      </c>
      <c r="D516" s="11" t="s">
        <v>210</v>
      </c>
      <c r="E516" s="250" t="s">
        <v>4139</v>
      </c>
      <c r="F516" s="262">
        <v>11.99</v>
      </c>
      <c r="G516" s="261" t="e">
        <f>ROUNDUP(F516*#REF!,-2)</f>
        <v>#REF!</v>
      </c>
      <c r="H516" s="261" t="e">
        <f>ROUNDUP(F516*#REF!,-2)</f>
        <v>#REF!</v>
      </c>
      <c r="I516" s="2">
        <v>1</v>
      </c>
      <c r="J516" s="263" t="e">
        <f t="shared" si="30"/>
        <v>#REF!</v>
      </c>
      <c r="K516" s="263" t="e">
        <f t="shared" si="31"/>
        <v>#REF!</v>
      </c>
      <c r="L516" s="260" t="s">
        <v>5378</v>
      </c>
      <c r="M516" s="38">
        <f t="shared" si="32"/>
        <v>11.99</v>
      </c>
    </row>
    <row r="517" spans="1:13" x14ac:dyDescent="0.3">
      <c r="A517" s="4" t="s">
        <v>3733</v>
      </c>
      <c r="B517" s="242" t="s">
        <v>3740</v>
      </c>
      <c r="C517" s="22" t="s">
        <v>651</v>
      </c>
      <c r="D517" s="11" t="s">
        <v>210</v>
      </c>
      <c r="E517" s="250" t="s">
        <v>4139</v>
      </c>
      <c r="F517" s="262">
        <v>17.989999999999998</v>
      </c>
      <c r="G517" s="261" t="e">
        <f>ROUNDUP(F517*#REF!,-2)</f>
        <v>#REF!</v>
      </c>
      <c r="H517" s="261" t="e">
        <f>ROUNDUP(F517*#REF!,-2)</f>
        <v>#REF!</v>
      </c>
      <c r="I517" s="2">
        <v>3</v>
      </c>
      <c r="J517" s="261" t="e">
        <f t="shared" si="30"/>
        <v>#REF!</v>
      </c>
      <c r="K517" s="261" t="e">
        <f t="shared" si="31"/>
        <v>#REF!</v>
      </c>
      <c r="L517" s="260" t="s">
        <v>3732</v>
      </c>
      <c r="M517" s="38">
        <f t="shared" si="32"/>
        <v>53.97</v>
      </c>
    </row>
    <row r="518" spans="1:13" x14ac:dyDescent="0.3">
      <c r="A518" s="21" t="s">
        <v>3060</v>
      </c>
      <c r="B518" s="177" t="s">
        <v>1799</v>
      </c>
      <c r="C518" s="4" t="s">
        <v>629</v>
      </c>
      <c r="D518" s="11" t="s">
        <v>210</v>
      </c>
      <c r="E518" s="250" t="s">
        <v>4139</v>
      </c>
      <c r="F518" s="262">
        <v>4.99</v>
      </c>
      <c r="G518" s="261" t="e">
        <f>ROUNDUP(F518*#REF!,-2)</f>
        <v>#REF!</v>
      </c>
      <c r="H518" s="261" t="e">
        <f>ROUNDUP(F518*#REF!,-2)</f>
        <v>#REF!</v>
      </c>
      <c r="I518" s="2">
        <v>1</v>
      </c>
      <c r="J518" s="263" t="e">
        <f t="shared" si="30"/>
        <v>#REF!</v>
      </c>
      <c r="K518" s="263" t="e">
        <f t="shared" si="31"/>
        <v>#REF!</v>
      </c>
      <c r="L518" s="260" t="s">
        <v>4832</v>
      </c>
      <c r="M518" s="38">
        <f t="shared" si="32"/>
        <v>4.99</v>
      </c>
    </row>
    <row r="519" spans="1:13" x14ac:dyDescent="0.3">
      <c r="A519" s="4" t="s">
        <v>3040</v>
      </c>
      <c r="B519" s="163" t="s">
        <v>1134</v>
      </c>
      <c r="C519" s="14" t="s">
        <v>767</v>
      </c>
      <c r="D519" s="11" t="s">
        <v>210</v>
      </c>
      <c r="E519" s="250" t="s">
        <v>4139</v>
      </c>
      <c r="F519" s="262">
        <v>9.99</v>
      </c>
      <c r="G519" s="261" t="e">
        <f>ROUNDUP(F519*#REF!,-2)</f>
        <v>#REF!</v>
      </c>
      <c r="H519" s="261" t="e">
        <f>ROUNDUP(F519*#REF!,-2)</f>
        <v>#REF!</v>
      </c>
      <c r="I519" s="2">
        <v>1</v>
      </c>
      <c r="J519" s="263" t="e">
        <f t="shared" si="30"/>
        <v>#REF!</v>
      </c>
      <c r="K519" s="263" t="e">
        <f t="shared" si="31"/>
        <v>#REF!</v>
      </c>
      <c r="L519" s="260" t="s">
        <v>3041</v>
      </c>
      <c r="M519" s="38">
        <f t="shared" si="32"/>
        <v>9.99</v>
      </c>
    </row>
  </sheetData>
  <hyperlinks>
    <hyperlink ref="L216" r:id="rId1" xr:uid="{BD4D48A9-86E1-49E1-B11C-B60AD4286C81}"/>
    <hyperlink ref="L187" r:id="rId2" xr:uid="{7770275F-0FEE-4856-8893-3ECB89DDF6E1}"/>
    <hyperlink ref="L189" r:id="rId3" xr:uid="{7006B65B-64D3-4E44-A239-2EF2D62CFC23}"/>
    <hyperlink ref="L114" r:id="rId4" xr:uid="{4876ABF1-1523-4D47-AFDC-2E1ADB2D1277}"/>
    <hyperlink ref="L87" r:id="rId5" xr:uid="{EF637F02-B298-4A16-B210-2D95CA4F17D1}"/>
    <hyperlink ref="L81" r:id="rId6" xr:uid="{DBB9AE6B-58B1-4EF8-9B1F-2C52268E5A05}"/>
    <hyperlink ref="L69" r:id="rId7" xr:uid="{2F50724C-7398-42FB-A5D3-50518D817B2D}"/>
    <hyperlink ref="L167" r:id="rId8" xr:uid="{34BB687D-E00B-4A2D-928E-D6515B2EEBAE}"/>
    <hyperlink ref="L197" r:id="rId9" xr:uid="{E09C161C-E942-4E08-BD6F-850F12C0821C}"/>
    <hyperlink ref="L39" r:id="rId10" xr:uid="{F84295B3-8650-41A6-B052-2507011736D3}"/>
    <hyperlink ref="L99" r:id="rId11" xr:uid="{70B8F636-9408-4B35-B80B-ED8749CB4D8E}"/>
    <hyperlink ref="L147" r:id="rId12" xr:uid="{E74D21C9-97CC-46BD-B5D0-30E66C1F4A00}"/>
    <hyperlink ref="L179" r:id="rId13" xr:uid="{68553961-92D1-4D01-94B6-C4A2E932783E}"/>
    <hyperlink ref="L182" r:id="rId14" xr:uid="{E7304071-B338-4E85-9205-A89A1B148995}"/>
    <hyperlink ref="L357" r:id="rId15" xr:uid="{734463B5-73C0-457B-98E7-8CBE5E2A807F}"/>
    <hyperlink ref="L374" r:id="rId16" xr:uid="{E3A0F541-4F27-4674-AF23-645D41236444}"/>
    <hyperlink ref="L52" r:id="rId17" xr:uid="{CB2E2B9E-B0D9-495C-B806-31804B22BD22}"/>
    <hyperlink ref="L155" r:id="rId18" xr:uid="{FF1DB56A-942B-4AB7-9110-3BD90D349583}"/>
    <hyperlink ref="L308" r:id="rId19" xr:uid="{AC30A7F3-F898-4056-A9E1-80B19275BC17}"/>
    <hyperlink ref="L296" r:id="rId20" xr:uid="{0CDB0656-36B5-4363-8FA2-8860FFC01B38}"/>
    <hyperlink ref="L146" r:id="rId21" xr:uid="{087C0AED-1717-4B66-889B-91DB42F046DB}"/>
    <hyperlink ref="L248" r:id="rId22" xr:uid="{FC9A746A-F1E1-4547-BA50-475071D4A6E2}"/>
    <hyperlink ref="L327" r:id="rId23" xr:uid="{9A0896D6-ABFB-4167-A955-E2950955F4DF}"/>
    <hyperlink ref="L289" r:id="rId24" xr:uid="{FAA11CBB-8AF2-40E2-89EE-CC34E7C2BF63}"/>
    <hyperlink ref="L295" r:id="rId25" xr:uid="{35E32FCB-6286-46CE-910C-F3784C7542D0}"/>
    <hyperlink ref="L215" r:id="rId26" xr:uid="{7ABBFBD4-AED6-48C6-99B8-3E3FB17B605B}"/>
    <hyperlink ref="L273" r:id="rId27" xr:uid="{08EDAF10-5441-4903-85D6-B15A57FCA928}"/>
    <hyperlink ref="L14" r:id="rId28" xr:uid="{7C066FDB-3FA4-4378-BF22-7ED24AD01473}"/>
    <hyperlink ref="L47" r:id="rId29" xr:uid="{2C333E58-F78C-42EB-8CEF-0315D84C44EA}"/>
    <hyperlink ref="L101" r:id="rId30" xr:uid="{6B978EE3-220D-4D9B-9530-CE09ED40A9D0}"/>
    <hyperlink ref="L119" r:id="rId31" xr:uid="{522381F7-35FE-4A25-8EED-1C43A05D4FE0}"/>
    <hyperlink ref="L259" r:id="rId32" xr:uid="{5D225B4C-D991-4956-954A-A2D886C26115}"/>
    <hyperlink ref="L228" r:id="rId33" xr:uid="{C645C630-C816-41BD-8811-67F6714DAF5D}"/>
    <hyperlink ref="L98" r:id="rId34" xr:uid="{A4D2146C-D79C-46F5-B8B2-8F26717A83C8}"/>
    <hyperlink ref="L44" r:id="rId35" xr:uid="{C09FB8D6-293A-4FC7-AAD6-F79DA9B91403}"/>
    <hyperlink ref="L227" r:id="rId36" xr:uid="{19C40F1B-D405-46D7-835B-E13DA8ECE059}"/>
    <hyperlink ref="L50" r:id="rId37" xr:uid="{723DFBBE-81A6-4658-BC3A-AD4DB31CC0ED}"/>
    <hyperlink ref="L288" r:id="rId38" xr:uid="{BC89CFC2-3EBA-4A4B-95A8-010A0B7E23CC}"/>
    <hyperlink ref="L15" r:id="rId39" xr:uid="{537871EB-E369-4DF0-BAA9-38AF39D64B07}"/>
    <hyperlink ref="L359" r:id="rId40" xr:uid="{DF481C3F-F02B-4E4A-B208-CB254AC88054}"/>
    <hyperlink ref="L23" r:id="rId41" xr:uid="{11860CFC-76E4-41E9-BE2F-FF81C8DF591B}"/>
    <hyperlink ref="L278" r:id="rId42" xr:uid="{B7227915-C52A-4BC3-918A-5F20E533C56B}"/>
    <hyperlink ref="L118" r:id="rId43" xr:uid="{C4FFDE25-8F1C-4791-B588-A3B1EBAB6175}"/>
    <hyperlink ref="L131" r:id="rId44" display="https://starcitygames.com/vanquish-the-horde-sgl-mtg-dbl-041-enn/?sku=SGL-MTG-DBL-041-ENN1" xr:uid="{276C1652-D167-4E83-B012-7A9698285817}"/>
    <hyperlink ref="L270" r:id="rId45" xr:uid="{46B92044-2FDA-44AF-A7DC-FD72C5022A17}"/>
    <hyperlink ref="L61" r:id="rId46" xr:uid="{F5F9A43C-8672-4834-8A19-A4D1CB0147B4}"/>
    <hyperlink ref="L117" r:id="rId47" xr:uid="{D0E83722-6DB3-4B0C-AB1A-57736B0A2F9F}"/>
    <hyperlink ref="L132" r:id="rId48" xr:uid="{BC9117B9-AD16-4DD4-9941-EE076964C786}"/>
    <hyperlink ref="L133" r:id="rId49" xr:uid="{081BC437-EBB6-425D-9428-655CD643CC1B}"/>
    <hyperlink ref="L145" r:id="rId50" xr:uid="{C677E959-499F-4492-BA59-F30D68C8DB8C}"/>
    <hyperlink ref="L247" r:id="rId51" xr:uid="{48312770-EAFD-4018-94BA-241E6FF13103}"/>
    <hyperlink ref="L301" r:id="rId52" xr:uid="{2D4CD7C0-CF61-4C82-92E1-C6EEBC97B059}"/>
    <hyperlink ref="L287" r:id="rId53" xr:uid="{94D2C276-ADD0-46EA-A19E-0E3F26881D42}"/>
    <hyperlink ref="L246" r:id="rId54" xr:uid="{BAD858F4-55F6-48AC-A873-DF433F3B2047}"/>
    <hyperlink ref="L211" r:id="rId55" xr:uid="{2480FBBE-6351-4952-B4EE-ABA1B86F9E36}"/>
    <hyperlink ref="L343" r:id="rId56" xr:uid="{6FFBA8FA-F8FB-44CE-9437-6B52CA012EE5}"/>
    <hyperlink ref="L370" r:id="rId57" xr:uid="{C9846E3E-473E-47CD-AEEE-6B6D9A6EFE81}"/>
    <hyperlink ref="L268" r:id="rId58" xr:uid="{0961C4FA-55AD-4C03-8F82-1972BA1216AB}"/>
    <hyperlink ref="L157" r:id="rId59" xr:uid="{D3005FF6-816A-4A53-9463-9EF5F9731A2B}"/>
    <hyperlink ref="L57" r:id="rId60" xr:uid="{A7F88A13-A3B7-4793-A6FA-5A71F5A6ED77}"/>
    <hyperlink ref="L6" r:id="rId61" xr:uid="{8267D739-392B-46F5-B34F-5870FE2DC2F0}"/>
    <hyperlink ref="L32" r:id="rId62" xr:uid="{123D00CF-D375-40BB-9FF4-B03735AB6595}"/>
    <hyperlink ref="L36" r:id="rId63" xr:uid="{3874CEEC-9BCE-4B40-AD3F-A1513A331DE2}"/>
    <hyperlink ref="L68" r:id="rId64" xr:uid="{B484FE2C-8026-48CF-B006-77AA92CC7E74}"/>
    <hyperlink ref="L35" r:id="rId65" xr:uid="{A18B507D-F3BB-4186-88B0-98763730007E}"/>
    <hyperlink ref="L330" r:id="rId66" xr:uid="{7F5CF4B3-92D3-413D-932D-1C5B48DBC2C6}"/>
    <hyperlink ref="L135" r:id="rId67" xr:uid="{57123A86-A190-41B2-B1E9-7FD249FB8BDD}"/>
    <hyperlink ref="L372" r:id="rId68" xr:uid="{79A26431-E486-4992-BB4F-36D9A2DC0D6E}"/>
    <hyperlink ref="L254" r:id="rId69" xr:uid="{346A0FE4-CBC4-4949-8AC7-1FF9FC6EF405}"/>
    <hyperlink ref="L323" r:id="rId70" xr:uid="{4F484FF4-74C6-46D0-BE81-FFF99260F887}"/>
    <hyperlink ref="L272" r:id="rId71" xr:uid="{D5EC8384-257D-427E-A9D5-2B3DB25AACCB}"/>
    <hyperlink ref="L100" r:id="rId72" xr:uid="{5A2C2546-7D30-4797-9ACE-F2FE41A908B8}"/>
    <hyperlink ref="L294" r:id="rId73" xr:uid="{5CBA0FB5-D6B7-493A-872D-22676F682861}"/>
    <hyperlink ref="L220" r:id="rId74" xr:uid="{7098A230-CE90-4209-9F6E-34C124C1985D}"/>
    <hyperlink ref="L293" r:id="rId75" xr:uid="{97EAEC80-7564-4646-BEC2-35B950047BB5}"/>
    <hyperlink ref="L38" r:id="rId76" xr:uid="{714D9E06-E0FE-43B1-8541-98AFCDDD713C}"/>
    <hyperlink ref="L172" r:id="rId77" xr:uid="{0F0798A5-F89D-42B0-A8C5-B17D2E94FD4F}"/>
    <hyperlink ref="L210" r:id="rId78" xr:uid="{926E29A5-50DC-42E4-A15A-05681FCC55E7}"/>
    <hyperlink ref="L286" r:id="rId79" xr:uid="{EA469EEF-C57F-40CD-B5DF-4B04C4360A7C}"/>
    <hyperlink ref="L151" r:id="rId80" xr:uid="{E3BB1BAF-DCAB-4013-80AF-C946A3936FE4}"/>
    <hyperlink ref="L358" r:id="rId81" xr:uid="{94BCC9C3-A948-45AA-95F7-9B9B0D4EFFDD}"/>
    <hyperlink ref="L377" r:id="rId82" xr:uid="{9575397B-C867-48CC-BB6F-0A6E5F651A18}"/>
    <hyperlink ref="L341" r:id="rId83" xr:uid="{2534898A-154C-4D60-ABC9-508486E4473C}"/>
    <hyperlink ref="L378" r:id="rId84" xr:uid="{558A1AFA-DEFD-4AC7-B0A6-C7DF49B383D2}"/>
    <hyperlink ref="L137" r:id="rId85" xr:uid="{36030B01-DCDE-47C4-8B07-869C69D579A3}"/>
    <hyperlink ref="L164" r:id="rId86" xr:uid="{7B869EBA-A40B-4486-BED5-4829A2658FC0}"/>
    <hyperlink ref="L262" r:id="rId87" xr:uid="{CBC908C8-21BB-4014-8F7D-A2C3A6435B82}"/>
    <hyperlink ref="L83" r:id="rId88" xr:uid="{3D5BF742-462F-44F6-B11C-3FB52B163521}"/>
    <hyperlink ref="L158" r:id="rId89" xr:uid="{99524B42-8F9B-4090-864F-1B3936096E09}"/>
    <hyperlink ref="L160" r:id="rId90" xr:uid="{668761FD-9407-41D3-8C86-2743755C3C26}"/>
    <hyperlink ref="L159" r:id="rId91" xr:uid="{704D1071-F311-401F-B3AE-FE8F1F5EE115}"/>
    <hyperlink ref="L29" r:id="rId92" xr:uid="{3FE3F3DD-FE29-466F-B1C9-6A02A3F08EC2}"/>
    <hyperlink ref="L43" r:id="rId93" xr:uid="{88E7A035-FD87-4113-AF47-5E8D5C9CBEF4}"/>
    <hyperlink ref="L112" r:id="rId94" xr:uid="{165978CF-2AE7-42BE-84CC-E375FB75209E}"/>
    <hyperlink ref="L3" r:id="rId95" xr:uid="{5A4449CA-4283-4DB6-BFE6-F7A99DCED2F5}"/>
    <hyperlink ref="L11" r:id="rId96" xr:uid="{04AA3B06-500E-4ABB-AD8E-7657C533B399}"/>
    <hyperlink ref="L178" r:id="rId97" xr:uid="{11BC4C33-B91C-4CCD-B059-60EA59C80976}"/>
    <hyperlink ref="L120" r:id="rId98" xr:uid="{D6A4831D-21D6-4128-B907-EC69E396C332}"/>
    <hyperlink ref="L217" r:id="rId99" xr:uid="{A4A384AE-9906-4AF8-AFD0-B0A6C6C07D6A}"/>
    <hyperlink ref="L231" r:id="rId100" xr:uid="{5D36CA5D-1CAF-4CB7-8DE7-CE26BB7480BC}"/>
    <hyperlink ref="L230" r:id="rId101" xr:uid="{6E00D083-414F-4AEB-A31E-09D6783E8D4A}"/>
    <hyperlink ref="L229" r:id="rId102" xr:uid="{2CAD3178-18C6-4022-895C-225EBE282404}"/>
    <hyperlink ref="L185" r:id="rId103" xr:uid="{EDF3D45B-36EB-42FE-8C63-04B43B66CEEA}"/>
    <hyperlink ref="L76" r:id="rId104" xr:uid="{AE7D1177-85B8-4011-8E57-06D9031921E1}"/>
    <hyperlink ref="L190" r:id="rId105" xr:uid="{DF138015-429B-4D87-A61D-AD4A22B4E1C1}"/>
    <hyperlink ref="L199" r:id="rId106" xr:uid="{04F45F7B-B2BC-45FD-9D97-F4BDAAA44B6A}"/>
    <hyperlink ref="L198" r:id="rId107" xr:uid="{58D0A4BC-973C-4827-807F-5A2AE79B67EA}"/>
    <hyperlink ref="L366" r:id="rId108" xr:uid="{461BBCFB-819C-486A-BF70-BEAC035A05B7}"/>
    <hyperlink ref="L201" r:id="rId109" xr:uid="{92FF5370-DB3A-4FEE-B355-3AAFD4B6C999}"/>
    <hyperlink ref="L375" r:id="rId110" xr:uid="{5E8FB661-86CD-4665-8C36-0B3AD9532B38}"/>
    <hyperlink ref="L336" r:id="rId111" xr:uid="{E65316FE-AA94-4C06-9D81-FD44F108CFAF}"/>
    <hyperlink ref="L202" r:id="rId112" xr:uid="{5003AB03-1151-4D0A-A933-C28B55123680}"/>
    <hyperlink ref="L335" r:id="rId113" xr:uid="{9FA10528-D060-42FC-971D-0FCB69229385}"/>
    <hyperlink ref="L194" r:id="rId114" xr:uid="{52C6CDF0-A6C0-4ECB-B89F-312C8DE32EB2}"/>
    <hyperlink ref="L298" r:id="rId115" xr:uid="{83C03DC5-3B44-440F-BC1C-AA2C43C48D72}"/>
    <hyperlink ref="L226" r:id="rId116" xr:uid="{EF5BD36B-482D-4797-A0E3-63F42D2AF21A}"/>
    <hyperlink ref="L154" r:id="rId117" xr:uid="{969195AB-56D1-4C27-9B14-AF8C82B825FA}"/>
    <hyperlink ref="L360" r:id="rId118" xr:uid="{A8DC1B78-6592-4967-9C19-BC66BF4848DA}"/>
    <hyperlink ref="L333" r:id="rId119" xr:uid="{F4E8DF0B-6A9E-4D5D-A9D1-02EB4E0BEB5F}"/>
    <hyperlink ref="L140" r:id="rId120" xr:uid="{708B65DF-CA90-48A2-B294-A41AFE8151A8}"/>
    <hyperlink ref="L193" r:id="rId121" xr:uid="{7DB2444D-F96D-422A-8D79-7E8883054713}"/>
    <hyperlink ref="L267" r:id="rId122" xr:uid="{951C85D0-4940-4774-9F1A-DA88378B883E}"/>
    <hyperlink ref="L177" r:id="rId123" xr:uid="{F57C0972-5E35-45AD-BC88-112016FD403C}"/>
    <hyperlink ref="L73" r:id="rId124" xr:uid="{E175E588-BAB3-4428-8EF0-CB6BFC8CF08A}"/>
    <hyperlink ref="L342" r:id="rId125" xr:uid="{1E9F835D-6BCF-462A-9621-4F4FE91D4C95}"/>
    <hyperlink ref="L222" r:id="rId126" xr:uid="{40F69BCA-F036-45DE-9E00-CB0B59BBFF51}"/>
    <hyperlink ref="L123" r:id="rId127" xr:uid="{62E75A1E-32F3-4183-BBA2-504000F61C8E}"/>
    <hyperlink ref="L351" r:id="rId128" xr:uid="{3909FE78-37AB-4708-BCDE-D6CE9E13EBA1}"/>
    <hyperlink ref="L299" r:id="rId129" xr:uid="{31804B11-8C79-45C0-B7A8-E882AFB4450C}"/>
    <hyperlink ref="L304" r:id="rId130" xr:uid="{061CCBC2-9AA1-41D8-BB37-449359D36A39}"/>
    <hyperlink ref="L102" r:id="rId131" xr:uid="{B237E0CA-48B3-43E3-8ABB-391FF019610A}"/>
    <hyperlink ref="L130" r:id="rId132" xr:uid="{522C5416-7490-4F11-944D-6054F3691A07}"/>
    <hyperlink ref="L129" r:id="rId133" xr:uid="{98EC314D-33A5-413D-9CB7-E9E145DC7E8D}"/>
    <hyperlink ref="L306" r:id="rId134" xr:uid="{4B2F3A55-7D37-4183-A550-59683D078CC1}"/>
    <hyperlink ref="L46" r:id="rId135" xr:uid="{4F61076C-84C8-45AE-A69F-A198A185FD5F}"/>
    <hyperlink ref="L95" r:id="rId136" xr:uid="{C9C773FF-D463-482F-A9B8-3F6A94241BE5}"/>
    <hyperlink ref="L249" r:id="rId137" xr:uid="{A9014BE1-F071-4EB8-BB2A-51C53D2EB4F6}"/>
    <hyperlink ref="L125" r:id="rId138" xr:uid="{904EB892-3611-4DB1-98B2-B450A02E452B}"/>
    <hyperlink ref="L328" r:id="rId139" xr:uid="{4E22109B-E2BB-42DB-9C1C-2644C8D35907}"/>
    <hyperlink ref="L111" r:id="rId140" xr:uid="{E997462C-79BE-4C1A-9734-901B27142DA1}"/>
    <hyperlink ref="L116" r:id="rId141" xr:uid="{356ABBCE-0EB5-4A54-A277-49B5BA095EB3}"/>
    <hyperlink ref="L236" r:id="rId142" xr:uid="{39C3D8D3-3808-4EE9-9CB7-94CB467D0DFE}"/>
    <hyperlink ref="L356" r:id="rId143" xr:uid="{80EC9B51-3F4F-4190-85D5-B0554C786CBB}"/>
    <hyperlink ref="L361" r:id="rId144" xr:uid="{05AE5AE2-24C0-478C-983D-B68ED85BB7CC}"/>
    <hyperlink ref="L319" r:id="rId145" xr:uid="{9B0ABECE-4F5A-4B0D-AECF-22173ECE9A0A}"/>
    <hyperlink ref="L252" r:id="rId146" xr:uid="{20A95385-04A4-41F7-A297-E3E5DE7AA600}"/>
    <hyperlink ref="L257" r:id="rId147" xr:uid="{F1838675-8FF6-4793-8FD9-73BCB5DA6A25}"/>
    <hyperlink ref="L67" r:id="rId148" xr:uid="{C34FF9FE-1B5E-4139-9A96-70C96ADFF054}"/>
    <hyperlink ref="L79" r:id="rId149" xr:uid="{DF8ABADE-EEB6-4313-AD38-B5464934D480}"/>
    <hyperlink ref="L54" r:id="rId150" xr:uid="{FDC692FB-7804-45D3-A080-1F8ABD8F313A}"/>
    <hyperlink ref="L334" r:id="rId151" xr:uid="{B7E88175-09E7-4568-B6CD-A353F133D2E5}"/>
    <hyperlink ref="L205" r:id="rId152" xr:uid="{7483FAA3-F4DC-4FEE-BACD-903A5C9B294C}"/>
    <hyperlink ref="L60" r:id="rId153" xr:uid="{E6AC573C-37EF-4C44-A84E-A2B01FB908EC}"/>
    <hyperlink ref="L219" r:id="rId154" xr:uid="{EA6C2AC1-F45C-40A8-8DB4-5EED4A293B23}"/>
    <hyperlink ref="L213" r:id="rId155" xr:uid="{219C3EF7-F00F-4DCC-B3A4-3D6A75B7814A}"/>
    <hyperlink ref="L121" r:id="rId156" xr:uid="{4E467622-4CAD-4051-A005-4EA7487991EC}"/>
    <hyperlink ref="L224" r:id="rId157" xr:uid="{81D85390-CA86-4249-BE53-73C2D2E51355}"/>
    <hyperlink ref="L225" r:id="rId158" xr:uid="{0C5BD331-7875-4026-8BCE-C007729E57BA}"/>
    <hyperlink ref="L244" r:id="rId159" xr:uid="{D75771F1-9A42-4290-8106-A42F9305CF10}"/>
    <hyperlink ref="L316" r:id="rId160" xr:uid="{5ECD8C6F-27F6-4958-B11C-A10102220C36}"/>
    <hyperlink ref="L324" r:id="rId161" xr:uid="{8956C561-0FFE-4B94-AEC2-046CA02BB198}"/>
    <hyperlink ref="L275" r:id="rId162" xr:uid="{ADBC4696-3C99-4556-85E2-7B43499C69D3}"/>
    <hyperlink ref="L17" r:id="rId163" xr:uid="{CFA9F4D9-64F0-4DD0-AE96-ECD91F0A8FE7}"/>
    <hyperlink ref="L139" r:id="rId164" xr:uid="{F4A21F6E-436B-47DB-837D-1E292677A1D6}"/>
    <hyperlink ref="L31" r:id="rId165" xr:uid="{EF1B2FB4-F00D-4654-9AED-4D9E478C3D64}"/>
    <hyperlink ref="L4" r:id="rId166" xr:uid="{8006EE48-226A-4417-A3B4-13DE57F688B6}"/>
    <hyperlink ref="L240" r:id="rId167" xr:uid="{5AC44065-7440-43F7-B6CE-C6F22F482C88}"/>
    <hyperlink ref="L332" r:id="rId168" xr:uid="{5F50636E-A569-46A9-9CC4-040FC4C75E41}"/>
    <hyperlink ref="L350" r:id="rId169" xr:uid="{FFD23FCB-AD8D-492D-B175-13F817A302B8}"/>
    <hyperlink ref="L104" r:id="rId170" xr:uid="{A7A6B70E-364F-4ADC-A29D-043448243406}"/>
    <hyperlink ref="L318" r:id="rId171" xr:uid="{895E8697-4557-4CE3-B95E-FCB9DDD51AE7}"/>
    <hyperlink ref="L110" r:id="rId172" xr:uid="{6E0C7E68-33C9-4207-A2B6-C23A7BAFC925}"/>
    <hyperlink ref="L128" r:id="rId173" xr:uid="{34C12745-6C59-4266-9895-EA22F095508B}"/>
    <hyperlink ref="L196" r:id="rId174" xr:uid="{2C59A97B-8A77-4D64-92D6-C7CFA2076FFD}"/>
    <hyperlink ref="L200" r:id="rId175" xr:uid="{DD3D5166-B079-41EA-ABCA-B9A54E6FF3C2}"/>
    <hyperlink ref="L322" r:id="rId176" xr:uid="{1A153789-C531-4EF5-9223-0F9258695CE8}"/>
    <hyperlink ref="L165" r:id="rId177" xr:uid="{033E3DC9-0DDB-4EC9-BE81-10E312A05408}"/>
    <hyperlink ref="L59" r:id="rId178" xr:uid="{9084CD7A-C280-4010-AB45-26C48562456D}"/>
    <hyperlink ref="L19" r:id="rId179" xr:uid="{01C55121-C6E7-451F-A327-B3AC2287474D}"/>
    <hyperlink ref="L340" r:id="rId180" xr:uid="{1C16995B-F312-475C-91E4-9132158EABFD}"/>
    <hyperlink ref="L285" r:id="rId181" xr:uid="{2AC313EA-D9A6-427C-921F-E235A9DA2324}"/>
    <hyperlink ref="L37" r:id="rId182" xr:uid="{AADCED48-11C7-4F51-AD98-8B5EE2DB517D}"/>
    <hyperlink ref="L97" r:id="rId183" xr:uid="{8A8C7929-FAC7-4BD3-B4AD-A8E7E732B450}"/>
    <hyperlink ref="L348" r:id="rId184" xr:uid="{C45A9540-24AC-432F-9681-392492A01EE6}"/>
    <hyperlink ref="L347" r:id="rId185" xr:uid="{D351F960-8F10-4324-A88B-4E7ADFE54769}"/>
    <hyperlink ref="L184" r:id="rId186" xr:uid="{8270A73E-24BA-4B9C-8F4D-F17805F3C727}"/>
    <hyperlink ref="L122" r:id="rId187" xr:uid="{D19EDA4E-2135-4261-8091-72F76E6BAB07}"/>
    <hyperlink ref="L12" r:id="rId188" xr:uid="{9318E026-6F33-417F-91AE-606C76297C1E}"/>
    <hyperlink ref="L33" r:id="rId189" xr:uid="{63CCF7BC-5E55-49EC-AF5D-B0D7F8228058}"/>
    <hyperlink ref="L271" r:id="rId190" xr:uid="{C543142E-1CE9-44A1-96CC-F059F2919834}"/>
    <hyperlink ref="L176" r:id="rId191" xr:uid="{13A49E88-4292-492B-A445-F2E2DE01E70C}"/>
    <hyperlink ref="L346" r:id="rId192" xr:uid="{DDECE496-3A1B-4A0D-A7E4-1B850301B5C8}"/>
    <hyperlink ref="L284" r:id="rId193" xr:uid="{340CD680-3769-448D-89A6-67324C3886AA}"/>
    <hyperlink ref="L314" r:id="rId194" xr:uid="{E6F09066-4012-4E23-8877-A41C766230C7}"/>
    <hyperlink ref="L317" r:id="rId195" xr:uid="{F310ED69-CA00-4C89-A29D-C063F2A0AB27}"/>
    <hyperlink ref="L8" r:id="rId196" display="https://starcitygames.com/fatespinner-sgl-mtg-pwsb-mrd_036-enf/?sku=SGL-MTG-PWSB-MRD_036-ENF1" xr:uid="{0EDDCBB1-F1B0-4C71-BA9D-D87D456CF7E3}"/>
    <hyperlink ref="L163" r:id="rId197" display="https://starcitygames.com/boundless-realms-sgl-mtg-pwsb-m13_162-enf/?sku=SGL-MTG-PWSB-M13_162-ENF1" xr:uid="{CEA93CED-ACF4-49CE-83A9-F46F084319F4}"/>
    <hyperlink ref="L91" r:id="rId198" xr:uid="{8FED778B-20F1-47FB-A695-A4F344019444}"/>
    <hyperlink ref="L63" r:id="rId199" xr:uid="{FE5643F7-DF10-4D4B-9B78-2833E32BE54D}"/>
    <hyperlink ref="L315" r:id="rId200" xr:uid="{5463DD22-DD18-428C-B2DB-23DC572C923A}"/>
    <hyperlink ref="L10" r:id="rId201" xr:uid="{2F90682F-71C6-45E1-A1EB-CD287D1DFE8B}"/>
    <hyperlink ref="L80" r:id="rId202" xr:uid="{E029015A-B8F5-48BB-9006-8662CE3A345E}"/>
    <hyperlink ref="L183" r:id="rId203" xr:uid="{DCBDA7F0-0E4C-4EC2-8E11-CD599C88E61C}"/>
    <hyperlink ref="L180" r:id="rId204" xr:uid="{4DAD9F3F-9C73-4A4A-AFD2-00112E626232}"/>
    <hyperlink ref="L24" r:id="rId205" xr:uid="{41546237-6470-4421-AE6C-69686309BF92}"/>
    <hyperlink ref="L292" r:id="rId206" xr:uid="{19B53AB0-AB7F-43AE-A278-1631A8DB3393}"/>
    <hyperlink ref="L149" r:id="rId207" xr:uid="{97BB3C10-B138-4514-B323-58B81FC6931F}"/>
    <hyperlink ref="L223" r:id="rId208" xr:uid="{3004F410-3B28-4310-BFFD-4CF0EF5458C2}"/>
    <hyperlink ref="L9" r:id="rId209" xr:uid="{45BC504D-CBBD-4776-B9ED-AA7B9A552CF3}"/>
    <hyperlink ref="L283" r:id="rId210" xr:uid="{00E4640C-B90E-4802-AF73-57DA7BF012A1}"/>
    <hyperlink ref="L22" r:id="rId211" xr:uid="{79AC2C27-3C6E-4D80-BB07-05E3B3842AC5}"/>
    <hyperlink ref="L263" r:id="rId212" xr:uid="{750053B9-5D19-4254-AC00-BE57F8C42C63}"/>
    <hyperlink ref="L144" r:id="rId213" xr:uid="{A5CCFA8F-C5A6-45CA-9E15-EFA6E807226B}"/>
    <hyperlink ref="L70" r:id="rId214" xr:uid="{0D648912-DAE0-49EC-B7F0-7797B8746668}"/>
    <hyperlink ref="L25" r:id="rId215" xr:uid="{787DE8BC-F0FD-4F0A-BC2D-CA553D92DF27}"/>
    <hyperlink ref="L53" r:id="rId216" xr:uid="{C0BACFAE-BD1C-4DB3-875E-94E012884C1F}"/>
    <hyperlink ref="L42" r:id="rId217" xr:uid="{26CCFDB1-04D2-4816-9C27-68A523D7CE8C}"/>
    <hyperlink ref="L235" r:id="rId218" xr:uid="{1E972A10-220C-43C6-9EC9-8FEAE0AB6D98}"/>
    <hyperlink ref="L152" r:id="rId219" xr:uid="{EACE22D5-46DF-4351-8DF1-040348A1042F}"/>
    <hyperlink ref="L103" r:id="rId220" xr:uid="{6F6192B5-3FFF-4C97-853E-7AE448D365F0}"/>
    <hyperlink ref="L78" r:id="rId221" xr:uid="{713B07CF-5233-4BBD-8833-9319B5DB7AB9}"/>
    <hyperlink ref="L300" r:id="rId222" xr:uid="{77A3CCBC-7D33-46C6-B84A-C81FD09D92ED}"/>
    <hyperlink ref="L28" r:id="rId223" xr:uid="{AA65A867-045C-46F6-AD11-66B928B11054}"/>
    <hyperlink ref="L192" r:id="rId224" xr:uid="{B1D1BD83-CE1C-4091-B9CA-EFC3EC9EF3C4}"/>
    <hyperlink ref="L90" r:id="rId225" xr:uid="{1BA7DA8B-8C9F-484F-80F1-A748918A364E}"/>
    <hyperlink ref="L171" r:id="rId226" xr:uid="{0994379D-7DDF-4FB6-99D4-9E39504997BA}"/>
    <hyperlink ref="L153" r:id="rId227" xr:uid="{2D55BC3B-1044-4493-B350-D837435E7F0D}"/>
    <hyperlink ref="L127" r:id="rId228" xr:uid="{DB92F3D7-F5A8-437E-B2DD-7D6B4DFACE7A}"/>
    <hyperlink ref="L256" r:id="rId229" xr:uid="{F0A73E67-2F6D-471F-B24C-B7ADD1B3E050}"/>
    <hyperlink ref="L255" r:id="rId230" xr:uid="{A21F0856-D880-4701-BCB3-B9E9348E48F6}"/>
    <hyperlink ref="L264" r:id="rId231" xr:uid="{EF234204-85EB-44E5-BAC6-7FD943A59CF0}"/>
    <hyperlink ref="L16" r:id="rId232" xr:uid="{DA483642-5C6E-47E5-9693-D3D15B60BAEC}"/>
    <hyperlink ref="L265" r:id="rId233" xr:uid="{7AA17876-EFEB-4425-96FF-C9018B4D0387}"/>
    <hyperlink ref="L277" r:id="rId234" xr:uid="{C0D2E1EC-7C6E-4303-BB3F-E1980ED060A9}"/>
    <hyperlink ref="L339" r:id="rId235" xr:uid="{4973D3BB-FF3B-40FB-8C48-F51F7FB29A80}"/>
    <hyperlink ref="L376" r:id="rId236" xr:uid="{542F465D-003F-4756-AD5E-4503184F22E6}"/>
    <hyperlink ref="L20" r:id="rId237" xr:uid="{B41983EE-44F3-4EBF-866D-FB4381893EBC}"/>
    <hyperlink ref="L88" r:id="rId238" xr:uid="{7AA85EB8-6B00-48FA-BCE6-BCB14B96B912}"/>
    <hyperlink ref="L345" r:id="rId239" xr:uid="{3A44D179-82E0-4C80-8CFB-6C2B1C5190AE}"/>
    <hyperlink ref="L218" r:id="rId240" xr:uid="{A3513655-3F0F-4558-9B3D-50E2DA680AEB}"/>
    <hyperlink ref="L291" r:id="rId241" xr:uid="{E36ABD48-1693-4B0E-9AC6-CB8285FADC87}"/>
    <hyperlink ref="L51" r:id="rId242" xr:uid="{2DD2F48B-AEED-42C6-968D-0B8B93AE03D0}"/>
    <hyperlink ref="L355" r:id="rId243" xr:uid="{8EF60E2B-E0F7-4CCC-96B2-1F25D7C738B0}"/>
    <hyperlink ref="L62" r:id="rId244" xr:uid="{E264ACB1-ACFA-40F9-AD99-71F353A76259}"/>
    <hyperlink ref="L239" r:id="rId245" xr:uid="{D3C707E9-461D-4B03-A657-86DCE1C29796}"/>
    <hyperlink ref="L363" r:id="rId246" xr:uid="{98144110-B410-4B35-975F-E9E6A24A1B28}"/>
    <hyperlink ref="L89" r:id="rId247" xr:uid="{6EFC9D5D-AFFE-4BA3-976F-D096BDE1105F}"/>
    <hyperlink ref="L371" r:id="rId248" xr:uid="{84059123-F2E2-43F7-AA09-3687959BB54A}"/>
    <hyperlink ref="L326" r:id="rId249" xr:uid="{78829D77-E2D1-4C91-B8D5-A7C2E5D60148}"/>
    <hyperlink ref="L329" r:id="rId250" xr:uid="{25AEB1F6-9535-4957-B810-E56E88E73CB9}"/>
    <hyperlink ref="L331" r:id="rId251" xr:uid="{ADCA0A23-8692-4777-A0B4-F61714656FCF}"/>
    <hyperlink ref="L141" r:id="rId252" xr:uid="{4E990E47-13A8-4371-AF7D-5C8B7A4F21CC}"/>
    <hyperlink ref="L266" r:id="rId253" xr:uid="{41B91327-5A29-4349-B8CB-4FE0090A3569}"/>
    <hyperlink ref="L338" r:id="rId254" xr:uid="{97E7634B-4814-4809-952E-64E2C11CB387}"/>
    <hyperlink ref="L281" r:id="rId255" xr:uid="{D69EEC1E-0033-430C-AD81-8236862C4EFE}"/>
    <hyperlink ref="L175" r:id="rId256" xr:uid="{32DBC62E-1E81-47F3-9C06-764B7F96B460}"/>
    <hyperlink ref="L143" r:id="rId257" xr:uid="{A280AB22-4865-4C5B-A1E2-72E5D19B8864}"/>
    <hyperlink ref="L115" r:id="rId258" xr:uid="{3BEFE1B9-DA58-4F15-BB7B-89B13AEF9EC8}"/>
    <hyperlink ref="L209" r:id="rId259" xr:uid="{C68292A3-18F8-43DC-9338-7AAFB7917A96}"/>
    <hyperlink ref="L282" r:id="rId260" xr:uid="{260434F0-111E-4C7C-AB2B-F447F17911D6}"/>
    <hyperlink ref="L353" r:id="rId261" xr:uid="{5225628F-9FD9-433F-B4B4-F6687F9235C8}"/>
    <hyperlink ref="L354" r:id="rId262" xr:uid="{5C362CCC-57BF-450D-A429-1AFFCFBD023F}"/>
    <hyperlink ref="L352" r:id="rId263" xr:uid="{63F7006C-5982-49AF-BC50-79C72C977179}"/>
    <hyperlink ref="L150" r:id="rId264" xr:uid="{EEDB90C7-FF94-4EB3-BF1D-19231D829110}"/>
    <hyperlink ref="L75" r:id="rId265" xr:uid="{2E7FE8E9-4922-4F8A-89C8-6B11CAC2EB27}"/>
    <hyperlink ref="L186" r:id="rId266" xr:uid="{54758556-12E6-47EA-92C5-DCCE8DBF27EA}"/>
    <hyperlink ref="L188" r:id="rId267" xr:uid="{2A87CD8B-D318-4CF3-A931-693DFCA55A87}"/>
    <hyperlink ref="L72" r:id="rId268" xr:uid="{9BF6B289-21E9-474B-BB5A-9EED9058E18C}"/>
    <hyperlink ref="L307" r:id="rId269" xr:uid="{A7966742-01A7-493A-AB6B-3A4D35C22E40}"/>
    <hyperlink ref="L312" r:id="rId270" xr:uid="{31E70378-17E6-40BC-AB48-BCD0FC76D37D}"/>
    <hyperlink ref="L313" r:id="rId271" xr:uid="{3E5715BF-8EA7-47FF-AD8B-57494767D475}"/>
    <hyperlink ref="L321" r:id="rId272" xr:uid="{CDE07BCD-BAA1-45B3-ABA0-12765BC721C6}"/>
    <hyperlink ref="L84" r:id="rId273" xr:uid="{7D2C0AEB-28AE-40ED-9520-DB00157F2832}"/>
    <hyperlink ref="L94" r:id="rId274" xr:uid="{A9A2FA85-C6B4-473B-94A9-CD11F212CA58}"/>
    <hyperlink ref="L109" r:id="rId275" xr:uid="{07001355-53E1-4A14-9DD0-30187FD3B371}"/>
    <hyperlink ref="L170" r:id="rId276" xr:uid="{6D2A4445-B5A9-471A-A9B4-1A85D198EB53}"/>
    <hyperlink ref="L96" r:id="rId277" xr:uid="{0F22F223-6DB0-4979-AA5C-956499F0B319}"/>
    <hyperlink ref="L280" r:id="rId278" xr:uid="{F1D893B8-B65B-4FEE-A052-BD0ECB44EF67}"/>
    <hyperlink ref="L148" r:id="rId279" xr:uid="{89F1AD42-0B6D-4F12-BA10-E9586E100328}"/>
    <hyperlink ref="L74" r:id="rId280" xr:uid="{9EFA4BBD-00B6-40E6-A56A-D5F9F3A315D0}"/>
    <hyperlink ref="L369" r:id="rId281" xr:uid="{058BD8B0-1522-4916-A5EA-90D495A84FD9}"/>
    <hyperlink ref="L365" r:id="rId282" xr:uid="{64579B04-250D-4303-85F8-096F07B49028}"/>
    <hyperlink ref="L203" r:id="rId283" xr:uid="{B99CAF7C-7D47-47EC-8CA4-7BF38A74E8CE}"/>
    <hyperlink ref="L30" r:id="rId284" xr:uid="{D0043409-4DFE-4221-BE46-66B902A043A9}"/>
    <hyperlink ref="L373" r:id="rId285" xr:uid="{86865375-37BC-4400-B763-86A3E7228052}"/>
    <hyperlink ref="L161" r:id="rId286" xr:uid="{C817485B-8283-429B-9673-B80B6F758977}"/>
    <hyperlink ref="L162" r:id="rId287" xr:uid="{E33F3C6F-3EAC-4AAB-93BF-7796144AD924}"/>
    <hyperlink ref="L320" r:id="rId288" xr:uid="{3E6D24B0-8006-4B10-AAB1-BA83EC9CD9AA}"/>
    <hyperlink ref="L253" r:id="rId289" xr:uid="{C6DAD941-4E36-41CE-9680-D47C1B112D85}"/>
    <hyperlink ref="L245" r:id="rId290" xr:uid="{2F674232-EC6D-49EB-AC19-4175813209FB}"/>
    <hyperlink ref="L48" r:id="rId291" xr:uid="{332A7C85-108A-4A93-BDEF-7811CD9A7561}"/>
    <hyperlink ref="L238" r:id="rId292" xr:uid="{B7EDC994-E30D-4A16-AB21-08F9FDFECD09}"/>
    <hyperlink ref="L5" r:id="rId293" xr:uid="{0C26C19F-CDC0-4D02-8792-4BA7BE20E7A9}"/>
    <hyperlink ref="L279" r:id="rId294" xr:uid="{D3503CA1-5F12-4BBB-A3F3-CEB2CF993E6C}"/>
    <hyperlink ref="L49" r:id="rId295" xr:uid="{9C72B4EA-2AB8-497F-B9BB-F3C0226EE99A}"/>
    <hyperlink ref="L305" r:id="rId296" xr:uid="{DD397979-9ACF-4C6A-86A8-CE52DDB76732}"/>
    <hyperlink ref="L258" r:id="rId297" xr:uid="{4CA21627-6600-423B-89C8-34486F2D25B8}"/>
    <hyperlink ref="L367" r:id="rId298" xr:uid="{0961D2E1-4219-46E0-8CF7-38061F6749F6}"/>
    <hyperlink ref="L65" r:id="rId299" xr:uid="{80012783-AADB-4A15-B204-2911BA8DA745}"/>
    <hyperlink ref="L368" r:id="rId300" xr:uid="{610C01F1-5918-4E18-9662-F8FDDFE820E6}"/>
    <hyperlink ref="L58" r:id="rId301" xr:uid="{26461391-0DE5-47D7-90B6-42E220AA1816}"/>
    <hyperlink ref="L41" r:id="rId302" xr:uid="{262C58E6-3C42-486D-9353-D177234920AB}"/>
    <hyperlink ref="L13" r:id="rId303" xr:uid="{9AF812B0-20EF-49BD-A0A5-3DC4EDE734F5}"/>
    <hyperlink ref="L242" r:id="rId304" xr:uid="{5B288AF4-6B4D-408D-B2EF-DE4F45711099}"/>
    <hyperlink ref="L243" r:id="rId305" xr:uid="{D823E0FE-6158-4E9B-94DD-77D9FF179086}"/>
    <hyperlink ref="L156" r:id="rId306" xr:uid="{1D3E78DA-72D6-460A-9646-B18F81E635FD}"/>
    <hyperlink ref="L362" r:id="rId307" xr:uid="{337D75F7-DCD8-4DBB-B5E8-5A68323A1B68}"/>
    <hyperlink ref="L126" r:id="rId308" xr:uid="{73D845B5-ECA7-4C54-8754-B2C79CE40BDD}"/>
    <hyperlink ref="L142" r:id="rId309" xr:uid="{0B45D999-7EAD-4EB3-9D6D-DEFF812F8EEE}"/>
    <hyperlink ref="L82" r:id="rId310" xr:uid="{42DB060C-4F79-4F77-99F7-A9CDC32CF9B9}"/>
    <hyperlink ref="L138" r:id="rId311" xr:uid="{90C12686-798A-4986-A7AB-2A014C220761}"/>
    <hyperlink ref="L234" r:id="rId312" xr:uid="{D84EE99E-21E2-4813-81A2-D6EBAF23EDE9}"/>
    <hyperlink ref="L241" r:id="rId313" xr:uid="{B91A4DC8-54CD-4B74-AB4B-22B1C3CD5189}"/>
    <hyperlink ref="L191" r:id="rId314" xr:uid="{88FB9E20-4CB3-4839-8B23-ED3203C930C3}"/>
    <hyperlink ref="L174" r:id="rId315" xr:uid="{8C5A1875-05A3-4661-AF67-30DDC0B59EAA}"/>
    <hyperlink ref="L77" r:id="rId316" xr:uid="{B58FA314-3A8B-4B90-8A4B-2F61AA5F7B92}"/>
    <hyperlink ref="L105" r:id="rId317" xr:uid="{1E1DDA24-D19C-4486-9943-39AEA2A6B7B9}"/>
    <hyperlink ref="L21" r:id="rId318" xr:uid="{4591047D-D03B-4095-ABD8-146A228FBC80}"/>
    <hyperlink ref="L168" r:id="rId319" xr:uid="{ABCFF79E-21B9-4101-B3AD-F9B4F15A20CD}"/>
    <hyperlink ref="L56" r:id="rId320" xr:uid="{A93DC269-2CA4-4B9A-9555-176A74148665}"/>
    <hyperlink ref="L134" r:id="rId321" xr:uid="{818DCDB7-FB4C-4A28-967A-2449AA7EA329}"/>
    <hyperlink ref="L71" r:id="rId322" xr:uid="{6AFBC579-C729-49B2-971C-21B8961C1762}"/>
    <hyperlink ref="L251" r:id="rId323" xr:uid="{84E07F45-7326-4FA1-83A7-79DEACE0D22E}"/>
    <hyperlink ref="L55" r:id="rId324" xr:uid="{7A6E6148-B73A-4C34-84EB-385BCC2F47EF}"/>
    <hyperlink ref="L212" r:id="rId325" xr:uid="{25D9A09B-FBBA-448D-B9B6-0960147799A1}"/>
    <hyperlink ref="L269" r:id="rId326" xr:uid="{F68296FB-D155-489A-8A40-CBE73944A0C6}"/>
    <hyperlink ref="L34" r:id="rId327" xr:uid="{4A0667C4-0E51-4C12-B1E9-4F26C64049F8}"/>
    <hyperlink ref="L124" r:id="rId328" xr:uid="{AFC01B83-1513-421A-AB3B-313367B6E3CF}"/>
    <hyperlink ref="L261" r:id="rId329" xr:uid="{9E4CAE84-1B8A-4F46-930A-13B27CAD476C}"/>
    <hyperlink ref="L169" r:id="rId330" xr:uid="{AD80C7BE-1A2A-40C8-9FBB-09244A96BD9E}"/>
    <hyperlink ref="L309" r:id="rId331" xr:uid="{B4C6D6F7-D506-4E43-8B40-2AE70CA4BD25}"/>
    <hyperlink ref="L7" r:id="rId332" xr:uid="{2CBDBD30-2669-41C6-9745-B5A6DAF624D7}"/>
    <hyperlink ref="L26" r:id="rId333" xr:uid="{33A809D6-A4CF-41FC-BF83-B62B080EE525}"/>
    <hyperlink ref="L260" r:id="rId334" xr:uid="{2740591B-50F5-4E05-BC74-C1D2DABA5633}"/>
    <hyperlink ref="L310" r:id="rId335" xr:uid="{16BBDC18-4FCD-438B-AE98-ED23EBB0A0E2}"/>
    <hyperlink ref="L325" r:id="rId336" xr:uid="{1153033F-FCCE-40C7-8F9E-3831EE7E31FB}"/>
    <hyperlink ref="L311" r:id="rId337" xr:uid="{E3025A92-67C1-4A99-94D1-15C920934441}"/>
    <hyperlink ref="L27" r:id="rId338" xr:uid="{A4B4A163-7238-4DDB-BFDD-F61FF56DCD7F}"/>
    <hyperlink ref="L237" r:id="rId339" xr:uid="{1D5C3DD3-FC66-471E-B2D7-858ADC1FEF0E}"/>
    <hyperlink ref="L208" r:id="rId340" xr:uid="{B6CA0001-5807-4F09-957A-365DDCEDD91A}"/>
    <hyperlink ref="L233" r:id="rId341" xr:uid="{7EBBAAF6-4AC2-4B06-8B95-1BDE267DD123}"/>
    <hyperlink ref="L276" r:id="rId342" xr:uid="{E1FA9B7A-73E5-42E3-9334-C06887DB82BA}"/>
    <hyperlink ref="L250" r:id="rId343" xr:uid="{BF5087C1-6E7A-4859-A3E7-A21F508F19E1}"/>
    <hyperlink ref="L297" r:id="rId344" xr:uid="{7504CB87-B2A5-4C40-B77A-72DF79E0CC58}"/>
    <hyperlink ref="L173" r:id="rId345" xr:uid="{1D3CD25A-5B61-4682-9F4A-0C798E6FD0F8}"/>
    <hyperlink ref="L204" r:id="rId346" xr:uid="{E7A639EE-1482-4EEE-9C62-19C7385A831F}"/>
    <hyperlink ref="L221" r:id="rId347" xr:uid="{A3272871-7653-4469-8FC5-CD6518825092}"/>
    <hyperlink ref="L93" r:id="rId348" xr:uid="{2A27BCCA-09AD-4ADB-9858-CFCBEE551797}"/>
    <hyperlink ref="L232" r:id="rId349" xr:uid="{B0E54CE9-0EB5-4261-8C8B-E6C6D3DC78C5}"/>
    <hyperlink ref="L303" r:id="rId350" xr:uid="{AE27F101-BF7B-4587-A18F-D91A6463F08A}"/>
    <hyperlink ref="L207" r:id="rId351" xr:uid="{2B293350-E5CC-4895-B702-00B6C682DAF7}"/>
    <hyperlink ref="L337" r:id="rId352" xr:uid="{8CD9710C-A0CD-4815-A82A-18E45588A95F}"/>
    <hyperlink ref="L2" r:id="rId353" xr:uid="{F5235D99-11E5-49BE-BFA4-6588E667419A}"/>
    <hyperlink ref="L18" r:id="rId354" xr:uid="{47B25752-41CA-49D1-877A-02B051776BB0}"/>
    <hyperlink ref="L344" r:id="rId355" xr:uid="{727342E8-2ECF-48BB-A83C-3359F7E5D03A}"/>
    <hyperlink ref="L181" r:id="rId356" xr:uid="{1C1AB42A-9195-4AF5-80B2-A475C62C1FB0}"/>
    <hyperlink ref="L302" r:id="rId357" xr:uid="{9BDD7678-F29A-4A2B-8082-14C970ABCC6D}"/>
    <hyperlink ref="L108" r:id="rId358" xr:uid="{B2ECA329-06E5-4AC9-9D3A-6CAB0269C9AE}"/>
    <hyperlink ref="L113" r:id="rId359" xr:uid="{ED7726E1-4B64-4CC3-B254-89BAD6FA9842}"/>
    <hyperlink ref="L206" r:id="rId360" xr:uid="{BE95E8B0-6C8F-4955-B2D0-0462BD4695CB}"/>
    <hyperlink ref="L519" r:id="rId361" xr:uid="{A3600E2C-1B63-432C-B9F1-B6270025817E}"/>
    <hyperlink ref="L518" r:id="rId362" xr:uid="{82C5A210-0F74-45B5-9B35-07355677A28D}"/>
    <hyperlink ref="L517" r:id="rId363" xr:uid="{9D815C6F-A3CE-4DA7-90E0-CB8CEDA3E473}"/>
    <hyperlink ref="L516" r:id="rId364" xr:uid="{F9098DFB-AAEA-44C8-88AF-3CB5E578F8EB}"/>
    <hyperlink ref="L515" r:id="rId365" xr:uid="{7D27B33C-CF02-4DBF-AB68-CFF3A1551385}"/>
    <hyperlink ref="L514" r:id="rId366" xr:uid="{623D1D77-6204-4211-8C7F-AAE23B24290A}"/>
    <hyperlink ref="L513" r:id="rId367" xr:uid="{DBC56D4D-8970-4E55-B1B4-33C0D8E488AC}"/>
    <hyperlink ref="L512" r:id="rId368" xr:uid="{AD527504-71C4-43F4-8D1C-CBCE276C11E9}"/>
    <hyperlink ref="L510" r:id="rId369" xr:uid="{AC762F6C-14EF-4CDF-B3E7-A80F377A5A53}"/>
    <hyperlink ref="L511" r:id="rId370" xr:uid="{4490FF6A-9802-4859-B646-906D7EFA794E}"/>
    <hyperlink ref="L509" r:id="rId371" xr:uid="{0F840CEA-5493-4CA7-A110-A993D1046F0A}"/>
    <hyperlink ref="L508" r:id="rId372" xr:uid="{70B560B3-8AFF-4A60-93FC-A2A62FE4F0FD}"/>
    <hyperlink ref="L507" r:id="rId373" xr:uid="{E6ED42DD-AEF5-4DA6-8235-3B271DD05BE7}"/>
    <hyperlink ref="L506" r:id="rId374" xr:uid="{45C6974A-E99D-4174-AD61-16AA8763951B}"/>
    <hyperlink ref="L505" r:id="rId375" xr:uid="{956F5A15-7759-4FEC-A9F3-E100DF8DF78C}"/>
    <hyperlink ref="L504" r:id="rId376" xr:uid="{AD7E085B-6267-4131-8C35-9F1E02EB9CD0}"/>
    <hyperlink ref="L503" r:id="rId377" xr:uid="{E7FFDF1F-FA52-4306-9AE0-BFA900B5A98A}"/>
    <hyperlink ref="L502" r:id="rId378" xr:uid="{FB24DCC4-2318-4E9B-AEB7-8F4A8AB3DAD6}"/>
    <hyperlink ref="L501" r:id="rId379" xr:uid="{C15A62B4-8A36-40BC-81FD-71A5B1CE4CC2}"/>
    <hyperlink ref="L500" r:id="rId380" xr:uid="{670CDCF9-589E-422D-B94B-C125C722D833}"/>
    <hyperlink ref="L499" r:id="rId381" xr:uid="{C9E8E76A-514D-4DDF-BF21-F706C41CCF02}"/>
    <hyperlink ref="L498" r:id="rId382" xr:uid="{F5247170-C235-4A2C-93A7-8B4861E9A2FD}"/>
    <hyperlink ref="L497" r:id="rId383" xr:uid="{9B8CBD0F-85E2-42D1-8B70-CBA666861C9B}"/>
    <hyperlink ref="L495" r:id="rId384" xr:uid="{A8750DF7-7652-42A5-A0EA-4C2543ACC403}"/>
    <hyperlink ref="L496" r:id="rId385" xr:uid="{E13521FC-D0C2-435A-B7FC-868E06D666B7}"/>
    <hyperlink ref="L494" r:id="rId386" xr:uid="{E3D570CF-70C4-4CFB-83BD-429A4730D802}"/>
    <hyperlink ref="L493" r:id="rId387" xr:uid="{E1615293-F340-4EC1-91E0-F8ADF844C68C}"/>
    <hyperlink ref="L492" r:id="rId388" xr:uid="{25A2306F-BFCA-44E1-86CF-4BDDD6A04CC0}"/>
    <hyperlink ref="L491" r:id="rId389" xr:uid="{AD9C3003-CDA8-4A95-AF7B-CA3FDDCCC135}"/>
    <hyperlink ref="L490" r:id="rId390" xr:uid="{EF84CEA4-4D8D-48AD-A2D6-095F5D701AC1}"/>
    <hyperlink ref="L489" r:id="rId391" xr:uid="{360E09F0-738B-4255-B7E2-855D04F20F3C}"/>
    <hyperlink ref="L488" r:id="rId392" xr:uid="{FEDF56CC-66D6-4CEB-A009-236806072967}"/>
    <hyperlink ref="L487" r:id="rId393" xr:uid="{349E9DF9-B73C-4A86-B73F-8E50CC33AED9}"/>
    <hyperlink ref="L486" r:id="rId394" xr:uid="{CD96D5C6-3784-4B78-A91F-90A385C845E9}"/>
    <hyperlink ref="L485" r:id="rId395" xr:uid="{B6161A87-21C9-40C3-A218-3FFA0C5850C4}"/>
    <hyperlink ref="L484" r:id="rId396" xr:uid="{64F8997C-1AA0-42A6-8F8B-7AF815E6D4F3}"/>
    <hyperlink ref="L483" r:id="rId397" xr:uid="{6A23FB17-1C50-4042-9D1B-BE64AB2B992A}"/>
    <hyperlink ref="L482" r:id="rId398" xr:uid="{1E264E62-BB1D-4240-AD0B-DCD0BF6819B0}"/>
    <hyperlink ref="L481" r:id="rId399" xr:uid="{5D24B86C-9175-4FD6-987F-8D74D09CD012}"/>
    <hyperlink ref="L480" r:id="rId400" xr:uid="{39031D66-832D-44B8-9B8D-F00EFF6D4193}"/>
    <hyperlink ref="L479" r:id="rId401" xr:uid="{AB595CCC-6625-473E-A705-3FB55406007B}"/>
    <hyperlink ref="L478" r:id="rId402" xr:uid="{09A70728-2D9B-4306-816A-2753B227B73A}"/>
    <hyperlink ref="L477" r:id="rId403" xr:uid="{B3FA410D-5651-4A82-91E4-E5DBE151F229}"/>
    <hyperlink ref="L476" r:id="rId404" xr:uid="{315A09EA-3B2C-4535-BA6C-5DB93EF02A88}"/>
    <hyperlink ref="L475" r:id="rId405" xr:uid="{802743CF-4B1A-4F56-BCF5-69140D9686F6}"/>
    <hyperlink ref="L474" r:id="rId406" xr:uid="{61096437-B090-404A-86C9-F8BF59F79478}"/>
    <hyperlink ref="L473" r:id="rId407" xr:uid="{379328A2-01E6-4BAC-BF2E-36F54C5D443F}"/>
    <hyperlink ref="L472" r:id="rId408" xr:uid="{E6CDC8FB-6316-4F01-B071-03DD9E02825A}"/>
    <hyperlink ref="L471" r:id="rId409" xr:uid="{31058CA0-51A8-4C10-A5F0-A8B82FC134E9}"/>
    <hyperlink ref="L470" r:id="rId410" xr:uid="{F379D76C-2284-4CC7-9F24-8AC640977140}"/>
    <hyperlink ref="L469" r:id="rId411" xr:uid="{851F95A3-440D-40AD-99BB-32179B910BFE}"/>
    <hyperlink ref="L468" r:id="rId412" xr:uid="{3BBB2599-D9D2-4746-A59E-3559429D320C}"/>
    <hyperlink ref="L467" r:id="rId413" xr:uid="{19DFE4F1-0E1F-43CE-9A0C-C6B000299161}"/>
    <hyperlink ref="L466" r:id="rId414" xr:uid="{C58B365B-C64E-4AA4-8E47-F54D6C54841F}"/>
    <hyperlink ref="L465" r:id="rId415" xr:uid="{CFA44FC8-DA2D-4713-ACFF-E6E2A0D7B516}"/>
    <hyperlink ref="L464" r:id="rId416" xr:uid="{0A1221B1-244E-430A-85CA-FCB6C7F79C32}"/>
    <hyperlink ref="L463" r:id="rId417" xr:uid="{490416FC-1CBB-418A-B788-474DDD015E1A}"/>
    <hyperlink ref="L462" r:id="rId418" xr:uid="{F4638E4D-93D9-4779-BDE2-53B9F0F33327}"/>
    <hyperlink ref="L461" r:id="rId419" xr:uid="{C8F00792-CD9F-4193-B527-BE3D6AA977BA}"/>
    <hyperlink ref="L460" r:id="rId420" xr:uid="{588A462D-AB0A-4362-869A-CF71540F5F69}"/>
    <hyperlink ref="L459" r:id="rId421" xr:uid="{018A0B89-8891-4765-A5C1-A5385910A6FB}"/>
    <hyperlink ref="L458" r:id="rId422" xr:uid="{DF1CA9A2-9578-43B3-9462-85A937FD76D9}"/>
    <hyperlink ref="L457" r:id="rId423" xr:uid="{678827C2-7D51-4CA7-84D0-9723888B1C69}"/>
    <hyperlink ref="L456" r:id="rId424" xr:uid="{DBBD6DCE-902A-4341-8C81-4BA847E14E01}"/>
    <hyperlink ref="L455" r:id="rId425" xr:uid="{BA0162A4-83CF-4C1D-B314-CBD16E54B0AD}"/>
    <hyperlink ref="L454" r:id="rId426" xr:uid="{49F32326-3628-469F-B1BA-86EE1D125ECA}"/>
    <hyperlink ref="L453" r:id="rId427" xr:uid="{FCEC5FC5-4920-44D1-A755-2FDE052F9A6E}"/>
    <hyperlink ref="L452" r:id="rId428" xr:uid="{3EFA9D1B-DAE1-4335-879E-4D28D2377543}"/>
    <hyperlink ref="L451" r:id="rId429" xr:uid="{0D4FAB45-A25E-438F-BAAB-F3B9385F57EF}"/>
    <hyperlink ref="L450" r:id="rId430" xr:uid="{8F4D7747-0A03-4DD3-BA5C-1875105AA736}"/>
    <hyperlink ref="L449" r:id="rId431" xr:uid="{996E086E-149C-4360-9187-4BC177B82EBC}"/>
    <hyperlink ref="L447" r:id="rId432" xr:uid="{8F05C0C0-A14A-4E89-99BD-2FE6F2454F1F}"/>
    <hyperlink ref="L448" r:id="rId433" xr:uid="{FE6E2033-27E5-4FF8-BCE5-8A88ADFB22BE}"/>
    <hyperlink ref="L446" r:id="rId434" xr:uid="{9BB11D4C-9DC1-4A77-8146-51CFFE3612B3}"/>
    <hyperlink ref="L445" r:id="rId435" xr:uid="{5BFAE395-93DA-4D90-A3B7-BB4B95A0D887}"/>
    <hyperlink ref="L444" r:id="rId436" xr:uid="{8BA7D7DB-3907-41AC-9A4B-7766C2FCD4EC}"/>
    <hyperlink ref="L443" r:id="rId437" xr:uid="{F4EB4BDA-6BAD-4AB5-B238-5E3F5EE59624}"/>
    <hyperlink ref="L442" r:id="rId438" xr:uid="{14393E24-F768-4211-B7F6-C566D7B45671}"/>
    <hyperlink ref="L441" r:id="rId439" xr:uid="{F08AF130-F4B7-4F1C-91F5-831ABCBCB574}"/>
    <hyperlink ref="L440" r:id="rId440" xr:uid="{97CCE501-E78B-4C3A-BDDA-9FEF326B2CF3}"/>
    <hyperlink ref="L439" r:id="rId441" xr:uid="{ECC87CA1-82AB-4452-B462-8FB622DDD3F1}"/>
    <hyperlink ref="L438" r:id="rId442" xr:uid="{59CA1EEE-4694-4129-8C7E-C6CBA008F8BC}"/>
    <hyperlink ref="L437" r:id="rId443" xr:uid="{31FBADCF-68D3-4AF2-AC90-5A247F805960}"/>
    <hyperlink ref="L436" r:id="rId444" xr:uid="{FA8ACAC2-44BE-4380-B0C5-8C33D1A777C3}"/>
    <hyperlink ref="L435" r:id="rId445" xr:uid="{D1B14BCD-7AE4-4ABF-B544-3698CD6CA861}"/>
    <hyperlink ref="L434" r:id="rId446" xr:uid="{FDEF13F6-8FE0-4061-A5C7-2C46DCBAF107}"/>
    <hyperlink ref="L433" r:id="rId447" xr:uid="{338D0E24-CFD2-4590-9BFF-606235F5EA2F}"/>
    <hyperlink ref="L432" r:id="rId448" xr:uid="{427C4844-5FE3-4829-8982-F03B7F4F8944}"/>
    <hyperlink ref="L431" r:id="rId449" xr:uid="{12AC7B03-824C-4B8B-A613-E48146446E59}"/>
    <hyperlink ref="L430" r:id="rId450" xr:uid="{A4230576-D58A-45A1-AC9B-3D8B369D6011}"/>
    <hyperlink ref="L429" r:id="rId451" xr:uid="{7FB50012-B799-4789-9BAE-EF4D4426ABCA}"/>
    <hyperlink ref="L428" r:id="rId452" xr:uid="{0CB4325D-E539-43F5-AFB3-763B637DE734}"/>
    <hyperlink ref="L427" r:id="rId453" xr:uid="{28A8C911-EF02-47BA-84A7-A8832519B11C}"/>
    <hyperlink ref="L426" r:id="rId454" xr:uid="{D8F3BC22-4C8C-4D6C-92D0-A990E2145499}"/>
    <hyperlink ref="L425" r:id="rId455" xr:uid="{7A552F07-6B3B-47F7-B6D0-0302EA065958}"/>
    <hyperlink ref="L424" r:id="rId456" xr:uid="{52830BB5-4DE6-4DFB-85D1-20F830C23CA3}"/>
    <hyperlink ref="L423" r:id="rId457" xr:uid="{8CB48341-9348-4810-8A13-1040DA83A016}"/>
    <hyperlink ref="L422" r:id="rId458" xr:uid="{17A6A505-E94E-4274-BE42-9FC5D4099CEB}"/>
    <hyperlink ref="L420" r:id="rId459" xr:uid="{D54325C5-88D2-42D9-8E39-0268D2D33709}"/>
    <hyperlink ref="L421" r:id="rId460" xr:uid="{A125A86A-385F-46AA-834F-EAF96445CA01}"/>
    <hyperlink ref="L419" r:id="rId461" xr:uid="{4E1DBFF1-A5CF-47B7-A7B4-A4B7809553AA}"/>
    <hyperlink ref="L417" r:id="rId462" xr:uid="{283B6967-8D1A-4956-8630-CA39B3796FFB}"/>
    <hyperlink ref="L418" r:id="rId463" xr:uid="{548C0042-BA3F-47EC-82E2-626527CDD898}"/>
    <hyperlink ref="L416" r:id="rId464" xr:uid="{FD611312-5814-41AA-82AE-B2FDF90F320C}"/>
    <hyperlink ref="L415" r:id="rId465" xr:uid="{1B99D344-9A82-4895-9111-ADB398DD4C14}"/>
    <hyperlink ref="L414" r:id="rId466" xr:uid="{14E41344-D2F6-4215-99DC-D106BD4C9D89}"/>
    <hyperlink ref="L412" r:id="rId467" xr:uid="{6E2F02B1-8E19-4B43-B6BB-EEF8DCD2EEED}"/>
    <hyperlink ref="L413" r:id="rId468" xr:uid="{D97006D5-7860-4D67-9952-5CB86B4382AC}"/>
    <hyperlink ref="L411" r:id="rId469" xr:uid="{C75B12ED-D138-4FDB-8912-B39E004A7513}"/>
    <hyperlink ref="L410" r:id="rId470" xr:uid="{57341D0B-43E7-4601-9B7B-13B066549ECD}"/>
    <hyperlink ref="L409" r:id="rId471" xr:uid="{EC6F19D9-0EC4-48E7-9B02-D85B9B84D18D}"/>
    <hyperlink ref="L408" r:id="rId472" xr:uid="{EC314C10-9346-4947-9A34-D264CACFAD75}"/>
    <hyperlink ref="L407" r:id="rId473" xr:uid="{1BB03FDA-297A-438C-8C2C-4191EC7F4F4D}"/>
    <hyperlink ref="L406" r:id="rId474" xr:uid="{3AB20A42-9814-4692-AC23-3840DE5685EB}"/>
    <hyperlink ref="L405" r:id="rId475" xr:uid="{6B609AF0-E383-4F05-9501-6F91932E01A8}"/>
    <hyperlink ref="L404" r:id="rId476" xr:uid="{926D8977-8686-4D02-B510-5F08F0E068CA}"/>
    <hyperlink ref="L402" r:id="rId477" xr:uid="{91340204-1403-43C4-A92F-0DE43874941F}"/>
    <hyperlink ref="L403" r:id="rId478" xr:uid="{9311DEEE-EFAD-4F2C-9995-2EB3F5A13E11}"/>
    <hyperlink ref="L401" r:id="rId479" xr:uid="{D7BB7B6C-3B47-4715-B6B6-9CD48D3230C7}"/>
    <hyperlink ref="L400" r:id="rId480" xr:uid="{1E6B1C98-5F67-479E-AB42-4DA54614B016}"/>
    <hyperlink ref="L399" r:id="rId481" xr:uid="{68D4B349-797E-4F98-B5C0-9CFED9E64923}"/>
    <hyperlink ref="L398" r:id="rId482" xr:uid="{2D6B4E65-9738-4D62-8B86-A43529D3B533}"/>
    <hyperlink ref="L397" r:id="rId483" xr:uid="{22495867-28C9-465E-AA7E-E0AFCC4B6CB8}"/>
    <hyperlink ref="L396" r:id="rId484" xr:uid="{9F251EEB-18D6-41EA-B1A3-B2EB7F954523}"/>
    <hyperlink ref="L395" r:id="rId485" xr:uid="{ADF97E78-A511-4022-8FD9-13F7341A523F}"/>
    <hyperlink ref="L394" r:id="rId486" xr:uid="{91E617A1-D1AA-4C95-A203-E20BD297ECF0}"/>
    <hyperlink ref="L393" r:id="rId487" xr:uid="{9D8D2A36-2823-45EE-B1BF-82982C490683}"/>
    <hyperlink ref="L392" r:id="rId488" xr:uid="{96297409-FEB1-4A86-ACE8-5B61950328A6}"/>
    <hyperlink ref="L391" r:id="rId489" xr:uid="{EA6D3ABD-D437-47B3-9164-917FADB966B7}"/>
    <hyperlink ref="L390" r:id="rId490" xr:uid="{4D76CB80-0A38-45E6-A738-64502A15A34A}"/>
    <hyperlink ref="L389" r:id="rId491" xr:uid="{4BA71077-9198-40C6-87F6-54762742EC70}"/>
    <hyperlink ref="L388" r:id="rId492" xr:uid="{4D9EDC29-113D-4298-8686-99A716144761}"/>
    <hyperlink ref="L387" r:id="rId493" xr:uid="{DF7BA186-2858-453D-853E-203E582CDD9F}"/>
    <hyperlink ref="L386" r:id="rId494" xr:uid="{FDF6C37A-CDDC-4D38-886C-631D2055E549}"/>
    <hyperlink ref="L385" r:id="rId495" xr:uid="{9EACB643-4537-46E5-92C0-4F6A12B8F994}"/>
    <hyperlink ref="L384" r:id="rId496" xr:uid="{FE9FB0FB-102C-444A-9DF2-E375DE5A22FB}"/>
    <hyperlink ref="L383" r:id="rId497" xr:uid="{73A659E2-9EFD-4F70-88CA-1635ED7EDF82}"/>
    <hyperlink ref="L382" r:id="rId498" xr:uid="{EF020716-1A7D-46D2-8854-2CF67B377036}"/>
    <hyperlink ref="L381" r:id="rId499" xr:uid="{6ACDDF96-A1C9-4E5C-A143-5D3B0DF22983}"/>
    <hyperlink ref="L380" r:id="rId500" xr:uid="{5DAFBE72-67BD-491E-96A5-149FFD6B3C3D}"/>
    <hyperlink ref="L379" r:id="rId501" xr:uid="{62CEAD2D-83E3-442A-A26E-88D9DDBCC4D9}"/>
  </hyperlinks>
  <pageMargins left="0.75" right="0.75" top="1" bottom="1" header="0.5" footer="0.5"/>
  <pageSetup orientation="portrait" horizontalDpi="4294967292" verticalDpi="4294967292" r:id="rId5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C164-336C-4F67-9D7D-32BDCBDE0151}">
  <dimension ref="A1:AD2091"/>
  <sheetViews>
    <sheetView zoomScale="106" zoomScaleNormal="100" workbookViewId="0">
      <pane xSplit="1" topLeftCell="B1" activePane="topRight" state="frozen"/>
      <selection activeCell="A258" sqref="A258"/>
      <selection pane="topRight" activeCell="M1" sqref="M1"/>
    </sheetView>
  </sheetViews>
  <sheetFormatPr baseColWidth="10" defaultRowHeight="15.6" x14ac:dyDescent="0.3"/>
  <cols>
    <col min="1" max="1" width="30.19921875" bestFit="1" customWidth="1"/>
    <col min="2" max="2" width="41.796875" bestFit="1" customWidth="1"/>
    <col min="3" max="3" width="10.59765625" bestFit="1" customWidth="1"/>
    <col min="4" max="4" width="6.5" bestFit="1" customWidth="1"/>
    <col min="5" max="5" width="4.796875" bestFit="1" customWidth="1"/>
    <col min="6" max="6" width="9" bestFit="1" customWidth="1"/>
    <col min="7" max="7" width="7.69921875" bestFit="1" customWidth="1"/>
    <col min="8" max="8" width="6.59765625" bestFit="1" customWidth="1"/>
    <col min="9" max="9" width="9.59765625" bestFit="1" customWidth="1"/>
    <col min="10" max="10" width="9.8984375" bestFit="1" customWidth="1"/>
    <col min="11" max="11" width="4.296875" bestFit="1" customWidth="1"/>
    <col min="12" max="12" width="4.796875" bestFit="1" customWidth="1"/>
    <col min="13" max="13" width="24.296875" customWidth="1"/>
  </cols>
  <sheetData>
    <row r="1" spans="1:30" ht="16.8" customHeight="1" thickBot="1" x14ac:dyDescent="0.35">
      <c r="A1" s="291" t="s">
        <v>0</v>
      </c>
      <c r="B1" s="346" t="s">
        <v>32</v>
      </c>
      <c r="C1" s="346" t="s">
        <v>1</v>
      </c>
      <c r="D1" s="346" t="s">
        <v>2</v>
      </c>
      <c r="E1" s="346" t="s">
        <v>4138</v>
      </c>
      <c r="F1" s="346" t="s">
        <v>7226</v>
      </c>
      <c r="G1" s="346" t="s">
        <v>7227</v>
      </c>
      <c r="H1" s="346" t="s">
        <v>7228</v>
      </c>
      <c r="I1" s="346" t="s">
        <v>7229</v>
      </c>
      <c r="J1" s="346" t="s">
        <v>6</v>
      </c>
      <c r="K1" s="346" t="s">
        <v>217</v>
      </c>
      <c r="L1" s="346" t="s">
        <v>1771</v>
      </c>
      <c r="M1" s="239" t="s">
        <v>1138</v>
      </c>
      <c r="N1" s="387"/>
      <c r="O1" s="388"/>
      <c r="P1" s="389"/>
      <c r="Q1" s="390"/>
      <c r="R1" s="390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/>
    </row>
    <row r="2" spans="1:30" ht="16.8" customHeight="1" thickBot="1" x14ac:dyDescent="0.35">
      <c r="A2" s="359" t="s">
        <v>7244</v>
      </c>
      <c r="B2" s="443" t="s">
        <v>6055</v>
      </c>
      <c r="C2" s="363" t="s">
        <v>6868</v>
      </c>
      <c r="D2" s="379" t="s">
        <v>6126</v>
      </c>
      <c r="E2" s="380" t="s">
        <v>4139</v>
      </c>
      <c r="F2" s="391" t="s">
        <v>7230</v>
      </c>
      <c r="G2" s="391" t="s">
        <v>7231</v>
      </c>
      <c r="H2" s="391" t="s">
        <v>7232</v>
      </c>
      <c r="I2" s="392">
        <v>500</v>
      </c>
      <c r="J2" s="391" t="s">
        <v>7095</v>
      </c>
      <c r="K2" s="380">
        <v>2</v>
      </c>
      <c r="L2" s="380">
        <v>0</v>
      </c>
      <c r="M2" s="381" t="s">
        <v>7245</v>
      </c>
      <c r="N2" s="382" t="s">
        <v>7096</v>
      </c>
      <c r="O2" s="383">
        <v>1</v>
      </c>
    </row>
    <row r="3" spans="1:30" ht="16.8" customHeight="1" thickBot="1" x14ac:dyDescent="0.35">
      <c r="A3" s="351" t="s">
        <v>7244</v>
      </c>
      <c r="B3" s="410" t="s">
        <v>6055</v>
      </c>
      <c r="C3" s="365" t="s">
        <v>6868</v>
      </c>
      <c r="D3" s="366" t="s">
        <v>6126</v>
      </c>
      <c r="E3" s="384" t="s">
        <v>4139</v>
      </c>
      <c r="F3" s="394" t="s">
        <v>7230</v>
      </c>
      <c r="G3" s="394" t="s">
        <v>7231</v>
      </c>
      <c r="H3" s="394" t="s">
        <v>7232</v>
      </c>
      <c r="I3" s="397">
        <v>300</v>
      </c>
      <c r="J3" s="394" t="s">
        <v>7098</v>
      </c>
      <c r="K3" s="384">
        <v>1</v>
      </c>
      <c r="L3" s="384">
        <v>0</v>
      </c>
      <c r="M3" s="385" t="s">
        <v>7246</v>
      </c>
      <c r="N3" s="382" t="s">
        <v>7098</v>
      </c>
      <c r="O3" s="386">
        <v>300</v>
      </c>
    </row>
    <row r="4" spans="1:30" ht="16.8" customHeight="1" thickBot="1" x14ac:dyDescent="0.35">
      <c r="A4" s="351" t="s">
        <v>7247</v>
      </c>
      <c r="B4" s="444" t="s">
        <v>7248</v>
      </c>
      <c r="C4" s="365" t="s">
        <v>6868</v>
      </c>
      <c r="D4" s="366" t="s">
        <v>6126</v>
      </c>
      <c r="E4" s="384" t="s">
        <v>4139</v>
      </c>
      <c r="F4" s="394" t="s">
        <v>7230</v>
      </c>
      <c r="G4" s="394" t="s">
        <v>7231</v>
      </c>
      <c r="H4" s="394" t="s">
        <v>7232</v>
      </c>
      <c r="I4" s="397">
        <v>300</v>
      </c>
      <c r="J4" s="394" t="s">
        <v>7098</v>
      </c>
      <c r="K4" s="384">
        <v>1</v>
      </c>
      <c r="L4" s="384">
        <v>1</v>
      </c>
      <c r="M4" s="385" t="s">
        <v>7249</v>
      </c>
      <c r="N4" s="382" t="s">
        <v>7098</v>
      </c>
      <c r="O4" s="386">
        <v>300</v>
      </c>
    </row>
    <row r="5" spans="1:30" ht="16.8" customHeight="1" thickBot="1" x14ac:dyDescent="0.35">
      <c r="A5" s="351" t="s">
        <v>2899</v>
      </c>
      <c r="B5" s="445" t="s">
        <v>7250</v>
      </c>
      <c r="C5" s="365" t="s">
        <v>6868</v>
      </c>
      <c r="D5" s="366" t="s">
        <v>6126</v>
      </c>
      <c r="E5" s="384" t="s">
        <v>4139</v>
      </c>
      <c r="F5" s="394" t="s">
        <v>7230</v>
      </c>
      <c r="G5" s="394" t="s">
        <v>7231</v>
      </c>
      <c r="H5" s="394" t="s">
        <v>7232</v>
      </c>
      <c r="I5" s="395">
        <v>1.4</v>
      </c>
      <c r="J5" s="394" t="s">
        <v>7099</v>
      </c>
      <c r="K5" s="384">
        <v>1</v>
      </c>
      <c r="L5" s="384">
        <v>1</v>
      </c>
      <c r="M5" s="385" t="s">
        <v>7251</v>
      </c>
      <c r="N5" s="382" t="s">
        <v>7099</v>
      </c>
      <c r="O5" s="383">
        <v>1.4</v>
      </c>
    </row>
    <row r="6" spans="1:30" ht="16.8" customHeight="1" thickBot="1" x14ac:dyDescent="0.35">
      <c r="A6" s="351" t="s">
        <v>7252</v>
      </c>
      <c r="B6" s="398" t="s">
        <v>6082</v>
      </c>
      <c r="C6" s="365" t="s">
        <v>6868</v>
      </c>
      <c r="D6" s="366" t="s">
        <v>6126</v>
      </c>
      <c r="E6" s="384" t="s">
        <v>4139</v>
      </c>
      <c r="F6" s="394" t="s">
        <v>7230</v>
      </c>
      <c r="G6" s="394" t="s">
        <v>7231</v>
      </c>
      <c r="H6" s="394" t="s">
        <v>7232</v>
      </c>
      <c r="I6" s="397">
        <v>300</v>
      </c>
      <c r="J6" s="394" t="s">
        <v>7098</v>
      </c>
      <c r="K6" s="384">
        <v>3</v>
      </c>
      <c r="L6" s="384">
        <v>1</v>
      </c>
      <c r="M6" s="385" t="s">
        <v>7253</v>
      </c>
      <c r="N6" s="382" t="s">
        <v>7100</v>
      </c>
      <c r="O6" s="386">
        <v>900</v>
      </c>
    </row>
    <row r="7" spans="1:30" ht="16.8" customHeight="1" thickBot="1" x14ac:dyDescent="0.35">
      <c r="A7" s="351" t="s">
        <v>7254</v>
      </c>
      <c r="B7" s="424" t="s">
        <v>6096</v>
      </c>
      <c r="C7" s="365" t="s">
        <v>6868</v>
      </c>
      <c r="D7" s="366" t="s">
        <v>6126</v>
      </c>
      <c r="E7" s="384" t="s">
        <v>4139</v>
      </c>
      <c r="F7" s="394" t="s">
        <v>7230</v>
      </c>
      <c r="G7" s="394" t="s">
        <v>7231</v>
      </c>
      <c r="H7" s="394" t="s">
        <v>7232</v>
      </c>
      <c r="I7" s="397">
        <v>300</v>
      </c>
      <c r="J7" s="394" t="s">
        <v>7098</v>
      </c>
      <c r="K7" s="384">
        <v>1</v>
      </c>
      <c r="L7" s="384">
        <v>1</v>
      </c>
      <c r="M7" s="385" t="s">
        <v>7255</v>
      </c>
      <c r="N7" s="382" t="s">
        <v>7098</v>
      </c>
      <c r="O7" s="386">
        <v>300</v>
      </c>
    </row>
    <row r="8" spans="1:30" ht="16.8" customHeight="1" thickBot="1" x14ac:dyDescent="0.35">
      <c r="A8" s="351" t="s">
        <v>2899</v>
      </c>
      <c r="B8" s="430" t="s">
        <v>6071</v>
      </c>
      <c r="C8" s="365" t="s">
        <v>6868</v>
      </c>
      <c r="D8" s="366" t="s">
        <v>6126</v>
      </c>
      <c r="E8" s="384" t="s">
        <v>4139</v>
      </c>
      <c r="F8" s="394" t="s">
        <v>7230</v>
      </c>
      <c r="G8" s="394" t="s">
        <v>7231</v>
      </c>
      <c r="H8" s="394" t="s">
        <v>7232</v>
      </c>
      <c r="I8" s="395">
        <v>1.4</v>
      </c>
      <c r="J8" s="394" t="s">
        <v>7099</v>
      </c>
      <c r="K8" s="384">
        <v>1</v>
      </c>
      <c r="L8" s="384">
        <v>1</v>
      </c>
      <c r="M8" s="385" t="s">
        <v>2900</v>
      </c>
      <c r="N8" s="382" t="s">
        <v>7099</v>
      </c>
      <c r="O8" s="383">
        <v>1.4</v>
      </c>
    </row>
    <row r="9" spans="1:30" ht="16.8" customHeight="1" thickBot="1" x14ac:dyDescent="0.35">
      <c r="A9" s="351" t="s">
        <v>3104</v>
      </c>
      <c r="B9" s="398" t="s">
        <v>6871</v>
      </c>
      <c r="C9" s="365" t="s">
        <v>6868</v>
      </c>
      <c r="D9" s="366" t="s">
        <v>6126</v>
      </c>
      <c r="E9" s="384" t="s">
        <v>4139</v>
      </c>
      <c r="F9" s="394" t="s">
        <v>7230</v>
      </c>
      <c r="G9" s="394" t="s">
        <v>7231</v>
      </c>
      <c r="H9" s="394" t="s">
        <v>7232</v>
      </c>
      <c r="I9" s="395">
        <v>1</v>
      </c>
      <c r="J9" s="394" t="s">
        <v>7101</v>
      </c>
      <c r="K9" s="384">
        <v>4</v>
      </c>
      <c r="L9" s="384">
        <v>1</v>
      </c>
      <c r="M9" s="385" t="s">
        <v>7256</v>
      </c>
      <c r="N9" s="382" t="s">
        <v>7102</v>
      </c>
      <c r="O9" s="383">
        <v>4</v>
      </c>
    </row>
    <row r="10" spans="1:30" ht="16.8" customHeight="1" thickBot="1" x14ac:dyDescent="0.35">
      <c r="A10" s="351" t="s">
        <v>7257</v>
      </c>
      <c r="B10" s="418" t="s">
        <v>6873</v>
      </c>
      <c r="C10" s="365" t="s">
        <v>6868</v>
      </c>
      <c r="D10" s="366" t="s">
        <v>6126</v>
      </c>
      <c r="E10" s="384" t="s">
        <v>4139</v>
      </c>
      <c r="F10" s="394" t="s">
        <v>7230</v>
      </c>
      <c r="G10" s="394" t="s">
        <v>7231</v>
      </c>
      <c r="H10" s="394" t="s">
        <v>7232</v>
      </c>
      <c r="I10" s="397">
        <v>700</v>
      </c>
      <c r="J10" s="394" t="s">
        <v>7107</v>
      </c>
      <c r="K10" s="384">
        <v>3</v>
      </c>
      <c r="L10" s="384">
        <v>1</v>
      </c>
      <c r="M10" s="385" t="s">
        <v>7258</v>
      </c>
      <c r="N10" s="382" t="s">
        <v>7122</v>
      </c>
      <c r="O10" s="383">
        <v>2.1</v>
      </c>
    </row>
    <row r="11" spans="1:30" ht="16.8" customHeight="1" thickBot="1" x14ac:dyDescent="0.35">
      <c r="A11" s="351" t="s">
        <v>565</v>
      </c>
      <c r="B11" s="408" t="s">
        <v>1134</v>
      </c>
      <c r="C11" s="365" t="s">
        <v>6868</v>
      </c>
      <c r="D11" s="366" t="s">
        <v>6126</v>
      </c>
      <c r="E11" s="384" t="s">
        <v>4139</v>
      </c>
      <c r="F11" s="394" t="s">
        <v>7230</v>
      </c>
      <c r="G11" s="394" t="s">
        <v>7231</v>
      </c>
      <c r="H11" s="394" t="s">
        <v>7232</v>
      </c>
      <c r="I11" s="397">
        <v>300</v>
      </c>
      <c r="J11" s="394" t="s">
        <v>7098</v>
      </c>
      <c r="K11" s="384">
        <v>4</v>
      </c>
      <c r="L11" s="384">
        <v>1</v>
      </c>
      <c r="M11" s="385" t="s">
        <v>7259</v>
      </c>
      <c r="N11" s="382" t="s">
        <v>7104</v>
      </c>
      <c r="O11" s="383">
        <v>1.2</v>
      </c>
    </row>
    <row r="12" spans="1:30" ht="16.8" customHeight="1" thickBot="1" x14ac:dyDescent="0.35">
      <c r="A12" s="351" t="s">
        <v>7260</v>
      </c>
      <c r="B12" s="429" t="s">
        <v>6086</v>
      </c>
      <c r="C12" s="365" t="s">
        <v>6868</v>
      </c>
      <c r="D12" s="348" t="s">
        <v>6150</v>
      </c>
      <c r="E12" s="384" t="s">
        <v>4139</v>
      </c>
      <c r="F12" s="394" t="s">
        <v>7230</v>
      </c>
      <c r="G12" s="394" t="s">
        <v>7231</v>
      </c>
      <c r="H12" s="394" t="s">
        <v>7232</v>
      </c>
      <c r="I12" s="395">
        <v>2.1</v>
      </c>
      <c r="J12" s="394" t="s">
        <v>7128</v>
      </c>
      <c r="K12" s="384">
        <v>1</v>
      </c>
      <c r="L12" s="384">
        <v>1</v>
      </c>
      <c r="M12" s="385" t="s">
        <v>7261</v>
      </c>
      <c r="N12" s="382" t="s">
        <v>7128</v>
      </c>
      <c r="O12" s="383">
        <v>2.1</v>
      </c>
    </row>
    <row r="13" spans="1:30" ht="16.8" customHeight="1" thickBot="1" x14ac:dyDescent="0.35">
      <c r="A13" s="351" t="s">
        <v>7262</v>
      </c>
      <c r="B13" s="429" t="s">
        <v>6086</v>
      </c>
      <c r="C13" s="365" t="s">
        <v>6868</v>
      </c>
      <c r="D13" s="366" t="s">
        <v>6126</v>
      </c>
      <c r="E13" s="384" t="s">
        <v>4139</v>
      </c>
      <c r="F13" s="394" t="s">
        <v>7230</v>
      </c>
      <c r="G13" s="394" t="s">
        <v>7231</v>
      </c>
      <c r="H13" s="394" t="s">
        <v>7232</v>
      </c>
      <c r="I13" s="397">
        <v>300</v>
      </c>
      <c r="J13" s="394" t="s">
        <v>7098</v>
      </c>
      <c r="K13" s="384">
        <v>1</v>
      </c>
      <c r="L13" s="384">
        <v>1</v>
      </c>
      <c r="M13" s="385" t="s">
        <v>7263</v>
      </c>
      <c r="N13" s="382" t="s">
        <v>7098</v>
      </c>
      <c r="O13" s="386">
        <v>300</v>
      </c>
    </row>
    <row r="14" spans="1:30" ht="16.8" customHeight="1" thickBot="1" x14ac:dyDescent="0.35">
      <c r="A14" s="351" t="s">
        <v>7264</v>
      </c>
      <c r="B14" s="420" t="s">
        <v>6063</v>
      </c>
      <c r="C14" s="365" t="s">
        <v>6868</v>
      </c>
      <c r="D14" s="366" t="s">
        <v>6126</v>
      </c>
      <c r="E14" s="384" t="s">
        <v>4139</v>
      </c>
      <c r="F14" s="394" t="s">
        <v>7230</v>
      </c>
      <c r="G14" s="394" t="s">
        <v>7231</v>
      </c>
      <c r="H14" s="394" t="s">
        <v>7232</v>
      </c>
      <c r="I14" s="395">
        <v>1.4</v>
      </c>
      <c r="J14" s="394" t="s">
        <v>7099</v>
      </c>
      <c r="K14" s="384">
        <v>1</v>
      </c>
      <c r="L14" s="384">
        <v>1</v>
      </c>
      <c r="M14" s="385" t="s">
        <v>7265</v>
      </c>
      <c r="N14" s="382" t="s">
        <v>7099</v>
      </c>
      <c r="O14" s="383">
        <v>1.4</v>
      </c>
    </row>
    <row r="15" spans="1:30" ht="16.8" customHeight="1" thickBot="1" x14ac:dyDescent="0.35">
      <c r="A15" s="351" t="s">
        <v>7266</v>
      </c>
      <c r="B15" s="401" t="s">
        <v>5944</v>
      </c>
      <c r="C15" s="365" t="s">
        <v>6868</v>
      </c>
      <c r="D15" s="366" t="s">
        <v>6126</v>
      </c>
      <c r="E15" s="384" t="s">
        <v>4139</v>
      </c>
      <c r="F15" s="394" t="s">
        <v>7230</v>
      </c>
      <c r="G15" s="394" t="s">
        <v>7231</v>
      </c>
      <c r="H15" s="394" t="s">
        <v>7232</v>
      </c>
      <c r="I15" s="397">
        <v>300</v>
      </c>
      <c r="J15" s="394" t="s">
        <v>7098</v>
      </c>
      <c r="K15" s="384">
        <v>2</v>
      </c>
      <c r="L15" s="384">
        <v>1</v>
      </c>
      <c r="M15" s="385" t="s">
        <v>7267</v>
      </c>
      <c r="N15" s="382" t="s">
        <v>7105</v>
      </c>
      <c r="O15" s="386">
        <v>600</v>
      </c>
    </row>
    <row r="16" spans="1:30" ht="16.8" customHeight="1" thickBot="1" x14ac:dyDescent="0.35">
      <c r="A16" s="351" t="s">
        <v>7268</v>
      </c>
      <c r="B16" s="446" t="s">
        <v>7269</v>
      </c>
      <c r="C16" s="365" t="s">
        <v>6868</v>
      </c>
      <c r="D16" s="366" t="s">
        <v>6126</v>
      </c>
      <c r="E16" s="384" t="s">
        <v>4139</v>
      </c>
      <c r="F16" s="394" t="s">
        <v>7230</v>
      </c>
      <c r="G16" s="394" t="s">
        <v>7231</v>
      </c>
      <c r="H16" s="394" t="s">
        <v>7232</v>
      </c>
      <c r="I16" s="395">
        <v>1</v>
      </c>
      <c r="J16" s="394" t="s">
        <v>7101</v>
      </c>
      <c r="K16" s="384">
        <v>1</v>
      </c>
      <c r="L16" s="384">
        <v>2</v>
      </c>
      <c r="M16" s="385" t="s">
        <v>7270</v>
      </c>
      <c r="N16" s="382" t="s">
        <v>7101</v>
      </c>
      <c r="O16" s="383">
        <v>1</v>
      </c>
    </row>
    <row r="17" spans="1:15" ht="16.8" customHeight="1" thickBot="1" x14ac:dyDescent="0.35">
      <c r="A17" s="351" t="s">
        <v>7271</v>
      </c>
      <c r="B17" s="405" t="s">
        <v>6084</v>
      </c>
      <c r="C17" s="365" t="s">
        <v>6868</v>
      </c>
      <c r="D17" s="366" t="s">
        <v>6126</v>
      </c>
      <c r="E17" s="384" t="s">
        <v>4139</v>
      </c>
      <c r="F17" s="394" t="s">
        <v>7230</v>
      </c>
      <c r="G17" s="394" t="s">
        <v>7231</v>
      </c>
      <c r="H17" s="394" t="s">
        <v>7232</v>
      </c>
      <c r="I17" s="397">
        <v>300</v>
      </c>
      <c r="J17" s="394" t="s">
        <v>7098</v>
      </c>
      <c r="K17" s="384">
        <v>1</v>
      </c>
      <c r="L17" s="384">
        <v>2</v>
      </c>
      <c r="M17" s="385" t="s">
        <v>7272</v>
      </c>
      <c r="N17" s="382" t="s">
        <v>7098</v>
      </c>
      <c r="O17" s="386">
        <v>300</v>
      </c>
    </row>
    <row r="18" spans="1:15" ht="16.8" customHeight="1" thickBot="1" x14ac:dyDescent="0.35">
      <c r="A18" s="351" t="s">
        <v>7273</v>
      </c>
      <c r="B18" s="442" t="s">
        <v>6968</v>
      </c>
      <c r="C18" s="365" t="s">
        <v>6868</v>
      </c>
      <c r="D18" s="366" t="s">
        <v>6126</v>
      </c>
      <c r="E18" s="384" t="s">
        <v>4139</v>
      </c>
      <c r="F18" s="394" t="s">
        <v>7230</v>
      </c>
      <c r="G18" s="394" t="s">
        <v>7231</v>
      </c>
      <c r="H18" s="394" t="s">
        <v>7232</v>
      </c>
      <c r="I18" s="397">
        <v>300</v>
      </c>
      <c r="J18" s="394" t="s">
        <v>7098</v>
      </c>
      <c r="K18" s="384">
        <v>1</v>
      </c>
      <c r="L18" s="384">
        <v>2</v>
      </c>
      <c r="M18" s="385" t="s">
        <v>7274</v>
      </c>
      <c r="N18" s="382" t="s">
        <v>7098</v>
      </c>
      <c r="O18" s="386">
        <v>300</v>
      </c>
    </row>
    <row r="19" spans="1:15" ht="16.8" customHeight="1" thickBot="1" x14ac:dyDescent="0.35">
      <c r="A19" s="351" t="s">
        <v>7275</v>
      </c>
      <c r="B19" s="406" t="s">
        <v>6969</v>
      </c>
      <c r="C19" s="365" t="s">
        <v>6868</v>
      </c>
      <c r="D19" s="366" t="s">
        <v>6126</v>
      </c>
      <c r="E19" s="384" t="s">
        <v>4139</v>
      </c>
      <c r="F19" s="394" t="s">
        <v>7230</v>
      </c>
      <c r="G19" s="394" t="s">
        <v>7231</v>
      </c>
      <c r="H19" s="394" t="s">
        <v>7232</v>
      </c>
      <c r="I19" s="397">
        <v>400</v>
      </c>
      <c r="J19" s="394" t="s">
        <v>7097</v>
      </c>
      <c r="K19" s="384">
        <v>2</v>
      </c>
      <c r="L19" s="384">
        <v>2</v>
      </c>
      <c r="M19" s="385" t="s">
        <v>7276</v>
      </c>
      <c r="N19" s="382" t="s">
        <v>7106</v>
      </c>
      <c r="O19" s="386">
        <v>800</v>
      </c>
    </row>
    <row r="20" spans="1:15" ht="16.8" customHeight="1" thickBot="1" x14ac:dyDescent="0.35">
      <c r="A20" s="351" t="s">
        <v>7277</v>
      </c>
      <c r="B20" s="406" t="s">
        <v>6969</v>
      </c>
      <c r="C20" s="365" t="s">
        <v>6868</v>
      </c>
      <c r="D20" s="366" t="s">
        <v>6126</v>
      </c>
      <c r="E20" s="384" t="s">
        <v>4139</v>
      </c>
      <c r="F20" s="394" t="s">
        <v>7230</v>
      </c>
      <c r="G20" s="394" t="s">
        <v>7231</v>
      </c>
      <c r="H20" s="394" t="s">
        <v>7232</v>
      </c>
      <c r="I20" s="397">
        <v>300</v>
      </c>
      <c r="J20" s="394" t="s">
        <v>7098</v>
      </c>
      <c r="K20" s="384">
        <v>1</v>
      </c>
      <c r="L20" s="384">
        <v>2</v>
      </c>
      <c r="M20" s="385" t="s">
        <v>7278</v>
      </c>
      <c r="N20" s="382" t="s">
        <v>7098</v>
      </c>
      <c r="O20" s="386">
        <v>300</v>
      </c>
    </row>
    <row r="21" spans="1:15" ht="16.8" customHeight="1" thickBot="1" x14ac:dyDescent="0.35">
      <c r="A21" s="351" t="s">
        <v>2463</v>
      </c>
      <c r="B21" s="420" t="s">
        <v>6078</v>
      </c>
      <c r="C21" s="365" t="s">
        <v>6868</v>
      </c>
      <c r="D21" s="366" t="s">
        <v>6126</v>
      </c>
      <c r="E21" s="384" t="s">
        <v>4139</v>
      </c>
      <c r="F21" s="394" t="s">
        <v>7230</v>
      </c>
      <c r="G21" s="394" t="s">
        <v>7231</v>
      </c>
      <c r="H21" s="394" t="s">
        <v>7232</v>
      </c>
      <c r="I21" s="397">
        <v>300</v>
      </c>
      <c r="J21" s="394" t="s">
        <v>7098</v>
      </c>
      <c r="K21" s="384">
        <v>9</v>
      </c>
      <c r="L21" s="384">
        <v>2</v>
      </c>
      <c r="M21" s="385" t="s">
        <v>7279</v>
      </c>
      <c r="N21" s="382" t="s">
        <v>7280</v>
      </c>
      <c r="O21" s="383">
        <v>2.7</v>
      </c>
    </row>
    <row r="22" spans="1:15" ht="16.8" customHeight="1" thickBot="1" x14ac:dyDescent="0.35">
      <c r="A22" s="351" t="s">
        <v>7281</v>
      </c>
      <c r="B22" s="431" t="s">
        <v>6069</v>
      </c>
      <c r="C22" s="365" t="s">
        <v>6868</v>
      </c>
      <c r="D22" s="366" t="s">
        <v>6126</v>
      </c>
      <c r="E22" s="384" t="s">
        <v>4139</v>
      </c>
      <c r="F22" s="394" t="s">
        <v>7230</v>
      </c>
      <c r="G22" s="394" t="s">
        <v>7231</v>
      </c>
      <c r="H22" s="394" t="s">
        <v>7232</v>
      </c>
      <c r="I22" s="397">
        <v>300</v>
      </c>
      <c r="J22" s="394" t="s">
        <v>7098</v>
      </c>
      <c r="K22" s="384">
        <v>1</v>
      </c>
      <c r="L22" s="384">
        <v>2</v>
      </c>
      <c r="M22" s="385" t="s">
        <v>7282</v>
      </c>
      <c r="N22" s="382" t="s">
        <v>7098</v>
      </c>
      <c r="O22" s="386">
        <v>300</v>
      </c>
    </row>
    <row r="23" spans="1:15" ht="16.8" customHeight="1" thickBot="1" x14ac:dyDescent="0.35">
      <c r="A23" s="351" t="s">
        <v>7283</v>
      </c>
      <c r="B23" s="431" t="s">
        <v>6069</v>
      </c>
      <c r="C23" s="365" t="s">
        <v>6868</v>
      </c>
      <c r="D23" s="366" t="s">
        <v>6126</v>
      </c>
      <c r="E23" s="384" t="s">
        <v>4139</v>
      </c>
      <c r="F23" s="394" t="s">
        <v>7230</v>
      </c>
      <c r="G23" s="394" t="s">
        <v>7231</v>
      </c>
      <c r="H23" s="394" t="s">
        <v>7232</v>
      </c>
      <c r="I23" s="397">
        <v>300</v>
      </c>
      <c r="J23" s="394" t="s">
        <v>7098</v>
      </c>
      <c r="K23" s="384">
        <v>1</v>
      </c>
      <c r="L23" s="384">
        <v>2</v>
      </c>
      <c r="M23" s="385" t="s">
        <v>7284</v>
      </c>
      <c r="N23" s="382" t="s">
        <v>7098</v>
      </c>
      <c r="O23" s="386">
        <v>300</v>
      </c>
    </row>
    <row r="24" spans="1:15" ht="16.8" customHeight="1" thickBot="1" x14ac:dyDescent="0.35">
      <c r="A24" s="351" t="s">
        <v>7285</v>
      </c>
      <c r="B24" s="422" t="s">
        <v>1106</v>
      </c>
      <c r="C24" s="365" t="s">
        <v>6868</v>
      </c>
      <c r="D24" s="366" t="s">
        <v>6126</v>
      </c>
      <c r="E24" s="384" t="s">
        <v>4139</v>
      </c>
      <c r="F24" s="394" t="s">
        <v>7230</v>
      </c>
      <c r="G24" s="394" t="s">
        <v>7231</v>
      </c>
      <c r="H24" s="394" t="s">
        <v>7232</v>
      </c>
      <c r="I24" s="397">
        <v>300</v>
      </c>
      <c r="J24" s="394" t="s">
        <v>7098</v>
      </c>
      <c r="K24" s="384">
        <v>1</v>
      </c>
      <c r="L24" s="384">
        <v>2</v>
      </c>
      <c r="M24" s="385" t="s">
        <v>7286</v>
      </c>
      <c r="N24" s="382" t="s">
        <v>7098</v>
      </c>
      <c r="O24" s="386">
        <v>300</v>
      </c>
    </row>
    <row r="25" spans="1:15" ht="16.8" customHeight="1" thickBot="1" x14ac:dyDescent="0.35">
      <c r="A25" s="351" t="s">
        <v>7287</v>
      </c>
      <c r="B25" s="422" t="s">
        <v>1106</v>
      </c>
      <c r="C25" s="365" t="s">
        <v>6868</v>
      </c>
      <c r="D25" s="366" t="s">
        <v>6126</v>
      </c>
      <c r="E25" s="384" t="s">
        <v>4139</v>
      </c>
      <c r="F25" s="394" t="s">
        <v>7230</v>
      </c>
      <c r="G25" s="394" t="s">
        <v>7231</v>
      </c>
      <c r="H25" s="394" t="s">
        <v>7232</v>
      </c>
      <c r="I25" s="397">
        <v>300</v>
      </c>
      <c r="J25" s="394" t="s">
        <v>7098</v>
      </c>
      <c r="K25" s="384">
        <v>3</v>
      </c>
      <c r="L25" s="384">
        <v>2</v>
      </c>
      <c r="M25" s="385" t="s">
        <v>7288</v>
      </c>
      <c r="N25" s="382" t="s">
        <v>7100</v>
      </c>
      <c r="O25" s="386">
        <v>900</v>
      </c>
    </row>
    <row r="26" spans="1:15" ht="16.8" customHeight="1" thickBot="1" x14ac:dyDescent="0.35">
      <c r="A26" s="351" t="s">
        <v>7289</v>
      </c>
      <c r="B26" s="398" t="s">
        <v>6082</v>
      </c>
      <c r="C26" s="365" t="s">
        <v>6868</v>
      </c>
      <c r="D26" s="366" t="s">
        <v>6126</v>
      </c>
      <c r="E26" s="384" t="s">
        <v>4139</v>
      </c>
      <c r="F26" s="394" t="s">
        <v>7230</v>
      </c>
      <c r="G26" s="394" t="s">
        <v>7231</v>
      </c>
      <c r="H26" s="394" t="s">
        <v>7232</v>
      </c>
      <c r="I26" s="397">
        <v>300</v>
      </c>
      <c r="J26" s="394" t="s">
        <v>7098</v>
      </c>
      <c r="K26" s="384">
        <v>1</v>
      </c>
      <c r="L26" s="384">
        <v>2</v>
      </c>
      <c r="M26" s="385" t="s">
        <v>7290</v>
      </c>
      <c r="N26" s="382" t="s">
        <v>7098</v>
      </c>
      <c r="O26" s="386">
        <v>300</v>
      </c>
    </row>
    <row r="27" spans="1:15" ht="16.8" customHeight="1" thickBot="1" x14ac:dyDescent="0.35">
      <c r="A27" s="351" t="s">
        <v>7291</v>
      </c>
      <c r="B27" s="398" t="s">
        <v>6082</v>
      </c>
      <c r="C27" s="365" t="s">
        <v>6868</v>
      </c>
      <c r="D27" s="366" t="s">
        <v>6126</v>
      </c>
      <c r="E27" s="384" t="s">
        <v>4139</v>
      </c>
      <c r="F27" s="394" t="s">
        <v>7230</v>
      </c>
      <c r="G27" s="394" t="s">
        <v>7231</v>
      </c>
      <c r="H27" s="394" t="s">
        <v>7232</v>
      </c>
      <c r="I27" s="397">
        <v>300</v>
      </c>
      <c r="J27" s="394" t="s">
        <v>7098</v>
      </c>
      <c r="K27" s="384">
        <v>1</v>
      </c>
      <c r="L27" s="384">
        <v>2</v>
      </c>
      <c r="M27" s="385" t="s">
        <v>7292</v>
      </c>
      <c r="N27" s="382" t="s">
        <v>7098</v>
      </c>
      <c r="O27" s="386">
        <v>300</v>
      </c>
    </row>
    <row r="28" spans="1:15" ht="16.8" customHeight="1" thickBot="1" x14ac:dyDescent="0.35">
      <c r="A28" s="351" t="s">
        <v>7293</v>
      </c>
      <c r="B28" s="393" t="s">
        <v>6067</v>
      </c>
      <c r="C28" s="365" t="s">
        <v>6868</v>
      </c>
      <c r="D28" s="366" t="s">
        <v>6126</v>
      </c>
      <c r="E28" s="384" t="s">
        <v>4139</v>
      </c>
      <c r="F28" s="394" t="s">
        <v>7230</v>
      </c>
      <c r="G28" s="394" t="s">
        <v>7231</v>
      </c>
      <c r="H28" s="394" t="s">
        <v>7232</v>
      </c>
      <c r="I28" s="397">
        <v>300</v>
      </c>
      <c r="J28" s="394" t="s">
        <v>7098</v>
      </c>
      <c r="K28" s="384">
        <v>1</v>
      </c>
      <c r="L28" s="384">
        <v>2</v>
      </c>
      <c r="M28" s="385" t="s">
        <v>7294</v>
      </c>
      <c r="N28" s="382" t="s">
        <v>7098</v>
      </c>
      <c r="O28" s="386">
        <v>300</v>
      </c>
    </row>
    <row r="29" spans="1:15" ht="16.8" customHeight="1" thickBot="1" x14ac:dyDescent="0.35">
      <c r="A29" s="351" t="s">
        <v>2977</v>
      </c>
      <c r="B29" s="424" t="s">
        <v>6096</v>
      </c>
      <c r="C29" s="365" t="s">
        <v>6868</v>
      </c>
      <c r="D29" s="366" t="s">
        <v>6126</v>
      </c>
      <c r="E29" s="384" t="s">
        <v>4139</v>
      </c>
      <c r="F29" s="394" t="s">
        <v>7230</v>
      </c>
      <c r="G29" s="394" t="s">
        <v>7231</v>
      </c>
      <c r="H29" s="394" t="s">
        <v>7232</v>
      </c>
      <c r="I29" s="397">
        <v>700</v>
      </c>
      <c r="J29" s="394" t="s">
        <v>7107</v>
      </c>
      <c r="K29" s="384">
        <v>6</v>
      </c>
      <c r="L29" s="384">
        <v>2</v>
      </c>
      <c r="M29" s="385" t="s">
        <v>7295</v>
      </c>
      <c r="N29" s="382" t="s">
        <v>7296</v>
      </c>
      <c r="O29" s="383">
        <v>4.2</v>
      </c>
    </row>
    <row r="30" spans="1:15" ht="16.8" customHeight="1" thickBot="1" x14ac:dyDescent="0.35">
      <c r="A30" s="351" t="s">
        <v>1561</v>
      </c>
      <c r="B30" s="424" t="s">
        <v>6096</v>
      </c>
      <c r="C30" s="365" t="s">
        <v>6868</v>
      </c>
      <c r="D30" s="366" t="s">
        <v>6126</v>
      </c>
      <c r="E30" s="384" t="s">
        <v>4139</v>
      </c>
      <c r="F30" s="394" t="s">
        <v>7230</v>
      </c>
      <c r="G30" s="394" t="s">
        <v>7231</v>
      </c>
      <c r="H30" s="394" t="s">
        <v>7232</v>
      </c>
      <c r="I30" s="397">
        <v>300</v>
      </c>
      <c r="J30" s="394" t="s">
        <v>7098</v>
      </c>
      <c r="K30" s="384">
        <v>1</v>
      </c>
      <c r="L30" s="384">
        <v>2</v>
      </c>
      <c r="M30" s="385" t="s">
        <v>7297</v>
      </c>
      <c r="N30" s="382" t="s">
        <v>7098</v>
      </c>
      <c r="O30" s="386">
        <v>300</v>
      </c>
    </row>
    <row r="31" spans="1:15" ht="16.8" customHeight="1" thickBot="1" x14ac:dyDescent="0.35">
      <c r="A31" s="351" t="s">
        <v>568</v>
      </c>
      <c r="B31" s="430" t="s">
        <v>6071</v>
      </c>
      <c r="C31" s="365" t="s">
        <v>6868</v>
      </c>
      <c r="D31" s="366" t="s">
        <v>6126</v>
      </c>
      <c r="E31" s="384" t="s">
        <v>4139</v>
      </c>
      <c r="F31" s="394" t="s">
        <v>7230</v>
      </c>
      <c r="G31" s="394" t="s">
        <v>7231</v>
      </c>
      <c r="H31" s="394" t="s">
        <v>7232</v>
      </c>
      <c r="I31" s="397">
        <v>300</v>
      </c>
      <c r="J31" s="394" t="s">
        <v>7098</v>
      </c>
      <c r="K31" s="384">
        <v>2</v>
      </c>
      <c r="L31" s="384">
        <v>2</v>
      </c>
      <c r="M31" s="385" t="s">
        <v>7298</v>
      </c>
      <c r="N31" s="382" t="s">
        <v>7105</v>
      </c>
      <c r="O31" s="386">
        <v>600</v>
      </c>
    </row>
    <row r="32" spans="1:15" ht="16.8" customHeight="1" thickBot="1" x14ac:dyDescent="0.35">
      <c r="A32" s="351" t="s">
        <v>7299</v>
      </c>
      <c r="B32" s="430" t="s">
        <v>6071</v>
      </c>
      <c r="C32" s="365" t="s">
        <v>6868</v>
      </c>
      <c r="D32" s="366" t="s">
        <v>6126</v>
      </c>
      <c r="E32" s="384" t="s">
        <v>4139</v>
      </c>
      <c r="F32" s="394" t="s">
        <v>7230</v>
      </c>
      <c r="G32" s="394" t="s">
        <v>7231</v>
      </c>
      <c r="H32" s="394" t="s">
        <v>7232</v>
      </c>
      <c r="I32" s="397">
        <v>200</v>
      </c>
      <c r="J32" s="394" t="s">
        <v>7108</v>
      </c>
      <c r="K32" s="384">
        <v>1</v>
      </c>
      <c r="L32" s="384">
        <v>2</v>
      </c>
      <c r="M32" s="385" t="s">
        <v>7300</v>
      </c>
      <c r="N32" s="382" t="s">
        <v>7108</v>
      </c>
      <c r="O32" s="386">
        <v>200</v>
      </c>
    </row>
    <row r="33" spans="1:15" ht="16.8" customHeight="1" thickBot="1" x14ac:dyDescent="0.35">
      <c r="A33" s="352" t="s">
        <v>7301</v>
      </c>
      <c r="B33" s="398" t="s">
        <v>6871</v>
      </c>
      <c r="C33" s="365" t="s">
        <v>6868</v>
      </c>
      <c r="D33" s="366" t="s">
        <v>6126</v>
      </c>
      <c r="E33" s="384" t="s">
        <v>4139</v>
      </c>
      <c r="F33" s="394" t="s">
        <v>7230</v>
      </c>
      <c r="G33" s="394" t="s">
        <v>7231</v>
      </c>
      <c r="H33" s="394" t="s">
        <v>7232</v>
      </c>
      <c r="I33" s="397">
        <v>300</v>
      </c>
      <c r="J33" s="394" t="s">
        <v>7098</v>
      </c>
      <c r="K33" s="384">
        <v>2</v>
      </c>
      <c r="L33" s="384">
        <v>2</v>
      </c>
      <c r="M33" s="385" t="s">
        <v>7302</v>
      </c>
      <c r="N33" s="382" t="s">
        <v>7105</v>
      </c>
      <c r="O33" s="386">
        <v>600</v>
      </c>
    </row>
    <row r="34" spans="1:15" ht="16.8" customHeight="1" thickBot="1" x14ac:dyDescent="0.35">
      <c r="A34" s="351" t="s">
        <v>7303</v>
      </c>
      <c r="B34" s="398" t="s">
        <v>6871</v>
      </c>
      <c r="C34" s="365" t="s">
        <v>6868</v>
      </c>
      <c r="D34" s="366" t="s">
        <v>6126</v>
      </c>
      <c r="E34" s="384" t="s">
        <v>4139</v>
      </c>
      <c r="F34" s="394" t="s">
        <v>7230</v>
      </c>
      <c r="G34" s="394" t="s">
        <v>7231</v>
      </c>
      <c r="H34" s="394" t="s">
        <v>7232</v>
      </c>
      <c r="I34" s="397">
        <v>300</v>
      </c>
      <c r="J34" s="394" t="s">
        <v>7098</v>
      </c>
      <c r="K34" s="384">
        <v>3</v>
      </c>
      <c r="L34" s="384">
        <v>2</v>
      </c>
      <c r="M34" s="385" t="s">
        <v>7304</v>
      </c>
      <c r="N34" s="382" t="s">
        <v>7100</v>
      </c>
      <c r="O34" s="386">
        <v>900</v>
      </c>
    </row>
    <row r="35" spans="1:15" ht="16.8" customHeight="1" thickBot="1" x14ac:dyDescent="0.35">
      <c r="A35" s="351" t="s">
        <v>569</v>
      </c>
      <c r="B35" s="398" t="s">
        <v>6871</v>
      </c>
      <c r="C35" s="365" t="s">
        <v>6868</v>
      </c>
      <c r="D35" s="366" t="s">
        <v>6126</v>
      </c>
      <c r="E35" s="384" t="s">
        <v>4139</v>
      </c>
      <c r="F35" s="394" t="s">
        <v>7230</v>
      </c>
      <c r="G35" s="394" t="s">
        <v>7231</v>
      </c>
      <c r="H35" s="394" t="s">
        <v>7232</v>
      </c>
      <c r="I35" s="397">
        <v>300</v>
      </c>
      <c r="J35" s="394" t="s">
        <v>7098</v>
      </c>
      <c r="K35" s="384">
        <v>5</v>
      </c>
      <c r="L35" s="384">
        <v>2</v>
      </c>
      <c r="M35" s="385" t="s">
        <v>7305</v>
      </c>
      <c r="N35" s="382" t="s">
        <v>7109</v>
      </c>
      <c r="O35" s="383">
        <v>1.5</v>
      </c>
    </row>
    <row r="36" spans="1:15" ht="16.8" customHeight="1" thickBot="1" x14ac:dyDescent="0.35">
      <c r="A36" s="351" t="s">
        <v>7306</v>
      </c>
      <c r="B36" s="398" t="s">
        <v>6871</v>
      </c>
      <c r="C36" s="365" t="s">
        <v>6868</v>
      </c>
      <c r="D36" s="366" t="s">
        <v>6126</v>
      </c>
      <c r="E36" s="384" t="s">
        <v>4139</v>
      </c>
      <c r="F36" s="394" t="s">
        <v>7230</v>
      </c>
      <c r="G36" s="394" t="s">
        <v>7231</v>
      </c>
      <c r="H36" s="394" t="s">
        <v>7232</v>
      </c>
      <c r="I36" s="397">
        <v>300</v>
      </c>
      <c r="J36" s="394" t="s">
        <v>7098</v>
      </c>
      <c r="K36" s="384">
        <v>1</v>
      </c>
      <c r="L36" s="384">
        <v>2</v>
      </c>
      <c r="M36" s="385" t="s">
        <v>7307</v>
      </c>
      <c r="N36" s="382" t="s">
        <v>7098</v>
      </c>
      <c r="O36" s="386">
        <v>300</v>
      </c>
    </row>
    <row r="37" spans="1:15" ht="16.8" customHeight="1" thickBot="1" x14ac:dyDescent="0.35">
      <c r="A37" s="351" t="s">
        <v>7308</v>
      </c>
      <c r="B37" s="432" t="s">
        <v>6872</v>
      </c>
      <c r="C37" s="365" t="s">
        <v>6868</v>
      </c>
      <c r="D37" s="366" t="s">
        <v>6126</v>
      </c>
      <c r="E37" s="384" t="s">
        <v>4139</v>
      </c>
      <c r="F37" s="394" t="s">
        <v>7230</v>
      </c>
      <c r="G37" s="394" t="s">
        <v>7231</v>
      </c>
      <c r="H37" s="394" t="s">
        <v>7232</v>
      </c>
      <c r="I37" s="397">
        <v>700</v>
      </c>
      <c r="J37" s="394" t="s">
        <v>7107</v>
      </c>
      <c r="K37" s="384">
        <v>1</v>
      </c>
      <c r="L37" s="384">
        <v>2</v>
      </c>
      <c r="M37" s="385" t="s">
        <v>7309</v>
      </c>
      <c r="N37" s="382" t="s">
        <v>7107</v>
      </c>
      <c r="O37" s="386">
        <v>700</v>
      </c>
    </row>
    <row r="38" spans="1:15" ht="16.8" customHeight="1" thickBot="1" x14ac:dyDescent="0.35">
      <c r="A38" s="351" t="s">
        <v>570</v>
      </c>
      <c r="B38" s="408" t="s">
        <v>1134</v>
      </c>
      <c r="C38" s="365" t="s">
        <v>6868</v>
      </c>
      <c r="D38" s="366" t="s">
        <v>6126</v>
      </c>
      <c r="E38" s="384" t="s">
        <v>4139</v>
      </c>
      <c r="F38" s="394" t="s">
        <v>7230</v>
      </c>
      <c r="G38" s="394" t="s">
        <v>7231</v>
      </c>
      <c r="H38" s="394" t="s">
        <v>7232</v>
      </c>
      <c r="I38" s="397">
        <v>300</v>
      </c>
      <c r="J38" s="394" t="s">
        <v>7098</v>
      </c>
      <c r="K38" s="384">
        <v>1</v>
      </c>
      <c r="L38" s="384">
        <v>2</v>
      </c>
      <c r="M38" s="385" t="s">
        <v>571</v>
      </c>
      <c r="N38" s="382" t="s">
        <v>7098</v>
      </c>
      <c r="O38" s="386">
        <v>300</v>
      </c>
    </row>
    <row r="39" spans="1:15" ht="16.8" customHeight="1" thickBot="1" x14ac:dyDescent="0.35">
      <c r="A39" s="351" t="s">
        <v>7310</v>
      </c>
      <c r="B39" s="400" t="s">
        <v>6093</v>
      </c>
      <c r="C39" s="365" t="s">
        <v>6868</v>
      </c>
      <c r="D39" s="366" t="s">
        <v>6126</v>
      </c>
      <c r="E39" s="384" t="s">
        <v>4139</v>
      </c>
      <c r="F39" s="394" t="s">
        <v>7230</v>
      </c>
      <c r="G39" s="394" t="s">
        <v>7231</v>
      </c>
      <c r="H39" s="394" t="s">
        <v>7232</v>
      </c>
      <c r="I39" s="397">
        <v>300</v>
      </c>
      <c r="J39" s="394" t="s">
        <v>7098</v>
      </c>
      <c r="K39" s="384">
        <v>1</v>
      </c>
      <c r="L39" s="384">
        <v>2</v>
      </c>
      <c r="M39" s="385" t="s">
        <v>7311</v>
      </c>
      <c r="N39" s="382" t="s">
        <v>7098</v>
      </c>
      <c r="O39" s="386">
        <v>300</v>
      </c>
    </row>
    <row r="40" spans="1:15" ht="16.8" customHeight="1" thickBot="1" x14ac:dyDescent="0.35">
      <c r="A40" s="351" t="s">
        <v>7312</v>
      </c>
      <c r="B40" s="400" t="s">
        <v>6093</v>
      </c>
      <c r="C40" s="365" t="s">
        <v>6868</v>
      </c>
      <c r="D40" s="366" t="s">
        <v>6126</v>
      </c>
      <c r="E40" s="384" t="s">
        <v>4139</v>
      </c>
      <c r="F40" s="394" t="s">
        <v>7230</v>
      </c>
      <c r="G40" s="394" t="s">
        <v>7231</v>
      </c>
      <c r="H40" s="394" t="s">
        <v>7232</v>
      </c>
      <c r="I40" s="397">
        <v>300</v>
      </c>
      <c r="J40" s="394" t="s">
        <v>7098</v>
      </c>
      <c r="K40" s="384">
        <v>2</v>
      </c>
      <c r="L40" s="384">
        <v>2</v>
      </c>
      <c r="M40" s="385" t="s">
        <v>7313</v>
      </c>
      <c r="N40" s="382" t="s">
        <v>7105</v>
      </c>
      <c r="O40" s="386">
        <v>600</v>
      </c>
    </row>
    <row r="41" spans="1:15" ht="16.8" customHeight="1" thickBot="1" x14ac:dyDescent="0.35">
      <c r="A41" s="351" t="s">
        <v>7314</v>
      </c>
      <c r="B41" s="400" t="s">
        <v>6093</v>
      </c>
      <c r="C41" s="365" t="s">
        <v>6868</v>
      </c>
      <c r="D41" s="345" t="s">
        <v>6128</v>
      </c>
      <c r="E41" s="384" t="s">
        <v>4139</v>
      </c>
      <c r="F41" s="394" t="s">
        <v>7230</v>
      </c>
      <c r="G41" s="394" t="s">
        <v>7231</v>
      </c>
      <c r="H41" s="394" t="s">
        <v>7232</v>
      </c>
      <c r="I41" s="397">
        <v>700</v>
      </c>
      <c r="J41" s="394" t="s">
        <v>7107</v>
      </c>
      <c r="K41" s="384">
        <v>1</v>
      </c>
      <c r="L41" s="384">
        <v>2</v>
      </c>
      <c r="M41" s="385" t="s">
        <v>7315</v>
      </c>
      <c r="N41" s="382" t="s">
        <v>7107</v>
      </c>
      <c r="O41" s="386">
        <v>700</v>
      </c>
    </row>
    <row r="42" spans="1:15" ht="16.8" customHeight="1" thickBot="1" x14ac:dyDescent="0.35">
      <c r="A42" s="351" t="s">
        <v>2463</v>
      </c>
      <c r="B42" s="400" t="s">
        <v>6093</v>
      </c>
      <c r="C42" s="365" t="s">
        <v>6868</v>
      </c>
      <c r="D42" s="366" t="s">
        <v>6126</v>
      </c>
      <c r="E42" s="384" t="s">
        <v>4139</v>
      </c>
      <c r="F42" s="394" t="s">
        <v>7230</v>
      </c>
      <c r="G42" s="394" t="s">
        <v>7231</v>
      </c>
      <c r="H42" s="394" t="s">
        <v>7232</v>
      </c>
      <c r="I42" s="397">
        <v>300</v>
      </c>
      <c r="J42" s="394" t="s">
        <v>7098</v>
      </c>
      <c r="K42" s="384">
        <v>2</v>
      </c>
      <c r="L42" s="384">
        <v>2</v>
      </c>
      <c r="M42" s="385" t="s">
        <v>7316</v>
      </c>
      <c r="N42" s="382" t="s">
        <v>7105</v>
      </c>
      <c r="O42" s="386">
        <v>600</v>
      </c>
    </row>
    <row r="43" spans="1:15" ht="16.8" customHeight="1" thickBot="1" x14ac:dyDescent="0.35">
      <c r="A43" s="351" t="s">
        <v>3817</v>
      </c>
      <c r="B43" s="409" t="s">
        <v>6076</v>
      </c>
      <c r="C43" s="365" t="s">
        <v>6868</v>
      </c>
      <c r="D43" s="366" t="s">
        <v>6126</v>
      </c>
      <c r="E43" s="384" t="s">
        <v>4139</v>
      </c>
      <c r="F43" s="394" t="s">
        <v>7230</v>
      </c>
      <c r="G43" s="394" t="s">
        <v>7231</v>
      </c>
      <c r="H43" s="394" t="s">
        <v>7232</v>
      </c>
      <c r="I43" s="397">
        <v>300</v>
      </c>
      <c r="J43" s="394" t="s">
        <v>7098</v>
      </c>
      <c r="K43" s="384">
        <v>1</v>
      </c>
      <c r="L43" s="384">
        <v>2</v>
      </c>
      <c r="M43" s="385" t="s">
        <v>7317</v>
      </c>
      <c r="N43" s="382" t="s">
        <v>7098</v>
      </c>
      <c r="O43" s="386">
        <v>300</v>
      </c>
    </row>
    <row r="44" spans="1:15" ht="16.8" customHeight="1" thickBot="1" x14ac:dyDescent="0.35">
      <c r="A44" s="351" t="s">
        <v>7318</v>
      </c>
      <c r="B44" s="429" t="s">
        <v>6086</v>
      </c>
      <c r="C44" s="365" t="s">
        <v>6868</v>
      </c>
      <c r="D44" s="348" t="s">
        <v>6150</v>
      </c>
      <c r="E44" s="384" t="s">
        <v>4139</v>
      </c>
      <c r="F44" s="394" t="s">
        <v>7230</v>
      </c>
      <c r="G44" s="394" t="s">
        <v>7231</v>
      </c>
      <c r="H44" s="394" t="s">
        <v>7232</v>
      </c>
      <c r="I44" s="397">
        <v>200</v>
      </c>
      <c r="J44" s="394" t="s">
        <v>7110</v>
      </c>
      <c r="K44" s="384">
        <v>1</v>
      </c>
      <c r="L44" s="384">
        <v>2</v>
      </c>
      <c r="M44" s="385" t="s">
        <v>7319</v>
      </c>
      <c r="N44" s="382" t="s">
        <v>7110</v>
      </c>
      <c r="O44" s="386">
        <v>200</v>
      </c>
    </row>
    <row r="45" spans="1:15" ht="16.8" customHeight="1" thickBot="1" x14ac:dyDescent="0.35">
      <c r="A45" s="351" t="s">
        <v>7320</v>
      </c>
      <c r="B45" s="429" t="s">
        <v>6086</v>
      </c>
      <c r="C45" s="365" t="s">
        <v>6868</v>
      </c>
      <c r="D45" s="366" t="s">
        <v>6126</v>
      </c>
      <c r="E45" s="384" t="s">
        <v>4139</v>
      </c>
      <c r="F45" s="394" t="s">
        <v>7230</v>
      </c>
      <c r="G45" s="394" t="s">
        <v>7231</v>
      </c>
      <c r="H45" s="394" t="s">
        <v>7232</v>
      </c>
      <c r="I45" s="397">
        <v>300</v>
      </c>
      <c r="J45" s="394" t="s">
        <v>7098</v>
      </c>
      <c r="K45" s="384">
        <v>2</v>
      </c>
      <c r="L45" s="384">
        <v>2</v>
      </c>
      <c r="M45" s="385" t="s">
        <v>7321</v>
      </c>
      <c r="N45" s="382" t="s">
        <v>7105</v>
      </c>
      <c r="O45" s="386">
        <v>600</v>
      </c>
    </row>
    <row r="46" spans="1:15" ht="16.8" customHeight="1" thickBot="1" x14ac:dyDescent="0.35">
      <c r="A46" s="351" t="s">
        <v>2463</v>
      </c>
      <c r="B46" s="429" t="s">
        <v>6086</v>
      </c>
      <c r="C46" s="365" t="s">
        <v>6868</v>
      </c>
      <c r="D46" s="348" t="s">
        <v>6150</v>
      </c>
      <c r="E46" s="384" t="s">
        <v>4139</v>
      </c>
      <c r="F46" s="394" t="s">
        <v>7230</v>
      </c>
      <c r="G46" s="394" t="s">
        <v>7233</v>
      </c>
      <c r="H46" s="394" t="s">
        <v>7232</v>
      </c>
      <c r="I46" s="395">
        <v>1.4</v>
      </c>
      <c r="J46" s="394" t="s">
        <v>7099</v>
      </c>
      <c r="K46" s="384">
        <v>1</v>
      </c>
      <c r="L46" s="384">
        <v>2</v>
      </c>
      <c r="M46" s="385" t="s">
        <v>7322</v>
      </c>
      <c r="N46" s="382" t="s">
        <v>7099</v>
      </c>
      <c r="O46" s="383">
        <v>1.4</v>
      </c>
    </row>
    <row r="47" spans="1:15" ht="16.8" customHeight="1" thickBot="1" x14ac:dyDescent="0.35">
      <c r="A47" s="351" t="s">
        <v>2137</v>
      </c>
      <c r="B47" s="420" t="s">
        <v>6089</v>
      </c>
      <c r="C47" s="365" t="s">
        <v>6868</v>
      </c>
      <c r="D47" s="366" t="s">
        <v>6126</v>
      </c>
      <c r="E47" s="384" t="s">
        <v>4139</v>
      </c>
      <c r="F47" s="394" t="s">
        <v>7230</v>
      </c>
      <c r="G47" s="394" t="s">
        <v>7231</v>
      </c>
      <c r="H47" s="394" t="s">
        <v>7232</v>
      </c>
      <c r="I47" s="397">
        <v>300</v>
      </c>
      <c r="J47" s="394" t="s">
        <v>7098</v>
      </c>
      <c r="K47" s="384">
        <v>3</v>
      </c>
      <c r="L47" s="384">
        <v>2</v>
      </c>
      <c r="M47" s="385" t="s">
        <v>7323</v>
      </c>
      <c r="N47" s="382" t="s">
        <v>7100</v>
      </c>
      <c r="O47" s="386">
        <v>900</v>
      </c>
    </row>
    <row r="48" spans="1:15" ht="16.8" customHeight="1" thickBot="1" x14ac:dyDescent="0.35">
      <c r="A48" s="351" t="s">
        <v>1957</v>
      </c>
      <c r="B48" s="420" t="s">
        <v>6089</v>
      </c>
      <c r="C48" s="365" t="s">
        <v>6868</v>
      </c>
      <c r="D48" s="366" t="s">
        <v>6126</v>
      </c>
      <c r="E48" s="384" t="s">
        <v>4139</v>
      </c>
      <c r="F48" s="394" t="s">
        <v>7230</v>
      </c>
      <c r="G48" s="394" t="s">
        <v>7231</v>
      </c>
      <c r="H48" s="394" t="s">
        <v>7232</v>
      </c>
      <c r="I48" s="397">
        <v>300</v>
      </c>
      <c r="J48" s="394" t="s">
        <v>7098</v>
      </c>
      <c r="K48" s="384">
        <v>3</v>
      </c>
      <c r="L48" s="384">
        <v>2</v>
      </c>
      <c r="M48" s="385" t="s">
        <v>7324</v>
      </c>
      <c r="N48" s="382" t="s">
        <v>7100</v>
      </c>
      <c r="O48" s="386">
        <v>900</v>
      </c>
    </row>
    <row r="49" spans="1:15" ht="16.8" customHeight="1" thickBot="1" x14ac:dyDescent="0.35">
      <c r="A49" s="351" t="s">
        <v>7325</v>
      </c>
      <c r="B49" s="420" t="s">
        <v>6063</v>
      </c>
      <c r="C49" s="365" t="s">
        <v>6868</v>
      </c>
      <c r="D49" s="366" t="s">
        <v>6126</v>
      </c>
      <c r="E49" s="384" t="s">
        <v>4139</v>
      </c>
      <c r="F49" s="394" t="s">
        <v>7230</v>
      </c>
      <c r="G49" s="394" t="s">
        <v>7231</v>
      </c>
      <c r="H49" s="394" t="s">
        <v>7232</v>
      </c>
      <c r="I49" s="397">
        <v>500</v>
      </c>
      <c r="J49" s="394" t="s">
        <v>7095</v>
      </c>
      <c r="K49" s="384">
        <v>1</v>
      </c>
      <c r="L49" s="384">
        <v>2</v>
      </c>
      <c r="M49" s="385" t="s">
        <v>7326</v>
      </c>
      <c r="N49" s="382" t="s">
        <v>7095</v>
      </c>
      <c r="O49" s="386">
        <v>500</v>
      </c>
    </row>
    <row r="50" spans="1:15" ht="16.8" customHeight="1" thickBot="1" x14ac:dyDescent="0.35">
      <c r="A50" s="351" t="s">
        <v>7327</v>
      </c>
      <c r="B50" s="421" t="s">
        <v>6099</v>
      </c>
      <c r="C50" s="365" t="s">
        <v>6868</v>
      </c>
      <c r="D50" s="366" t="s">
        <v>6126</v>
      </c>
      <c r="E50" s="384" t="s">
        <v>4139</v>
      </c>
      <c r="F50" s="394" t="s">
        <v>7230</v>
      </c>
      <c r="G50" s="394" t="s">
        <v>7231</v>
      </c>
      <c r="H50" s="394" t="s">
        <v>7232</v>
      </c>
      <c r="I50" s="397">
        <v>300</v>
      </c>
      <c r="J50" s="394" t="s">
        <v>7098</v>
      </c>
      <c r="K50" s="384">
        <v>1</v>
      </c>
      <c r="L50" s="384">
        <v>2</v>
      </c>
      <c r="M50" s="385" t="s">
        <v>7328</v>
      </c>
      <c r="N50" s="382" t="s">
        <v>7098</v>
      </c>
      <c r="O50" s="386">
        <v>300</v>
      </c>
    </row>
    <row r="51" spans="1:15" ht="16.8" customHeight="1" thickBot="1" x14ac:dyDescent="0.35">
      <c r="A51" s="351" t="s">
        <v>7329</v>
      </c>
      <c r="B51" s="421" t="s">
        <v>6099</v>
      </c>
      <c r="C51" s="365" t="s">
        <v>6868</v>
      </c>
      <c r="D51" s="366" t="s">
        <v>6126</v>
      </c>
      <c r="E51" s="384" t="s">
        <v>4139</v>
      </c>
      <c r="F51" s="394" t="s">
        <v>7230</v>
      </c>
      <c r="G51" s="394" t="s">
        <v>7231</v>
      </c>
      <c r="H51" s="394" t="s">
        <v>7232</v>
      </c>
      <c r="I51" s="397">
        <v>300</v>
      </c>
      <c r="J51" s="394" t="s">
        <v>7098</v>
      </c>
      <c r="K51" s="384">
        <v>2</v>
      </c>
      <c r="L51" s="384">
        <v>2</v>
      </c>
      <c r="M51" s="385" t="s">
        <v>7330</v>
      </c>
      <c r="N51" s="382" t="s">
        <v>7105</v>
      </c>
      <c r="O51" s="386">
        <v>600</v>
      </c>
    </row>
    <row r="52" spans="1:15" ht="16.8" customHeight="1" thickBot="1" x14ac:dyDescent="0.35">
      <c r="A52" s="351" t="s">
        <v>7331</v>
      </c>
      <c r="B52" s="421" t="s">
        <v>6099</v>
      </c>
      <c r="C52" s="365" t="s">
        <v>6868</v>
      </c>
      <c r="D52" s="366" t="s">
        <v>6126</v>
      </c>
      <c r="E52" s="384" t="s">
        <v>4139</v>
      </c>
      <c r="F52" s="394" t="s">
        <v>7230</v>
      </c>
      <c r="G52" s="394" t="s">
        <v>7231</v>
      </c>
      <c r="H52" s="394" t="s">
        <v>7232</v>
      </c>
      <c r="I52" s="397">
        <v>300</v>
      </c>
      <c r="J52" s="394" t="s">
        <v>7098</v>
      </c>
      <c r="K52" s="384">
        <v>1</v>
      </c>
      <c r="L52" s="384">
        <v>2</v>
      </c>
      <c r="M52" s="385" t="s">
        <v>7332</v>
      </c>
      <c r="N52" s="382" t="s">
        <v>7098</v>
      </c>
      <c r="O52" s="386">
        <v>300</v>
      </c>
    </row>
    <row r="53" spans="1:15" ht="16.8" customHeight="1" thickBot="1" x14ac:dyDescent="0.35">
      <c r="A53" s="351" t="s">
        <v>2463</v>
      </c>
      <c r="B53" s="421" t="s">
        <v>7111</v>
      </c>
      <c r="C53" s="365" t="s">
        <v>6868</v>
      </c>
      <c r="D53" s="366" t="s">
        <v>6126</v>
      </c>
      <c r="E53" s="384" t="s">
        <v>4139</v>
      </c>
      <c r="F53" s="394" t="s">
        <v>7230</v>
      </c>
      <c r="G53" s="394" t="s">
        <v>7231</v>
      </c>
      <c r="H53" s="394" t="s">
        <v>7232</v>
      </c>
      <c r="I53" s="397">
        <v>300</v>
      </c>
      <c r="J53" s="394" t="s">
        <v>7098</v>
      </c>
      <c r="K53" s="384">
        <v>1</v>
      </c>
      <c r="L53" s="384">
        <v>2</v>
      </c>
      <c r="M53" s="385" t="s">
        <v>7333</v>
      </c>
      <c r="N53" s="382" t="s">
        <v>7098</v>
      </c>
      <c r="O53" s="386">
        <v>300</v>
      </c>
    </row>
    <row r="54" spans="1:15" ht="16.8" customHeight="1" thickBot="1" x14ac:dyDescent="0.35">
      <c r="A54" s="351" t="s">
        <v>7334</v>
      </c>
      <c r="B54" s="401" t="s">
        <v>5944</v>
      </c>
      <c r="C54" s="365" t="s">
        <v>6868</v>
      </c>
      <c r="D54" s="366" t="s">
        <v>6126</v>
      </c>
      <c r="E54" s="384" t="s">
        <v>4139</v>
      </c>
      <c r="F54" s="394" t="s">
        <v>7230</v>
      </c>
      <c r="G54" s="394" t="s">
        <v>7231</v>
      </c>
      <c r="H54" s="394" t="s">
        <v>7232</v>
      </c>
      <c r="I54" s="397">
        <v>300</v>
      </c>
      <c r="J54" s="394" t="s">
        <v>7098</v>
      </c>
      <c r="K54" s="384">
        <v>1</v>
      </c>
      <c r="L54" s="384">
        <v>2</v>
      </c>
      <c r="M54" s="385" t="s">
        <v>7335</v>
      </c>
      <c r="N54" s="382" t="s">
        <v>7098</v>
      </c>
      <c r="O54" s="386">
        <v>300</v>
      </c>
    </row>
    <row r="55" spans="1:15" ht="16.8" customHeight="1" thickBot="1" x14ac:dyDescent="0.35">
      <c r="A55" s="351" t="s">
        <v>7336</v>
      </c>
      <c r="B55" s="402" t="s">
        <v>6094</v>
      </c>
      <c r="C55" s="365" t="s">
        <v>6868</v>
      </c>
      <c r="D55" s="366" t="s">
        <v>6126</v>
      </c>
      <c r="E55" s="384" t="s">
        <v>4139</v>
      </c>
      <c r="F55" s="394" t="s">
        <v>7230</v>
      </c>
      <c r="G55" s="394" t="s">
        <v>7231</v>
      </c>
      <c r="H55" s="394" t="s">
        <v>7232</v>
      </c>
      <c r="I55" s="397">
        <v>300</v>
      </c>
      <c r="J55" s="394" t="s">
        <v>7098</v>
      </c>
      <c r="K55" s="384">
        <v>1</v>
      </c>
      <c r="L55" s="384">
        <v>2</v>
      </c>
      <c r="M55" s="385" t="s">
        <v>7337</v>
      </c>
      <c r="N55" s="382" t="s">
        <v>7098</v>
      </c>
      <c r="O55" s="386">
        <v>300</v>
      </c>
    </row>
    <row r="56" spans="1:15" ht="16.8" customHeight="1" thickBot="1" x14ac:dyDescent="0.35">
      <c r="A56" s="352" t="s">
        <v>7336</v>
      </c>
      <c r="B56" s="402" t="s">
        <v>6094</v>
      </c>
      <c r="C56" s="365" t="s">
        <v>6868</v>
      </c>
      <c r="D56" s="366" t="s">
        <v>6126</v>
      </c>
      <c r="E56" s="384" t="s">
        <v>4139</v>
      </c>
      <c r="F56" s="394" t="s">
        <v>7230</v>
      </c>
      <c r="G56" s="394" t="s">
        <v>7231</v>
      </c>
      <c r="H56" s="394" t="s">
        <v>7232</v>
      </c>
      <c r="I56" s="397">
        <v>300</v>
      </c>
      <c r="J56" s="394" t="s">
        <v>7098</v>
      </c>
      <c r="K56" s="384">
        <v>1</v>
      </c>
      <c r="L56" s="384">
        <v>2</v>
      </c>
      <c r="M56" s="385" t="s">
        <v>7338</v>
      </c>
      <c r="N56" s="382" t="s">
        <v>7098</v>
      </c>
      <c r="O56" s="386">
        <v>300</v>
      </c>
    </row>
    <row r="57" spans="1:15" ht="16.8" customHeight="1" thickBot="1" x14ac:dyDescent="0.35">
      <c r="A57" s="351" t="s">
        <v>7339</v>
      </c>
      <c r="B57" s="411" t="s">
        <v>6087</v>
      </c>
      <c r="C57" s="365" t="s">
        <v>6868</v>
      </c>
      <c r="D57" s="366" t="s">
        <v>6126</v>
      </c>
      <c r="E57" s="384" t="s">
        <v>4139</v>
      </c>
      <c r="F57" s="394" t="s">
        <v>7230</v>
      </c>
      <c r="G57" s="394" t="s">
        <v>7231</v>
      </c>
      <c r="H57" s="394" t="s">
        <v>7232</v>
      </c>
      <c r="I57" s="397">
        <v>700</v>
      </c>
      <c r="J57" s="394" t="s">
        <v>7107</v>
      </c>
      <c r="K57" s="384">
        <v>4</v>
      </c>
      <c r="L57" s="384">
        <v>2</v>
      </c>
      <c r="M57" s="385" t="s">
        <v>7340</v>
      </c>
      <c r="N57" s="382" t="s">
        <v>7112</v>
      </c>
      <c r="O57" s="383">
        <v>2.8</v>
      </c>
    </row>
    <row r="58" spans="1:15" ht="16.8" customHeight="1" thickBot="1" x14ac:dyDescent="0.35">
      <c r="A58" s="351" t="s">
        <v>3194</v>
      </c>
      <c r="B58" s="411" t="s">
        <v>6087</v>
      </c>
      <c r="C58" s="365" t="s">
        <v>6868</v>
      </c>
      <c r="D58" s="366" t="s">
        <v>6126</v>
      </c>
      <c r="E58" s="384" t="s">
        <v>4139</v>
      </c>
      <c r="F58" s="394" t="s">
        <v>7230</v>
      </c>
      <c r="G58" s="394" t="s">
        <v>7231</v>
      </c>
      <c r="H58" s="394" t="s">
        <v>7232</v>
      </c>
      <c r="I58" s="395">
        <v>1.4</v>
      </c>
      <c r="J58" s="394" t="s">
        <v>7099</v>
      </c>
      <c r="K58" s="384">
        <v>3</v>
      </c>
      <c r="L58" s="384">
        <v>2</v>
      </c>
      <c r="M58" s="385" t="s">
        <v>3195</v>
      </c>
      <c r="N58" s="382" t="s">
        <v>7113</v>
      </c>
      <c r="O58" s="383">
        <v>4.2</v>
      </c>
    </row>
    <row r="59" spans="1:15" ht="16.8" customHeight="1" thickBot="1" x14ac:dyDescent="0.35">
      <c r="A59" s="351" t="s">
        <v>7341</v>
      </c>
      <c r="B59" s="403" t="s">
        <v>6880</v>
      </c>
      <c r="C59" s="365" t="s">
        <v>6868</v>
      </c>
      <c r="D59" s="366" t="s">
        <v>6126</v>
      </c>
      <c r="E59" s="384" t="s">
        <v>4139</v>
      </c>
      <c r="F59" s="394" t="s">
        <v>7230</v>
      </c>
      <c r="G59" s="394" t="s">
        <v>7231</v>
      </c>
      <c r="H59" s="394" t="s">
        <v>7232</v>
      </c>
      <c r="I59" s="397">
        <v>300</v>
      </c>
      <c r="J59" s="394" t="s">
        <v>7098</v>
      </c>
      <c r="K59" s="384">
        <v>1</v>
      </c>
      <c r="L59" s="384">
        <v>2</v>
      </c>
      <c r="M59" s="385" t="s">
        <v>7342</v>
      </c>
      <c r="N59" s="382" t="s">
        <v>7098</v>
      </c>
      <c r="O59" s="386">
        <v>300</v>
      </c>
    </row>
    <row r="60" spans="1:15" ht="16.8" customHeight="1" thickBot="1" x14ac:dyDescent="0.35">
      <c r="A60" s="351" t="s">
        <v>7343</v>
      </c>
      <c r="B60" s="415" t="s">
        <v>6886</v>
      </c>
      <c r="C60" s="365" t="s">
        <v>6868</v>
      </c>
      <c r="D60" s="366" t="s">
        <v>6126</v>
      </c>
      <c r="E60" s="384" t="s">
        <v>4139</v>
      </c>
      <c r="F60" s="394" t="s">
        <v>7230</v>
      </c>
      <c r="G60" s="394" t="s">
        <v>7231</v>
      </c>
      <c r="H60" s="394" t="s">
        <v>7232</v>
      </c>
      <c r="I60" s="397">
        <v>300</v>
      </c>
      <c r="J60" s="394" t="s">
        <v>7098</v>
      </c>
      <c r="K60" s="384">
        <v>1</v>
      </c>
      <c r="L60" s="384">
        <v>2</v>
      </c>
      <c r="M60" s="385" t="s">
        <v>7344</v>
      </c>
      <c r="N60" s="382" t="s">
        <v>7098</v>
      </c>
      <c r="O60" s="386">
        <v>300</v>
      </c>
    </row>
    <row r="61" spans="1:15" ht="16.8" customHeight="1" thickBot="1" x14ac:dyDescent="0.35">
      <c r="A61" s="351" t="s">
        <v>7345</v>
      </c>
      <c r="B61" s="415" t="s">
        <v>6886</v>
      </c>
      <c r="C61" s="365" t="s">
        <v>6868</v>
      </c>
      <c r="D61" s="366" t="s">
        <v>6126</v>
      </c>
      <c r="E61" s="384" t="s">
        <v>4139</v>
      </c>
      <c r="F61" s="394" t="s">
        <v>7230</v>
      </c>
      <c r="G61" s="394" t="s">
        <v>7231</v>
      </c>
      <c r="H61" s="394" t="s">
        <v>7232</v>
      </c>
      <c r="I61" s="397">
        <v>300</v>
      </c>
      <c r="J61" s="394" t="s">
        <v>7098</v>
      </c>
      <c r="K61" s="384">
        <v>1</v>
      </c>
      <c r="L61" s="384">
        <v>2</v>
      </c>
      <c r="M61" s="385" t="s">
        <v>7346</v>
      </c>
      <c r="N61" s="382" t="s">
        <v>7098</v>
      </c>
      <c r="O61" s="386">
        <v>300</v>
      </c>
    </row>
    <row r="62" spans="1:15" ht="16.8" customHeight="1" thickBot="1" x14ac:dyDescent="0.35">
      <c r="A62" s="351" t="s">
        <v>7308</v>
      </c>
      <c r="B62" s="417" t="s">
        <v>6059</v>
      </c>
      <c r="C62" s="365" t="s">
        <v>6868</v>
      </c>
      <c r="D62" s="366" t="s">
        <v>6126</v>
      </c>
      <c r="E62" s="384" t="s">
        <v>4139</v>
      </c>
      <c r="F62" s="394" t="s">
        <v>7230</v>
      </c>
      <c r="G62" s="394" t="s">
        <v>7231</v>
      </c>
      <c r="H62" s="394" t="s">
        <v>7232</v>
      </c>
      <c r="I62" s="395">
        <v>1</v>
      </c>
      <c r="J62" s="394" t="s">
        <v>7101</v>
      </c>
      <c r="K62" s="384">
        <v>2</v>
      </c>
      <c r="L62" s="384">
        <v>2</v>
      </c>
      <c r="M62" s="385" t="s">
        <v>7347</v>
      </c>
      <c r="N62" s="382" t="s">
        <v>7114</v>
      </c>
      <c r="O62" s="383">
        <v>2</v>
      </c>
    </row>
    <row r="63" spans="1:15" ht="16.8" customHeight="1" thickBot="1" x14ac:dyDescent="0.35">
      <c r="A63" s="351" t="s">
        <v>7348</v>
      </c>
      <c r="B63" s="404" t="s">
        <v>6073</v>
      </c>
      <c r="C63" s="365" t="s">
        <v>6868</v>
      </c>
      <c r="D63" s="366" t="s">
        <v>6126</v>
      </c>
      <c r="E63" s="384" t="s">
        <v>4139</v>
      </c>
      <c r="F63" s="394" t="s">
        <v>7230</v>
      </c>
      <c r="G63" s="394" t="s">
        <v>7231</v>
      </c>
      <c r="H63" s="394" t="s">
        <v>7232</v>
      </c>
      <c r="I63" s="397">
        <v>700</v>
      </c>
      <c r="J63" s="394" t="s">
        <v>7107</v>
      </c>
      <c r="K63" s="384">
        <v>1</v>
      </c>
      <c r="L63" s="384">
        <v>2</v>
      </c>
      <c r="M63" s="385" t="s">
        <v>7349</v>
      </c>
      <c r="N63" s="382" t="s">
        <v>7107</v>
      </c>
      <c r="O63" s="386">
        <v>700</v>
      </c>
    </row>
    <row r="64" spans="1:15" ht="16.8" customHeight="1" thickBot="1" x14ac:dyDescent="0.35">
      <c r="A64" s="351" t="s">
        <v>7350</v>
      </c>
      <c r="B64" s="404" t="s">
        <v>6083</v>
      </c>
      <c r="C64" s="365" t="s">
        <v>6868</v>
      </c>
      <c r="D64" s="366" t="s">
        <v>6126</v>
      </c>
      <c r="E64" s="384" t="s">
        <v>4139</v>
      </c>
      <c r="F64" s="394" t="s">
        <v>7230</v>
      </c>
      <c r="G64" s="394" t="s">
        <v>7231</v>
      </c>
      <c r="H64" s="394" t="s">
        <v>7232</v>
      </c>
      <c r="I64" s="397">
        <v>300</v>
      </c>
      <c r="J64" s="394" t="s">
        <v>7098</v>
      </c>
      <c r="K64" s="384">
        <v>1</v>
      </c>
      <c r="L64" s="384">
        <v>2</v>
      </c>
      <c r="M64" s="385" t="s">
        <v>7351</v>
      </c>
      <c r="N64" s="382" t="s">
        <v>7098</v>
      </c>
      <c r="O64" s="386">
        <v>300</v>
      </c>
    </row>
    <row r="65" spans="1:15" ht="16.8" customHeight="1" thickBot="1" x14ac:dyDescent="0.35">
      <c r="A65" s="351" t="s">
        <v>6168</v>
      </c>
      <c r="B65" s="437" t="s">
        <v>6870</v>
      </c>
      <c r="C65" s="365" t="s">
        <v>6868</v>
      </c>
      <c r="D65" s="366" t="s">
        <v>6126</v>
      </c>
      <c r="E65" s="384" t="s">
        <v>4139</v>
      </c>
      <c r="F65" s="394" t="s">
        <v>7230</v>
      </c>
      <c r="G65" s="394" t="s">
        <v>7231</v>
      </c>
      <c r="H65" s="394" t="s">
        <v>7232</v>
      </c>
      <c r="I65" s="395">
        <v>1.4</v>
      </c>
      <c r="J65" s="394" t="s">
        <v>7099</v>
      </c>
      <c r="K65" s="384">
        <v>2</v>
      </c>
      <c r="L65" s="384">
        <v>2</v>
      </c>
      <c r="M65" s="385" t="s">
        <v>7352</v>
      </c>
      <c r="N65" s="382" t="s">
        <v>7115</v>
      </c>
      <c r="O65" s="383">
        <v>2.8</v>
      </c>
    </row>
    <row r="66" spans="1:15" ht="16.8" customHeight="1" thickBot="1" x14ac:dyDescent="0.35">
      <c r="A66" s="351" t="s">
        <v>7353</v>
      </c>
      <c r="B66" s="425" t="s">
        <v>6970</v>
      </c>
      <c r="C66" s="365" t="s">
        <v>6868</v>
      </c>
      <c r="D66" s="366" t="s">
        <v>6126</v>
      </c>
      <c r="E66" s="384" t="s">
        <v>4139</v>
      </c>
      <c r="F66" s="394" t="s">
        <v>7230</v>
      </c>
      <c r="G66" s="394" t="s">
        <v>7231</v>
      </c>
      <c r="H66" s="394" t="s">
        <v>7232</v>
      </c>
      <c r="I66" s="397">
        <v>300</v>
      </c>
      <c r="J66" s="394" t="s">
        <v>7098</v>
      </c>
      <c r="K66" s="384">
        <v>1</v>
      </c>
      <c r="L66" s="384">
        <v>2</v>
      </c>
      <c r="M66" s="385" t="s">
        <v>7354</v>
      </c>
      <c r="N66" s="382" t="s">
        <v>7098</v>
      </c>
      <c r="O66" s="386">
        <v>300</v>
      </c>
    </row>
    <row r="67" spans="1:15" ht="16.8" customHeight="1" thickBot="1" x14ac:dyDescent="0.35">
      <c r="A67" s="351" t="s">
        <v>7355</v>
      </c>
      <c r="B67" s="413" t="s">
        <v>7169</v>
      </c>
      <c r="C67" s="365" t="s">
        <v>6868</v>
      </c>
      <c r="D67" s="366" t="s">
        <v>6126</v>
      </c>
      <c r="E67" s="384" t="s">
        <v>4139</v>
      </c>
      <c r="F67" s="394" t="s">
        <v>7230</v>
      </c>
      <c r="G67" s="394" t="s">
        <v>7233</v>
      </c>
      <c r="H67" s="394" t="s">
        <v>7232</v>
      </c>
      <c r="I67" s="397">
        <v>500</v>
      </c>
      <c r="J67" s="394" t="s">
        <v>7095</v>
      </c>
      <c r="K67" s="384">
        <v>1</v>
      </c>
      <c r="L67" s="384">
        <v>2</v>
      </c>
      <c r="M67" s="385" t="s">
        <v>7356</v>
      </c>
      <c r="N67" s="382" t="s">
        <v>7095</v>
      </c>
      <c r="O67" s="386">
        <v>500</v>
      </c>
    </row>
    <row r="68" spans="1:15" ht="16.8" customHeight="1" thickBot="1" x14ac:dyDescent="0.35">
      <c r="A68" s="351" t="s">
        <v>2463</v>
      </c>
      <c r="B68" s="413" t="s">
        <v>7170</v>
      </c>
      <c r="C68" s="365" t="s">
        <v>6868</v>
      </c>
      <c r="D68" s="366" t="s">
        <v>6126</v>
      </c>
      <c r="E68" s="384" t="s">
        <v>4139</v>
      </c>
      <c r="F68" s="394" t="s">
        <v>7235</v>
      </c>
      <c r="G68" s="394" t="s">
        <v>7233</v>
      </c>
      <c r="H68" s="394" t="s">
        <v>7232</v>
      </c>
      <c r="I68" s="397">
        <v>300</v>
      </c>
      <c r="J68" s="394" t="s">
        <v>7098</v>
      </c>
      <c r="K68" s="384">
        <v>1</v>
      </c>
      <c r="L68" s="384">
        <v>2</v>
      </c>
      <c r="M68" s="385" t="s">
        <v>7357</v>
      </c>
      <c r="N68" s="382" t="s">
        <v>7098</v>
      </c>
      <c r="O68" s="386">
        <v>300</v>
      </c>
    </row>
    <row r="69" spans="1:15" ht="16.8" customHeight="1" thickBot="1" x14ac:dyDescent="0.35">
      <c r="A69" s="351" t="s">
        <v>7358</v>
      </c>
      <c r="B69" s="413" t="s">
        <v>7171</v>
      </c>
      <c r="C69" s="365" t="s">
        <v>6868</v>
      </c>
      <c r="D69" s="366" t="s">
        <v>6126</v>
      </c>
      <c r="E69" s="384" t="s">
        <v>4139</v>
      </c>
      <c r="F69" s="394" t="s">
        <v>7230</v>
      </c>
      <c r="G69" s="394" t="s">
        <v>7233</v>
      </c>
      <c r="H69" s="394" t="s">
        <v>7232</v>
      </c>
      <c r="I69" s="397">
        <v>500</v>
      </c>
      <c r="J69" s="394" t="s">
        <v>7095</v>
      </c>
      <c r="K69" s="384">
        <v>1</v>
      </c>
      <c r="L69" s="384">
        <v>2</v>
      </c>
      <c r="M69" s="385" t="s">
        <v>7359</v>
      </c>
      <c r="N69" s="382" t="s">
        <v>7095</v>
      </c>
      <c r="O69" s="386">
        <v>500</v>
      </c>
    </row>
    <row r="70" spans="1:15" ht="16.8" customHeight="1" thickBot="1" x14ac:dyDescent="0.35">
      <c r="A70" s="351" t="s">
        <v>1561</v>
      </c>
      <c r="B70" s="413" t="s">
        <v>7171</v>
      </c>
      <c r="C70" s="365" t="s">
        <v>6868</v>
      </c>
      <c r="D70" s="366" t="s">
        <v>6126</v>
      </c>
      <c r="E70" s="384" t="s">
        <v>4139</v>
      </c>
      <c r="F70" s="394" t="s">
        <v>7230</v>
      </c>
      <c r="G70" s="394" t="s">
        <v>7233</v>
      </c>
      <c r="H70" s="394" t="s">
        <v>7232</v>
      </c>
      <c r="I70" s="397">
        <v>300</v>
      </c>
      <c r="J70" s="394" t="s">
        <v>7098</v>
      </c>
      <c r="K70" s="384">
        <v>1</v>
      </c>
      <c r="L70" s="384">
        <v>2</v>
      </c>
      <c r="M70" s="385" t="s">
        <v>7360</v>
      </c>
      <c r="N70" s="382" t="s">
        <v>7098</v>
      </c>
      <c r="O70" s="386">
        <v>300</v>
      </c>
    </row>
    <row r="71" spans="1:15" ht="16.8" customHeight="1" thickBot="1" x14ac:dyDescent="0.35">
      <c r="A71" s="351" t="s">
        <v>7361</v>
      </c>
      <c r="B71" s="447" t="s">
        <v>7362</v>
      </c>
      <c r="C71" s="365" t="s">
        <v>6868</v>
      </c>
      <c r="D71" s="366" t="s">
        <v>6126</v>
      </c>
      <c r="E71" s="384" t="s">
        <v>4139</v>
      </c>
      <c r="F71" s="394" t="s">
        <v>7230</v>
      </c>
      <c r="G71" s="394" t="s">
        <v>7231</v>
      </c>
      <c r="H71" s="394" t="s">
        <v>7232</v>
      </c>
      <c r="I71" s="397">
        <v>900</v>
      </c>
      <c r="J71" s="394" t="s">
        <v>7363</v>
      </c>
      <c r="K71" s="384">
        <v>1</v>
      </c>
      <c r="L71" s="384">
        <v>3</v>
      </c>
      <c r="M71" s="385" t="s">
        <v>7364</v>
      </c>
      <c r="N71" s="382" t="s">
        <v>7363</v>
      </c>
      <c r="O71" s="386">
        <v>900</v>
      </c>
    </row>
    <row r="72" spans="1:15" ht="16.8" customHeight="1" thickBot="1" x14ac:dyDescent="0.35">
      <c r="A72" s="351" t="s">
        <v>7365</v>
      </c>
      <c r="B72" s="441" t="s">
        <v>6971</v>
      </c>
      <c r="C72" s="365" t="s">
        <v>6868</v>
      </c>
      <c r="D72" s="366" t="s">
        <v>6126</v>
      </c>
      <c r="E72" s="384" t="s">
        <v>4139</v>
      </c>
      <c r="F72" s="394" t="s">
        <v>7230</v>
      </c>
      <c r="G72" s="394" t="s">
        <v>7231</v>
      </c>
      <c r="H72" s="394" t="s">
        <v>7232</v>
      </c>
      <c r="I72" s="397">
        <v>400</v>
      </c>
      <c r="J72" s="394" t="s">
        <v>7097</v>
      </c>
      <c r="K72" s="384">
        <v>1</v>
      </c>
      <c r="L72" s="384">
        <v>3</v>
      </c>
      <c r="M72" s="385" t="s">
        <v>7366</v>
      </c>
      <c r="N72" s="382" t="s">
        <v>7097</v>
      </c>
      <c r="O72" s="386">
        <v>400</v>
      </c>
    </row>
    <row r="73" spans="1:15" ht="16.8" customHeight="1" thickBot="1" x14ac:dyDescent="0.35">
      <c r="A73" s="351" t="s">
        <v>7367</v>
      </c>
      <c r="B73" s="419" t="s">
        <v>6075</v>
      </c>
      <c r="C73" s="365" t="s">
        <v>6868</v>
      </c>
      <c r="D73" s="366" t="s">
        <v>6126</v>
      </c>
      <c r="E73" s="384" t="s">
        <v>4139</v>
      </c>
      <c r="F73" s="394" t="s">
        <v>7230</v>
      </c>
      <c r="G73" s="394" t="s">
        <v>7231</v>
      </c>
      <c r="H73" s="394" t="s">
        <v>7232</v>
      </c>
      <c r="I73" s="397">
        <v>400</v>
      </c>
      <c r="J73" s="394" t="s">
        <v>7097</v>
      </c>
      <c r="K73" s="384">
        <v>1</v>
      </c>
      <c r="L73" s="384">
        <v>3</v>
      </c>
      <c r="M73" s="385" t="s">
        <v>7368</v>
      </c>
      <c r="N73" s="382" t="s">
        <v>7097</v>
      </c>
      <c r="O73" s="386">
        <v>400</v>
      </c>
    </row>
    <row r="74" spans="1:15" ht="16.8" customHeight="1" thickBot="1" x14ac:dyDescent="0.35">
      <c r="A74" s="351" t="s">
        <v>7369</v>
      </c>
      <c r="B74" s="427" t="s">
        <v>1102</v>
      </c>
      <c r="C74" s="365" t="s">
        <v>6868</v>
      </c>
      <c r="D74" s="366" t="s">
        <v>6126</v>
      </c>
      <c r="E74" s="384" t="s">
        <v>4139</v>
      </c>
      <c r="F74" s="394" t="s">
        <v>7230</v>
      </c>
      <c r="G74" s="394" t="s">
        <v>7231</v>
      </c>
      <c r="H74" s="394" t="s">
        <v>7232</v>
      </c>
      <c r="I74" s="397">
        <v>300</v>
      </c>
      <c r="J74" s="394" t="s">
        <v>7098</v>
      </c>
      <c r="K74" s="384">
        <v>1</v>
      </c>
      <c r="L74" s="384">
        <v>3</v>
      </c>
      <c r="M74" s="385" t="s">
        <v>7370</v>
      </c>
      <c r="N74" s="382" t="s">
        <v>7098</v>
      </c>
      <c r="O74" s="386">
        <v>300</v>
      </c>
    </row>
    <row r="75" spans="1:15" ht="16.8" customHeight="1" thickBot="1" x14ac:dyDescent="0.35">
      <c r="A75" s="351" t="s">
        <v>7371</v>
      </c>
      <c r="B75" s="422" t="s">
        <v>1106</v>
      </c>
      <c r="C75" s="365" t="s">
        <v>6868</v>
      </c>
      <c r="D75" s="366" t="s">
        <v>6126</v>
      </c>
      <c r="E75" s="384" t="s">
        <v>4139</v>
      </c>
      <c r="F75" s="394" t="s">
        <v>7230</v>
      </c>
      <c r="G75" s="394" t="s">
        <v>7231</v>
      </c>
      <c r="H75" s="394" t="s">
        <v>7232</v>
      </c>
      <c r="I75" s="397">
        <v>400</v>
      </c>
      <c r="J75" s="394" t="s">
        <v>7097</v>
      </c>
      <c r="K75" s="384">
        <v>3</v>
      </c>
      <c r="L75" s="384">
        <v>3</v>
      </c>
      <c r="M75" s="385" t="s">
        <v>7372</v>
      </c>
      <c r="N75" s="382" t="s">
        <v>7116</v>
      </c>
      <c r="O75" s="383">
        <v>1.2</v>
      </c>
    </row>
    <row r="76" spans="1:15" ht="16.8" customHeight="1" thickBot="1" x14ac:dyDescent="0.35">
      <c r="A76" s="351" t="s">
        <v>7373</v>
      </c>
      <c r="B76" s="425" t="s">
        <v>1108</v>
      </c>
      <c r="C76" s="365" t="s">
        <v>6868</v>
      </c>
      <c r="D76" s="366" t="s">
        <v>6126</v>
      </c>
      <c r="E76" s="384" t="s">
        <v>4139</v>
      </c>
      <c r="F76" s="394" t="s">
        <v>7230</v>
      </c>
      <c r="G76" s="394" t="s">
        <v>7231</v>
      </c>
      <c r="H76" s="394" t="s">
        <v>7232</v>
      </c>
      <c r="I76" s="397">
        <v>300</v>
      </c>
      <c r="J76" s="394" t="s">
        <v>7098</v>
      </c>
      <c r="K76" s="384">
        <v>2</v>
      </c>
      <c r="L76" s="384">
        <v>3</v>
      </c>
      <c r="M76" s="385" t="s">
        <v>7374</v>
      </c>
      <c r="N76" s="382" t="s">
        <v>7105</v>
      </c>
      <c r="O76" s="386">
        <v>600</v>
      </c>
    </row>
    <row r="77" spans="1:15" ht="16.8" customHeight="1" thickBot="1" x14ac:dyDescent="0.35">
      <c r="A77" s="351" t="s">
        <v>7375</v>
      </c>
      <c r="B77" s="345" t="s">
        <v>6879</v>
      </c>
      <c r="C77" s="365" t="s">
        <v>6868</v>
      </c>
      <c r="D77" s="366" t="s">
        <v>6126</v>
      </c>
      <c r="E77" s="384" t="s">
        <v>4139</v>
      </c>
      <c r="F77" s="394" t="s">
        <v>7230</v>
      </c>
      <c r="G77" s="394" t="s">
        <v>7231</v>
      </c>
      <c r="H77" s="394" t="s">
        <v>7232</v>
      </c>
      <c r="I77" s="397">
        <v>300</v>
      </c>
      <c r="J77" s="394" t="s">
        <v>7098</v>
      </c>
      <c r="K77" s="384">
        <v>1</v>
      </c>
      <c r="L77" s="384">
        <v>3</v>
      </c>
      <c r="M77" s="385" t="s">
        <v>7376</v>
      </c>
      <c r="N77" s="382" t="s">
        <v>7098</v>
      </c>
      <c r="O77" s="386">
        <v>300</v>
      </c>
    </row>
    <row r="78" spans="1:15" ht="16.8" customHeight="1" thickBot="1" x14ac:dyDescent="0.35">
      <c r="A78" s="351" t="s">
        <v>7377</v>
      </c>
      <c r="B78" s="345" t="s">
        <v>6879</v>
      </c>
      <c r="C78" s="365" t="s">
        <v>6868</v>
      </c>
      <c r="D78" s="366" t="s">
        <v>6126</v>
      </c>
      <c r="E78" s="384" t="s">
        <v>4139</v>
      </c>
      <c r="F78" s="394" t="s">
        <v>7230</v>
      </c>
      <c r="G78" s="394" t="s">
        <v>7231</v>
      </c>
      <c r="H78" s="394" t="s">
        <v>7232</v>
      </c>
      <c r="I78" s="395">
        <v>1.4</v>
      </c>
      <c r="J78" s="394" t="s">
        <v>7099</v>
      </c>
      <c r="K78" s="384">
        <v>1</v>
      </c>
      <c r="L78" s="384">
        <v>3</v>
      </c>
      <c r="M78" s="385" t="s">
        <v>7378</v>
      </c>
      <c r="N78" s="382" t="s">
        <v>7099</v>
      </c>
      <c r="O78" s="383">
        <v>1.4</v>
      </c>
    </row>
    <row r="79" spans="1:15" ht="16.8" customHeight="1" thickBot="1" x14ac:dyDescent="0.35">
      <c r="A79" s="351" t="s">
        <v>7379</v>
      </c>
      <c r="B79" s="398" t="s">
        <v>6082</v>
      </c>
      <c r="C79" s="365" t="s">
        <v>6868</v>
      </c>
      <c r="D79" s="366" t="s">
        <v>6126</v>
      </c>
      <c r="E79" s="384" t="s">
        <v>4139</v>
      </c>
      <c r="F79" s="394" t="s">
        <v>7230</v>
      </c>
      <c r="G79" s="394" t="s">
        <v>7231</v>
      </c>
      <c r="H79" s="394" t="s">
        <v>7232</v>
      </c>
      <c r="I79" s="397">
        <v>300</v>
      </c>
      <c r="J79" s="394" t="s">
        <v>7098</v>
      </c>
      <c r="K79" s="384">
        <v>2</v>
      </c>
      <c r="L79" s="384">
        <v>3</v>
      </c>
      <c r="M79" s="385" t="s">
        <v>7380</v>
      </c>
      <c r="N79" s="382" t="s">
        <v>7105</v>
      </c>
      <c r="O79" s="386">
        <v>600</v>
      </c>
    </row>
    <row r="80" spans="1:15" ht="16.8" customHeight="1" thickBot="1" x14ac:dyDescent="0.35">
      <c r="A80" s="351" t="s">
        <v>7381</v>
      </c>
      <c r="B80" s="393" t="s">
        <v>6067</v>
      </c>
      <c r="C80" s="365" t="s">
        <v>6868</v>
      </c>
      <c r="D80" s="366" t="s">
        <v>6126</v>
      </c>
      <c r="E80" s="384" t="s">
        <v>4139</v>
      </c>
      <c r="F80" s="394" t="s">
        <v>7230</v>
      </c>
      <c r="G80" s="394" t="s">
        <v>7231</v>
      </c>
      <c r="H80" s="394" t="s">
        <v>7232</v>
      </c>
      <c r="I80" s="397">
        <v>300</v>
      </c>
      <c r="J80" s="394" t="s">
        <v>7098</v>
      </c>
      <c r="K80" s="384">
        <v>2</v>
      </c>
      <c r="L80" s="384">
        <v>3</v>
      </c>
      <c r="M80" s="385" t="s">
        <v>7382</v>
      </c>
      <c r="N80" s="382" t="s">
        <v>7105</v>
      </c>
      <c r="O80" s="386">
        <v>600</v>
      </c>
    </row>
    <row r="81" spans="1:15" ht="16.8" customHeight="1" thickBot="1" x14ac:dyDescent="0.35">
      <c r="A81" s="351" t="s">
        <v>7383</v>
      </c>
      <c r="B81" s="399" t="s">
        <v>1123</v>
      </c>
      <c r="C81" s="365" t="s">
        <v>6868</v>
      </c>
      <c r="D81" s="366" t="s">
        <v>6126</v>
      </c>
      <c r="E81" s="384" t="s">
        <v>4139</v>
      </c>
      <c r="F81" s="394" t="s">
        <v>7230</v>
      </c>
      <c r="G81" s="394" t="s">
        <v>7231</v>
      </c>
      <c r="H81" s="394" t="s">
        <v>7232</v>
      </c>
      <c r="I81" s="397">
        <v>300</v>
      </c>
      <c r="J81" s="394" t="s">
        <v>7098</v>
      </c>
      <c r="K81" s="384">
        <v>7</v>
      </c>
      <c r="L81" s="384">
        <v>3</v>
      </c>
      <c r="M81" s="385" t="s">
        <v>7384</v>
      </c>
      <c r="N81" s="382" t="s">
        <v>7125</v>
      </c>
      <c r="O81" s="383">
        <v>2.1</v>
      </c>
    </row>
    <row r="82" spans="1:15" ht="16.8" customHeight="1" thickBot="1" x14ac:dyDescent="0.35">
      <c r="A82" s="351" t="s">
        <v>3093</v>
      </c>
      <c r="B82" s="365" t="s">
        <v>6982</v>
      </c>
      <c r="C82" s="365" t="s">
        <v>6868</v>
      </c>
      <c r="D82" s="366" t="s">
        <v>6126</v>
      </c>
      <c r="E82" s="384" t="s">
        <v>4139</v>
      </c>
      <c r="F82" s="394" t="s">
        <v>7230</v>
      </c>
      <c r="G82" s="394" t="s">
        <v>7231</v>
      </c>
      <c r="H82" s="394" t="s">
        <v>7232</v>
      </c>
      <c r="I82" s="395">
        <v>1.4</v>
      </c>
      <c r="J82" s="394" t="s">
        <v>7099</v>
      </c>
      <c r="K82" s="384">
        <v>1</v>
      </c>
      <c r="L82" s="384">
        <v>3</v>
      </c>
      <c r="M82" s="385" t="s">
        <v>7385</v>
      </c>
      <c r="N82" s="382" t="s">
        <v>7099</v>
      </c>
      <c r="O82" s="383">
        <v>1.4</v>
      </c>
    </row>
    <row r="83" spans="1:15" ht="16.8" customHeight="1" thickBot="1" x14ac:dyDescent="0.35">
      <c r="A83" s="351" t="s">
        <v>7386</v>
      </c>
      <c r="B83" s="424" t="s">
        <v>6096</v>
      </c>
      <c r="C83" s="365" t="s">
        <v>6868</v>
      </c>
      <c r="D83" s="366" t="s">
        <v>6126</v>
      </c>
      <c r="E83" s="384" t="s">
        <v>4139</v>
      </c>
      <c r="F83" s="394" t="s">
        <v>7230</v>
      </c>
      <c r="G83" s="394" t="s">
        <v>7231</v>
      </c>
      <c r="H83" s="394" t="s">
        <v>7232</v>
      </c>
      <c r="I83" s="397">
        <v>300</v>
      </c>
      <c r="J83" s="394" t="s">
        <v>7098</v>
      </c>
      <c r="K83" s="384">
        <v>1</v>
      </c>
      <c r="L83" s="384">
        <v>3</v>
      </c>
      <c r="M83" s="385" t="s">
        <v>7387</v>
      </c>
      <c r="N83" s="382" t="s">
        <v>7098</v>
      </c>
      <c r="O83" s="386">
        <v>300</v>
      </c>
    </row>
    <row r="84" spans="1:15" ht="16.8" customHeight="1" thickBot="1" x14ac:dyDescent="0.35">
      <c r="A84" s="351" t="s">
        <v>7388</v>
      </c>
      <c r="B84" s="416" t="s">
        <v>6064</v>
      </c>
      <c r="C84" s="365" t="s">
        <v>6868</v>
      </c>
      <c r="D84" s="366" t="s">
        <v>6126</v>
      </c>
      <c r="E84" s="384" t="s">
        <v>4139</v>
      </c>
      <c r="F84" s="394" t="s">
        <v>7230</v>
      </c>
      <c r="G84" s="394" t="s">
        <v>7231</v>
      </c>
      <c r="H84" s="394" t="s">
        <v>7232</v>
      </c>
      <c r="I84" s="397">
        <v>300</v>
      </c>
      <c r="J84" s="394" t="s">
        <v>7098</v>
      </c>
      <c r="K84" s="384">
        <v>1</v>
      </c>
      <c r="L84" s="384">
        <v>3</v>
      </c>
      <c r="M84" s="385" t="s">
        <v>7389</v>
      </c>
      <c r="N84" s="382" t="s">
        <v>7098</v>
      </c>
      <c r="O84" s="386">
        <v>300</v>
      </c>
    </row>
    <row r="85" spans="1:15" ht="16.8" customHeight="1" thickBot="1" x14ac:dyDescent="0.35">
      <c r="A85" s="351" t="s">
        <v>7390</v>
      </c>
      <c r="B85" s="430" t="s">
        <v>6071</v>
      </c>
      <c r="C85" s="365" t="s">
        <v>6868</v>
      </c>
      <c r="D85" s="366" t="s">
        <v>6126</v>
      </c>
      <c r="E85" s="384" t="s">
        <v>4139</v>
      </c>
      <c r="F85" s="394" t="s">
        <v>7230</v>
      </c>
      <c r="G85" s="394" t="s">
        <v>7231</v>
      </c>
      <c r="H85" s="394" t="s">
        <v>7232</v>
      </c>
      <c r="I85" s="397">
        <v>500</v>
      </c>
      <c r="J85" s="394" t="s">
        <v>7095</v>
      </c>
      <c r="K85" s="384">
        <v>1</v>
      </c>
      <c r="L85" s="384">
        <v>3</v>
      </c>
      <c r="M85" s="385" t="s">
        <v>7391</v>
      </c>
      <c r="N85" s="382" t="s">
        <v>7095</v>
      </c>
      <c r="O85" s="386">
        <v>500</v>
      </c>
    </row>
    <row r="86" spans="1:15" ht="16.8" customHeight="1" thickBot="1" x14ac:dyDescent="0.35">
      <c r="A86" s="351" t="s">
        <v>572</v>
      </c>
      <c r="B86" s="396" t="s">
        <v>6058</v>
      </c>
      <c r="C86" s="365" t="s">
        <v>6868</v>
      </c>
      <c r="D86" s="366" t="s">
        <v>6126</v>
      </c>
      <c r="E86" s="384" t="s">
        <v>4139</v>
      </c>
      <c r="F86" s="394" t="s">
        <v>7230</v>
      </c>
      <c r="G86" s="394" t="s">
        <v>7231</v>
      </c>
      <c r="H86" s="394" t="s">
        <v>7232</v>
      </c>
      <c r="I86" s="397">
        <v>300</v>
      </c>
      <c r="J86" s="394" t="s">
        <v>7098</v>
      </c>
      <c r="K86" s="384">
        <v>3</v>
      </c>
      <c r="L86" s="384">
        <v>3</v>
      </c>
      <c r="M86" s="385" t="s">
        <v>7392</v>
      </c>
      <c r="N86" s="382" t="s">
        <v>7100</v>
      </c>
      <c r="O86" s="386">
        <v>900</v>
      </c>
    </row>
    <row r="87" spans="1:15" ht="16.8" customHeight="1" thickBot="1" x14ac:dyDescent="0.35">
      <c r="A87" s="352" t="s">
        <v>7393</v>
      </c>
      <c r="B87" s="398" t="s">
        <v>6871</v>
      </c>
      <c r="C87" s="365" t="s">
        <v>6868</v>
      </c>
      <c r="D87" s="366" t="s">
        <v>6126</v>
      </c>
      <c r="E87" s="384" t="s">
        <v>4139</v>
      </c>
      <c r="F87" s="394" t="s">
        <v>7230</v>
      </c>
      <c r="G87" s="394" t="s">
        <v>7231</v>
      </c>
      <c r="H87" s="394" t="s">
        <v>7232</v>
      </c>
      <c r="I87" s="395">
        <v>1.4</v>
      </c>
      <c r="J87" s="394" t="s">
        <v>7099</v>
      </c>
      <c r="K87" s="384">
        <v>1</v>
      </c>
      <c r="L87" s="384">
        <v>3</v>
      </c>
      <c r="M87" s="385" t="s">
        <v>7394</v>
      </c>
      <c r="N87" s="382" t="s">
        <v>7099</v>
      </c>
      <c r="O87" s="383">
        <v>1.4</v>
      </c>
    </row>
    <row r="88" spans="1:15" ht="16.8" customHeight="1" thickBot="1" x14ac:dyDescent="0.35">
      <c r="A88" s="351" t="s">
        <v>7393</v>
      </c>
      <c r="B88" s="398" t="s">
        <v>6871</v>
      </c>
      <c r="C88" s="365" t="s">
        <v>6868</v>
      </c>
      <c r="D88" s="366" t="s">
        <v>6126</v>
      </c>
      <c r="E88" s="384" t="s">
        <v>4139</v>
      </c>
      <c r="F88" s="394" t="s">
        <v>7230</v>
      </c>
      <c r="G88" s="394" t="s">
        <v>7231</v>
      </c>
      <c r="H88" s="394" t="s">
        <v>7232</v>
      </c>
      <c r="I88" s="397">
        <v>300</v>
      </c>
      <c r="J88" s="394" t="s">
        <v>7098</v>
      </c>
      <c r="K88" s="384">
        <v>1</v>
      </c>
      <c r="L88" s="384">
        <v>3</v>
      </c>
      <c r="M88" s="385" t="s">
        <v>7395</v>
      </c>
      <c r="N88" s="382" t="s">
        <v>7098</v>
      </c>
      <c r="O88" s="386">
        <v>300</v>
      </c>
    </row>
    <row r="89" spans="1:15" ht="16.8" customHeight="1" thickBot="1" x14ac:dyDescent="0.35">
      <c r="A89" s="351" t="s">
        <v>7396</v>
      </c>
      <c r="B89" s="398" t="s">
        <v>6871</v>
      </c>
      <c r="C89" s="365" t="s">
        <v>6868</v>
      </c>
      <c r="D89" s="366" t="s">
        <v>6126</v>
      </c>
      <c r="E89" s="384" t="s">
        <v>4139</v>
      </c>
      <c r="F89" s="394" t="s">
        <v>7230</v>
      </c>
      <c r="G89" s="394" t="s">
        <v>7231</v>
      </c>
      <c r="H89" s="394" t="s">
        <v>7232</v>
      </c>
      <c r="I89" s="397">
        <v>300</v>
      </c>
      <c r="J89" s="394" t="s">
        <v>7098</v>
      </c>
      <c r="K89" s="384">
        <v>5</v>
      </c>
      <c r="L89" s="384">
        <v>3</v>
      </c>
      <c r="M89" s="385" t="s">
        <v>7397</v>
      </c>
      <c r="N89" s="382" t="s">
        <v>7109</v>
      </c>
      <c r="O89" s="383">
        <v>1.5</v>
      </c>
    </row>
    <row r="90" spans="1:15" ht="16.8" customHeight="1" thickBot="1" x14ac:dyDescent="0.35">
      <c r="A90" s="351" t="s">
        <v>4165</v>
      </c>
      <c r="B90" s="398" t="s">
        <v>6871</v>
      </c>
      <c r="C90" s="365" t="s">
        <v>6868</v>
      </c>
      <c r="D90" s="366" t="s">
        <v>6126</v>
      </c>
      <c r="E90" s="384" t="s">
        <v>4139</v>
      </c>
      <c r="F90" s="394" t="s">
        <v>7230</v>
      </c>
      <c r="G90" s="394" t="s">
        <v>7231</v>
      </c>
      <c r="H90" s="394" t="s">
        <v>7232</v>
      </c>
      <c r="I90" s="397">
        <v>300</v>
      </c>
      <c r="J90" s="394" t="s">
        <v>7098</v>
      </c>
      <c r="K90" s="384">
        <v>1</v>
      </c>
      <c r="L90" s="384">
        <v>3</v>
      </c>
      <c r="M90" s="385" t="s">
        <v>7398</v>
      </c>
      <c r="N90" s="382" t="s">
        <v>7098</v>
      </c>
      <c r="O90" s="386">
        <v>300</v>
      </c>
    </row>
    <row r="91" spans="1:15" ht="16.8" customHeight="1" thickBot="1" x14ac:dyDescent="0.35">
      <c r="A91" s="351" t="s">
        <v>7399</v>
      </c>
      <c r="B91" s="418" t="s">
        <v>6873</v>
      </c>
      <c r="C91" s="365" t="s">
        <v>6868</v>
      </c>
      <c r="D91" s="366" t="s">
        <v>6126</v>
      </c>
      <c r="E91" s="384" t="s">
        <v>4139</v>
      </c>
      <c r="F91" s="394" t="s">
        <v>7230</v>
      </c>
      <c r="G91" s="394" t="s">
        <v>7231</v>
      </c>
      <c r="H91" s="394" t="s">
        <v>7232</v>
      </c>
      <c r="I91" s="395">
        <v>1</v>
      </c>
      <c r="J91" s="394" t="s">
        <v>7101</v>
      </c>
      <c r="K91" s="384">
        <v>2</v>
      </c>
      <c r="L91" s="384">
        <v>3</v>
      </c>
      <c r="M91" s="385" t="s">
        <v>7400</v>
      </c>
      <c r="N91" s="382" t="s">
        <v>7114</v>
      </c>
      <c r="O91" s="383">
        <v>2</v>
      </c>
    </row>
    <row r="92" spans="1:15" ht="16.8" customHeight="1" thickBot="1" x14ac:dyDescent="0.35">
      <c r="A92" s="351" t="s">
        <v>7379</v>
      </c>
      <c r="B92" s="418" t="s">
        <v>6873</v>
      </c>
      <c r="C92" s="365" t="s">
        <v>6868</v>
      </c>
      <c r="D92" s="366" t="s">
        <v>6126</v>
      </c>
      <c r="E92" s="384" t="s">
        <v>4139</v>
      </c>
      <c r="F92" s="394" t="s">
        <v>7230</v>
      </c>
      <c r="G92" s="394" t="s">
        <v>7231</v>
      </c>
      <c r="H92" s="394" t="s">
        <v>7232</v>
      </c>
      <c r="I92" s="397">
        <v>300</v>
      </c>
      <c r="J92" s="394" t="s">
        <v>7098</v>
      </c>
      <c r="K92" s="384">
        <v>1</v>
      </c>
      <c r="L92" s="384">
        <v>3</v>
      </c>
      <c r="M92" s="385" t="s">
        <v>7401</v>
      </c>
      <c r="N92" s="382" t="s">
        <v>7098</v>
      </c>
      <c r="O92" s="386">
        <v>300</v>
      </c>
    </row>
    <row r="93" spans="1:15" ht="16.8" customHeight="1" thickBot="1" x14ac:dyDescent="0.35">
      <c r="A93" s="351" t="s">
        <v>7402</v>
      </c>
      <c r="B93" s="399" t="s">
        <v>6104</v>
      </c>
      <c r="C93" s="365" t="s">
        <v>6868</v>
      </c>
      <c r="D93" s="366" t="s">
        <v>6126</v>
      </c>
      <c r="E93" s="384" t="s">
        <v>4139</v>
      </c>
      <c r="F93" s="394" t="s">
        <v>7230</v>
      </c>
      <c r="G93" s="394" t="s">
        <v>7231</v>
      </c>
      <c r="H93" s="394" t="s">
        <v>7232</v>
      </c>
      <c r="I93" s="395">
        <v>1</v>
      </c>
      <c r="J93" s="394" t="s">
        <v>7101</v>
      </c>
      <c r="K93" s="384">
        <v>2</v>
      </c>
      <c r="L93" s="384">
        <v>3</v>
      </c>
      <c r="M93" s="385" t="s">
        <v>7403</v>
      </c>
      <c r="N93" s="382" t="s">
        <v>7114</v>
      </c>
      <c r="O93" s="383">
        <v>2</v>
      </c>
    </row>
    <row r="94" spans="1:15" ht="16.8" customHeight="1" thickBot="1" x14ac:dyDescent="0.35">
      <c r="A94" s="351" t="s">
        <v>7404</v>
      </c>
      <c r="B94" s="408" t="s">
        <v>1134</v>
      </c>
      <c r="C94" s="365" t="s">
        <v>6868</v>
      </c>
      <c r="D94" s="366" t="s">
        <v>6126</v>
      </c>
      <c r="E94" s="384" t="s">
        <v>4139</v>
      </c>
      <c r="F94" s="394" t="s">
        <v>7230</v>
      </c>
      <c r="G94" s="394" t="s">
        <v>7231</v>
      </c>
      <c r="H94" s="394" t="s">
        <v>7232</v>
      </c>
      <c r="I94" s="397">
        <v>300</v>
      </c>
      <c r="J94" s="394" t="s">
        <v>7098</v>
      </c>
      <c r="K94" s="384">
        <v>1</v>
      </c>
      <c r="L94" s="384">
        <v>3</v>
      </c>
      <c r="M94" s="385" t="s">
        <v>7405</v>
      </c>
      <c r="N94" s="382" t="s">
        <v>7098</v>
      </c>
      <c r="O94" s="386">
        <v>300</v>
      </c>
    </row>
    <row r="95" spans="1:15" ht="16.8" customHeight="1" thickBot="1" x14ac:dyDescent="0.35">
      <c r="A95" s="351" t="s">
        <v>327</v>
      </c>
      <c r="B95" s="408" t="s">
        <v>1134</v>
      </c>
      <c r="C95" s="365" t="s">
        <v>6868</v>
      </c>
      <c r="D95" s="366" t="s">
        <v>6126</v>
      </c>
      <c r="E95" s="384" t="s">
        <v>4139</v>
      </c>
      <c r="F95" s="394" t="s">
        <v>7230</v>
      </c>
      <c r="G95" s="394" t="s">
        <v>7231</v>
      </c>
      <c r="H95" s="394" t="s">
        <v>7232</v>
      </c>
      <c r="I95" s="395">
        <v>1.7</v>
      </c>
      <c r="J95" s="394" t="s">
        <v>7117</v>
      </c>
      <c r="K95" s="384">
        <v>3</v>
      </c>
      <c r="L95" s="384">
        <v>3</v>
      </c>
      <c r="M95" s="385" t="s">
        <v>328</v>
      </c>
      <c r="N95" s="382" t="s">
        <v>7118</v>
      </c>
      <c r="O95" s="383">
        <v>5.0999999999999996</v>
      </c>
    </row>
    <row r="96" spans="1:15" ht="16.8" customHeight="1" thickBot="1" x14ac:dyDescent="0.35">
      <c r="A96" s="351" t="s">
        <v>7406</v>
      </c>
      <c r="B96" s="400" t="s">
        <v>6093</v>
      </c>
      <c r="C96" s="365" t="s">
        <v>6868</v>
      </c>
      <c r="D96" s="366" t="s">
        <v>6126</v>
      </c>
      <c r="E96" s="384" t="s">
        <v>4139</v>
      </c>
      <c r="F96" s="394" t="s">
        <v>7230</v>
      </c>
      <c r="G96" s="394" t="s">
        <v>7231</v>
      </c>
      <c r="H96" s="394" t="s">
        <v>7232</v>
      </c>
      <c r="I96" s="395">
        <v>1.4</v>
      </c>
      <c r="J96" s="394" t="s">
        <v>7099</v>
      </c>
      <c r="K96" s="384">
        <v>1</v>
      </c>
      <c r="L96" s="384">
        <v>3</v>
      </c>
      <c r="M96" s="385" t="s">
        <v>7407</v>
      </c>
      <c r="N96" s="382" t="s">
        <v>7099</v>
      </c>
      <c r="O96" s="383">
        <v>1.4</v>
      </c>
    </row>
    <row r="97" spans="1:15" ht="16.8" customHeight="1" thickBot="1" x14ac:dyDescent="0.35">
      <c r="A97" s="351" t="s">
        <v>7381</v>
      </c>
      <c r="B97" s="400" t="s">
        <v>6093</v>
      </c>
      <c r="C97" s="365" t="s">
        <v>6868</v>
      </c>
      <c r="D97" s="366" t="s">
        <v>6126</v>
      </c>
      <c r="E97" s="384" t="s">
        <v>4139</v>
      </c>
      <c r="F97" s="394" t="s">
        <v>7230</v>
      </c>
      <c r="G97" s="394" t="s">
        <v>7231</v>
      </c>
      <c r="H97" s="394" t="s">
        <v>7232</v>
      </c>
      <c r="I97" s="397">
        <v>300</v>
      </c>
      <c r="J97" s="394" t="s">
        <v>7098</v>
      </c>
      <c r="K97" s="384">
        <v>2</v>
      </c>
      <c r="L97" s="384">
        <v>3</v>
      </c>
      <c r="M97" s="385" t="s">
        <v>7408</v>
      </c>
      <c r="N97" s="382" t="s">
        <v>7105</v>
      </c>
      <c r="O97" s="386">
        <v>600</v>
      </c>
    </row>
    <row r="98" spans="1:15" ht="16.8" customHeight="1" thickBot="1" x14ac:dyDescent="0.35">
      <c r="A98" s="351" t="s">
        <v>7409</v>
      </c>
      <c r="B98" s="409" t="s">
        <v>6076</v>
      </c>
      <c r="C98" s="365" t="s">
        <v>6868</v>
      </c>
      <c r="D98" s="366" t="s">
        <v>6126</v>
      </c>
      <c r="E98" s="384" t="s">
        <v>4139</v>
      </c>
      <c r="F98" s="394" t="s">
        <v>7230</v>
      </c>
      <c r="G98" s="394" t="s">
        <v>7231</v>
      </c>
      <c r="H98" s="394" t="s">
        <v>7232</v>
      </c>
      <c r="I98" s="397">
        <v>300</v>
      </c>
      <c r="J98" s="394" t="s">
        <v>7098</v>
      </c>
      <c r="K98" s="384">
        <v>3</v>
      </c>
      <c r="L98" s="384">
        <v>3</v>
      </c>
      <c r="M98" s="385" t="s">
        <v>7410</v>
      </c>
      <c r="N98" s="382" t="s">
        <v>7100</v>
      </c>
      <c r="O98" s="386">
        <v>900</v>
      </c>
    </row>
    <row r="99" spans="1:15" ht="16.8" customHeight="1" thickBot="1" x14ac:dyDescent="0.35">
      <c r="A99" s="352" t="s">
        <v>2848</v>
      </c>
      <c r="B99" s="409" t="s">
        <v>6076</v>
      </c>
      <c r="C99" s="365" t="s">
        <v>6868</v>
      </c>
      <c r="D99" s="366" t="s">
        <v>6126</v>
      </c>
      <c r="E99" s="384" t="s">
        <v>4139</v>
      </c>
      <c r="F99" s="394" t="s">
        <v>7230</v>
      </c>
      <c r="G99" s="394" t="s">
        <v>7231</v>
      </c>
      <c r="H99" s="394" t="s">
        <v>7232</v>
      </c>
      <c r="I99" s="395">
        <v>1</v>
      </c>
      <c r="J99" s="394" t="s">
        <v>7101</v>
      </c>
      <c r="K99" s="384">
        <v>1</v>
      </c>
      <c r="L99" s="384">
        <v>3</v>
      </c>
      <c r="M99" s="385" t="s">
        <v>7411</v>
      </c>
      <c r="N99" s="382" t="s">
        <v>7101</v>
      </c>
      <c r="O99" s="383">
        <v>1</v>
      </c>
    </row>
    <row r="100" spans="1:15" ht="16.8" customHeight="1" thickBot="1" x14ac:dyDescent="0.35">
      <c r="A100" s="351" t="s">
        <v>2848</v>
      </c>
      <c r="B100" s="409" t="s">
        <v>6076</v>
      </c>
      <c r="C100" s="365" t="s">
        <v>6868</v>
      </c>
      <c r="D100" s="366" t="s">
        <v>6126</v>
      </c>
      <c r="E100" s="384" t="s">
        <v>4139</v>
      </c>
      <c r="F100" s="394" t="s">
        <v>7230</v>
      </c>
      <c r="G100" s="394" t="s">
        <v>7231</v>
      </c>
      <c r="H100" s="394" t="s">
        <v>7232</v>
      </c>
      <c r="I100" s="395">
        <v>1</v>
      </c>
      <c r="J100" s="394" t="s">
        <v>7101</v>
      </c>
      <c r="K100" s="384">
        <v>1</v>
      </c>
      <c r="L100" s="384">
        <v>3</v>
      </c>
      <c r="M100" s="385" t="s">
        <v>7412</v>
      </c>
      <c r="N100" s="382" t="s">
        <v>7101</v>
      </c>
      <c r="O100" s="383">
        <v>1</v>
      </c>
    </row>
    <row r="101" spans="1:15" ht="16.8" customHeight="1" thickBot="1" x14ac:dyDescent="0.35">
      <c r="A101" s="351" t="s">
        <v>7413</v>
      </c>
      <c r="B101" s="409" t="s">
        <v>6972</v>
      </c>
      <c r="C101" s="365" t="s">
        <v>6868</v>
      </c>
      <c r="D101" s="366" t="s">
        <v>6126</v>
      </c>
      <c r="E101" s="384" t="s">
        <v>4139</v>
      </c>
      <c r="F101" s="394" t="s">
        <v>7230</v>
      </c>
      <c r="G101" s="394" t="s">
        <v>7231</v>
      </c>
      <c r="H101" s="394" t="s">
        <v>7232</v>
      </c>
      <c r="I101" s="397">
        <v>300</v>
      </c>
      <c r="J101" s="394" t="s">
        <v>7098</v>
      </c>
      <c r="K101" s="384">
        <v>1</v>
      </c>
      <c r="L101" s="384">
        <v>3</v>
      </c>
      <c r="M101" s="385" t="s">
        <v>7414</v>
      </c>
      <c r="N101" s="382" t="s">
        <v>7098</v>
      </c>
      <c r="O101" s="386">
        <v>300</v>
      </c>
    </row>
    <row r="102" spans="1:15" ht="16.8" customHeight="1" thickBot="1" x14ac:dyDescent="0.35">
      <c r="A102" s="351" t="s">
        <v>7415</v>
      </c>
      <c r="B102" s="429" t="s">
        <v>6086</v>
      </c>
      <c r="C102" s="365" t="s">
        <v>6868</v>
      </c>
      <c r="D102" s="348" t="s">
        <v>6150</v>
      </c>
      <c r="E102" s="384" t="s">
        <v>4139</v>
      </c>
      <c r="F102" s="394" t="s">
        <v>7230</v>
      </c>
      <c r="G102" s="394" t="s">
        <v>7231</v>
      </c>
      <c r="H102" s="394" t="s">
        <v>7232</v>
      </c>
      <c r="I102" s="397">
        <v>500</v>
      </c>
      <c r="J102" s="394" t="s">
        <v>7095</v>
      </c>
      <c r="K102" s="384">
        <v>1</v>
      </c>
      <c r="L102" s="384">
        <v>3</v>
      </c>
      <c r="M102" s="385" t="s">
        <v>7416</v>
      </c>
      <c r="N102" s="382" t="s">
        <v>7095</v>
      </c>
      <c r="O102" s="386">
        <v>500</v>
      </c>
    </row>
    <row r="103" spans="1:15" ht="16.8" customHeight="1" thickBot="1" x14ac:dyDescent="0.35">
      <c r="A103" s="351" t="s">
        <v>7417</v>
      </c>
      <c r="B103" s="429" t="s">
        <v>6086</v>
      </c>
      <c r="C103" s="365" t="s">
        <v>6868</v>
      </c>
      <c r="D103" s="348" t="s">
        <v>6150</v>
      </c>
      <c r="E103" s="384" t="s">
        <v>4139</v>
      </c>
      <c r="F103" s="394" t="s">
        <v>7230</v>
      </c>
      <c r="G103" s="394" t="s">
        <v>7231</v>
      </c>
      <c r="H103" s="394" t="s">
        <v>7232</v>
      </c>
      <c r="I103" s="397">
        <v>700</v>
      </c>
      <c r="J103" s="394" t="s">
        <v>7107</v>
      </c>
      <c r="K103" s="384">
        <v>1</v>
      </c>
      <c r="L103" s="384">
        <v>3</v>
      </c>
      <c r="M103" s="385" t="s">
        <v>7418</v>
      </c>
      <c r="N103" s="382" t="s">
        <v>7107</v>
      </c>
      <c r="O103" s="386">
        <v>700</v>
      </c>
    </row>
    <row r="104" spans="1:15" ht="16.8" customHeight="1" thickBot="1" x14ac:dyDescent="0.35">
      <c r="A104" s="351" t="s">
        <v>7375</v>
      </c>
      <c r="B104" s="429" t="s">
        <v>6086</v>
      </c>
      <c r="C104" s="365" t="s">
        <v>6868</v>
      </c>
      <c r="D104" s="366" t="s">
        <v>6126</v>
      </c>
      <c r="E104" s="384" t="s">
        <v>4139</v>
      </c>
      <c r="F104" s="394" t="s">
        <v>7230</v>
      </c>
      <c r="G104" s="394" t="s">
        <v>7231</v>
      </c>
      <c r="H104" s="394" t="s">
        <v>7232</v>
      </c>
      <c r="I104" s="397">
        <v>300</v>
      </c>
      <c r="J104" s="394" t="s">
        <v>7098</v>
      </c>
      <c r="K104" s="384">
        <v>1</v>
      </c>
      <c r="L104" s="384">
        <v>3</v>
      </c>
      <c r="M104" s="385" t="s">
        <v>7419</v>
      </c>
      <c r="N104" s="382" t="s">
        <v>7098</v>
      </c>
      <c r="O104" s="386">
        <v>300</v>
      </c>
    </row>
    <row r="105" spans="1:15" ht="16.8" customHeight="1" thickBot="1" x14ac:dyDescent="0.35">
      <c r="A105" s="351" t="s">
        <v>7420</v>
      </c>
      <c r="B105" s="420" t="s">
        <v>6089</v>
      </c>
      <c r="C105" s="365" t="s">
        <v>6868</v>
      </c>
      <c r="D105" s="366" t="s">
        <v>6126</v>
      </c>
      <c r="E105" s="384" t="s">
        <v>4139</v>
      </c>
      <c r="F105" s="394" t="s">
        <v>7230</v>
      </c>
      <c r="G105" s="394" t="s">
        <v>7231</v>
      </c>
      <c r="H105" s="394" t="s">
        <v>7232</v>
      </c>
      <c r="I105" s="397">
        <v>300</v>
      </c>
      <c r="J105" s="394" t="s">
        <v>7098</v>
      </c>
      <c r="K105" s="384">
        <v>1</v>
      </c>
      <c r="L105" s="384">
        <v>3</v>
      </c>
      <c r="M105" s="385" t="s">
        <v>7421</v>
      </c>
      <c r="N105" s="382" t="s">
        <v>7098</v>
      </c>
      <c r="O105" s="386">
        <v>300</v>
      </c>
    </row>
    <row r="106" spans="1:15" ht="16.8" customHeight="1" thickBot="1" x14ac:dyDescent="0.35">
      <c r="A106" s="351" t="s">
        <v>2140</v>
      </c>
      <c r="B106" s="420" t="s">
        <v>6089</v>
      </c>
      <c r="C106" s="365" t="s">
        <v>6868</v>
      </c>
      <c r="D106" s="366" t="s">
        <v>6126</v>
      </c>
      <c r="E106" s="384" t="s">
        <v>4139</v>
      </c>
      <c r="F106" s="394" t="s">
        <v>7230</v>
      </c>
      <c r="G106" s="394" t="s">
        <v>7231</v>
      </c>
      <c r="H106" s="394" t="s">
        <v>7232</v>
      </c>
      <c r="I106" s="397">
        <v>300</v>
      </c>
      <c r="J106" s="394" t="s">
        <v>7098</v>
      </c>
      <c r="K106" s="384">
        <v>1</v>
      </c>
      <c r="L106" s="384">
        <v>3</v>
      </c>
      <c r="M106" s="385" t="s">
        <v>7422</v>
      </c>
      <c r="N106" s="382" t="s">
        <v>7098</v>
      </c>
      <c r="O106" s="386">
        <v>300</v>
      </c>
    </row>
    <row r="107" spans="1:15" ht="16.8" customHeight="1" thickBot="1" x14ac:dyDescent="0.35">
      <c r="A107" s="351" t="s">
        <v>7423</v>
      </c>
      <c r="B107" s="365" t="s">
        <v>6973</v>
      </c>
      <c r="C107" s="365" t="s">
        <v>6868</v>
      </c>
      <c r="D107" s="366" t="s">
        <v>6126</v>
      </c>
      <c r="E107" s="384" t="s">
        <v>4139</v>
      </c>
      <c r="F107" s="394" t="s">
        <v>7230</v>
      </c>
      <c r="G107" s="394" t="s">
        <v>7231</v>
      </c>
      <c r="H107" s="394" t="s">
        <v>7232</v>
      </c>
      <c r="I107" s="397">
        <v>300</v>
      </c>
      <c r="J107" s="394" t="s">
        <v>7098</v>
      </c>
      <c r="K107" s="384">
        <v>1</v>
      </c>
      <c r="L107" s="384">
        <v>3</v>
      </c>
      <c r="M107" s="385" t="s">
        <v>7424</v>
      </c>
      <c r="N107" s="382" t="s">
        <v>7098</v>
      </c>
      <c r="O107" s="386">
        <v>300</v>
      </c>
    </row>
    <row r="108" spans="1:15" ht="16.8" customHeight="1" thickBot="1" x14ac:dyDescent="0.35">
      <c r="A108" s="352" t="s">
        <v>7425</v>
      </c>
      <c r="B108" s="365" t="s">
        <v>6973</v>
      </c>
      <c r="C108" s="365" t="s">
        <v>6868</v>
      </c>
      <c r="D108" s="366" t="s">
        <v>6126</v>
      </c>
      <c r="E108" s="384" t="s">
        <v>4139</v>
      </c>
      <c r="F108" s="394" t="s">
        <v>7230</v>
      </c>
      <c r="G108" s="394" t="s">
        <v>7231</v>
      </c>
      <c r="H108" s="394" t="s">
        <v>7232</v>
      </c>
      <c r="I108" s="395">
        <v>1.4</v>
      </c>
      <c r="J108" s="394" t="s">
        <v>7099</v>
      </c>
      <c r="K108" s="384">
        <v>1</v>
      </c>
      <c r="L108" s="384">
        <v>3</v>
      </c>
      <c r="M108" s="385" t="s">
        <v>7426</v>
      </c>
      <c r="N108" s="382" t="s">
        <v>7099</v>
      </c>
      <c r="O108" s="383">
        <v>1.4</v>
      </c>
    </row>
    <row r="109" spans="1:15" ht="16.8" customHeight="1" thickBot="1" x14ac:dyDescent="0.35">
      <c r="A109" s="351" t="s">
        <v>7427</v>
      </c>
      <c r="B109" s="410" t="s">
        <v>6055</v>
      </c>
      <c r="C109" s="365" t="s">
        <v>6868</v>
      </c>
      <c r="D109" s="366" t="s">
        <v>6126</v>
      </c>
      <c r="E109" s="384" t="s">
        <v>4139</v>
      </c>
      <c r="F109" s="394" t="s">
        <v>7230</v>
      </c>
      <c r="G109" s="394" t="s">
        <v>7231</v>
      </c>
      <c r="H109" s="394" t="s">
        <v>7232</v>
      </c>
      <c r="I109" s="397">
        <v>300</v>
      </c>
      <c r="J109" s="394" t="s">
        <v>7098</v>
      </c>
      <c r="K109" s="384">
        <v>4</v>
      </c>
      <c r="L109" s="384">
        <v>3</v>
      </c>
      <c r="M109" s="385" t="s">
        <v>7428</v>
      </c>
      <c r="N109" s="382" t="s">
        <v>7104</v>
      </c>
      <c r="O109" s="383">
        <v>1.2</v>
      </c>
    </row>
    <row r="110" spans="1:15" ht="16.8" customHeight="1" thickBot="1" x14ac:dyDescent="0.35">
      <c r="A110" s="351" t="s">
        <v>7429</v>
      </c>
      <c r="B110" s="410" t="s">
        <v>6055</v>
      </c>
      <c r="C110" s="365" t="s">
        <v>6868</v>
      </c>
      <c r="D110" s="366" t="s">
        <v>6126</v>
      </c>
      <c r="E110" s="384" t="s">
        <v>4139</v>
      </c>
      <c r="F110" s="394" t="s">
        <v>7230</v>
      </c>
      <c r="G110" s="394" t="s">
        <v>7231</v>
      </c>
      <c r="H110" s="394" t="s">
        <v>7232</v>
      </c>
      <c r="I110" s="397">
        <v>300</v>
      </c>
      <c r="J110" s="394" t="s">
        <v>7098</v>
      </c>
      <c r="K110" s="384">
        <v>3</v>
      </c>
      <c r="L110" s="384">
        <v>3</v>
      </c>
      <c r="M110" s="385" t="s">
        <v>7430</v>
      </c>
      <c r="N110" s="382" t="s">
        <v>7100</v>
      </c>
      <c r="O110" s="386">
        <v>900</v>
      </c>
    </row>
    <row r="111" spans="1:15" ht="16.8" customHeight="1" thickBot="1" x14ac:dyDescent="0.35">
      <c r="A111" s="351" t="s">
        <v>2464</v>
      </c>
      <c r="B111" s="421" t="s">
        <v>6099</v>
      </c>
      <c r="C111" s="365" t="s">
        <v>6868</v>
      </c>
      <c r="D111" s="366" t="s">
        <v>6126</v>
      </c>
      <c r="E111" s="384" t="s">
        <v>4139</v>
      </c>
      <c r="F111" s="394" t="s">
        <v>7230</v>
      </c>
      <c r="G111" s="394" t="s">
        <v>7231</v>
      </c>
      <c r="H111" s="394" t="s">
        <v>7232</v>
      </c>
      <c r="I111" s="397">
        <v>700</v>
      </c>
      <c r="J111" s="394" t="s">
        <v>7107</v>
      </c>
      <c r="K111" s="384">
        <v>1</v>
      </c>
      <c r="L111" s="384">
        <v>3</v>
      </c>
      <c r="M111" s="385" t="s">
        <v>7431</v>
      </c>
      <c r="N111" s="382" t="s">
        <v>7107</v>
      </c>
      <c r="O111" s="386">
        <v>700</v>
      </c>
    </row>
    <row r="112" spans="1:15" ht="16.8" customHeight="1" thickBot="1" x14ac:dyDescent="0.35">
      <c r="A112" s="351" t="s">
        <v>7432</v>
      </c>
      <c r="B112" s="421" t="s">
        <v>7111</v>
      </c>
      <c r="C112" s="365" t="s">
        <v>6868</v>
      </c>
      <c r="D112" s="366" t="s">
        <v>6126</v>
      </c>
      <c r="E112" s="384" t="s">
        <v>4139</v>
      </c>
      <c r="F112" s="394" t="s">
        <v>7230</v>
      </c>
      <c r="G112" s="394" t="s">
        <v>7231</v>
      </c>
      <c r="H112" s="394" t="s">
        <v>7232</v>
      </c>
      <c r="I112" s="397">
        <v>300</v>
      </c>
      <c r="J112" s="394" t="s">
        <v>7098</v>
      </c>
      <c r="K112" s="384">
        <v>1</v>
      </c>
      <c r="L112" s="384">
        <v>3</v>
      </c>
      <c r="M112" s="385" t="s">
        <v>7433</v>
      </c>
      <c r="N112" s="382" t="s">
        <v>7098</v>
      </c>
      <c r="O112" s="386">
        <v>300</v>
      </c>
    </row>
    <row r="113" spans="1:15" ht="16.8" customHeight="1" thickBot="1" x14ac:dyDescent="0.35">
      <c r="A113" s="351" t="s">
        <v>7434</v>
      </c>
      <c r="B113" s="411" t="s">
        <v>6087</v>
      </c>
      <c r="C113" s="365" t="s">
        <v>6868</v>
      </c>
      <c r="D113" s="366" t="s">
        <v>6126</v>
      </c>
      <c r="E113" s="384" t="s">
        <v>4139</v>
      </c>
      <c r="F113" s="394" t="s">
        <v>7230</v>
      </c>
      <c r="G113" s="394" t="s">
        <v>7231</v>
      </c>
      <c r="H113" s="394" t="s">
        <v>7232</v>
      </c>
      <c r="I113" s="397">
        <v>300</v>
      </c>
      <c r="J113" s="394" t="s">
        <v>7098</v>
      </c>
      <c r="K113" s="384">
        <v>2</v>
      </c>
      <c r="L113" s="384">
        <v>3</v>
      </c>
      <c r="M113" s="385" t="s">
        <v>7435</v>
      </c>
      <c r="N113" s="382" t="s">
        <v>7105</v>
      </c>
      <c r="O113" s="386">
        <v>600</v>
      </c>
    </row>
    <row r="114" spans="1:15" ht="16.8" customHeight="1" thickBot="1" x14ac:dyDescent="0.35">
      <c r="A114" s="352" t="s">
        <v>7434</v>
      </c>
      <c r="B114" s="411" t="s">
        <v>6087</v>
      </c>
      <c r="C114" s="365" t="s">
        <v>6868</v>
      </c>
      <c r="D114" s="366" t="s">
        <v>6126</v>
      </c>
      <c r="E114" s="384" t="s">
        <v>4139</v>
      </c>
      <c r="F114" s="394" t="s">
        <v>7230</v>
      </c>
      <c r="G114" s="394" t="s">
        <v>7231</v>
      </c>
      <c r="H114" s="394" t="s">
        <v>7232</v>
      </c>
      <c r="I114" s="397">
        <v>300</v>
      </c>
      <c r="J114" s="394" t="s">
        <v>7098</v>
      </c>
      <c r="K114" s="384">
        <v>1</v>
      </c>
      <c r="L114" s="384">
        <v>3</v>
      </c>
      <c r="M114" s="385" t="s">
        <v>7436</v>
      </c>
      <c r="N114" s="382" t="s">
        <v>7098</v>
      </c>
      <c r="O114" s="386">
        <v>300</v>
      </c>
    </row>
    <row r="115" spans="1:15" ht="16.8" customHeight="1" thickBot="1" x14ac:dyDescent="0.35">
      <c r="A115" s="351" t="s">
        <v>7437</v>
      </c>
      <c r="B115" s="403" t="s">
        <v>6877</v>
      </c>
      <c r="C115" s="365" t="s">
        <v>6868</v>
      </c>
      <c r="D115" s="366" t="s">
        <v>6126</v>
      </c>
      <c r="E115" s="384" t="s">
        <v>4139</v>
      </c>
      <c r="F115" s="394" t="s">
        <v>7230</v>
      </c>
      <c r="G115" s="394" t="s">
        <v>7231</v>
      </c>
      <c r="H115" s="394" t="s">
        <v>7232</v>
      </c>
      <c r="I115" s="395">
        <v>1</v>
      </c>
      <c r="J115" s="394" t="s">
        <v>7101</v>
      </c>
      <c r="K115" s="384">
        <v>3</v>
      </c>
      <c r="L115" s="384">
        <v>3</v>
      </c>
      <c r="M115" s="385" t="s">
        <v>7438</v>
      </c>
      <c r="N115" s="382" t="s">
        <v>7103</v>
      </c>
      <c r="O115" s="383">
        <v>3</v>
      </c>
    </row>
    <row r="116" spans="1:15" ht="16.8" customHeight="1" thickBot="1" x14ac:dyDescent="0.35">
      <c r="A116" s="351" t="s">
        <v>7437</v>
      </c>
      <c r="B116" s="403" t="s">
        <v>6877</v>
      </c>
      <c r="C116" s="365" t="s">
        <v>6868</v>
      </c>
      <c r="D116" s="366" t="s">
        <v>6126</v>
      </c>
      <c r="E116" s="384" t="s">
        <v>4139</v>
      </c>
      <c r="F116" s="394" t="s">
        <v>7230</v>
      </c>
      <c r="G116" s="394" t="s">
        <v>7231</v>
      </c>
      <c r="H116" s="394" t="s">
        <v>7232</v>
      </c>
      <c r="I116" s="395">
        <v>1</v>
      </c>
      <c r="J116" s="394" t="s">
        <v>7101</v>
      </c>
      <c r="K116" s="384">
        <v>1</v>
      </c>
      <c r="L116" s="384">
        <v>3</v>
      </c>
      <c r="M116" s="385" t="s">
        <v>7439</v>
      </c>
      <c r="N116" s="382" t="s">
        <v>7101</v>
      </c>
      <c r="O116" s="383">
        <v>1</v>
      </c>
    </row>
    <row r="117" spans="1:15" ht="16.8" customHeight="1" thickBot="1" x14ac:dyDescent="0.35">
      <c r="A117" s="351" t="s">
        <v>7440</v>
      </c>
      <c r="B117" s="415" t="s">
        <v>6886</v>
      </c>
      <c r="C117" s="365" t="s">
        <v>6868</v>
      </c>
      <c r="D117" s="366" t="s">
        <v>6126</v>
      </c>
      <c r="E117" s="384" t="s">
        <v>4139</v>
      </c>
      <c r="F117" s="394" t="s">
        <v>7235</v>
      </c>
      <c r="G117" s="394" t="s">
        <v>7233</v>
      </c>
      <c r="H117" s="394" t="s">
        <v>7232</v>
      </c>
      <c r="I117" s="395">
        <v>1</v>
      </c>
      <c r="J117" s="394" t="s">
        <v>7101</v>
      </c>
      <c r="K117" s="384">
        <v>2</v>
      </c>
      <c r="L117" s="384">
        <v>3</v>
      </c>
      <c r="M117" s="385" t="s">
        <v>7441</v>
      </c>
      <c r="N117" s="382" t="s">
        <v>7114</v>
      </c>
      <c r="O117" s="383">
        <v>2</v>
      </c>
    </row>
    <row r="118" spans="1:15" ht="16.8" customHeight="1" thickBot="1" x14ac:dyDescent="0.35">
      <c r="A118" s="351" t="s">
        <v>3093</v>
      </c>
      <c r="B118" s="415" t="s">
        <v>6886</v>
      </c>
      <c r="C118" s="365" t="s">
        <v>6868</v>
      </c>
      <c r="D118" s="366" t="s">
        <v>6126</v>
      </c>
      <c r="E118" s="384" t="s">
        <v>4139</v>
      </c>
      <c r="F118" s="394" t="s">
        <v>7230</v>
      </c>
      <c r="G118" s="394" t="s">
        <v>7231</v>
      </c>
      <c r="H118" s="394" t="s">
        <v>7232</v>
      </c>
      <c r="I118" s="395">
        <v>1.4</v>
      </c>
      <c r="J118" s="394" t="s">
        <v>7099</v>
      </c>
      <c r="K118" s="384">
        <v>1</v>
      </c>
      <c r="L118" s="384">
        <v>3</v>
      </c>
      <c r="M118" s="385" t="s">
        <v>7442</v>
      </c>
      <c r="N118" s="382" t="s">
        <v>7099</v>
      </c>
      <c r="O118" s="383">
        <v>1.4</v>
      </c>
    </row>
    <row r="119" spans="1:15" ht="16.8" customHeight="1" thickBot="1" x14ac:dyDescent="0.35">
      <c r="A119" s="351" t="s">
        <v>7443</v>
      </c>
      <c r="B119" s="404" t="s">
        <v>6073</v>
      </c>
      <c r="C119" s="365" t="s">
        <v>6868</v>
      </c>
      <c r="D119" s="366" t="s">
        <v>6126</v>
      </c>
      <c r="E119" s="384" t="s">
        <v>4139</v>
      </c>
      <c r="F119" s="394" t="s">
        <v>7230</v>
      </c>
      <c r="G119" s="394" t="s">
        <v>7231</v>
      </c>
      <c r="H119" s="394" t="s">
        <v>7232</v>
      </c>
      <c r="I119" s="397">
        <v>300</v>
      </c>
      <c r="J119" s="394" t="s">
        <v>7098</v>
      </c>
      <c r="K119" s="384">
        <v>3</v>
      </c>
      <c r="L119" s="384">
        <v>3</v>
      </c>
      <c r="M119" s="385" t="s">
        <v>7444</v>
      </c>
      <c r="N119" s="382" t="s">
        <v>7100</v>
      </c>
      <c r="O119" s="386">
        <v>900</v>
      </c>
    </row>
    <row r="120" spans="1:15" ht="16.8" customHeight="1" thickBot="1" x14ac:dyDescent="0.35">
      <c r="A120" s="351" t="s">
        <v>7381</v>
      </c>
      <c r="B120" s="404" t="s">
        <v>6083</v>
      </c>
      <c r="C120" s="365" t="s">
        <v>6868</v>
      </c>
      <c r="D120" s="366" t="s">
        <v>6126</v>
      </c>
      <c r="E120" s="384" t="s">
        <v>4139</v>
      </c>
      <c r="F120" s="394" t="s">
        <v>7230</v>
      </c>
      <c r="G120" s="394" t="s">
        <v>7231</v>
      </c>
      <c r="H120" s="394" t="s">
        <v>7232</v>
      </c>
      <c r="I120" s="397">
        <v>300</v>
      </c>
      <c r="J120" s="394" t="s">
        <v>7098</v>
      </c>
      <c r="K120" s="384">
        <v>1</v>
      </c>
      <c r="L120" s="384">
        <v>3</v>
      </c>
      <c r="M120" s="385" t="s">
        <v>7445</v>
      </c>
      <c r="N120" s="382" t="s">
        <v>7098</v>
      </c>
      <c r="O120" s="386">
        <v>300</v>
      </c>
    </row>
    <row r="121" spans="1:15" ht="16.8" customHeight="1" thickBot="1" x14ac:dyDescent="0.35">
      <c r="A121" s="351" t="s">
        <v>7446</v>
      </c>
      <c r="B121" s="396" t="s">
        <v>6110</v>
      </c>
      <c r="C121" s="365" t="s">
        <v>6868</v>
      </c>
      <c r="D121" s="345" t="s">
        <v>6128</v>
      </c>
      <c r="E121" s="384" t="s">
        <v>4139</v>
      </c>
      <c r="F121" s="394" t="s">
        <v>7230</v>
      </c>
      <c r="G121" s="394" t="s">
        <v>7231</v>
      </c>
      <c r="H121" s="394" t="s">
        <v>7232</v>
      </c>
      <c r="I121" s="397">
        <v>700</v>
      </c>
      <c r="J121" s="394" t="s">
        <v>7107</v>
      </c>
      <c r="K121" s="384">
        <v>2</v>
      </c>
      <c r="L121" s="384">
        <v>3</v>
      </c>
      <c r="M121" s="385" t="s">
        <v>7447</v>
      </c>
      <c r="N121" s="382" t="s">
        <v>7119</v>
      </c>
      <c r="O121" s="383">
        <v>1.4</v>
      </c>
    </row>
    <row r="122" spans="1:15" ht="16.8" customHeight="1" thickBot="1" x14ac:dyDescent="0.35">
      <c r="A122" s="351" t="s">
        <v>7448</v>
      </c>
      <c r="B122" s="396" t="s">
        <v>6110</v>
      </c>
      <c r="C122" s="365" t="s">
        <v>6868</v>
      </c>
      <c r="D122" s="366" t="s">
        <v>6126</v>
      </c>
      <c r="E122" s="384" t="s">
        <v>4139</v>
      </c>
      <c r="F122" s="394" t="s">
        <v>7230</v>
      </c>
      <c r="G122" s="394" t="s">
        <v>7231</v>
      </c>
      <c r="H122" s="394" t="s">
        <v>7232</v>
      </c>
      <c r="I122" s="397">
        <v>300</v>
      </c>
      <c r="J122" s="394" t="s">
        <v>7098</v>
      </c>
      <c r="K122" s="384">
        <v>2</v>
      </c>
      <c r="L122" s="384">
        <v>3</v>
      </c>
      <c r="M122" s="385" t="s">
        <v>7449</v>
      </c>
      <c r="N122" s="382" t="s">
        <v>7105</v>
      </c>
      <c r="O122" s="386">
        <v>600</v>
      </c>
    </row>
    <row r="123" spans="1:15" ht="16.8" customHeight="1" thickBot="1" x14ac:dyDescent="0.35">
      <c r="A123" s="351" t="s">
        <v>7450</v>
      </c>
      <c r="B123" s="396" t="s">
        <v>6110</v>
      </c>
      <c r="C123" s="365" t="s">
        <v>6868</v>
      </c>
      <c r="D123" s="366" t="s">
        <v>6126</v>
      </c>
      <c r="E123" s="384" t="s">
        <v>4139</v>
      </c>
      <c r="F123" s="394" t="s">
        <v>7230</v>
      </c>
      <c r="G123" s="394" t="s">
        <v>7231</v>
      </c>
      <c r="H123" s="394" t="s">
        <v>7232</v>
      </c>
      <c r="I123" s="397">
        <v>700</v>
      </c>
      <c r="J123" s="394" t="s">
        <v>7107</v>
      </c>
      <c r="K123" s="384">
        <v>1</v>
      </c>
      <c r="L123" s="384">
        <v>3</v>
      </c>
      <c r="M123" s="385" t="s">
        <v>7451</v>
      </c>
      <c r="N123" s="382" t="s">
        <v>7107</v>
      </c>
      <c r="O123" s="386">
        <v>700</v>
      </c>
    </row>
    <row r="124" spans="1:15" ht="16.8" customHeight="1" thickBot="1" x14ac:dyDescent="0.35">
      <c r="A124" s="351" t="s">
        <v>7452</v>
      </c>
      <c r="B124" s="425" t="s">
        <v>6974</v>
      </c>
      <c r="C124" s="365" t="s">
        <v>6868</v>
      </c>
      <c r="D124" s="366" t="s">
        <v>6126</v>
      </c>
      <c r="E124" s="384" t="s">
        <v>4139</v>
      </c>
      <c r="F124" s="394" t="s">
        <v>7230</v>
      </c>
      <c r="G124" s="394" t="s">
        <v>7231</v>
      </c>
      <c r="H124" s="394" t="s">
        <v>7232</v>
      </c>
      <c r="I124" s="397">
        <v>700</v>
      </c>
      <c r="J124" s="394" t="s">
        <v>7107</v>
      </c>
      <c r="K124" s="384">
        <v>2</v>
      </c>
      <c r="L124" s="384">
        <v>3</v>
      </c>
      <c r="M124" s="385" t="s">
        <v>7453</v>
      </c>
      <c r="N124" s="382" t="s">
        <v>7119</v>
      </c>
      <c r="O124" s="383">
        <v>1.4</v>
      </c>
    </row>
    <row r="125" spans="1:15" ht="16.8" customHeight="1" thickBot="1" x14ac:dyDescent="0.35">
      <c r="A125" s="351" t="s">
        <v>7454</v>
      </c>
      <c r="B125" s="413" t="s">
        <v>7169</v>
      </c>
      <c r="C125" s="365" t="s">
        <v>6868</v>
      </c>
      <c r="D125" s="366" t="s">
        <v>6126</v>
      </c>
      <c r="E125" s="384" t="s">
        <v>4139</v>
      </c>
      <c r="F125" s="394" t="s">
        <v>7230</v>
      </c>
      <c r="G125" s="394" t="s">
        <v>7233</v>
      </c>
      <c r="H125" s="394" t="s">
        <v>7232</v>
      </c>
      <c r="I125" s="397">
        <v>300</v>
      </c>
      <c r="J125" s="394" t="s">
        <v>7098</v>
      </c>
      <c r="K125" s="384">
        <v>1</v>
      </c>
      <c r="L125" s="384">
        <v>3</v>
      </c>
      <c r="M125" s="385" t="s">
        <v>7455</v>
      </c>
      <c r="N125" s="382" t="s">
        <v>7098</v>
      </c>
      <c r="O125" s="386">
        <v>300</v>
      </c>
    </row>
    <row r="126" spans="1:15" ht="16.8" customHeight="1" thickBot="1" x14ac:dyDescent="0.35">
      <c r="A126" s="351" t="s">
        <v>7456</v>
      </c>
      <c r="B126" s="413" t="s">
        <v>7171</v>
      </c>
      <c r="C126" s="365" t="s">
        <v>6868</v>
      </c>
      <c r="D126" s="366" t="s">
        <v>6126</v>
      </c>
      <c r="E126" s="384" t="s">
        <v>4139</v>
      </c>
      <c r="F126" s="394" t="s">
        <v>7230</v>
      </c>
      <c r="G126" s="394" t="s">
        <v>7233</v>
      </c>
      <c r="H126" s="394" t="s">
        <v>7232</v>
      </c>
      <c r="I126" s="397">
        <v>300</v>
      </c>
      <c r="J126" s="394" t="s">
        <v>7098</v>
      </c>
      <c r="K126" s="384">
        <v>1</v>
      </c>
      <c r="L126" s="384">
        <v>3</v>
      </c>
      <c r="M126" s="385" t="s">
        <v>7457</v>
      </c>
      <c r="N126" s="382" t="s">
        <v>7098</v>
      </c>
      <c r="O126" s="386">
        <v>300</v>
      </c>
    </row>
    <row r="127" spans="1:15" ht="16.8" customHeight="1" thickBot="1" x14ac:dyDescent="0.35">
      <c r="A127" s="351" t="s">
        <v>7404</v>
      </c>
      <c r="B127" s="413" t="s">
        <v>7171</v>
      </c>
      <c r="C127" s="365" t="s">
        <v>6868</v>
      </c>
      <c r="D127" s="366" t="s">
        <v>6126</v>
      </c>
      <c r="E127" s="384" t="s">
        <v>4139</v>
      </c>
      <c r="F127" s="394" t="s">
        <v>7230</v>
      </c>
      <c r="G127" s="394" t="s">
        <v>7233</v>
      </c>
      <c r="H127" s="394" t="s">
        <v>7232</v>
      </c>
      <c r="I127" s="397">
        <v>300</v>
      </c>
      <c r="J127" s="394" t="s">
        <v>7098</v>
      </c>
      <c r="K127" s="384">
        <v>1</v>
      </c>
      <c r="L127" s="384">
        <v>3</v>
      </c>
      <c r="M127" s="385" t="s">
        <v>7458</v>
      </c>
      <c r="N127" s="382" t="s">
        <v>7098</v>
      </c>
      <c r="O127" s="386">
        <v>300</v>
      </c>
    </row>
    <row r="128" spans="1:15" ht="16.8" customHeight="1" thickBot="1" x14ac:dyDescent="0.35">
      <c r="A128" s="351" t="s">
        <v>7381</v>
      </c>
      <c r="B128" s="413" t="s">
        <v>7171</v>
      </c>
      <c r="C128" s="365" t="s">
        <v>6868</v>
      </c>
      <c r="D128" s="366" t="s">
        <v>6126</v>
      </c>
      <c r="E128" s="384" t="s">
        <v>4139</v>
      </c>
      <c r="F128" s="394" t="s">
        <v>7230</v>
      </c>
      <c r="G128" s="394" t="s">
        <v>7233</v>
      </c>
      <c r="H128" s="394" t="s">
        <v>7232</v>
      </c>
      <c r="I128" s="397">
        <v>300</v>
      </c>
      <c r="J128" s="394" t="s">
        <v>7098</v>
      </c>
      <c r="K128" s="384">
        <v>1</v>
      </c>
      <c r="L128" s="384">
        <v>3</v>
      </c>
      <c r="M128" s="385" t="s">
        <v>7459</v>
      </c>
      <c r="N128" s="382" t="s">
        <v>7098</v>
      </c>
      <c r="O128" s="386">
        <v>300</v>
      </c>
    </row>
    <row r="129" spans="1:15" ht="16.8" customHeight="1" thickBot="1" x14ac:dyDescent="0.35">
      <c r="A129" s="351" t="s">
        <v>7460</v>
      </c>
      <c r="B129" s="448" t="s">
        <v>7461</v>
      </c>
      <c r="C129" s="365" t="s">
        <v>6868</v>
      </c>
      <c r="D129" s="366" t="s">
        <v>6126</v>
      </c>
      <c r="E129" s="384" t="s">
        <v>4139</v>
      </c>
      <c r="F129" s="394" t="s">
        <v>7230</v>
      </c>
      <c r="G129" s="394" t="s">
        <v>7231</v>
      </c>
      <c r="H129" s="394" t="s">
        <v>7232</v>
      </c>
      <c r="I129" s="397">
        <v>400</v>
      </c>
      <c r="J129" s="394" t="s">
        <v>7097</v>
      </c>
      <c r="K129" s="384">
        <v>1</v>
      </c>
      <c r="L129" s="384">
        <v>4</v>
      </c>
      <c r="M129" s="385" t="s">
        <v>7462</v>
      </c>
      <c r="N129" s="382" t="s">
        <v>7097</v>
      </c>
      <c r="O129" s="386">
        <v>400</v>
      </c>
    </row>
    <row r="130" spans="1:15" ht="16.8" customHeight="1" thickBot="1" x14ac:dyDescent="0.35">
      <c r="A130" s="351" t="s">
        <v>7463</v>
      </c>
      <c r="B130" s="438" t="s">
        <v>6061</v>
      </c>
      <c r="C130" s="365" t="s">
        <v>6868</v>
      </c>
      <c r="D130" s="366" t="s">
        <v>6126</v>
      </c>
      <c r="E130" s="384" t="s">
        <v>4139</v>
      </c>
      <c r="F130" s="394" t="s">
        <v>7230</v>
      </c>
      <c r="G130" s="394" t="s">
        <v>7231</v>
      </c>
      <c r="H130" s="394" t="s">
        <v>7232</v>
      </c>
      <c r="I130" s="395">
        <v>1</v>
      </c>
      <c r="J130" s="394" t="s">
        <v>7101</v>
      </c>
      <c r="K130" s="384">
        <v>1</v>
      </c>
      <c r="L130" s="384">
        <v>4</v>
      </c>
      <c r="M130" s="385" t="s">
        <v>7464</v>
      </c>
      <c r="N130" s="382" t="s">
        <v>7101</v>
      </c>
      <c r="O130" s="383">
        <v>1</v>
      </c>
    </row>
    <row r="131" spans="1:15" ht="16.8" customHeight="1" thickBot="1" x14ac:dyDescent="0.35">
      <c r="A131" s="351" t="s">
        <v>7465</v>
      </c>
      <c r="B131" s="396" t="s">
        <v>6975</v>
      </c>
      <c r="C131" s="365" t="s">
        <v>6868</v>
      </c>
      <c r="D131" s="366" t="s">
        <v>6126</v>
      </c>
      <c r="E131" s="384" t="s">
        <v>4139</v>
      </c>
      <c r="F131" s="394" t="s">
        <v>7230</v>
      </c>
      <c r="G131" s="394" t="s">
        <v>7231</v>
      </c>
      <c r="H131" s="394" t="s">
        <v>7232</v>
      </c>
      <c r="I131" s="397">
        <v>300</v>
      </c>
      <c r="J131" s="394" t="s">
        <v>7098</v>
      </c>
      <c r="K131" s="384">
        <v>1</v>
      </c>
      <c r="L131" s="384">
        <v>4</v>
      </c>
      <c r="M131" s="385" t="s">
        <v>7466</v>
      </c>
      <c r="N131" s="382" t="s">
        <v>7098</v>
      </c>
      <c r="O131" s="386">
        <v>300</v>
      </c>
    </row>
    <row r="132" spans="1:15" ht="16.8" customHeight="1" thickBot="1" x14ac:dyDescent="0.35">
      <c r="A132" s="351" t="s">
        <v>7467</v>
      </c>
      <c r="B132" s="407" t="s">
        <v>1101</v>
      </c>
      <c r="C132" s="365" t="s">
        <v>6868</v>
      </c>
      <c r="D132" s="366" t="s">
        <v>6126</v>
      </c>
      <c r="E132" s="384" t="s">
        <v>4139</v>
      </c>
      <c r="F132" s="394" t="s">
        <v>7230</v>
      </c>
      <c r="G132" s="394" t="s">
        <v>7231</v>
      </c>
      <c r="H132" s="394" t="s">
        <v>7232</v>
      </c>
      <c r="I132" s="397">
        <v>300</v>
      </c>
      <c r="J132" s="394" t="s">
        <v>7098</v>
      </c>
      <c r="K132" s="384">
        <v>1</v>
      </c>
      <c r="L132" s="384">
        <v>4</v>
      </c>
      <c r="M132" s="385" t="s">
        <v>7468</v>
      </c>
      <c r="N132" s="382" t="s">
        <v>7098</v>
      </c>
      <c r="O132" s="386">
        <v>300</v>
      </c>
    </row>
    <row r="133" spans="1:15" ht="16.8" customHeight="1" thickBot="1" x14ac:dyDescent="0.35">
      <c r="A133" s="351" t="s">
        <v>7469</v>
      </c>
      <c r="B133" s="426" t="s">
        <v>1103</v>
      </c>
      <c r="C133" s="365" t="s">
        <v>6868</v>
      </c>
      <c r="D133" s="366" t="s">
        <v>6126</v>
      </c>
      <c r="E133" s="384" t="s">
        <v>4139</v>
      </c>
      <c r="F133" s="394" t="s">
        <v>7230</v>
      </c>
      <c r="G133" s="394" t="s">
        <v>7231</v>
      </c>
      <c r="H133" s="394" t="s">
        <v>7232</v>
      </c>
      <c r="I133" s="397">
        <v>700</v>
      </c>
      <c r="J133" s="394" t="s">
        <v>7107</v>
      </c>
      <c r="K133" s="384">
        <v>1</v>
      </c>
      <c r="L133" s="384">
        <v>4</v>
      </c>
      <c r="M133" s="385" t="s">
        <v>7470</v>
      </c>
      <c r="N133" s="382" t="s">
        <v>7107</v>
      </c>
      <c r="O133" s="386">
        <v>700</v>
      </c>
    </row>
    <row r="134" spans="1:15" ht="16.8" customHeight="1" thickBot="1" x14ac:dyDescent="0.35">
      <c r="A134" s="351" t="s">
        <v>7471</v>
      </c>
      <c r="B134" s="422" t="s">
        <v>1106</v>
      </c>
      <c r="C134" s="365" t="s">
        <v>6868</v>
      </c>
      <c r="D134" s="366" t="s">
        <v>6126</v>
      </c>
      <c r="E134" s="384" t="s">
        <v>4139</v>
      </c>
      <c r="F134" s="394" t="s">
        <v>7230</v>
      </c>
      <c r="G134" s="394" t="s">
        <v>7231</v>
      </c>
      <c r="H134" s="394" t="s">
        <v>7232</v>
      </c>
      <c r="I134" s="397">
        <v>300</v>
      </c>
      <c r="J134" s="394" t="s">
        <v>7098</v>
      </c>
      <c r="K134" s="384">
        <v>1</v>
      </c>
      <c r="L134" s="384">
        <v>4</v>
      </c>
      <c r="M134" s="385" t="s">
        <v>7472</v>
      </c>
      <c r="N134" s="382" t="s">
        <v>7098</v>
      </c>
      <c r="O134" s="386">
        <v>300</v>
      </c>
    </row>
    <row r="135" spans="1:15" ht="16.8" customHeight="1" thickBot="1" x14ac:dyDescent="0.35">
      <c r="A135" s="351" t="s">
        <v>7473</v>
      </c>
      <c r="B135" s="425" t="s">
        <v>1108</v>
      </c>
      <c r="C135" s="365" t="s">
        <v>6868</v>
      </c>
      <c r="D135" s="366" t="s">
        <v>6126</v>
      </c>
      <c r="E135" s="384" t="s">
        <v>4139</v>
      </c>
      <c r="F135" s="394" t="s">
        <v>7230</v>
      </c>
      <c r="G135" s="394" t="s">
        <v>7231</v>
      </c>
      <c r="H135" s="394" t="s">
        <v>7232</v>
      </c>
      <c r="I135" s="397">
        <v>300</v>
      </c>
      <c r="J135" s="394" t="s">
        <v>7098</v>
      </c>
      <c r="K135" s="384">
        <v>1</v>
      </c>
      <c r="L135" s="384">
        <v>4</v>
      </c>
      <c r="M135" s="385" t="s">
        <v>7474</v>
      </c>
      <c r="N135" s="382" t="s">
        <v>7098</v>
      </c>
      <c r="O135" s="386">
        <v>300</v>
      </c>
    </row>
    <row r="136" spans="1:15" ht="16.8" customHeight="1" thickBot="1" x14ac:dyDescent="0.35">
      <c r="A136" s="351" t="s">
        <v>7475</v>
      </c>
      <c r="B136" s="425" t="s">
        <v>1108</v>
      </c>
      <c r="C136" s="365" t="s">
        <v>6868</v>
      </c>
      <c r="D136" s="366" t="s">
        <v>6126</v>
      </c>
      <c r="E136" s="384" t="s">
        <v>4139</v>
      </c>
      <c r="F136" s="394" t="s">
        <v>7230</v>
      </c>
      <c r="G136" s="394" t="s">
        <v>7231</v>
      </c>
      <c r="H136" s="394" t="s">
        <v>7232</v>
      </c>
      <c r="I136" s="397">
        <v>300</v>
      </c>
      <c r="J136" s="394" t="s">
        <v>7098</v>
      </c>
      <c r="K136" s="384">
        <v>1</v>
      </c>
      <c r="L136" s="384">
        <v>4</v>
      </c>
      <c r="M136" s="385" t="s">
        <v>7476</v>
      </c>
      <c r="N136" s="382" t="s">
        <v>7098</v>
      </c>
      <c r="O136" s="386">
        <v>300</v>
      </c>
    </row>
    <row r="137" spans="1:15" ht="16.8" customHeight="1" thickBot="1" x14ac:dyDescent="0.35">
      <c r="A137" s="351" t="s">
        <v>7477</v>
      </c>
      <c r="B137" s="345" t="s">
        <v>6879</v>
      </c>
      <c r="C137" s="365" t="s">
        <v>6868</v>
      </c>
      <c r="D137" s="366" t="s">
        <v>6126</v>
      </c>
      <c r="E137" s="384" t="s">
        <v>4139</v>
      </c>
      <c r="F137" s="394" t="s">
        <v>7230</v>
      </c>
      <c r="G137" s="394" t="s">
        <v>7231</v>
      </c>
      <c r="H137" s="394" t="s">
        <v>7232</v>
      </c>
      <c r="I137" s="397">
        <v>300</v>
      </c>
      <c r="J137" s="394" t="s">
        <v>7098</v>
      </c>
      <c r="K137" s="384">
        <v>1</v>
      </c>
      <c r="L137" s="384">
        <v>4</v>
      </c>
      <c r="M137" s="385" t="s">
        <v>7478</v>
      </c>
      <c r="N137" s="382" t="s">
        <v>7098</v>
      </c>
      <c r="O137" s="386">
        <v>300</v>
      </c>
    </row>
    <row r="138" spans="1:15" ht="16.8" customHeight="1" thickBot="1" x14ac:dyDescent="0.35">
      <c r="A138" s="351" t="s">
        <v>7479</v>
      </c>
      <c r="B138" s="398" t="s">
        <v>6082</v>
      </c>
      <c r="C138" s="365" t="s">
        <v>6868</v>
      </c>
      <c r="D138" s="366" t="s">
        <v>6126</v>
      </c>
      <c r="E138" s="384" t="s">
        <v>4139</v>
      </c>
      <c r="F138" s="394" t="s">
        <v>7230</v>
      </c>
      <c r="G138" s="394" t="s">
        <v>7231</v>
      </c>
      <c r="H138" s="394" t="s">
        <v>7232</v>
      </c>
      <c r="I138" s="397">
        <v>300</v>
      </c>
      <c r="J138" s="394" t="s">
        <v>7098</v>
      </c>
      <c r="K138" s="384">
        <v>3</v>
      </c>
      <c r="L138" s="384">
        <v>4</v>
      </c>
      <c r="M138" s="385" t="s">
        <v>7480</v>
      </c>
      <c r="N138" s="382" t="s">
        <v>7100</v>
      </c>
      <c r="O138" s="386">
        <v>900</v>
      </c>
    </row>
    <row r="139" spans="1:15" ht="16.8" customHeight="1" thickBot="1" x14ac:dyDescent="0.35">
      <c r="A139" s="351" t="s">
        <v>2980</v>
      </c>
      <c r="B139" s="435" t="s">
        <v>6107</v>
      </c>
      <c r="C139" s="365" t="s">
        <v>6868</v>
      </c>
      <c r="D139" s="366" t="s">
        <v>6126</v>
      </c>
      <c r="E139" s="384" t="s">
        <v>4139</v>
      </c>
      <c r="F139" s="394" t="s">
        <v>7230</v>
      </c>
      <c r="G139" s="394" t="s">
        <v>7231</v>
      </c>
      <c r="H139" s="394" t="s">
        <v>7232</v>
      </c>
      <c r="I139" s="397">
        <v>300</v>
      </c>
      <c r="J139" s="394" t="s">
        <v>7098</v>
      </c>
      <c r="K139" s="384">
        <v>1</v>
      </c>
      <c r="L139" s="384">
        <v>4</v>
      </c>
      <c r="M139" s="385" t="s">
        <v>7481</v>
      </c>
      <c r="N139" s="382" t="s">
        <v>7098</v>
      </c>
      <c r="O139" s="386">
        <v>300</v>
      </c>
    </row>
    <row r="140" spans="1:15" ht="16.8" customHeight="1" thickBot="1" x14ac:dyDescent="0.35">
      <c r="A140" s="351" t="s">
        <v>7482</v>
      </c>
      <c r="B140" s="365" t="s">
        <v>7483</v>
      </c>
      <c r="C140" s="365" t="s">
        <v>6868</v>
      </c>
      <c r="D140" s="366" t="s">
        <v>6126</v>
      </c>
      <c r="E140" s="384" t="s">
        <v>4139</v>
      </c>
      <c r="F140" s="394" t="s">
        <v>7230</v>
      </c>
      <c r="G140" s="394" t="s">
        <v>7231</v>
      </c>
      <c r="H140" s="394" t="s">
        <v>7232</v>
      </c>
      <c r="I140" s="397">
        <v>300</v>
      </c>
      <c r="J140" s="394" t="s">
        <v>7098</v>
      </c>
      <c r="K140" s="384">
        <v>1</v>
      </c>
      <c r="L140" s="384">
        <v>4</v>
      </c>
      <c r="M140" s="385" t="s">
        <v>7484</v>
      </c>
      <c r="N140" s="382" t="s">
        <v>7098</v>
      </c>
      <c r="O140" s="386">
        <v>300</v>
      </c>
    </row>
    <row r="141" spans="1:15" ht="16.8" customHeight="1" thickBot="1" x14ac:dyDescent="0.35">
      <c r="A141" s="351" t="s">
        <v>7485</v>
      </c>
      <c r="B141" s="416" t="s">
        <v>6064</v>
      </c>
      <c r="C141" s="365" t="s">
        <v>6868</v>
      </c>
      <c r="D141" s="366" t="s">
        <v>6126</v>
      </c>
      <c r="E141" s="384" t="s">
        <v>4139</v>
      </c>
      <c r="F141" s="394" t="s">
        <v>7230</v>
      </c>
      <c r="G141" s="394" t="s">
        <v>7231</v>
      </c>
      <c r="H141" s="394" t="s">
        <v>7232</v>
      </c>
      <c r="I141" s="397">
        <v>500</v>
      </c>
      <c r="J141" s="394" t="s">
        <v>7095</v>
      </c>
      <c r="K141" s="384">
        <v>14</v>
      </c>
      <c r="L141" s="384">
        <v>4</v>
      </c>
      <c r="M141" s="385" t="s">
        <v>7486</v>
      </c>
      <c r="N141" s="382" t="s">
        <v>7487</v>
      </c>
      <c r="O141" s="383">
        <v>7</v>
      </c>
    </row>
    <row r="142" spans="1:15" ht="16.8" customHeight="1" thickBot="1" x14ac:dyDescent="0.35">
      <c r="A142" s="351" t="s">
        <v>7488</v>
      </c>
      <c r="B142" s="416" t="s">
        <v>6064</v>
      </c>
      <c r="C142" s="365" t="s">
        <v>6868</v>
      </c>
      <c r="D142" s="345" t="s">
        <v>6128</v>
      </c>
      <c r="E142" s="384" t="s">
        <v>4139</v>
      </c>
      <c r="F142" s="394" t="s">
        <v>7230</v>
      </c>
      <c r="G142" s="394" t="s">
        <v>7231</v>
      </c>
      <c r="H142" s="394" t="s">
        <v>7232</v>
      </c>
      <c r="I142" s="395">
        <v>1</v>
      </c>
      <c r="J142" s="394" t="s">
        <v>7101</v>
      </c>
      <c r="K142" s="384">
        <v>2</v>
      </c>
      <c r="L142" s="384">
        <v>4</v>
      </c>
      <c r="M142" s="385" t="s">
        <v>7489</v>
      </c>
      <c r="N142" s="382" t="s">
        <v>7114</v>
      </c>
      <c r="O142" s="383">
        <v>2</v>
      </c>
    </row>
    <row r="143" spans="1:15" ht="16.8" customHeight="1" thickBot="1" x14ac:dyDescent="0.35">
      <c r="A143" s="351" t="s">
        <v>7490</v>
      </c>
      <c r="B143" s="416" t="s">
        <v>6064</v>
      </c>
      <c r="C143" s="365" t="s">
        <v>6868</v>
      </c>
      <c r="D143" s="366" t="s">
        <v>6126</v>
      </c>
      <c r="E143" s="384" t="s">
        <v>4139</v>
      </c>
      <c r="F143" s="394" t="s">
        <v>7230</v>
      </c>
      <c r="G143" s="394" t="s">
        <v>7231</v>
      </c>
      <c r="H143" s="394" t="s">
        <v>7232</v>
      </c>
      <c r="I143" s="397">
        <v>300</v>
      </c>
      <c r="J143" s="394" t="s">
        <v>7098</v>
      </c>
      <c r="K143" s="384">
        <v>8</v>
      </c>
      <c r="L143" s="384">
        <v>4</v>
      </c>
      <c r="M143" s="385" t="s">
        <v>7491</v>
      </c>
      <c r="N143" s="382" t="s">
        <v>7492</v>
      </c>
      <c r="O143" s="383">
        <v>2.4</v>
      </c>
    </row>
    <row r="144" spans="1:15" ht="16.8" customHeight="1" thickBot="1" x14ac:dyDescent="0.35">
      <c r="A144" s="352" t="s">
        <v>7493</v>
      </c>
      <c r="B144" s="396" t="s">
        <v>6058</v>
      </c>
      <c r="C144" s="365" t="s">
        <v>6868</v>
      </c>
      <c r="D144" s="366" t="s">
        <v>6126</v>
      </c>
      <c r="E144" s="384" t="s">
        <v>4139</v>
      </c>
      <c r="F144" s="394" t="s">
        <v>7230</v>
      </c>
      <c r="G144" s="394" t="s">
        <v>7231</v>
      </c>
      <c r="H144" s="394" t="s">
        <v>7232</v>
      </c>
      <c r="I144" s="397">
        <v>300</v>
      </c>
      <c r="J144" s="394" t="s">
        <v>7098</v>
      </c>
      <c r="K144" s="384">
        <v>2</v>
      </c>
      <c r="L144" s="384">
        <v>4</v>
      </c>
      <c r="M144" s="385" t="s">
        <v>7494</v>
      </c>
      <c r="N144" s="382" t="s">
        <v>7105</v>
      </c>
      <c r="O144" s="386">
        <v>600</v>
      </c>
    </row>
    <row r="145" spans="1:15" ht="16.8" customHeight="1" thickBot="1" x14ac:dyDescent="0.35">
      <c r="A145" s="351" t="s">
        <v>7493</v>
      </c>
      <c r="B145" s="396" t="s">
        <v>6058</v>
      </c>
      <c r="C145" s="365" t="s">
        <v>6868</v>
      </c>
      <c r="D145" s="366" t="s">
        <v>6126</v>
      </c>
      <c r="E145" s="384" t="s">
        <v>4139</v>
      </c>
      <c r="F145" s="394" t="s">
        <v>7230</v>
      </c>
      <c r="G145" s="394" t="s">
        <v>7231</v>
      </c>
      <c r="H145" s="394" t="s">
        <v>7232</v>
      </c>
      <c r="I145" s="397">
        <v>300</v>
      </c>
      <c r="J145" s="394" t="s">
        <v>7098</v>
      </c>
      <c r="K145" s="384">
        <v>1</v>
      </c>
      <c r="L145" s="384">
        <v>4</v>
      </c>
      <c r="M145" s="385" t="s">
        <v>7495</v>
      </c>
      <c r="N145" s="382" t="s">
        <v>7098</v>
      </c>
      <c r="O145" s="386">
        <v>300</v>
      </c>
    </row>
    <row r="146" spans="1:15" ht="16.8" customHeight="1" thickBot="1" x14ac:dyDescent="0.35">
      <c r="A146" s="351" t="s">
        <v>575</v>
      </c>
      <c r="B146" s="396" t="s">
        <v>6058</v>
      </c>
      <c r="C146" s="365" t="s">
        <v>6868</v>
      </c>
      <c r="D146" s="366" t="s">
        <v>6126</v>
      </c>
      <c r="E146" s="384" t="s">
        <v>4139</v>
      </c>
      <c r="F146" s="394" t="s">
        <v>7230</v>
      </c>
      <c r="G146" s="394" t="s">
        <v>7231</v>
      </c>
      <c r="H146" s="394" t="s">
        <v>7232</v>
      </c>
      <c r="I146" s="397">
        <v>300</v>
      </c>
      <c r="J146" s="394" t="s">
        <v>7098</v>
      </c>
      <c r="K146" s="384">
        <v>2</v>
      </c>
      <c r="L146" s="384">
        <v>4</v>
      </c>
      <c r="M146" s="385" t="s">
        <v>7496</v>
      </c>
      <c r="N146" s="382" t="s">
        <v>7105</v>
      </c>
      <c r="O146" s="386">
        <v>600</v>
      </c>
    </row>
    <row r="147" spans="1:15" ht="16.8" customHeight="1" thickBot="1" x14ac:dyDescent="0.35">
      <c r="A147" s="351" t="s">
        <v>7497</v>
      </c>
      <c r="B147" s="398" t="s">
        <v>6871</v>
      </c>
      <c r="C147" s="365" t="s">
        <v>6868</v>
      </c>
      <c r="D147" s="366" t="s">
        <v>6126</v>
      </c>
      <c r="E147" s="384" t="s">
        <v>4139</v>
      </c>
      <c r="F147" s="394" t="s">
        <v>7230</v>
      </c>
      <c r="G147" s="394" t="s">
        <v>7231</v>
      </c>
      <c r="H147" s="394" t="s">
        <v>7232</v>
      </c>
      <c r="I147" s="397">
        <v>300</v>
      </c>
      <c r="J147" s="394" t="s">
        <v>7098</v>
      </c>
      <c r="K147" s="384">
        <v>1</v>
      </c>
      <c r="L147" s="384">
        <v>4</v>
      </c>
      <c r="M147" s="385" t="s">
        <v>7498</v>
      </c>
      <c r="N147" s="382" t="s">
        <v>7098</v>
      </c>
      <c r="O147" s="386">
        <v>300</v>
      </c>
    </row>
    <row r="148" spans="1:15" ht="16.8" customHeight="1" thickBot="1" x14ac:dyDescent="0.35">
      <c r="A148" s="351" t="s">
        <v>7499</v>
      </c>
      <c r="B148" s="418" t="s">
        <v>6873</v>
      </c>
      <c r="C148" s="365" t="s">
        <v>6868</v>
      </c>
      <c r="D148" s="366" t="s">
        <v>6126</v>
      </c>
      <c r="E148" s="384" t="s">
        <v>4139</v>
      </c>
      <c r="F148" s="394" t="s">
        <v>7230</v>
      </c>
      <c r="G148" s="394" t="s">
        <v>7231</v>
      </c>
      <c r="H148" s="394" t="s">
        <v>7232</v>
      </c>
      <c r="I148" s="397">
        <v>300</v>
      </c>
      <c r="J148" s="394" t="s">
        <v>7098</v>
      </c>
      <c r="K148" s="384">
        <v>1</v>
      </c>
      <c r="L148" s="384">
        <v>4</v>
      </c>
      <c r="M148" s="385" t="s">
        <v>7500</v>
      </c>
      <c r="N148" s="382" t="s">
        <v>7098</v>
      </c>
      <c r="O148" s="386">
        <v>300</v>
      </c>
    </row>
    <row r="149" spans="1:15" ht="16.8" customHeight="1" thickBot="1" x14ac:dyDescent="0.35">
      <c r="A149" s="351" t="s">
        <v>7465</v>
      </c>
      <c r="B149" s="418" t="s">
        <v>6873</v>
      </c>
      <c r="C149" s="365" t="s">
        <v>6868</v>
      </c>
      <c r="D149" s="366" t="s">
        <v>6126</v>
      </c>
      <c r="E149" s="384" t="s">
        <v>4139</v>
      </c>
      <c r="F149" s="394" t="s">
        <v>7230</v>
      </c>
      <c r="G149" s="394" t="s">
        <v>7231</v>
      </c>
      <c r="H149" s="394" t="s">
        <v>7232</v>
      </c>
      <c r="I149" s="397">
        <v>300</v>
      </c>
      <c r="J149" s="394" t="s">
        <v>7098</v>
      </c>
      <c r="K149" s="384">
        <v>3</v>
      </c>
      <c r="L149" s="384">
        <v>4</v>
      </c>
      <c r="M149" s="385" t="s">
        <v>7501</v>
      </c>
      <c r="N149" s="382" t="s">
        <v>7100</v>
      </c>
      <c r="O149" s="386">
        <v>900</v>
      </c>
    </row>
    <row r="150" spans="1:15" ht="16.8" customHeight="1" thickBot="1" x14ac:dyDescent="0.35">
      <c r="A150" s="351" t="s">
        <v>7502</v>
      </c>
      <c r="B150" s="399" t="s">
        <v>6104</v>
      </c>
      <c r="C150" s="365" t="s">
        <v>6868</v>
      </c>
      <c r="D150" s="366" t="s">
        <v>6126</v>
      </c>
      <c r="E150" s="384" t="s">
        <v>4139</v>
      </c>
      <c r="F150" s="394" t="s">
        <v>7230</v>
      </c>
      <c r="G150" s="394" t="s">
        <v>7231</v>
      </c>
      <c r="H150" s="394" t="s">
        <v>7232</v>
      </c>
      <c r="I150" s="395">
        <v>1.4</v>
      </c>
      <c r="J150" s="394" t="s">
        <v>7099</v>
      </c>
      <c r="K150" s="384">
        <v>1</v>
      </c>
      <c r="L150" s="384">
        <v>4</v>
      </c>
      <c r="M150" s="385" t="s">
        <v>7503</v>
      </c>
      <c r="N150" s="382" t="s">
        <v>7099</v>
      </c>
      <c r="O150" s="383">
        <v>1.4</v>
      </c>
    </row>
    <row r="151" spans="1:15" ht="16.8" customHeight="1" thickBot="1" x14ac:dyDescent="0.35">
      <c r="A151" s="352" t="s">
        <v>452</v>
      </c>
      <c r="B151" s="408" t="s">
        <v>1134</v>
      </c>
      <c r="C151" s="365" t="s">
        <v>6868</v>
      </c>
      <c r="D151" s="366" t="s">
        <v>6126</v>
      </c>
      <c r="E151" s="384" t="s">
        <v>4139</v>
      </c>
      <c r="F151" s="394" t="s">
        <v>7230</v>
      </c>
      <c r="G151" s="394" t="s">
        <v>7231</v>
      </c>
      <c r="H151" s="394" t="s">
        <v>7232</v>
      </c>
      <c r="I151" s="395">
        <v>1</v>
      </c>
      <c r="J151" s="394" t="s">
        <v>7101</v>
      </c>
      <c r="K151" s="384">
        <v>1</v>
      </c>
      <c r="L151" s="384">
        <v>4</v>
      </c>
      <c r="M151" s="385" t="s">
        <v>7504</v>
      </c>
      <c r="N151" s="382" t="s">
        <v>7101</v>
      </c>
      <c r="O151" s="383">
        <v>1</v>
      </c>
    </row>
    <row r="152" spans="1:15" ht="16.8" customHeight="1" thickBot="1" x14ac:dyDescent="0.35">
      <c r="A152" s="351" t="s">
        <v>2553</v>
      </c>
      <c r="B152" s="408" t="s">
        <v>1134</v>
      </c>
      <c r="C152" s="365" t="s">
        <v>6868</v>
      </c>
      <c r="D152" s="366" t="s">
        <v>6126</v>
      </c>
      <c r="E152" s="384" t="s">
        <v>4139</v>
      </c>
      <c r="F152" s="394" t="s">
        <v>7230</v>
      </c>
      <c r="G152" s="394" t="s">
        <v>7231</v>
      </c>
      <c r="H152" s="394" t="s">
        <v>7232</v>
      </c>
      <c r="I152" s="397">
        <v>500</v>
      </c>
      <c r="J152" s="394" t="s">
        <v>7095</v>
      </c>
      <c r="K152" s="384">
        <v>1</v>
      </c>
      <c r="L152" s="384">
        <v>4</v>
      </c>
      <c r="M152" s="385" t="s">
        <v>7505</v>
      </c>
      <c r="N152" s="382" t="s">
        <v>7095</v>
      </c>
      <c r="O152" s="386">
        <v>500</v>
      </c>
    </row>
    <row r="153" spans="1:15" ht="16.8" customHeight="1" thickBot="1" x14ac:dyDescent="0.35">
      <c r="A153" s="352" t="s">
        <v>7506</v>
      </c>
      <c r="B153" s="408" t="s">
        <v>1134</v>
      </c>
      <c r="C153" s="365" t="s">
        <v>6868</v>
      </c>
      <c r="D153" s="366" t="s">
        <v>6126</v>
      </c>
      <c r="E153" s="384" t="s">
        <v>4139</v>
      </c>
      <c r="F153" s="394" t="s">
        <v>7230</v>
      </c>
      <c r="G153" s="394" t="s">
        <v>7231</v>
      </c>
      <c r="H153" s="394" t="s">
        <v>7232</v>
      </c>
      <c r="I153" s="397">
        <v>300</v>
      </c>
      <c r="J153" s="394" t="s">
        <v>7098</v>
      </c>
      <c r="K153" s="384">
        <v>1</v>
      </c>
      <c r="L153" s="384">
        <v>4</v>
      </c>
      <c r="M153" s="385" t="s">
        <v>7507</v>
      </c>
      <c r="N153" s="382" t="s">
        <v>7098</v>
      </c>
      <c r="O153" s="386">
        <v>300</v>
      </c>
    </row>
    <row r="154" spans="1:15" ht="16.8" customHeight="1" thickBot="1" x14ac:dyDescent="0.35">
      <c r="A154" s="351" t="s">
        <v>7506</v>
      </c>
      <c r="B154" s="408" t="s">
        <v>1134</v>
      </c>
      <c r="C154" s="365" t="s">
        <v>6868</v>
      </c>
      <c r="D154" s="366" t="s">
        <v>6126</v>
      </c>
      <c r="E154" s="384" t="s">
        <v>4139</v>
      </c>
      <c r="F154" s="394" t="s">
        <v>7230</v>
      </c>
      <c r="G154" s="394" t="s">
        <v>7231</v>
      </c>
      <c r="H154" s="394" t="s">
        <v>7232</v>
      </c>
      <c r="I154" s="397">
        <v>300</v>
      </c>
      <c r="J154" s="394" t="s">
        <v>7098</v>
      </c>
      <c r="K154" s="384">
        <v>3</v>
      </c>
      <c r="L154" s="384">
        <v>4</v>
      </c>
      <c r="M154" s="385" t="s">
        <v>7508</v>
      </c>
      <c r="N154" s="382" t="s">
        <v>7100</v>
      </c>
      <c r="O154" s="386">
        <v>900</v>
      </c>
    </row>
    <row r="155" spans="1:15" ht="16.8" customHeight="1" thickBot="1" x14ac:dyDescent="0.35">
      <c r="A155" s="351" t="s">
        <v>3667</v>
      </c>
      <c r="B155" s="400" t="s">
        <v>6093</v>
      </c>
      <c r="C155" s="365" t="s">
        <v>6868</v>
      </c>
      <c r="D155" s="366" t="s">
        <v>6126</v>
      </c>
      <c r="E155" s="384" t="s">
        <v>4139</v>
      </c>
      <c r="F155" s="394" t="s">
        <v>7230</v>
      </c>
      <c r="G155" s="394" t="s">
        <v>7231</v>
      </c>
      <c r="H155" s="394" t="s">
        <v>7232</v>
      </c>
      <c r="I155" s="395">
        <v>1.4</v>
      </c>
      <c r="J155" s="394" t="s">
        <v>7099</v>
      </c>
      <c r="K155" s="384">
        <v>1</v>
      </c>
      <c r="L155" s="384">
        <v>4</v>
      </c>
      <c r="M155" s="385" t="s">
        <v>7509</v>
      </c>
      <c r="N155" s="382" t="s">
        <v>7099</v>
      </c>
      <c r="O155" s="383">
        <v>1.4</v>
      </c>
    </row>
    <row r="156" spans="1:15" ht="16.8" customHeight="1" thickBot="1" x14ac:dyDescent="0.35">
      <c r="A156" s="351" t="s">
        <v>7510</v>
      </c>
      <c r="B156" s="400" t="s">
        <v>6093</v>
      </c>
      <c r="C156" s="365" t="s">
        <v>6868</v>
      </c>
      <c r="D156" s="366" t="s">
        <v>6126</v>
      </c>
      <c r="E156" s="384" t="s">
        <v>4139</v>
      </c>
      <c r="F156" s="394" t="s">
        <v>7230</v>
      </c>
      <c r="G156" s="394" t="s">
        <v>7231</v>
      </c>
      <c r="H156" s="394" t="s">
        <v>7232</v>
      </c>
      <c r="I156" s="397">
        <v>300</v>
      </c>
      <c r="J156" s="394" t="s">
        <v>7098</v>
      </c>
      <c r="K156" s="384">
        <v>2</v>
      </c>
      <c r="L156" s="384">
        <v>4</v>
      </c>
      <c r="M156" s="385" t="s">
        <v>7511</v>
      </c>
      <c r="N156" s="382" t="s">
        <v>7105</v>
      </c>
      <c r="O156" s="386">
        <v>600</v>
      </c>
    </row>
    <row r="157" spans="1:15" ht="16.8" customHeight="1" thickBot="1" x14ac:dyDescent="0.35">
      <c r="A157" s="351" t="s">
        <v>1612</v>
      </c>
      <c r="B157" s="409" t="s">
        <v>6076</v>
      </c>
      <c r="C157" s="365" t="s">
        <v>6868</v>
      </c>
      <c r="D157" s="366" t="s">
        <v>6126</v>
      </c>
      <c r="E157" s="384" t="s">
        <v>4139</v>
      </c>
      <c r="F157" s="394" t="s">
        <v>7230</v>
      </c>
      <c r="G157" s="394" t="s">
        <v>7231</v>
      </c>
      <c r="H157" s="394" t="s">
        <v>7232</v>
      </c>
      <c r="I157" s="397">
        <v>300</v>
      </c>
      <c r="J157" s="394" t="s">
        <v>7098</v>
      </c>
      <c r="K157" s="384">
        <v>1</v>
      </c>
      <c r="L157" s="384">
        <v>4</v>
      </c>
      <c r="M157" s="385" t="s">
        <v>7512</v>
      </c>
      <c r="N157" s="382" t="s">
        <v>7098</v>
      </c>
      <c r="O157" s="386">
        <v>300</v>
      </c>
    </row>
    <row r="158" spans="1:15" ht="16.8" customHeight="1" thickBot="1" x14ac:dyDescent="0.35">
      <c r="A158" s="351" t="s">
        <v>7513</v>
      </c>
      <c r="B158" s="409" t="s">
        <v>6972</v>
      </c>
      <c r="C158" s="365" t="s">
        <v>6868</v>
      </c>
      <c r="D158" s="366" t="s">
        <v>6126</v>
      </c>
      <c r="E158" s="384" t="s">
        <v>4139</v>
      </c>
      <c r="F158" s="394" t="s">
        <v>7230</v>
      </c>
      <c r="G158" s="394" t="s">
        <v>7231</v>
      </c>
      <c r="H158" s="394" t="s">
        <v>7232</v>
      </c>
      <c r="I158" s="397">
        <v>300</v>
      </c>
      <c r="J158" s="394" t="s">
        <v>7098</v>
      </c>
      <c r="K158" s="384">
        <v>1</v>
      </c>
      <c r="L158" s="384">
        <v>4</v>
      </c>
      <c r="M158" s="385" t="s">
        <v>7514</v>
      </c>
      <c r="N158" s="382" t="s">
        <v>7098</v>
      </c>
      <c r="O158" s="386">
        <v>300</v>
      </c>
    </row>
    <row r="159" spans="1:15" ht="16.8" customHeight="1" thickBot="1" x14ac:dyDescent="0.35">
      <c r="A159" s="351" t="s">
        <v>2141</v>
      </c>
      <c r="B159" s="429" t="s">
        <v>6086</v>
      </c>
      <c r="C159" s="365" t="s">
        <v>6868</v>
      </c>
      <c r="D159" s="348" t="s">
        <v>6150</v>
      </c>
      <c r="E159" s="384" t="s">
        <v>4139</v>
      </c>
      <c r="F159" s="394" t="s">
        <v>7230</v>
      </c>
      <c r="G159" s="394" t="s">
        <v>7231</v>
      </c>
      <c r="H159" s="394" t="s">
        <v>7232</v>
      </c>
      <c r="I159" s="397">
        <v>700</v>
      </c>
      <c r="J159" s="394" t="s">
        <v>7107</v>
      </c>
      <c r="K159" s="384">
        <v>1</v>
      </c>
      <c r="L159" s="384">
        <v>4</v>
      </c>
      <c r="M159" s="385" t="s">
        <v>7515</v>
      </c>
      <c r="N159" s="382" t="s">
        <v>7107</v>
      </c>
      <c r="O159" s="386">
        <v>700</v>
      </c>
    </row>
    <row r="160" spans="1:15" ht="16.8" customHeight="1" thickBot="1" x14ac:dyDescent="0.35">
      <c r="A160" s="351" t="s">
        <v>7516</v>
      </c>
      <c r="B160" s="420" t="s">
        <v>6089</v>
      </c>
      <c r="C160" s="365" t="s">
        <v>6868</v>
      </c>
      <c r="D160" s="366" t="s">
        <v>6126</v>
      </c>
      <c r="E160" s="384" t="s">
        <v>4139</v>
      </c>
      <c r="F160" s="394" t="s">
        <v>7230</v>
      </c>
      <c r="G160" s="394" t="s">
        <v>7231</v>
      </c>
      <c r="H160" s="394" t="s">
        <v>7232</v>
      </c>
      <c r="I160" s="395">
        <v>1.4</v>
      </c>
      <c r="J160" s="394" t="s">
        <v>7099</v>
      </c>
      <c r="K160" s="384">
        <v>2</v>
      </c>
      <c r="L160" s="384">
        <v>4</v>
      </c>
      <c r="M160" s="385" t="s">
        <v>7517</v>
      </c>
      <c r="N160" s="382" t="s">
        <v>7115</v>
      </c>
      <c r="O160" s="383">
        <v>2.8</v>
      </c>
    </row>
    <row r="161" spans="1:15" ht="16.8" customHeight="1" thickBot="1" x14ac:dyDescent="0.35">
      <c r="A161" s="351" t="s">
        <v>7518</v>
      </c>
      <c r="B161" s="365" t="s">
        <v>6973</v>
      </c>
      <c r="C161" s="365" t="s">
        <v>6868</v>
      </c>
      <c r="D161" s="366" t="s">
        <v>6126</v>
      </c>
      <c r="E161" s="384" t="s">
        <v>4139</v>
      </c>
      <c r="F161" s="394" t="s">
        <v>7230</v>
      </c>
      <c r="G161" s="394" t="s">
        <v>7231</v>
      </c>
      <c r="H161" s="394" t="s">
        <v>7232</v>
      </c>
      <c r="I161" s="397">
        <v>300</v>
      </c>
      <c r="J161" s="394" t="s">
        <v>7098</v>
      </c>
      <c r="K161" s="384">
        <v>1</v>
      </c>
      <c r="L161" s="384">
        <v>4</v>
      </c>
      <c r="M161" s="385" t="s">
        <v>7519</v>
      </c>
      <c r="N161" s="382" t="s">
        <v>7098</v>
      </c>
      <c r="O161" s="386">
        <v>300</v>
      </c>
    </row>
    <row r="162" spans="1:15" ht="16.8" customHeight="1" thickBot="1" x14ac:dyDescent="0.35">
      <c r="A162" s="351" t="s">
        <v>7520</v>
      </c>
      <c r="B162" s="410" t="s">
        <v>6055</v>
      </c>
      <c r="C162" s="365" t="s">
        <v>6868</v>
      </c>
      <c r="D162" s="366" t="s">
        <v>6126</v>
      </c>
      <c r="E162" s="384" t="s">
        <v>4139</v>
      </c>
      <c r="F162" s="394" t="s">
        <v>7230</v>
      </c>
      <c r="G162" s="394" t="s">
        <v>7231</v>
      </c>
      <c r="H162" s="394" t="s">
        <v>7232</v>
      </c>
      <c r="I162" s="397">
        <v>300</v>
      </c>
      <c r="J162" s="394" t="s">
        <v>7098</v>
      </c>
      <c r="K162" s="384">
        <v>2</v>
      </c>
      <c r="L162" s="384">
        <v>4</v>
      </c>
      <c r="M162" s="385" t="s">
        <v>7521</v>
      </c>
      <c r="N162" s="382" t="s">
        <v>7105</v>
      </c>
      <c r="O162" s="386">
        <v>600</v>
      </c>
    </row>
    <row r="163" spans="1:15" ht="16.8" customHeight="1" thickBot="1" x14ac:dyDescent="0.35">
      <c r="A163" s="351" t="s">
        <v>7522</v>
      </c>
      <c r="B163" s="421" t="s">
        <v>7111</v>
      </c>
      <c r="C163" s="365" t="s">
        <v>6868</v>
      </c>
      <c r="D163" s="366" t="s">
        <v>6126</v>
      </c>
      <c r="E163" s="384" t="s">
        <v>4139</v>
      </c>
      <c r="F163" s="394" t="s">
        <v>7230</v>
      </c>
      <c r="G163" s="394" t="s">
        <v>7231</v>
      </c>
      <c r="H163" s="394" t="s">
        <v>7232</v>
      </c>
      <c r="I163" s="397">
        <v>300</v>
      </c>
      <c r="J163" s="394" t="s">
        <v>7098</v>
      </c>
      <c r="K163" s="384">
        <v>1</v>
      </c>
      <c r="L163" s="384">
        <v>4</v>
      </c>
      <c r="M163" s="385" t="s">
        <v>7523</v>
      </c>
      <c r="N163" s="382" t="s">
        <v>7098</v>
      </c>
      <c r="O163" s="386">
        <v>300</v>
      </c>
    </row>
    <row r="164" spans="1:15" ht="16.8" customHeight="1" thickBot="1" x14ac:dyDescent="0.35">
      <c r="A164" s="351" t="s">
        <v>7524</v>
      </c>
      <c r="B164" s="421" t="s">
        <v>7111</v>
      </c>
      <c r="C164" s="365" t="s">
        <v>6868</v>
      </c>
      <c r="D164" s="366" t="s">
        <v>6126</v>
      </c>
      <c r="E164" s="384" t="s">
        <v>4139</v>
      </c>
      <c r="F164" s="394" t="s">
        <v>7230</v>
      </c>
      <c r="G164" s="394" t="s">
        <v>7231</v>
      </c>
      <c r="H164" s="394" t="s">
        <v>7232</v>
      </c>
      <c r="I164" s="397">
        <v>300</v>
      </c>
      <c r="J164" s="394" t="s">
        <v>7098</v>
      </c>
      <c r="K164" s="384">
        <v>1</v>
      </c>
      <c r="L164" s="384">
        <v>4</v>
      </c>
      <c r="M164" s="385" t="s">
        <v>7525</v>
      </c>
      <c r="N164" s="382" t="s">
        <v>7098</v>
      </c>
      <c r="O164" s="386">
        <v>300</v>
      </c>
    </row>
    <row r="165" spans="1:15" ht="16.8" customHeight="1" thickBot="1" x14ac:dyDescent="0.35">
      <c r="A165" s="351" t="s">
        <v>7526</v>
      </c>
      <c r="B165" s="401" t="s">
        <v>5944</v>
      </c>
      <c r="C165" s="365" t="s">
        <v>6868</v>
      </c>
      <c r="D165" s="366" t="s">
        <v>6126</v>
      </c>
      <c r="E165" s="384" t="s">
        <v>4139</v>
      </c>
      <c r="F165" s="394" t="s">
        <v>7230</v>
      </c>
      <c r="G165" s="394" t="s">
        <v>7231</v>
      </c>
      <c r="H165" s="394" t="s">
        <v>7232</v>
      </c>
      <c r="I165" s="397">
        <v>300</v>
      </c>
      <c r="J165" s="394" t="s">
        <v>7098</v>
      </c>
      <c r="K165" s="384">
        <v>1</v>
      </c>
      <c r="L165" s="384">
        <v>4</v>
      </c>
      <c r="M165" s="385" t="s">
        <v>7527</v>
      </c>
      <c r="N165" s="382" t="s">
        <v>7098</v>
      </c>
      <c r="O165" s="386">
        <v>300</v>
      </c>
    </row>
    <row r="166" spans="1:15" ht="16.8" customHeight="1" thickBot="1" x14ac:dyDescent="0.35">
      <c r="A166" s="351" t="s">
        <v>7528</v>
      </c>
      <c r="B166" s="402" t="s">
        <v>6094</v>
      </c>
      <c r="C166" s="365" t="s">
        <v>6868</v>
      </c>
      <c r="D166" s="345" t="s">
        <v>6128</v>
      </c>
      <c r="E166" s="384" t="s">
        <v>4139</v>
      </c>
      <c r="F166" s="394" t="s">
        <v>7230</v>
      </c>
      <c r="G166" s="394" t="s">
        <v>7231</v>
      </c>
      <c r="H166" s="394" t="s">
        <v>7232</v>
      </c>
      <c r="I166" s="395">
        <v>1</v>
      </c>
      <c r="J166" s="394" t="s">
        <v>7101</v>
      </c>
      <c r="K166" s="384">
        <v>1</v>
      </c>
      <c r="L166" s="384">
        <v>4</v>
      </c>
      <c r="M166" s="385" t="s">
        <v>7529</v>
      </c>
      <c r="N166" s="382" t="s">
        <v>7101</v>
      </c>
      <c r="O166" s="383">
        <v>1</v>
      </c>
    </row>
    <row r="167" spans="1:15" ht="16.8" customHeight="1" thickBot="1" x14ac:dyDescent="0.35">
      <c r="A167" s="352" t="s">
        <v>7530</v>
      </c>
      <c r="B167" s="402" t="s">
        <v>6080</v>
      </c>
      <c r="C167" s="365" t="s">
        <v>6868</v>
      </c>
      <c r="D167" s="366" t="s">
        <v>6126</v>
      </c>
      <c r="E167" s="384" t="s">
        <v>4139</v>
      </c>
      <c r="F167" s="394" t="s">
        <v>7230</v>
      </c>
      <c r="G167" s="394" t="s">
        <v>7231</v>
      </c>
      <c r="H167" s="394" t="s">
        <v>7232</v>
      </c>
      <c r="I167" s="397">
        <v>300</v>
      </c>
      <c r="J167" s="394" t="s">
        <v>7098</v>
      </c>
      <c r="K167" s="384">
        <v>1</v>
      </c>
      <c r="L167" s="384">
        <v>4</v>
      </c>
      <c r="M167" s="385" t="s">
        <v>7531</v>
      </c>
      <c r="N167" s="382" t="s">
        <v>7098</v>
      </c>
      <c r="O167" s="386">
        <v>300</v>
      </c>
    </row>
    <row r="168" spans="1:15" ht="16.8" customHeight="1" thickBot="1" x14ac:dyDescent="0.35">
      <c r="A168" s="351" t="s">
        <v>7532</v>
      </c>
      <c r="B168" s="411" t="s">
        <v>6087</v>
      </c>
      <c r="C168" s="365" t="s">
        <v>6868</v>
      </c>
      <c r="D168" s="366" t="s">
        <v>6126</v>
      </c>
      <c r="E168" s="384" t="s">
        <v>4139</v>
      </c>
      <c r="F168" s="394" t="s">
        <v>7230</v>
      </c>
      <c r="G168" s="394" t="s">
        <v>7231</v>
      </c>
      <c r="H168" s="394" t="s">
        <v>7232</v>
      </c>
      <c r="I168" s="397">
        <v>300</v>
      </c>
      <c r="J168" s="394" t="s">
        <v>7098</v>
      </c>
      <c r="K168" s="384">
        <v>1</v>
      </c>
      <c r="L168" s="384">
        <v>4</v>
      </c>
      <c r="M168" s="385" t="s">
        <v>7533</v>
      </c>
      <c r="N168" s="382" t="s">
        <v>7098</v>
      </c>
      <c r="O168" s="386">
        <v>300</v>
      </c>
    </row>
    <row r="169" spans="1:15" ht="16.8" customHeight="1" thickBot="1" x14ac:dyDescent="0.35">
      <c r="A169" s="351" t="s">
        <v>7534</v>
      </c>
      <c r="B169" s="403" t="s">
        <v>6877</v>
      </c>
      <c r="C169" s="365" t="s">
        <v>6868</v>
      </c>
      <c r="D169" s="366" t="s">
        <v>6126</v>
      </c>
      <c r="E169" s="384" t="s">
        <v>4139</v>
      </c>
      <c r="F169" s="394" t="s">
        <v>7230</v>
      </c>
      <c r="G169" s="394" t="s">
        <v>7231</v>
      </c>
      <c r="H169" s="394" t="s">
        <v>7232</v>
      </c>
      <c r="I169" s="397">
        <v>300</v>
      </c>
      <c r="J169" s="394" t="s">
        <v>7098</v>
      </c>
      <c r="K169" s="384">
        <v>2</v>
      </c>
      <c r="L169" s="384">
        <v>4</v>
      </c>
      <c r="M169" s="385" t="s">
        <v>7535</v>
      </c>
      <c r="N169" s="382" t="s">
        <v>7105</v>
      </c>
      <c r="O169" s="386">
        <v>600</v>
      </c>
    </row>
    <row r="170" spans="1:15" ht="16.8" customHeight="1" thickBot="1" x14ac:dyDescent="0.35">
      <c r="A170" s="351" t="s">
        <v>7536</v>
      </c>
      <c r="B170" s="404" t="s">
        <v>6073</v>
      </c>
      <c r="C170" s="365" t="s">
        <v>6868</v>
      </c>
      <c r="D170" s="366" t="s">
        <v>6126</v>
      </c>
      <c r="E170" s="384" t="s">
        <v>4139</v>
      </c>
      <c r="F170" s="394" t="s">
        <v>7230</v>
      </c>
      <c r="G170" s="394" t="s">
        <v>7231</v>
      </c>
      <c r="H170" s="394" t="s">
        <v>7232</v>
      </c>
      <c r="I170" s="397">
        <v>300</v>
      </c>
      <c r="J170" s="394" t="s">
        <v>7098</v>
      </c>
      <c r="K170" s="384">
        <v>3</v>
      </c>
      <c r="L170" s="384">
        <v>4</v>
      </c>
      <c r="M170" s="385" t="s">
        <v>7537</v>
      </c>
      <c r="N170" s="382" t="s">
        <v>7100</v>
      </c>
      <c r="O170" s="386">
        <v>900</v>
      </c>
    </row>
    <row r="171" spans="1:15" ht="16.8" customHeight="1" thickBot="1" x14ac:dyDescent="0.35">
      <c r="A171" s="351" t="s">
        <v>7538</v>
      </c>
      <c r="B171" s="404" t="s">
        <v>6083</v>
      </c>
      <c r="C171" s="365" t="s">
        <v>6868</v>
      </c>
      <c r="D171" s="366" t="s">
        <v>6126</v>
      </c>
      <c r="E171" s="384" t="s">
        <v>4139</v>
      </c>
      <c r="F171" s="394" t="s">
        <v>7230</v>
      </c>
      <c r="G171" s="394" t="s">
        <v>7231</v>
      </c>
      <c r="H171" s="394" t="s">
        <v>7232</v>
      </c>
      <c r="I171" s="397">
        <v>300</v>
      </c>
      <c r="J171" s="394" t="s">
        <v>7098</v>
      </c>
      <c r="K171" s="384">
        <v>1</v>
      </c>
      <c r="L171" s="384">
        <v>4</v>
      </c>
      <c r="M171" s="385" t="s">
        <v>7539</v>
      </c>
      <c r="N171" s="382" t="s">
        <v>7098</v>
      </c>
      <c r="O171" s="386">
        <v>300</v>
      </c>
    </row>
    <row r="172" spans="1:15" ht="16.8" customHeight="1" thickBot="1" x14ac:dyDescent="0.35">
      <c r="A172" s="351" t="s">
        <v>7540</v>
      </c>
      <c r="B172" s="404" t="s">
        <v>6083</v>
      </c>
      <c r="C172" s="365" t="s">
        <v>6868</v>
      </c>
      <c r="D172" s="366" t="s">
        <v>6126</v>
      </c>
      <c r="E172" s="384" t="s">
        <v>4139</v>
      </c>
      <c r="F172" s="394" t="s">
        <v>7230</v>
      </c>
      <c r="G172" s="394" t="s">
        <v>7231</v>
      </c>
      <c r="H172" s="394" t="s">
        <v>7232</v>
      </c>
      <c r="I172" s="397">
        <v>300</v>
      </c>
      <c r="J172" s="394" t="s">
        <v>7098</v>
      </c>
      <c r="K172" s="384">
        <v>1</v>
      </c>
      <c r="L172" s="384">
        <v>4</v>
      </c>
      <c r="M172" s="385" t="s">
        <v>7541</v>
      </c>
      <c r="N172" s="382" t="s">
        <v>7098</v>
      </c>
      <c r="O172" s="386">
        <v>300</v>
      </c>
    </row>
    <row r="173" spans="1:15" ht="16.8" customHeight="1" thickBot="1" x14ac:dyDescent="0.35">
      <c r="A173" s="351" t="s">
        <v>4872</v>
      </c>
      <c r="B173" s="404" t="s">
        <v>6083</v>
      </c>
      <c r="C173" s="365" t="s">
        <v>6868</v>
      </c>
      <c r="D173" s="345" t="s">
        <v>6128</v>
      </c>
      <c r="E173" s="384" t="s">
        <v>4139</v>
      </c>
      <c r="F173" s="394" t="s">
        <v>7230</v>
      </c>
      <c r="G173" s="394" t="s">
        <v>7231</v>
      </c>
      <c r="H173" s="394" t="s">
        <v>7232</v>
      </c>
      <c r="I173" s="397">
        <v>700</v>
      </c>
      <c r="J173" s="394" t="s">
        <v>7107</v>
      </c>
      <c r="K173" s="384">
        <v>1</v>
      </c>
      <c r="L173" s="384">
        <v>4</v>
      </c>
      <c r="M173" s="385" t="s">
        <v>7542</v>
      </c>
      <c r="N173" s="382" t="s">
        <v>7107</v>
      </c>
      <c r="O173" s="386">
        <v>700</v>
      </c>
    </row>
    <row r="174" spans="1:15" ht="16.8" customHeight="1" thickBot="1" x14ac:dyDescent="0.35">
      <c r="A174" s="351" t="s">
        <v>7510</v>
      </c>
      <c r="B174" s="404" t="s">
        <v>6083</v>
      </c>
      <c r="C174" s="365" t="s">
        <v>6868</v>
      </c>
      <c r="D174" s="366" t="s">
        <v>6126</v>
      </c>
      <c r="E174" s="384" t="s">
        <v>4139</v>
      </c>
      <c r="F174" s="394" t="s">
        <v>7230</v>
      </c>
      <c r="G174" s="394" t="s">
        <v>7231</v>
      </c>
      <c r="H174" s="394" t="s">
        <v>7232</v>
      </c>
      <c r="I174" s="397">
        <v>300</v>
      </c>
      <c r="J174" s="394" t="s">
        <v>7098</v>
      </c>
      <c r="K174" s="384">
        <v>1</v>
      </c>
      <c r="L174" s="384">
        <v>4</v>
      </c>
      <c r="M174" s="385" t="s">
        <v>7543</v>
      </c>
      <c r="N174" s="382" t="s">
        <v>7098</v>
      </c>
      <c r="O174" s="386">
        <v>300</v>
      </c>
    </row>
    <row r="175" spans="1:15" ht="16.8" customHeight="1" thickBot="1" x14ac:dyDescent="0.35">
      <c r="A175" s="351" t="s">
        <v>7475</v>
      </c>
      <c r="B175" s="404" t="s">
        <v>6083</v>
      </c>
      <c r="C175" s="365" t="s">
        <v>6868</v>
      </c>
      <c r="D175" s="366" t="s">
        <v>6126</v>
      </c>
      <c r="E175" s="384" t="s">
        <v>4139</v>
      </c>
      <c r="F175" s="394" t="s">
        <v>7230</v>
      </c>
      <c r="G175" s="394" t="s">
        <v>7231</v>
      </c>
      <c r="H175" s="394" t="s">
        <v>7232</v>
      </c>
      <c r="I175" s="397">
        <v>300</v>
      </c>
      <c r="J175" s="394" t="s">
        <v>7098</v>
      </c>
      <c r="K175" s="384">
        <v>1</v>
      </c>
      <c r="L175" s="384">
        <v>4</v>
      </c>
      <c r="M175" s="385" t="s">
        <v>7544</v>
      </c>
      <c r="N175" s="382" t="s">
        <v>7098</v>
      </c>
      <c r="O175" s="386">
        <v>300</v>
      </c>
    </row>
    <row r="176" spans="1:15" ht="16.8" customHeight="1" thickBot="1" x14ac:dyDescent="0.35">
      <c r="A176" s="351" t="s">
        <v>7545</v>
      </c>
      <c r="B176" s="404" t="s">
        <v>6083</v>
      </c>
      <c r="C176" s="365" t="s">
        <v>6868</v>
      </c>
      <c r="D176" s="366" t="s">
        <v>6126</v>
      </c>
      <c r="E176" s="384" t="s">
        <v>4139</v>
      </c>
      <c r="F176" s="394" t="s">
        <v>7230</v>
      </c>
      <c r="G176" s="394" t="s">
        <v>7231</v>
      </c>
      <c r="H176" s="394" t="s">
        <v>7232</v>
      </c>
      <c r="I176" s="397">
        <v>500</v>
      </c>
      <c r="J176" s="394" t="s">
        <v>7095</v>
      </c>
      <c r="K176" s="384">
        <v>1</v>
      </c>
      <c r="L176" s="384">
        <v>4</v>
      </c>
      <c r="M176" s="385" t="s">
        <v>7546</v>
      </c>
      <c r="N176" s="382" t="s">
        <v>7095</v>
      </c>
      <c r="O176" s="386">
        <v>500</v>
      </c>
    </row>
    <row r="177" spans="1:15" ht="16.8" customHeight="1" thickBot="1" x14ac:dyDescent="0.35">
      <c r="A177" s="351" t="s">
        <v>7547</v>
      </c>
      <c r="B177" s="413" t="s">
        <v>7169</v>
      </c>
      <c r="C177" s="365" t="s">
        <v>6868</v>
      </c>
      <c r="D177" s="366" t="s">
        <v>6126</v>
      </c>
      <c r="E177" s="384" t="s">
        <v>4139</v>
      </c>
      <c r="F177" s="394" t="s">
        <v>7230</v>
      </c>
      <c r="G177" s="394" t="s">
        <v>7233</v>
      </c>
      <c r="H177" s="394" t="s">
        <v>7232</v>
      </c>
      <c r="I177" s="397">
        <v>500</v>
      </c>
      <c r="J177" s="394" t="s">
        <v>7095</v>
      </c>
      <c r="K177" s="384">
        <v>1</v>
      </c>
      <c r="L177" s="384">
        <v>4</v>
      </c>
      <c r="M177" s="385" t="s">
        <v>7548</v>
      </c>
      <c r="N177" s="382" t="s">
        <v>7095</v>
      </c>
      <c r="O177" s="386">
        <v>500</v>
      </c>
    </row>
    <row r="178" spans="1:15" ht="16.8" customHeight="1" thickBot="1" x14ac:dyDescent="0.35">
      <c r="A178" s="351" t="s">
        <v>7549</v>
      </c>
      <c r="B178" s="413" t="s">
        <v>7171</v>
      </c>
      <c r="C178" s="365" t="s">
        <v>6868</v>
      </c>
      <c r="D178" s="366" t="s">
        <v>6126</v>
      </c>
      <c r="E178" s="384" t="s">
        <v>4139</v>
      </c>
      <c r="F178" s="394" t="s">
        <v>7230</v>
      </c>
      <c r="G178" s="394" t="s">
        <v>7233</v>
      </c>
      <c r="H178" s="394" t="s">
        <v>7232</v>
      </c>
      <c r="I178" s="397">
        <v>500</v>
      </c>
      <c r="J178" s="394" t="s">
        <v>7095</v>
      </c>
      <c r="K178" s="384">
        <v>1</v>
      </c>
      <c r="L178" s="384">
        <v>4</v>
      </c>
      <c r="M178" s="385" t="s">
        <v>7550</v>
      </c>
      <c r="N178" s="382" t="s">
        <v>7095</v>
      </c>
      <c r="O178" s="386">
        <v>500</v>
      </c>
    </row>
    <row r="179" spans="1:15" ht="16.8" customHeight="1" thickBot="1" x14ac:dyDescent="0.35">
      <c r="A179" s="351" t="s">
        <v>7551</v>
      </c>
      <c r="B179" s="449" t="s">
        <v>7552</v>
      </c>
      <c r="C179" s="365" t="s">
        <v>6868</v>
      </c>
      <c r="D179" s="366" t="s">
        <v>6126</v>
      </c>
      <c r="E179" s="384" t="s">
        <v>4139</v>
      </c>
      <c r="F179" s="394" t="s">
        <v>7230</v>
      </c>
      <c r="G179" s="394" t="s">
        <v>7231</v>
      </c>
      <c r="H179" s="394" t="s">
        <v>7232</v>
      </c>
      <c r="I179" s="397">
        <v>300</v>
      </c>
      <c r="J179" s="394" t="s">
        <v>7098</v>
      </c>
      <c r="K179" s="384">
        <v>1</v>
      </c>
      <c r="L179" s="384">
        <v>5</v>
      </c>
      <c r="M179" s="385" t="s">
        <v>7553</v>
      </c>
      <c r="N179" s="382" t="s">
        <v>7098</v>
      </c>
      <c r="O179" s="386">
        <v>300</v>
      </c>
    </row>
    <row r="180" spans="1:15" ht="16.8" customHeight="1" thickBot="1" x14ac:dyDescent="0.35">
      <c r="A180" s="351" t="s">
        <v>7554</v>
      </c>
      <c r="B180" s="407" t="s">
        <v>1101</v>
      </c>
      <c r="C180" s="365" t="s">
        <v>6868</v>
      </c>
      <c r="D180" s="345" t="s">
        <v>6128</v>
      </c>
      <c r="E180" s="384" t="s">
        <v>4139</v>
      </c>
      <c r="F180" s="394" t="s">
        <v>7230</v>
      </c>
      <c r="G180" s="394" t="s">
        <v>7231</v>
      </c>
      <c r="H180" s="394" t="s">
        <v>7232</v>
      </c>
      <c r="I180" s="397">
        <v>700</v>
      </c>
      <c r="J180" s="394" t="s">
        <v>7107</v>
      </c>
      <c r="K180" s="384">
        <v>1</v>
      </c>
      <c r="L180" s="384">
        <v>5</v>
      </c>
      <c r="M180" s="385" t="s">
        <v>7555</v>
      </c>
      <c r="N180" s="382" t="s">
        <v>7107</v>
      </c>
      <c r="O180" s="386">
        <v>700</v>
      </c>
    </row>
    <row r="181" spans="1:15" ht="16.8" customHeight="1" thickBot="1" x14ac:dyDescent="0.35">
      <c r="A181" s="351" t="s">
        <v>2981</v>
      </c>
      <c r="B181" s="407" t="s">
        <v>1101</v>
      </c>
      <c r="C181" s="365" t="s">
        <v>6868</v>
      </c>
      <c r="D181" s="366" t="s">
        <v>6126</v>
      </c>
      <c r="E181" s="384" t="s">
        <v>4139</v>
      </c>
      <c r="F181" s="394" t="s">
        <v>7230</v>
      </c>
      <c r="G181" s="394" t="s">
        <v>7231</v>
      </c>
      <c r="H181" s="394" t="s">
        <v>7232</v>
      </c>
      <c r="I181" s="397">
        <v>700</v>
      </c>
      <c r="J181" s="394" t="s">
        <v>7107</v>
      </c>
      <c r="K181" s="384">
        <v>1</v>
      </c>
      <c r="L181" s="384">
        <v>5</v>
      </c>
      <c r="M181" s="385" t="s">
        <v>7556</v>
      </c>
      <c r="N181" s="382" t="s">
        <v>7107</v>
      </c>
      <c r="O181" s="386">
        <v>700</v>
      </c>
    </row>
    <row r="182" spans="1:15" ht="16.8" customHeight="1" thickBot="1" x14ac:dyDescent="0.35">
      <c r="A182" s="351" t="s">
        <v>7557</v>
      </c>
      <c r="B182" s="427" t="s">
        <v>1102</v>
      </c>
      <c r="C182" s="365" t="s">
        <v>6868</v>
      </c>
      <c r="D182" s="366" t="s">
        <v>6126</v>
      </c>
      <c r="E182" s="384" t="s">
        <v>4139</v>
      </c>
      <c r="F182" s="394" t="s">
        <v>7230</v>
      </c>
      <c r="G182" s="394" t="s">
        <v>7231</v>
      </c>
      <c r="H182" s="394" t="s">
        <v>7232</v>
      </c>
      <c r="I182" s="397">
        <v>300</v>
      </c>
      <c r="J182" s="394" t="s">
        <v>7098</v>
      </c>
      <c r="K182" s="384">
        <v>1</v>
      </c>
      <c r="L182" s="384">
        <v>5</v>
      </c>
      <c r="M182" s="385" t="s">
        <v>7558</v>
      </c>
      <c r="N182" s="382" t="s">
        <v>7098</v>
      </c>
      <c r="O182" s="386">
        <v>300</v>
      </c>
    </row>
    <row r="183" spans="1:15" ht="16.8" customHeight="1" thickBot="1" x14ac:dyDescent="0.35">
      <c r="A183" s="351" t="s">
        <v>7559</v>
      </c>
      <c r="B183" s="434" t="s">
        <v>6892</v>
      </c>
      <c r="C183" s="365" t="s">
        <v>6868</v>
      </c>
      <c r="D183" s="366" t="s">
        <v>6126</v>
      </c>
      <c r="E183" s="384" t="s">
        <v>4139</v>
      </c>
      <c r="F183" s="394" t="s">
        <v>7230</v>
      </c>
      <c r="G183" s="394" t="s">
        <v>7231</v>
      </c>
      <c r="H183" s="394" t="s">
        <v>7232</v>
      </c>
      <c r="I183" s="397">
        <v>200</v>
      </c>
      <c r="J183" s="394" t="s">
        <v>7108</v>
      </c>
      <c r="K183" s="384">
        <v>1</v>
      </c>
      <c r="L183" s="384">
        <v>5</v>
      </c>
      <c r="M183" s="385" t="s">
        <v>7560</v>
      </c>
      <c r="N183" s="382" t="s">
        <v>7108</v>
      </c>
      <c r="O183" s="386">
        <v>200</v>
      </c>
    </row>
    <row r="184" spans="1:15" ht="16.8" customHeight="1" thickBot="1" x14ac:dyDescent="0.35">
      <c r="A184" s="351" t="s">
        <v>7561</v>
      </c>
      <c r="B184" s="422" t="s">
        <v>1106</v>
      </c>
      <c r="C184" s="365" t="s">
        <v>6868</v>
      </c>
      <c r="D184" s="366" t="s">
        <v>6126</v>
      </c>
      <c r="E184" s="384" t="s">
        <v>4139</v>
      </c>
      <c r="F184" s="394" t="s">
        <v>7230</v>
      </c>
      <c r="G184" s="394" t="s">
        <v>7231</v>
      </c>
      <c r="H184" s="394" t="s">
        <v>7232</v>
      </c>
      <c r="I184" s="395">
        <v>2.1</v>
      </c>
      <c r="J184" s="394" t="s">
        <v>7128</v>
      </c>
      <c r="K184" s="384">
        <v>1</v>
      </c>
      <c r="L184" s="384">
        <v>5</v>
      </c>
      <c r="M184" s="385" t="s">
        <v>7562</v>
      </c>
      <c r="N184" s="382" t="s">
        <v>7128</v>
      </c>
      <c r="O184" s="383">
        <v>2.1</v>
      </c>
    </row>
    <row r="185" spans="1:15" ht="16.8" customHeight="1" thickBot="1" x14ac:dyDescent="0.35">
      <c r="A185" s="351" t="s">
        <v>7563</v>
      </c>
      <c r="B185" s="398" t="s">
        <v>6082</v>
      </c>
      <c r="C185" s="365" t="s">
        <v>6868</v>
      </c>
      <c r="D185" s="366" t="s">
        <v>6126</v>
      </c>
      <c r="E185" s="384" t="s">
        <v>4139</v>
      </c>
      <c r="F185" s="394" t="s">
        <v>7230</v>
      </c>
      <c r="G185" s="394" t="s">
        <v>7231</v>
      </c>
      <c r="H185" s="394" t="s">
        <v>7232</v>
      </c>
      <c r="I185" s="397">
        <v>300</v>
      </c>
      <c r="J185" s="394" t="s">
        <v>7098</v>
      </c>
      <c r="K185" s="384">
        <v>1</v>
      </c>
      <c r="L185" s="384">
        <v>5</v>
      </c>
      <c r="M185" s="385" t="s">
        <v>7564</v>
      </c>
      <c r="N185" s="382" t="s">
        <v>7098</v>
      </c>
      <c r="O185" s="386">
        <v>300</v>
      </c>
    </row>
    <row r="186" spans="1:15" ht="16.8" customHeight="1" thickBot="1" x14ac:dyDescent="0.35">
      <c r="A186" s="351" t="s">
        <v>7565</v>
      </c>
      <c r="B186" s="428" t="s">
        <v>6891</v>
      </c>
      <c r="C186" s="365" t="s">
        <v>6868</v>
      </c>
      <c r="D186" s="366" t="s">
        <v>6126</v>
      </c>
      <c r="E186" s="384" t="s">
        <v>4139</v>
      </c>
      <c r="F186" s="394" t="s">
        <v>7230</v>
      </c>
      <c r="G186" s="394" t="s">
        <v>7231</v>
      </c>
      <c r="H186" s="394" t="s">
        <v>7232</v>
      </c>
      <c r="I186" s="397">
        <v>300</v>
      </c>
      <c r="J186" s="394" t="s">
        <v>7098</v>
      </c>
      <c r="K186" s="384">
        <v>2</v>
      </c>
      <c r="L186" s="384">
        <v>5</v>
      </c>
      <c r="M186" s="385" t="s">
        <v>7566</v>
      </c>
      <c r="N186" s="382" t="s">
        <v>7105</v>
      </c>
      <c r="O186" s="386">
        <v>600</v>
      </c>
    </row>
    <row r="187" spans="1:15" ht="16.8" customHeight="1" thickBot="1" x14ac:dyDescent="0.35">
      <c r="A187" s="351" t="s">
        <v>7567</v>
      </c>
      <c r="B187" s="393" t="s">
        <v>6067</v>
      </c>
      <c r="C187" s="365" t="s">
        <v>6868</v>
      </c>
      <c r="D187" s="366" t="s">
        <v>6126</v>
      </c>
      <c r="E187" s="384" t="s">
        <v>4139</v>
      </c>
      <c r="F187" s="394" t="s">
        <v>7230</v>
      </c>
      <c r="G187" s="394" t="s">
        <v>7231</v>
      </c>
      <c r="H187" s="394" t="s">
        <v>7232</v>
      </c>
      <c r="I187" s="397">
        <v>300</v>
      </c>
      <c r="J187" s="394" t="s">
        <v>7098</v>
      </c>
      <c r="K187" s="384">
        <v>3</v>
      </c>
      <c r="L187" s="384">
        <v>5</v>
      </c>
      <c r="M187" s="385" t="s">
        <v>7568</v>
      </c>
      <c r="N187" s="382" t="s">
        <v>7100</v>
      </c>
      <c r="O187" s="386">
        <v>900</v>
      </c>
    </row>
    <row r="188" spans="1:15" ht="16.8" customHeight="1" thickBot="1" x14ac:dyDescent="0.35">
      <c r="A188" s="351" t="s">
        <v>7569</v>
      </c>
      <c r="B188" s="414" t="s">
        <v>1119</v>
      </c>
      <c r="C188" s="365" t="s">
        <v>6868</v>
      </c>
      <c r="D188" s="366" t="s">
        <v>6126</v>
      </c>
      <c r="E188" s="384" t="s">
        <v>4139</v>
      </c>
      <c r="F188" s="394" t="s">
        <v>7230</v>
      </c>
      <c r="G188" s="394" t="s">
        <v>7231</v>
      </c>
      <c r="H188" s="394" t="s">
        <v>7232</v>
      </c>
      <c r="I188" s="397">
        <v>300</v>
      </c>
      <c r="J188" s="394" t="s">
        <v>7098</v>
      </c>
      <c r="K188" s="384">
        <v>1</v>
      </c>
      <c r="L188" s="384">
        <v>5</v>
      </c>
      <c r="M188" s="385" t="s">
        <v>7570</v>
      </c>
      <c r="N188" s="382" t="s">
        <v>7098</v>
      </c>
      <c r="O188" s="386">
        <v>300</v>
      </c>
    </row>
    <row r="189" spans="1:15" ht="16.8" customHeight="1" thickBot="1" x14ac:dyDescent="0.35">
      <c r="A189" s="351" t="s">
        <v>7571</v>
      </c>
      <c r="B189" s="435" t="s">
        <v>6107</v>
      </c>
      <c r="C189" s="365" t="s">
        <v>6868</v>
      </c>
      <c r="D189" s="345" t="s">
        <v>6128</v>
      </c>
      <c r="E189" s="384" t="s">
        <v>4139</v>
      </c>
      <c r="F189" s="394" t="s">
        <v>7230</v>
      </c>
      <c r="G189" s="394" t="s">
        <v>7231</v>
      </c>
      <c r="H189" s="394" t="s">
        <v>7232</v>
      </c>
      <c r="I189" s="397">
        <v>300</v>
      </c>
      <c r="J189" s="394" t="s">
        <v>7098</v>
      </c>
      <c r="K189" s="384">
        <v>1</v>
      </c>
      <c r="L189" s="384">
        <v>5</v>
      </c>
      <c r="M189" s="385" t="s">
        <v>7572</v>
      </c>
      <c r="N189" s="382" t="s">
        <v>7098</v>
      </c>
      <c r="O189" s="386">
        <v>300</v>
      </c>
    </row>
    <row r="190" spans="1:15" ht="16.8" customHeight="1" thickBot="1" x14ac:dyDescent="0.35">
      <c r="A190" s="351" t="s">
        <v>7573</v>
      </c>
      <c r="B190" s="399" t="s">
        <v>1123</v>
      </c>
      <c r="C190" s="365" t="s">
        <v>6868</v>
      </c>
      <c r="D190" s="366" t="s">
        <v>6126</v>
      </c>
      <c r="E190" s="384" t="s">
        <v>4139</v>
      </c>
      <c r="F190" s="394" t="s">
        <v>7230</v>
      </c>
      <c r="G190" s="394" t="s">
        <v>7231</v>
      </c>
      <c r="H190" s="394" t="s">
        <v>7232</v>
      </c>
      <c r="I190" s="397">
        <v>300</v>
      </c>
      <c r="J190" s="394" t="s">
        <v>7098</v>
      </c>
      <c r="K190" s="384">
        <v>1</v>
      </c>
      <c r="L190" s="384">
        <v>5</v>
      </c>
      <c r="M190" s="385" t="s">
        <v>7574</v>
      </c>
      <c r="N190" s="382" t="s">
        <v>7098</v>
      </c>
      <c r="O190" s="386">
        <v>300</v>
      </c>
    </row>
    <row r="191" spans="1:15" ht="16.8" customHeight="1" thickBot="1" x14ac:dyDescent="0.35">
      <c r="A191" s="351" t="s">
        <v>7575</v>
      </c>
      <c r="B191" s="416" t="s">
        <v>6064</v>
      </c>
      <c r="C191" s="365" t="s">
        <v>6868</v>
      </c>
      <c r="D191" s="366" t="s">
        <v>6126</v>
      </c>
      <c r="E191" s="384" t="s">
        <v>4139</v>
      </c>
      <c r="F191" s="394" t="s">
        <v>7230</v>
      </c>
      <c r="G191" s="394" t="s">
        <v>7231</v>
      </c>
      <c r="H191" s="394" t="s">
        <v>7232</v>
      </c>
      <c r="I191" s="397">
        <v>300</v>
      </c>
      <c r="J191" s="394" t="s">
        <v>7098</v>
      </c>
      <c r="K191" s="384">
        <v>16</v>
      </c>
      <c r="L191" s="384">
        <v>5</v>
      </c>
      <c r="M191" s="385" t="s">
        <v>7576</v>
      </c>
      <c r="N191" s="382" t="s">
        <v>7577</v>
      </c>
      <c r="O191" s="383">
        <v>4.8</v>
      </c>
    </row>
    <row r="192" spans="1:15" ht="16.8" customHeight="1" thickBot="1" x14ac:dyDescent="0.35">
      <c r="A192" s="351" t="s">
        <v>7578</v>
      </c>
      <c r="B192" s="416" t="s">
        <v>6064</v>
      </c>
      <c r="C192" s="365" t="s">
        <v>6868</v>
      </c>
      <c r="D192" s="366" t="s">
        <v>6126</v>
      </c>
      <c r="E192" s="384" t="s">
        <v>4139</v>
      </c>
      <c r="F192" s="394" t="s">
        <v>7230</v>
      </c>
      <c r="G192" s="394" t="s">
        <v>7231</v>
      </c>
      <c r="H192" s="394" t="s">
        <v>7232</v>
      </c>
      <c r="I192" s="397">
        <v>300</v>
      </c>
      <c r="J192" s="394" t="s">
        <v>7098</v>
      </c>
      <c r="K192" s="384">
        <v>1</v>
      </c>
      <c r="L192" s="384">
        <v>5</v>
      </c>
      <c r="M192" s="385" t="s">
        <v>7579</v>
      </c>
      <c r="N192" s="382" t="s">
        <v>7098</v>
      </c>
      <c r="O192" s="386">
        <v>300</v>
      </c>
    </row>
    <row r="193" spans="1:15" ht="16.8" customHeight="1" thickBot="1" x14ac:dyDescent="0.35">
      <c r="A193" s="351" t="s">
        <v>7580</v>
      </c>
      <c r="B193" s="418" t="s">
        <v>6873</v>
      </c>
      <c r="C193" s="365" t="s">
        <v>6868</v>
      </c>
      <c r="D193" s="366" t="s">
        <v>6126</v>
      </c>
      <c r="E193" s="384" t="s">
        <v>4139</v>
      </c>
      <c r="F193" s="394" t="s">
        <v>7230</v>
      </c>
      <c r="G193" s="394" t="s">
        <v>7231</v>
      </c>
      <c r="H193" s="394" t="s">
        <v>7232</v>
      </c>
      <c r="I193" s="395">
        <v>1</v>
      </c>
      <c r="J193" s="394" t="s">
        <v>7101</v>
      </c>
      <c r="K193" s="384">
        <v>2</v>
      </c>
      <c r="L193" s="384">
        <v>5</v>
      </c>
      <c r="M193" s="385" t="s">
        <v>7581</v>
      </c>
      <c r="N193" s="382" t="s">
        <v>7114</v>
      </c>
      <c r="O193" s="383">
        <v>2</v>
      </c>
    </row>
    <row r="194" spans="1:15" ht="16.8" customHeight="1" thickBot="1" x14ac:dyDescent="0.35">
      <c r="A194" s="351" t="s">
        <v>7582</v>
      </c>
      <c r="B194" s="418" t="s">
        <v>6873</v>
      </c>
      <c r="C194" s="365" t="s">
        <v>6868</v>
      </c>
      <c r="D194" s="366" t="s">
        <v>6126</v>
      </c>
      <c r="E194" s="384" t="s">
        <v>4139</v>
      </c>
      <c r="F194" s="394" t="s">
        <v>7230</v>
      </c>
      <c r="G194" s="394" t="s">
        <v>7231</v>
      </c>
      <c r="H194" s="394" t="s">
        <v>7232</v>
      </c>
      <c r="I194" s="397">
        <v>300</v>
      </c>
      <c r="J194" s="394" t="s">
        <v>7098</v>
      </c>
      <c r="K194" s="384">
        <v>3</v>
      </c>
      <c r="L194" s="384">
        <v>5</v>
      </c>
      <c r="M194" s="385" t="s">
        <v>7583</v>
      </c>
      <c r="N194" s="382" t="s">
        <v>7100</v>
      </c>
      <c r="O194" s="386">
        <v>900</v>
      </c>
    </row>
    <row r="195" spans="1:15" ht="16.8" customHeight="1" thickBot="1" x14ac:dyDescent="0.35">
      <c r="A195" s="351" t="s">
        <v>7584</v>
      </c>
      <c r="B195" s="432" t="s">
        <v>6872</v>
      </c>
      <c r="C195" s="365" t="s">
        <v>6868</v>
      </c>
      <c r="D195" s="366" t="s">
        <v>6126</v>
      </c>
      <c r="E195" s="384" t="s">
        <v>4139</v>
      </c>
      <c r="F195" s="394" t="s">
        <v>7230</v>
      </c>
      <c r="G195" s="394" t="s">
        <v>7231</v>
      </c>
      <c r="H195" s="394" t="s">
        <v>7232</v>
      </c>
      <c r="I195" s="397">
        <v>300</v>
      </c>
      <c r="J195" s="394" t="s">
        <v>7098</v>
      </c>
      <c r="K195" s="384">
        <v>1</v>
      </c>
      <c r="L195" s="384">
        <v>5</v>
      </c>
      <c r="M195" s="385" t="s">
        <v>7585</v>
      </c>
      <c r="N195" s="382" t="s">
        <v>7098</v>
      </c>
      <c r="O195" s="386">
        <v>300</v>
      </c>
    </row>
    <row r="196" spans="1:15" ht="16.8" customHeight="1" thickBot="1" x14ac:dyDescent="0.35">
      <c r="A196" s="351" t="s">
        <v>7586</v>
      </c>
      <c r="B196" s="408" t="s">
        <v>1134</v>
      </c>
      <c r="C196" s="365" t="s">
        <v>6868</v>
      </c>
      <c r="D196" s="345" t="s">
        <v>6128</v>
      </c>
      <c r="E196" s="384" t="s">
        <v>4139</v>
      </c>
      <c r="F196" s="394" t="s">
        <v>7230</v>
      </c>
      <c r="G196" s="394" t="s">
        <v>7231</v>
      </c>
      <c r="H196" s="394" t="s">
        <v>7232</v>
      </c>
      <c r="I196" s="397">
        <v>700</v>
      </c>
      <c r="J196" s="394" t="s">
        <v>7107</v>
      </c>
      <c r="K196" s="384">
        <v>1</v>
      </c>
      <c r="L196" s="384">
        <v>5</v>
      </c>
      <c r="M196" s="385" t="s">
        <v>7587</v>
      </c>
      <c r="N196" s="382" t="s">
        <v>7107</v>
      </c>
      <c r="O196" s="386">
        <v>700</v>
      </c>
    </row>
    <row r="197" spans="1:15" ht="16.8" customHeight="1" thickBot="1" x14ac:dyDescent="0.35">
      <c r="A197" s="351" t="s">
        <v>7588</v>
      </c>
      <c r="B197" s="400" t="s">
        <v>6093</v>
      </c>
      <c r="C197" s="365" t="s">
        <v>6868</v>
      </c>
      <c r="D197" s="366" t="s">
        <v>6126</v>
      </c>
      <c r="E197" s="384" t="s">
        <v>4139</v>
      </c>
      <c r="F197" s="394" t="s">
        <v>7230</v>
      </c>
      <c r="G197" s="394" t="s">
        <v>7231</v>
      </c>
      <c r="H197" s="394" t="s">
        <v>7232</v>
      </c>
      <c r="I197" s="397">
        <v>700</v>
      </c>
      <c r="J197" s="394" t="s">
        <v>7107</v>
      </c>
      <c r="K197" s="384">
        <v>1</v>
      </c>
      <c r="L197" s="384">
        <v>5</v>
      </c>
      <c r="M197" s="385" t="s">
        <v>7589</v>
      </c>
      <c r="N197" s="382" t="s">
        <v>7107</v>
      </c>
      <c r="O197" s="386">
        <v>700</v>
      </c>
    </row>
    <row r="198" spans="1:15" ht="16.8" customHeight="1" thickBot="1" x14ac:dyDescent="0.35">
      <c r="A198" s="351" t="s">
        <v>7590</v>
      </c>
      <c r="B198" s="400" t="s">
        <v>6093</v>
      </c>
      <c r="C198" s="365" t="s">
        <v>6868</v>
      </c>
      <c r="D198" s="366" t="s">
        <v>6126</v>
      </c>
      <c r="E198" s="384" t="s">
        <v>4139</v>
      </c>
      <c r="F198" s="394" t="s">
        <v>7230</v>
      </c>
      <c r="G198" s="394" t="s">
        <v>7231</v>
      </c>
      <c r="H198" s="394" t="s">
        <v>7232</v>
      </c>
      <c r="I198" s="397">
        <v>300</v>
      </c>
      <c r="J198" s="394" t="s">
        <v>7098</v>
      </c>
      <c r="K198" s="384">
        <v>2</v>
      </c>
      <c r="L198" s="384">
        <v>5</v>
      </c>
      <c r="M198" s="385" t="s">
        <v>7591</v>
      </c>
      <c r="N198" s="382" t="s">
        <v>7105</v>
      </c>
      <c r="O198" s="386">
        <v>600</v>
      </c>
    </row>
    <row r="199" spans="1:15" ht="16.8" customHeight="1" thickBot="1" x14ac:dyDescent="0.35">
      <c r="A199" s="351" t="s">
        <v>1749</v>
      </c>
      <c r="B199" s="429" t="s">
        <v>6086</v>
      </c>
      <c r="C199" s="365" t="s">
        <v>6868</v>
      </c>
      <c r="D199" s="366" t="s">
        <v>6126</v>
      </c>
      <c r="E199" s="384" t="s">
        <v>4139</v>
      </c>
      <c r="F199" s="394" t="s">
        <v>7230</v>
      </c>
      <c r="G199" s="394" t="s">
        <v>7231</v>
      </c>
      <c r="H199" s="394" t="s">
        <v>7232</v>
      </c>
      <c r="I199" s="397">
        <v>300</v>
      </c>
      <c r="J199" s="394" t="s">
        <v>7098</v>
      </c>
      <c r="K199" s="384">
        <v>2</v>
      </c>
      <c r="L199" s="384">
        <v>5</v>
      </c>
      <c r="M199" s="385" t="s">
        <v>7592</v>
      </c>
      <c r="N199" s="382" t="s">
        <v>7105</v>
      </c>
      <c r="O199" s="386">
        <v>600</v>
      </c>
    </row>
    <row r="200" spans="1:15" ht="16.8" customHeight="1" thickBot="1" x14ac:dyDescent="0.35">
      <c r="A200" s="351" t="s">
        <v>7563</v>
      </c>
      <c r="B200" s="365" t="s">
        <v>6973</v>
      </c>
      <c r="C200" s="365" t="s">
        <v>6868</v>
      </c>
      <c r="D200" s="366" t="s">
        <v>6126</v>
      </c>
      <c r="E200" s="384" t="s">
        <v>4139</v>
      </c>
      <c r="F200" s="394" t="s">
        <v>7230</v>
      </c>
      <c r="G200" s="394" t="s">
        <v>7231</v>
      </c>
      <c r="H200" s="394" t="s">
        <v>7232</v>
      </c>
      <c r="I200" s="397">
        <v>300</v>
      </c>
      <c r="J200" s="394" t="s">
        <v>7098</v>
      </c>
      <c r="K200" s="384">
        <v>1</v>
      </c>
      <c r="L200" s="384">
        <v>5</v>
      </c>
      <c r="M200" s="385" t="s">
        <v>7593</v>
      </c>
      <c r="N200" s="382" t="s">
        <v>7098</v>
      </c>
      <c r="O200" s="386">
        <v>300</v>
      </c>
    </row>
    <row r="201" spans="1:15" ht="16.8" customHeight="1" thickBot="1" x14ac:dyDescent="0.35">
      <c r="A201" s="351" t="s">
        <v>7594</v>
      </c>
      <c r="B201" s="365" t="s">
        <v>6973</v>
      </c>
      <c r="C201" s="365" t="s">
        <v>6868</v>
      </c>
      <c r="D201" s="366" t="s">
        <v>6126</v>
      </c>
      <c r="E201" s="384" t="s">
        <v>4139</v>
      </c>
      <c r="F201" s="394" t="s">
        <v>7230</v>
      </c>
      <c r="G201" s="394" t="s">
        <v>7231</v>
      </c>
      <c r="H201" s="394" t="s">
        <v>7232</v>
      </c>
      <c r="I201" s="397">
        <v>300</v>
      </c>
      <c r="J201" s="394" t="s">
        <v>7098</v>
      </c>
      <c r="K201" s="384">
        <v>1</v>
      </c>
      <c r="L201" s="384">
        <v>5</v>
      </c>
      <c r="M201" s="385" t="s">
        <v>7595</v>
      </c>
      <c r="N201" s="382" t="s">
        <v>7098</v>
      </c>
      <c r="O201" s="386">
        <v>300</v>
      </c>
    </row>
    <row r="202" spans="1:15" ht="16.8" customHeight="1" thickBot="1" x14ac:dyDescent="0.35">
      <c r="A202" s="351" t="s">
        <v>7596</v>
      </c>
      <c r="B202" s="410" t="s">
        <v>6055</v>
      </c>
      <c r="C202" s="365" t="s">
        <v>6868</v>
      </c>
      <c r="D202" s="366" t="s">
        <v>6126</v>
      </c>
      <c r="E202" s="384" t="s">
        <v>4139</v>
      </c>
      <c r="F202" s="394" t="s">
        <v>7230</v>
      </c>
      <c r="G202" s="394" t="s">
        <v>7231</v>
      </c>
      <c r="H202" s="394" t="s">
        <v>7232</v>
      </c>
      <c r="I202" s="397">
        <v>300</v>
      </c>
      <c r="J202" s="394" t="s">
        <v>7098</v>
      </c>
      <c r="K202" s="384">
        <v>2</v>
      </c>
      <c r="L202" s="384">
        <v>5</v>
      </c>
      <c r="M202" s="385" t="s">
        <v>7597</v>
      </c>
      <c r="N202" s="382" t="s">
        <v>7105</v>
      </c>
      <c r="O202" s="386">
        <v>600</v>
      </c>
    </row>
    <row r="203" spans="1:15" ht="16.8" customHeight="1" thickBot="1" x14ac:dyDescent="0.35">
      <c r="A203" s="351" t="s">
        <v>7590</v>
      </c>
      <c r="B203" s="421" t="s">
        <v>7111</v>
      </c>
      <c r="C203" s="365" t="s">
        <v>6868</v>
      </c>
      <c r="D203" s="366" t="s">
        <v>6126</v>
      </c>
      <c r="E203" s="384" t="s">
        <v>4139</v>
      </c>
      <c r="F203" s="394" t="s">
        <v>7230</v>
      </c>
      <c r="G203" s="394" t="s">
        <v>7231</v>
      </c>
      <c r="H203" s="394" t="s">
        <v>7232</v>
      </c>
      <c r="I203" s="397">
        <v>300</v>
      </c>
      <c r="J203" s="394" t="s">
        <v>7098</v>
      </c>
      <c r="K203" s="384">
        <v>1</v>
      </c>
      <c r="L203" s="384">
        <v>5</v>
      </c>
      <c r="M203" s="385" t="s">
        <v>7598</v>
      </c>
      <c r="N203" s="382" t="s">
        <v>7098</v>
      </c>
      <c r="O203" s="386">
        <v>300</v>
      </c>
    </row>
    <row r="204" spans="1:15" ht="16.8" customHeight="1" thickBot="1" x14ac:dyDescent="0.35">
      <c r="A204" s="351" t="s">
        <v>7599</v>
      </c>
      <c r="B204" s="401" t="s">
        <v>5945</v>
      </c>
      <c r="C204" s="365" t="s">
        <v>6868</v>
      </c>
      <c r="D204" s="366" t="s">
        <v>6126</v>
      </c>
      <c r="E204" s="384" t="s">
        <v>4139</v>
      </c>
      <c r="F204" s="394" t="s">
        <v>7230</v>
      </c>
      <c r="G204" s="394" t="s">
        <v>7231</v>
      </c>
      <c r="H204" s="394" t="s">
        <v>7232</v>
      </c>
      <c r="I204" s="397">
        <v>300</v>
      </c>
      <c r="J204" s="394" t="s">
        <v>7098</v>
      </c>
      <c r="K204" s="384">
        <v>1</v>
      </c>
      <c r="L204" s="384">
        <v>5</v>
      </c>
      <c r="M204" s="385" t="s">
        <v>7600</v>
      </c>
      <c r="N204" s="382" t="s">
        <v>7098</v>
      </c>
      <c r="O204" s="386">
        <v>300</v>
      </c>
    </row>
    <row r="205" spans="1:15" ht="16.8" customHeight="1" thickBot="1" x14ac:dyDescent="0.35">
      <c r="A205" s="351" t="s">
        <v>7601</v>
      </c>
      <c r="B205" s="411" t="s">
        <v>6087</v>
      </c>
      <c r="C205" s="365" t="s">
        <v>6868</v>
      </c>
      <c r="D205" s="366" t="s">
        <v>6126</v>
      </c>
      <c r="E205" s="384" t="s">
        <v>4139</v>
      </c>
      <c r="F205" s="394" t="s">
        <v>7230</v>
      </c>
      <c r="G205" s="394" t="s">
        <v>7231</v>
      </c>
      <c r="H205" s="394" t="s">
        <v>7232</v>
      </c>
      <c r="I205" s="397">
        <v>300</v>
      </c>
      <c r="J205" s="394" t="s">
        <v>7098</v>
      </c>
      <c r="K205" s="384">
        <v>1</v>
      </c>
      <c r="L205" s="384">
        <v>5</v>
      </c>
      <c r="M205" s="385" t="s">
        <v>7602</v>
      </c>
      <c r="N205" s="382" t="s">
        <v>7098</v>
      </c>
      <c r="O205" s="386">
        <v>300</v>
      </c>
    </row>
    <row r="206" spans="1:15" ht="16.8" customHeight="1" thickBot="1" x14ac:dyDescent="0.35">
      <c r="A206" s="351" t="s">
        <v>7603</v>
      </c>
      <c r="B206" s="411" t="s">
        <v>6087</v>
      </c>
      <c r="C206" s="365" t="s">
        <v>6868</v>
      </c>
      <c r="D206" s="366" t="s">
        <v>6126</v>
      </c>
      <c r="E206" s="384" t="s">
        <v>4139</v>
      </c>
      <c r="F206" s="394" t="s">
        <v>7230</v>
      </c>
      <c r="G206" s="394" t="s">
        <v>7231</v>
      </c>
      <c r="H206" s="394" t="s">
        <v>7232</v>
      </c>
      <c r="I206" s="397">
        <v>300</v>
      </c>
      <c r="J206" s="394" t="s">
        <v>7098</v>
      </c>
      <c r="K206" s="384">
        <v>1</v>
      </c>
      <c r="L206" s="384">
        <v>5</v>
      </c>
      <c r="M206" s="385" t="s">
        <v>7604</v>
      </c>
      <c r="N206" s="382" t="s">
        <v>7098</v>
      </c>
      <c r="O206" s="386">
        <v>300</v>
      </c>
    </row>
    <row r="207" spans="1:15" ht="16.8" customHeight="1" thickBot="1" x14ac:dyDescent="0.35">
      <c r="A207" s="351" t="s">
        <v>7605</v>
      </c>
      <c r="B207" s="403" t="s">
        <v>6877</v>
      </c>
      <c r="C207" s="365" t="s">
        <v>6868</v>
      </c>
      <c r="D207" s="366" t="s">
        <v>6126</v>
      </c>
      <c r="E207" s="384" t="s">
        <v>4139</v>
      </c>
      <c r="F207" s="394" t="s">
        <v>7230</v>
      </c>
      <c r="G207" s="394" t="s">
        <v>7231</v>
      </c>
      <c r="H207" s="394" t="s">
        <v>7232</v>
      </c>
      <c r="I207" s="397">
        <v>300</v>
      </c>
      <c r="J207" s="394" t="s">
        <v>7098</v>
      </c>
      <c r="K207" s="384">
        <v>4</v>
      </c>
      <c r="L207" s="384">
        <v>5</v>
      </c>
      <c r="M207" s="385" t="s">
        <v>7606</v>
      </c>
      <c r="N207" s="382" t="s">
        <v>7104</v>
      </c>
      <c r="O207" s="383">
        <v>1.2</v>
      </c>
    </row>
    <row r="208" spans="1:15" ht="16.8" customHeight="1" thickBot="1" x14ac:dyDescent="0.35">
      <c r="A208" s="351" t="s">
        <v>7607</v>
      </c>
      <c r="B208" s="403" t="s">
        <v>6877</v>
      </c>
      <c r="C208" s="365" t="s">
        <v>6868</v>
      </c>
      <c r="D208" s="366" t="s">
        <v>6126</v>
      </c>
      <c r="E208" s="384" t="s">
        <v>4139</v>
      </c>
      <c r="F208" s="394" t="s">
        <v>7230</v>
      </c>
      <c r="G208" s="394" t="s">
        <v>7231</v>
      </c>
      <c r="H208" s="394" t="s">
        <v>7232</v>
      </c>
      <c r="I208" s="397">
        <v>700</v>
      </c>
      <c r="J208" s="394" t="s">
        <v>7107</v>
      </c>
      <c r="K208" s="384">
        <v>5</v>
      </c>
      <c r="L208" s="384">
        <v>5</v>
      </c>
      <c r="M208" s="385" t="s">
        <v>7608</v>
      </c>
      <c r="N208" s="382" t="s">
        <v>7609</v>
      </c>
      <c r="O208" s="383">
        <v>3.5</v>
      </c>
    </row>
    <row r="209" spans="1:15" ht="16.8" customHeight="1" thickBot="1" x14ac:dyDescent="0.35">
      <c r="A209" s="351" t="s">
        <v>7610</v>
      </c>
      <c r="B209" s="417" t="s">
        <v>6059</v>
      </c>
      <c r="C209" s="365" t="s">
        <v>6868</v>
      </c>
      <c r="D209" s="366" t="s">
        <v>6126</v>
      </c>
      <c r="E209" s="384" t="s">
        <v>4139</v>
      </c>
      <c r="F209" s="394" t="s">
        <v>7230</v>
      </c>
      <c r="G209" s="394" t="s">
        <v>7231</v>
      </c>
      <c r="H209" s="394" t="s">
        <v>7232</v>
      </c>
      <c r="I209" s="397">
        <v>300</v>
      </c>
      <c r="J209" s="394" t="s">
        <v>7098</v>
      </c>
      <c r="K209" s="384">
        <v>1</v>
      </c>
      <c r="L209" s="384">
        <v>5</v>
      </c>
      <c r="M209" s="385" t="s">
        <v>7611</v>
      </c>
      <c r="N209" s="382" t="s">
        <v>7098</v>
      </c>
      <c r="O209" s="386">
        <v>300</v>
      </c>
    </row>
    <row r="210" spans="1:15" ht="16.8" customHeight="1" thickBot="1" x14ac:dyDescent="0.35">
      <c r="A210" s="351" t="s">
        <v>7612</v>
      </c>
      <c r="B210" s="404" t="s">
        <v>6073</v>
      </c>
      <c r="C210" s="365" t="s">
        <v>6868</v>
      </c>
      <c r="D210" s="366" t="s">
        <v>6126</v>
      </c>
      <c r="E210" s="384" t="s">
        <v>4139</v>
      </c>
      <c r="F210" s="394" t="s">
        <v>7230</v>
      </c>
      <c r="G210" s="394" t="s">
        <v>7231</v>
      </c>
      <c r="H210" s="394" t="s">
        <v>7232</v>
      </c>
      <c r="I210" s="397">
        <v>300</v>
      </c>
      <c r="J210" s="394" t="s">
        <v>7098</v>
      </c>
      <c r="K210" s="384">
        <v>1</v>
      </c>
      <c r="L210" s="384">
        <v>5</v>
      </c>
      <c r="M210" s="385" t="s">
        <v>7613</v>
      </c>
      <c r="N210" s="382" t="s">
        <v>7098</v>
      </c>
      <c r="O210" s="386">
        <v>300</v>
      </c>
    </row>
    <row r="211" spans="1:15" ht="16.8" customHeight="1" thickBot="1" x14ac:dyDescent="0.35">
      <c r="A211" s="352" t="s">
        <v>7612</v>
      </c>
      <c r="B211" s="404" t="s">
        <v>6073</v>
      </c>
      <c r="C211" s="365" t="s">
        <v>6868</v>
      </c>
      <c r="D211" s="366" t="s">
        <v>6126</v>
      </c>
      <c r="E211" s="384" t="s">
        <v>4139</v>
      </c>
      <c r="F211" s="394" t="s">
        <v>7230</v>
      </c>
      <c r="G211" s="394" t="s">
        <v>7231</v>
      </c>
      <c r="H211" s="394" t="s">
        <v>7232</v>
      </c>
      <c r="I211" s="397">
        <v>300</v>
      </c>
      <c r="J211" s="394" t="s">
        <v>7098</v>
      </c>
      <c r="K211" s="384">
        <v>3</v>
      </c>
      <c r="L211" s="384">
        <v>5</v>
      </c>
      <c r="M211" s="385" t="s">
        <v>7614</v>
      </c>
      <c r="N211" s="382" t="s">
        <v>7100</v>
      </c>
      <c r="O211" s="386">
        <v>900</v>
      </c>
    </row>
    <row r="212" spans="1:15" ht="16.8" customHeight="1" thickBot="1" x14ac:dyDescent="0.35">
      <c r="A212" s="351" t="s">
        <v>7615</v>
      </c>
      <c r="B212" s="404" t="s">
        <v>6073</v>
      </c>
      <c r="C212" s="365" t="s">
        <v>6868</v>
      </c>
      <c r="D212" s="366" t="s">
        <v>6126</v>
      </c>
      <c r="E212" s="384" t="s">
        <v>4139</v>
      </c>
      <c r="F212" s="394" t="s">
        <v>7230</v>
      </c>
      <c r="G212" s="394" t="s">
        <v>7231</v>
      </c>
      <c r="H212" s="394" t="s">
        <v>7232</v>
      </c>
      <c r="I212" s="397">
        <v>500</v>
      </c>
      <c r="J212" s="394" t="s">
        <v>7095</v>
      </c>
      <c r="K212" s="384">
        <v>3</v>
      </c>
      <c r="L212" s="384">
        <v>5</v>
      </c>
      <c r="M212" s="385" t="s">
        <v>7616</v>
      </c>
      <c r="N212" s="382" t="s">
        <v>7120</v>
      </c>
      <c r="O212" s="383">
        <v>1.5</v>
      </c>
    </row>
    <row r="213" spans="1:15" ht="16.8" customHeight="1" thickBot="1" x14ac:dyDescent="0.35">
      <c r="A213" s="351" t="s">
        <v>7617</v>
      </c>
      <c r="B213" s="404" t="s">
        <v>6073</v>
      </c>
      <c r="C213" s="365" t="s">
        <v>6868</v>
      </c>
      <c r="D213" s="366" t="s">
        <v>6126</v>
      </c>
      <c r="E213" s="384" t="s">
        <v>4139</v>
      </c>
      <c r="F213" s="394" t="s">
        <v>7230</v>
      </c>
      <c r="G213" s="394" t="s">
        <v>7231</v>
      </c>
      <c r="H213" s="394" t="s">
        <v>7232</v>
      </c>
      <c r="I213" s="397">
        <v>300</v>
      </c>
      <c r="J213" s="394" t="s">
        <v>7098</v>
      </c>
      <c r="K213" s="384">
        <v>2</v>
      </c>
      <c r="L213" s="384">
        <v>5</v>
      </c>
      <c r="M213" s="385" t="s">
        <v>7618</v>
      </c>
      <c r="N213" s="382" t="s">
        <v>7105</v>
      </c>
      <c r="O213" s="386">
        <v>600</v>
      </c>
    </row>
    <row r="214" spans="1:15" ht="16.8" customHeight="1" thickBot="1" x14ac:dyDescent="0.35">
      <c r="A214" s="351" t="s">
        <v>7619</v>
      </c>
      <c r="B214" s="404" t="s">
        <v>6083</v>
      </c>
      <c r="C214" s="365" t="s">
        <v>6868</v>
      </c>
      <c r="D214" s="366" t="s">
        <v>6126</v>
      </c>
      <c r="E214" s="384" t="s">
        <v>4139</v>
      </c>
      <c r="F214" s="394" t="s">
        <v>7230</v>
      </c>
      <c r="G214" s="394" t="s">
        <v>7231</v>
      </c>
      <c r="H214" s="394" t="s">
        <v>7232</v>
      </c>
      <c r="I214" s="397">
        <v>300</v>
      </c>
      <c r="J214" s="394" t="s">
        <v>7098</v>
      </c>
      <c r="K214" s="384">
        <v>1</v>
      </c>
      <c r="L214" s="384">
        <v>5</v>
      </c>
      <c r="M214" s="385" t="s">
        <v>7620</v>
      </c>
      <c r="N214" s="382" t="s">
        <v>7098</v>
      </c>
      <c r="O214" s="386">
        <v>300</v>
      </c>
    </row>
    <row r="215" spans="1:15" ht="16.8" customHeight="1" thickBot="1" x14ac:dyDescent="0.35">
      <c r="A215" s="351" t="s">
        <v>7621</v>
      </c>
      <c r="B215" s="396" t="s">
        <v>6110</v>
      </c>
      <c r="C215" s="365" t="s">
        <v>6868</v>
      </c>
      <c r="D215" s="366" t="s">
        <v>6126</v>
      </c>
      <c r="E215" s="384" t="s">
        <v>4139</v>
      </c>
      <c r="F215" s="394" t="s">
        <v>7230</v>
      </c>
      <c r="G215" s="394" t="s">
        <v>7231</v>
      </c>
      <c r="H215" s="394" t="s">
        <v>7232</v>
      </c>
      <c r="I215" s="397">
        <v>500</v>
      </c>
      <c r="J215" s="394" t="s">
        <v>7095</v>
      </c>
      <c r="K215" s="384">
        <v>1</v>
      </c>
      <c r="L215" s="384">
        <v>5</v>
      </c>
      <c r="M215" s="385" t="s">
        <v>7622</v>
      </c>
      <c r="N215" s="382" t="s">
        <v>7095</v>
      </c>
      <c r="O215" s="386">
        <v>500</v>
      </c>
    </row>
    <row r="216" spans="1:15" ht="16.8" customHeight="1" thickBot="1" x14ac:dyDescent="0.35">
      <c r="A216" s="351" t="s">
        <v>7623</v>
      </c>
      <c r="B216" s="437" t="s">
        <v>6870</v>
      </c>
      <c r="C216" s="365" t="s">
        <v>6868</v>
      </c>
      <c r="D216" s="366" t="s">
        <v>6126</v>
      </c>
      <c r="E216" s="384" t="s">
        <v>4139</v>
      </c>
      <c r="F216" s="394" t="s">
        <v>7230</v>
      </c>
      <c r="G216" s="394" t="s">
        <v>7231</v>
      </c>
      <c r="H216" s="394" t="s">
        <v>7232</v>
      </c>
      <c r="I216" s="397">
        <v>300</v>
      </c>
      <c r="J216" s="394" t="s">
        <v>7098</v>
      </c>
      <c r="K216" s="384">
        <v>2</v>
      </c>
      <c r="L216" s="384">
        <v>5</v>
      </c>
      <c r="M216" s="385" t="s">
        <v>7624</v>
      </c>
      <c r="N216" s="382" t="s">
        <v>7105</v>
      </c>
      <c r="O216" s="386">
        <v>600</v>
      </c>
    </row>
    <row r="217" spans="1:15" ht="16.8" customHeight="1" thickBot="1" x14ac:dyDescent="0.35">
      <c r="A217" s="351" t="s">
        <v>2981</v>
      </c>
      <c r="B217" s="437" t="s">
        <v>6870</v>
      </c>
      <c r="C217" s="365" t="s">
        <v>6868</v>
      </c>
      <c r="D217" s="366" t="s">
        <v>6126</v>
      </c>
      <c r="E217" s="384" t="s">
        <v>4139</v>
      </c>
      <c r="F217" s="394" t="s">
        <v>7230</v>
      </c>
      <c r="G217" s="394" t="s">
        <v>7231</v>
      </c>
      <c r="H217" s="394" t="s">
        <v>7232</v>
      </c>
      <c r="I217" s="397">
        <v>700</v>
      </c>
      <c r="J217" s="394" t="s">
        <v>7107</v>
      </c>
      <c r="K217" s="384">
        <v>1</v>
      </c>
      <c r="L217" s="384">
        <v>5</v>
      </c>
      <c r="M217" s="385" t="s">
        <v>7625</v>
      </c>
      <c r="N217" s="382" t="s">
        <v>7107</v>
      </c>
      <c r="O217" s="386">
        <v>700</v>
      </c>
    </row>
    <row r="218" spans="1:15" ht="16.8" customHeight="1" thickBot="1" x14ac:dyDescent="0.35">
      <c r="A218" s="351" t="s">
        <v>5027</v>
      </c>
      <c r="B218" s="437" t="s">
        <v>6870</v>
      </c>
      <c r="C218" s="365" t="s">
        <v>6868</v>
      </c>
      <c r="D218" s="366" t="s">
        <v>6126</v>
      </c>
      <c r="E218" s="384" t="s">
        <v>4139</v>
      </c>
      <c r="F218" s="394" t="s">
        <v>7230</v>
      </c>
      <c r="G218" s="394" t="s">
        <v>7231</v>
      </c>
      <c r="H218" s="394" t="s">
        <v>7232</v>
      </c>
      <c r="I218" s="397">
        <v>900</v>
      </c>
      <c r="J218" s="394" t="s">
        <v>7121</v>
      </c>
      <c r="K218" s="384">
        <v>1</v>
      </c>
      <c r="L218" s="384">
        <v>5</v>
      </c>
      <c r="M218" s="385" t="s">
        <v>7626</v>
      </c>
      <c r="N218" s="382" t="s">
        <v>7121</v>
      </c>
      <c r="O218" s="386">
        <v>900</v>
      </c>
    </row>
    <row r="219" spans="1:15" ht="16.8" customHeight="1" thickBot="1" x14ac:dyDescent="0.35">
      <c r="A219" s="351" t="s">
        <v>7627</v>
      </c>
      <c r="B219" s="413" t="s">
        <v>7169</v>
      </c>
      <c r="C219" s="365" t="s">
        <v>6868</v>
      </c>
      <c r="D219" s="366" t="s">
        <v>6126</v>
      </c>
      <c r="E219" s="384" t="s">
        <v>4139</v>
      </c>
      <c r="F219" s="394" t="s">
        <v>7230</v>
      </c>
      <c r="G219" s="394" t="s">
        <v>7233</v>
      </c>
      <c r="H219" s="394" t="s">
        <v>7232</v>
      </c>
      <c r="I219" s="397">
        <v>900</v>
      </c>
      <c r="J219" s="394" t="s">
        <v>7121</v>
      </c>
      <c r="K219" s="384">
        <v>1</v>
      </c>
      <c r="L219" s="384">
        <v>5</v>
      </c>
      <c r="M219" s="385" t="s">
        <v>7628</v>
      </c>
      <c r="N219" s="382" t="s">
        <v>7121</v>
      </c>
      <c r="O219" s="386">
        <v>900</v>
      </c>
    </row>
    <row r="220" spans="1:15" ht="16.8" customHeight="1" thickBot="1" x14ac:dyDescent="0.35">
      <c r="A220" s="351" t="s">
        <v>37</v>
      </c>
      <c r="B220" s="413" t="s">
        <v>7171</v>
      </c>
      <c r="C220" s="365" t="s">
        <v>6868</v>
      </c>
      <c r="D220" s="366" t="s">
        <v>6126</v>
      </c>
      <c r="E220" s="384" t="s">
        <v>4139</v>
      </c>
      <c r="F220" s="394" t="s">
        <v>7230</v>
      </c>
      <c r="G220" s="394" t="s">
        <v>7233</v>
      </c>
      <c r="H220" s="394" t="s">
        <v>7232</v>
      </c>
      <c r="I220" s="397">
        <v>300</v>
      </c>
      <c r="J220" s="394" t="s">
        <v>7098</v>
      </c>
      <c r="K220" s="384">
        <v>1</v>
      </c>
      <c r="L220" s="384">
        <v>5</v>
      </c>
      <c r="M220" s="385" t="s">
        <v>7629</v>
      </c>
      <c r="N220" s="382" t="s">
        <v>7098</v>
      </c>
      <c r="O220" s="386">
        <v>300</v>
      </c>
    </row>
    <row r="221" spans="1:15" ht="16.8" customHeight="1" thickBot="1" x14ac:dyDescent="0.35">
      <c r="A221" s="351" t="s">
        <v>7630</v>
      </c>
      <c r="B221" s="413" t="s">
        <v>7171</v>
      </c>
      <c r="C221" s="365" t="s">
        <v>6868</v>
      </c>
      <c r="D221" s="366" t="s">
        <v>6126</v>
      </c>
      <c r="E221" s="384" t="s">
        <v>4139</v>
      </c>
      <c r="F221" s="394" t="s">
        <v>7230</v>
      </c>
      <c r="G221" s="394" t="s">
        <v>7233</v>
      </c>
      <c r="H221" s="394" t="s">
        <v>7232</v>
      </c>
      <c r="I221" s="397">
        <v>500</v>
      </c>
      <c r="J221" s="394" t="s">
        <v>7095</v>
      </c>
      <c r="K221" s="384">
        <v>1</v>
      </c>
      <c r="L221" s="384">
        <v>5</v>
      </c>
      <c r="M221" s="385" t="s">
        <v>7631</v>
      </c>
      <c r="N221" s="382" t="s">
        <v>7095</v>
      </c>
      <c r="O221" s="386">
        <v>500</v>
      </c>
    </row>
    <row r="222" spans="1:15" ht="16.8" customHeight="1" thickBot="1" x14ac:dyDescent="0.35">
      <c r="A222" s="351" t="s">
        <v>7632</v>
      </c>
      <c r="B222" s="447" t="s">
        <v>7362</v>
      </c>
      <c r="C222" s="365" t="s">
        <v>6868</v>
      </c>
      <c r="D222" s="366" t="s">
        <v>6126</v>
      </c>
      <c r="E222" s="384" t="s">
        <v>4139</v>
      </c>
      <c r="F222" s="394" t="s">
        <v>7230</v>
      </c>
      <c r="G222" s="394" t="s">
        <v>7231</v>
      </c>
      <c r="H222" s="394" t="s">
        <v>7232</v>
      </c>
      <c r="I222" s="395">
        <v>2.8</v>
      </c>
      <c r="J222" s="394" t="s">
        <v>7112</v>
      </c>
      <c r="K222" s="384">
        <v>1</v>
      </c>
      <c r="L222" s="384">
        <v>6</v>
      </c>
      <c r="M222" s="385" t="s">
        <v>7633</v>
      </c>
      <c r="N222" s="382" t="s">
        <v>7112</v>
      </c>
      <c r="O222" s="383">
        <v>2.8</v>
      </c>
    </row>
    <row r="223" spans="1:15" ht="16.8" customHeight="1" thickBot="1" x14ac:dyDescent="0.35">
      <c r="A223" s="351" t="s">
        <v>7634</v>
      </c>
      <c r="B223" s="450" t="s">
        <v>7635</v>
      </c>
      <c r="C223" s="365" t="s">
        <v>6868</v>
      </c>
      <c r="D223" s="366" t="s">
        <v>6126</v>
      </c>
      <c r="E223" s="384" t="s">
        <v>4139</v>
      </c>
      <c r="F223" s="394" t="s">
        <v>7230</v>
      </c>
      <c r="G223" s="394" t="s">
        <v>7231</v>
      </c>
      <c r="H223" s="394" t="s">
        <v>7232</v>
      </c>
      <c r="I223" s="397">
        <v>500</v>
      </c>
      <c r="J223" s="394" t="s">
        <v>7095</v>
      </c>
      <c r="K223" s="384">
        <v>1</v>
      </c>
      <c r="L223" s="384">
        <v>6</v>
      </c>
      <c r="M223" s="385" t="s">
        <v>7636</v>
      </c>
      <c r="N223" s="382" t="s">
        <v>7095</v>
      </c>
      <c r="O223" s="386">
        <v>500</v>
      </c>
    </row>
    <row r="224" spans="1:15" ht="16.8" customHeight="1" thickBot="1" x14ac:dyDescent="0.35">
      <c r="A224" s="351" t="s">
        <v>7637</v>
      </c>
      <c r="B224" s="427" t="s">
        <v>1102</v>
      </c>
      <c r="C224" s="365" t="s">
        <v>6868</v>
      </c>
      <c r="D224" s="366" t="s">
        <v>6126</v>
      </c>
      <c r="E224" s="384" t="s">
        <v>4139</v>
      </c>
      <c r="F224" s="394" t="s">
        <v>7230</v>
      </c>
      <c r="G224" s="394" t="s">
        <v>7231</v>
      </c>
      <c r="H224" s="394" t="s">
        <v>7232</v>
      </c>
      <c r="I224" s="397">
        <v>500</v>
      </c>
      <c r="J224" s="394" t="s">
        <v>7095</v>
      </c>
      <c r="K224" s="384">
        <v>1</v>
      </c>
      <c r="L224" s="384">
        <v>6</v>
      </c>
      <c r="M224" s="385" t="s">
        <v>7638</v>
      </c>
      <c r="N224" s="382" t="s">
        <v>7095</v>
      </c>
      <c r="O224" s="386">
        <v>500</v>
      </c>
    </row>
    <row r="225" spans="1:15" ht="16.8" customHeight="1" thickBot="1" x14ac:dyDescent="0.35">
      <c r="A225" s="351" t="s">
        <v>7639</v>
      </c>
      <c r="B225" s="425" t="s">
        <v>1108</v>
      </c>
      <c r="C225" s="365" t="s">
        <v>6868</v>
      </c>
      <c r="D225" s="366" t="s">
        <v>6126</v>
      </c>
      <c r="E225" s="384" t="s">
        <v>4139</v>
      </c>
      <c r="F225" s="394" t="s">
        <v>7230</v>
      </c>
      <c r="G225" s="394" t="s">
        <v>7231</v>
      </c>
      <c r="H225" s="394" t="s">
        <v>7232</v>
      </c>
      <c r="I225" s="397">
        <v>300</v>
      </c>
      <c r="J225" s="394" t="s">
        <v>7098</v>
      </c>
      <c r="K225" s="384">
        <v>1</v>
      </c>
      <c r="L225" s="384">
        <v>6</v>
      </c>
      <c r="M225" s="385" t="s">
        <v>7640</v>
      </c>
      <c r="N225" s="382" t="s">
        <v>7098</v>
      </c>
      <c r="O225" s="386">
        <v>300</v>
      </c>
    </row>
    <row r="226" spans="1:15" ht="16.8" customHeight="1" thickBot="1" x14ac:dyDescent="0.35">
      <c r="A226" s="351" t="s">
        <v>7641</v>
      </c>
      <c r="B226" s="398" t="s">
        <v>6082</v>
      </c>
      <c r="C226" s="365" t="s">
        <v>6868</v>
      </c>
      <c r="D226" s="366" t="s">
        <v>6126</v>
      </c>
      <c r="E226" s="384" t="s">
        <v>4139</v>
      </c>
      <c r="F226" s="394" t="s">
        <v>7230</v>
      </c>
      <c r="G226" s="394" t="s">
        <v>7231</v>
      </c>
      <c r="H226" s="394" t="s">
        <v>7232</v>
      </c>
      <c r="I226" s="397">
        <v>300</v>
      </c>
      <c r="J226" s="394" t="s">
        <v>7098</v>
      </c>
      <c r="K226" s="384">
        <v>1</v>
      </c>
      <c r="L226" s="384">
        <v>6</v>
      </c>
      <c r="M226" s="385" t="s">
        <v>7642</v>
      </c>
      <c r="N226" s="382" t="s">
        <v>7098</v>
      </c>
      <c r="O226" s="386">
        <v>300</v>
      </c>
    </row>
    <row r="227" spans="1:15" ht="16.8" customHeight="1" thickBot="1" x14ac:dyDescent="0.35">
      <c r="A227" s="351" t="s">
        <v>7643</v>
      </c>
      <c r="B227" s="428" t="s">
        <v>6891</v>
      </c>
      <c r="C227" s="365" t="s">
        <v>6868</v>
      </c>
      <c r="D227" s="366" t="s">
        <v>6126</v>
      </c>
      <c r="E227" s="384" t="s">
        <v>4139</v>
      </c>
      <c r="F227" s="394" t="s">
        <v>7230</v>
      </c>
      <c r="G227" s="394" t="s">
        <v>7231</v>
      </c>
      <c r="H227" s="394" t="s">
        <v>7232</v>
      </c>
      <c r="I227" s="397">
        <v>300</v>
      </c>
      <c r="J227" s="394" t="s">
        <v>7098</v>
      </c>
      <c r="K227" s="384">
        <v>3</v>
      </c>
      <c r="L227" s="384">
        <v>6</v>
      </c>
      <c r="M227" s="385" t="s">
        <v>7644</v>
      </c>
      <c r="N227" s="382" t="s">
        <v>7100</v>
      </c>
      <c r="O227" s="386">
        <v>900</v>
      </c>
    </row>
    <row r="228" spans="1:15" ht="16.8" customHeight="1" thickBot="1" x14ac:dyDescent="0.35">
      <c r="A228" s="351" t="s">
        <v>7645</v>
      </c>
      <c r="B228" s="435" t="s">
        <v>6107</v>
      </c>
      <c r="C228" s="365" t="s">
        <v>6868</v>
      </c>
      <c r="D228" s="366" t="s">
        <v>6126</v>
      </c>
      <c r="E228" s="384" t="s">
        <v>4139</v>
      </c>
      <c r="F228" s="394" t="s">
        <v>7230</v>
      </c>
      <c r="G228" s="394" t="s">
        <v>7231</v>
      </c>
      <c r="H228" s="394" t="s">
        <v>7232</v>
      </c>
      <c r="I228" s="397">
        <v>300</v>
      </c>
      <c r="J228" s="394" t="s">
        <v>7098</v>
      </c>
      <c r="K228" s="384">
        <v>1</v>
      </c>
      <c r="L228" s="384">
        <v>6</v>
      </c>
      <c r="M228" s="385" t="s">
        <v>7646</v>
      </c>
      <c r="N228" s="382" t="s">
        <v>7098</v>
      </c>
      <c r="O228" s="386">
        <v>300</v>
      </c>
    </row>
    <row r="229" spans="1:15" ht="16.8" customHeight="1" thickBot="1" x14ac:dyDescent="0.35">
      <c r="A229" s="351" t="s">
        <v>7647</v>
      </c>
      <c r="B229" s="399" t="s">
        <v>1123</v>
      </c>
      <c r="C229" s="365" t="s">
        <v>6868</v>
      </c>
      <c r="D229" s="366" t="s">
        <v>6126</v>
      </c>
      <c r="E229" s="384" t="s">
        <v>4139</v>
      </c>
      <c r="F229" s="394" t="s">
        <v>7230</v>
      </c>
      <c r="G229" s="394" t="s">
        <v>7231</v>
      </c>
      <c r="H229" s="394" t="s">
        <v>7232</v>
      </c>
      <c r="I229" s="397">
        <v>300</v>
      </c>
      <c r="J229" s="394" t="s">
        <v>7098</v>
      </c>
      <c r="K229" s="384">
        <v>4</v>
      </c>
      <c r="L229" s="384">
        <v>6</v>
      </c>
      <c r="M229" s="385" t="s">
        <v>7648</v>
      </c>
      <c r="N229" s="382" t="s">
        <v>7104</v>
      </c>
      <c r="O229" s="383">
        <v>1.2</v>
      </c>
    </row>
    <row r="230" spans="1:15" ht="16.8" customHeight="1" thickBot="1" x14ac:dyDescent="0.35">
      <c r="A230" s="351" t="s">
        <v>7573</v>
      </c>
      <c r="B230" s="399" t="s">
        <v>1123</v>
      </c>
      <c r="C230" s="365" t="s">
        <v>6868</v>
      </c>
      <c r="D230" s="366" t="s">
        <v>6126</v>
      </c>
      <c r="E230" s="384" t="s">
        <v>4139</v>
      </c>
      <c r="F230" s="394" t="s">
        <v>7230</v>
      </c>
      <c r="G230" s="394" t="s">
        <v>7231</v>
      </c>
      <c r="H230" s="394" t="s">
        <v>7232</v>
      </c>
      <c r="I230" s="397">
        <v>300</v>
      </c>
      <c r="J230" s="394" t="s">
        <v>7098</v>
      </c>
      <c r="K230" s="384">
        <v>3</v>
      </c>
      <c r="L230" s="384">
        <v>6</v>
      </c>
      <c r="M230" s="385" t="s">
        <v>7649</v>
      </c>
      <c r="N230" s="382" t="s">
        <v>7100</v>
      </c>
      <c r="O230" s="386">
        <v>900</v>
      </c>
    </row>
    <row r="231" spans="1:15" ht="16.8" customHeight="1" thickBot="1" x14ac:dyDescent="0.35">
      <c r="A231" s="351" t="s">
        <v>7650</v>
      </c>
      <c r="B231" s="424" t="s">
        <v>6096</v>
      </c>
      <c r="C231" s="365" t="s">
        <v>6868</v>
      </c>
      <c r="D231" s="345" t="s">
        <v>6128</v>
      </c>
      <c r="E231" s="384" t="s">
        <v>4139</v>
      </c>
      <c r="F231" s="394" t="s">
        <v>7230</v>
      </c>
      <c r="G231" s="394" t="s">
        <v>7231</v>
      </c>
      <c r="H231" s="394" t="s">
        <v>7232</v>
      </c>
      <c r="I231" s="397">
        <v>700</v>
      </c>
      <c r="J231" s="394" t="s">
        <v>7107</v>
      </c>
      <c r="K231" s="384">
        <v>1</v>
      </c>
      <c r="L231" s="384">
        <v>6</v>
      </c>
      <c r="M231" s="385" t="s">
        <v>7651</v>
      </c>
      <c r="N231" s="382" t="s">
        <v>7107</v>
      </c>
      <c r="O231" s="386">
        <v>700</v>
      </c>
    </row>
    <row r="232" spans="1:15" ht="16.8" customHeight="1" thickBot="1" x14ac:dyDescent="0.35">
      <c r="A232" s="351" t="s">
        <v>7645</v>
      </c>
      <c r="B232" s="430" t="s">
        <v>6071</v>
      </c>
      <c r="C232" s="365" t="s">
        <v>6868</v>
      </c>
      <c r="D232" s="366" t="s">
        <v>6126</v>
      </c>
      <c r="E232" s="384" t="s">
        <v>4139</v>
      </c>
      <c r="F232" s="394" t="s">
        <v>7230</v>
      </c>
      <c r="G232" s="394" t="s">
        <v>7231</v>
      </c>
      <c r="H232" s="394" t="s">
        <v>7232</v>
      </c>
      <c r="I232" s="397">
        <v>300</v>
      </c>
      <c r="J232" s="394" t="s">
        <v>7098</v>
      </c>
      <c r="K232" s="384">
        <v>1</v>
      </c>
      <c r="L232" s="384">
        <v>6</v>
      </c>
      <c r="M232" s="385" t="s">
        <v>7652</v>
      </c>
      <c r="N232" s="382" t="s">
        <v>7098</v>
      </c>
      <c r="O232" s="386">
        <v>300</v>
      </c>
    </row>
    <row r="233" spans="1:15" ht="16.8" customHeight="1" thickBot="1" x14ac:dyDescent="0.35">
      <c r="A233" s="351" t="s">
        <v>7653</v>
      </c>
      <c r="B233" s="418" t="s">
        <v>6873</v>
      </c>
      <c r="C233" s="365" t="s">
        <v>6868</v>
      </c>
      <c r="D233" s="366" t="s">
        <v>6126</v>
      </c>
      <c r="E233" s="384" t="s">
        <v>4139</v>
      </c>
      <c r="F233" s="394" t="s">
        <v>7230</v>
      </c>
      <c r="G233" s="394" t="s">
        <v>7231</v>
      </c>
      <c r="H233" s="394" t="s">
        <v>7232</v>
      </c>
      <c r="I233" s="395">
        <v>1.4</v>
      </c>
      <c r="J233" s="394" t="s">
        <v>7099</v>
      </c>
      <c r="K233" s="384">
        <v>1</v>
      </c>
      <c r="L233" s="384">
        <v>6</v>
      </c>
      <c r="M233" s="385" t="s">
        <v>7654</v>
      </c>
      <c r="N233" s="382" t="s">
        <v>7099</v>
      </c>
      <c r="O233" s="383">
        <v>1.4</v>
      </c>
    </row>
    <row r="234" spans="1:15" ht="16.8" customHeight="1" thickBot="1" x14ac:dyDescent="0.35">
      <c r="A234" s="351" t="s">
        <v>7641</v>
      </c>
      <c r="B234" s="418" t="s">
        <v>6873</v>
      </c>
      <c r="C234" s="365" t="s">
        <v>6868</v>
      </c>
      <c r="D234" s="366" t="s">
        <v>6126</v>
      </c>
      <c r="E234" s="384" t="s">
        <v>4139</v>
      </c>
      <c r="F234" s="394" t="s">
        <v>7230</v>
      </c>
      <c r="G234" s="394" t="s">
        <v>7231</v>
      </c>
      <c r="H234" s="394" t="s">
        <v>7232</v>
      </c>
      <c r="I234" s="397">
        <v>300</v>
      </c>
      <c r="J234" s="394" t="s">
        <v>7098</v>
      </c>
      <c r="K234" s="384">
        <v>1</v>
      </c>
      <c r="L234" s="384">
        <v>6</v>
      </c>
      <c r="M234" s="385" t="s">
        <v>7655</v>
      </c>
      <c r="N234" s="382" t="s">
        <v>7098</v>
      </c>
      <c r="O234" s="386">
        <v>300</v>
      </c>
    </row>
    <row r="235" spans="1:15" ht="16.8" customHeight="1" thickBot="1" x14ac:dyDescent="0.35">
      <c r="A235" s="351" t="s">
        <v>7656</v>
      </c>
      <c r="B235" s="410" t="s">
        <v>6055</v>
      </c>
      <c r="C235" s="365" t="s">
        <v>6868</v>
      </c>
      <c r="D235" s="366" t="s">
        <v>6126</v>
      </c>
      <c r="E235" s="384" t="s">
        <v>4139</v>
      </c>
      <c r="F235" s="394" t="s">
        <v>7230</v>
      </c>
      <c r="G235" s="394" t="s">
        <v>7231</v>
      </c>
      <c r="H235" s="394" t="s">
        <v>7232</v>
      </c>
      <c r="I235" s="397">
        <v>300</v>
      </c>
      <c r="J235" s="394" t="s">
        <v>7098</v>
      </c>
      <c r="K235" s="384">
        <v>1</v>
      </c>
      <c r="L235" s="384">
        <v>6</v>
      </c>
      <c r="M235" s="385" t="s">
        <v>7657</v>
      </c>
      <c r="N235" s="382" t="s">
        <v>7098</v>
      </c>
      <c r="O235" s="386">
        <v>300</v>
      </c>
    </row>
    <row r="236" spans="1:15" ht="16.8" customHeight="1" thickBot="1" x14ac:dyDescent="0.35">
      <c r="A236" s="351" t="s">
        <v>7658</v>
      </c>
      <c r="B236" s="421" t="s">
        <v>7111</v>
      </c>
      <c r="C236" s="365" t="s">
        <v>6868</v>
      </c>
      <c r="D236" s="366" t="s">
        <v>6126</v>
      </c>
      <c r="E236" s="384" t="s">
        <v>4139</v>
      </c>
      <c r="F236" s="394" t="s">
        <v>7230</v>
      </c>
      <c r="G236" s="394" t="s">
        <v>7231</v>
      </c>
      <c r="H236" s="394" t="s">
        <v>7232</v>
      </c>
      <c r="I236" s="397">
        <v>300</v>
      </c>
      <c r="J236" s="394" t="s">
        <v>7098</v>
      </c>
      <c r="K236" s="384">
        <v>1</v>
      </c>
      <c r="L236" s="384">
        <v>6</v>
      </c>
      <c r="M236" s="385" t="s">
        <v>7659</v>
      </c>
      <c r="N236" s="382" t="s">
        <v>7098</v>
      </c>
      <c r="O236" s="386">
        <v>300</v>
      </c>
    </row>
    <row r="237" spans="1:15" ht="16.8" customHeight="1" thickBot="1" x14ac:dyDescent="0.35">
      <c r="A237" s="351" t="s">
        <v>7660</v>
      </c>
      <c r="B237" s="402" t="s">
        <v>6094</v>
      </c>
      <c r="C237" s="365" t="s">
        <v>6868</v>
      </c>
      <c r="D237" s="366" t="s">
        <v>6126</v>
      </c>
      <c r="E237" s="384" t="s">
        <v>4139</v>
      </c>
      <c r="F237" s="394" t="s">
        <v>7230</v>
      </c>
      <c r="G237" s="394" t="s">
        <v>7231</v>
      </c>
      <c r="H237" s="394" t="s">
        <v>7232</v>
      </c>
      <c r="I237" s="397">
        <v>300</v>
      </c>
      <c r="J237" s="394" t="s">
        <v>7098</v>
      </c>
      <c r="K237" s="384">
        <v>1</v>
      </c>
      <c r="L237" s="384">
        <v>6</v>
      </c>
      <c r="M237" s="385" t="s">
        <v>7661</v>
      </c>
      <c r="N237" s="382" t="s">
        <v>7098</v>
      </c>
      <c r="O237" s="386">
        <v>300</v>
      </c>
    </row>
    <row r="238" spans="1:15" ht="16.8" customHeight="1" thickBot="1" x14ac:dyDescent="0.35">
      <c r="A238" s="351" t="s">
        <v>7662</v>
      </c>
      <c r="B238" s="403" t="s">
        <v>6880</v>
      </c>
      <c r="C238" s="365" t="s">
        <v>6868</v>
      </c>
      <c r="D238" s="345" t="s">
        <v>6128</v>
      </c>
      <c r="E238" s="384" t="s">
        <v>4139</v>
      </c>
      <c r="F238" s="394" t="s">
        <v>7230</v>
      </c>
      <c r="G238" s="394" t="s">
        <v>7231</v>
      </c>
      <c r="H238" s="394" t="s">
        <v>7232</v>
      </c>
      <c r="I238" s="397">
        <v>700</v>
      </c>
      <c r="J238" s="394" t="s">
        <v>7107</v>
      </c>
      <c r="K238" s="384">
        <v>1</v>
      </c>
      <c r="L238" s="384">
        <v>6</v>
      </c>
      <c r="M238" s="385" t="s">
        <v>7663</v>
      </c>
      <c r="N238" s="382" t="s">
        <v>7107</v>
      </c>
      <c r="O238" s="386">
        <v>700</v>
      </c>
    </row>
    <row r="239" spans="1:15" ht="16.8" customHeight="1" thickBot="1" x14ac:dyDescent="0.35">
      <c r="A239" s="351" t="s">
        <v>7664</v>
      </c>
      <c r="B239" s="403" t="s">
        <v>6880</v>
      </c>
      <c r="C239" s="365" t="s">
        <v>6868</v>
      </c>
      <c r="D239" s="366" t="s">
        <v>6126</v>
      </c>
      <c r="E239" s="384" t="s">
        <v>4139</v>
      </c>
      <c r="F239" s="394" t="s">
        <v>7230</v>
      </c>
      <c r="G239" s="394" t="s">
        <v>7231</v>
      </c>
      <c r="H239" s="394" t="s">
        <v>7232</v>
      </c>
      <c r="I239" s="395">
        <v>1</v>
      </c>
      <c r="J239" s="394" t="s">
        <v>7101</v>
      </c>
      <c r="K239" s="384">
        <v>1</v>
      </c>
      <c r="L239" s="384">
        <v>6</v>
      </c>
      <c r="M239" s="385" t="s">
        <v>7665</v>
      </c>
      <c r="N239" s="382" t="s">
        <v>7101</v>
      </c>
      <c r="O239" s="383">
        <v>1</v>
      </c>
    </row>
    <row r="240" spans="1:15" ht="16.8" customHeight="1" thickBot="1" x14ac:dyDescent="0.35">
      <c r="A240" s="351" t="s">
        <v>7666</v>
      </c>
      <c r="B240" s="403" t="s">
        <v>6880</v>
      </c>
      <c r="C240" s="365" t="s">
        <v>6868</v>
      </c>
      <c r="D240" s="345" t="s">
        <v>6128</v>
      </c>
      <c r="E240" s="384" t="s">
        <v>4139</v>
      </c>
      <c r="F240" s="394" t="s">
        <v>7230</v>
      </c>
      <c r="G240" s="394" t="s">
        <v>7231</v>
      </c>
      <c r="H240" s="394" t="s">
        <v>7232</v>
      </c>
      <c r="I240" s="397">
        <v>700</v>
      </c>
      <c r="J240" s="394" t="s">
        <v>7107</v>
      </c>
      <c r="K240" s="384">
        <v>1</v>
      </c>
      <c r="L240" s="384">
        <v>6</v>
      </c>
      <c r="M240" s="385" t="s">
        <v>7667</v>
      </c>
      <c r="N240" s="382" t="s">
        <v>7107</v>
      </c>
      <c r="O240" s="386">
        <v>700</v>
      </c>
    </row>
    <row r="241" spans="1:15" ht="16.8" customHeight="1" thickBot="1" x14ac:dyDescent="0.35">
      <c r="A241" s="351" t="s">
        <v>7650</v>
      </c>
      <c r="B241" s="404" t="s">
        <v>6083</v>
      </c>
      <c r="C241" s="365" t="s">
        <v>6868</v>
      </c>
      <c r="D241" s="345" t="s">
        <v>6128</v>
      </c>
      <c r="E241" s="384" t="s">
        <v>4139</v>
      </c>
      <c r="F241" s="394" t="s">
        <v>7230</v>
      </c>
      <c r="G241" s="394" t="s">
        <v>7231</v>
      </c>
      <c r="H241" s="394" t="s">
        <v>7232</v>
      </c>
      <c r="I241" s="397">
        <v>700</v>
      </c>
      <c r="J241" s="394" t="s">
        <v>7107</v>
      </c>
      <c r="K241" s="384">
        <v>1</v>
      </c>
      <c r="L241" s="384">
        <v>6</v>
      </c>
      <c r="M241" s="385" t="s">
        <v>7668</v>
      </c>
      <c r="N241" s="382" t="s">
        <v>7107</v>
      </c>
      <c r="O241" s="386">
        <v>700</v>
      </c>
    </row>
    <row r="242" spans="1:15" ht="16.8" customHeight="1" thickBot="1" x14ac:dyDescent="0.35">
      <c r="A242" s="351" t="s">
        <v>7669</v>
      </c>
      <c r="B242" s="413" t="s">
        <v>7171</v>
      </c>
      <c r="C242" s="365" t="s">
        <v>6868</v>
      </c>
      <c r="D242" s="366" t="s">
        <v>6126</v>
      </c>
      <c r="E242" s="384" t="s">
        <v>4139</v>
      </c>
      <c r="F242" s="394" t="s">
        <v>7230</v>
      </c>
      <c r="G242" s="394" t="s">
        <v>7233</v>
      </c>
      <c r="H242" s="394" t="s">
        <v>7232</v>
      </c>
      <c r="I242" s="397">
        <v>300</v>
      </c>
      <c r="J242" s="394" t="s">
        <v>7098</v>
      </c>
      <c r="K242" s="384">
        <v>1</v>
      </c>
      <c r="L242" s="384">
        <v>6</v>
      </c>
      <c r="M242" s="385" t="s">
        <v>7670</v>
      </c>
      <c r="N242" s="382" t="s">
        <v>7098</v>
      </c>
      <c r="O242" s="386">
        <v>300</v>
      </c>
    </row>
    <row r="243" spans="1:15" ht="16.8" customHeight="1" thickBot="1" x14ac:dyDescent="0.35">
      <c r="A243" s="351" t="s">
        <v>7671</v>
      </c>
      <c r="B243" s="423" t="s">
        <v>6976</v>
      </c>
      <c r="C243" s="365" t="s">
        <v>6868</v>
      </c>
      <c r="D243" s="366" t="s">
        <v>6126</v>
      </c>
      <c r="E243" s="384" t="s">
        <v>4139</v>
      </c>
      <c r="F243" s="394" t="s">
        <v>7230</v>
      </c>
      <c r="G243" s="394" t="s">
        <v>7231</v>
      </c>
      <c r="H243" s="394" t="s">
        <v>7232</v>
      </c>
      <c r="I243" s="397">
        <v>300</v>
      </c>
      <c r="J243" s="394" t="s">
        <v>7098</v>
      </c>
      <c r="K243" s="384">
        <v>1</v>
      </c>
      <c r="L243" s="384">
        <v>7</v>
      </c>
      <c r="M243" s="385" t="s">
        <v>7672</v>
      </c>
      <c r="N243" s="382" t="s">
        <v>7098</v>
      </c>
      <c r="O243" s="386">
        <v>300</v>
      </c>
    </row>
    <row r="244" spans="1:15" ht="16.8" customHeight="1" thickBot="1" x14ac:dyDescent="0.35">
      <c r="A244" s="351" t="s">
        <v>7673</v>
      </c>
      <c r="B244" s="419" t="s">
        <v>6075</v>
      </c>
      <c r="C244" s="365" t="s">
        <v>6868</v>
      </c>
      <c r="D244" s="366" t="s">
        <v>6126</v>
      </c>
      <c r="E244" s="384" t="s">
        <v>4139</v>
      </c>
      <c r="F244" s="394" t="s">
        <v>7230</v>
      </c>
      <c r="G244" s="394" t="s">
        <v>7231</v>
      </c>
      <c r="H244" s="394" t="s">
        <v>7232</v>
      </c>
      <c r="I244" s="397">
        <v>300</v>
      </c>
      <c r="J244" s="394" t="s">
        <v>7098</v>
      </c>
      <c r="K244" s="384">
        <v>1</v>
      </c>
      <c r="L244" s="384">
        <v>7</v>
      </c>
      <c r="M244" s="385" t="s">
        <v>7674</v>
      </c>
      <c r="N244" s="382" t="s">
        <v>7098</v>
      </c>
      <c r="O244" s="386">
        <v>300</v>
      </c>
    </row>
    <row r="245" spans="1:15" ht="16.8" customHeight="1" thickBot="1" x14ac:dyDescent="0.35">
      <c r="A245" s="351" t="s">
        <v>3836</v>
      </c>
      <c r="B245" s="431" t="s">
        <v>6069</v>
      </c>
      <c r="C245" s="365" t="s">
        <v>6868</v>
      </c>
      <c r="D245" s="366" t="s">
        <v>6126</v>
      </c>
      <c r="E245" s="384" t="s">
        <v>4139</v>
      </c>
      <c r="F245" s="394" t="s">
        <v>7230</v>
      </c>
      <c r="G245" s="394" t="s">
        <v>7231</v>
      </c>
      <c r="H245" s="394" t="s">
        <v>7232</v>
      </c>
      <c r="I245" s="397">
        <v>300</v>
      </c>
      <c r="J245" s="394" t="s">
        <v>7098</v>
      </c>
      <c r="K245" s="384">
        <v>1</v>
      </c>
      <c r="L245" s="384">
        <v>7</v>
      </c>
      <c r="M245" s="385" t="s">
        <v>7675</v>
      </c>
      <c r="N245" s="382" t="s">
        <v>7098</v>
      </c>
      <c r="O245" s="386">
        <v>300</v>
      </c>
    </row>
    <row r="246" spans="1:15" ht="16.8" customHeight="1" thickBot="1" x14ac:dyDescent="0.35">
      <c r="A246" s="351" t="s">
        <v>7676</v>
      </c>
      <c r="B246" s="365" t="s">
        <v>6072</v>
      </c>
      <c r="C246" s="365" t="s">
        <v>6868</v>
      </c>
      <c r="D246" s="366" t="s">
        <v>6126</v>
      </c>
      <c r="E246" s="384" t="s">
        <v>4139</v>
      </c>
      <c r="F246" s="394" t="s">
        <v>7230</v>
      </c>
      <c r="G246" s="394" t="s">
        <v>7231</v>
      </c>
      <c r="H246" s="394" t="s">
        <v>7232</v>
      </c>
      <c r="I246" s="397">
        <v>700</v>
      </c>
      <c r="J246" s="394" t="s">
        <v>7107</v>
      </c>
      <c r="K246" s="384">
        <v>3</v>
      </c>
      <c r="L246" s="384">
        <v>7</v>
      </c>
      <c r="M246" s="385" t="s">
        <v>7677</v>
      </c>
      <c r="N246" s="382" t="s">
        <v>7122</v>
      </c>
      <c r="O246" s="383">
        <v>2.1</v>
      </c>
    </row>
    <row r="247" spans="1:15" ht="16.8" customHeight="1" thickBot="1" x14ac:dyDescent="0.35">
      <c r="A247" s="351" t="s">
        <v>7678</v>
      </c>
      <c r="B247" s="418" t="s">
        <v>6873</v>
      </c>
      <c r="C247" s="365" t="s">
        <v>6868</v>
      </c>
      <c r="D247" s="366" t="s">
        <v>6126</v>
      </c>
      <c r="E247" s="384" t="s">
        <v>4139</v>
      </c>
      <c r="F247" s="394" t="s">
        <v>7230</v>
      </c>
      <c r="G247" s="394" t="s">
        <v>7231</v>
      </c>
      <c r="H247" s="394" t="s">
        <v>7232</v>
      </c>
      <c r="I247" s="395">
        <v>1</v>
      </c>
      <c r="J247" s="394" t="s">
        <v>7101</v>
      </c>
      <c r="K247" s="384">
        <v>3</v>
      </c>
      <c r="L247" s="384">
        <v>7</v>
      </c>
      <c r="M247" s="385" t="s">
        <v>7679</v>
      </c>
      <c r="N247" s="382" t="s">
        <v>7103</v>
      </c>
      <c r="O247" s="383">
        <v>3</v>
      </c>
    </row>
    <row r="248" spans="1:15" ht="16.8" customHeight="1" thickBot="1" x14ac:dyDescent="0.35">
      <c r="A248" s="351" t="s">
        <v>7680</v>
      </c>
      <c r="B248" s="418" t="s">
        <v>6873</v>
      </c>
      <c r="C248" s="365" t="s">
        <v>6868</v>
      </c>
      <c r="D248" s="366" t="s">
        <v>6126</v>
      </c>
      <c r="E248" s="384" t="s">
        <v>4139</v>
      </c>
      <c r="F248" s="394" t="s">
        <v>7230</v>
      </c>
      <c r="G248" s="394" t="s">
        <v>7231</v>
      </c>
      <c r="H248" s="394" t="s">
        <v>7232</v>
      </c>
      <c r="I248" s="395">
        <v>1.4</v>
      </c>
      <c r="J248" s="394" t="s">
        <v>7099</v>
      </c>
      <c r="K248" s="384">
        <v>2</v>
      </c>
      <c r="L248" s="384">
        <v>7</v>
      </c>
      <c r="M248" s="385" t="s">
        <v>7681</v>
      </c>
      <c r="N248" s="382" t="s">
        <v>7115</v>
      </c>
      <c r="O248" s="383">
        <v>2.8</v>
      </c>
    </row>
    <row r="249" spans="1:15" ht="16.8" customHeight="1" thickBot="1" x14ac:dyDescent="0.35">
      <c r="A249" s="351" t="s">
        <v>7682</v>
      </c>
      <c r="B249" s="400" t="s">
        <v>6093</v>
      </c>
      <c r="C249" s="365" t="s">
        <v>6868</v>
      </c>
      <c r="D249" s="366" t="s">
        <v>6126</v>
      </c>
      <c r="E249" s="384" t="s">
        <v>4139</v>
      </c>
      <c r="F249" s="394" t="s">
        <v>7230</v>
      </c>
      <c r="G249" s="394" t="s">
        <v>7231</v>
      </c>
      <c r="H249" s="394" t="s">
        <v>7232</v>
      </c>
      <c r="I249" s="397">
        <v>300</v>
      </c>
      <c r="J249" s="394" t="s">
        <v>7098</v>
      </c>
      <c r="K249" s="384">
        <v>3</v>
      </c>
      <c r="L249" s="384">
        <v>7</v>
      </c>
      <c r="M249" s="385" t="s">
        <v>7683</v>
      </c>
      <c r="N249" s="382" t="s">
        <v>7100</v>
      </c>
      <c r="O249" s="386">
        <v>900</v>
      </c>
    </row>
    <row r="250" spans="1:15" ht="16.8" customHeight="1" thickBot="1" x14ac:dyDescent="0.35">
      <c r="A250" s="351" t="s">
        <v>2144</v>
      </c>
      <c r="B250" s="365" t="s">
        <v>6973</v>
      </c>
      <c r="C250" s="365" t="s">
        <v>6868</v>
      </c>
      <c r="D250" s="366" t="s">
        <v>6126</v>
      </c>
      <c r="E250" s="384" t="s">
        <v>4139</v>
      </c>
      <c r="F250" s="394" t="s">
        <v>7230</v>
      </c>
      <c r="G250" s="394" t="s">
        <v>7231</v>
      </c>
      <c r="H250" s="394" t="s">
        <v>7232</v>
      </c>
      <c r="I250" s="397">
        <v>700</v>
      </c>
      <c r="J250" s="394" t="s">
        <v>7107</v>
      </c>
      <c r="K250" s="384">
        <v>1</v>
      </c>
      <c r="L250" s="384">
        <v>7</v>
      </c>
      <c r="M250" s="385" t="s">
        <v>7684</v>
      </c>
      <c r="N250" s="382" t="s">
        <v>7107</v>
      </c>
      <c r="O250" s="386">
        <v>700</v>
      </c>
    </row>
    <row r="251" spans="1:15" ht="16.8" customHeight="1" thickBot="1" x14ac:dyDescent="0.35">
      <c r="A251" s="351" t="s">
        <v>4261</v>
      </c>
      <c r="B251" s="421" t="s">
        <v>7111</v>
      </c>
      <c r="C251" s="365" t="s">
        <v>6868</v>
      </c>
      <c r="D251" s="345" t="s">
        <v>6128</v>
      </c>
      <c r="E251" s="384" t="s">
        <v>4139</v>
      </c>
      <c r="F251" s="394" t="s">
        <v>7230</v>
      </c>
      <c r="G251" s="394" t="s">
        <v>7231</v>
      </c>
      <c r="H251" s="394" t="s">
        <v>7232</v>
      </c>
      <c r="I251" s="397">
        <v>700</v>
      </c>
      <c r="J251" s="394" t="s">
        <v>7107</v>
      </c>
      <c r="K251" s="384">
        <v>1</v>
      </c>
      <c r="L251" s="384">
        <v>7</v>
      </c>
      <c r="M251" s="385" t="s">
        <v>7685</v>
      </c>
      <c r="N251" s="382" t="s">
        <v>7107</v>
      </c>
      <c r="O251" s="386">
        <v>700</v>
      </c>
    </row>
    <row r="252" spans="1:15" ht="16.8" customHeight="1" thickBot="1" x14ac:dyDescent="0.35">
      <c r="A252" s="351" t="s">
        <v>7686</v>
      </c>
      <c r="B252" s="411" t="s">
        <v>6087</v>
      </c>
      <c r="C252" s="365" t="s">
        <v>6868</v>
      </c>
      <c r="D252" s="366" t="s">
        <v>6126</v>
      </c>
      <c r="E252" s="384" t="s">
        <v>4139</v>
      </c>
      <c r="F252" s="394" t="s">
        <v>7230</v>
      </c>
      <c r="G252" s="394" t="s">
        <v>7231</v>
      </c>
      <c r="H252" s="394" t="s">
        <v>7232</v>
      </c>
      <c r="I252" s="397">
        <v>300</v>
      </c>
      <c r="J252" s="394" t="s">
        <v>7098</v>
      </c>
      <c r="K252" s="384">
        <v>2</v>
      </c>
      <c r="L252" s="384">
        <v>7</v>
      </c>
      <c r="M252" s="385" t="s">
        <v>7687</v>
      </c>
      <c r="N252" s="382" t="s">
        <v>7105</v>
      </c>
      <c r="O252" s="386">
        <v>600</v>
      </c>
    </row>
    <row r="253" spans="1:15" ht="16.8" customHeight="1" thickBot="1" x14ac:dyDescent="0.35">
      <c r="A253" s="351" t="s">
        <v>610</v>
      </c>
      <c r="B253" s="414" t="s">
        <v>1119</v>
      </c>
      <c r="C253" s="365" t="s">
        <v>6868</v>
      </c>
      <c r="D253" s="366" t="s">
        <v>6126</v>
      </c>
      <c r="E253" s="384" t="s">
        <v>4139</v>
      </c>
      <c r="F253" s="394" t="s">
        <v>7230</v>
      </c>
      <c r="G253" s="394" t="s">
        <v>7231</v>
      </c>
      <c r="H253" s="394" t="s">
        <v>7232</v>
      </c>
      <c r="I253" s="395">
        <v>1.4</v>
      </c>
      <c r="J253" s="394" t="s">
        <v>7099</v>
      </c>
      <c r="K253" s="384">
        <v>2</v>
      </c>
      <c r="L253" s="384">
        <v>8</v>
      </c>
      <c r="M253" s="385" t="s">
        <v>611</v>
      </c>
      <c r="N253" s="382" t="s">
        <v>7115</v>
      </c>
      <c r="O253" s="383">
        <v>2.8</v>
      </c>
    </row>
    <row r="254" spans="1:15" ht="16.8" customHeight="1" thickBot="1" x14ac:dyDescent="0.35">
      <c r="A254" s="351" t="s">
        <v>7688</v>
      </c>
      <c r="B254" s="365" t="s">
        <v>7483</v>
      </c>
      <c r="C254" s="365" t="s">
        <v>6868</v>
      </c>
      <c r="D254" s="366" t="s">
        <v>6126</v>
      </c>
      <c r="E254" s="384" t="s">
        <v>4139</v>
      </c>
      <c r="F254" s="394" t="s">
        <v>7230</v>
      </c>
      <c r="G254" s="394" t="s">
        <v>7231</v>
      </c>
      <c r="H254" s="394" t="s">
        <v>7232</v>
      </c>
      <c r="I254" s="397">
        <v>500</v>
      </c>
      <c r="J254" s="394" t="s">
        <v>7095</v>
      </c>
      <c r="K254" s="384">
        <v>1</v>
      </c>
      <c r="L254" s="384">
        <v>8</v>
      </c>
      <c r="M254" s="385" t="s">
        <v>7689</v>
      </c>
      <c r="N254" s="382" t="s">
        <v>7095</v>
      </c>
      <c r="O254" s="386">
        <v>500</v>
      </c>
    </row>
    <row r="255" spans="1:15" ht="16.8" customHeight="1" thickBot="1" x14ac:dyDescent="0.35">
      <c r="A255" s="351" t="s">
        <v>7690</v>
      </c>
      <c r="B255" s="408" t="s">
        <v>1134</v>
      </c>
      <c r="C255" s="365" t="s">
        <v>6868</v>
      </c>
      <c r="D255" s="366" t="s">
        <v>6126</v>
      </c>
      <c r="E255" s="384" t="s">
        <v>4139</v>
      </c>
      <c r="F255" s="394" t="s">
        <v>7230</v>
      </c>
      <c r="G255" s="394" t="s">
        <v>7231</v>
      </c>
      <c r="H255" s="394" t="s">
        <v>7232</v>
      </c>
      <c r="I255" s="397">
        <v>700</v>
      </c>
      <c r="J255" s="394" t="s">
        <v>7107</v>
      </c>
      <c r="K255" s="384">
        <v>2</v>
      </c>
      <c r="L255" s="384">
        <v>8</v>
      </c>
      <c r="M255" s="385" t="s">
        <v>7691</v>
      </c>
      <c r="N255" s="382" t="s">
        <v>7119</v>
      </c>
      <c r="O255" s="383">
        <v>1.4</v>
      </c>
    </row>
    <row r="256" spans="1:15" ht="16.8" customHeight="1" thickBot="1" x14ac:dyDescent="0.35">
      <c r="A256" s="351" t="s">
        <v>7692</v>
      </c>
      <c r="B256" s="411" t="s">
        <v>6977</v>
      </c>
      <c r="C256" s="365" t="s">
        <v>6868</v>
      </c>
      <c r="D256" s="366" t="s">
        <v>6126</v>
      </c>
      <c r="E256" s="384" t="s">
        <v>4139</v>
      </c>
      <c r="F256" s="394" t="s">
        <v>7230</v>
      </c>
      <c r="G256" s="394" t="s">
        <v>7231</v>
      </c>
      <c r="H256" s="394" t="s">
        <v>7232</v>
      </c>
      <c r="I256" s="397">
        <v>300</v>
      </c>
      <c r="J256" s="394" t="s">
        <v>7098</v>
      </c>
      <c r="K256" s="384">
        <v>1</v>
      </c>
      <c r="L256" s="384">
        <v>8</v>
      </c>
      <c r="M256" s="385" t="s">
        <v>7693</v>
      </c>
      <c r="N256" s="382" t="s">
        <v>7098</v>
      </c>
      <c r="O256" s="386">
        <v>300</v>
      </c>
    </row>
    <row r="257" spans="1:15" ht="16.8" customHeight="1" thickBot="1" x14ac:dyDescent="0.35">
      <c r="A257" s="351" t="s">
        <v>7688</v>
      </c>
      <c r="B257" s="404" t="s">
        <v>6083</v>
      </c>
      <c r="C257" s="365" t="s">
        <v>6868</v>
      </c>
      <c r="D257" s="366" t="s">
        <v>6126</v>
      </c>
      <c r="E257" s="384" t="s">
        <v>4139</v>
      </c>
      <c r="F257" s="394" t="s">
        <v>7230</v>
      </c>
      <c r="G257" s="394" t="s">
        <v>7231</v>
      </c>
      <c r="H257" s="394" t="s">
        <v>7232</v>
      </c>
      <c r="I257" s="397">
        <v>500</v>
      </c>
      <c r="J257" s="394" t="s">
        <v>7095</v>
      </c>
      <c r="K257" s="384">
        <v>1</v>
      </c>
      <c r="L257" s="384">
        <v>8</v>
      </c>
      <c r="M257" s="385" t="s">
        <v>7694</v>
      </c>
      <c r="N257" s="382" t="s">
        <v>7095</v>
      </c>
      <c r="O257" s="386">
        <v>500</v>
      </c>
    </row>
    <row r="258" spans="1:15" ht="16.8" customHeight="1" thickBot="1" x14ac:dyDescent="0.35">
      <c r="A258" s="351" t="s">
        <v>45</v>
      </c>
      <c r="B258" s="403" t="s">
        <v>6880</v>
      </c>
      <c r="C258" s="365" t="s">
        <v>6868</v>
      </c>
      <c r="D258" s="366" t="s">
        <v>6126</v>
      </c>
      <c r="E258" s="384" t="s">
        <v>4139</v>
      </c>
      <c r="F258" s="394" t="s">
        <v>7230</v>
      </c>
      <c r="G258" s="394" t="s">
        <v>7231</v>
      </c>
      <c r="H258" s="394" t="s">
        <v>7232</v>
      </c>
      <c r="I258" s="397">
        <v>300</v>
      </c>
      <c r="J258" s="394" t="s">
        <v>7098</v>
      </c>
      <c r="K258" s="384">
        <v>1</v>
      </c>
      <c r="L258" s="384">
        <v>9</v>
      </c>
      <c r="M258" s="385" t="s">
        <v>7695</v>
      </c>
      <c r="N258" s="382" t="s">
        <v>7098</v>
      </c>
      <c r="O258" s="386">
        <v>300</v>
      </c>
    </row>
    <row r="259" spans="1:15" ht="16.8" customHeight="1" thickBot="1" x14ac:dyDescent="0.35">
      <c r="A259" s="351" t="s">
        <v>7696</v>
      </c>
      <c r="B259" s="441" t="s">
        <v>7697</v>
      </c>
      <c r="C259" s="365" t="s">
        <v>6868</v>
      </c>
      <c r="D259" s="366" t="s">
        <v>6126</v>
      </c>
      <c r="E259" s="384" t="s">
        <v>4139</v>
      </c>
      <c r="F259" s="394" t="s">
        <v>7230</v>
      </c>
      <c r="G259" s="394" t="s">
        <v>7231</v>
      </c>
      <c r="H259" s="394" t="s">
        <v>7232</v>
      </c>
      <c r="I259" s="395">
        <v>1.4</v>
      </c>
      <c r="J259" s="394" t="s">
        <v>7099</v>
      </c>
      <c r="K259" s="384">
        <v>1</v>
      </c>
      <c r="L259" s="384" t="s">
        <v>1775</v>
      </c>
      <c r="M259" s="385" t="s">
        <v>7698</v>
      </c>
      <c r="N259" s="382" t="s">
        <v>7099</v>
      </c>
      <c r="O259" s="383">
        <v>1.4</v>
      </c>
    </row>
    <row r="260" spans="1:15" ht="16.8" customHeight="1" thickBot="1" x14ac:dyDescent="0.35">
      <c r="A260" s="351" t="s">
        <v>7699</v>
      </c>
      <c r="B260" s="400" t="s">
        <v>6093</v>
      </c>
      <c r="C260" s="365" t="s">
        <v>6868</v>
      </c>
      <c r="D260" s="366" t="s">
        <v>6126</v>
      </c>
      <c r="E260" s="384" t="s">
        <v>4139</v>
      </c>
      <c r="F260" s="394" t="s">
        <v>7230</v>
      </c>
      <c r="G260" s="394" t="s">
        <v>7231</v>
      </c>
      <c r="H260" s="394" t="s">
        <v>7232</v>
      </c>
      <c r="I260" s="397">
        <v>300</v>
      </c>
      <c r="J260" s="394" t="s">
        <v>7098</v>
      </c>
      <c r="K260" s="384">
        <v>2</v>
      </c>
      <c r="L260" s="384" t="s">
        <v>1775</v>
      </c>
      <c r="M260" s="385" t="s">
        <v>7700</v>
      </c>
      <c r="N260" s="382" t="s">
        <v>7105</v>
      </c>
      <c r="O260" s="386">
        <v>600</v>
      </c>
    </row>
    <row r="261" spans="1:15" ht="16.8" customHeight="1" thickBot="1" x14ac:dyDescent="0.35">
      <c r="A261" s="351" t="s">
        <v>7701</v>
      </c>
      <c r="B261" s="400" t="s">
        <v>6093</v>
      </c>
      <c r="C261" s="365" t="s">
        <v>6868</v>
      </c>
      <c r="D261" s="366" t="s">
        <v>6126</v>
      </c>
      <c r="E261" s="384" t="s">
        <v>4139</v>
      </c>
      <c r="F261" s="394" t="s">
        <v>7230</v>
      </c>
      <c r="G261" s="394" t="s">
        <v>7231</v>
      </c>
      <c r="H261" s="394" t="s">
        <v>7232</v>
      </c>
      <c r="I261" s="397">
        <v>300</v>
      </c>
      <c r="J261" s="394" t="s">
        <v>7098</v>
      </c>
      <c r="K261" s="384">
        <v>2</v>
      </c>
      <c r="L261" s="384" t="s">
        <v>1775</v>
      </c>
      <c r="M261" s="385" t="s">
        <v>7702</v>
      </c>
      <c r="N261" s="382" t="s">
        <v>7105</v>
      </c>
      <c r="O261" s="386">
        <v>600</v>
      </c>
    </row>
    <row r="262" spans="1:15" ht="16.8" customHeight="1" thickBot="1" x14ac:dyDescent="0.35">
      <c r="A262" s="351" t="s">
        <v>7703</v>
      </c>
      <c r="B262" s="415" t="s">
        <v>6886</v>
      </c>
      <c r="C262" s="365" t="s">
        <v>6868</v>
      </c>
      <c r="D262" s="366" t="s">
        <v>6126</v>
      </c>
      <c r="E262" s="384" t="s">
        <v>4139</v>
      </c>
      <c r="F262" s="394" t="s">
        <v>7230</v>
      </c>
      <c r="G262" s="394" t="s">
        <v>7231</v>
      </c>
      <c r="H262" s="394" t="s">
        <v>7232</v>
      </c>
      <c r="I262" s="395">
        <v>1</v>
      </c>
      <c r="J262" s="394" t="s">
        <v>7101</v>
      </c>
      <c r="K262" s="384">
        <v>1</v>
      </c>
      <c r="L262" s="384" t="s">
        <v>1775</v>
      </c>
      <c r="M262" s="385" t="s">
        <v>7704</v>
      </c>
      <c r="N262" s="382" t="s">
        <v>7101</v>
      </c>
      <c r="O262" s="383">
        <v>1</v>
      </c>
    </row>
    <row r="263" spans="1:15" ht="16.8" customHeight="1" thickBot="1" x14ac:dyDescent="0.35">
      <c r="A263" s="351" t="s">
        <v>7705</v>
      </c>
      <c r="B263" s="433" t="s">
        <v>1107</v>
      </c>
      <c r="C263" s="365" t="s">
        <v>6868</v>
      </c>
      <c r="D263" s="366" t="s">
        <v>6126</v>
      </c>
      <c r="E263" s="384" t="s">
        <v>4139</v>
      </c>
      <c r="F263" s="394" t="s">
        <v>7230</v>
      </c>
      <c r="G263" s="394" t="s">
        <v>7231</v>
      </c>
      <c r="H263" s="394" t="s">
        <v>7232</v>
      </c>
      <c r="I263" s="397">
        <v>300</v>
      </c>
      <c r="J263" s="394" t="s">
        <v>7098</v>
      </c>
      <c r="K263" s="384">
        <v>1</v>
      </c>
      <c r="L263" s="384" t="s">
        <v>1776</v>
      </c>
      <c r="M263" s="385" t="s">
        <v>7706</v>
      </c>
      <c r="N263" s="382" t="s">
        <v>7098</v>
      </c>
      <c r="O263" s="386">
        <v>300</v>
      </c>
    </row>
    <row r="264" spans="1:15" ht="16.8" customHeight="1" thickBot="1" x14ac:dyDescent="0.35">
      <c r="A264" s="351" t="s">
        <v>7705</v>
      </c>
      <c r="B264" s="430" t="s">
        <v>6071</v>
      </c>
      <c r="C264" s="365" t="s">
        <v>6868</v>
      </c>
      <c r="D264" s="366" t="s">
        <v>6126</v>
      </c>
      <c r="E264" s="384" t="s">
        <v>4139</v>
      </c>
      <c r="F264" s="394" t="s">
        <v>7230</v>
      </c>
      <c r="G264" s="394" t="s">
        <v>7231</v>
      </c>
      <c r="H264" s="394" t="s">
        <v>7232</v>
      </c>
      <c r="I264" s="397">
        <v>300</v>
      </c>
      <c r="J264" s="394" t="s">
        <v>7098</v>
      </c>
      <c r="K264" s="384">
        <v>1</v>
      </c>
      <c r="L264" s="384" t="s">
        <v>1776</v>
      </c>
      <c r="M264" s="385" t="s">
        <v>7707</v>
      </c>
      <c r="N264" s="382" t="s">
        <v>7098</v>
      </c>
      <c r="O264" s="386">
        <v>300</v>
      </c>
    </row>
    <row r="265" spans="1:15" ht="16.8" customHeight="1" thickBot="1" x14ac:dyDescent="0.35">
      <c r="A265" s="351" t="s">
        <v>7708</v>
      </c>
      <c r="B265" s="413" t="s">
        <v>7169</v>
      </c>
      <c r="C265" s="365" t="s">
        <v>6868</v>
      </c>
      <c r="D265" s="366" t="s">
        <v>6126</v>
      </c>
      <c r="E265" s="384" t="s">
        <v>4139</v>
      </c>
      <c r="F265" s="394" t="s">
        <v>7230</v>
      </c>
      <c r="G265" s="394" t="s">
        <v>7233</v>
      </c>
      <c r="H265" s="394" t="s">
        <v>7232</v>
      </c>
      <c r="I265" s="397">
        <v>300</v>
      </c>
      <c r="J265" s="394" t="s">
        <v>7098</v>
      </c>
      <c r="K265" s="384">
        <v>1</v>
      </c>
      <c r="L265" s="384" t="s">
        <v>1776</v>
      </c>
      <c r="M265" s="385" t="s">
        <v>7709</v>
      </c>
      <c r="N265" s="382" t="s">
        <v>7098</v>
      </c>
      <c r="O265" s="386">
        <v>300</v>
      </c>
    </row>
    <row r="266" spans="1:15" ht="16.8" customHeight="1" thickBot="1" x14ac:dyDescent="0.35">
      <c r="A266" s="351" t="s">
        <v>7708</v>
      </c>
      <c r="B266" s="413" t="s">
        <v>7169</v>
      </c>
      <c r="C266" s="365" t="s">
        <v>6868</v>
      </c>
      <c r="D266" s="366" t="s">
        <v>6126</v>
      </c>
      <c r="E266" s="384" t="s">
        <v>4139</v>
      </c>
      <c r="F266" s="394" t="s">
        <v>7230</v>
      </c>
      <c r="G266" s="394" t="s">
        <v>7234</v>
      </c>
      <c r="H266" s="394" t="s">
        <v>7232</v>
      </c>
      <c r="I266" s="397">
        <v>300</v>
      </c>
      <c r="J266" s="394" t="s">
        <v>7098</v>
      </c>
      <c r="K266" s="384">
        <v>1</v>
      </c>
      <c r="L266" s="384" t="s">
        <v>1776</v>
      </c>
      <c r="M266" s="385" t="s">
        <v>7709</v>
      </c>
      <c r="N266" s="382" t="s">
        <v>7098</v>
      </c>
      <c r="O266" s="386">
        <v>300</v>
      </c>
    </row>
    <row r="267" spans="1:15" ht="16.8" customHeight="1" thickBot="1" x14ac:dyDescent="0.35">
      <c r="A267" s="351" t="s">
        <v>2146</v>
      </c>
      <c r="B267" s="410" t="s">
        <v>6055</v>
      </c>
      <c r="C267" s="365" t="s">
        <v>6127</v>
      </c>
      <c r="D267" s="366" t="s">
        <v>6126</v>
      </c>
      <c r="E267" s="384" t="s">
        <v>4139</v>
      </c>
      <c r="F267" s="394" t="s">
        <v>7230</v>
      </c>
      <c r="G267" s="394" t="s">
        <v>7231</v>
      </c>
      <c r="H267" s="394" t="s">
        <v>7232</v>
      </c>
      <c r="I267" s="397">
        <v>300</v>
      </c>
      <c r="J267" s="394" t="s">
        <v>7098</v>
      </c>
      <c r="K267" s="384">
        <v>3</v>
      </c>
      <c r="L267" s="384">
        <v>0</v>
      </c>
      <c r="M267" s="385" t="s">
        <v>7710</v>
      </c>
      <c r="N267" s="382" t="s">
        <v>7100</v>
      </c>
      <c r="O267" s="386">
        <v>900</v>
      </c>
    </row>
    <row r="268" spans="1:15" ht="16.8" customHeight="1" thickBot="1" x14ac:dyDescent="0.35">
      <c r="A268" s="351" t="s">
        <v>7711</v>
      </c>
      <c r="B268" s="419" t="s">
        <v>6075</v>
      </c>
      <c r="C268" s="365" t="s">
        <v>6127</v>
      </c>
      <c r="D268" s="366" t="s">
        <v>6126</v>
      </c>
      <c r="E268" s="384" t="s">
        <v>4139</v>
      </c>
      <c r="F268" s="394" t="s">
        <v>7230</v>
      </c>
      <c r="G268" s="394" t="s">
        <v>7231</v>
      </c>
      <c r="H268" s="394" t="s">
        <v>7232</v>
      </c>
      <c r="I268" s="397">
        <v>300</v>
      </c>
      <c r="J268" s="394" t="s">
        <v>7098</v>
      </c>
      <c r="K268" s="384">
        <v>1</v>
      </c>
      <c r="L268" s="384">
        <v>1</v>
      </c>
      <c r="M268" s="385" t="s">
        <v>7712</v>
      </c>
      <c r="N268" s="382" t="s">
        <v>7098</v>
      </c>
      <c r="O268" s="386">
        <v>300</v>
      </c>
    </row>
    <row r="269" spans="1:15" ht="16.8" customHeight="1" thickBot="1" x14ac:dyDescent="0.35">
      <c r="A269" s="351" t="s">
        <v>7713</v>
      </c>
      <c r="B269" s="438" t="s">
        <v>6061</v>
      </c>
      <c r="C269" s="365" t="s">
        <v>6127</v>
      </c>
      <c r="D269" s="366" t="s">
        <v>6126</v>
      </c>
      <c r="E269" s="384" t="s">
        <v>4139</v>
      </c>
      <c r="F269" s="394" t="s">
        <v>7230</v>
      </c>
      <c r="G269" s="394" t="s">
        <v>7231</v>
      </c>
      <c r="H269" s="394" t="s">
        <v>7232</v>
      </c>
      <c r="I269" s="397">
        <v>300</v>
      </c>
      <c r="J269" s="394" t="s">
        <v>7098</v>
      </c>
      <c r="K269" s="384">
        <v>2</v>
      </c>
      <c r="L269" s="384">
        <v>1</v>
      </c>
      <c r="M269" s="385" t="s">
        <v>7714</v>
      </c>
      <c r="N269" s="382" t="s">
        <v>7105</v>
      </c>
      <c r="O269" s="386">
        <v>600</v>
      </c>
    </row>
    <row r="270" spans="1:15" ht="16.8" customHeight="1" thickBot="1" x14ac:dyDescent="0.35">
      <c r="A270" s="351" t="s">
        <v>7713</v>
      </c>
      <c r="B270" s="365" t="s">
        <v>6978</v>
      </c>
      <c r="C270" s="365" t="s">
        <v>6127</v>
      </c>
      <c r="D270" s="366" t="s">
        <v>6126</v>
      </c>
      <c r="E270" s="384" t="s">
        <v>4139</v>
      </c>
      <c r="F270" s="394" t="s">
        <v>7230</v>
      </c>
      <c r="G270" s="394" t="s">
        <v>7231</v>
      </c>
      <c r="H270" s="394" t="s">
        <v>7232</v>
      </c>
      <c r="I270" s="397">
        <v>500</v>
      </c>
      <c r="J270" s="394" t="s">
        <v>7095</v>
      </c>
      <c r="K270" s="384">
        <v>1</v>
      </c>
      <c r="L270" s="384">
        <v>1</v>
      </c>
      <c r="M270" s="385" t="s">
        <v>7715</v>
      </c>
      <c r="N270" s="382" t="s">
        <v>7095</v>
      </c>
      <c r="O270" s="386">
        <v>500</v>
      </c>
    </row>
    <row r="271" spans="1:15" ht="16.8" customHeight="1" thickBot="1" x14ac:dyDescent="0.35">
      <c r="A271" s="351" t="s">
        <v>7716</v>
      </c>
      <c r="B271" s="409" t="s">
        <v>6108</v>
      </c>
      <c r="C271" s="365" t="s">
        <v>6127</v>
      </c>
      <c r="D271" s="366" t="s">
        <v>6126</v>
      </c>
      <c r="E271" s="384" t="s">
        <v>4139</v>
      </c>
      <c r="F271" s="394" t="s">
        <v>7230</v>
      </c>
      <c r="G271" s="394" t="s">
        <v>7231</v>
      </c>
      <c r="H271" s="394" t="s">
        <v>7232</v>
      </c>
      <c r="I271" s="397">
        <v>700</v>
      </c>
      <c r="J271" s="394" t="s">
        <v>7107</v>
      </c>
      <c r="K271" s="384">
        <v>2</v>
      </c>
      <c r="L271" s="384">
        <v>1</v>
      </c>
      <c r="M271" s="385" t="s">
        <v>7717</v>
      </c>
      <c r="N271" s="382" t="s">
        <v>7119</v>
      </c>
      <c r="O271" s="383">
        <v>1.4</v>
      </c>
    </row>
    <row r="272" spans="1:15" ht="16.8" customHeight="1" thickBot="1" x14ac:dyDescent="0.35">
      <c r="A272" s="351" t="s">
        <v>7718</v>
      </c>
      <c r="B272" s="398" t="s">
        <v>6082</v>
      </c>
      <c r="C272" s="365" t="s">
        <v>6127</v>
      </c>
      <c r="D272" s="366" t="s">
        <v>6126</v>
      </c>
      <c r="E272" s="384" t="s">
        <v>4139</v>
      </c>
      <c r="F272" s="394" t="s">
        <v>7230</v>
      </c>
      <c r="G272" s="394" t="s">
        <v>7231</v>
      </c>
      <c r="H272" s="394" t="s">
        <v>7232</v>
      </c>
      <c r="I272" s="397">
        <v>300</v>
      </c>
      <c r="J272" s="394" t="s">
        <v>7098</v>
      </c>
      <c r="K272" s="384">
        <v>1</v>
      </c>
      <c r="L272" s="384">
        <v>1</v>
      </c>
      <c r="M272" s="385" t="s">
        <v>7719</v>
      </c>
      <c r="N272" s="382" t="s">
        <v>7098</v>
      </c>
      <c r="O272" s="386">
        <v>300</v>
      </c>
    </row>
    <row r="273" spans="1:15" ht="16.8" customHeight="1" thickBot="1" x14ac:dyDescent="0.35">
      <c r="A273" s="351" t="s">
        <v>7720</v>
      </c>
      <c r="B273" s="393" t="s">
        <v>6067</v>
      </c>
      <c r="C273" s="365" t="s">
        <v>6127</v>
      </c>
      <c r="D273" s="366" t="s">
        <v>6126</v>
      </c>
      <c r="E273" s="384" t="s">
        <v>4139</v>
      </c>
      <c r="F273" s="394" t="s">
        <v>7230</v>
      </c>
      <c r="G273" s="394" t="s">
        <v>7231</v>
      </c>
      <c r="H273" s="394" t="s">
        <v>7232</v>
      </c>
      <c r="I273" s="397">
        <v>300</v>
      </c>
      <c r="J273" s="394" t="s">
        <v>7098</v>
      </c>
      <c r="K273" s="384">
        <v>1</v>
      </c>
      <c r="L273" s="384">
        <v>1</v>
      </c>
      <c r="M273" s="385" t="s">
        <v>7721</v>
      </c>
      <c r="N273" s="382" t="s">
        <v>7098</v>
      </c>
      <c r="O273" s="386">
        <v>300</v>
      </c>
    </row>
    <row r="274" spans="1:15" ht="16.8" customHeight="1" thickBot="1" x14ac:dyDescent="0.35">
      <c r="A274" s="351" t="s">
        <v>7722</v>
      </c>
      <c r="B274" s="409" t="s">
        <v>6076</v>
      </c>
      <c r="C274" s="365" t="s">
        <v>6127</v>
      </c>
      <c r="D274" s="366" t="s">
        <v>6126</v>
      </c>
      <c r="E274" s="384" t="s">
        <v>4139</v>
      </c>
      <c r="F274" s="394" t="s">
        <v>7230</v>
      </c>
      <c r="G274" s="394" t="s">
        <v>7231</v>
      </c>
      <c r="H274" s="394" t="s">
        <v>7232</v>
      </c>
      <c r="I274" s="397">
        <v>700</v>
      </c>
      <c r="J274" s="394" t="s">
        <v>7107</v>
      </c>
      <c r="K274" s="384">
        <v>1</v>
      </c>
      <c r="L274" s="384">
        <v>1</v>
      </c>
      <c r="M274" s="385" t="s">
        <v>7723</v>
      </c>
      <c r="N274" s="382" t="s">
        <v>7107</v>
      </c>
      <c r="O274" s="386">
        <v>700</v>
      </c>
    </row>
    <row r="275" spans="1:15" ht="16.8" customHeight="1" thickBot="1" x14ac:dyDescent="0.35">
      <c r="A275" s="351" t="s">
        <v>7724</v>
      </c>
      <c r="B275" s="410" t="s">
        <v>6055</v>
      </c>
      <c r="C275" s="365" t="s">
        <v>6127</v>
      </c>
      <c r="D275" s="366" t="s">
        <v>6126</v>
      </c>
      <c r="E275" s="384" t="s">
        <v>4139</v>
      </c>
      <c r="F275" s="394" t="s">
        <v>7230</v>
      </c>
      <c r="G275" s="394" t="s">
        <v>7231</v>
      </c>
      <c r="H275" s="394" t="s">
        <v>7232</v>
      </c>
      <c r="I275" s="397">
        <v>300</v>
      </c>
      <c r="J275" s="394" t="s">
        <v>7098</v>
      </c>
      <c r="K275" s="384">
        <v>2</v>
      </c>
      <c r="L275" s="384">
        <v>1</v>
      </c>
      <c r="M275" s="385" t="s">
        <v>7725</v>
      </c>
      <c r="N275" s="382" t="s">
        <v>7105</v>
      </c>
      <c r="O275" s="386">
        <v>600</v>
      </c>
    </row>
    <row r="276" spans="1:15" ht="16.8" customHeight="1" thickBot="1" x14ac:dyDescent="0.35">
      <c r="A276" s="351" t="s">
        <v>7726</v>
      </c>
      <c r="B276" s="410" t="s">
        <v>6055</v>
      </c>
      <c r="C276" s="365" t="s">
        <v>6127</v>
      </c>
      <c r="D276" s="366" t="s">
        <v>6126</v>
      </c>
      <c r="E276" s="384" t="s">
        <v>4139</v>
      </c>
      <c r="F276" s="394" t="s">
        <v>7230</v>
      </c>
      <c r="G276" s="394" t="s">
        <v>7231</v>
      </c>
      <c r="H276" s="394" t="s">
        <v>7232</v>
      </c>
      <c r="I276" s="397">
        <v>300</v>
      </c>
      <c r="J276" s="394" t="s">
        <v>7098</v>
      </c>
      <c r="K276" s="384">
        <v>2</v>
      </c>
      <c r="L276" s="384">
        <v>1</v>
      </c>
      <c r="M276" s="385" t="s">
        <v>7727</v>
      </c>
      <c r="N276" s="382" t="s">
        <v>7105</v>
      </c>
      <c r="O276" s="386">
        <v>600</v>
      </c>
    </row>
    <row r="277" spans="1:15" ht="16.8" customHeight="1" thickBot="1" x14ac:dyDescent="0.35">
      <c r="A277" s="351" t="s">
        <v>2465</v>
      </c>
      <c r="B277" s="421" t="s">
        <v>6099</v>
      </c>
      <c r="C277" s="365" t="s">
        <v>6127</v>
      </c>
      <c r="D277" s="366" t="s">
        <v>6126</v>
      </c>
      <c r="E277" s="384" t="s">
        <v>4139</v>
      </c>
      <c r="F277" s="394" t="s">
        <v>7230</v>
      </c>
      <c r="G277" s="394" t="s">
        <v>7231</v>
      </c>
      <c r="H277" s="394" t="s">
        <v>7232</v>
      </c>
      <c r="I277" s="397">
        <v>300</v>
      </c>
      <c r="J277" s="394" t="s">
        <v>7098</v>
      </c>
      <c r="K277" s="384">
        <v>1</v>
      </c>
      <c r="L277" s="384">
        <v>1</v>
      </c>
      <c r="M277" s="385" t="s">
        <v>7728</v>
      </c>
      <c r="N277" s="382" t="s">
        <v>7098</v>
      </c>
      <c r="O277" s="386">
        <v>300</v>
      </c>
    </row>
    <row r="278" spans="1:15" ht="16.8" customHeight="1" thickBot="1" x14ac:dyDescent="0.35">
      <c r="A278" s="351" t="s">
        <v>7729</v>
      </c>
      <c r="B278" s="411" t="s">
        <v>6087</v>
      </c>
      <c r="C278" s="365" t="s">
        <v>6127</v>
      </c>
      <c r="D278" s="366" t="s">
        <v>6126</v>
      </c>
      <c r="E278" s="384" t="s">
        <v>4139</v>
      </c>
      <c r="F278" s="394" t="s">
        <v>7230</v>
      </c>
      <c r="G278" s="394" t="s">
        <v>7231</v>
      </c>
      <c r="H278" s="394" t="s">
        <v>7232</v>
      </c>
      <c r="I278" s="397">
        <v>700</v>
      </c>
      <c r="J278" s="394" t="s">
        <v>7107</v>
      </c>
      <c r="K278" s="384">
        <v>1</v>
      </c>
      <c r="L278" s="384">
        <v>1</v>
      </c>
      <c r="M278" s="385" t="s">
        <v>7730</v>
      </c>
      <c r="N278" s="382" t="s">
        <v>7107</v>
      </c>
      <c r="O278" s="386">
        <v>700</v>
      </c>
    </row>
    <row r="279" spans="1:15" ht="16.8" customHeight="1" thickBot="1" x14ac:dyDescent="0.35">
      <c r="A279" s="351" t="s">
        <v>7731</v>
      </c>
      <c r="B279" s="403" t="s">
        <v>6877</v>
      </c>
      <c r="C279" s="365" t="s">
        <v>6127</v>
      </c>
      <c r="D279" s="366" t="s">
        <v>6126</v>
      </c>
      <c r="E279" s="384" t="s">
        <v>4139</v>
      </c>
      <c r="F279" s="394" t="s">
        <v>7230</v>
      </c>
      <c r="G279" s="394" t="s">
        <v>7231</v>
      </c>
      <c r="H279" s="394" t="s">
        <v>7232</v>
      </c>
      <c r="I279" s="397">
        <v>300</v>
      </c>
      <c r="J279" s="394" t="s">
        <v>7098</v>
      </c>
      <c r="K279" s="384">
        <v>2</v>
      </c>
      <c r="L279" s="384">
        <v>1</v>
      </c>
      <c r="M279" s="385" t="s">
        <v>7732</v>
      </c>
      <c r="N279" s="382" t="s">
        <v>7105</v>
      </c>
      <c r="O279" s="386">
        <v>600</v>
      </c>
    </row>
    <row r="280" spans="1:15" ht="16.8" customHeight="1" thickBot="1" x14ac:dyDescent="0.35">
      <c r="A280" s="352" t="s">
        <v>7731</v>
      </c>
      <c r="B280" s="403" t="s">
        <v>6877</v>
      </c>
      <c r="C280" s="365" t="s">
        <v>6127</v>
      </c>
      <c r="D280" s="366" t="s">
        <v>6126</v>
      </c>
      <c r="E280" s="384" t="s">
        <v>4139</v>
      </c>
      <c r="F280" s="394" t="s">
        <v>7230</v>
      </c>
      <c r="G280" s="394" t="s">
        <v>7231</v>
      </c>
      <c r="H280" s="394" t="s">
        <v>7232</v>
      </c>
      <c r="I280" s="397">
        <v>300</v>
      </c>
      <c r="J280" s="394" t="s">
        <v>7098</v>
      </c>
      <c r="K280" s="384">
        <v>1</v>
      </c>
      <c r="L280" s="384">
        <v>1</v>
      </c>
      <c r="M280" s="385" t="s">
        <v>7733</v>
      </c>
      <c r="N280" s="382" t="s">
        <v>7098</v>
      </c>
      <c r="O280" s="386">
        <v>300</v>
      </c>
    </row>
    <row r="281" spans="1:15" ht="16.8" customHeight="1" thickBot="1" x14ac:dyDescent="0.35">
      <c r="A281" s="352" t="s">
        <v>3216</v>
      </c>
      <c r="B281" s="423" t="s">
        <v>6869</v>
      </c>
      <c r="C281" s="365" t="s">
        <v>6127</v>
      </c>
      <c r="D281" s="366" t="s">
        <v>6126</v>
      </c>
      <c r="E281" s="384" t="s">
        <v>4139</v>
      </c>
      <c r="F281" s="394" t="s">
        <v>7230</v>
      </c>
      <c r="G281" s="394" t="s">
        <v>7231</v>
      </c>
      <c r="H281" s="394" t="s">
        <v>7232</v>
      </c>
      <c r="I281" s="395">
        <v>1</v>
      </c>
      <c r="J281" s="394" t="s">
        <v>7101</v>
      </c>
      <c r="K281" s="384">
        <v>1</v>
      </c>
      <c r="L281" s="384">
        <v>1</v>
      </c>
      <c r="M281" s="385" t="s">
        <v>7734</v>
      </c>
      <c r="N281" s="382" t="s">
        <v>7101</v>
      </c>
      <c r="O281" s="383">
        <v>1</v>
      </c>
    </row>
    <row r="282" spans="1:15" ht="16.8" customHeight="1" thickBot="1" x14ac:dyDescent="0.35">
      <c r="A282" s="351" t="s">
        <v>7735</v>
      </c>
      <c r="B282" s="445" t="s">
        <v>7250</v>
      </c>
      <c r="C282" s="365" t="s">
        <v>6127</v>
      </c>
      <c r="D282" s="366" t="s">
        <v>6126</v>
      </c>
      <c r="E282" s="384" t="s">
        <v>4139</v>
      </c>
      <c r="F282" s="394" t="s">
        <v>7230</v>
      </c>
      <c r="G282" s="394" t="s">
        <v>7231</v>
      </c>
      <c r="H282" s="394" t="s">
        <v>7232</v>
      </c>
      <c r="I282" s="397">
        <v>300</v>
      </c>
      <c r="J282" s="394" t="s">
        <v>7098</v>
      </c>
      <c r="K282" s="384">
        <v>1</v>
      </c>
      <c r="L282" s="384">
        <v>2</v>
      </c>
      <c r="M282" s="385" t="s">
        <v>7736</v>
      </c>
      <c r="N282" s="382" t="s">
        <v>7098</v>
      </c>
      <c r="O282" s="386">
        <v>300</v>
      </c>
    </row>
    <row r="283" spans="1:15" ht="16.8" customHeight="1" thickBot="1" x14ac:dyDescent="0.35">
      <c r="A283" s="351" t="s">
        <v>7737</v>
      </c>
      <c r="B283" s="431" t="s">
        <v>6069</v>
      </c>
      <c r="C283" s="365" t="s">
        <v>6127</v>
      </c>
      <c r="D283" s="366" t="s">
        <v>6126</v>
      </c>
      <c r="E283" s="384" t="s">
        <v>4139</v>
      </c>
      <c r="F283" s="394" t="s">
        <v>7230</v>
      </c>
      <c r="G283" s="394" t="s">
        <v>7231</v>
      </c>
      <c r="H283" s="394" t="s">
        <v>7232</v>
      </c>
      <c r="I283" s="397">
        <v>300</v>
      </c>
      <c r="J283" s="394" t="s">
        <v>7098</v>
      </c>
      <c r="K283" s="384">
        <v>1</v>
      </c>
      <c r="L283" s="384">
        <v>2</v>
      </c>
      <c r="M283" s="385" t="s">
        <v>7738</v>
      </c>
      <c r="N283" s="382" t="s">
        <v>7098</v>
      </c>
      <c r="O283" s="386">
        <v>300</v>
      </c>
    </row>
    <row r="284" spans="1:15" ht="16.8" customHeight="1" thickBot="1" x14ac:dyDescent="0.35">
      <c r="A284" s="351" t="s">
        <v>7739</v>
      </c>
      <c r="B284" s="433" t="s">
        <v>1107</v>
      </c>
      <c r="C284" s="365" t="s">
        <v>6127</v>
      </c>
      <c r="D284" s="366" t="s">
        <v>6126</v>
      </c>
      <c r="E284" s="384" t="s">
        <v>4139</v>
      </c>
      <c r="F284" s="394" t="s">
        <v>7230</v>
      </c>
      <c r="G284" s="394" t="s">
        <v>7231</v>
      </c>
      <c r="H284" s="394" t="s">
        <v>7232</v>
      </c>
      <c r="I284" s="397">
        <v>500</v>
      </c>
      <c r="J284" s="394" t="s">
        <v>7095</v>
      </c>
      <c r="K284" s="384">
        <v>1</v>
      </c>
      <c r="L284" s="384">
        <v>2</v>
      </c>
      <c r="M284" s="385" t="s">
        <v>7740</v>
      </c>
      <c r="N284" s="382" t="s">
        <v>7095</v>
      </c>
      <c r="O284" s="386">
        <v>500</v>
      </c>
    </row>
    <row r="285" spans="1:15" ht="16.8" customHeight="1" thickBot="1" x14ac:dyDescent="0.35">
      <c r="A285" s="351" t="s">
        <v>7741</v>
      </c>
      <c r="B285" s="425" t="s">
        <v>1108</v>
      </c>
      <c r="C285" s="365" t="s">
        <v>6127</v>
      </c>
      <c r="D285" s="366" t="s">
        <v>6126</v>
      </c>
      <c r="E285" s="384" t="s">
        <v>4139</v>
      </c>
      <c r="F285" s="394" t="s">
        <v>7230</v>
      </c>
      <c r="G285" s="394" t="s">
        <v>7231</v>
      </c>
      <c r="H285" s="394" t="s">
        <v>7232</v>
      </c>
      <c r="I285" s="397">
        <v>300</v>
      </c>
      <c r="J285" s="394" t="s">
        <v>7098</v>
      </c>
      <c r="K285" s="384">
        <v>4</v>
      </c>
      <c r="L285" s="384">
        <v>2</v>
      </c>
      <c r="M285" s="385" t="s">
        <v>7742</v>
      </c>
      <c r="N285" s="382" t="s">
        <v>7104</v>
      </c>
      <c r="O285" s="383">
        <v>1.2</v>
      </c>
    </row>
    <row r="286" spans="1:15" ht="16.8" customHeight="1" thickBot="1" x14ac:dyDescent="0.35">
      <c r="A286" s="351" t="s">
        <v>378</v>
      </c>
      <c r="B286" s="409" t="s">
        <v>6108</v>
      </c>
      <c r="C286" s="365" t="s">
        <v>6127</v>
      </c>
      <c r="D286" s="366" t="s">
        <v>6126</v>
      </c>
      <c r="E286" s="384" t="s">
        <v>4139</v>
      </c>
      <c r="F286" s="394" t="s">
        <v>7230</v>
      </c>
      <c r="G286" s="394" t="s">
        <v>7231</v>
      </c>
      <c r="H286" s="394" t="s">
        <v>7232</v>
      </c>
      <c r="I286" s="397">
        <v>300</v>
      </c>
      <c r="J286" s="394" t="s">
        <v>7098</v>
      </c>
      <c r="K286" s="384">
        <v>1</v>
      </c>
      <c r="L286" s="384">
        <v>2</v>
      </c>
      <c r="M286" s="385" t="s">
        <v>7743</v>
      </c>
      <c r="N286" s="382" t="s">
        <v>7098</v>
      </c>
      <c r="O286" s="386">
        <v>300</v>
      </c>
    </row>
    <row r="287" spans="1:15" ht="16.8" customHeight="1" thickBot="1" x14ac:dyDescent="0.35">
      <c r="A287" s="351" t="s">
        <v>7744</v>
      </c>
      <c r="B287" s="398" t="s">
        <v>6082</v>
      </c>
      <c r="C287" s="365" t="s">
        <v>6127</v>
      </c>
      <c r="D287" s="366" t="s">
        <v>6126</v>
      </c>
      <c r="E287" s="384" t="s">
        <v>4139</v>
      </c>
      <c r="F287" s="394" t="s">
        <v>7230</v>
      </c>
      <c r="G287" s="394" t="s">
        <v>7231</v>
      </c>
      <c r="H287" s="394" t="s">
        <v>7232</v>
      </c>
      <c r="I287" s="397">
        <v>300</v>
      </c>
      <c r="J287" s="394" t="s">
        <v>7098</v>
      </c>
      <c r="K287" s="384">
        <v>1</v>
      </c>
      <c r="L287" s="384">
        <v>2</v>
      </c>
      <c r="M287" s="385" t="s">
        <v>7745</v>
      </c>
      <c r="N287" s="382" t="s">
        <v>7098</v>
      </c>
      <c r="O287" s="386">
        <v>300</v>
      </c>
    </row>
    <row r="288" spans="1:15" ht="16.8" customHeight="1" thickBot="1" x14ac:dyDescent="0.35">
      <c r="A288" s="351" t="s">
        <v>7746</v>
      </c>
      <c r="B288" s="428" t="s">
        <v>6891</v>
      </c>
      <c r="C288" s="365" t="s">
        <v>6127</v>
      </c>
      <c r="D288" s="366" t="s">
        <v>6126</v>
      </c>
      <c r="E288" s="384" t="s">
        <v>4139</v>
      </c>
      <c r="F288" s="394" t="s">
        <v>7230</v>
      </c>
      <c r="G288" s="394" t="s">
        <v>7231</v>
      </c>
      <c r="H288" s="394" t="s">
        <v>7232</v>
      </c>
      <c r="I288" s="397">
        <v>300</v>
      </c>
      <c r="J288" s="394" t="s">
        <v>7098</v>
      </c>
      <c r="K288" s="384">
        <v>3</v>
      </c>
      <c r="L288" s="384">
        <v>2</v>
      </c>
      <c r="M288" s="385" t="s">
        <v>7747</v>
      </c>
      <c r="N288" s="382" t="s">
        <v>7100</v>
      </c>
      <c r="O288" s="386">
        <v>900</v>
      </c>
    </row>
    <row r="289" spans="1:15" ht="16.8" customHeight="1" thickBot="1" x14ac:dyDescent="0.35">
      <c r="A289" s="351" t="s">
        <v>7748</v>
      </c>
      <c r="B289" s="414" t="s">
        <v>1119</v>
      </c>
      <c r="C289" s="365" t="s">
        <v>6127</v>
      </c>
      <c r="D289" s="366" t="s">
        <v>6126</v>
      </c>
      <c r="E289" s="384" t="s">
        <v>4139</v>
      </c>
      <c r="F289" s="394" t="s">
        <v>7230</v>
      </c>
      <c r="G289" s="394" t="s">
        <v>7231</v>
      </c>
      <c r="H289" s="394" t="s">
        <v>7232</v>
      </c>
      <c r="I289" s="397">
        <v>300</v>
      </c>
      <c r="J289" s="394" t="s">
        <v>7098</v>
      </c>
      <c r="K289" s="384">
        <v>2</v>
      </c>
      <c r="L289" s="384">
        <v>2</v>
      </c>
      <c r="M289" s="385" t="s">
        <v>7749</v>
      </c>
      <c r="N289" s="382" t="s">
        <v>7105</v>
      </c>
      <c r="O289" s="386">
        <v>600</v>
      </c>
    </row>
    <row r="290" spans="1:15" ht="16.8" customHeight="1" thickBot="1" x14ac:dyDescent="0.35">
      <c r="A290" s="351" t="s">
        <v>7750</v>
      </c>
      <c r="B290" s="399" t="s">
        <v>1123</v>
      </c>
      <c r="C290" s="365" t="s">
        <v>6127</v>
      </c>
      <c r="D290" s="366" t="s">
        <v>6126</v>
      </c>
      <c r="E290" s="384" t="s">
        <v>4139</v>
      </c>
      <c r="F290" s="394" t="s">
        <v>7230</v>
      </c>
      <c r="G290" s="394" t="s">
        <v>7231</v>
      </c>
      <c r="H290" s="394" t="s">
        <v>7232</v>
      </c>
      <c r="I290" s="395">
        <v>1.4</v>
      </c>
      <c r="J290" s="394" t="s">
        <v>7099</v>
      </c>
      <c r="K290" s="384">
        <v>2</v>
      </c>
      <c r="L290" s="384">
        <v>2</v>
      </c>
      <c r="M290" s="385" t="s">
        <v>7751</v>
      </c>
      <c r="N290" s="382" t="s">
        <v>7115</v>
      </c>
      <c r="O290" s="383">
        <v>2.8</v>
      </c>
    </row>
    <row r="291" spans="1:15" ht="16.8" customHeight="1" thickBot="1" x14ac:dyDescent="0.35">
      <c r="A291" s="352" t="s">
        <v>7752</v>
      </c>
      <c r="B291" s="424" t="s">
        <v>6096</v>
      </c>
      <c r="C291" s="365" t="s">
        <v>6127</v>
      </c>
      <c r="D291" s="366" t="s">
        <v>6126</v>
      </c>
      <c r="E291" s="384" t="s">
        <v>4139</v>
      </c>
      <c r="F291" s="394" t="s">
        <v>7230</v>
      </c>
      <c r="G291" s="394" t="s">
        <v>7231</v>
      </c>
      <c r="H291" s="394" t="s">
        <v>7232</v>
      </c>
      <c r="I291" s="397">
        <v>500</v>
      </c>
      <c r="J291" s="394" t="s">
        <v>7095</v>
      </c>
      <c r="K291" s="384">
        <v>1</v>
      </c>
      <c r="L291" s="384">
        <v>2</v>
      </c>
      <c r="M291" s="385" t="s">
        <v>7753</v>
      </c>
      <c r="N291" s="382" t="s">
        <v>7095</v>
      </c>
      <c r="O291" s="386">
        <v>500</v>
      </c>
    </row>
    <row r="292" spans="1:15" ht="16.8" customHeight="1" thickBot="1" x14ac:dyDescent="0.35">
      <c r="A292" s="351" t="s">
        <v>7752</v>
      </c>
      <c r="B292" s="424" t="s">
        <v>6096</v>
      </c>
      <c r="C292" s="365" t="s">
        <v>6127</v>
      </c>
      <c r="D292" s="366" t="s">
        <v>6126</v>
      </c>
      <c r="E292" s="384" t="s">
        <v>4139</v>
      </c>
      <c r="F292" s="394" t="s">
        <v>7230</v>
      </c>
      <c r="G292" s="394" t="s">
        <v>7231</v>
      </c>
      <c r="H292" s="394" t="s">
        <v>7232</v>
      </c>
      <c r="I292" s="397">
        <v>300</v>
      </c>
      <c r="J292" s="394" t="s">
        <v>7098</v>
      </c>
      <c r="K292" s="384">
        <v>8</v>
      </c>
      <c r="L292" s="384">
        <v>2</v>
      </c>
      <c r="M292" s="385" t="s">
        <v>7754</v>
      </c>
      <c r="N292" s="382" t="s">
        <v>7492</v>
      </c>
      <c r="O292" s="383">
        <v>2.4</v>
      </c>
    </row>
    <row r="293" spans="1:15" ht="16.8" customHeight="1" thickBot="1" x14ac:dyDescent="0.35">
      <c r="A293" s="351" t="s">
        <v>7755</v>
      </c>
      <c r="B293" s="424" t="s">
        <v>6096</v>
      </c>
      <c r="C293" s="365" t="s">
        <v>6127</v>
      </c>
      <c r="D293" s="366" t="s">
        <v>6126</v>
      </c>
      <c r="E293" s="384" t="s">
        <v>4139</v>
      </c>
      <c r="F293" s="394" t="s">
        <v>7230</v>
      </c>
      <c r="G293" s="394" t="s">
        <v>7231</v>
      </c>
      <c r="H293" s="394" t="s">
        <v>7232</v>
      </c>
      <c r="I293" s="397">
        <v>300</v>
      </c>
      <c r="J293" s="394" t="s">
        <v>7098</v>
      </c>
      <c r="K293" s="384">
        <v>3</v>
      </c>
      <c r="L293" s="384">
        <v>2</v>
      </c>
      <c r="M293" s="385" t="s">
        <v>7756</v>
      </c>
      <c r="N293" s="382" t="s">
        <v>7100</v>
      </c>
      <c r="O293" s="386">
        <v>900</v>
      </c>
    </row>
    <row r="294" spans="1:15" ht="16.8" customHeight="1" thickBot="1" x14ac:dyDescent="0.35">
      <c r="A294" s="351" t="s">
        <v>7757</v>
      </c>
      <c r="B294" s="416" t="s">
        <v>6064</v>
      </c>
      <c r="C294" s="365" t="s">
        <v>6127</v>
      </c>
      <c r="D294" s="366" t="s">
        <v>6126</v>
      </c>
      <c r="E294" s="384" t="s">
        <v>4139</v>
      </c>
      <c r="F294" s="394" t="s">
        <v>7230</v>
      </c>
      <c r="G294" s="394" t="s">
        <v>7231</v>
      </c>
      <c r="H294" s="394" t="s">
        <v>7232</v>
      </c>
      <c r="I294" s="397">
        <v>300</v>
      </c>
      <c r="J294" s="394" t="s">
        <v>7098</v>
      </c>
      <c r="K294" s="384">
        <v>2</v>
      </c>
      <c r="L294" s="384">
        <v>2</v>
      </c>
      <c r="M294" s="385" t="s">
        <v>7758</v>
      </c>
      <c r="N294" s="382" t="s">
        <v>7105</v>
      </c>
      <c r="O294" s="386">
        <v>600</v>
      </c>
    </row>
    <row r="295" spans="1:15" ht="16.8" customHeight="1" thickBot="1" x14ac:dyDescent="0.35">
      <c r="A295" s="351" t="s">
        <v>580</v>
      </c>
      <c r="B295" s="398" t="s">
        <v>6871</v>
      </c>
      <c r="C295" s="365" t="s">
        <v>6127</v>
      </c>
      <c r="D295" s="366" t="s">
        <v>6126</v>
      </c>
      <c r="E295" s="384" t="s">
        <v>4139</v>
      </c>
      <c r="F295" s="394" t="s">
        <v>7230</v>
      </c>
      <c r="G295" s="394" t="s">
        <v>7231</v>
      </c>
      <c r="H295" s="394" t="s">
        <v>7232</v>
      </c>
      <c r="I295" s="397">
        <v>300</v>
      </c>
      <c r="J295" s="394" t="s">
        <v>7098</v>
      </c>
      <c r="K295" s="384">
        <v>4</v>
      </c>
      <c r="L295" s="384">
        <v>2</v>
      </c>
      <c r="M295" s="385" t="s">
        <v>7759</v>
      </c>
      <c r="N295" s="382" t="s">
        <v>7104</v>
      </c>
      <c r="O295" s="383">
        <v>1.2</v>
      </c>
    </row>
    <row r="296" spans="1:15" ht="16.8" customHeight="1" thickBot="1" x14ac:dyDescent="0.35">
      <c r="A296" s="351" t="s">
        <v>7760</v>
      </c>
      <c r="B296" s="398" t="s">
        <v>6871</v>
      </c>
      <c r="C296" s="365" t="s">
        <v>6127</v>
      </c>
      <c r="D296" s="366" t="s">
        <v>6126</v>
      </c>
      <c r="E296" s="384" t="s">
        <v>4139</v>
      </c>
      <c r="F296" s="394" t="s">
        <v>7230</v>
      </c>
      <c r="G296" s="394" t="s">
        <v>7231</v>
      </c>
      <c r="H296" s="394" t="s">
        <v>7232</v>
      </c>
      <c r="I296" s="397">
        <v>300</v>
      </c>
      <c r="J296" s="394" t="s">
        <v>7098</v>
      </c>
      <c r="K296" s="384">
        <v>2</v>
      </c>
      <c r="L296" s="384">
        <v>2</v>
      </c>
      <c r="M296" s="385" t="s">
        <v>7761</v>
      </c>
      <c r="N296" s="382" t="s">
        <v>7105</v>
      </c>
      <c r="O296" s="386">
        <v>600</v>
      </c>
    </row>
    <row r="297" spans="1:15" ht="16.8" customHeight="1" thickBot="1" x14ac:dyDescent="0.35">
      <c r="A297" s="351" t="s">
        <v>7762</v>
      </c>
      <c r="B297" s="418" t="s">
        <v>6873</v>
      </c>
      <c r="C297" s="365" t="s">
        <v>6127</v>
      </c>
      <c r="D297" s="366" t="s">
        <v>6126</v>
      </c>
      <c r="E297" s="384" t="s">
        <v>4139</v>
      </c>
      <c r="F297" s="394" t="s">
        <v>7230</v>
      </c>
      <c r="G297" s="394" t="s">
        <v>7231</v>
      </c>
      <c r="H297" s="394" t="s">
        <v>7232</v>
      </c>
      <c r="I297" s="397">
        <v>300</v>
      </c>
      <c r="J297" s="394" t="s">
        <v>7098</v>
      </c>
      <c r="K297" s="384">
        <v>2</v>
      </c>
      <c r="L297" s="384">
        <v>2</v>
      </c>
      <c r="M297" s="385" t="s">
        <v>7763</v>
      </c>
      <c r="N297" s="382" t="s">
        <v>7105</v>
      </c>
      <c r="O297" s="386">
        <v>600</v>
      </c>
    </row>
    <row r="298" spans="1:15" ht="16.8" customHeight="1" thickBot="1" x14ac:dyDescent="0.35">
      <c r="A298" s="352" t="s">
        <v>7764</v>
      </c>
      <c r="B298" s="408" t="s">
        <v>1134</v>
      </c>
      <c r="C298" s="365" t="s">
        <v>6127</v>
      </c>
      <c r="D298" s="366" t="s">
        <v>6126</v>
      </c>
      <c r="E298" s="384" t="s">
        <v>4139</v>
      </c>
      <c r="F298" s="394" t="s">
        <v>7230</v>
      </c>
      <c r="G298" s="394" t="s">
        <v>7231</v>
      </c>
      <c r="H298" s="394" t="s">
        <v>7232</v>
      </c>
      <c r="I298" s="397">
        <v>300</v>
      </c>
      <c r="J298" s="394" t="s">
        <v>7098</v>
      </c>
      <c r="K298" s="384">
        <v>1</v>
      </c>
      <c r="L298" s="384">
        <v>2</v>
      </c>
      <c r="M298" s="385" t="s">
        <v>7765</v>
      </c>
      <c r="N298" s="382" t="s">
        <v>7098</v>
      </c>
      <c r="O298" s="386">
        <v>300</v>
      </c>
    </row>
    <row r="299" spans="1:15" ht="16.8" customHeight="1" thickBot="1" x14ac:dyDescent="0.35">
      <c r="A299" s="351" t="s">
        <v>7764</v>
      </c>
      <c r="B299" s="408" t="s">
        <v>1134</v>
      </c>
      <c r="C299" s="365" t="s">
        <v>6127</v>
      </c>
      <c r="D299" s="366" t="s">
        <v>6126</v>
      </c>
      <c r="E299" s="384" t="s">
        <v>4139</v>
      </c>
      <c r="F299" s="394" t="s">
        <v>7230</v>
      </c>
      <c r="G299" s="394" t="s">
        <v>7231</v>
      </c>
      <c r="H299" s="394" t="s">
        <v>7232</v>
      </c>
      <c r="I299" s="397">
        <v>300</v>
      </c>
      <c r="J299" s="394" t="s">
        <v>7098</v>
      </c>
      <c r="K299" s="384">
        <v>13</v>
      </c>
      <c r="L299" s="384">
        <v>2</v>
      </c>
      <c r="M299" s="385" t="s">
        <v>7766</v>
      </c>
      <c r="N299" s="382" t="s">
        <v>7767</v>
      </c>
      <c r="O299" s="383">
        <v>3.9</v>
      </c>
    </row>
    <row r="300" spans="1:15" ht="16.8" customHeight="1" thickBot="1" x14ac:dyDescent="0.35">
      <c r="A300" s="351" t="s">
        <v>7768</v>
      </c>
      <c r="B300" s="408" t="s">
        <v>1134</v>
      </c>
      <c r="C300" s="365" t="s">
        <v>6127</v>
      </c>
      <c r="D300" s="366" t="s">
        <v>6126</v>
      </c>
      <c r="E300" s="384" t="s">
        <v>4139</v>
      </c>
      <c r="F300" s="394" t="s">
        <v>7230</v>
      </c>
      <c r="G300" s="394" t="s">
        <v>7231</v>
      </c>
      <c r="H300" s="394" t="s">
        <v>7232</v>
      </c>
      <c r="I300" s="397">
        <v>300</v>
      </c>
      <c r="J300" s="394" t="s">
        <v>7098</v>
      </c>
      <c r="K300" s="384">
        <v>4</v>
      </c>
      <c r="L300" s="384">
        <v>2</v>
      </c>
      <c r="M300" s="385" t="s">
        <v>7769</v>
      </c>
      <c r="N300" s="382" t="s">
        <v>7104</v>
      </c>
      <c r="O300" s="383">
        <v>1.2</v>
      </c>
    </row>
    <row r="301" spans="1:15" ht="16.8" customHeight="1" thickBot="1" x14ac:dyDescent="0.35">
      <c r="A301" s="352" t="s">
        <v>2544</v>
      </c>
      <c r="B301" s="409" t="s">
        <v>6076</v>
      </c>
      <c r="C301" s="365" t="s">
        <v>6127</v>
      </c>
      <c r="D301" s="366" t="s">
        <v>6126</v>
      </c>
      <c r="E301" s="384" t="s">
        <v>4139</v>
      </c>
      <c r="F301" s="394" t="s">
        <v>7230</v>
      </c>
      <c r="G301" s="394" t="s">
        <v>7231</v>
      </c>
      <c r="H301" s="394" t="s">
        <v>7232</v>
      </c>
      <c r="I301" s="395">
        <v>1.4</v>
      </c>
      <c r="J301" s="394" t="s">
        <v>7099</v>
      </c>
      <c r="K301" s="384">
        <v>1</v>
      </c>
      <c r="L301" s="384">
        <v>2</v>
      </c>
      <c r="M301" s="385" t="s">
        <v>7770</v>
      </c>
      <c r="N301" s="382" t="s">
        <v>7099</v>
      </c>
      <c r="O301" s="383">
        <v>1.4</v>
      </c>
    </row>
    <row r="302" spans="1:15" ht="16.8" customHeight="1" thickBot="1" x14ac:dyDescent="0.35">
      <c r="A302" s="351" t="s">
        <v>7771</v>
      </c>
      <c r="B302" s="429" t="s">
        <v>6086</v>
      </c>
      <c r="C302" s="365" t="s">
        <v>6127</v>
      </c>
      <c r="D302" s="348" t="s">
        <v>6150</v>
      </c>
      <c r="E302" s="384" t="s">
        <v>4139</v>
      </c>
      <c r="F302" s="394" t="s">
        <v>7230</v>
      </c>
      <c r="G302" s="394" t="s">
        <v>7231</v>
      </c>
      <c r="H302" s="394" t="s">
        <v>7232</v>
      </c>
      <c r="I302" s="395">
        <v>1</v>
      </c>
      <c r="J302" s="394" t="s">
        <v>7101</v>
      </c>
      <c r="K302" s="384">
        <v>1</v>
      </c>
      <c r="L302" s="384">
        <v>2</v>
      </c>
      <c r="M302" s="385" t="s">
        <v>7772</v>
      </c>
      <c r="N302" s="382" t="s">
        <v>7101</v>
      </c>
      <c r="O302" s="383">
        <v>1</v>
      </c>
    </row>
    <row r="303" spans="1:15" ht="16.8" customHeight="1" thickBot="1" x14ac:dyDescent="0.35">
      <c r="A303" s="351" t="s">
        <v>2147</v>
      </c>
      <c r="B303" s="410" t="s">
        <v>6055</v>
      </c>
      <c r="C303" s="365" t="s">
        <v>6127</v>
      </c>
      <c r="D303" s="366" t="s">
        <v>6126</v>
      </c>
      <c r="E303" s="384" t="s">
        <v>4139</v>
      </c>
      <c r="F303" s="394" t="s">
        <v>7230</v>
      </c>
      <c r="G303" s="394" t="s">
        <v>7231</v>
      </c>
      <c r="H303" s="394" t="s">
        <v>7232</v>
      </c>
      <c r="I303" s="395">
        <v>1.7</v>
      </c>
      <c r="J303" s="394" t="s">
        <v>7117</v>
      </c>
      <c r="K303" s="384">
        <v>2</v>
      </c>
      <c r="L303" s="384">
        <v>2</v>
      </c>
      <c r="M303" s="385" t="s">
        <v>7773</v>
      </c>
      <c r="N303" s="382" t="s">
        <v>7123</v>
      </c>
      <c r="O303" s="383">
        <v>3.4</v>
      </c>
    </row>
    <row r="304" spans="1:15" ht="16.8" customHeight="1" thickBot="1" x14ac:dyDescent="0.35">
      <c r="A304" s="351" t="s">
        <v>7774</v>
      </c>
      <c r="B304" s="410" t="s">
        <v>6055</v>
      </c>
      <c r="C304" s="365" t="s">
        <v>6127</v>
      </c>
      <c r="D304" s="366" t="s">
        <v>6126</v>
      </c>
      <c r="E304" s="384" t="s">
        <v>4139</v>
      </c>
      <c r="F304" s="394" t="s">
        <v>7230</v>
      </c>
      <c r="G304" s="394" t="s">
        <v>7231</v>
      </c>
      <c r="H304" s="394" t="s">
        <v>7232</v>
      </c>
      <c r="I304" s="397">
        <v>300</v>
      </c>
      <c r="J304" s="394" t="s">
        <v>7098</v>
      </c>
      <c r="K304" s="384">
        <v>3</v>
      </c>
      <c r="L304" s="384">
        <v>2</v>
      </c>
      <c r="M304" s="385" t="s">
        <v>7775</v>
      </c>
      <c r="N304" s="382" t="s">
        <v>7100</v>
      </c>
      <c r="O304" s="386">
        <v>900</v>
      </c>
    </row>
    <row r="305" spans="1:15" ht="16.8" customHeight="1" thickBot="1" x14ac:dyDescent="0.35">
      <c r="A305" s="352" t="s">
        <v>7774</v>
      </c>
      <c r="B305" s="410" t="s">
        <v>6055</v>
      </c>
      <c r="C305" s="365" t="s">
        <v>6127</v>
      </c>
      <c r="D305" s="366" t="s">
        <v>6126</v>
      </c>
      <c r="E305" s="384" t="s">
        <v>4139</v>
      </c>
      <c r="F305" s="394" t="s">
        <v>7230</v>
      </c>
      <c r="G305" s="394" t="s">
        <v>7231</v>
      </c>
      <c r="H305" s="394" t="s">
        <v>7232</v>
      </c>
      <c r="I305" s="397">
        <v>300</v>
      </c>
      <c r="J305" s="394" t="s">
        <v>7098</v>
      </c>
      <c r="K305" s="384">
        <v>3</v>
      </c>
      <c r="L305" s="384">
        <v>2</v>
      </c>
      <c r="M305" s="385" t="s">
        <v>7776</v>
      </c>
      <c r="N305" s="382" t="s">
        <v>7100</v>
      </c>
      <c r="O305" s="386">
        <v>900</v>
      </c>
    </row>
    <row r="306" spans="1:15" ht="16.8" customHeight="1" thickBot="1" x14ac:dyDescent="0.35">
      <c r="A306" s="352" t="s">
        <v>7777</v>
      </c>
      <c r="B306" s="421" t="s">
        <v>6099</v>
      </c>
      <c r="C306" s="365" t="s">
        <v>6127</v>
      </c>
      <c r="D306" s="366" t="s">
        <v>6126</v>
      </c>
      <c r="E306" s="384" t="s">
        <v>4139</v>
      </c>
      <c r="F306" s="394" t="s">
        <v>7230</v>
      </c>
      <c r="G306" s="394" t="s">
        <v>7231</v>
      </c>
      <c r="H306" s="394" t="s">
        <v>7232</v>
      </c>
      <c r="I306" s="397">
        <v>300</v>
      </c>
      <c r="J306" s="394" t="s">
        <v>7098</v>
      </c>
      <c r="K306" s="384">
        <v>2</v>
      </c>
      <c r="L306" s="384">
        <v>2</v>
      </c>
      <c r="M306" s="385" t="s">
        <v>7778</v>
      </c>
      <c r="N306" s="382" t="s">
        <v>7105</v>
      </c>
      <c r="O306" s="386">
        <v>600</v>
      </c>
    </row>
    <row r="307" spans="1:15" ht="16.8" customHeight="1" thickBot="1" x14ac:dyDescent="0.35">
      <c r="A307" s="351" t="s">
        <v>7777</v>
      </c>
      <c r="B307" s="421" t="s">
        <v>6099</v>
      </c>
      <c r="C307" s="365" t="s">
        <v>6127</v>
      </c>
      <c r="D307" s="366" t="s">
        <v>6126</v>
      </c>
      <c r="E307" s="384" t="s">
        <v>4139</v>
      </c>
      <c r="F307" s="394" t="s">
        <v>7230</v>
      </c>
      <c r="G307" s="394" t="s">
        <v>7231</v>
      </c>
      <c r="H307" s="394" t="s">
        <v>7232</v>
      </c>
      <c r="I307" s="397">
        <v>300</v>
      </c>
      <c r="J307" s="394" t="s">
        <v>7098</v>
      </c>
      <c r="K307" s="384">
        <v>3</v>
      </c>
      <c r="L307" s="384">
        <v>2</v>
      </c>
      <c r="M307" s="385" t="s">
        <v>7779</v>
      </c>
      <c r="N307" s="382" t="s">
        <v>7100</v>
      </c>
      <c r="O307" s="386">
        <v>900</v>
      </c>
    </row>
    <row r="308" spans="1:15" ht="16.8" customHeight="1" thickBot="1" x14ac:dyDescent="0.35">
      <c r="A308" s="351" t="s">
        <v>7780</v>
      </c>
      <c r="B308" s="421" t="s">
        <v>7111</v>
      </c>
      <c r="C308" s="365" t="s">
        <v>6127</v>
      </c>
      <c r="D308" s="366" t="s">
        <v>6126</v>
      </c>
      <c r="E308" s="384" t="s">
        <v>4139</v>
      </c>
      <c r="F308" s="394" t="s">
        <v>7230</v>
      </c>
      <c r="G308" s="394" t="s">
        <v>7231</v>
      </c>
      <c r="H308" s="394" t="s">
        <v>7232</v>
      </c>
      <c r="I308" s="397">
        <v>700</v>
      </c>
      <c r="J308" s="394" t="s">
        <v>7107</v>
      </c>
      <c r="K308" s="384">
        <v>1</v>
      </c>
      <c r="L308" s="384">
        <v>2</v>
      </c>
      <c r="M308" s="385" t="s">
        <v>7781</v>
      </c>
      <c r="N308" s="382" t="s">
        <v>7107</v>
      </c>
      <c r="O308" s="386">
        <v>700</v>
      </c>
    </row>
    <row r="309" spans="1:15" ht="16.8" customHeight="1" thickBot="1" x14ac:dyDescent="0.35">
      <c r="A309" s="351" t="s">
        <v>4954</v>
      </c>
      <c r="B309" s="401" t="s">
        <v>5944</v>
      </c>
      <c r="C309" s="365" t="s">
        <v>6127</v>
      </c>
      <c r="D309" s="366" t="s">
        <v>6126</v>
      </c>
      <c r="E309" s="384" t="s">
        <v>4139</v>
      </c>
      <c r="F309" s="394" t="s">
        <v>7230</v>
      </c>
      <c r="G309" s="394" t="s">
        <v>7231</v>
      </c>
      <c r="H309" s="394" t="s">
        <v>7232</v>
      </c>
      <c r="I309" s="395">
        <v>1</v>
      </c>
      <c r="J309" s="394" t="s">
        <v>7101</v>
      </c>
      <c r="K309" s="384">
        <v>1</v>
      </c>
      <c r="L309" s="384">
        <v>2</v>
      </c>
      <c r="M309" s="385" t="s">
        <v>7782</v>
      </c>
      <c r="N309" s="382" t="s">
        <v>7101</v>
      </c>
      <c r="O309" s="383">
        <v>1</v>
      </c>
    </row>
    <row r="310" spans="1:15" ht="16.8" customHeight="1" thickBot="1" x14ac:dyDescent="0.35">
      <c r="A310" s="351" t="s">
        <v>2878</v>
      </c>
      <c r="B310" s="401" t="s">
        <v>5944</v>
      </c>
      <c r="C310" s="365" t="s">
        <v>6127</v>
      </c>
      <c r="D310" s="366" t="s">
        <v>6126</v>
      </c>
      <c r="E310" s="384" t="s">
        <v>4139</v>
      </c>
      <c r="F310" s="394" t="s">
        <v>7230</v>
      </c>
      <c r="G310" s="394" t="s">
        <v>7231</v>
      </c>
      <c r="H310" s="394" t="s">
        <v>7232</v>
      </c>
      <c r="I310" s="397">
        <v>300</v>
      </c>
      <c r="J310" s="394" t="s">
        <v>7098</v>
      </c>
      <c r="K310" s="384">
        <v>2</v>
      </c>
      <c r="L310" s="384">
        <v>2</v>
      </c>
      <c r="M310" s="385" t="s">
        <v>7783</v>
      </c>
      <c r="N310" s="382" t="s">
        <v>7105</v>
      </c>
      <c r="O310" s="386">
        <v>600</v>
      </c>
    </row>
    <row r="311" spans="1:15" ht="16.8" customHeight="1" thickBot="1" x14ac:dyDescent="0.35">
      <c r="A311" s="351" t="s">
        <v>7784</v>
      </c>
      <c r="B311" s="401" t="s">
        <v>5944</v>
      </c>
      <c r="C311" s="365" t="s">
        <v>6127</v>
      </c>
      <c r="D311" s="366" t="s">
        <v>6126</v>
      </c>
      <c r="E311" s="384" t="s">
        <v>4139</v>
      </c>
      <c r="F311" s="394" t="s">
        <v>7230</v>
      </c>
      <c r="G311" s="394" t="s">
        <v>7231</v>
      </c>
      <c r="H311" s="394" t="s">
        <v>7232</v>
      </c>
      <c r="I311" s="395">
        <v>1.4</v>
      </c>
      <c r="J311" s="394" t="s">
        <v>7099</v>
      </c>
      <c r="K311" s="384">
        <v>2</v>
      </c>
      <c r="L311" s="384">
        <v>2</v>
      </c>
      <c r="M311" s="385" t="s">
        <v>7785</v>
      </c>
      <c r="N311" s="382" t="s">
        <v>7115</v>
      </c>
      <c r="O311" s="383">
        <v>2.8</v>
      </c>
    </row>
    <row r="312" spans="1:15" ht="16.8" customHeight="1" thickBot="1" x14ac:dyDescent="0.35">
      <c r="A312" s="351" t="s">
        <v>7786</v>
      </c>
      <c r="B312" s="403" t="s">
        <v>6880</v>
      </c>
      <c r="C312" s="365" t="s">
        <v>6127</v>
      </c>
      <c r="D312" s="366" t="s">
        <v>6126</v>
      </c>
      <c r="E312" s="384" t="s">
        <v>4139</v>
      </c>
      <c r="F312" s="394" t="s">
        <v>7230</v>
      </c>
      <c r="G312" s="394" t="s">
        <v>7231</v>
      </c>
      <c r="H312" s="394" t="s">
        <v>7232</v>
      </c>
      <c r="I312" s="397">
        <v>300</v>
      </c>
      <c r="J312" s="394" t="s">
        <v>7098</v>
      </c>
      <c r="K312" s="384">
        <v>1</v>
      </c>
      <c r="L312" s="384">
        <v>2</v>
      </c>
      <c r="M312" s="385" t="s">
        <v>7787</v>
      </c>
      <c r="N312" s="382" t="s">
        <v>7098</v>
      </c>
      <c r="O312" s="386">
        <v>300</v>
      </c>
    </row>
    <row r="313" spans="1:15" ht="16.8" customHeight="1" thickBot="1" x14ac:dyDescent="0.35">
      <c r="A313" s="351" t="s">
        <v>7788</v>
      </c>
      <c r="B313" s="403" t="s">
        <v>6880</v>
      </c>
      <c r="C313" s="365" t="s">
        <v>6127</v>
      </c>
      <c r="D313" s="366" t="s">
        <v>6126</v>
      </c>
      <c r="E313" s="384" t="s">
        <v>4139</v>
      </c>
      <c r="F313" s="394" t="s">
        <v>7230</v>
      </c>
      <c r="G313" s="394" t="s">
        <v>7231</v>
      </c>
      <c r="H313" s="394" t="s">
        <v>7232</v>
      </c>
      <c r="I313" s="397">
        <v>700</v>
      </c>
      <c r="J313" s="394" t="s">
        <v>7107</v>
      </c>
      <c r="K313" s="384">
        <v>1</v>
      </c>
      <c r="L313" s="384">
        <v>2</v>
      </c>
      <c r="M313" s="385" t="s">
        <v>7789</v>
      </c>
      <c r="N313" s="382" t="s">
        <v>7107</v>
      </c>
      <c r="O313" s="386">
        <v>700</v>
      </c>
    </row>
    <row r="314" spans="1:15" ht="16.8" customHeight="1" thickBot="1" x14ac:dyDescent="0.35">
      <c r="A314" s="351" t="s">
        <v>7790</v>
      </c>
      <c r="B314" s="404" t="s">
        <v>6073</v>
      </c>
      <c r="C314" s="365" t="s">
        <v>6127</v>
      </c>
      <c r="D314" s="366" t="s">
        <v>6126</v>
      </c>
      <c r="E314" s="384" t="s">
        <v>4139</v>
      </c>
      <c r="F314" s="394" t="s">
        <v>7230</v>
      </c>
      <c r="G314" s="394" t="s">
        <v>7231</v>
      </c>
      <c r="H314" s="394" t="s">
        <v>7232</v>
      </c>
      <c r="I314" s="397">
        <v>300</v>
      </c>
      <c r="J314" s="394" t="s">
        <v>7098</v>
      </c>
      <c r="K314" s="384">
        <v>2</v>
      </c>
      <c r="L314" s="384">
        <v>2</v>
      </c>
      <c r="M314" s="385" t="s">
        <v>7791</v>
      </c>
      <c r="N314" s="382" t="s">
        <v>7105</v>
      </c>
      <c r="O314" s="386">
        <v>600</v>
      </c>
    </row>
    <row r="315" spans="1:15" ht="16.8" customHeight="1" thickBot="1" x14ac:dyDescent="0.35">
      <c r="A315" s="351" t="s">
        <v>7792</v>
      </c>
      <c r="B315" s="396" t="s">
        <v>6110</v>
      </c>
      <c r="C315" s="365" t="s">
        <v>6127</v>
      </c>
      <c r="D315" s="366" t="s">
        <v>6126</v>
      </c>
      <c r="E315" s="384" t="s">
        <v>4139</v>
      </c>
      <c r="F315" s="394" t="s">
        <v>7230</v>
      </c>
      <c r="G315" s="394" t="s">
        <v>7231</v>
      </c>
      <c r="H315" s="394" t="s">
        <v>7232</v>
      </c>
      <c r="I315" s="397">
        <v>300</v>
      </c>
      <c r="J315" s="394" t="s">
        <v>7098</v>
      </c>
      <c r="K315" s="384">
        <v>1</v>
      </c>
      <c r="L315" s="384">
        <v>2</v>
      </c>
      <c r="M315" s="385" t="s">
        <v>7793</v>
      </c>
      <c r="N315" s="382" t="s">
        <v>7098</v>
      </c>
      <c r="O315" s="386">
        <v>300</v>
      </c>
    </row>
    <row r="316" spans="1:15" ht="16.8" customHeight="1" thickBot="1" x14ac:dyDescent="0.35">
      <c r="A316" s="351" t="s">
        <v>5327</v>
      </c>
      <c r="B316" s="413" t="s">
        <v>7170</v>
      </c>
      <c r="C316" s="365" t="s">
        <v>6127</v>
      </c>
      <c r="D316" s="366" t="s">
        <v>6126</v>
      </c>
      <c r="E316" s="384" t="s">
        <v>4139</v>
      </c>
      <c r="F316" s="394" t="s">
        <v>7235</v>
      </c>
      <c r="G316" s="394" t="s">
        <v>7234</v>
      </c>
      <c r="H316" s="394" t="s">
        <v>7232</v>
      </c>
      <c r="I316" s="397">
        <v>900</v>
      </c>
      <c r="J316" s="394" t="s">
        <v>7121</v>
      </c>
      <c r="K316" s="384">
        <v>1</v>
      </c>
      <c r="L316" s="384">
        <v>2</v>
      </c>
      <c r="M316" s="385" t="s">
        <v>7794</v>
      </c>
      <c r="N316" s="382" t="s">
        <v>7121</v>
      </c>
      <c r="O316" s="386">
        <v>900</v>
      </c>
    </row>
    <row r="317" spans="1:15" ht="16.8" customHeight="1" thickBot="1" x14ac:dyDescent="0.35">
      <c r="A317" s="351" t="s">
        <v>7795</v>
      </c>
      <c r="B317" s="419" t="s">
        <v>6075</v>
      </c>
      <c r="C317" s="365" t="s">
        <v>6127</v>
      </c>
      <c r="D317" s="366" t="s">
        <v>6126</v>
      </c>
      <c r="E317" s="384" t="s">
        <v>4139</v>
      </c>
      <c r="F317" s="394" t="s">
        <v>7230</v>
      </c>
      <c r="G317" s="394" t="s">
        <v>7231</v>
      </c>
      <c r="H317" s="394" t="s">
        <v>7232</v>
      </c>
      <c r="I317" s="397">
        <v>300</v>
      </c>
      <c r="J317" s="394" t="s">
        <v>7098</v>
      </c>
      <c r="K317" s="384">
        <v>1</v>
      </c>
      <c r="L317" s="384">
        <v>3</v>
      </c>
      <c r="M317" s="385" t="s">
        <v>7796</v>
      </c>
      <c r="N317" s="382" t="s">
        <v>7098</v>
      </c>
      <c r="O317" s="386">
        <v>300</v>
      </c>
    </row>
    <row r="318" spans="1:15" ht="16.8" customHeight="1" thickBot="1" x14ac:dyDescent="0.35">
      <c r="A318" s="351" t="s">
        <v>7797</v>
      </c>
      <c r="B318" s="440" t="s">
        <v>6979</v>
      </c>
      <c r="C318" s="365" t="s">
        <v>6127</v>
      </c>
      <c r="D318" s="366" t="s">
        <v>6126</v>
      </c>
      <c r="E318" s="384" t="s">
        <v>4139</v>
      </c>
      <c r="F318" s="394" t="s">
        <v>7230</v>
      </c>
      <c r="G318" s="394" t="s">
        <v>7231</v>
      </c>
      <c r="H318" s="394" t="s">
        <v>7232</v>
      </c>
      <c r="I318" s="397">
        <v>300</v>
      </c>
      <c r="J318" s="394" t="s">
        <v>7098</v>
      </c>
      <c r="K318" s="384">
        <v>1</v>
      </c>
      <c r="L318" s="384">
        <v>3</v>
      </c>
      <c r="M318" s="385" t="s">
        <v>7798</v>
      </c>
      <c r="N318" s="382" t="s">
        <v>7098</v>
      </c>
      <c r="O318" s="386">
        <v>300</v>
      </c>
    </row>
    <row r="319" spans="1:15" ht="16.8" customHeight="1" thickBot="1" x14ac:dyDescent="0.35">
      <c r="A319" s="351" t="s">
        <v>7799</v>
      </c>
      <c r="B319" s="442" t="s">
        <v>6968</v>
      </c>
      <c r="C319" s="365" t="s">
        <v>6127</v>
      </c>
      <c r="D319" s="366" t="s">
        <v>6126</v>
      </c>
      <c r="E319" s="384" t="s">
        <v>4139</v>
      </c>
      <c r="F319" s="394" t="s">
        <v>7230</v>
      </c>
      <c r="G319" s="394" t="s">
        <v>7231</v>
      </c>
      <c r="H319" s="394" t="s">
        <v>7232</v>
      </c>
      <c r="I319" s="397">
        <v>300</v>
      </c>
      <c r="J319" s="394" t="s">
        <v>7098</v>
      </c>
      <c r="K319" s="384">
        <v>1</v>
      </c>
      <c r="L319" s="384">
        <v>3</v>
      </c>
      <c r="M319" s="385" t="s">
        <v>7800</v>
      </c>
      <c r="N319" s="382" t="s">
        <v>7098</v>
      </c>
      <c r="O319" s="386">
        <v>300</v>
      </c>
    </row>
    <row r="320" spans="1:15" ht="16.8" customHeight="1" thickBot="1" x14ac:dyDescent="0.35">
      <c r="A320" s="351" t="s">
        <v>7801</v>
      </c>
      <c r="B320" s="407" t="s">
        <v>1101</v>
      </c>
      <c r="C320" s="365" t="s">
        <v>6127</v>
      </c>
      <c r="D320" s="366" t="s">
        <v>6126</v>
      </c>
      <c r="E320" s="384" t="s">
        <v>4139</v>
      </c>
      <c r="F320" s="394" t="s">
        <v>7230</v>
      </c>
      <c r="G320" s="394" t="s">
        <v>7231</v>
      </c>
      <c r="H320" s="394" t="s">
        <v>7232</v>
      </c>
      <c r="I320" s="397">
        <v>300</v>
      </c>
      <c r="J320" s="394" t="s">
        <v>7098</v>
      </c>
      <c r="K320" s="384">
        <v>1</v>
      </c>
      <c r="L320" s="384">
        <v>3</v>
      </c>
      <c r="M320" s="385" t="s">
        <v>7802</v>
      </c>
      <c r="N320" s="382" t="s">
        <v>7098</v>
      </c>
      <c r="O320" s="386">
        <v>300</v>
      </c>
    </row>
    <row r="321" spans="1:15" ht="16.8" customHeight="1" thickBot="1" x14ac:dyDescent="0.35">
      <c r="A321" s="351" t="s">
        <v>7803</v>
      </c>
      <c r="B321" s="427" t="s">
        <v>1102</v>
      </c>
      <c r="C321" s="365" t="s">
        <v>6127</v>
      </c>
      <c r="D321" s="366" t="s">
        <v>6126</v>
      </c>
      <c r="E321" s="384" t="s">
        <v>4139</v>
      </c>
      <c r="F321" s="394" t="s">
        <v>7230</v>
      </c>
      <c r="G321" s="394" t="s">
        <v>7231</v>
      </c>
      <c r="H321" s="394" t="s">
        <v>7232</v>
      </c>
      <c r="I321" s="397">
        <v>300</v>
      </c>
      <c r="J321" s="394" t="s">
        <v>7098</v>
      </c>
      <c r="K321" s="384">
        <v>1</v>
      </c>
      <c r="L321" s="384">
        <v>3</v>
      </c>
      <c r="M321" s="385" t="s">
        <v>7804</v>
      </c>
      <c r="N321" s="382" t="s">
        <v>7098</v>
      </c>
      <c r="O321" s="386">
        <v>300</v>
      </c>
    </row>
    <row r="322" spans="1:15" ht="16.8" customHeight="1" thickBot="1" x14ac:dyDescent="0.35">
      <c r="A322" s="351" t="s">
        <v>7805</v>
      </c>
      <c r="B322" s="427" t="s">
        <v>1102</v>
      </c>
      <c r="C322" s="365" t="s">
        <v>6127</v>
      </c>
      <c r="D322" s="366" t="s">
        <v>6126</v>
      </c>
      <c r="E322" s="384" t="s">
        <v>4139</v>
      </c>
      <c r="F322" s="394" t="s">
        <v>7230</v>
      </c>
      <c r="G322" s="394" t="s">
        <v>7231</v>
      </c>
      <c r="H322" s="394" t="s">
        <v>7232</v>
      </c>
      <c r="I322" s="397">
        <v>300</v>
      </c>
      <c r="J322" s="394" t="s">
        <v>7098</v>
      </c>
      <c r="K322" s="384">
        <v>1</v>
      </c>
      <c r="L322" s="384">
        <v>3</v>
      </c>
      <c r="M322" s="385" t="s">
        <v>7806</v>
      </c>
      <c r="N322" s="382" t="s">
        <v>7098</v>
      </c>
      <c r="O322" s="386">
        <v>300</v>
      </c>
    </row>
    <row r="323" spans="1:15" ht="16.8" customHeight="1" thickBot="1" x14ac:dyDescent="0.35">
      <c r="A323" s="351" t="s">
        <v>7807</v>
      </c>
      <c r="B323" s="431" t="s">
        <v>6069</v>
      </c>
      <c r="C323" s="365" t="s">
        <v>6127</v>
      </c>
      <c r="D323" s="366" t="s">
        <v>6126</v>
      </c>
      <c r="E323" s="384" t="s">
        <v>4139</v>
      </c>
      <c r="F323" s="394" t="s">
        <v>7230</v>
      </c>
      <c r="G323" s="394" t="s">
        <v>7231</v>
      </c>
      <c r="H323" s="394" t="s">
        <v>7232</v>
      </c>
      <c r="I323" s="397">
        <v>500</v>
      </c>
      <c r="J323" s="394" t="s">
        <v>7095</v>
      </c>
      <c r="K323" s="384">
        <v>3</v>
      </c>
      <c r="L323" s="384">
        <v>3</v>
      </c>
      <c r="M323" s="385" t="s">
        <v>7808</v>
      </c>
      <c r="N323" s="382" t="s">
        <v>7120</v>
      </c>
      <c r="O323" s="383">
        <v>1.5</v>
      </c>
    </row>
    <row r="324" spans="1:15" ht="16.8" customHeight="1" thickBot="1" x14ac:dyDescent="0.35">
      <c r="A324" s="351" t="s">
        <v>7809</v>
      </c>
      <c r="B324" s="422" t="s">
        <v>1106</v>
      </c>
      <c r="C324" s="365" t="s">
        <v>6127</v>
      </c>
      <c r="D324" s="366" t="s">
        <v>6126</v>
      </c>
      <c r="E324" s="384" t="s">
        <v>4139</v>
      </c>
      <c r="F324" s="394" t="s">
        <v>7230</v>
      </c>
      <c r="G324" s="394" t="s">
        <v>7231</v>
      </c>
      <c r="H324" s="394" t="s">
        <v>7232</v>
      </c>
      <c r="I324" s="397">
        <v>300</v>
      </c>
      <c r="J324" s="394" t="s">
        <v>7098</v>
      </c>
      <c r="K324" s="384">
        <v>2</v>
      </c>
      <c r="L324" s="384">
        <v>3</v>
      </c>
      <c r="M324" s="385" t="s">
        <v>7810</v>
      </c>
      <c r="N324" s="382" t="s">
        <v>7105</v>
      </c>
      <c r="O324" s="386">
        <v>600</v>
      </c>
    </row>
    <row r="325" spans="1:15" ht="16.8" customHeight="1" thickBot="1" x14ac:dyDescent="0.35">
      <c r="A325" s="351" t="s">
        <v>7811</v>
      </c>
      <c r="B325" s="422" t="s">
        <v>1106</v>
      </c>
      <c r="C325" s="365" t="s">
        <v>6127</v>
      </c>
      <c r="D325" s="366" t="s">
        <v>6126</v>
      </c>
      <c r="E325" s="384" t="s">
        <v>4139</v>
      </c>
      <c r="F325" s="394" t="s">
        <v>7230</v>
      </c>
      <c r="G325" s="394" t="s">
        <v>7231</v>
      </c>
      <c r="H325" s="394" t="s">
        <v>7232</v>
      </c>
      <c r="I325" s="397">
        <v>300</v>
      </c>
      <c r="J325" s="394" t="s">
        <v>7098</v>
      </c>
      <c r="K325" s="384">
        <v>2</v>
      </c>
      <c r="L325" s="384">
        <v>3</v>
      </c>
      <c r="M325" s="385" t="s">
        <v>7812</v>
      </c>
      <c r="N325" s="382" t="s">
        <v>7105</v>
      </c>
      <c r="O325" s="386">
        <v>600</v>
      </c>
    </row>
    <row r="326" spans="1:15" ht="16.8" customHeight="1" thickBot="1" x14ac:dyDescent="0.35">
      <c r="A326" s="351" t="s">
        <v>99</v>
      </c>
      <c r="B326" s="451" t="s">
        <v>1108</v>
      </c>
      <c r="C326" s="365" t="s">
        <v>6127</v>
      </c>
      <c r="D326" s="366" t="s">
        <v>6126</v>
      </c>
      <c r="E326" s="384" t="s">
        <v>4139</v>
      </c>
      <c r="F326" s="394" t="s">
        <v>7230</v>
      </c>
      <c r="G326" s="394" t="s">
        <v>7231</v>
      </c>
      <c r="H326" s="394" t="s">
        <v>7232</v>
      </c>
      <c r="I326" s="397">
        <v>300</v>
      </c>
      <c r="J326" s="394" t="s">
        <v>7098</v>
      </c>
      <c r="K326" s="384">
        <v>3</v>
      </c>
      <c r="L326" s="384">
        <v>3</v>
      </c>
      <c r="M326" s="385" t="s">
        <v>7813</v>
      </c>
      <c r="N326" s="382" t="s">
        <v>7100</v>
      </c>
      <c r="O326" s="386">
        <v>900</v>
      </c>
    </row>
    <row r="327" spans="1:15" ht="16.8" customHeight="1" thickBot="1" x14ac:dyDescent="0.35">
      <c r="A327" s="351" t="s">
        <v>7814</v>
      </c>
      <c r="B327" s="409" t="s">
        <v>6108</v>
      </c>
      <c r="C327" s="365" t="s">
        <v>6127</v>
      </c>
      <c r="D327" s="366" t="s">
        <v>6126</v>
      </c>
      <c r="E327" s="384" t="s">
        <v>4139</v>
      </c>
      <c r="F327" s="394" t="s">
        <v>7230</v>
      </c>
      <c r="G327" s="394" t="s">
        <v>7231</v>
      </c>
      <c r="H327" s="394" t="s">
        <v>7232</v>
      </c>
      <c r="I327" s="397">
        <v>300</v>
      </c>
      <c r="J327" s="394" t="s">
        <v>7098</v>
      </c>
      <c r="K327" s="384">
        <v>1</v>
      </c>
      <c r="L327" s="384">
        <v>3</v>
      </c>
      <c r="M327" s="385" t="s">
        <v>7815</v>
      </c>
      <c r="N327" s="382" t="s">
        <v>7098</v>
      </c>
      <c r="O327" s="386">
        <v>300</v>
      </c>
    </row>
    <row r="328" spans="1:15" ht="16.8" customHeight="1" thickBot="1" x14ac:dyDescent="0.35">
      <c r="A328" s="351" t="s">
        <v>7816</v>
      </c>
      <c r="B328" s="428" t="s">
        <v>6891</v>
      </c>
      <c r="C328" s="365" t="s">
        <v>6127</v>
      </c>
      <c r="D328" s="366" t="s">
        <v>6126</v>
      </c>
      <c r="E328" s="384" t="s">
        <v>4139</v>
      </c>
      <c r="F328" s="394" t="s">
        <v>7230</v>
      </c>
      <c r="G328" s="394" t="s">
        <v>7231</v>
      </c>
      <c r="H328" s="394" t="s">
        <v>7232</v>
      </c>
      <c r="I328" s="397">
        <v>700</v>
      </c>
      <c r="J328" s="394" t="s">
        <v>7107</v>
      </c>
      <c r="K328" s="384">
        <v>1</v>
      </c>
      <c r="L328" s="384">
        <v>3</v>
      </c>
      <c r="M328" s="385" t="s">
        <v>7817</v>
      </c>
      <c r="N328" s="382" t="s">
        <v>7107</v>
      </c>
      <c r="O328" s="386">
        <v>700</v>
      </c>
    </row>
    <row r="329" spans="1:15" ht="16.8" customHeight="1" thickBot="1" x14ac:dyDescent="0.35">
      <c r="A329" s="351" t="s">
        <v>7818</v>
      </c>
      <c r="B329" s="393" t="s">
        <v>6067</v>
      </c>
      <c r="C329" s="365" t="s">
        <v>6127</v>
      </c>
      <c r="D329" s="366" t="s">
        <v>6126</v>
      </c>
      <c r="E329" s="384" t="s">
        <v>4139</v>
      </c>
      <c r="F329" s="394" t="s">
        <v>7230</v>
      </c>
      <c r="G329" s="394" t="s">
        <v>7231</v>
      </c>
      <c r="H329" s="394" t="s">
        <v>7232</v>
      </c>
      <c r="I329" s="397">
        <v>300</v>
      </c>
      <c r="J329" s="394" t="s">
        <v>7098</v>
      </c>
      <c r="K329" s="384">
        <v>2</v>
      </c>
      <c r="L329" s="384">
        <v>3</v>
      </c>
      <c r="M329" s="385" t="s">
        <v>7819</v>
      </c>
      <c r="N329" s="382" t="s">
        <v>7105</v>
      </c>
      <c r="O329" s="386">
        <v>600</v>
      </c>
    </row>
    <row r="330" spans="1:15" ht="16.8" customHeight="1" thickBot="1" x14ac:dyDescent="0.35">
      <c r="A330" s="351" t="s">
        <v>7820</v>
      </c>
      <c r="B330" s="416" t="s">
        <v>6064</v>
      </c>
      <c r="C330" s="365" t="s">
        <v>6127</v>
      </c>
      <c r="D330" s="366" t="s">
        <v>6126</v>
      </c>
      <c r="E330" s="384" t="s">
        <v>4139</v>
      </c>
      <c r="F330" s="394" t="s">
        <v>7230</v>
      </c>
      <c r="G330" s="394" t="s">
        <v>7231</v>
      </c>
      <c r="H330" s="394" t="s">
        <v>7232</v>
      </c>
      <c r="I330" s="397">
        <v>500</v>
      </c>
      <c r="J330" s="394" t="s">
        <v>7095</v>
      </c>
      <c r="K330" s="384">
        <v>1</v>
      </c>
      <c r="L330" s="384">
        <v>3</v>
      </c>
      <c r="M330" s="385" t="s">
        <v>7821</v>
      </c>
      <c r="N330" s="382" t="s">
        <v>7095</v>
      </c>
      <c r="O330" s="386">
        <v>500</v>
      </c>
    </row>
    <row r="331" spans="1:15" ht="16.8" customHeight="1" thickBot="1" x14ac:dyDescent="0.35">
      <c r="A331" s="351" t="s">
        <v>7822</v>
      </c>
      <c r="B331" s="416" t="s">
        <v>6064</v>
      </c>
      <c r="C331" s="365" t="s">
        <v>6127</v>
      </c>
      <c r="D331" s="366" t="s">
        <v>6126</v>
      </c>
      <c r="E331" s="384" t="s">
        <v>4139</v>
      </c>
      <c r="F331" s="394" t="s">
        <v>7230</v>
      </c>
      <c r="G331" s="394" t="s">
        <v>7231</v>
      </c>
      <c r="H331" s="394" t="s">
        <v>7232</v>
      </c>
      <c r="I331" s="397">
        <v>300</v>
      </c>
      <c r="J331" s="394" t="s">
        <v>7098</v>
      </c>
      <c r="K331" s="384">
        <v>3</v>
      </c>
      <c r="L331" s="384">
        <v>3</v>
      </c>
      <c r="M331" s="385" t="s">
        <v>7823</v>
      </c>
      <c r="N331" s="382" t="s">
        <v>7100</v>
      </c>
      <c r="O331" s="386">
        <v>900</v>
      </c>
    </row>
    <row r="332" spans="1:15" ht="16.8" customHeight="1" thickBot="1" x14ac:dyDescent="0.35">
      <c r="A332" s="351" t="s">
        <v>7824</v>
      </c>
      <c r="B332" s="430" t="s">
        <v>6071</v>
      </c>
      <c r="C332" s="365" t="s">
        <v>6127</v>
      </c>
      <c r="D332" s="366" t="s">
        <v>6126</v>
      </c>
      <c r="E332" s="384" t="s">
        <v>4139</v>
      </c>
      <c r="F332" s="394" t="s">
        <v>7230</v>
      </c>
      <c r="G332" s="394" t="s">
        <v>7231</v>
      </c>
      <c r="H332" s="394" t="s">
        <v>7232</v>
      </c>
      <c r="I332" s="395">
        <v>1</v>
      </c>
      <c r="J332" s="394" t="s">
        <v>7101</v>
      </c>
      <c r="K332" s="384">
        <v>1</v>
      </c>
      <c r="L332" s="384">
        <v>3</v>
      </c>
      <c r="M332" s="385" t="s">
        <v>7825</v>
      </c>
      <c r="N332" s="382" t="s">
        <v>7101</v>
      </c>
      <c r="O332" s="383">
        <v>1</v>
      </c>
    </row>
    <row r="333" spans="1:15" ht="16.8" customHeight="1" thickBot="1" x14ac:dyDescent="0.35">
      <c r="A333" s="351" t="s">
        <v>7826</v>
      </c>
      <c r="B333" s="430" t="s">
        <v>6071</v>
      </c>
      <c r="C333" s="365" t="s">
        <v>6127</v>
      </c>
      <c r="D333" s="366" t="s">
        <v>6126</v>
      </c>
      <c r="E333" s="384" t="s">
        <v>4139</v>
      </c>
      <c r="F333" s="394" t="s">
        <v>7230</v>
      </c>
      <c r="G333" s="394" t="s">
        <v>7231</v>
      </c>
      <c r="H333" s="394" t="s">
        <v>7232</v>
      </c>
      <c r="I333" s="397">
        <v>200</v>
      </c>
      <c r="J333" s="394" t="s">
        <v>7108</v>
      </c>
      <c r="K333" s="384">
        <v>1</v>
      </c>
      <c r="L333" s="384">
        <v>3</v>
      </c>
      <c r="M333" s="385" t="s">
        <v>7827</v>
      </c>
      <c r="N333" s="382" t="s">
        <v>7108</v>
      </c>
      <c r="O333" s="386">
        <v>200</v>
      </c>
    </row>
    <row r="334" spans="1:15" ht="16.8" customHeight="1" thickBot="1" x14ac:dyDescent="0.35">
      <c r="A334" s="351" t="s">
        <v>28</v>
      </c>
      <c r="B334" s="396" t="s">
        <v>6058</v>
      </c>
      <c r="C334" s="365" t="s">
        <v>6127</v>
      </c>
      <c r="D334" s="366" t="s">
        <v>6126</v>
      </c>
      <c r="E334" s="384" t="s">
        <v>4139</v>
      </c>
      <c r="F334" s="394" t="s">
        <v>7230</v>
      </c>
      <c r="G334" s="394" t="s">
        <v>7231</v>
      </c>
      <c r="H334" s="394" t="s">
        <v>7232</v>
      </c>
      <c r="I334" s="395">
        <v>1</v>
      </c>
      <c r="J334" s="394" t="s">
        <v>7101</v>
      </c>
      <c r="K334" s="384">
        <v>1</v>
      </c>
      <c r="L334" s="384">
        <v>3</v>
      </c>
      <c r="M334" s="385" t="s">
        <v>7828</v>
      </c>
      <c r="N334" s="382" t="s">
        <v>7101</v>
      </c>
      <c r="O334" s="383">
        <v>1</v>
      </c>
    </row>
    <row r="335" spans="1:15" ht="16.8" customHeight="1" thickBot="1" x14ac:dyDescent="0.35">
      <c r="A335" s="351" t="s">
        <v>7829</v>
      </c>
      <c r="B335" s="398" t="s">
        <v>6871</v>
      </c>
      <c r="C335" s="365" t="s">
        <v>6127</v>
      </c>
      <c r="D335" s="366" t="s">
        <v>6126</v>
      </c>
      <c r="E335" s="384" t="s">
        <v>4139</v>
      </c>
      <c r="F335" s="394" t="s">
        <v>7230</v>
      </c>
      <c r="G335" s="394" t="s">
        <v>7231</v>
      </c>
      <c r="H335" s="394" t="s">
        <v>7232</v>
      </c>
      <c r="I335" s="397">
        <v>300</v>
      </c>
      <c r="J335" s="394" t="s">
        <v>7098</v>
      </c>
      <c r="K335" s="384">
        <v>1</v>
      </c>
      <c r="L335" s="384">
        <v>3</v>
      </c>
      <c r="M335" s="385" t="s">
        <v>7830</v>
      </c>
      <c r="N335" s="382" t="s">
        <v>7098</v>
      </c>
      <c r="O335" s="386">
        <v>300</v>
      </c>
    </row>
    <row r="336" spans="1:15" ht="16.8" customHeight="1" thickBot="1" x14ac:dyDescent="0.35">
      <c r="A336" s="351" t="s">
        <v>7831</v>
      </c>
      <c r="B336" s="418" t="s">
        <v>6873</v>
      </c>
      <c r="C336" s="365" t="s">
        <v>6127</v>
      </c>
      <c r="D336" s="366" t="s">
        <v>6126</v>
      </c>
      <c r="E336" s="384" t="s">
        <v>4139</v>
      </c>
      <c r="F336" s="394" t="s">
        <v>7230</v>
      </c>
      <c r="G336" s="394" t="s">
        <v>7231</v>
      </c>
      <c r="H336" s="394" t="s">
        <v>7232</v>
      </c>
      <c r="I336" s="397">
        <v>500</v>
      </c>
      <c r="J336" s="394" t="s">
        <v>7095</v>
      </c>
      <c r="K336" s="384">
        <v>1</v>
      </c>
      <c r="L336" s="384">
        <v>3</v>
      </c>
      <c r="M336" s="385" t="s">
        <v>7832</v>
      </c>
      <c r="N336" s="382" t="s">
        <v>7095</v>
      </c>
      <c r="O336" s="386">
        <v>500</v>
      </c>
    </row>
    <row r="337" spans="1:15" ht="16.8" customHeight="1" thickBot="1" x14ac:dyDescent="0.35">
      <c r="A337" s="351" t="s">
        <v>7833</v>
      </c>
      <c r="B337" s="418" t="s">
        <v>6873</v>
      </c>
      <c r="C337" s="365" t="s">
        <v>6127</v>
      </c>
      <c r="D337" s="366" t="s">
        <v>6126</v>
      </c>
      <c r="E337" s="384" t="s">
        <v>4139</v>
      </c>
      <c r="F337" s="394" t="s">
        <v>7230</v>
      </c>
      <c r="G337" s="394" t="s">
        <v>7231</v>
      </c>
      <c r="H337" s="394" t="s">
        <v>7232</v>
      </c>
      <c r="I337" s="397">
        <v>300</v>
      </c>
      <c r="J337" s="394" t="s">
        <v>7098</v>
      </c>
      <c r="K337" s="384">
        <v>2</v>
      </c>
      <c r="L337" s="384">
        <v>3</v>
      </c>
      <c r="M337" s="385" t="s">
        <v>7834</v>
      </c>
      <c r="N337" s="382" t="s">
        <v>7105</v>
      </c>
      <c r="O337" s="386">
        <v>600</v>
      </c>
    </row>
    <row r="338" spans="1:15" ht="16.8" customHeight="1" thickBot="1" x14ac:dyDescent="0.35">
      <c r="A338" s="351" t="s">
        <v>7835</v>
      </c>
      <c r="B338" s="399" t="s">
        <v>6104</v>
      </c>
      <c r="C338" s="365" t="s">
        <v>6127</v>
      </c>
      <c r="D338" s="366" t="s">
        <v>6126</v>
      </c>
      <c r="E338" s="384" t="s">
        <v>4139</v>
      </c>
      <c r="F338" s="394" t="s">
        <v>7230</v>
      </c>
      <c r="G338" s="394" t="s">
        <v>7231</v>
      </c>
      <c r="H338" s="394" t="s">
        <v>7232</v>
      </c>
      <c r="I338" s="397">
        <v>500</v>
      </c>
      <c r="J338" s="394" t="s">
        <v>7095</v>
      </c>
      <c r="K338" s="384">
        <v>1</v>
      </c>
      <c r="L338" s="384">
        <v>3</v>
      </c>
      <c r="M338" s="385" t="s">
        <v>7836</v>
      </c>
      <c r="N338" s="382" t="s">
        <v>7095</v>
      </c>
      <c r="O338" s="386">
        <v>500</v>
      </c>
    </row>
    <row r="339" spans="1:15" ht="16.8" customHeight="1" thickBot="1" x14ac:dyDescent="0.35">
      <c r="A339" s="351" t="s">
        <v>7837</v>
      </c>
      <c r="B339" s="432" t="s">
        <v>6872</v>
      </c>
      <c r="C339" s="365" t="s">
        <v>6127</v>
      </c>
      <c r="D339" s="366" t="s">
        <v>6126</v>
      </c>
      <c r="E339" s="384" t="s">
        <v>4139</v>
      </c>
      <c r="F339" s="394" t="s">
        <v>7230</v>
      </c>
      <c r="G339" s="394" t="s">
        <v>7231</v>
      </c>
      <c r="H339" s="394" t="s">
        <v>7232</v>
      </c>
      <c r="I339" s="397">
        <v>300</v>
      </c>
      <c r="J339" s="394" t="s">
        <v>7098</v>
      </c>
      <c r="K339" s="384">
        <v>1</v>
      </c>
      <c r="L339" s="384">
        <v>3</v>
      </c>
      <c r="M339" s="385" t="s">
        <v>7838</v>
      </c>
      <c r="N339" s="382" t="s">
        <v>7098</v>
      </c>
      <c r="O339" s="386">
        <v>300</v>
      </c>
    </row>
    <row r="340" spans="1:15" ht="16.8" customHeight="1" thickBot="1" x14ac:dyDescent="0.35">
      <c r="A340" s="351" t="s">
        <v>7839</v>
      </c>
      <c r="B340" s="408" t="s">
        <v>1134</v>
      </c>
      <c r="C340" s="365" t="s">
        <v>6127</v>
      </c>
      <c r="D340" s="366" t="s">
        <v>6126</v>
      </c>
      <c r="E340" s="384" t="s">
        <v>4139</v>
      </c>
      <c r="F340" s="394" t="s">
        <v>7230</v>
      </c>
      <c r="G340" s="394" t="s">
        <v>7231</v>
      </c>
      <c r="H340" s="394" t="s">
        <v>7232</v>
      </c>
      <c r="I340" s="397">
        <v>300</v>
      </c>
      <c r="J340" s="394" t="s">
        <v>7098</v>
      </c>
      <c r="K340" s="384">
        <v>3</v>
      </c>
      <c r="L340" s="384">
        <v>3</v>
      </c>
      <c r="M340" s="385" t="s">
        <v>7840</v>
      </c>
      <c r="N340" s="382" t="s">
        <v>7100</v>
      </c>
      <c r="O340" s="386">
        <v>900</v>
      </c>
    </row>
    <row r="341" spans="1:15" ht="16.8" customHeight="1" thickBot="1" x14ac:dyDescent="0.35">
      <c r="A341" s="351" t="s">
        <v>7841</v>
      </c>
      <c r="B341" s="420" t="s">
        <v>6089</v>
      </c>
      <c r="C341" s="365" t="s">
        <v>6127</v>
      </c>
      <c r="D341" s="366" t="s">
        <v>6126</v>
      </c>
      <c r="E341" s="384" t="s">
        <v>4139</v>
      </c>
      <c r="F341" s="394" t="s">
        <v>7230</v>
      </c>
      <c r="G341" s="394" t="s">
        <v>7231</v>
      </c>
      <c r="H341" s="394" t="s">
        <v>7232</v>
      </c>
      <c r="I341" s="397">
        <v>300</v>
      </c>
      <c r="J341" s="394" t="s">
        <v>7098</v>
      </c>
      <c r="K341" s="384">
        <v>2</v>
      </c>
      <c r="L341" s="384">
        <v>3</v>
      </c>
      <c r="M341" s="385" t="s">
        <v>7842</v>
      </c>
      <c r="N341" s="382" t="s">
        <v>7105</v>
      </c>
      <c r="O341" s="386">
        <v>600</v>
      </c>
    </row>
    <row r="342" spans="1:15" ht="16.8" customHeight="1" thickBot="1" x14ac:dyDescent="0.35">
      <c r="A342" s="351" t="s">
        <v>2466</v>
      </c>
      <c r="B342" s="420" t="s">
        <v>6089</v>
      </c>
      <c r="C342" s="365" t="s">
        <v>6127</v>
      </c>
      <c r="D342" s="366" t="s">
        <v>6126</v>
      </c>
      <c r="E342" s="384" t="s">
        <v>4139</v>
      </c>
      <c r="F342" s="394" t="s">
        <v>7230</v>
      </c>
      <c r="G342" s="394" t="s">
        <v>7231</v>
      </c>
      <c r="H342" s="394" t="s">
        <v>7232</v>
      </c>
      <c r="I342" s="397">
        <v>300</v>
      </c>
      <c r="J342" s="394" t="s">
        <v>7098</v>
      </c>
      <c r="K342" s="384">
        <v>2</v>
      </c>
      <c r="L342" s="384">
        <v>3</v>
      </c>
      <c r="M342" s="385" t="s">
        <v>7843</v>
      </c>
      <c r="N342" s="382" t="s">
        <v>7105</v>
      </c>
      <c r="O342" s="386">
        <v>600</v>
      </c>
    </row>
    <row r="343" spans="1:15" ht="16.8" customHeight="1" thickBot="1" x14ac:dyDescent="0.35">
      <c r="A343" s="351" t="s">
        <v>7844</v>
      </c>
      <c r="B343" s="420" t="s">
        <v>6089</v>
      </c>
      <c r="C343" s="365" t="s">
        <v>6127</v>
      </c>
      <c r="D343" s="366" t="s">
        <v>6126</v>
      </c>
      <c r="E343" s="384" t="s">
        <v>4139</v>
      </c>
      <c r="F343" s="394" t="s">
        <v>7230</v>
      </c>
      <c r="G343" s="394" t="s">
        <v>7231</v>
      </c>
      <c r="H343" s="394" t="s">
        <v>7232</v>
      </c>
      <c r="I343" s="397">
        <v>300</v>
      </c>
      <c r="J343" s="394" t="s">
        <v>7098</v>
      </c>
      <c r="K343" s="384">
        <v>1</v>
      </c>
      <c r="L343" s="384">
        <v>3</v>
      </c>
      <c r="M343" s="385" t="s">
        <v>7843</v>
      </c>
      <c r="N343" s="382" t="s">
        <v>7098</v>
      </c>
      <c r="O343" s="386">
        <v>300</v>
      </c>
    </row>
    <row r="344" spans="1:15" ht="16.8" customHeight="1" thickBot="1" x14ac:dyDescent="0.35">
      <c r="A344" s="352" t="s">
        <v>7845</v>
      </c>
      <c r="B344" s="365" t="s">
        <v>6973</v>
      </c>
      <c r="C344" s="365" t="s">
        <v>6127</v>
      </c>
      <c r="D344" s="366" t="s">
        <v>6126</v>
      </c>
      <c r="E344" s="384" t="s">
        <v>4139</v>
      </c>
      <c r="F344" s="394" t="s">
        <v>7230</v>
      </c>
      <c r="G344" s="394" t="s">
        <v>7231</v>
      </c>
      <c r="H344" s="394" t="s">
        <v>7232</v>
      </c>
      <c r="I344" s="395">
        <v>1</v>
      </c>
      <c r="J344" s="394" t="s">
        <v>7101</v>
      </c>
      <c r="K344" s="384">
        <v>1</v>
      </c>
      <c r="L344" s="384">
        <v>3</v>
      </c>
      <c r="M344" s="385" t="s">
        <v>7846</v>
      </c>
      <c r="N344" s="382" t="s">
        <v>7101</v>
      </c>
      <c r="O344" s="383">
        <v>1</v>
      </c>
    </row>
    <row r="345" spans="1:15" ht="16.8" customHeight="1" thickBot="1" x14ac:dyDescent="0.35">
      <c r="A345" s="351" t="s">
        <v>7847</v>
      </c>
      <c r="B345" s="410" t="s">
        <v>6055</v>
      </c>
      <c r="C345" s="365" t="s">
        <v>6127</v>
      </c>
      <c r="D345" s="366" t="s">
        <v>6126</v>
      </c>
      <c r="E345" s="384" t="s">
        <v>4139</v>
      </c>
      <c r="F345" s="394" t="s">
        <v>7230</v>
      </c>
      <c r="G345" s="394" t="s">
        <v>7231</v>
      </c>
      <c r="H345" s="394" t="s">
        <v>7232</v>
      </c>
      <c r="I345" s="395">
        <v>1</v>
      </c>
      <c r="J345" s="394" t="s">
        <v>7101</v>
      </c>
      <c r="K345" s="384">
        <v>1</v>
      </c>
      <c r="L345" s="384">
        <v>3</v>
      </c>
      <c r="M345" s="385" t="s">
        <v>7848</v>
      </c>
      <c r="N345" s="382" t="s">
        <v>7101</v>
      </c>
      <c r="O345" s="383">
        <v>1</v>
      </c>
    </row>
    <row r="346" spans="1:15" ht="16.8" customHeight="1" thickBot="1" x14ac:dyDescent="0.35">
      <c r="A346" s="352" t="s">
        <v>7849</v>
      </c>
      <c r="B346" s="421" t="s">
        <v>6099</v>
      </c>
      <c r="C346" s="365" t="s">
        <v>6127</v>
      </c>
      <c r="D346" s="366" t="s">
        <v>6126</v>
      </c>
      <c r="E346" s="384" t="s">
        <v>4139</v>
      </c>
      <c r="F346" s="394" t="s">
        <v>7230</v>
      </c>
      <c r="G346" s="394" t="s">
        <v>7231</v>
      </c>
      <c r="H346" s="394" t="s">
        <v>7232</v>
      </c>
      <c r="I346" s="397">
        <v>300</v>
      </c>
      <c r="J346" s="394" t="s">
        <v>7098</v>
      </c>
      <c r="K346" s="384">
        <v>1</v>
      </c>
      <c r="L346" s="384">
        <v>3</v>
      </c>
      <c r="M346" s="385" t="s">
        <v>7850</v>
      </c>
      <c r="N346" s="382" t="s">
        <v>7098</v>
      </c>
      <c r="O346" s="386">
        <v>300</v>
      </c>
    </row>
    <row r="347" spans="1:15" ht="16.8" customHeight="1" thickBot="1" x14ac:dyDescent="0.35">
      <c r="A347" s="351" t="s">
        <v>7851</v>
      </c>
      <c r="B347" s="421" t="s">
        <v>6099</v>
      </c>
      <c r="C347" s="365" t="s">
        <v>6127</v>
      </c>
      <c r="D347" s="366" t="s">
        <v>6126</v>
      </c>
      <c r="E347" s="384" t="s">
        <v>4139</v>
      </c>
      <c r="F347" s="394" t="s">
        <v>7230</v>
      </c>
      <c r="G347" s="394" t="s">
        <v>7231</v>
      </c>
      <c r="H347" s="394" t="s">
        <v>7232</v>
      </c>
      <c r="I347" s="397">
        <v>700</v>
      </c>
      <c r="J347" s="394" t="s">
        <v>7107</v>
      </c>
      <c r="K347" s="384">
        <v>2</v>
      </c>
      <c r="L347" s="384">
        <v>3</v>
      </c>
      <c r="M347" s="385" t="s">
        <v>7852</v>
      </c>
      <c r="N347" s="382" t="s">
        <v>7119</v>
      </c>
      <c r="O347" s="383">
        <v>1.4</v>
      </c>
    </row>
    <row r="348" spans="1:15" ht="16.8" customHeight="1" thickBot="1" x14ac:dyDescent="0.35">
      <c r="A348" s="351" t="s">
        <v>7853</v>
      </c>
      <c r="B348" s="421" t="s">
        <v>7111</v>
      </c>
      <c r="C348" s="365" t="s">
        <v>6127</v>
      </c>
      <c r="D348" s="366" t="s">
        <v>6126</v>
      </c>
      <c r="E348" s="384" t="s">
        <v>4139</v>
      </c>
      <c r="F348" s="394" t="s">
        <v>7230</v>
      </c>
      <c r="G348" s="394" t="s">
        <v>7231</v>
      </c>
      <c r="H348" s="394" t="s">
        <v>7232</v>
      </c>
      <c r="I348" s="395">
        <v>1</v>
      </c>
      <c r="J348" s="394" t="s">
        <v>7101</v>
      </c>
      <c r="K348" s="384">
        <v>1</v>
      </c>
      <c r="L348" s="384">
        <v>3</v>
      </c>
      <c r="M348" s="385" t="s">
        <v>7854</v>
      </c>
      <c r="N348" s="382" t="s">
        <v>7101</v>
      </c>
      <c r="O348" s="383">
        <v>1</v>
      </c>
    </row>
    <row r="349" spans="1:15" ht="16.8" customHeight="1" thickBot="1" x14ac:dyDescent="0.35">
      <c r="A349" s="351" t="s">
        <v>7855</v>
      </c>
      <c r="B349" s="401" t="s">
        <v>5944</v>
      </c>
      <c r="C349" s="365" t="s">
        <v>6127</v>
      </c>
      <c r="D349" s="366" t="s">
        <v>6126</v>
      </c>
      <c r="E349" s="384" t="s">
        <v>4139</v>
      </c>
      <c r="F349" s="394" t="s">
        <v>7230</v>
      </c>
      <c r="G349" s="394" t="s">
        <v>7231</v>
      </c>
      <c r="H349" s="394" t="s">
        <v>7232</v>
      </c>
      <c r="I349" s="397">
        <v>300</v>
      </c>
      <c r="J349" s="394" t="s">
        <v>7098</v>
      </c>
      <c r="K349" s="384">
        <v>2</v>
      </c>
      <c r="L349" s="384">
        <v>3</v>
      </c>
      <c r="M349" s="385" t="s">
        <v>7856</v>
      </c>
      <c r="N349" s="382" t="s">
        <v>7105</v>
      </c>
      <c r="O349" s="386">
        <v>600</v>
      </c>
    </row>
    <row r="350" spans="1:15" ht="16.8" customHeight="1" thickBot="1" x14ac:dyDescent="0.35">
      <c r="A350" s="351" t="s">
        <v>7857</v>
      </c>
      <c r="B350" s="402" t="s">
        <v>6094</v>
      </c>
      <c r="C350" s="365" t="s">
        <v>6127</v>
      </c>
      <c r="D350" s="366" t="s">
        <v>6126</v>
      </c>
      <c r="E350" s="384" t="s">
        <v>4139</v>
      </c>
      <c r="F350" s="394" t="s">
        <v>7230</v>
      </c>
      <c r="G350" s="394" t="s">
        <v>7231</v>
      </c>
      <c r="H350" s="394" t="s">
        <v>7232</v>
      </c>
      <c r="I350" s="397">
        <v>300</v>
      </c>
      <c r="J350" s="394" t="s">
        <v>7098</v>
      </c>
      <c r="K350" s="384">
        <v>2</v>
      </c>
      <c r="L350" s="384">
        <v>3</v>
      </c>
      <c r="M350" s="385" t="s">
        <v>7858</v>
      </c>
      <c r="N350" s="382" t="s">
        <v>7105</v>
      </c>
      <c r="O350" s="386">
        <v>600</v>
      </c>
    </row>
    <row r="351" spans="1:15" ht="16.8" customHeight="1" thickBot="1" x14ac:dyDescent="0.35">
      <c r="A351" s="351" t="s">
        <v>7859</v>
      </c>
      <c r="B351" s="402" t="s">
        <v>6080</v>
      </c>
      <c r="C351" s="365" t="s">
        <v>6127</v>
      </c>
      <c r="D351" s="366" t="s">
        <v>6126</v>
      </c>
      <c r="E351" s="384" t="s">
        <v>4139</v>
      </c>
      <c r="F351" s="394" t="s">
        <v>7230</v>
      </c>
      <c r="G351" s="394" t="s">
        <v>7231</v>
      </c>
      <c r="H351" s="394" t="s">
        <v>7232</v>
      </c>
      <c r="I351" s="397">
        <v>300</v>
      </c>
      <c r="J351" s="394" t="s">
        <v>7098</v>
      </c>
      <c r="K351" s="384">
        <v>1</v>
      </c>
      <c r="L351" s="384">
        <v>3</v>
      </c>
      <c r="M351" s="385" t="s">
        <v>7860</v>
      </c>
      <c r="N351" s="382" t="s">
        <v>7098</v>
      </c>
      <c r="O351" s="386">
        <v>300</v>
      </c>
    </row>
    <row r="352" spans="1:15" ht="16.8" customHeight="1" thickBot="1" x14ac:dyDescent="0.35">
      <c r="A352" s="351" t="s">
        <v>7861</v>
      </c>
      <c r="B352" s="411" t="s">
        <v>6087</v>
      </c>
      <c r="C352" s="365" t="s">
        <v>6127</v>
      </c>
      <c r="D352" s="366" t="s">
        <v>6126</v>
      </c>
      <c r="E352" s="384" t="s">
        <v>4139</v>
      </c>
      <c r="F352" s="394" t="s">
        <v>7230</v>
      </c>
      <c r="G352" s="394" t="s">
        <v>7231</v>
      </c>
      <c r="H352" s="394" t="s">
        <v>7232</v>
      </c>
      <c r="I352" s="397">
        <v>300</v>
      </c>
      <c r="J352" s="394" t="s">
        <v>7098</v>
      </c>
      <c r="K352" s="384">
        <v>1</v>
      </c>
      <c r="L352" s="384">
        <v>3</v>
      </c>
      <c r="M352" s="385" t="s">
        <v>7862</v>
      </c>
      <c r="N352" s="382" t="s">
        <v>7098</v>
      </c>
      <c r="O352" s="386">
        <v>300</v>
      </c>
    </row>
    <row r="353" spans="1:15" ht="16.8" customHeight="1" thickBot="1" x14ac:dyDescent="0.35">
      <c r="A353" s="351" t="s">
        <v>7863</v>
      </c>
      <c r="B353" s="403" t="s">
        <v>6880</v>
      </c>
      <c r="C353" s="365" t="s">
        <v>6127</v>
      </c>
      <c r="D353" s="366" t="s">
        <v>6126</v>
      </c>
      <c r="E353" s="384" t="s">
        <v>4139</v>
      </c>
      <c r="F353" s="394" t="s">
        <v>7230</v>
      </c>
      <c r="G353" s="394" t="s">
        <v>7231</v>
      </c>
      <c r="H353" s="394" t="s">
        <v>7232</v>
      </c>
      <c r="I353" s="397">
        <v>700</v>
      </c>
      <c r="J353" s="394" t="s">
        <v>7107</v>
      </c>
      <c r="K353" s="384">
        <v>1</v>
      </c>
      <c r="L353" s="384">
        <v>3</v>
      </c>
      <c r="M353" s="385" t="s">
        <v>7864</v>
      </c>
      <c r="N353" s="382" t="s">
        <v>7107</v>
      </c>
      <c r="O353" s="386">
        <v>700</v>
      </c>
    </row>
    <row r="354" spans="1:15" ht="16.8" customHeight="1" thickBot="1" x14ac:dyDescent="0.35">
      <c r="A354" s="351" t="s">
        <v>7803</v>
      </c>
      <c r="B354" s="403" t="s">
        <v>6880</v>
      </c>
      <c r="C354" s="365" t="s">
        <v>6127</v>
      </c>
      <c r="D354" s="366" t="s">
        <v>6126</v>
      </c>
      <c r="E354" s="384" t="s">
        <v>4139</v>
      </c>
      <c r="F354" s="394" t="s">
        <v>7230</v>
      </c>
      <c r="G354" s="394" t="s">
        <v>7231</v>
      </c>
      <c r="H354" s="394" t="s">
        <v>7232</v>
      </c>
      <c r="I354" s="397">
        <v>300</v>
      </c>
      <c r="J354" s="394" t="s">
        <v>7098</v>
      </c>
      <c r="K354" s="384">
        <v>1</v>
      </c>
      <c r="L354" s="384">
        <v>3</v>
      </c>
      <c r="M354" s="385" t="s">
        <v>7865</v>
      </c>
      <c r="N354" s="382" t="s">
        <v>7098</v>
      </c>
      <c r="O354" s="386">
        <v>300</v>
      </c>
    </row>
    <row r="355" spans="1:15" ht="16.8" customHeight="1" thickBot="1" x14ac:dyDescent="0.35">
      <c r="A355" s="351" t="s">
        <v>7824</v>
      </c>
      <c r="B355" s="403" t="s">
        <v>6880</v>
      </c>
      <c r="C355" s="365" t="s">
        <v>6127</v>
      </c>
      <c r="D355" s="366" t="s">
        <v>6126</v>
      </c>
      <c r="E355" s="384" t="s">
        <v>4139</v>
      </c>
      <c r="F355" s="394" t="s">
        <v>7230</v>
      </c>
      <c r="G355" s="394" t="s">
        <v>7231</v>
      </c>
      <c r="H355" s="394" t="s">
        <v>7232</v>
      </c>
      <c r="I355" s="395">
        <v>1</v>
      </c>
      <c r="J355" s="394" t="s">
        <v>7101</v>
      </c>
      <c r="K355" s="384">
        <v>1</v>
      </c>
      <c r="L355" s="384">
        <v>3</v>
      </c>
      <c r="M355" s="385" t="s">
        <v>7866</v>
      </c>
      <c r="N355" s="382" t="s">
        <v>7101</v>
      </c>
      <c r="O355" s="383">
        <v>1</v>
      </c>
    </row>
    <row r="356" spans="1:15" ht="16.8" customHeight="1" thickBot="1" x14ac:dyDescent="0.35">
      <c r="A356" s="351" t="s">
        <v>7867</v>
      </c>
      <c r="B356" s="403" t="s">
        <v>6880</v>
      </c>
      <c r="C356" s="365" t="s">
        <v>6127</v>
      </c>
      <c r="D356" s="366" t="s">
        <v>6126</v>
      </c>
      <c r="E356" s="384" t="s">
        <v>4139</v>
      </c>
      <c r="F356" s="394" t="s">
        <v>7230</v>
      </c>
      <c r="G356" s="394" t="s">
        <v>7231</v>
      </c>
      <c r="H356" s="394" t="s">
        <v>7232</v>
      </c>
      <c r="I356" s="397">
        <v>300</v>
      </c>
      <c r="J356" s="394" t="s">
        <v>7098</v>
      </c>
      <c r="K356" s="384">
        <v>1</v>
      </c>
      <c r="L356" s="384">
        <v>3</v>
      </c>
      <c r="M356" s="385" t="s">
        <v>7868</v>
      </c>
      <c r="N356" s="382" t="s">
        <v>7098</v>
      </c>
      <c r="O356" s="386">
        <v>300</v>
      </c>
    </row>
    <row r="357" spans="1:15" ht="16.8" customHeight="1" thickBot="1" x14ac:dyDescent="0.35">
      <c r="A357" s="351" t="s">
        <v>7820</v>
      </c>
      <c r="B357" s="403" t="s">
        <v>6880</v>
      </c>
      <c r="C357" s="365" t="s">
        <v>6127</v>
      </c>
      <c r="D357" s="366" t="s">
        <v>6126</v>
      </c>
      <c r="E357" s="384" t="s">
        <v>4139</v>
      </c>
      <c r="F357" s="394" t="s">
        <v>7230</v>
      </c>
      <c r="G357" s="394" t="s">
        <v>7231</v>
      </c>
      <c r="H357" s="394" t="s">
        <v>7232</v>
      </c>
      <c r="I357" s="397">
        <v>300</v>
      </c>
      <c r="J357" s="394" t="s">
        <v>7098</v>
      </c>
      <c r="K357" s="384">
        <v>1</v>
      </c>
      <c r="L357" s="384">
        <v>3</v>
      </c>
      <c r="M357" s="385" t="s">
        <v>7869</v>
      </c>
      <c r="N357" s="382" t="s">
        <v>7098</v>
      </c>
      <c r="O357" s="386">
        <v>300</v>
      </c>
    </row>
    <row r="358" spans="1:15" ht="16.8" customHeight="1" thickBot="1" x14ac:dyDescent="0.35">
      <c r="A358" s="351" t="s">
        <v>7870</v>
      </c>
      <c r="B358" s="403" t="s">
        <v>6880</v>
      </c>
      <c r="C358" s="365" t="s">
        <v>6127</v>
      </c>
      <c r="D358" s="366" t="s">
        <v>6126</v>
      </c>
      <c r="E358" s="384" t="s">
        <v>4139</v>
      </c>
      <c r="F358" s="394" t="s">
        <v>7230</v>
      </c>
      <c r="G358" s="394" t="s">
        <v>7231</v>
      </c>
      <c r="H358" s="394" t="s">
        <v>7232</v>
      </c>
      <c r="I358" s="397">
        <v>300</v>
      </c>
      <c r="J358" s="394" t="s">
        <v>7098</v>
      </c>
      <c r="K358" s="384">
        <v>1</v>
      </c>
      <c r="L358" s="384">
        <v>3</v>
      </c>
      <c r="M358" s="385" t="s">
        <v>7871</v>
      </c>
      <c r="N358" s="382" t="s">
        <v>7098</v>
      </c>
      <c r="O358" s="386">
        <v>300</v>
      </c>
    </row>
    <row r="359" spans="1:15" ht="16.8" customHeight="1" thickBot="1" x14ac:dyDescent="0.35">
      <c r="A359" s="351" t="s">
        <v>7872</v>
      </c>
      <c r="B359" s="415" t="s">
        <v>6886</v>
      </c>
      <c r="C359" s="365" t="s">
        <v>6127</v>
      </c>
      <c r="D359" s="366" t="s">
        <v>6126</v>
      </c>
      <c r="E359" s="384" t="s">
        <v>4139</v>
      </c>
      <c r="F359" s="394" t="s">
        <v>7230</v>
      </c>
      <c r="G359" s="394" t="s">
        <v>7231</v>
      </c>
      <c r="H359" s="394" t="s">
        <v>7232</v>
      </c>
      <c r="I359" s="397">
        <v>300</v>
      </c>
      <c r="J359" s="394" t="s">
        <v>7098</v>
      </c>
      <c r="K359" s="384">
        <v>1</v>
      </c>
      <c r="L359" s="384">
        <v>3</v>
      </c>
      <c r="M359" s="385" t="s">
        <v>7873</v>
      </c>
      <c r="N359" s="382" t="s">
        <v>7098</v>
      </c>
      <c r="O359" s="386">
        <v>300</v>
      </c>
    </row>
    <row r="360" spans="1:15" ht="16.8" customHeight="1" thickBot="1" x14ac:dyDescent="0.35">
      <c r="A360" s="351" t="s">
        <v>5686</v>
      </c>
      <c r="B360" s="404" t="s">
        <v>6073</v>
      </c>
      <c r="C360" s="365" t="s">
        <v>6127</v>
      </c>
      <c r="D360" s="366" t="s">
        <v>6126</v>
      </c>
      <c r="E360" s="384" t="s">
        <v>4139</v>
      </c>
      <c r="F360" s="394" t="s">
        <v>7230</v>
      </c>
      <c r="G360" s="394" t="s">
        <v>7231</v>
      </c>
      <c r="H360" s="394" t="s">
        <v>7232</v>
      </c>
      <c r="I360" s="395">
        <v>1</v>
      </c>
      <c r="J360" s="394" t="s">
        <v>7101</v>
      </c>
      <c r="K360" s="384">
        <v>2</v>
      </c>
      <c r="L360" s="384">
        <v>3</v>
      </c>
      <c r="M360" s="385" t="s">
        <v>7874</v>
      </c>
      <c r="N360" s="382" t="s">
        <v>7114</v>
      </c>
      <c r="O360" s="383">
        <v>2</v>
      </c>
    </row>
    <row r="361" spans="1:15" ht="16.8" customHeight="1" thickBot="1" x14ac:dyDescent="0.35">
      <c r="A361" s="351" t="s">
        <v>7875</v>
      </c>
      <c r="B361" s="404" t="s">
        <v>6073</v>
      </c>
      <c r="C361" s="365" t="s">
        <v>6127</v>
      </c>
      <c r="D361" s="366" t="s">
        <v>6126</v>
      </c>
      <c r="E361" s="384" t="s">
        <v>4139</v>
      </c>
      <c r="F361" s="394" t="s">
        <v>7230</v>
      </c>
      <c r="G361" s="394" t="s">
        <v>7231</v>
      </c>
      <c r="H361" s="394" t="s">
        <v>7232</v>
      </c>
      <c r="I361" s="397">
        <v>300</v>
      </c>
      <c r="J361" s="394" t="s">
        <v>7098</v>
      </c>
      <c r="K361" s="384">
        <v>3</v>
      </c>
      <c r="L361" s="384">
        <v>3</v>
      </c>
      <c r="M361" s="385" t="s">
        <v>7876</v>
      </c>
      <c r="N361" s="382" t="s">
        <v>7100</v>
      </c>
      <c r="O361" s="386">
        <v>900</v>
      </c>
    </row>
    <row r="362" spans="1:15" ht="16.8" customHeight="1" thickBot="1" x14ac:dyDescent="0.35">
      <c r="A362" s="351" t="s">
        <v>7877</v>
      </c>
      <c r="B362" s="396" t="s">
        <v>6110</v>
      </c>
      <c r="C362" s="365" t="s">
        <v>6127</v>
      </c>
      <c r="D362" s="366" t="s">
        <v>6126</v>
      </c>
      <c r="E362" s="384" t="s">
        <v>4139</v>
      </c>
      <c r="F362" s="394" t="s">
        <v>7230</v>
      </c>
      <c r="G362" s="394" t="s">
        <v>7231</v>
      </c>
      <c r="H362" s="394" t="s">
        <v>7232</v>
      </c>
      <c r="I362" s="397">
        <v>300</v>
      </c>
      <c r="J362" s="394" t="s">
        <v>7098</v>
      </c>
      <c r="K362" s="384">
        <v>2</v>
      </c>
      <c r="L362" s="384">
        <v>3</v>
      </c>
      <c r="M362" s="385" t="s">
        <v>7878</v>
      </c>
      <c r="N362" s="382" t="s">
        <v>7105</v>
      </c>
      <c r="O362" s="386">
        <v>600</v>
      </c>
    </row>
    <row r="363" spans="1:15" ht="16.8" customHeight="1" thickBot="1" x14ac:dyDescent="0.35">
      <c r="A363" s="351" t="s">
        <v>4868</v>
      </c>
      <c r="B363" s="413" t="s">
        <v>7170</v>
      </c>
      <c r="C363" s="365" t="s">
        <v>6127</v>
      </c>
      <c r="D363" s="366" t="s">
        <v>6126</v>
      </c>
      <c r="E363" s="384" t="s">
        <v>4139</v>
      </c>
      <c r="F363" s="394" t="s">
        <v>7235</v>
      </c>
      <c r="G363" s="394" t="s">
        <v>7233</v>
      </c>
      <c r="H363" s="394" t="s">
        <v>7232</v>
      </c>
      <c r="I363" s="397">
        <v>700</v>
      </c>
      <c r="J363" s="394" t="s">
        <v>7107</v>
      </c>
      <c r="K363" s="384">
        <v>1</v>
      </c>
      <c r="L363" s="384">
        <v>3</v>
      </c>
      <c r="M363" s="385" t="s">
        <v>7879</v>
      </c>
      <c r="N363" s="382" t="s">
        <v>7107</v>
      </c>
      <c r="O363" s="386">
        <v>700</v>
      </c>
    </row>
    <row r="364" spans="1:15" ht="16.8" customHeight="1" thickBot="1" x14ac:dyDescent="0.35">
      <c r="A364" s="351" t="s">
        <v>2132</v>
      </c>
      <c r="B364" s="423" t="s">
        <v>6869</v>
      </c>
      <c r="C364" s="365" t="s">
        <v>6127</v>
      </c>
      <c r="D364" s="366" t="s">
        <v>6126</v>
      </c>
      <c r="E364" s="384" t="s">
        <v>4139</v>
      </c>
      <c r="F364" s="394" t="s">
        <v>7230</v>
      </c>
      <c r="G364" s="394" t="s">
        <v>7231</v>
      </c>
      <c r="H364" s="394" t="s">
        <v>7232</v>
      </c>
      <c r="I364" s="395">
        <v>2.8</v>
      </c>
      <c r="J364" s="394" t="s">
        <v>7124</v>
      </c>
      <c r="K364" s="384">
        <v>1</v>
      </c>
      <c r="L364" s="384">
        <v>3</v>
      </c>
      <c r="M364" s="385" t="s">
        <v>7880</v>
      </c>
      <c r="N364" s="382" t="s">
        <v>7124</v>
      </c>
      <c r="O364" s="383">
        <v>2.8</v>
      </c>
    </row>
    <row r="365" spans="1:15" ht="16.8" customHeight="1" thickBot="1" x14ac:dyDescent="0.35">
      <c r="A365" s="351" t="s">
        <v>7881</v>
      </c>
      <c r="B365" s="452" t="s">
        <v>7882</v>
      </c>
      <c r="C365" s="365" t="s">
        <v>6127</v>
      </c>
      <c r="D365" s="366" t="s">
        <v>6126</v>
      </c>
      <c r="E365" s="384" t="s">
        <v>4139</v>
      </c>
      <c r="F365" s="394" t="s">
        <v>7230</v>
      </c>
      <c r="G365" s="394" t="s">
        <v>7231</v>
      </c>
      <c r="H365" s="394" t="s">
        <v>7232</v>
      </c>
      <c r="I365" s="397">
        <v>300</v>
      </c>
      <c r="J365" s="394" t="s">
        <v>7098</v>
      </c>
      <c r="K365" s="384">
        <v>1</v>
      </c>
      <c r="L365" s="384">
        <v>4</v>
      </c>
      <c r="M365" s="385" t="s">
        <v>7883</v>
      </c>
      <c r="N365" s="382" t="s">
        <v>7098</v>
      </c>
      <c r="O365" s="386">
        <v>300</v>
      </c>
    </row>
    <row r="366" spans="1:15" ht="16.8" customHeight="1" thickBot="1" x14ac:dyDescent="0.35">
      <c r="A366" s="351" t="s">
        <v>7884</v>
      </c>
      <c r="B366" s="437" t="s">
        <v>6980</v>
      </c>
      <c r="C366" s="365" t="s">
        <v>6127</v>
      </c>
      <c r="D366" s="366" t="s">
        <v>6126</v>
      </c>
      <c r="E366" s="384" t="s">
        <v>4139</v>
      </c>
      <c r="F366" s="394" t="s">
        <v>7230</v>
      </c>
      <c r="G366" s="394" t="s">
        <v>7231</v>
      </c>
      <c r="H366" s="394" t="s">
        <v>7232</v>
      </c>
      <c r="I366" s="397">
        <v>700</v>
      </c>
      <c r="J366" s="394" t="s">
        <v>7107</v>
      </c>
      <c r="K366" s="384">
        <v>1</v>
      </c>
      <c r="L366" s="384">
        <v>4</v>
      </c>
      <c r="M366" s="385" t="s">
        <v>7885</v>
      </c>
      <c r="N366" s="382" t="s">
        <v>7107</v>
      </c>
      <c r="O366" s="386">
        <v>700</v>
      </c>
    </row>
    <row r="367" spans="1:15" ht="16.8" customHeight="1" thickBot="1" x14ac:dyDescent="0.35">
      <c r="A367" s="351" t="s">
        <v>7886</v>
      </c>
      <c r="B367" s="393" t="s">
        <v>6100</v>
      </c>
      <c r="C367" s="365" t="s">
        <v>6127</v>
      </c>
      <c r="D367" s="366" t="s">
        <v>6126</v>
      </c>
      <c r="E367" s="384" t="s">
        <v>4139</v>
      </c>
      <c r="F367" s="394" t="s">
        <v>7230</v>
      </c>
      <c r="G367" s="394" t="s">
        <v>7231</v>
      </c>
      <c r="H367" s="394" t="s">
        <v>7232</v>
      </c>
      <c r="I367" s="397">
        <v>300</v>
      </c>
      <c r="J367" s="394" t="s">
        <v>7098</v>
      </c>
      <c r="K367" s="384">
        <v>1</v>
      </c>
      <c r="L367" s="384">
        <v>4</v>
      </c>
      <c r="M367" s="385" t="s">
        <v>7887</v>
      </c>
      <c r="N367" s="382" t="s">
        <v>7098</v>
      </c>
      <c r="O367" s="386">
        <v>300</v>
      </c>
    </row>
    <row r="368" spans="1:15" ht="16.8" customHeight="1" thickBot="1" x14ac:dyDescent="0.35">
      <c r="A368" s="351" t="s">
        <v>7888</v>
      </c>
      <c r="B368" s="365" t="s">
        <v>6978</v>
      </c>
      <c r="C368" s="365" t="s">
        <v>6127</v>
      </c>
      <c r="D368" s="366" t="s">
        <v>6126</v>
      </c>
      <c r="E368" s="384" t="s">
        <v>4139</v>
      </c>
      <c r="F368" s="394" t="s">
        <v>7230</v>
      </c>
      <c r="G368" s="394" t="s">
        <v>7231</v>
      </c>
      <c r="H368" s="394" t="s">
        <v>7232</v>
      </c>
      <c r="I368" s="397">
        <v>300</v>
      </c>
      <c r="J368" s="394" t="s">
        <v>7098</v>
      </c>
      <c r="K368" s="384">
        <v>1</v>
      </c>
      <c r="L368" s="384">
        <v>4</v>
      </c>
      <c r="M368" s="385" t="s">
        <v>7889</v>
      </c>
      <c r="N368" s="382" t="s">
        <v>7098</v>
      </c>
      <c r="O368" s="386">
        <v>300</v>
      </c>
    </row>
    <row r="369" spans="1:15" ht="16.8" customHeight="1" thickBot="1" x14ac:dyDescent="0.35">
      <c r="A369" s="351" t="s">
        <v>7890</v>
      </c>
      <c r="B369" s="407" t="s">
        <v>1101</v>
      </c>
      <c r="C369" s="365" t="s">
        <v>6127</v>
      </c>
      <c r="D369" s="366" t="s">
        <v>6126</v>
      </c>
      <c r="E369" s="384" t="s">
        <v>4139</v>
      </c>
      <c r="F369" s="394" t="s">
        <v>7230</v>
      </c>
      <c r="G369" s="394" t="s">
        <v>7231</v>
      </c>
      <c r="H369" s="394" t="s">
        <v>7232</v>
      </c>
      <c r="I369" s="397">
        <v>300</v>
      </c>
      <c r="J369" s="394" t="s">
        <v>7098</v>
      </c>
      <c r="K369" s="384">
        <v>1</v>
      </c>
      <c r="L369" s="384">
        <v>4</v>
      </c>
      <c r="M369" s="385" t="s">
        <v>7891</v>
      </c>
      <c r="N369" s="382" t="s">
        <v>7098</v>
      </c>
      <c r="O369" s="386">
        <v>300</v>
      </c>
    </row>
    <row r="370" spans="1:15" ht="16.8" customHeight="1" thickBot="1" x14ac:dyDescent="0.35">
      <c r="A370" s="351" t="s">
        <v>7892</v>
      </c>
      <c r="B370" s="407" t="s">
        <v>1101</v>
      </c>
      <c r="C370" s="365" t="s">
        <v>6127</v>
      </c>
      <c r="D370" s="366" t="s">
        <v>6126</v>
      </c>
      <c r="E370" s="384" t="s">
        <v>4139</v>
      </c>
      <c r="F370" s="394" t="s">
        <v>7230</v>
      </c>
      <c r="G370" s="394" t="s">
        <v>7231</v>
      </c>
      <c r="H370" s="394" t="s">
        <v>7232</v>
      </c>
      <c r="I370" s="397">
        <v>500</v>
      </c>
      <c r="J370" s="394" t="s">
        <v>7095</v>
      </c>
      <c r="K370" s="384">
        <v>2</v>
      </c>
      <c r="L370" s="384">
        <v>4</v>
      </c>
      <c r="M370" s="385" t="s">
        <v>7893</v>
      </c>
      <c r="N370" s="382" t="s">
        <v>7096</v>
      </c>
      <c r="O370" s="383">
        <v>1</v>
      </c>
    </row>
    <row r="371" spans="1:15" ht="16.8" customHeight="1" thickBot="1" x14ac:dyDescent="0.35">
      <c r="A371" s="351" t="s">
        <v>7894</v>
      </c>
      <c r="B371" s="431" t="s">
        <v>6069</v>
      </c>
      <c r="C371" s="365" t="s">
        <v>6127</v>
      </c>
      <c r="D371" s="366" t="s">
        <v>6126</v>
      </c>
      <c r="E371" s="384" t="s">
        <v>4139</v>
      </c>
      <c r="F371" s="394" t="s">
        <v>7230</v>
      </c>
      <c r="G371" s="394" t="s">
        <v>7231</v>
      </c>
      <c r="H371" s="394" t="s">
        <v>7232</v>
      </c>
      <c r="I371" s="397">
        <v>300</v>
      </c>
      <c r="J371" s="394" t="s">
        <v>7098</v>
      </c>
      <c r="K371" s="384">
        <v>1</v>
      </c>
      <c r="L371" s="384">
        <v>4</v>
      </c>
      <c r="M371" s="385" t="s">
        <v>7895</v>
      </c>
      <c r="N371" s="382" t="s">
        <v>7098</v>
      </c>
      <c r="O371" s="386">
        <v>300</v>
      </c>
    </row>
    <row r="372" spans="1:15" ht="16.8" customHeight="1" thickBot="1" x14ac:dyDescent="0.35">
      <c r="A372" s="351" t="s">
        <v>7896</v>
      </c>
      <c r="B372" s="422" t="s">
        <v>1106</v>
      </c>
      <c r="C372" s="365" t="s">
        <v>6127</v>
      </c>
      <c r="D372" s="366" t="s">
        <v>6126</v>
      </c>
      <c r="E372" s="384" t="s">
        <v>4139</v>
      </c>
      <c r="F372" s="394" t="s">
        <v>7230</v>
      </c>
      <c r="G372" s="394" t="s">
        <v>7231</v>
      </c>
      <c r="H372" s="394" t="s">
        <v>7232</v>
      </c>
      <c r="I372" s="397">
        <v>300</v>
      </c>
      <c r="J372" s="394" t="s">
        <v>7098</v>
      </c>
      <c r="K372" s="384">
        <v>2</v>
      </c>
      <c r="L372" s="384">
        <v>4</v>
      </c>
      <c r="M372" s="385" t="s">
        <v>7897</v>
      </c>
      <c r="N372" s="382" t="s">
        <v>7105</v>
      </c>
      <c r="O372" s="386">
        <v>600</v>
      </c>
    </row>
    <row r="373" spans="1:15" ht="16.8" customHeight="1" thickBot="1" x14ac:dyDescent="0.35">
      <c r="A373" s="351" t="s">
        <v>7898</v>
      </c>
      <c r="B373" s="422" t="s">
        <v>1106</v>
      </c>
      <c r="C373" s="365" t="s">
        <v>6127</v>
      </c>
      <c r="D373" s="366" t="s">
        <v>6126</v>
      </c>
      <c r="E373" s="384" t="s">
        <v>4139</v>
      </c>
      <c r="F373" s="394" t="s">
        <v>7230</v>
      </c>
      <c r="G373" s="394" t="s">
        <v>7231</v>
      </c>
      <c r="H373" s="394" t="s">
        <v>7232</v>
      </c>
      <c r="I373" s="397">
        <v>300</v>
      </c>
      <c r="J373" s="394" t="s">
        <v>7098</v>
      </c>
      <c r="K373" s="384">
        <v>1</v>
      </c>
      <c r="L373" s="384">
        <v>4</v>
      </c>
      <c r="M373" s="385" t="s">
        <v>7899</v>
      </c>
      <c r="N373" s="382" t="s">
        <v>7098</v>
      </c>
      <c r="O373" s="386">
        <v>300</v>
      </c>
    </row>
    <row r="374" spans="1:15" ht="16.8" customHeight="1" thickBot="1" x14ac:dyDescent="0.35">
      <c r="A374" s="351" t="s">
        <v>7900</v>
      </c>
      <c r="B374" s="422" t="s">
        <v>1106</v>
      </c>
      <c r="C374" s="365" t="s">
        <v>6127</v>
      </c>
      <c r="D374" s="366" t="s">
        <v>6126</v>
      </c>
      <c r="E374" s="384" t="s">
        <v>4139</v>
      </c>
      <c r="F374" s="394" t="s">
        <v>7230</v>
      </c>
      <c r="G374" s="394" t="s">
        <v>7231</v>
      </c>
      <c r="H374" s="394" t="s">
        <v>7232</v>
      </c>
      <c r="I374" s="397">
        <v>700</v>
      </c>
      <c r="J374" s="394" t="s">
        <v>7107</v>
      </c>
      <c r="K374" s="384">
        <v>3</v>
      </c>
      <c r="L374" s="384">
        <v>4</v>
      </c>
      <c r="M374" s="385" t="s">
        <v>7901</v>
      </c>
      <c r="N374" s="382" t="s">
        <v>7122</v>
      </c>
      <c r="O374" s="383">
        <v>2.1</v>
      </c>
    </row>
    <row r="375" spans="1:15" ht="16.8" customHeight="1" thickBot="1" x14ac:dyDescent="0.35">
      <c r="A375" s="351" t="s">
        <v>7902</v>
      </c>
      <c r="B375" s="433" t="s">
        <v>1107</v>
      </c>
      <c r="C375" s="365" t="s">
        <v>6127</v>
      </c>
      <c r="D375" s="366" t="s">
        <v>6126</v>
      </c>
      <c r="E375" s="384" t="s">
        <v>4139</v>
      </c>
      <c r="F375" s="394" t="s">
        <v>7230</v>
      </c>
      <c r="G375" s="394" t="s">
        <v>7231</v>
      </c>
      <c r="H375" s="394" t="s">
        <v>7232</v>
      </c>
      <c r="I375" s="397">
        <v>300</v>
      </c>
      <c r="J375" s="394" t="s">
        <v>7098</v>
      </c>
      <c r="K375" s="384">
        <v>1</v>
      </c>
      <c r="L375" s="384">
        <v>4</v>
      </c>
      <c r="M375" s="385" t="s">
        <v>7903</v>
      </c>
      <c r="N375" s="382" t="s">
        <v>7098</v>
      </c>
      <c r="O375" s="386">
        <v>300</v>
      </c>
    </row>
    <row r="376" spans="1:15" ht="16.8" customHeight="1" thickBot="1" x14ac:dyDescent="0.35">
      <c r="A376" s="351" t="s">
        <v>7904</v>
      </c>
      <c r="B376" s="425" t="s">
        <v>1108</v>
      </c>
      <c r="C376" s="365" t="s">
        <v>6127</v>
      </c>
      <c r="D376" s="366" t="s">
        <v>6126</v>
      </c>
      <c r="E376" s="384" t="s">
        <v>4139</v>
      </c>
      <c r="F376" s="394" t="s">
        <v>7230</v>
      </c>
      <c r="G376" s="394" t="s">
        <v>7231</v>
      </c>
      <c r="H376" s="394" t="s">
        <v>7232</v>
      </c>
      <c r="I376" s="397">
        <v>300</v>
      </c>
      <c r="J376" s="394" t="s">
        <v>7098</v>
      </c>
      <c r="K376" s="384">
        <v>2</v>
      </c>
      <c r="L376" s="384">
        <v>4</v>
      </c>
      <c r="M376" s="385" t="s">
        <v>7905</v>
      </c>
      <c r="N376" s="382" t="s">
        <v>7105</v>
      </c>
      <c r="O376" s="386">
        <v>600</v>
      </c>
    </row>
    <row r="377" spans="1:15" ht="16.8" customHeight="1" thickBot="1" x14ac:dyDescent="0.35">
      <c r="A377" s="351" t="s">
        <v>7906</v>
      </c>
      <c r="B377" s="425" t="s">
        <v>1108</v>
      </c>
      <c r="C377" s="365" t="s">
        <v>6127</v>
      </c>
      <c r="D377" s="366" t="s">
        <v>6126</v>
      </c>
      <c r="E377" s="384" t="s">
        <v>4139</v>
      </c>
      <c r="F377" s="394" t="s">
        <v>7230</v>
      </c>
      <c r="G377" s="394" t="s">
        <v>7231</v>
      </c>
      <c r="H377" s="394" t="s">
        <v>7232</v>
      </c>
      <c r="I377" s="397">
        <v>300</v>
      </c>
      <c r="J377" s="394" t="s">
        <v>7098</v>
      </c>
      <c r="K377" s="384">
        <v>1</v>
      </c>
      <c r="L377" s="384">
        <v>4</v>
      </c>
      <c r="M377" s="385" t="s">
        <v>7907</v>
      </c>
      <c r="N377" s="382" t="s">
        <v>7098</v>
      </c>
      <c r="O377" s="386">
        <v>300</v>
      </c>
    </row>
    <row r="378" spans="1:15" ht="16.8" customHeight="1" thickBot="1" x14ac:dyDescent="0.35">
      <c r="A378" s="351" t="s">
        <v>7908</v>
      </c>
      <c r="B378" s="409" t="s">
        <v>6108</v>
      </c>
      <c r="C378" s="365" t="s">
        <v>6127</v>
      </c>
      <c r="D378" s="366" t="s">
        <v>6126</v>
      </c>
      <c r="E378" s="384" t="s">
        <v>4139</v>
      </c>
      <c r="F378" s="394" t="s">
        <v>7230</v>
      </c>
      <c r="G378" s="394" t="s">
        <v>7231</v>
      </c>
      <c r="H378" s="394" t="s">
        <v>7232</v>
      </c>
      <c r="I378" s="397">
        <v>300</v>
      </c>
      <c r="J378" s="394" t="s">
        <v>7098</v>
      </c>
      <c r="K378" s="384">
        <v>1</v>
      </c>
      <c r="L378" s="384">
        <v>4</v>
      </c>
      <c r="M378" s="385" t="s">
        <v>7909</v>
      </c>
      <c r="N378" s="382" t="s">
        <v>7098</v>
      </c>
      <c r="O378" s="386">
        <v>300</v>
      </c>
    </row>
    <row r="379" spans="1:15" ht="16.8" customHeight="1" thickBot="1" x14ac:dyDescent="0.35">
      <c r="A379" s="351" t="s">
        <v>7910</v>
      </c>
      <c r="B379" s="398" t="s">
        <v>6082</v>
      </c>
      <c r="C379" s="365" t="s">
        <v>6127</v>
      </c>
      <c r="D379" s="366" t="s">
        <v>6126</v>
      </c>
      <c r="E379" s="384" t="s">
        <v>4139</v>
      </c>
      <c r="F379" s="394" t="s">
        <v>7230</v>
      </c>
      <c r="G379" s="394" t="s">
        <v>7231</v>
      </c>
      <c r="H379" s="394" t="s">
        <v>7232</v>
      </c>
      <c r="I379" s="397">
        <v>300</v>
      </c>
      <c r="J379" s="394" t="s">
        <v>7098</v>
      </c>
      <c r="K379" s="384">
        <v>1</v>
      </c>
      <c r="L379" s="384">
        <v>4</v>
      </c>
      <c r="M379" s="385" t="s">
        <v>7911</v>
      </c>
      <c r="N379" s="382" t="s">
        <v>7098</v>
      </c>
      <c r="O379" s="386">
        <v>300</v>
      </c>
    </row>
    <row r="380" spans="1:15" ht="16.8" customHeight="1" thickBot="1" x14ac:dyDescent="0.35">
      <c r="A380" s="351" t="s">
        <v>7912</v>
      </c>
      <c r="B380" s="393" t="s">
        <v>6067</v>
      </c>
      <c r="C380" s="365" t="s">
        <v>6127</v>
      </c>
      <c r="D380" s="366" t="s">
        <v>6126</v>
      </c>
      <c r="E380" s="384" t="s">
        <v>4139</v>
      </c>
      <c r="F380" s="394" t="s">
        <v>7230</v>
      </c>
      <c r="G380" s="394" t="s">
        <v>7231</v>
      </c>
      <c r="H380" s="394" t="s">
        <v>7232</v>
      </c>
      <c r="I380" s="397">
        <v>300</v>
      </c>
      <c r="J380" s="394" t="s">
        <v>7098</v>
      </c>
      <c r="K380" s="384">
        <v>1</v>
      </c>
      <c r="L380" s="384">
        <v>4</v>
      </c>
      <c r="M380" s="385" t="s">
        <v>7913</v>
      </c>
      <c r="N380" s="382" t="s">
        <v>7098</v>
      </c>
      <c r="O380" s="386">
        <v>300</v>
      </c>
    </row>
    <row r="381" spans="1:15" ht="16.8" customHeight="1" thickBot="1" x14ac:dyDescent="0.35">
      <c r="A381" s="351" t="s">
        <v>7914</v>
      </c>
      <c r="B381" s="399" t="s">
        <v>1123</v>
      </c>
      <c r="C381" s="365" t="s">
        <v>6127</v>
      </c>
      <c r="D381" s="366" t="s">
        <v>6126</v>
      </c>
      <c r="E381" s="384" t="s">
        <v>4139</v>
      </c>
      <c r="F381" s="394" t="s">
        <v>7230</v>
      </c>
      <c r="G381" s="394" t="s">
        <v>7231</v>
      </c>
      <c r="H381" s="394" t="s">
        <v>7232</v>
      </c>
      <c r="I381" s="397">
        <v>300</v>
      </c>
      <c r="J381" s="394" t="s">
        <v>7098</v>
      </c>
      <c r="K381" s="384">
        <v>8</v>
      </c>
      <c r="L381" s="384">
        <v>4</v>
      </c>
      <c r="M381" s="385" t="s">
        <v>7915</v>
      </c>
      <c r="N381" s="382" t="s">
        <v>7492</v>
      </c>
      <c r="O381" s="383">
        <v>2.4</v>
      </c>
    </row>
    <row r="382" spans="1:15" ht="16.8" customHeight="1" thickBot="1" x14ac:dyDescent="0.35">
      <c r="A382" s="351" t="s">
        <v>7881</v>
      </c>
      <c r="B382" s="399" t="s">
        <v>1123</v>
      </c>
      <c r="C382" s="365" t="s">
        <v>6127</v>
      </c>
      <c r="D382" s="366" t="s">
        <v>6126</v>
      </c>
      <c r="E382" s="384" t="s">
        <v>4139</v>
      </c>
      <c r="F382" s="394" t="s">
        <v>7230</v>
      </c>
      <c r="G382" s="394" t="s">
        <v>7231</v>
      </c>
      <c r="H382" s="394" t="s">
        <v>7232</v>
      </c>
      <c r="I382" s="397">
        <v>300</v>
      </c>
      <c r="J382" s="394" t="s">
        <v>7098</v>
      </c>
      <c r="K382" s="384">
        <v>7</v>
      </c>
      <c r="L382" s="384">
        <v>4</v>
      </c>
      <c r="M382" s="385" t="s">
        <v>7916</v>
      </c>
      <c r="N382" s="382" t="s">
        <v>7125</v>
      </c>
      <c r="O382" s="383">
        <v>2.1</v>
      </c>
    </row>
    <row r="383" spans="1:15" ht="16.8" customHeight="1" thickBot="1" x14ac:dyDescent="0.35">
      <c r="A383" s="351" t="s">
        <v>7917</v>
      </c>
      <c r="B383" s="365" t="s">
        <v>7483</v>
      </c>
      <c r="C383" s="365" t="s">
        <v>6127</v>
      </c>
      <c r="D383" s="366" t="s">
        <v>6126</v>
      </c>
      <c r="E383" s="384" t="s">
        <v>4139</v>
      </c>
      <c r="F383" s="394" t="s">
        <v>7230</v>
      </c>
      <c r="G383" s="394" t="s">
        <v>7231</v>
      </c>
      <c r="H383" s="394" t="s">
        <v>7232</v>
      </c>
      <c r="I383" s="397">
        <v>400</v>
      </c>
      <c r="J383" s="394" t="s">
        <v>7097</v>
      </c>
      <c r="K383" s="384">
        <v>1</v>
      </c>
      <c r="L383" s="384">
        <v>4</v>
      </c>
      <c r="M383" s="385" t="s">
        <v>7918</v>
      </c>
      <c r="N383" s="382" t="s">
        <v>7097</v>
      </c>
      <c r="O383" s="386">
        <v>400</v>
      </c>
    </row>
    <row r="384" spans="1:15" ht="16.8" customHeight="1" thickBot="1" x14ac:dyDescent="0.35">
      <c r="A384" s="351" t="s">
        <v>7919</v>
      </c>
      <c r="B384" s="416" t="s">
        <v>6064</v>
      </c>
      <c r="C384" s="365" t="s">
        <v>6127</v>
      </c>
      <c r="D384" s="366" t="s">
        <v>6126</v>
      </c>
      <c r="E384" s="384" t="s">
        <v>4139</v>
      </c>
      <c r="F384" s="394" t="s">
        <v>7230</v>
      </c>
      <c r="G384" s="394" t="s">
        <v>7231</v>
      </c>
      <c r="H384" s="394" t="s">
        <v>7232</v>
      </c>
      <c r="I384" s="397">
        <v>300</v>
      </c>
      <c r="J384" s="394" t="s">
        <v>7098</v>
      </c>
      <c r="K384" s="384">
        <v>2</v>
      </c>
      <c r="L384" s="384">
        <v>4</v>
      </c>
      <c r="M384" s="385" t="s">
        <v>7920</v>
      </c>
      <c r="N384" s="382" t="s">
        <v>7105</v>
      </c>
      <c r="O384" s="386">
        <v>600</v>
      </c>
    </row>
    <row r="385" spans="1:15" ht="16.8" customHeight="1" thickBot="1" x14ac:dyDescent="0.35">
      <c r="A385" s="351" t="s">
        <v>7921</v>
      </c>
      <c r="B385" s="430" t="s">
        <v>6071</v>
      </c>
      <c r="C385" s="365" t="s">
        <v>6127</v>
      </c>
      <c r="D385" s="366" t="s">
        <v>6126</v>
      </c>
      <c r="E385" s="384" t="s">
        <v>4139</v>
      </c>
      <c r="F385" s="394" t="s">
        <v>7230</v>
      </c>
      <c r="G385" s="394" t="s">
        <v>7231</v>
      </c>
      <c r="H385" s="394" t="s">
        <v>7232</v>
      </c>
      <c r="I385" s="397">
        <v>200</v>
      </c>
      <c r="J385" s="394" t="s">
        <v>7108</v>
      </c>
      <c r="K385" s="384">
        <v>1</v>
      </c>
      <c r="L385" s="384">
        <v>4</v>
      </c>
      <c r="M385" s="385" t="s">
        <v>7922</v>
      </c>
      <c r="N385" s="382" t="s">
        <v>7108</v>
      </c>
      <c r="O385" s="386">
        <v>200</v>
      </c>
    </row>
    <row r="386" spans="1:15" ht="16.8" customHeight="1" thickBot="1" x14ac:dyDescent="0.35">
      <c r="A386" s="351" t="s">
        <v>7923</v>
      </c>
      <c r="B386" s="430" t="s">
        <v>6071</v>
      </c>
      <c r="C386" s="365" t="s">
        <v>6127</v>
      </c>
      <c r="D386" s="366" t="s">
        <v>6126</v>
      </c>
      <c r="E386" s="384" t="s">
        <v>4139</v>
      </c>
      <c r="F386" s="394" t="s">
        <v>7230</v>
      </c>
      <c r="G386" s="394" t="s">
        <v>7231</v>
      </c>
      <c r="H386" s="394" t="s">
        <v>7232</v>
      </c>
      <c r="I386" s="397">
        <v>300</v>
      </c>
      <c r="J386" s="394" t="s">
        <v>7098</v>
      </c>
      <c r="K386" s="384">
        <v>1</v>
      </c>
      <c r="L386" s="384">
        <v>4</v>
      </c>
      <c r="M386" s="385" t="s">
        <v>7924</v>
      </c>
      <c r="N386" s="382" t="s">
        <v>7098</v>
      </c>
      <c r="O386" s="386">
        <v>300</v>
      </c>
    </row>
    <row r="387" spans="1:15" ht="16.8" customHeight="1" thickBot="1" x14ac:dyDescent="0.35">
      <c r="A387" s="351" t="s">
        <v>7888</v>
      </c>
      <c r="B387" s="418" t="s">
        <v>6873</v>
      </c>
      <c r="C387" s="365" t="s">
        <v>6127</v>
      </c>
      <c r="D387" s="366" t="s">
        <v>6126</v>
      </c>
      <c r="E387" s="384" t="s">
        <v>4139</v>
      </c>
      <c r="F387" s="394" t="s">
        <v>7230</v>
      </c>
      <c r="G387" s="394" t="s">
        <v>7231</v>
      </c>
      <c r="H387" s="394" t="s">
        <v>7232</v>
      </c>
      <c r="I387" s="397">
        <v>300</v>
      </c>
      <c r="J387" s="394" t="s">
        <v>7098</v>
      </c>
      <c r="K387" s="384">
        <v>3</v>
      </c>
      <c r="L387" s="384">
        <v>4</v>
      </c>
      <c r="M387" s="385" t="s">
        <v>7925</v>
      </c>
      <c r="N387" s="382" t="s">
        <v>7100</v>
      </c>
      <c r="O387" s="386">
        <v>900</v>
      </c>
    </row>
    <row r="388" spans="1:15" ht="16.8" customHeight="1" thickBot="1" x14ac:dyDescent="0.35">
      <c r="A388" s="351" t="s">
        <v>7926</v>
      </c>
      <c r="B388" s="432" t="s">
        <v>6872</v>
      </c>
      <c r="C388" s="365" t="s">
        <v>6127</v>
      </c>
      <c r="D388" s="366" t="s">
        <v>6126</v>
      </c>
      <c r="E388" s="384" t="s">
        <v>4139</v>
      </c>
      <c r="F388" s="394" t="s">
        <v>7230</v>
      </c>
      <c r="G388" s="394" t="s">
        <v>7231</v>
      </c>
      <c r="H388" s="394" t="s">
        <v>7232</v>
      </c>
      <c r="I388" s="397">
        <v>300</v>
      </c>
      <c r="J388" s="394" t="s">
        <v>7098</v>
      </c>
      <c r="K388" s="384">
        <v>1</v>
      </c>
      <c r="L388" s="384">
        <v>4</v>
      </c>
      <c r="M388" s="385" t="s">
        <v>7927</v>
      </c>
      <c r="N388" s="382" t="s">
        <v>7098</v>
      </c>
      <c r="O388" s="386">
        <v>300</v>
      </c>
    </row>
    <row r="389" spans="1:15" ht="16.8" customHeight="1" thickBot="1" x14ac:dyDescent="0.35">
      <c r="A389" s="351" t="s">
        <v>7906</v>
      </c>
      <c r="B389" s="432" t="s">
        <v>6872</v>
      </c>
      <c r="C389" s="365" t="s">
        <v>6127</v>
      </c>
      <c r="D389" s="366" t="s">
        <v>6126</v>
      </c>
      <c r="E389" s="384" t="s">
        <v>4139</v>
      </c>
      <c r="F389" s="394" t="s">
        <v>7230</v>
      </c>
      <c r="G389" s="394" t="s">
        <v>7231</v>
      </c>
      <c r="H389" s="394" t="s">
        <v>7232</v>
      </c>
      <c r="I389" s="397">
        <v>300</v>
      </c>
      <c r="J389" s="394" t="s">
        <v>7098</v>
      </c>
      <c r="K389" s="384">
        <v>1</v>
      </c>
      <c r="L389" s="384">
        <v>4</v>
      </c>
      <c r="M389" s="385" t="s">
        <v>7928</v>
      </c>
      <c r="N389" s="382" t="s">
        <v>7098</v>
      </c>
      <c r="O389" s="386">
        <v>300</v>
      </c>
    </row>
    <row r="390" spans="1:15" ht="16.8" customHeight="1" thickBot="1" x14ac:dyDescent="0.35">
      <c r="A390" s="351" t="s">
        <v>312</v>
      </c>
      <c r="B390" s="408" t="s">
        <v>1134</v>
      </c>
      <c r="C390" s="365" t="s">
        <v>6127</v>
      </c>
      <c r="D390" s="366" t="s">
        <v>6126</v>
      </c>
      <c r="E390" s="384" t="s">
        <v>4139</v>
      </c>
      <c r="F390" s="394" t="s">
        <v>7230</v>
      </c>
      <c r="G390" s="394" t="s">
        <v>7231</v>
      </c>
      <c r="H390" s="394" t="s">
        <v>7232</v>
      </c>
      <c r="I390" s="397">
        <v>300</v>
      </c>
      <c r="J390" s="394" t="s">
        <v>7098</v>
      </c>
      <c r="K390" s="384">
        <v>2</v>
      </c>
      <c r="L390" s="384">
        <v>4</v>
      </c>
      <c r="M390" s="385" t="s">
        <v>7929</v>
      </c>
      <c r="N390" s="382" t="s">
        <v>7105</v>
      </c>
      <c r="O390" s="386">
        <v>600</v>
      </c>
    </row>
    <row r="391" spans="1:15" ht="16.8" customHeight="1" thickBot="1" x14ac:dyDescent="0.35">
      <c r="A391" s="351" t="s">
        <v>581</v>
      </c>
      <c r="B391" s="408" t="s">
        <v>1134</v>
      </c>
      <c r="C391" s="365" t="s">
        <v>6127</v>
      </c>
      <c r="D391" s="366" t="s">
        <v>6126</v>
      </c>
      <c r="E391" s="384" t="s">
        <v>4139</v>
      </c>
      <c r="F391" s="394" t="s">
        <v>7230</v>
      </c>
      <c r="G391" s="394" t="s">
        <v>7231</v>
      </c>
      <c r="H391" s="394" t="s">
        <v>7232</v>
      </c>
      <c r="I391" s="397">
        <v>300</v>
      </c>
      <c r="J391" s="394" t="s">
        <v>7098</v>
      </c>
      <c r="K391" s="384">
        <v>2</v>
      </c>
      <c r="L391" s="384">
        <v>4</v>
      </c>
      <c r="M391" s="385" t="s">
        <v>7930</v>
      </c>
      <c r="N391" s="382" t="s">
        <v>7105</v>
      </c>
      <c r="O391" s="386">
        <v>600</v>
      </c>
    </row>
    <row r="392" spans="1:15" ht="16.8" customHeight="1" thickBot="1" x14ac:dyDescent="0.35">
      <c r="A392" s="351" t="s">
        <v>7931</v>
      </c>
      <c r="B392" s="408" t="s">
        <v>1134</v>
      </c>
      <c r="C392" s="365" t="s">
        <v>6127</v>
      </c>
      <c r="D392" s="366" t="s">
        <v>6126</v>
      </c>
      <c r="E392" s="384" t="s">
        <v>4139</v>
      </c>
      <c r="F392" s="394" t="s">
        <v>7230</v>
      </c>
      <c r="G392" s="394" t="s">
        <v>7231</v>
      </c>
      <c r="H392" s="394" t="s">
        <v>7232</v>
      </c>
      <c r="I392" s="397">
        <v>300</v>
      </c>
      <c r="J392" s="394" t="s">
        <v>7098</v>
      </c>
      <c r="K392" s="384">
        <v>3</v>
      </c>
      <c r="L392" s="384">
        <v>4</v>
      </c>
      <c r="M392" s="385" t="s">
        <v>7932</v>
      </c>
      <c r="N392" s="382" t="s">
        <v>7100</v>
      </c>
      <c r="O392" s="386">
        <v>900</v>
      </c>
    </row>
    <row r="393" spans="1:15" ht="16.8" customHeight="1" thickBot="1" x14ac:dyDescent="0.35">
      <c r="A393" s="351" t="s">
        <v>1711</v>
      </c>
      <c r="B393" s="400" t="s">
        <v>6093</v>
      </c>
      <c r="C393" s="365" t="s">
        <v>6127</v>
      </c>
      <c r="D393" s="366" t="s">
        <v>6126</v>
      </c>
      <c r="E393" s="384" t="s">
        <v>4139</v>
      </c>
      <c r="F393" s="394" t="s">
        <v>7230</v>
      </c>
      <c r="G393" s="394" t="s">
        <v>7231</v>
      </c>
      <c r="H393" s="394" t="s">
        <v>7232</v>
      </c>
      <c r="I393" s="397">
        <v>300</v>
      </c>
      <c r="J393" s="394" t="s">
        <v>7098</v>
      </c>
      <c r="K393" s="384">
        <v>1</v>
      </c>
      <c r="L393" s="384">
        <v>4</v>
      </c>
      <c r="M393" s="385" t="s">
        <v>1712</v>
      </c>
      <c r="N393" s="382" t="s">
        <v>7098</v>
      </c>
      <c r="O393" s="386">
        <v>300</v>
      </c>
    </row>
    <row r="394" spans="1:15" ht="16.8" customHeight="1" thickBot="1" x14ac:dyDescent="0.35">
      <c r="A394" s="351" t="s">
        <v>582</v>
      </c>
      <c r="B394" s="400" t="s">
        <v>6093</v>
      </c>
      <c r="C394" s="365" t="s">
        <v>6127</v>
      </c>
      <c r="D394" s="366" t="s">
        <v>6126</v>
      </c>
      <c r="E394" s="384" t="s">
        <v>4139</v>
      </c>
      <c r="F394" s="394" t="s">
        <v>7230</v>
      </c>
      <c r="G394" s="394" t="s">
        <v>7231</v>
      </c>
      <c r="H394" s="394" t="s">
        <v>7232</v>
      </c>
      <c r="I394" s="397">
        <v>300</v>
      </c>
      <c r="J394" s="394" t="s">
        <v>7098</v>
      </c>
      <c r="K394" s="384">
        <v>3</v>
      </c>
      <c r="L394" s="384">
        <v>4</v>
      </c>
      <c r="M394" s="385" t="s">
        <v>7933</v>
      </c>
      <c r="N394" s="382" t="s">
        <v>7100</v>
      </c>
      <c r="O394" s="386">
        <v>900</v>
      </c>
    </row>
    <row r="395" spans="1:15" ht="16.8" customHeight="1" thickBot="1" x14ac:dyDescent="0.35">
      <c r="A395" s="351" t="s">
        <v>7934</v>
      </c>
      <c r="B395" s="400" t="s">
        <v>6093</v>
      </c>
      <c r="C395" s="365" t="s">
        <v>6127</v>
      </c>
      <c r="D395" s="366" t="s">
        <v>6126</v>
      </c>
      <c r="E395" s="384" t="s">
        <v>4139</v>
      </c>
      <c r="F395" s="394" t="s">
        <v>7230</v>
      </c>
      <c r="G395" s="394" t="s">
        <v>7231</v>
      </c>
      <c r="H395" s="394" t="s">
        <v>7232</v>
      </c>
      <c r="I395" s="397">
        <v>300</v>
      </c>
      <c r="J395" s="394" t="s">
        <v>7098</v>
      </c>
      <c r="K395" s="384">
        <v>2</v>
      </c>
      <c r="L395" s="384">
        <v>4</v>
      </c>
      <c r="M395" s="385" t="s">
        <v>7935</v>
      </c>
      <c r="N395" s="382" t="s">
        <v>7105</v>
      </c>
      <c r="O395" s="386">
        <v>600</v>
      </c>
    </row>
    <row r="396" spans="1:15" ht="16.8" customHeight="1" thickBot="1" x14ac:dyDescent="0.35">
      <c r="A396" s="351" t="s">
        <v>1691</v>
      </c>
      <c r="B396" s="409" t="s">
        <v>6076</v>
      </c>
      <c r="C396" s="365" t="s">
        <v>6127</v>
      </c>
      <c r="D396" s="366" t="s">
        <v>6126</v>
      </c>
      <c r="E396" s="384" t="s">
        <v>4139</v>
      </c>
      <c r="F396" s="394" t="s">
        <v>7230</v>
      </c>
      <c r="G396" s="394" t="s">
        <v>7231</v>
      </c>
      <c r="H396" s="394" t="s">
        <v>7232</v>
      </c>
      <c r="I396" s="397">
        <v>300</v>
      </c>
      <c r="J396" s="394" t="s">
        <v>7098</v>
      </c>
      <c r="K396" s="384">
        <v>2</v>
      </c>
      <c r="L396" s="384">
        <v>4</v>
      </c>
      <c r="M396" s="385" t="s">
        <v>7936</v>
      </c>
      <c r="N396" s="382" t="s">
        <v>7105</v>
      </c>
      <c r="O396" s="386">
        <v>600</v>
      </c>
    </row>
    <row r="397" spans="1:15" ht="16.8" customHeight="1" thickBot="1" x14ac:dyDescent="0.35">
      <c r="A397" s="351" t="s">
        <v>5012</v>
      </c>
      <c r="B397" s="429" t="s">
        <v>6086</v>
      </c>
      <c r="C397" s="365" t="s">
        <v>6127</v>
      </c>
      <c r="D397" s="366" t="s">
        <v>6126</v>
      </c>
      <c r="E397" s="384" t="s">
        <v>4139</v>
      </c>
      <c r="F397" s="394" t="s">
        <v>7230</v>
      </c>
      <c r="G397" s="394" t="s">
        <v>7231</v>
      </c>
      <c r="H397" s="394" t="s">
        <v>7232</v>
      </c>
      <c r="I397" s="395">
        <v>1</v>
      </c>
      <c r="J397" s="394" t="s">
        <v>7101</v>
      </c>
      <c r="K397" s="384">
        <v>2</v>
      </c>
      <c r="L397" s="384">
        <v>4</v>
      </c>
      <c r="M397" s="385" t="s">
        <v>5011</v>
      </c>
      <c r="N397" s="382" t="s">
        <v>7114</v>
      </c>
      <c r="O397" s="383">
        <v>2</v>
      </c>
    </row>
    <row r="398" spans="1:15" ht="16.8" customHeight="1" thickBot="1" x14ac:dyDescent="0.35">
      <c r="A398" s="351" t="s">
        <v>7937</v>
      </c>
      <c r="B398" s="420" t="s">
        <v>6089</v>
      </c>
      <c r="C398" s="365" t="s">
        <v>6127</v>
      </c>
      <c r="D398" s="366" t="s">
        <v>6126</v>
      </c>
      <c r="E398" s="384" t="s">
        <v>4139</v>
      </c>
      <c r="F398" s="394" t="s">
        <v>7230</v>
      </c>
      <c r="G398" s="394" t="s">
        <v>7231</v>
      </c>
      <c r="H398" s="394" t="s">
        <v>7232</v>
      </c>
      <c r="I398" s="397">
        <v>300</v>
      </c>
      <c r="J398" s="394" t="s">
        <v>7098</v>
      </c>
      <c r="K398" s="384">
        <v>3</v>
      </c>
      <c r="L398" s="384">
        <v>4</v>
      </c>
      <c r="M398" s="385" t="s">
        <v>7938</v>
      </c>
      <c r="N398" s="382" t="s">
        <v>7100</v>
      </c>
      <c r="O398" s="386">
        <v>900</v>
      </c>
    </row>
    <row r="399" spans="1:15" ht="16.8" customHeight="1" thickBot="1" x14ac:dyDescent="0.35">
      <c r="A399" s="352" t="s">
        <v>7939</v>
      </c>
      <c r="B399" s="420" t="s">
        <v>6063</v>
      </c>
      <c r="C399" s="365" t="s">
        <v>6127</v>
      </c>
      <c r="D399" s="366" t="s">
        <v>6126</v>
      </c>
      <c r="E399" s="384" t="s">
        <v>4139</v>
      </c>
      <c r="F399" s="394" t="s">
        <v>7230</v>
      </c>
      <c r="G399" s="394" t="s">
        <v>7231</v>
      </c>
      <c r="H399" s="394" t="s">
        <v>7232</v>
      </c>
      <c r="I399" s="395">
        <v>1</v>
      </c>
      <c r="J399" s="394" t="s">
        <v>7101</v>
      </c>
      <c r="K399" s="384">
        <v>1</v>
      </c>
      <c r="L399" s="384">
        <v>4</v>
      </c>
      <c r="M399" s="385" t="s">
        <v>7940</v>
      </c>
      <c r="N399" s="382" t="s">
        <v>7101</v>
      </c>
      <c r="O399" s="383">
        <v>1</v>
      </c>
    </row>
    <row r="400" spans="1:15" ht="16.8" customHeight="1" thickBot="1" x14ac:dyDescent="0.35">
      <c r="A400" s="351" t="s">
        <v>7941</v>
      </c>
      <c r="B400" s="410" t="s">
        <v>6055</v>
      </c>
      <c r="C400" s="365" t="s">
        <v>6127</v>
      </c>
      <c r="D400" s="366" t="s">
        <v>6126</v>
      </c>
      <c r="E400" s="384" t="s">
        <v>4139</v>
      </c>
      <c r="F400" s="394" t="s">
        <v>7230</v>
      </c>
      <c r="G400" s="394" t="s">
        <v>7231</v>
      </c>
      <c r="H400" s="394" t="s">
        <v>7232</v>
      </c>
      <c r="I400" s="397">
        <v>300</v>
      </c>
      <c r="J400" s="394" t="s">
        <v>7098</v>
      </c>
      <c r="K400" s="384">
        <v>2</v>
      </c>
      <c r="L400" s="384">
        <v>4</v>
      </c>
      <c r="M400" s="385" t="s">
        <v>7942</v>
      </c>
      <c r="N400" s="382" t="s">
        <v>7105</v>
      </c>
      <c r="O400" s="386">
        <v>600</v>
      </c>
    </row>
    <row r="401" spans="1:15" ht="16.8" customHeight="1" thickBot="1" x14ac:dyDescent="0.35">
      <c r="A401" s="351" t="s">
        <v>4449</v>
      </c>
      <c r="B401" s="421" t="s">
        <v>6099</v>
      </c>
      <c r="C401" s="365" t="s">
        <v>6127</v>
      </c>
      <c r="D401" s="345" t="s">
        <v>6128</v>
      </c>
      <c r="E401" s="384" t="s">
        <v>4139</v>
      </c>
      <c r="F401" s="394" t="s">
        <v>7230</v>
      </c>
      <c r="G401" s="394" t="s">
        <v>7231</v>
      </c>
      <c r="H401" s="394" t="s">
        <v>7232</v>
      </c>
      <c r="I401" s="397">
        <v>700</v>
      </c>
      <c r="J401" s="394" t="s">
        <v>7107</v>
      </c>
      <c r="K401" s="384">
        <v>1</v>
      </c>
      <c r="L401" s="384">
        <v>4</v>
      </c>
      <c r="M401" s="385" t="s">
        <v>7943</v>
      </c>
      <c r="N401" s="382" t="s">
        <v>7107</v>
      </c>
      <c r="O401" s="386">
        <v>700</v>
      </c>
    </row>
    <row r="402" spans="1:15" ht="16.8" customHeight="1" thickBot="1" x14ac:dyDescent="0.35">
      <c r="A402" s="352" t="s">
        <v>7944</v>
      </c>
      <c r="B402" s="421" t="s">
        <v>7111</v>
      </c>
      <c r="C402" s="365" t="s">
        <v>6127</v>
      </c>
      <c r="D402" s="366" t="s">
        <v>6126</v>
      </c>
      <c r="E402" s="384" t="s">
        <v>4139</v>
      </c>
      <c r="F402" s="394" t="s">
        <v>7230</v>
      </c>
      <c r="G402" s="394" t="s">
        <v>7231</v>
      </c>
      <c r="H402" s="394" t="s">
        <v>7232</v>
      </c>
      <c r="I402" s="395">
        <v>1</v>
      </c>
      <c r="J402" s="394" t="s">
        <v>7101</v>
      </c>
      <c r="K402" s="384">
        <v>1</v>
      </c>
      <c r="L402" s="384">
        <v>4</v>
      </c>
      <c r="M402" s="385" t="s">
        <v>7945</v>
      </c>
      <c r="N402" s="382" t="s">
        <v>7101</v>
      </c>
      <c r="O402" s="383">
        <v>1</v>
      </c>
    </row>
    <row r="403" spans="1:15" ht="16.8" customHeight="1" thickBot="1" x14ac:dyDescent="0.35">
      <c r="A403" s="351" t="s">
        <v>7944</v>
      </c>
      <c r="B403" s="421" t="s">
        <v>7111</v>
      </c>
      <c r="C403" s="365" t="s">
        <v>6127</v>
      </c>
      <c r="D403" s="366" t="s">
        <v>6126</v>
      </c>
      <c r="E403" s="384" t="s">
        <v>4139</v>
      </c>
      <c r="F403" s="394" t="s">
        <v>7230</v>
      </c>
      <c r="G403" s="394" t="s">
        <v>7231</v>
      </c>
      <c r="H403" s="394" t="s">
        <v>7232</v>
      </c>
      <c r="I403" s="397">
        <v>300</v>
      </c>
      <c r="J403" s="394" t="s">
        <v>7098</v>
      </c>
      <c r="K403" s="384">
        <v>1</v>
      </c>
      <c r="L403" s="384">
        <v>4</v>
      </c>
      <c r="M403" s="385" t="s">
        <v>7946</v>
      </c>
      <c r="N403" s="382" t="s">
        <v>7098</v>
      </c>
      <c r="O403" s="386">
        <v>300</v>
      </c>
    </row>
    <row r="404" spans="1:15" ht="16.8" customHeight="1" thickBot="1" x14ac:dyDescent="0.35">
      <c r="A404" s="351" t="s">
        <v>7947</v>
      </c>
      <c r="B404" s="401" t="s">
        <v>5944</v>
      </c>
      <c r="C404" s="365" t="s">
        <v>6127</v>
      </c>
      <c r="D404" s="366" t="s">
        <v>6126</v>
      </c>
      <c r="E404" s="384" t="s">
        <v>4139</v>
      </c>
      <c r="F404" s="394" t="s">
        <v>7230</v>
      </c>
      <c r="G404" s="394" t="s">
        <v>7231</v>
      </c>
      <c r="H404" s="394" t="s">
        <v>7232</v>
      </c>
      <c r="I404" s="397">
        <v>300</v>
      </c>
      <c r="J404" s="394" t="s">
        <v>7098</v>
      </c>
      <c r="K404" s="384">
        <v>2</v>
      </c>
      <c r="L404" s="384">
        <v>4</v>
      </c>
      <c r="M404" s="385" t="s">
        <v>7948</v>
      </c>
      <c r="N404" s="382" t="s">
        <v>7105</v>
      </c>
      <c r="O404" s="386">
        <v>600</v>
      </c>
    </row>
    <row r="405" spans="1:15" ht="16.8" customHeight="1" thickBot="1" x14ac:dyDescent="0.35">
      <c r="A405" s="351" t="s">
        <v>3268</v>
      </c>
      <c r="B405" s="401" t="s">
        <v>5944</v>
      </c>
      <c r="C405" s="365" t="s">
        <v>6127</v>
      </c>
      <c r="D405" s="366" t="s">
        <v>6126</v>
      </c>
      <c r="E405" s="384" t="s">
        <v>4139</v>
      </c>
      <c r="F405" s="394" t="s">
        <v>7230</v>
      </c>
      <c r="G405" s="394" t="s">
        <v>7231</v>
      </c>
      <c r="H405" s="394" t="s">
        <v>7232</v>
      </c>
      <c r="I405" s="397">
        <v>700</v>
      </c>
      <c r="J405" s="394" t="s">
        <v>7107</v>
      </c>
      <c r="K405" s="384">
        <v>1</v>
      </c>
      <c r="L405" s="384">
        <v>4</v>
      </c>
      <c r="M405" s="385" t="s">
        <v>3269</v>
      </c>
      <c r="N405" s="382" t="s">
        <v>7107</v>
      </c>
      <c r="O405" s="386">
        <v>700</v>
      </c>
    </row>
    <row r="406" spans="1:15" ht="16.8" customHeight="1" thickBot="1" x14ac:dyDescent="0.35">
      <c r="A406" s="351" t="s">
        <v>7949</v>
      </c>
      <c r="B406" s="401" t="s">
        <v>5945</v>
      </c>
      <c r="C406" s="365" t="s">
        <v>6127</v>
      </c>
      <c r="D406" s="366" t="s">
        <v>6126</v>
      </c>
      <c r="E406" s="384" t="s">
        <v>4139</v>
      </c>
      <c r="F406" s="394" t="s">
        <v>7230</v>
      </c>
      <c r="G406" s="394" t="s">
        <v>7231</v>
      </c>
      <c r="H406" s="394" t="s">
        <v>7232</v>
      </c>
      <c r="I406" s="397">
        <v>500</v>
      </c>
      <c r="J406" s="394" t="s">
        <v>7095</v>
      </c>
      <c r="K406" s="384">
        <v>1</v>
      </c>
      <c r="L406" s="384">
        <v>4</v>
      </c>
      <c r="M406" s="385" t="s">
        <v>7950</v>
      </c>
      <c r="N406" s="382" t="s">
        <v>7095</v>
      </c>
      <c r="O406" s="386">
        <v>500</v>
      </c>
    </row>
    <row r="407" spans="1:15" ht="16.8" customHeight="1" thickBot="1" x14ac:dyDescent="0.35">
      <c r="A407" s="351" t="s">
        <v>7951</v>
      </c>
      <c r="B407" s="401" t="s">
        <v>5945</v>
      </c>
      <c r="C407" s="365" t="s">
        <v>6127</v>
      </c>
      <c r="D407" s="366" t="s">
        <v>6126</v>
      </c>
      <c r="E407" s="384" t="s">
        <v>4139</v>
      </c>
      <c r="F407" s="394" t="s">
        <v>7230</v>
      </c>
      <c r="G407" s="394" t="s">
        <v>7231</v>
      </c>
      <c r="H407" s="394" t="s">
        <v>7232</v>
      </c>
      <c r="I407" s="397">
        <v>300</v>
      </c>
      <c r="J407" s="394" t="s">
        <v>7098</v>
      </c>
      <c r="K407" s="384">
        <v>1</v>
      </c>
      <c r="L407" s="384">
        <v>4</v>
      </c>
      <c r="M407" s="385" t="s">
        <v>7952</v>
      </c>
      <c r="N407" s="382" t="s">
        <v>7098</v>
      </c>
      <c r="O407" s="386">
        <v>300</v>
      </c>
    </row>
    <row r="408" spans="1:15" ht="16.8" customHeight="1" thickBot="1" x14ac:dyDescent="0.35">
      <c r="A408" s="351" t="s">
        <v>7953</v>
      </c>
      <c r="B408" s="401" t="s">
        <v>5945</v>
      </c>
      <c r="C408" s="365" t="s">
        <v>6127</v>
      </c>
      <c r="D408" s="366" t="s">
        <v>6126</v>
      </c>
      <c r="E408" s="384" t="s">
        <v>4139</v>
      </c>
      <c r="F408" s="394" t="s">
        <v>7230</v>
      </c>
      <c r="G408" s="394" t="s">
        <v>7231</v>
      </c>
      <c r="H408" s="394" t="s">
        <v>7232</v>
      </c>
      <c r="I408" s="397">
        <v>300</v>
      </c>
      <c r="J408" s="394" t="s">
        <v>7098</v>
      </c>
      <c r="K408" s="384">
        <v>1</v>
      </c>
      <c r="L408" s="384">
        <v>4</v>
      </c>
      <c r="M408" s="385" t="s">
        <v>7954</v>
      </c>
      <c r="N408" s="382" t="s">
        <v>7098</v>
      </c>
      <c r="O408" s="386">
        <v>300</v>
      </c>
    </row>
    <row r="409" spans="1:15" ht="16.8" customHeight="1" thickBot="1" x14ac:dyDescent="0.35">
      <c r="A409" s="351" t="s">
        <v>7955</v>
      </c>
      <c r="B409" s="402" t="s">
        <v>6094</v>
      </c>
      <c r="C409" s="365" t="s">
        <v>6127</v>
      </c>
      <c r="D409" s="366" t="s">
        <v>6126</v>
      </c>
      <c r="E409" s="384" t="s">
        <v>4139</v>
      </c>
      <c r="F409" s="394" t="s">
        <v>7230</v>
      </c>
      <c r="G409" s="394" t="s">
        <v>7231</v>
      </c>
      <c r="H409" s="394" t="s">
        <v>7232</v>
      </c>
      <c r="I409" s="397">
        <v>300</v>
      </c>
      <c r="J409" s="394" t="s">
        <v>7098</v>
      </c>
      <c r="K409" s="384">
        <v>1</v>
      </c>
      <c r="L409" s="384">
        <v>4</v>
      </c>
      <c r="M409" s="385" t="s">
        <v>7956</v>
      </c>
      <c r="N409" s="382" t="s">
        <v>7098</v>
      </c>
      <c r="O409" s="386">
        <v>300</v>
      </c>
    </row>
    <row r="410" spans="1:15" ht="16.8" customHeight="1" thickBot="1" x14ac:dyDescent="0.35">
      <c r="A410" s="352" t="s">
        <v>7957</v>
      </c>
      <c r="B410" s="402" t="s">
        <v>6080</v>
      </c>
      <c r="C410" s="365" t="s">
        <v>6127</v>
      </c>
      <c r="D410" s="366" t="s">
        <v>6126</v>
      </c>
      <c r="E410" s="384" t="s">
        <v>4139</v>
      </c>
      <c r="F410" s="394" t="s">
        <v>7230</v>
      </c>
      <c r="G410" s="394" t="s">
        <v>7231</v>
      </c>
      <c r="H410" s="394" t="s">
        <v>7232</v>
      </c>
      <c r="I410" s="397">
        <v>300</v>
      </c>
      <c r="J410" s="394" t="s">
        <v>7098</v>
      </c>
      <c r="K410" s="384">
        <v>1</v>
      </c>
      <c r="L410" s="384">
        <v>4</v>
      </c>
      <c r="M410" s="385" t="s">
        <v>7958</v>
      </c>
      <c r="N410" s="382" t="s">
        <v>7098</v>
      </c>
      <c r="O410" s="386">
        <v>300</v>
      </c>
    </row>
    <row r="411" spans="1:15" ht="16.8" customHeight="1" thickBot="1" x14ac:dyDescent="0.35">
      <c r="A411" s="351" t="s">
        <v>7955</v>
      </c>
      <c r="B411" s="437" t="s">
        <v>7959</v>
      </c>
      <c r="C411" s="365" t="s">
        <v>6127</v>
      </c>
      <c r="D411" s="366" t="s">
        <v>6126</v>
      </c>
      <c r="E411" s="384" t="s">
        <v>4139</v>
      </c>
      <c r="F411" s="394" t="s">
        <v>7230</v>
      </c>
      <c r="G411" s="394" t="s">
        <v>7231</v>
      </c>
      <c r="H411" s="394" t="s">
        <v>7232</v>
      </c>
      <c r="I411" s="397">
        <v>300</v>
      </c>
      <c r="J411" s="394" t="s">
        <v>7098</v>
      </c>
      <c r="K411" s="384">
        <v>2</v>
      </c>
      <c r="L411" s="384">
        <v>4</v>
      </c>
      <c r="M411" s="385" t="s">
        <v>7960</v>
      </c>
      <c r="N411" s="382" t="s">
        <v>7105</v>
      </c>
      <c r="O411" s="386">
        <v>600</v>
      </c>
    </row>
    <row r="412" spans="1:15" ht="16.8" customHeight="1" thickBot="1" x14ac:dyDescent="0.35">
      <c r="A412" s="351" t="s">
        <v>7961</v>
      </c>
      <c r="B412" s="403" t="s">
        <v>6877</v>
      </c>
      <c r="C412" s="365" t="s">
        <v>6127</v>
      </c>
      <c r="D412" s="366" t="s">
        <v>6126</v>
      </c>
      <c r="E412" s="384" t="s">
        <v>4139</v>
      </c>
      <c r="F412" s="394" t="s">
        <v>7230</v>
      </c>
      <c r="G412" s="394" t="s">
        <v>7231</v>
      </c>
      <c r="H412" s="394" t="s">
        <v>7232</v>
      </c>
      <c r="I412" s="397">
        <v>300</v>
      </c>
      <c r="J412" s="394" t="s">
        <v>7098</v>
      </c>
      <c r="K412" s="384">
        <v>1</v>
      </c>
      <c r="L412" s="384">
        <v>4</v>
      </c>
      <c r="M412" s="385" t="s">
        <v>7962</v>
      </c>
      <c r="N412" s="382" t="s">
        <v>7098</v>
      </c>
      <c r="O412" s="386">
        <v>300</v>
      </c>
    </row>
    <row r="413" spans="1:15" ht="16.8" customHeight="1" thickBot="1" x14ac:dyDescent="0.35">
      <c r="A413" s="351" t="s">
        <v>7963</v>
      </c>
      <c r="B413" s="403" t="s">
        <v>6877</v>
      </c>
      <c r="C413" s="365" t="s">
        <v>6127</v>
      </c>
      <c r="D413" s="366" t="s">
        <v>6126</v>
      </c>
      <c r="E413" s="384" t="s">
        <v>4139</v>
      </c>
      <c r="F413" s="394" t="s">
        <v>7230</v>
      </c>
      <c r="G413" s="394" t="s">
        <v>7231</v>
      </c>
      <c r="H413" s="394" t="s">
        <v>7232</v>
      </c>
      <c r="I413" s="397">
        <v>300</v>
      </c>
      <c r="J413" s="394" t="s">
        <v>7098</v>
      </c>
      <c r="K413" s="384">
        <v>2</v>
      </c>
      <c r="L413" s="384">
        <v>4</v>
      </c>
      <c r="M413" s="385" t="s">
        <v>7964</v>
      </c>
      <c r="N413" s="382" t="s">
        <v>7105</v>
      </c>
      <c r="O413" s="386">
        <v>600</v>
      </c>
    </row>
    <row r="414" spans="1:15" ht="16.8" customHeight="1" thickBot="1" x14ac:dyDescent="0.35">
      <c r="A414" s="351" t="s">
        <v>7965</v>
      </c>
      <c r="B414" s="403" t="s">
        <v>6880</v>
      </c>
      <c r="C414" s="365" t="s">
        <v>6127</v>
      </c>
      <c r="D414" s="366" t="s">
        <v>6126</v>
      </c>
      <c r="E414" s="384" t="s">
        <v>4139</v>
      </c>
      <c r="F414" s="394" t="s">
        <v>7230</v>
      </c>
      <c r="G414" s="394" t="s">
        <v>7231</v>
      </c>
      <c r="H414" s="394" t="s">
        <v>7232</v>
      </c>
      <c r="I414" s="397">
        <v>300</v>
      </c>
      <c r="J414" s="394" t="s">
        <v>7098</v>
      </c>
      <c r="K414" s="384">
        <v>1</v>
      </c>
      <c r="L414" s="384">
        <v>4</v>
      </c>
      <c r="M414" s="385" t="s">
        <v>7966</v>
      </c>
      <c r="N414" s="382" t="s">
        <v>7098</v>
      </c>
      <c r="O414" s="386">
        <v>300</v>
      </c>
    </row>
    <row r="415" spans="1:15" ht="16.8" customHeight="1" thickBot="1" x14ac:dyDescent="0.35">
      <c r="A415" s="351" t="s">
        <v>7967</v>
      </c>
      <c r="B415" s="403" t="s">
        <v>6880</v>
      </c>
      <c r="C415" s="365" t="s">
        <v>6127</v>
      </c>
      <c r="D415" s="366" t="s">
        <v>6126</v>
      </c>
      <c r="E415" s="384" t="s">
        <v>4139</v>
      </c>
      <c r="F415" s="394" t="s">
        <v>7230</v>
      </c>
      <c r="G415" s="394" t="s">
        <v>7231</v>
      </c>
      <c r="H415" s="394" t="s">
        <v>7232</v>
      </c>
      <c r="I415" s="397">
        <v>300</v>
      </c>
      <c r="J415" s="394" t="s">
        <v>7098</v>
      </c>
      <c r="K415" s="384">
        <v>1</v>
      </c>
      <c r="L415" s="384">
        <v>4</v>
      </c>
      <c r="M415" s="385" t="s">
        <v>7968</v>
      </c>
      <c r="N415" s="382" t="s">
        <v>7098</v>
      </c>
      <c r="O415" s="386">
        <v>300</v>
      </c>
    </row>
    <row r="416" spans="1:15" ht="16.8" customHeight="1" thickBot="1" x14ac:dyDescent="0.35">
      <c r="A416" s="351" t="s">
        <v>7969</v>
      </c>
      <c r="B416" s="415" t="s">
        <v>6886</v>
      </c>
      <c r="C416" s="365" t="s">
        <v>6127</v>
      </c>
      <c r="D416" s="366" t="s">
        <v>6126</v>
      </c>
      <c r="E416" s="384" t="s">
        <v>4139</v>
      </c>
      <c r="F416" s="394" t="s">
        <v>7230</v>
      </c>
      <c r="G416" s="394" t="s">
        <v>7231</v>
      </c>
      <c r="H416" s="394" t="s">
        <v>7232</v>
      </c>
      <c r="I416" s="397">
        <v>700</v>
      </c>
      <c r="J416" s="394" t="s">
        <v>7107</v>
      </c>
      <c r="K416" s="384">
        <v>1</v>
      </c>
      <c r="L416" s="384">
        <v>4</v>
      </c>
      <c r="M416" s="385" t="s">
        <v>7970</v>
      </c>
      <c r="N416" s="382" t="s">
        <v>7107</v>
      </c>
      <c r="O416" s="386">
        <v>700</v>
      </c>
    </row>
    <row r="417" spans="1:15" ht="16.8" customHeight="1" thickBot="1" x14ac:dyDescent="0.35">
      <c r="A417" s="351" t="s">
        <v>7908</v>
      </c>
      <c r="B417" s="417" t="s">
        <v>6059</v>
      </c>
      <c r="C417" s="365" t="s">
        <v>6127</v>
      </c>
      <c r="D417" s="366" t="s">
        <v>6126</v>
      </c>
      <c r="E417" s="384" t="s">
        <v>4139</v>
      </c>
      <c r="F417" s="394" t="s">
        <v>7230</v>
      </c>
      <c r="G417" s="394" t="s">
        <v>7231</v>
      </c>
      <c r="H417" s="394" t="s">
        <v>7232</v>
      </c>
      <c r="I417" s="397">
        <v>500</v>
      </c>
      <c r="J417" s="394" t="s">
        <v>7095</v>
      </c>
      <c r="K417" s="384">
        <v>1</v>
      </c>
      <c r="L417" s="384">
        <v>4</v>
      </c>
      <c r="M417" s="385" t="s">
        <v>7971</v>
      </c>
      <c r="N417" s="382" t="s">
        <v>7095</v>
      </c>
      <c r="O417" s="386">
        <v>500</v>
      </c>
    </row>
    <row r="418" spans="1:15" ht="16.8" customHeight="1" thickBot="1" x14ac:dyDescent="0.35">
      <c r="A418" s="351" t="s">
        <v>7888</v>
      </c>
      <c r="B418" s="417" t="s">
        <v>6059</v>
      </c>
      <c r="C418" s="365" t="s">
        <v>6127</v>
      </c>
      <c r="D418" s="366" t="s">
        <v>6126</v>
      </c>
      <c r="E418" s="384" t="s">
        <v>4139</v>
      </c>
      <c r="F418" s="394" t="s">
        <v>7230</v>
      </c>
      <c r="G418" s="394" t="s">
        <v>7231</v>
      </c>
      <c r="H418" s="394" t="s">
        <v>7232</v>
      </c>
      <c r="I418" s="397">
        <v>300</v>
      </c>
      <c r="J418" s="394" t="s">
        <v>7098</v>
      </c>
      <c r="K418" s="384">
        <v>1</v>
      </c>
      <c r="L418" s="384">
        <v>4</v>
      </c>
      <c r="M418" s="385" t="s">
        <v>7972</v>
      </c>
      <c r="N418" s="382" t="s">
        <v>7098</v>
      </c>
      <c r="O418" s="386">
        <v>300</v>
      </c>
    </row>
    <row r="419" spans="1:15" ht="16.8" customHeight="1" thickBot="1" x14ac:dyDescent="0.35">
      <c r="A419" s="351" t="s">
        <v>5012</v>
      </c>
      <c r="B419" s="417" t="s">
        <v>6059</v>
      </c>
      <c r="C419" s="365" t="s">
        <v>6127</v>
      </c>
      <c r="D419" s="366" t="s">
        <v>6126</v>
      </c>
      <c r="E419" s="384" t="s">
        <v>4139</v>
      </c>
      <c r="F419" s="394" t="s">
        <v>7230</v>
      </c>
      <c r="G419" s="394" t="s">
        <v>7231</v>
      </c>
      <c r="H419" s="394" t="s">
        <v>7232</v>
      </c>
      <c r="I419" s="395">
        <v>1.4</v>
      </c>
      <c r="J419" s="394" t="s">
        <v>7099</v>
      </c>
      <c r="K419" s="384">
        <v>1</v>
      </c>
      <c r="L419" s="384">
        <v>4</v>
      </c>
      <c r="M419" s="385" t="s">
        <v>7973</v>
      </c>
      <c r="N419" s="382" t="s">
        <v>7099</v>
      </c>
      <c r="O419" s="383">
        <v>1.4</v>
      </c>
    </row>
    <row r="420" spans="1:15" ht="16.8" customHeight="1" thickBot="1" x14ac:dyDescent="0.35">
      <c r="A420" s="351" t="s">
        <v>7974</v>
      </c>
      <c r="B420" s="404" t="s">
        <v>6073</v>
      </c>
      <c r="C420" s="365" t="s">
        <v>6127</v>
      </c>
      <c r="D420" s="366" t="s">
        <v>6126</v>
      </c>
      <c r="E420" s="384" t="s">
        <v>4139</v>
      </c>
      <c r="F420" s="394" t="s">
        <v>7230</v>
      </c>
      <c r="G420" s="394" t="s">
        <v>7231</v>
      </c>
      <c r="H420" s="394" t="s">
        <v>7232</v>
      </c>
      <c r="I420" s="397">
        <v>300</v>
      </c>
      <c r="J420" s="394" t="s">
        <v>7098</v>
      </c>
      <c r="K420" s="384">
        <v>1</v>
      </c>
      <c r="L420" s="384">
        <v>4</v>
      </c>
      <c r="M420" s="385" t="s">
        <v>7975</v>
      </c>
      <c r="N420" s="382" t="s">
        <v>7098</v>
      </c>
      <c r="O420" s="386">
        <v>300</v>
      </c>
    </row>
    <row r="421" spans="1:15" ht="16.8" customHeight="1" thickBot="1" x14ac:dyDescent="0.35">
      <c r="A421" s="351" t="s">
        <v>7976</v>
      </c>
      <c r="B421" s="396" t="s">
        <v>6110</v>
      </c>
      <c r="C421" s="365" t="s">
        <v>6127</v>
      </c>
      <c r="D421" s="366" t="s">
        <v>6126</v>
      </c>
      <c r="E421" s="384" t="s">
        <v>4139</v>
      </c>
      <c r="F421" s="394" t="s">
        <v>7230</v>
      </c>
      <c r="G421" s="394" t="s">
        <v>7231</v>
      </c>
      <c r="H421" s="394" t="s">
        <v>7232</v>
      </c>
      <c r="I421" s="397">
        <v>300</v>
      </c>
      <c r="J421" s="394" t="s">
        <v>7098</v>
      </c>
      <c r="K421" s="384">
        <v>2</v>
      </c>
      <c r="L421" s="384">
        <v>4</v>
      </c>
      <c r="M421" s="385" t="s">
        <v>7977</v>
      </c>
      <c r="N421" s="382" t="s">
        <v>7105</v>
      </c>
      <c r="O421" s="386">
        <v>600</v>
      </c>
    </row>
    <row r="422" spans="1:15" ht="16.8" customHeight="1" thickBot="1" x14ac:dyDescent="0.35">
      <c r="A422" s="351" t="s">
        <v>7900</v>
      </c>
      <c r="B422" s="437" t="s">
        <v>6870</v>
      </c>
      <c r="C422" s="365" t="s">
        <v>6127</v>
      </c>
      <c r="D422" s="366" t="s">
        <v>6126</v>
      </c>
      <c r="E422" s="384" t="s">
        <v>4139</v>
      </c>
      <c r="F422" s="394" t="s">
        <v>7230</v>
      </c>
      <c r="G422" s="394" t="s">
        <v>7231</v>
      </c>
      <c r="H422" s="394" t="s">
        <v>7232</v>
      </c>
      <c r="I422" s="397">
        <v>700</v>
      </c>
      <c r="J422" s="394" t="s">
        <v>7107</v>
      </c>
      <c r="K422" s="384">
        <v>1</v>
      </c>
      <c r="L422" s="384">
        <v>4</v>
      </c>
      <c r="M422" s="385" t="s">
        <v>7978</v>
      </c>
      <c r="N422" s="382" t="s">
        <v>7107</v>
      </c>
      <c r="O422" s="386">
        <v>700</v>
      </c>
    </row>
    <row r="423" spans="1:15" ht="16.8" customHeight="1" thickBot="1" x14ac:dyDescent="0.35">
      <c r="A423" s="351" t="s">
        <v>7979</v>
      </c>
      <c r="B423" s="425" t="s">
        <v>6970</v>
      </c>
      <c r="C423" s="365" t="s">
        <v>6127</v>
      </c>
      <c r="D423" s="366" t="s">
        <v>6126</v>
      </c>
      <c r="E423" s="384" t="s">
        <v>4139</v>
      </c>
      <c r="F423" s="394" t="s">
        <v>7230</v>
      </c>
      <c r="G423" s="394" t="s">
        <v>7231</v>
      </c>
      <c r="H423" s="394" t="s">
        <v>7232</v>
      </c>
      <c r="I423" s="397">
        <v>500</v>
      </c>
      <c r="J423" s="394" t="s">
        <v>7095</v>
      </c>
      <c r="K423" s="384">
        <v>2</v>
      </c>
      <c r="L423" s="384">
        <v>4</v>
      </c>
      <c r="M423" s="385" t="s">
        <v>7980</v>
      </c>
      <c r="N423" s="382" t="s">
        <v>7096</v>
      </c>
      <c r="O423" s="383">
        <v>1</v>
      </c>
    </row>
    <row r="424" spans="1:15" ht="16.8" customHeight="1" thickBot="1" x14ac:dyDescent="0.35">
      <c r="A424" s="351" t="s">
        <v>7981</v>
      </c>
      <c r="B424" s="425" t="s">
        <v>6970</v>
      </c>
      <c r="C424" s="365" t="s">
        <v>6127</v>
      </c>
      <c r="D424" s="366" t="s">
        <v>6126</v>
      </c>
      <c r="E424" s="384" t="s">
        <v>4139</v>
      </c>
      <c r="F424" s="394" t="s">
        <v>7230</v>
      </c>
      <c r="G424" s="394" t="s">
        <v>7231</v>
      </c>
      <c r="H424" s="394" t="s">
        <v>7232</v>
      </c>
      <c r="I424" s="397">
        <v>700</v>
      </c>
      <c r="J424" s="394" t="s">
        <v>7107</v>
      </c>
      <c r="K424" s="384">
        <v>1</v>
      </c>
      <c r="L424" s="384">
        <v>4</v>
      </c>
      <c r="M424" s="385" t="s">
        <v>7982</v>
      </c>
      <c r="N424" s="382" t="s">
        <v>7107</v>
      </c>
      <c r="O424" s="386">
        <v>700</v>
      </c>
    </row>
    <row r="425" spans="1:15" ht="16.8" customHeight="1" thickBot="1" x14ac:dyDescent="0.35">
      <c r="A425" s="351" t="s">
        <v>7983</v>
      </c>
      <c r="B425" s="413" t="s">
        <v>7169</v>
      </c>
      <c r="C425" s="365" t="s">
        <v>6127</v>
      </c>
      <c r="D425" s="366" t="s">
        <v>6126</v>
      </c>
      <c r="E425" s="384" t="s">
        <v>4139</v>
      </c>
      <c r="F425" s="394" t="s">
        <v>7230</v>
      </c>
      <c r="G425" s="394" t="s">
        <v>7233</v>
      </c>
      <c r="H425" s="394" t="s">
        <v>7232</v>
      </c>
      <c r="I425" s="397">
        <v>300</v>
      </c>
      <c r="J425" s="394" t="s">
        <v>7098</v>
      </c>
      <c r="K425" s="384">
        <v>1</v>
      </c>
      <c r="L425" s="384">
        <v>4</v>
      </c>
      <c r="M425" s="385" t="s">
        <v>7984</v>
      </c>
      <c r="N425" s="382" t="s">
        <v>7098</v>
      </c>
      <c r="O425" s="386">
        <v>300</v>
      </c>
    </row>
    <row r="426" spans="1:15" ht="16.8" customHeight="1" thickBot="1" x14ac:dyDescent="0.35">
      <c r="A426" s="351" t="s">
        <v>7985</v>
      </c>
      <c r="B426" s="413" t="s">
        <v>7171</v>
      </c>
      <c r="C426" s="365" t="s">
        <v>6127</v>
      </c>
      <c r="D426" s="366" t="s">
        <v>6126</v>
      </c>
      <c r="E426" s="384" t="s">
        <v>4139</v>
      </c>
      <c r="F426" s="394" t="s">
        <v>7230</v>
      </c>
      <c r="G426" s="394" t="s">
        <v>7233</v>
      </c>
      <c r="H426" s="394" t="s">
        <v>7232</v>
      </c>
      <c r="I426" s="395">
        <v>1</v>
      </c>
      <c r="J426" s="394" t="s">
        <v>7101</v>
      </c>
      <c r="K426" s="384">
        <v>1</v>
      </c>
      <c r="L426" s="384">
        <v>4</v>
      </c>
      <c r="M426" s="385" t="s">
        <v>7986</v>
      </c>
      <c r="N426" s="382" t="s">
        <v>7101</v>
      </c>
      <c r="O426" s="383">
        <v>1</v>
      </c>
    </row>
    <row r="427" spans="1:15" ht="16.8" customHeight="1" thickBot="1" x14ac:dyDescent="0.35">
      <c r="A427" s="351" t="s">
        <v>7987</v>
      </c>
      <c r="B427" s="405" t="s">
        <v>6084</v>
      </c>
      <c r="C427" s="365" t="s">
        <v>6127</v>
      </c>
      <c r="D427" s="366" t="s">
        <v>6126</v>
      </c>
      <c r="E427" s="384" t="s">
        <v>4139</v>
      </c>
      <c r="F427" s="394" t="s">
        <v>7230</v>
      </c>
      <c r="G427" s="394" t="s">
        <v>7231</v>
      </c>
      <c r="H427" s="394" t="s">
        <v>7232</v>
      </c>
      <c r="I427" s="397">
        <v>300</v>
      </c>
      <c r="J427" s="394" t="s">
        <v>7098</v>
      </c>
      <c r="K427" s="384">
        <v>1</v>
      </c>
      <c r="L427" s="384">
        <v>5</v>
      </c>
      <c r="M427" s="385" t="s">
        <v>7988</v>
      </c>
      <c r="N427" s="382" t="s">
        <v>7098</v>
      </c>
      <c r="O427" s="386">
        <v>300</v>
      </c>
    </row>
    <row r="428" spans="1:15" ht="16.8" customHeight="1" thickBot="1" x14ac:dyDescent="0.35">
      <c r="A428" s="351" t="s">
        <v>7989</v>
      </c>
      <c r="B428" s="407" t="s">
        <v>1101</v>
      </c>
      <c r="C428" s="365" t="s">
        <v>6127</v>
      </c>
      <c r="D428" s="366" t="s">
        <v>6126</v>
      </c>
      <c r="E428" s="384" t="s">
        <v>4139</v>
      </c>
      <c r="F428" s="394" t="s">
        <v>7230</v>
      </c>
      <c r="G428" s="394" t="s">
        <v>7231</v>
      </c>
      <c r="H428" s="394" t="s">
        <v>7232</v>
      </c>
      <c r="I428" s="397">
        <v>300</v>
      </c>
      <c r="J428" s="394" t="s">
        <v>7098</v>
      </c>
      <c r="K428" s="384">
        <v>2</v>
      </c>
      <c r="L428" s="384">
        <v>5</v>
      </c>
      <c r="M428" s="385" t="s">
        <v>7990</v>
      </c>
      <c r="N428" s="382" t="s">
        <v>7105</v>
      </c>
      <c r="O428" s="386">
        <v>600</v>
      </c>
    </row>
    <row r="429" spans="1:15" ht="16.8" customHeight="1" thickBot="1" x14ac:dyDescent="0.35">
      <c r="A429" s="351" t="s">
        <v>7991</v>
      </c>
      <c r="B429" s="434" t="s">
        <v>6892</v>
      </c>
      <c r="C429" s="365" t="s">
        <v>6127</v>
      </c>
      <c r="D429" s="366" t="s">
        <v>6126</v>
      </c>
      <c r="E429" s="384" t="s">
        <v>4139</v>
      </c>
      <c r="F429" s="394" t="s">
        <v>7230</v>
      </c>
      <c r="G429" s="394" t="s">
        <v>7231</v>
      </c>
      <c r="H429" s="394" t="s">
        <v>7232</v>
      </c>
      <c r="I429" s="397">
        <v>200</v>
      </c>
      <c r="J429" s="394" t="s">
        <v>7108</v>
      </c>
      <c r="K429" s="384">
        <v>2</v>
      </c>
      <c r="L429" s="384">
        <v>5</v>
      </c>
      <c r="M429" s="385" t="s">
        <v>7992</v>
      </c>
      <c r="N429" s="382" t="s">
        <v>7126</v>
      </c>
      <c r="O429" s="386">
        <v>400</v>
      </c>
    </row>
    <row r="430" spans="1:15" ht="16.8" customHeight="1" thickBot="1" x14ac:dyDescent="0.35">
      <c r="A430" s="351" t="s">
        <v>7993</v>
      </c>
      <c r="B430" s="433" t="s">
        <v>1107</v>
      </c>
      <c r="C430" s="365" t="s">
        <v>6127</v>
      </c>
      <c r="D430" s="366" t="s">
        <v>6126</v>
      </c>
      <c r="E430" s="384" t="s">
        <v>4139</v>
      </c>
      <c r="F430" s="394" t="s">
        <v>7230</v>
      </c>
      <c r="G430" s="394" t="s">
        <v>7231</v>
      </c>
      <c r="H430" s="394" t="s">
        <v>7232</v>
      </c>
      <c r="I430" s="397">
        <v>300</v>
      </c>
      <c r="J430" s="394" t="s">
        <v>7098</v>
      </c>
      <c r="K430" s="384">
        <v>1</v>
      </c>
      <c r="L430" s="384">
        <v>5</v>
      </c>
      <c r="M430" s="385" t="s">
        <v>7994</v>
      </c>
      <c r="N430" s="382" t="s">
        <v>7098</v>
      </c>
      <c r="O430" s="386">
        <v>300</v>
      </c>
    </row>
    <row r="431" spans="1:15" ht="16.8" customHeight="1" thickBot="1" x14ac:dyDescent="0.35">
      <c r="A431" s="351" t="s">
        <v>7995</v>
      </c>
      <c r="B431" s="425" t="s">
        <v>1108</v>
      </c>
      <c r="C431" s="365" t="s">
        <v>6127</v>
      </c>
      <c r="D431" s="366" t="s">
        <v>6126</v>
      </c>
      <c r="E431" s="384" t="s">
        <v>4139</v>
      </c>
      <c r="F431" s="394" t="s">
        <v>7230</v>
      </c>
      <c r="G431" s="394" t="s">
        <v>7231</v>
      </c>
      <c r="H431" s="394" t="s">
        <v>7232</v>
      </c>
      <c r="I431" s="397">
        <v>300</v>
      </c>
      <c r="J431" s="394" t="s">
        <v>7098</v>
      </c>
      <c r="K431" s="384">
        <v>3</v>
      </c>
      <c r="L431" s="384">
        <v>5</v>
      </c>
      <c r="M431" s="385" t="s">
        <v>7996</v>
      </c>
      <c r="N431" s="382" t="s">
        <v>7100</v>
      </c>
      <c r="O431" s="386">
        <v>900</v>
      </c>
    </row>
    <row r="432" spans="1:15" ht="16.8" customHeight="1" thickBot="1" x14ac:dyDescent="0.35">
      <c r="A432" s="351" t="s">
        <v>7997</v>
      </c>
      <c r="B432" s="398" t="s">
        <v>6082</v>
      </c>
      <c r="C432" s="365" t="s">
        <v>6127</v>
      </c>
      <c r="D432" s="366" t="s">
        <v>6126</v>
      </c>
      <c r="E432" s="384" t="s">
        <v>4139</v>
      </c>
      <c r="F432" s="394" t="s">
        <v>7230</v>
      </c>
      <c r="G432" s="394" t="s">
        <v>7231</v>
      </c>
      <c r="H432" s="394" t="s">
        <v>7232</v>
      </c>
      <c r="I432" s="397">
        <v>300</v>
      </c>
      <c r="J432" s="394" t="s">
        <v>7098</v>
      </c>
      <c r="K432" s="384">
        <v>1</v>
      </c>
      <c r="L432" s="384">
        <v>5</v>
      </c>
      <c r="M432" s="385" t="s">
        <v>7998</v>
      </c>
      <c r="N432" s="382" t="s">
        <v>7098</v>
      </c>
      <c r="O432" s="386">
        <v>300</v>
      </c>
    </row>
    <row r="433" spans="1:15" ht="16.8" customHeight="1" thickBot="1" x14ac:dyDescent="0.35">
      <c r="A433" s="351" t="s">
        <v>7999</v>
      </c>
      <c r="B433" s="398" t="s">
        <v>6082</v>
      </c>
      <c r="C433" s="365" t="s">
        <v>6127</v>
      </c>
      <c r="D433" s="366" t="s">
        <v>6126</v>
      </c>
      <c r="E433" s="384" t="s">
        <v>4139</v>
      </c>
      <c r="F433" s="394" t="s">
        <v>7230</v>
      </c>
      <c r="G433" s="394" t="s">
        <v>7231</v>
      </c>
      <c r="H433" s="394" t="s">
        <v>7232</v>
      </c>
      <c r="I433" s="397">
        <v>700</v>
      </c>
      <c r="J433" s="394" t="s">
        <v>7107</v>
      </c>
      <c r="K433" s="384">
        <v>2</v>
      </c>
      <c r="L433" s="384">
        <v>5</v>
      </c>
      <c r="M433" s="385" t="s">
        <v>8000</v>
      </c>
      <c r="N433" s="382" t="s">
        <v>7119</v>
      </c>
      <c r="O433" s="383">
        <v>1.4</v>
      </c>
    </row>
    <row r="434" spans="1:15" ht="16.8" customHeight="1" thickBot="1" x14ac:dyDescent="0.35">
      <c r="A434" s="351" t="s">
        <v>8001</v>
      </c>
      <c r="B434" s="393" t="s">
        <v>6067</v>
      </c>
      <c r="C434" s="365" t="s">
        <v>6127</v>
      </c>
      <c r="D434" s="366" t="s">
        <v>6126</v>
      </c>
      <c r="E434" s="384" t="s">
        <v>4139</v>
      </c>
      <c r="F434" s="394" t="s">
        <v>7230</v>
      </c>
      <c r="G434" s="394" t="s">
        <v>7231</v>
      </c>
      <c r="H434" s="394" t="s">
        <v>7232</v>
      </c>
      <c r="I434" s="397">
        <v>300</v>
      </c>
      <c r="J434" s="394" t="s">
        <v>7098</v>
      </c>
      <c r="K434" s="384">
        <v>1</v>
      </c>
      <c r="L434" s="384">
        <v>5</v>
      </c>
      <c r="M434" s="385" t="s">
        <v>8002</v>
      </c>
      <c r="N434" s="382" t="s">
        <v>7098</v>
      </c>
      <c r="O434" s="386">
        <v>300</v>
      </c>
    </row>
    <row r="435" spans="1:15" ht="16.8" customHeight="1" thickBot="1" x14ac:dyDescent="0.35">
      <c r="A435" s="351" t="s">
        <v>8003</v>
      </c>
      <c r="B435" s="416" t="s">
        <v>6064</v>
      </c>
      <c r="C435" s="365" t="s">
        <v>6127</v>
      </c>
      <c r="D435" s="366" t="s">
        <v>6126</v>
      </c>
      <c r="E435" s="384" t="s">
        <v>4139</v>
      </c>
      <c r="F435" s="394" t="s">
        <v>7230</v>
      </c>
      <c r="G435" s="394" t="s">
        <v>7231</v>
      </c>
      <c r="H435" s="394" t="s">
        <v>7232</v>
      </c>
      <c r="I435" s="397">
        <v>500</v>
      </c>
      <c r="J435" s="394" t="s">
        <v>7095</v>
      </c>
      <c r="K435" s="384">
        <v>3</v>
      </c>
      <c r="L435" s="384">
        <v>5</v>
      </c>
      <c r="M435" s="385" t="s">
        <v>8004</v>
      </c>
      <c r="N435" s="382" t="s">
        <v>7120</v>
      </c>
      <c r="O435" s="383">
        <v>1.5</v>
      </c>
    </row>
    <row r="436" spans="1:15" ht="16.8" customHeight="1" thickBot="1" x14ac:dyDescent="0.35">
      <c r="A436" s="351" t="s">
        <v>8005</v>
      </c>
      <c r="B436" s="396" t="s">
        <v>6058</v>
      </c>
      <c r="C436" s="365" t="s">
        <v>6127</v>
      </c>
      <c r="D436" s="366" t="s">
        <v>6126</v>
      </c>
      <c r="E436" s="384" t="s">
        <v>4139</v>
      </c>
      <c r="F436" s="394" t="s">
        <v>7230</v>
      </c>
      <c r="G436" s="394" t="s">
        <v>7231</v>
      </c>
      <c r="H436" s="394" t="s">
        <v>7232</v>
      </c>
      <c r="I436" s="397">
        <v>300</v>
      </c>
      <c r="J436" s="394" t="s">
        <v>7098</v>
      </c>
      <c r="K436" s="384">
        <v>3</v>
      </c>
      <c r="L436" s="384">
        <v>5</v>
      </c>
      <c r="M436" s="385" t="s">
        <v>8006</v>
      </c>
      <c r="N436" s="382" t="s">
        <v>7100</v>
      </c>
      <c r="O436" s="386">
        <v>900</v>
      </c>
    </row>
    <row r="437" spans="1:15" ht="16.8" customHeight="1" thickBot="1" x14ac:dyDescent="0.35">
      <c r="A437" s="351" t="s">
        <v>76</v>
      </c>
      <c r="B437" s="398" t="s">
        <v>6871</v>
      </c>
      <c r="C437" s="365" t="s">
        <v>6127</v>
      </c>
      <c r="D437" s="366" t="s">
        <v>6126</v>
      </c>
      <c r="E437" s="384" t="s">
        <v>4139</v>
      </c>
      <c r="F437" s="394" t="s">
        <v>7230</v>
      </c>
      <c r="G437" s="394" t="s">
        <v>7231</v>
      </c>
      <c r="H437" s="394" t="s">
        <v>7232</v>
      </c>
      <c r="I437" s="395">
        <v>1</v>
      </c>
      <c r="J437" s="394" t="s">
        <v>7101</v>
      </c>
      <c r="K437" s="384">
        <v>1</v>
      </c>
      <c r="L437" s="384">
        <v>5</v>
      </c>
      <c r="M437" s="385" t="s">
        <v>124</v>
      </c>
      <c r="N437" s="382" t="s">
        <v>7101</v>
      </c>
      <c r="O437" s="383">
        <v>1</v>
      </c>
    </row>
    <row r="438" spans="1:15" ht="16.8" customHeight="1" thickBot="1" x14ac:dyDescent="0.35">
      <c r="A438" s="351" t="s">
        <v>8007</v>
      </c>
      <c r="B438" s="432" t="s">
        <v>6872</v>
      </c>
      <c r="C438" s="365" t="s">
        <v>6127</v>
      </c>
      <c r="D438" s="366" t="s">
        <v>6126</v>
      </c>
      <c r="E438" s="384" t="s">
        <v>4139</v>
      </c>
      <c r="F438" s="394" t="s">
        <v>7230</v>
      </c>
      <c r="G438" s="394" t="s">
        <v>7231</v>
      </c>
      <c r="H438" s="394" t="s">
        <v>7232</v>
      </c>
      <c r="I438" s="397">
        <v>700</v>
      </c>
      <c r="J438" s="394" t="s">
        <v>7107</v>
      </c>
      <c r="K438" s="384">
        <v>1</v>
      </c>
      <c r="L438" s="384">
        <v>5</v>
      </c>
      <c r="M438" s="385" t="s">
        <v>8008</v>
      </c>
      <c r="N438" s="382" t="s">
        <v>7107</v>
      </c>
      <c r="O438" s="386">
        <v>700</v>
      </c>
    </row>
    <row r="439" spans="1:15" ht="16.8" customHeight="1" thickBot="1" x14ac:dyDescent="0.35">
      <c r="A439" s="351" t="s">
        <v>7987</v>
      </c>
      <c r="B439" s="432" t="s">
        <v>6872</v>
      </c>
      <c r="C439" s="365" t="s">
        <v>6127</v>
      </c>
      <c r="D439" s="366" t="s">
        <v>6126</v>
      </c>
      <c r="E439" s="384" t="s">
        <v>4139</v>
      </c>
      <c r="F439" s="394" t="s">
        <v>7230</v>
      </c>
      <c r="G439" s="394" t="s">
        <v>7233</v>
      </c>
      <c r="H439" s="394" t="s">
        <v>7232</v>
      </c>
      <c r="I439" s="397">
        <v>300</v>
      </c>
      <c r="J439" s="394" t="s">
        <v>7098</v>
      </c>
      <c r="K439" s="384">
        <v>1</v>
      </c>
      <c r="L439" s="384">
        <v>5</v>
      </c>
      <c r="M439" s="385" t="s">
        <v>8009</v>
      </c>
      <c r="N439" s="382" t="s">
        <v>7098</v>
      </c>
      <c r="O439" s="386">
        <v>300</v>
      </c>
    </row>
    <row r="440" spans="1:15" ht="16.8" customHeight="1" thickBot="1" x14ac:dyDescent="0.35">
      <c r="A440" s="351" t="s">
        <v>8010</v>
      </c>
      <c r="B440" s="400" t="s">
        <v>6093</v>
      </c>
      <c r="C440" s="365" t="s">
        <v>6127</v>
      </c>
      <c r="D440" s="366" t="s">
        <v>6126</v>
      </c>
      <c r="E440" s="384" t="s">
        <v>4139</v>
      </c>
      <c r="F440" s="394" t="s">
        <v>7230</v>
      </c>
      <c r="G440" s="394" t="s">
        <v>7231</v>
      </c>
      <c r="H440" s="394" t="s">
        <v>7232</v>
      </c>
      <c r="I440" s="397">
        <v>300</v>
      </c>
      <c r="J440" s="394" t="s">
        <v>7098</v>
      </c>
      <c r="K440" s="384">
        <v>2</v>
      </c>
      <c r="L440" s="384">
        <v>5</v>
      </c>
      <c r="M440" s="385" t="s">
        <v>8011</v>
      </c>
      <c r="N440" s="382" t="s">
        <v>7105</v>
      </c>
      <c r="O440" s="386">
        <v>600</v>
      </c>
    </row>
    <row r="441" spans="1:15" ht="16.8" customHeight="1" thickBot="1" x14ac:dyDescent="0.35">
      <c r="A441" s="351" t="s">
        <v>8012</v>
      </c>
      <c r="B441" s="429" t="s">
        <v>6086</v>
      </c>
      <c r="C441" s="365" t="s">
        <v>6127</v>
      </c>
      <c r="D441" s="366" t="s">
        <v>6126</v>
      </c>
      <c r="E441" s="384" t="s">
        <v>4139</v>
      </c>
      <c r="F441" s="394" t="s">
        <v>7230</v>
      </c>
      <c r="G441" s="394" t="s">
        <v>7231</v>
      </c>
      <c r="H441" s="394" t="s">
        <v>7232</v>
      </c>
      <c r="I441" s="397">
        <v>300</v>
      </c>
      <c r="J441" s="394" t="s">
        <v>7098</v>
      </c>
      <c r="K441" s="384">
        <v>3</v>
      </c>
      <c r="L441" s="384">
        <v>5</v>
      </c>
      <c r="M441" s="385" t="s">
        <v>8013</v>
      </c>
      <c r="N441" s="382" t="s">
        <v>7100</v>
      </c>
      <c r="O441" s="386">
        <v>900</v>
      </c>
    </row>
    <row r="442" spans="1:15" ht="16.8" customHeight="1" thickBot="1" x14ac:dyDescent="0.35">
      <c r="A442" s="351" t="s">
        <v>8014</v>
      </c>
      <c r="B442" s="421" t="s">
        <v>6099</v>
      </c>
      <c r="C442" s="365" t="s">
        <v>6127</v>
      </c>
      <c r="D442" s="366" t="s">
        <v>6126</v>
      </c>
      <c r="E442" s="384" t="s">
        <v>4139</v>
      </c>
      <c r="F442" s="394" t="s">
        <v>7230</v>
      </c>
      <c r="G442" s="394" t="s">
        <v>7231</v>
      </c>
      <c r="H442" s="394" t="s">
        <v>7232</v>
      </c>
      <c r="I442" s="397">
        <v>300</v>
      </c>
      <c r="J442" s="394" t="s">
        <v>7098</v>
      </c>
      <c r="K442" s="384">
        <v>1</v>
      </c>
      <c r="L442" s="384">
        <v>5</v>
      </c>
      <c r="M442" s="385" t="s">
        <v>8015</v>
      </c>
      <c r="N442" s="382" t="s">
        <v>7098</v>
      </c>
      <c r="O442" s="386">
        <v>300</v>
      </c>
    </row>
    <row r="443" spans="1:15" ht="16.8" customHeight="1" thickBot="1" x14ac:dyDescent="0.35">
      <c r="A443" s="352" t="s">
        <v>8014</v>
      </c>
      <c r="B443" s="421" t="s">
        <v>6099</v>
      </c>
      <c r="C443" s="365" t="s">
        <v>6127</v>
      </c>
      <c r="D443" s="366" t="s">
        <v>6126</v>
      </c>
      <c r="E443" s="384" t="s">
        <v>4139</v>
      </c>
      <c r="F443" s="394" t="s">
        <v>7230</v>
      </c>
      <c r="G443" s="394" t="s">
        <v>7231</v>
      </c>
      <c r="H443" s="394" t="s">
        <v>7232</v>
      </c>
      <c r="I443" s="397">
        <v>300</v>
      </c>
      <c r="J443" s="394" t="s">
        <v>7098</v>
      </c>
      <c r="K443" s="384">
        <v>1</v>
      </c>
      <c r="L443" s="384">
        <v>5</v>
      </c>
      <c r="M443" s="385" t="s">
        <v>8016</v>
      </c>
      <c r="N443" s="382" t="s">
        <v>7098</v>
      </c>
      <c r="O443" s="386">
        <v>300</v>
      </c>
    </row>
    <row r="444" spans="1:15" ht="16.8" customHeight="1" thickBot="1" x14ac:dyDescent="0.35">
      <c r="A444" s="351" t="s">
        <v>8017</v>
      </c>
      <c r="B444" s="421" t="s">
        <v>7111</v>
      </c>
      <c r="C444" s="365" t="s">
        <v>6127</v>
      </c>
      <c r="D444" s="366" t="s">
        <v>6126</v>
      </c>
      <c r="E444" s="384" t="s">
        <v>4139</v>
      </c>
      <c r="F444" s="394" t="s">
        <v>7230</v>
      </c>
      <c r="G444" s="394" t="s">
        <v>7231</v>
      </c>
      <c r="H444" s="394" t="s">
        <v>7232</v>
      </c>
      <c r="I444" s="397">
        <v>300</v>
      </c>
      <c r="J444" s="394" t="s">
        <v>7098</v>
      </c>
      <c r="K444" s="384">
        <v>1</v>
      </c>
      <c r="L444" s="384">
        <v>5</v>
      </c>
      <c r="M444" s="385" t="s">
        <v>8018</v>
      </c>
      <c r="N444" s="382" t="s">
        <v>7098</v>
      </c>
      <c r="O444" s="386">
        <v>300</v>
      </c>
    </row>
    <row r="445" spans="1:15" ht="16.8" customHeight="1" thickBot="1" x14ac:dyDescent="0.35">
      <c r="A445" s="351" t="s">
        <v>8019</v>
      </c>
      <c r="B445" s="401" t="s">
        <v>5944</v>
      </c>
      <c r="C445" s="365" t="s">
        <v>6127</v>
      </c>
      <c r="D445" s="366" t="s">
        <v>6126</v>
      </c>
      <c r="E445" s="384" t="s">
        <v>4139</v>
      </c>
      <c r="F445" s="394" t="s">
        <v>7230</v>
      </c>
      <c r="G445" s="394" t="s">
        <v>7231</v>
      </c>
      <c r="H445" s="394" t="s">
        <v>7232</v>
      </c>
      <c r="I445" s="397">
        <v>300</v>
      </c>
      <c r="J445" s="394" t="s">
        <v>7098</v>
      </c>
      <c r="K445" s="384">
        <v>1</v>
      </c>
      <c r="L445" s="384">
        <v>5</v>
      </c>
      <c r="M445" s="385" t="s">
        <v>8020</v>
      </c>
      <c r="N445" s="382" t="s">
        <v>7098</v>
      </c>
      <c r="O445" s="386">
        <v>300</v>
      </c>
    </row>
    <row r="446" spans="1:15" ht="16.8" customHeight="1" thickBot="1" x14ac:dyDescent="0.35">
      <c r="A446" s="351" t="s">
        <v>8021</v>
      </c>
      <c r="B446" s="401" t="s">
        <v>5945</v>
      </c>
      <c r="C446" s="365" t="s">
        <v>6127</v>
      </c>
      <c r="D446" s="366" t="s">
        <v>6126</v>
      </c>
      <c r="E446" s="384" t="s">
        <v>4139</v>
      </c>
      <c r="F446" s="394" t="s">
        <v>7230</v>
      </c>
      <c r="G446" s="394" t="s">
        <v>7231</v>
      </c>
      <c r="H446" s="394" t="s">
        <v>7232</v>
      </c>
      <c r="I446" s="397">
        <v>300</v>
      </c>
      <c r="J446" s="394" t="s">
        <v>7098</v>
      </c>
      <c r="K446" s="384">
        <v>1</v>
      </c>
      <c r="L446" s="384">
        <v>5</v>
      </c>
      <c r="M446" s="385" t="s">
        <v>8022</v>
      </c>
      <c r="N446" s="382" t="s">
        <v>7098</v>
      </c>
      <c r="O446" s="386">
        <v>300</v>
      </c>
    </row>
    <row r="447" spans="1:15" ht="16.8" customHeight="1" thickBot="1" x14ac:dyDescent="0.35">
      <c r="A447" s="351" t="s">
        <v>8023</v>
      </c>
      <c r="B447" s="401" t="s">
        <v>5945</v>
      </c>
      <c r="C447" s="365" t="s">
        <v>6127</v>
      </c>
      <c r="D447" s="366" t="s">
        <v>6126</v>
      </c>
      <c r="E447" s="384" t="s">
        <v>4139</v>
      </c>
      <c r="F447" s="394" t="s">
        <v>7230</v>
      </c>
      <c r="G447" s="394" t="s">
        <v>7231</v>
      </c>
      <c r="H447" s="394" t="s">
        <v>7232</v>
      </c>
      <c r="I447" s="397">
        <v>500</v>
      </c>
      <c r="J447" s="394" t="s">
        <v>7095</v>
      </c>
      <c r="K447" s="384">
        <v>1</v>
      </c>
      <c r="L447" s="384">
        <v>5</v>
      </c>
      <c r="M447" s="385" t="s">
        <v>8024</v>
      </c>
      <c r="N447" s="382" t="s">
        <v>7095</v>
      </c>
      <c r="O447" s="386">
        <v>500</v>
      </c>
    </row>
    <row r="448" spans="1:15" ht="16.8" customHeight="1" thickBot="1" x14ac:dyDescent="0.35">
      <c r="A448" s="351" t="s">
        <v>8025</v>
      </c>
      <c r="B448" s="411" t="s">
        <v>6087</v>
      </c>
      <c r="C448" s="365" t="s">
        <v>6127</v>
      </c>
      <c r="D448" s="366" t="s">
        <v>6126</v>
      </c>
      <c r="E448" s="384" t="s">
        <v>4139</v>
      </c>
      <c r="F448" s="394" t="s">
        <v>7230</v>
      </c>
      <c r="G448" s="394" t="s">
        <v>7231</v>
      </c>
      <c r="H448" s="394" t="s">
        <v>7232</v>
      </c>
      <c r="I448" s="397">
        <v>300</v>
      </c>
      <c r="J448" s="394" t="s">
        <v>7098</v>
      </c>
      <c r="K448" s="384">
        <v>2</v>
      </c>
      <c r="L448" s="384">
        <v>5</v>
      </c>
      <c r="M448" s="385" t="s">
        <v>8026</v>
      </c>
      <c r="N448" s="382" t="s">
        <v>7105</v>
      </c>
      <c r="O448" s="386">
        <v>600</v>
      </c>
    </row>
    <row r="449" spans="1:15" ht="16.8" customHeight="1" thickBot="1" x14ac:dyDescent="0.35">
      <c r="A449" s="351" t="s">
        <v>8027</v>
      </c>
      <c r="B449" s="403" t="s">
        <v>6877</v>
      </c>
      <c r="C449" s="365" t="s">
        <v>6127</v>
      </c>
      <c r="D449" s="366" t="s">
        <v>6126</v>
      </c>
      <c r="E449" s="384" t="s">
        <v>4139</v>
      </c>
      <c r="F449" s="394" t="s">
        <v>7230</v>
      </c>
      <c r="G449" s="394" t="s">
        <v>7231</v>
      </c>
      <c r="H449" s="394" t="s">
        <v>7232</v>
      </c>
      <c r="I449" s="397">
        <v>300</v>
      </c>
      <c r="J449" s="394" t="s">
        <v>7098</v>
      </c>
      <c r="K449" s="384">
        <v>2</v>
      </c>
      <c r="L449" s="384">
        <v>5</v>
      </c>
      <c r="M449" s="385" t="s">
        <v>8028</v>
      </c>
      <c r="N449" s="382" t="s">
        <v>7105</v>
      </c>
      <c r="O449" s="386">
        <v>600</v>
      </c>
    </row>
    <row r="450" spans="1:15" ht="16.8" customHeight="1" thickBot="1" x14ac:dyDescent="0.35">
      <c r="A450" s="351" t="s">
        <v>8029</v>
      </c>
      <c r="B450" s="415" t="s">
        <v>6886</v>
      </c>
      <c r="C450" s="365" t="s">
        <v>6127</v>
      </c>
      <c r="D450" s="366" t="s">
        <v>6126</v>
      </c>
      <c r="E450" s="384" t="s">
        <v>4139</v>
      </c>
      <c r="F450" s="394" t="s">
        <v>7230</v>
      </c>
      <c r="G450" s="394" t="s">
        <v>7231</v>
      </c>
      <c r="H450" s="394" t="s">
        <v>7232</v>
      </c>
      <c r="I450" s="397">
        <v>300</v>
      </c>
      <c r="J450" s="394" t="s">
        <v>7098</v>
      </c>
      <c r="K450" s="384">
        <v>2</v>
      </c>
      <c r="L450" s="384">
        <v>5</v>
      </c>
      <c r="M450" s="385" t="s">
        <v>8030</v>
      </c>
      <c r="N450" s="382" t="s">
        <v>7105</v>
      </c>
      <c r="O450" s="386">
        <v>600</v>
      </c>
    </row>
    <row r="451" spans="1:15" ht="16.8" customHeight="1" thickBot="1" x14ac:dyDescent="0.35">
      <c r="A451" s="351" t="s">
        <v>8031</v>
      </c>
      <c r="B451" s="404" t="s">
        <v>6073</v>
      </c>
      <c r="C451" s="365" t="s">
        <v>6127</v>
      </c>
      <c r="D451" s="345" t="s">
        <v>6128</v>
      </c>
      <c r="E451" s="384" t="s">
        <v>4139</v>
      </c>
      <c r="F451" s="394" t="s">
        <v>7230</v>
      </c>
      <c r="G451" s="394" t="s">
        <v>7231</v>
      </c>
      <c r="H451" s="394" t="s">
        <v>7232</v>
      </c>
      <c r="I451" s="397">
        <v>700</v>
      </c>
      <c r="J451" s="394" t="s">
        <v>7107</v>
      </c>
      <c r="K451" s="384">
        <v>5</v>
      </c>
      <c r="L451" s="384">
        <v>5</v>
      </c>
      <c r="M451" s="385" t="s">
        <v>8032</v>
      </c>
      <c r="N451" s="382" t="s">
        <v>7609</v>
      </c>
      <c r="O451" s="383">
        <v>3.5</v>
      </c>
    </row>
    <row r="452" spans="1:15" ht="16.8" customHeight="1" thickBot="1" x14ac:dyDescent="0.35">
      <c r="A452" s="352" t="s">
        <v>8033</v>
      </c>
      <c r="B452" s="396" t="s">
        <v>6110</v>
      </c>
      <c r="C452" s="365" t="s">
        <v>6127</v>
      </c>
      <c r="D452" s="366" t="s">
        <v>6126</v>
      </c>
      <c r="E452" s="384" t="s">
        <v>4139</v>
      </c>
      <c r="F452" s="394" t="s">
        <v>7230</v>
      </c>
      <c r="G452" s="394" t="s">
        <v>7231</v>
      </c>
      <c r="H452" s="394" t="s">
        <v>7232</v>
      </c>
      <c r="I452" s="397">
        <v>300</v>
      </c>
      <c r="J452" s="394" t="s">
        <v>7098</v>
      </c>
      <c r="K452" s="384">
        <v>1</v>
      </c>
      <c r="L452" s="384">
        <v>5</v>
      </c>
      <c r="M452" s="385" t="s">
        <v>8034</v>
      </c>
      <c r="N452" s="382" t="s">
        <v>7098</v>
      </c>
      <c r="O452" s="386">
        <v>300</v>
      </c>
    </row>
    <row r="453" spans="1:15" ht="16.8" customHeight="1" thickBot="1" x14ac:dyDescent="0.35">
      <c r="A453" s="351" t="s">
        <v>8035</v>
      </c>
      <c r="B453" s="412" t="s">
        <v>6890</v>
      </c>
      <c r="C453" s="365" t="s">
        <v>6127</v>
      </c>
      <c r="D453" s="345" t="s">
        <v>6128</v>
      </c>
      <c r="E453" s="384" t="s">
        <v>4139</v>
      </c>
      <c r="F453" s="394" t="s">
        <v>7230</v>
      </c>
      <c r="G453" s="394" t="s">
        <v>7231</v>
      </c>
      <c r="H453" s="394" t="s">
        <v>7232</v>
      </c>
      <c r="I453" s="397">
        <v>700</v>
      </c>
      <c r="J453" s="394" t="s">
        <v>7107</v>
      </c>
      <c r="K453" s="384">
        <v>1</v>
      </c>
      <c r="L453" s="384">
        <v>5</v>
      </c>
      <c r="M453" s="385" t="s">
        <v>8036</v>
      </c>
      <c r="N453" s="382" t="s">
        <v>7107</v>
      </c>
      <c r="O453" s="386">
        <v>700</v>
      </c>
    </row>
    <row r="454" spans="1:15" ht="16.8" customHeight="1" thickBot="1" x14ac:dyDescent="0.35">
      <c r="A454" s="351" t="s">
        <v>8037</v>
      </c>
      <c r="B454" s="413" t="s">
        <v>7171</v>
      </c>
      <c r="C454" s="365" t="s">
        <v>6127</v>
      </c>
      <c r="D454" s="345" t="s">
        <v>6128</v>
      </c>
      <c r="E454" s="384" t="s">
        <v>4139</v>
      </c>
      <c r="F454" s="394" t="s">
        <v>7230</v>
      </c>
      <c r="G454" s="394" t="s">
        <v>7233</v>
      </c>
      <c r="H454" s="394" t="s">
        <v>7232</v>
      </c>
      <c r="I454" s="397">
        <v>700</v>
      </c>
      <c r="J454" s="394" t="s">
        <v>7107</v>
      </c>
      <c r="K454" s="384">
        <v>1</v>
      </c>
      <c r="L454" s="384">
        <v>5</v>
      </c>
      <c r="M454" s="385" t="s">
        <v>8038</v>
      </c>
      <c r="N454" s="382" t="s">
        <v>7107</v>
      </c>
      <c r="O454" s="386">
        <v>700</v>
      </c>
    </row>
    <row r="455" spans="1:15" ht="16.8" customHeight="1" thickBot="1" x14ac:dyDescent="0.35">
      <c r="A455" s="351" t="s">
        <v>8039</v>
      </c>
      <c r="B455" s="413" t="s">
        <v>7171</v>
      </c>
      <c r="C455" s="365" t="s">
        <v>6127</v>
      </c>
      <c r="D455" s="366" t="s">
        <v>6126</v>
      </c>
      <c r="E455" s="384" t="s">
        <v>4139</v>
      </c>
      <c r="F455" s="394" t="s">
        <v>7230</v>
      </c>
      <c r="G455" s="394" t="s">
        <v>7233</v>
      </c>
      <c r="H455" s="394" t="s">
        <v>7232</v>
      </c>
      <c r="I455" s="397">
        <v>300</v>
      </c>
      <c r="J455" s="394" t="s">
        <v>7098</v>
      </c>
      <c r="K455" s="384">
        <v>1</v>
      </c>
      <c r="L455" s="384">
        <v>5</v>
      </c>
      <c r="M455" s="385" t="s">
        <v>8040</v>
      </c>
      <c r="N455" s="382" t="s">
        <v>7098</v>
      </c>
      <c r="O455" s="386">
        <v>300</v>
      </c>
    </row>
    <row r="456" spans="1:15" ht="16.8" customHeight="1" thickBot="1" x14ac:dyDescent="0.35">
      <c r="A456" s="351" t="s">
        <v>8041</v>
      </c>
      <c r="B456" s="405" t="s">
        <v>6084</v>
      </c>
      <c r="C456" s="365" t="s">
        <v>6127</v>
      </c>
      <c r="D456" s="366" t="s">
        <v>6126</v>
      </c>
      <c r="E456" s="384" t="s">
        <v>4139</v>
      </c>
      <c r="F456" s="394" t="s">
        <v>7230</v>
      </c>
      <c r="G456" s="394" t="s">
        <v>7231</v>
      </c>
      <c r="H456" s="394" t="s">
        <v>7232</v>
      </c>
      <c r="I456" s="397">
        <v>300</v>
      </c>
      <c r="J456" s="394" t="s">
        <v>7098</v>
      </c>
      <c r="K456" s="384">
        <v>1</v>
      </c>
      <c r="L456" s="384">
        <v>6</v>
      </c>
      <c r="M456" s="385" t="s">
        <v>8042</v>
      </c>
      <c r="N456" s="382" t="s">
        <v>7098</v>
      </c>
      <c r="O456" s="386">
        <v>300</v>
      </c>
    </row>
    <row r="457" spans="1:15" ht="16.8" customHeight="1" thickBot="1" x14ac:dyDescent="0.35">
      <c r="A457" s="351" t="s">
        <v>8043</v>
      </c>
      <c r="B457" s="419" t="s">
        <v>6075</v>
      </c>
      <c r="C457" s="365" t="s">
        <v>6127</v>
      </c>
      <c r="D457" s="366" t="s">
        <v>6126</v>
      </c>
      <c r="E457" s="384" t="s">
        <v>4139</v>
      </c>
      <c r="F457" s="394" t="s">
        <v>7230</v>
      </c>
      <c r="G457" s="394" t="s">
        <v>7231</v>
      </c>
      <c r="H457" s="394" t="s">
        <v>7232</v>
      </c>
      <c r="I457" s="397">
        <v>300</v>
      </c>
      <c r="J457" s="394" t="s">
        <v>7098</v>
      </c>
      <c r="K457" s="384">
        <v>2</v>
      </c>
      <c r="L457" s="384">
        <v>6</v>
      </c>
      <c r="M457" s="385" t="s">
        <v>8044</v>
      </c>
      <c r="N457" s="382" t="s">
        <v>7105</v>
      </c>
      <c r="O457" s="386">
        <v>600</v>
      </c>
    </row>
    <row r="458" spans="1:15" ht="16.8" customHeight="1" thickBot="1" x14ac:dyDescent="0.35">
      <c r="A458" s="351" t="s">
        <v>1299</v>
      </c>
      <c r="B458" s="365" t="s">
        <v>6978</v>
      </c>
      <c r="C458" s="365" t="s">
        <v>6127</v>
      </c>
      <c r="D458" s="366" t="s">
        <v>6126</v>
      </c>
      <c r="E458" s="384" t="s">
        <v>4139</v>
      </c>
      <c r="F458" s="394" t="s">
        <v>7230</v>
      </c>
      <c r="G458" s="394" t="s">
        <v>7231</v>
      </c>
      <c r="H458" s="394" t="s">
        <v>7232</v>
      </c>
      <c r="I458" s="397">
        <v>300</v>
      </c>
      <c r="J458" s="394" t="s">
        <v>7098</v>
      </c>
      <c r="K458" s="384">
        <v>1</v>
      </c>
      <c r="L458" s="384">
        <v>6</v>
      </c>
      <c r="M458" s="385" t="s">
        <v>8045</v>
      </c>
      <c r="N458" s="382" t="s">
        <v>7098</v>
      </c>
      <c r="O458" s="386">
        <v>300</v>
      </c>
    </row>
    <row r="459" spans="1:15" ht="16.8" customHeight="1" thickBot="1" x14ac:dyDescent="0.35">
      <c r="A459" s="351" t="s">
        <v>8046</v>
      </c>
      <c r="B459" s="365" t="s">
        <v>6978</v>
      </c>
      <c r="C459" s="365" t="s">
        <v>6127</v>
      </c>
      <c r="D459" s="366" t="s">
        <v>6126</v>
      </c>
      <c r="E459" s="384" t="s">
        <v>4139</v>
      </c>
      <c r="F459" s="394" t="s">
        <v>7230</v>
      </c>
      <c r="G459" s="394" t="s">
        <v>7231</v>
      </c>
      <c r="H459" s="394" t="s">
        <v>7232</v>
      </c>
      <c r="I459" s="397">
        <v>300</v>
      </c>
      <c r="J459" s="394" t="s">
        <v>7098</v>
      </c>
      <c r="K459" s="384">
        <v>1</v>
      </c>
      <c r="L459" s="384">
        <v>6</v>
      </c>
      <c r="M459" s="385" t="s">
        <v>8047</v>
      </c>
      <c r="N459" s="382" t="s">
        <v>7098</v>
      </c>
      <c r="O459" s="386">
        <v>300</v>
      </c>
    </row>
    <row r="460" spans="1:15" ht="16.8" customHeight="1" thickBot="1" x14ac:dyDescent="0.35">
      <c r="A460" s="351" t="s">
        <v>8048</v>
      </c>
      <c r="B460" s="407" t="s">
        <v>1101</v>
      </c>
      <c r="C460" s="365" t="s">
        <v>6127</v>
      </c>
      <c r="D460" s="366" t="s">
        <v>6126</v>
      </c>
      <c r="E460" s="384" t="s">
        <v>4139</v>
      </c>
      <c r="F460" s="394" t="s">
        <v>7230</v>
      </c>
      <c r="G460" s="394" t="s">
        <v>7231</v>
      </c>
      <c r="H460" s="394" t="s">
        <v>7232</v>
      </c>
      <c r="I460" s="397">
        <v>300</v>
      </c>
      <c r="J460" s="394" t="s">
        <v>7098</v>
      </c>
      <c r="K460" s="384">
        <v>1</v>
      </c>
      <c r="L460" s="384">
        <v>6</v>
      </c>
      <c r="M460" s="385" t="s">
        <v>8049</v>
      </c>
      <c r="N460" s="382" t="s">
        <v>7098</v>
      </c>
      <c r="O460" s="386">
        <v>300</v>
      </c>
    </row>
    <row r="461" spans="1:15" ht="16.8" customHeight="1" thickBot="1" x14ac:dyDescent="0.35">
      <c r="A461" s="351" t="s">
        <v>8050</v>
      </c>
      <c r="B461" s="427" t="s">
        <v>1102</v>
      </c>
      <c r="C461" s="365" t="s">
        <v>6127</v>
      </c>
      <c r="D461" s="345" t="s">
        <v>6128</v>
      </c>
      <c r="E461" s="384" t="s">
        <v>4139</v>
      </c>
      <c r="F461" s="394" t="s">
        <v>7230</v>
      </c>
      <c r="G461" s="394" t="s">
        <v>7231</v>
      </c>
      <c r="H461" s="394" t="s">
        <v>7232</v>
      </c>
      <c r="I461" s="397">
        <v>700</v>
      </c>
      <c r="J461" s="394" t="s">
        <v>7107</v>
      </c>
      <c r="K461" s="384">
        <v>1</v>
      </c>
      <c r="L461" s="384">
        <v>6</v>
      </c>
      <c r="M461" s="385" t="s">
        <v>8051</v>
      </c>
      <c r="N461" s="382" t="s">
        <v>7107</v>
      </c>
      <c r="O461" s="386">
        <v>700</v>
      </c>
    </row>
    <row r="462" spans="1:15" ht="16.8" customHeight="1" thickBot="1" x14ac:dyDescent="0.35">
      <c r="A462" s="351" t="s">
        <v>8052</v>
      </c>
      <c r="B462" s="434" t="s">
        <v>6892</v>
      </c>
      <c r="C462" s="365" t="s">
        <v>6127</v>
      </c>
      <c r="D462" s="366" t="s">
        <v>6126</v>
      </c>
      <c r="E462" s="384" t="s">
        <v>4139</v>
      </c>
      <c r="F462" s="394" t="s">
        <v>7230</v>
      </c>
      <c r="G462" s="394" t="s">
        <v>7231</v>
      </c>
      <c r="H462" s="394" t="s">
        <v>7232</v>
      </c>
      <c r="I462" s="397">
        <v>200</v>
      </c>
      <c r="J462" s="394" t="s">
        <v>7108</v>
      </c>
      <c r="K462" s="384">
        <v>1</v>
      </c>
      <c r="L462" s="384">
        <v>6</v>
      </c>
      <c r="M462" s="385" t="s">
        <v>8053</v>
      </c>
      <c r="N462" s="382" t="s">
        <v>7108</v>
      </c>
      <c r="O462" s="386">
        <v>200</v>
      </c>
    </row>
    <row r="463" spans="1:15" ht="16.8" customHeight="1" thickBot="1" x14ac:dyDescent="0.35">
      <c r="A463" s="351" t="s">
        <v>8054</v>
      </c>
      <c r="B463" s="425" t="s">
        <v>1108</v>
      </c>
      <c r="C463" s="365" t="s">
        <v>6127</v>
      </c>
      <c r="D463" s="366" t="s">
        <v>6126</v>
      </c>
      <c r="E463" s="384" t="s">
        <v>4139</v>
      </c>
      <c r="F463" s="394" t="s">
        <v>7230</v>
      </c>
      <c r="G463" s="394" t="s">
        <v>7231</v>
      </c>
      <c r="H463" s="394" t="s">
        <v>7232</v>
      </c>
      <c r="I463" s="397">
        <v>300</v>
      </c>
      <c r="J463" s="394" t="s">
        <v>7098</v>
      </c>
      <c r="K463" s="384">
        <v>2</v>
      </c>
      <c r="L463" s="384">
        <v>6</v>
      </c>
      <c r="M463" s="385" t="s">
        <v>8055</v>
      </c>
      <c r="N463" s="382" t="s">
        <v>7105</v>
      </c>
      <c r="O463" s="386">
        <v>600</v>
      </c>
    </row>
    <row r="464" spans="1:15" ht="16.8" customHeight="1" thickBot="1" x14ac:dyDescent="0.35">
      <c r="A464" s="351" t="s">
        <v>8043</v>
      </c>
      <c r="B464" s="365" t="s">
        <v>6072</v>
      </c>
      <c r="C464" s="365" t="s">
        <v>6127</v>
      </c>
      <c r="D464" s="366" t="s">
        <v>6126</v>
      </c>
      <c r="E464" s="384" t="s">
        <v>4139</v>
      </c>
      <c r="F464" s="394" t="s">
        <v>7230</v>
      </c>
      <c r="G464" s="394" t="s">
        <v>7231</v>
      </c>
      <c r="H464" s="394" t="s">
        <v>7232</v>
      </c>
      <c r="I464" s="397">
        <v>300</v>
      </c>
      <c r="J464" s="394" t="s">
        <v>7098</v>
      </c>
      <c r="K464" s="384">
        <v>2</v>
      </c>
      <c r="L464" s="384">
        <v>6</v>
      </c>
      <c r="M464" s="385" t="s">
        <v>8056</v>
      </c>
      <c r="N464" s="382" t="s">
        <v>7105</v>
      </c>
      <c r="O464" s="386">
        <v>600</v>
      </c>
    </row>
    <row r="465" spans="1:15" ht="16.8" customHeight="1" thickBot="1" x14ac:dyDescent="0.35">
      <c r="A465" s="351" t="s">
        <v>8057</v>
      </c>
      <c r="B465" s="414" t="s">
        <v>1119</v>
      </c>
      <c r="C465" s="365" t="s">
        <v>6127</v>
      </c>
      <c r="D465" s="366" t="s">
        <v>6126</v>
      </c>
      <c r="E465" s="384" t="s">
        <v>4139</v>
      </c>
      <c r="F465" s="394" t="s">
        <v>7230</v>
      </c>
      <c r="G465" s="394" t="s">
        <v>7231</v>
      </c>
      <c r="H465" s="394" t="s">
        <v>7232</v>
      </c>
      <c r="I465" s="397">
        <v>300</v>
      </c>
      <c r="J465" s="394" t="s">
        <v>7098</v>
      </c>
      <c r="K465" s="384">
        <v>1</v>
      </c>
      <c r="L465" s="384">
        <v>6</v>
      </c>
      <c r="M465" s="385" t="s">
        <v>8058</v>
      </c>
      <c r="N465" s="382" t="s">
        <v>7098</v>
      </c>
      <c r="O465" s="386">
        <v>300</v>
      </c>
    </row>
    <row r="466" spans="1:15" ht="16.8" customHeight="1" thickBot="1" x14ac:dyDescent="0.35">
      <c r="A466" s="351" t="s">
        <v>8059</v>
      </c>
      <c r="B466" s="399" t="s">
        <v>1123</v>
      </c>
      <c r="C466" s="365" t="s">
        <v>6127</v>
      </c>
      <c r="D466" s="366" t="s">
        <v>6126</v>
      </c>
      <c r="E466" s="384" t="s">
        <v>4139</v>
      </c>
      <c r="F466" s="394" t="s">
        <v>7230</v>
      </c>
      <c r="G466" s="394" t="s">
        <v>7231</v>
      </c>
      <c r="H466" s="394" t="s">
        <v>7232</v>
      </c>
      <c r="I466" s="397">
        <v>300</v>
      </c>
      <c r="J466" s="394" t="s">
        <v>7098</v>
      </c>
      <c r="K466" s="384">
        <v>6</v>
      </c>
      <c r="L466" s="384">
        <v>6</v>
      </c>
      <c r="M466" s="385" t="s">
        <v>8060</v>
      </c>
      <c r="N466" s="382" t="s">
        <v>8061</v>
      </c>
      <c r="O466" s="383">
        <v>1.8</v>
      </c>
    </row>
    <row r="467" spans="1:15" ht="16.8" customHeight="1" thickBot="1" x14ac:dyDescent="0.35">
      <c r="A467" s="351" t="s">
        <v>8062</v>
      </c>
      <c r="B467" s="399" t="s">
        <v>1123</v>
      </c>
      <c r="C467" s="365" t="s">
        <v>6127</v>
      </c>
      <c r="D467" s="366" t="s">
        <v>6126</v>
      </c>
      <c r="E467" s="384" t="s">
        <v>4139</v>
      </c>
      <c r="F467" s="394" t="s">
        <v>7230</v>
      </c>
      <c r="G467" s="394" t="s">
        <v>7231</v>
      </c>
      <c r="H467" s="394" t="s">
        <v>7232</v>
      </c>
      <c r="I467" s="397">
        <v>700</v>
      </c>
      <c r="J467" s="394" t="s">
        <v>7107</v>
      </c>
      <c r="K467" s="384">
        <v>6</v>
      </c>
      <c r="L467" s="384">
        <v>6</v>
      </c>
      <c r="M467" s="385" t="s">
        <v>8063</v>
      </c>
      <c r="N467" s="382" t="s">
        <v>7296</v>
      </c>
      <c r="O467" s="383">
        <v>4.2</v>
      </c>
    </row>
    <row r="468" spans="1:15" ht="16.8" customHeight="1" thickBot="1" x14ac:dyDescent="0.35">
      <c r="A468" s="351" t="s">
        <v>8064</v>
      </c>
      <c r="B468" s="399" t="s">
        <v>1123</v>
      </c>
      <c r="C468" s="365" t="s">
        <v>6127</v>
      </c>
      <c r="D468" s="366" t="s">
        <v>6126</v>
      </c>
      <c r="E468" s="384" t="s">
        <v>4139</v>
      </c>
      <c r="F468" s="394" t="s">
        <v>7230</v>
      </c>
      <c r="G468" s="394" t="s">
        <v>7231</v>
      </c>
      <c r="H468" s="394" t="s">
        <v>7232</v>
      </c>
      <c r="I468" s="397">
        <v>300</v>
      </c>
      <c r="J468" s="394" t="s">
        <v>7098</v>
      </c>
      <c r="K468" s="384">
        <v>4</v>
      </c>
      <c r="L468" s="384">
        <v>6</v>
      </c>
      <c r="M468" s="385" t="s">
        <v>8065</v>
      </c>
      <c r="N468" s="382" t="s">
        <v>7104</v>
      </c>
      <c r="O468" s="383">
        <v>1.2</v>
      </c>
    </row>
    <row r="469" spans="1:15" ht="16.8" customHeight="1" thickBot="1" x14ac:dyDescent="0.35">
      <c r="A469" s="351" t="s">
        <v>8066</v>
      </c>
      <c r="B469" s="418" t="s">
        <v>6873</v>
      </c>
      <c r="C469" s="365" t="s">
        <v>6127</v>
      </c>
      <c r="D469" s="366" t="s">
        <v>6126</v>
      </c>
      <c r="E469" s="384" t="s">
        <v>4139</v>
      </c>
      <c r="F469" s="394" t="s">
        <v>7230</v>
      </c>
      <c r="G469" s="394" t="s">
        <v>7231</v>
      </c>
      <c r="H469" s="394" t="s">
        <v>7232</v>
      </c>
      <c r="I469" s="397">
        <v>300</v>
      </c>
      <c r="J469" s="394" t="s">
        <v>7098</v>
      </c>
      <c r="K469" s="384">
        <v>2</v>
      </c>
      <c r="L469" s="384">
        <v>6</v>
      </c>
      <c r="M469" s="385" t="s">
        <v>8067</v>
      </c>
      <c r="N469" s="382" t="s">
        <v>7105</v>
      </c>
      <c r="O469" s="386">
        <v>600</v>
      </c>
    </row>
    <row r="470" spans="1:15" ht="16.8" customHeight="1" thickBot="1" x14ac:dyDescent="0.35">
      <c r="A470" s="351" t="s">
        <v>8068</v>
      </c>
      <c r="B470" s="418" t="s">
        <v>6873</v>
      </c>
      <c r="C470" s="365" t="s">
        <v>6127</v>
      </c>
      <c r="D470" s="366" t="s">
        <v>6126</v>
      </c>
      <c r="E470" s="384" t="s">
        <v>4139</v>
      </c>
      <c r="F470" s="394" t="s">
        <v>7230</v>
      </c>
      <c r="G470" s="394" t="s">
        <v>7231</v>
      </c>
      <c r="H470" s="394" t="s">
        <v>7232</v>
      </c>
      <c r="I470" s="397">
        <v>300</v>
      </c>
      <c r="J470" s="394" t="s">
        <v>7098</v>
      </c>
      <c r="K470" s="384">
        <v>2</v>
      </c>
      <c r="L470" s="384">
        <v>6</v>
      </c>
      <c r="M470" s="385" t="s">
        <v>8069</v>
      </c>
      <c r="N470" s="382" t="s">
        <v>7105</v>
      </c>
      <c r="O470" s="386">
        <v>600</v>
      </c>
    </row>
    <row r="471" spans="1:15" ht="16.8" customHeight="1" thickBot="1" x14ac:dyDescent="0.35">
      <c r="A471" s="351" t="s">
        <v>8070</v>
      </c>
      <c r="B471" s="400" t="s">
        <v>6093</v>
      </c>
      <c r="C471" s="365" t="s">
        <v>6127</v>
      </c>
      <c r="D471" s="366" t="s">
        <v>6126</v>
      </c>
      <c r="E471" s="384" t="s">
        <v>4139</v>
      </c>
      <c r="F471" s="394" t="s">
        <v>7230</v>
      </c>
      <c r="G471" s="394" t="s">
        <v>7231</v>
      </c>
      <c r="H471" s="394" t="s">
        <v>7232</v>
      </c>
      <c r="I471" s="397">
        <v>300</v>
      </c>
      <c r="J471" s="394" t="s">
        <v>7098</v>
      </c>
      <c r="K471" s="384">
        <v>2</v>
      </c>
      <c r="L471" s="384">
        <v>6</v>
      </c>
      <c r="M471" s="385" t="s">
        <v>8071</v>
      </c>
      <c r="N471" s="382" t="s">
        <v>7105</v>
      </c>
      <c r="O471" s="386">
        <v>600</v>
      </c>
    </row>
    <row r="472" spans="1:15" ht="16.8" customHeight="1" thickBot="1" x14ac:dyDescent="0.35">
      <c r="A472" s="351" t="s">
        <v>8072</v>
      </c>
      <c r="B472" s="400" t="s">
        <v>6093</v>
      </c>
      <c r="C472" s="365" t="s">
        <v>6127</v>
      </c>
      <c r="D472" s="366" t="s">
        <v>6126</v>
      </c>
      <c r="E472" s="384" t="s">
        <v>4139</v>
      </c>
      <c r="F472" s="394" t="s">
        <v>7230</v>
      </c>
      <c r="G472" s="394" t="s">
        <v>7231</v>
      </c>
      <c r="H472" s="394" t="s">
        <v>7232</v>
      </c>
      <c r="I472" s="397">
        <v>300</v>
      </c>
      <c r="J472" s="394" t="s">
        <v>7098</v>
      </c>
      <c r="K472" s="384">
        <v>2</v>
      </c>
      <c r="L472" s="384">
        <v>6</v>
      </c>
      <c r="M472" s="385" t="s">
        <v>8073</v>
      </c>
      <c r="N472" s="382" t="s">
        <v>7105</v>
      </c>
      <c r="O472" s="386">
        <v>600</v>
      </c>
    </row>
    <row r="473" spans="1:15" ht="16.8" customHeight="1" thickBot="1" x14ac:dyDescent="0.35">
      <c r="A473" s="351" t="s">
        <v>8074</v>
      </c>
      <c r="B473" s="410" t="s">
        <v>6055</v>
      </c>
      <c r="C473" s="365" t="s">
        <v>6127</v>
      </c>
      <c r="D473" s="366" t="s">
        <v>6126</v>
      </c>
      <c r="E473" s="384" t="s">
        <v>4139</v>
      </c>
      <c r="F473" s="394" t="s">
        <v>7230</v>
      </c>
      <c r="G473" s="394" t="s">
        <v>7231</v>
      </c>
      <c r="H473" s="394" t="s">
        <v>7232</v>
      </c>
      <c r="I473" s="397">
        <v>300</v>
      </c>
      <c r="J473" s="394" t="s">
        <v>7098</v>
      </c>
      <c r="K473" s="384">
        <v>1</v>
      </c>
      <c r="L473" s="384">
        <v>6</v>
      </c>
      <c r="M473" s="385" t="s">
        <v>8075</v>
      </c>
      <c r="N473" s="382" t="s">
        <v>7098</v>
      </c>
      <c r="O473" s="386">
        <v>300</v>
      </c>
    </row>
    <row r="474" spans="1:15" ht="16.8" customHeight="1" thickBot="1" x14ac:dyDescent="0.35">
      <c r="A474" s="351" t="s">
        <v>2467</v>
      </c>
      <c r="B474" s="421" t="s">
        <v>6099</v>
      </c>
      <c r="C474" s="365" t="s">
        <v>6127</v>
      </c>
      <c r="D474" s="366" t="s">
        <v>6126</v>
      </c>
      <c r="E474" s="384" t="s">
        <v>4139</v>
      </c>
      <c r="F474" s="394" t="s">
        <v>7230</v>
      </c>
      <c r="G474" s="394" t="s">
        <v>7231</v>
      </c>
      <c r="H474" s="394" t="s">
        <v>7232</v>
      </c>
      <c r="I474" s="397">
        <v>300</v>
      </c>
      <c r="J474" s="394" t="s">
        <v>7098</v>
      </c>
      <c r="K474" s="384">
        <v>2</v>
      </c>
      <c r="L474" s="384">
        <v>6</v>
      </c>
      <c r="M474" s="385" t="s">
        <v>8076</v>
      </c>
      <c r="N474" s="382" t="s">
        <v>7105</v>
      </c>
      <c r="O474" s="386">
        <v>600</v>
      </c>
    </row>
    <row r="475" spans="1:15" ht="16.8" customHeight="1" thickBot="1" x14ac:dyDescent="0.35">
      <c r="A475" s="352" t="s">
        <v>2467</v>
      </c>
      <c r="B475" s="421" t="s">
        <v>6099</v>
      </c>
      <c r="C475" s="365" t="s">
        <v>6127</v>
      </c>
      <c r="D475" s="366" t="s">
        <v>6126</v>
      </c>
      <c r="E475" s="384" t="s">
        <v>4139</v>
      </c>
      <c r="F475" s="394" t="s">
        <v>7230</v>
      </c>
      <c r="G475" s="394" t="s">
        <v>7231</v>
      </c>
      <c r="H475" s="394" t="s">
        <v>7232</v>
      </c>
      <c r="I475" s="397">
        <v>300</v>
      </c>
      <c r="J475" s="394" t="s">
        <v>7098</v>
      </c>
      <c r="K475" s="384">
        <v>1</v>
      </c>
      <c r="L475" s="384">
        <v>6</v>
      </c>
      <c r="M475" s="385" t="s">
        <v>8076</v>
      </c>
      <c r="N475" s="382" t="s">
        <v>7098</v>
      </c>
      <c r="O475" s="386">
        <v>300</v>
      </c>
    </row>
    <row r="476" spans="1:15" ht="16.8" customHeight="1" thickBot="1" x14ac:dyDescent="0.35">
      <c r="A476" s="351" t="s">
        <v>8077</v>
      </c>
      <c r="B476" s="401" t="s">
        <v>5945</v>
      </c>
      <c r="C476" s="365" t="s">
        <v>6127</v>
      </c>
      <c r="D476" s="366" t="s">
        <v>6126</v>
      </c>
      <c r="E476" s="384" t="s">
        <v>4139</v>
      </c>
      <c r="F476" s="394" t="s">
        <v>7230</v>
      </c>
      <c r="G476" s="394" t="s">
        <v>7231</v>
      </c>
      <c r="H476" s="394" t="s">
        <v>7232</v>
      </c>
      <c r="I476" s="395">
        <v>1</v>
      </c>
      <c r="J476" s="394" t="s">
        <v>7101</v>
      </c>
      <c r="K476" s="384">
        <v>1</v>
      </c>
      <c r="L476" s="384">
        <v>6</v>
      </c>
      <c r="M476" s="385" t="s">
        <v>8078</v>
      </c>
      <c r="N476" s="382" t="s">
        <v>7101</v>
      </c>
      <c r="O476" s="383">
        <v>1</v>
      </c>
    </row>
    <row r="477" spans="1:15" ht="16.8" customHeight="1" thickBot="1" x14ac:dyDescent="0.35">
      <c r="A477" s="351" t="s">
        <v>8079</v>
      </c>
      <c r="B477" s="411" t="s">
        <v>6087</v>
      </c>
      <c r="C477" s="365" t="s">
        <v>6127</v>
      </c>
      <c r="D477" s="345" t="s">
        <v>6128</v>
      </c>
      <c r="E477" s="384" t="s">
        <v>4139</v>
      </c>
      <c r="F477" s="394" t="s">
        <v>7230</v>
      </c>
      <c r="G477" s="394" t="s">
        <v>7231</v>
      </c>
      <c r="H477" s="394" t="s">
        <v>7232</v>
      </c>
      <c r="I477" s="397">
        <v>700</v>
      </c>
      <c r="J477" s="394" t="s">
        <v>7107</v>
      </c>
      <c r="K477" s="384">
        <v>1</v>
      </c>
      <c r="L477" s="384">
        <v>6</v>
      </c>
      <c r="M477" s="385" t="s">
        <v>8080</v>
      </c>
      <c r="N477" s="382" t="s">
        <v>7107</v>
      </c>
      <c r="O477" s="386">
        <v>700</v>
      </c>
    </row>
    <row r="478" spans="1:15" ht="16.8" customHeight="1" thickBot="1" x14ac:dyDescent="0.35">
      <c r="A478" s="351" t="s">
        <v>8081</v>
      </c>
      <c r="B478" s="403" t="s">
        <v>6877</v>
      </c>
      <c r="C478" s="365" t="s">
        <v>6127</v>
      </c>
      <c r="D478" s="345" t="s">
        <v>6128</v>
      </c>
      <c r="E478" s="384" t="s">
        <v>4139</v>
      </c>
      <c r="F478" s="394" t="s">
        <v>7230</v>
      </c>
      <c r="G478" s="394" t="s">
        <v>7231</v>
      </c>
      <c r="H478" s="394" t="s">
        <v>7232</v>
      </c>
      <c r="I478" s="397">
        <v>700</v>
      </c>
      <c r="J478" s="394" t="s">
        <v>7107</v>
      </c>
      <c r="K478" s="384">
        <v>2</v>
      </c>
      <c r="L478" s="384">
        <v>6</v>
      </c>
      <c r="M478" s="385" t="s">
        <v>8082</v>
      </c>
      <c r="N478" s="382" t="s">
        <v>7119</v>
      </c>
      <c r="O478" s="383">
        <v>1.4</v>
      </c>
    </row>
    <row r="479" spans="1:15" ht="16.8" customHeight="1" thickBot="1" x14ac:dyDescent="0.35">
      <c r="A479" s="351" t="s">
        <v>3867</v>
      </c>
      <c r="B479" s="403" t="s">
        <v>6877</v>
      </c>
      <c r="C479" s="365" t="s">
        <v>6127</v>
      </c>
      <c r="D479" s="366" t="s">
        <v>6126</v>
      </c>
      <c r="E479" s="384" t="s">
        <v>4139</v>
      </c>
      <c r="F479" s="394" t="s">
        <v>7230</v>
      </c>
      <c r="G479" s="394" t="s">
        <v>7231</v>
      </c>
      <c r="H479" s="394" t="s">
        <v>7232</v>
      </c>
      <c r="I479" s="397">
        <v>300</v>
      </c>
      <c r="J479" s="394" t="s">
        <v>7098</v>
      </c>
      <c r="K479" s="384">
        <v>4</v>
      </c>
      <c r="L479" s="384">
        <v>6</v>
      </c>
      <c r="M479" s="385" t="s">
        <v>8083</v>
      </c>
      <c r="N479" s="382" t="s">
        <v>7104</v>
      </c>
      <c r="O479" s="383">
        <v>1.2</v>
      </c>
    </row>
    <row r="480" spans="1:15" ht="16.8" customHeight="1" thickBot="1" x14ac:dyDescent="0.35">
      <c r="A480" s="351" t="s">
        <v>8043</v>
      </c>
      <c r="B480" s="403" t="s">
        <v>6880</v>
      </c>
      <c r="C480" s="365" t="s">
        <v>6127</v>
      </c>
      <c r="D480" s="366" t="s">
        <v>6126</v>
      </c>
      <c r="E480" s="384" t="s">
        <v>4139</v>
      </c>
      <c r="F480" s="394" t="s">
        <v>7230</v>
      </c>
      <c r="G480" s="394" t="s">
        <v>7231</v>
      </c>
      <c r="H480" s="394" t="s">
        <v>7232</v>
      </c>
      <c r="I480" s="397">
        <v>300</v>
      </c>
      <c r="J480" s="394" t="s">
        <v>7098</v>
      </c>
      <c r="K480" s="384">
        <v>1</v>
      </c>
      <c r="L480" s="384">
        <v>6</v>
      </c>
      <c r="M480" s="385" t="s">
        <v>8084</v>
      </c>
      <c r="N480" s="382" t="s">
        <v>7098</v>
      </c>
      <c r="O480" s="386">
        <v>300</v>
      </c>
    </row>
    <row r="481" spans="1:15" ht="16.8" customHeight="1" thickBot="1" x14ac:dyDescent="0.35">
      <c r="A481" s="351" t="s">
        <v>8085</v>
      </c>
      <c r="B481" s="415" t="s">
        <v>6886</v>
      </c>
      <c r="C481" s="365" t="s">
        <v>6127</v>
      </c>
      <c r="D481" s="345" t="s">
        <v>6128</v>
      </c>
      <c r="E481" s="384" t="s">
        <v>4139</v>
      </c>
      <c r="F481" s="394" t="s">
        <v>7230</v>
      </c>
      <c r="G481" s="394" t="s">
        <v>7231</v>
      </c>
      <c r="H481" s="394" t="s">
        <v>7232</v>
      </c>
      <c r="I481" s="395">
        <v>1.4</v>
      </c>
      <c r="J481" s="394" t="s">
        <v>7099</v>
      </c>
      <c r="K481" s="384">
        <v>1</v>
      </c>
      <c r="L481" s="384">
        <v>6</v>
      </c>
      <c r="M481" s="385" t="s">
        <v>8086</v>
      </c>
      <c r="N481" s="382" t="s">
        <v>7099</v>
      </c>
      <c r="O481" s="383">
        <v>1.4</v>
      </c>
    </row>
    <row r="482" spans="1:15" ht="16.8" customHeight="1" thickBot="1" x14ac:dyDescent="0.35">
      <c r="A482" s="351" t="s">
        <v>8087</v>
      </c>
      <c r="B482" s="404" t="s">
        <v>6073</v>
      </c>
      <c r="C482" s="365" t="s">
        <v>6127</v>
      </c>
      <c r="D482" s="366" t="s">
        <v>6126</v>
      </c>
      <c r="E482" s="384" t="s">
        <v>4139</v>
      </c>
      <c r="F482" s="394" t="s">
        <v>7230</v>
      </c>
      <c r="G482" s="394" t="s">
        <v>7231</v>
      </c>
      <c r="H482" s="394" t="s">
        <v>7232</v>
      </c>
      <c r="I482" s="397">
        <v>300</v>
      </c>
      <c r="J482" s="394" t="s">
        <v>7098</v>
      </c>
      <c r="K482" s="384">
        <v>1</v>
      </c>
      <c r="L482" s="384">
        <v>6</v>
      </c>
      <c r="M482" s="385" t="s">
        <v>8088</v>
      </c>
      <c r="N482" s="382" t="s">
        <v>7098</v>
      </c>
      <c r="O482" s="386">
        <v>300</v>
      </c>
    </row>
    <row r="483" spans="1:15" ht="16.8" customHeight="1" thickBot="1" x14ac:dyDescent="0.35">
      <c r="A483" s="351" t="s">
        <v>8089</v>
      </c>
      <c r="B483" s="396" t="s">
        <v>6110</v>
      </c>
      <c r="C483" s="365" t="s">
        <v>6127</v>
      </c>
      <c r="D483" s="366" t="s">
        <v>6126</v>
      </c>
      <c r="E483" s="384" t="s">
        <v>4139</v>
      </c>
      <c r="F483" s="394" t="s">
        <v>7230</v>
      </c>
      <c r="G483" s="394" t="s">
        <v>7231</v>
      </c>
      <c r="H483" s="394" t="s">
        <v>7232</v>
      </c>
      <c r="I483" s="397">
        <v>300</v>
      </c>
      <c r="J483" s="394" t="s">
        <v>7098</v>
      </c>
      <c r="K483" s="384">
        <v>3</v>
      </c>
      <c r="L483" s="384">
        <v>6</v>
      </c>
      <c r="M483" s="385" t="s">
        <v>8090</v>
      </c>
      <c r="N483" s="382" t="s">
        <v>7100</v>
      </c>
      <c r="O483" s="386">
        <v>900</v>
      </c>
    </row>
    <row r="484" spans="1:15" ht="16.8" customHeight="1" thickBot="1" x14ac:dyDescent="0.35">
      <c r="A484" s="351" t="s">
        <v>8091</v>
      </c>
      <c r="B484" s="413" t="s">
        <v>7169</v>
      </c>
      <c r="C484" s="365" t="s">
        <v>6127</v>
      </c>
      <c r="D484" s="366" t="s">
        <v>6126</v>
      </c>
      <c r="E484" s="384" t="s">
        <v>4139</v>
      </c>
      <c r="F484" s="394" t="s">
        <v>7230</v>
      </c>
      <c r="G484" s="394" t="s">
        <v>7233</v>
      </c>
      <c r="H484" s="394" t="s">
        <v>7232</v>
      </c>
      <c r="I484" s="397">
        <v>300</v>
      </c>
      <c r="J484" s="394" t="s">
        <v>7098</v>
      </c>
      <c r="K484" s="384">
        <v>2</v>
      </c>
      <c r="L484" s="384">
        <v>6</v>
      </c>
      <c r="M484" s="385" t="s">
        <v>8092</v>
      </c>
      <c r="N484" s="382" t="s">
        <v>7105</v>
      </c>
      <c r="O484" s="386">
        <v>600</v>
      </c>
    </row>
    <row r="485" spans="1:15" ht="16.8" customHeight="1" thickBot="1" x14ac:dyDescent="0.35">
      <c r="A485" s="351" t="s">
        <v>8091</v>
      </c>
      <c r="B485" s="413" t="s">
        <v>7169</v>
      </c>
      <c r="C485" s="365" t="s">
        <v>6127</v>
      </c>
      <c r="D485" s="366" t="s">
        <v>6126</v>
      </c>
      <c r="E485" s="384" t="s">
        <v>4139</v>
      </c>
      <c r="F485" s="394" t="s">
        <v>7230</v>
      </c>
      <c r="G485" s="394" t="s">
        <v>7234</v>
      </c>
      <c r="H485" s="394" t="s">
        <v>7232</v>
      </c>
      <c r="I485" s="397">
        <v>300</v>
      </c>
      <c r="J485" s="394" t="s">
        <v>7098</v>
      </c>
      <c r="K485" s="384">
        <v>1</v>
      </c>
      <c r="L485" s="384">
        <v>6</v>
      </c>
      <c r="M485" s="385" t="s">
        <v>8092</v>
      </c>
      <c r="N485" s="382" t="s">
        <v>7098</v>
      </c>
      <c r="O485" s="386">
        <v>300</v>
      </c>
    </row>
    <row r="486" spans="1:15" ht="16.8" customHeight="1" thickBot="1" x14ac:dyDescent="0.35">
      <c r="A486" s="351" t="s">
        <v>8093</v>
      </c>
      <c r="B486" s="453" t="s">
        <v>8094</v>
      </c>
      <c r="C486" s="365" t="s">
        <v>6127</v>
      </c>
      <c r="D486" s="366" t="s">
        <v>6126</v>
      </c>
      <c r="E486" s="384" t="s">
        <v>4139</v>
      </c>
      <c r="F486" s="394" t="s">
        <v>7230</v>
      </c>
      <c r="G486" s="394" t="s">
        <v>7231</v>
      </c>
      <c r="H486" s="394" t="s">
        <v>7232</v>
      </c>
      <c r="I486" s="397">
        <v>300</v>
      </c>
      <c r="J486" s="394" t="s">
        <v>7098</v>
      </c>
      <c r="K486" s="384">
        <v>1</v>
      </c>
      <c r="L486" s="384">
        <v>7</v>
      </c>
      <c r="M486" s="385" t="s">
        <v>8095</v>
      </c>
      <c r="N486" s="382" t="s">
        <v>7098</v>
      </c>
      <c r="O486" s="386">
        <v>300</v>
      </c>
    </row>
    <row r="487" spans="1:15" ht="16.8" customHeight="1" thickBot="1" x14ac:dyDescent="0.35">
      <c r="A487" s="351" t="s">
        <v>8096</v>
      </c>
      <c r="B487" s="419" t="s">
        <v>6075</v>
      </c>
      <c r="C487" s="365" t="s">
        <v>6127</v>
      </c>
      <c r="D487" s="366" t="s">
        <v>6126</v>
      </c>
      <c r="E487" s="384" t="s">
        <v>4139</v>
      </c>
      <c r="F487" s="394" t="s">
        <v>7230</v>
      </c>
      <c r="G487" s="394" t="s">
        <v>7231</v>
      </c>
      <c r="H487" s="394" t="s">
        <v>7232</v>
      </c>
      <c r="I487" s="397">
        <v>700</v>
      </c>
      <c r="J487" s="394" t="s">
        <v>7107</v>
      </c>
      <c r="K487" s="384">
        <v>1</v>
      </c>
      <c r="L487" s="384">
        <v>7</v>
      </c>
      <c r="M487" s="385" t="s">
        <v>8097</v>
      </c>
      <c r="N487" s="382" t="s">
        <v>7107</v>
      </c>
      <c r="O487" s="386">
        <v>700</v>
      </c>
    </row>
    <row r="488" spans="1:15" ht="16.8" customHeight="1" thickBot="1" x14ac:dyDescent="0.35">
      <c r="A488" s="351" t="s">
        <v>8098</v>
      </c>
      <c r="B488" s="396" t="s">
        <v>6975</v>
      </c>
      <c r="C488" s="365" t="s">
        <v>6127</v>
      </c>
      <c r="D488" s="345" t="s">
        <v>6128</v>
      </c>
      <c r="E488" s="384" t="s">
        <v>4139</v>
      </c>
      <c r="F488" s="394" t="s">
        <v>7230</v>
      </c>
      <c r="G488" s="394" t="s">
        <v>7231</v>
      </c>
      <c r="H488" s="394" t="s">
        <v>7232</v>
      </c>
      <c r="I488" s="397">
        <v>700</v>
      </c>
      <c r="J488" s="394" t="s">
        <v>7107</v>
      </c>
      <c r="K488" s="384">
        <v>1</v>
      </c>
      <c r="L488" s="384">
        <v>7</v>
      </c>
      <c r="M488" s="385" t="s">
        <v>8099</v>
      </c>
      <c r="N488" s="382" t="s">
        <v>7107</v>
      </c>
      <c r="O488" s="386">
        <v>700</v>
      </c>
    </row>
    <row r="489" spans="1:15" ht="16.8" customHeight="1" thickBot="1" x14ac:dyDescent="0.35">
      <c r="A489" s="351" t="s">
        <v>8100</v>
      </c>
      <c r="B489" s="437" t="s">
        <v>6980</v>
      </c>
      <c r="C489" s="365" t="s">
        <v>6127</v>
      </c>
      <c r="D489" s="366" t="s">
        <v>6126</v>
      </c>
      <c r="E489" s="384" t="s">
        <v>4139</v>
      </c>
      <c r="F489" s="394" t="s">
        <v>7230</v>
      </c>
      <c r="G489" s="394" t="s">
        <v>7231</v>
      </c>
      <c r="H489" s="394" t="s">
        <v>7232</v>
      </c>
      <c r="I489" s="397">
        <v>300</v>
      </c>
      <c r="J489" s="394" t="s">
        <v>7098</v>
      </c>
      <c r="K489" s="384">
        <v>1</v>
      </c>
      <c r="L489" s="384">
        <v>7</v>
      </c>
      <c r="M489" s="385" t="s">
        <v>8101</v>
      </c>
      <c r="N489" s="382" t="s">
        <v>7098</v>
      </c>
      <c r="O489" s="386">
        <v>300</v>
      </c>
    </row>
    <row r="490" spans="1:15" ht="16.8" customHeight="1" thickBot="1" x14ac:dyDescent="0.35">
      <c r="A490" s="351" t="s">
        <v>8102</v>
      </c>
      <c r="B490" s="427" t="s">
        <v>1102</v>
      </c>
      <c r="C490" s="365" t="s">
        <v>6127</v>
      </c>
      <c r="D490" s="366" t="s">
        <v>6126</v>
      </c>
      <c r="E490" s="384" t="s">
        <v>4139</v>
      </c>
      <c r="F490" s="394" t="s">
        <v>7230</v>
      </c>
      <c r="G490" s="394" t="s">
        <v>7231</v>
      </c>
      <c r="H490" s="394" t="s">
        <v>7232</v>
      </c>
      <c r="I490" s="397">
        <v>300</v>
      </c>
      <c r="J490" s="394" t="s">
        <v>7098</v>
      </c>
      <c r="K490" s="384">
        <v>1</v>
      </c>
      <c r="L490" s="384">
        <v>7</v>
      </c>
      <c r="M490" s="385" t="s">
        <v>8103</v>
      </c>
      <c r="N490" s="382" t="s">
        <v>7098</v>
      </c>
      <c r="O490" s="386">
        <v>300</v>
      </c>
    </row>
    <row r="491" spans="1:15" ht="16.8" customHeight="1" thickBot="1" x14ac:dyDescent="0.35">
      <c r="A491" s="351" t="s">
        <v>8104</v>
      </c>
      <c r="B491" s="431" t="s">
        <v>6069</v>
      </c>
      <c r="C491" s="365" t="s">
        <v>6127</v>
      </c>
      <c r="D491" s="345" t="s">
        <v>6128</v>
      </c>
      <c r="E491" s="384" t="s">
        <v>4139</v>
      </c>
      <c r="F491" s="394" t="s">
        <v>7230</v>
      </c>
      <c r="G491" s="394" t="s">
        <v>7231</v>
      </c>
      <c r="H491" s="394" t="s">
        <v>7232</v>
      </c>
      <c r="I491" s="397">
        <v>700</v>
      </c>
      <c r="J491" s="394" t="s">
        <v>7107</v>
      </c>
      <c r="K491" s="384">
        <v>1</v>
      </c>
      <c r="L491" s="384">
        <v>7</v>
      </c>
      <c r="M491" s="385" t="s">
        <v>8105</v>
      </c>
      <c r="N491" s="382" t="s">
        <v>7107</v>
      </c>
      <c r="O491" s="386">
        <v>700</v>
      </c>
    </row>
    <row r="492" spans="1:15" ht="16.8" customHeight="1" thickBot="1" x14ac:dyDescent="0.35">
      <c r="A492" s="351" t="s">
        <v>8106</v>
      </c>
      <c r="B492" s="426" t="s">
        <v>1103</v>
      </c>
      <c r="C492" s="365" t="s">
        <v>6127</v>
      </c>
      <c r="D492" s="366" t="s">
        <v>6126</v>
      </c>
      <c r="E492" s="384" t="s">
        <v>4139</v>
      </c>
      <c r="F492" s="394" t="s">
        <v>7230</v>
      </c>
      <c r="G492" s="394" t="s">
        <v>7231</v>
      </c>
      <c r="H492" s="394" t="s">
        <v>7232</v>
      </c>
      <c r="I492" s="397">
        <v>300</v>
      </c>
      <c r="J492" s="394" t="s">
        <v>7098</v>
      </c>
      <c r="K492" s="384">
        <v>1</v>
      </c>
      <c r="L492" s="384">
        <v>7</v>
      </c>
      <c r="M492" s="385" t="s">
        <v>8107</v>
      </c>
      <c r="N492" s="382" t="s">
        <v>7098</v>
      </c>
      <c r="O492" s="386">
        <v>300</v>
      </c>
    </row>
    <row r="493" spans="1:15" ht="16.8" customHeight="1" thickBot="1" x14ac:dyDescent="0.35">
      <c r="A493" s="351" t="s">
        <v>8108</v>
      </c>
      <c r="B493" s="398" t="s">
        <v>6871</v>
      </c>
      <c r="C493" s="365" t="s">
        <v>6127</v>
      </c>
      <c r="D493" s="366" t="s">
        <v>6126</v>
      </c>
      <c r="E493" s="384" t="s">
        <v>4139</v>
      </c>
      <c r="F493" s="394" t="s">
        <v>7230</v>
      </c>
      <c r="G493" s="394" t="s">
        <v>7231</v>
      </c>
      <c r="H493" s="394" t="s">
        <v>7232</v>
      </c>
      <c r="I493" s="397">
        <v>300</v>
      </c>
      <c r="J493" s="394" t="s">
        <v>7098</v>
      </c>
      <c r="K493" s="384">
        <v>2</v>
      </c>
      <c r="L493" s="384">
        <v>7</v>
      </c>
      <c r="M493" s="385" t="s">
        <v>8109</v>
      </c>
      <c r="N493" s="382" t="s">
        <v>7105</v>
      </c>
      <c r="O493" s="386">
        <v>600</v>
      </c>
    </row>
    <row r="494" spans="1:15" ht="16.8" customHeight="1" thickBot="1" x14ac:dyDescent="0.35">
      <c r="A494" s="351" t="s">
        <v>8110</v>
      </c>
      <c r="B494" s="418" t="s">
        <v>6873</v>
      </c>
      <c r="C494" s="365" t="s">
        <v>6127</v>
      </c>
      <c r="D494" s="366" t="s">
        <v>6126</v>
      </c>
      <c r="E494" s="384" t="s">
        <v>4139</v>
      </c>
      <c r="F494" s="394" t="s">
        <v>7230</v>
      </c>
      <c r="G494" s="394" t="s">
        <v>7231</v>
      </c>
      <c r="H494" s="394" t="s">
        <v>7232</v>
      </c>
      <c r="I494" s="397">
        <v>300</v>
      </c>
      <c r="J494" s="394" t="s">
        <v>7098</v>
      </c>
      <c r="K494" s="384">
        <v>2</v>
      </c>
      <c r="L494" s="384">
        <v>7</v>
      </c>
      <c r="M494" s="385" t="s">
        <v>8111</v>
      </c>
      <c r="N494" s="382" t="s">
        <v>7105</v>
      </c>
      <c r="O494" s="386">
        <v>600</v>
      </c>
    </row>
    <row r="495" spans="1:15" ht="16.8" customHeight="1" thickBot="1" x14ac:dyDescent="0.35">
      <c r="A495" s="351" t="s">
        <v>8112</v>
      </c>
      <c r="B495" s="399" t="s">
        <v>6104</v>
      </c>
      <c r="C495" s="365" t="s">
        <v>6127</v>
      </c>
      <c r="D495" s="366" t="s">
        <v>6126</v>
      </c>
      <c r="E495" s="384" t="s">
        <v>4139</v>
      </c>
      <c r="F495" s="394" t="s">
        <v>7230</v>
      </c>
      <c r="G495" s="394" t="s">
        <v>7231</v>
      </c>
      <c r="H495" s="394" t="s">
        <v>7232</v>
      </c>
      <c r="I495" s="397">
        <v>300</v>
      </c>
      <c r="J495" s="394" t="s">
        <v>7098</v>
      </c>
      <c r="K495" s="384">
        <v>2</v>
      </c>
      <c r="L495" s="384">
        <v>7</v>
      </c>
      <c r="M495" s="385" t="s">
        <v>8113</v>
      </c>
      <c r="N495" s="382" t="s">
        <v>7105</v>
      </c>
      <c r="O495" s="386">
        <v>600</v>
      </c>
    </row>
    <row r="496" spans="1:15" ht="16.8" customHeight="1" thickBot="1" x14ac:dyDescent="0.35">
      <c r="A496" s="351" t="s">
        <v>8114</v>
      </c>
      <c r="B496" s="400" t="s">
        <v>6093</v>
      </c>
      <c r="C496" s="365" t="s">
        <v>6127</v>
      </c>
      <c r="D496" s="366" t="s">
        <v>6126</v>
      </c>
      <c r="E496" s="384" t="s">
        <v>4139</v>
      </c>
      <c r="F496" s="394" t="s">
        <v>7230</v>
      </c>
      <c r="G496" s="394" t="s">
        <v>7231</v>
      </c>
      <c r="H496" s="394" t="s">
        <v>7232</v>
      </c>
      <c r="I496" s="397">
        <v>300</v>
      </c>
      <c r="J496" s="394" t="s">
        <v>7098</v>
      </c>
      <c r="K496" s="384">
        <v>2</v>
      </c>
      <c r="L496" s="384">
        <v>7</v>
      </c>
      <c r="M496" s="385" t="s">
        <v>8115</v>
      </c>
      <c r="N496" s="382" t="s">
        <v>7105</v>
      </c>
      <c r="O496" s="386">
        <v>600</v>
      </c>
    </row>
    <row r="497" spans="1:15" ht="16.8" customHeight="1" thickBot="1" x14ac:dyDescent="0.35">
      <c r="A497" s="351" t="s">
        <v>8093</v>
      </c>
      <c r="B497" s="400" t="s">
        <v>6093</v>
      </c>
      <c r="C497" s="365" t="s">
        <v>6127</v>
      </c>
      <c r="D497" s="366" t="s">
        <v>6126</v>
      </c>
      <c r="E497" s="384" t="s">
        <v>4139</v>
      </c>
      <c r="F497" s="394" t="s">
        <v>7230</v>
      </c>
      <c r="G497" s="394" t="s">
        <v>7231</v>
      </c>
      <c r="H497" s="394" t="s">
        <v>7232</v>
      </c>
      <c r="I497" s="397">
        <v>300</v>
      </c>
      <c r="J497" s="394" t="s">
        <v>7098</v>
      </c>
      <c r="K497" s="384">
        <v>2</v>
      </c>
      <c r="L497" s="384">
        <v>7</v>
      </c>
      <c r="M497" s="385" t="s">
        <v>8116</v>
      </c>
      <c r="N497" s="382" t="s">
        <v>7105</v>
      </c>
      <c r="O497" s="386">
        <v>600</v>
      </c>
    </row>
    <row r="498" spans="1:15" ht="16.8" customHeight="1" thickBot="1" x14ac:dyDescent="0.35">
      <c r="A498" s="351" t="s">
        <v>8117</v>
      </c>
      <c r="B498" s="400" t="s">
        <v>6093</v>
      </c>
      <c r="C498" s="365" t="s">
        <v>6127</v>
      </c>
      <c r="D498" s="366" t="s">
        <v>6126</v>
      </c>
      <c r="E498" s="384" t="s">
        <v>4139</v>
      </c>
      <c r="F498" s="394" t="s">
        <v>7230</v>
      </c>
      <c r="G498" s="394" t="s">
        <v>7231</v>
      </c>
      <c r="H498" s="394" t="s">
        <v>7232</v>
      </c>
      <c r="I498" s="397">
        <v>300</v>
      </c>
      <c r="J498" s="394" t="s">
        <v>7098</v>
      </c>
      <c r="K498" s="384">
        <v>2</v>
      </c>
      <c r="L498" s="384">
        <v>7</v>
      </c>
      <c r="M498" s="385" t="s">
        <v>8118</v>
      </c>
      <c r="N498" s="382" t="s">
        <v>7105</v>
      </c>
      <c r="O498" s="386">
        <v>600</v>
      </c>
    </row>
    <row r="499" spans="1:15" ht="16.8" customHeight="1" thickBot="1" x14ac:dyDescent="0.35">
      <c r="A499" s="351" t="s">
        <v>8119</v>
      </c>
      <c r="B499" s="400" t="s">
        <v>6093</v>
      </c>
      <c r="C499" s="365" t="s">
        <v>6127</v>
      </c>
      <c r="D499" s="366" t="s">
        <v>6126</v>
      </c>
      <c r="E499" s="384" t="s">
        <v>4139</v>
      </c>
      <c r="F499" s="394" t="s">
        <v>7230</v>
      </c>
      <c r="G499" s="394" t="s">
        <v>7231</v>
      </c>
      <c r="H499" s="394" t="s">
        <v>7232</v>
      </c>
      <c r="I499" s="397">
        <v>300</v>
      </c>
      <c r="J499" s="394" t="s">
        <v>7098</v>
      </c>
      <c r="K499" s="384">
        <v>2</v>
      </c>
      <c r="L499" s="384">
        <v>7</v>
      </c>
      <c r="M499" s="385" t="s">
        <v>8120</v>
      </c>
      <c r="N499" s="382" t="s">
        <v>7105</v>
      </c>
      <c r="O499" s="386">
        <v>600</v>
      </c>
    </row>
    <row r="500" spans="1:15" ht="16.8" customHeight="1" thickBot="1" x14ac:dyDescent="0.35">
      <c r="A500" s="351" t="s">
        <v>1692</v>
      </c>
      <c r="B500" s="409" t="s">
        <v>6076</v>
      </c>
      <c r="C500" s="365" t="s">
        <v>6127</v>
      </c>
      <c r="D500" s="366" t="s">
        <v>6126</v>
      </c>
      <c r="E500" s="384" t="s">
        <v>4139</v>
      </c>
      <c r="F500" s="394" t="s">
        <v>7230</v>
      </c>
      <c r="G500" s="394" t="s">
        <v>7231</v>
      </c>
      <c r="H500" s="394" t="s">
        <v>7232</v>
      </c>
      <c r="I500" s="397">
        <v>300</v>
      </c>
      <c r="J500" s="394" t="s">
        <v>7098</v>
      </c>
      <c r="K500" s="384">
        <v>1</v>
      </c>
      <c r="L500" s="384">
        <v>7</v>
      </c>
      <c r="M500" s="385" t="s">
        <v>8121</v>
      </c>
      <c r="N500" s="382" t="s">
        <v>7098</v>
      </c>
      <c r="O500" s="386">
        <v>300</v>
      </c>
    </row>
    <row r="501" spans="1:15" ht="16.8" customHeight="1" thickBot="1" x14ac:dyDescent="0.35">
      <c r="A501" s="351" t="s">
        <v>8122</v>
      </c>
      <c r="B501" s="409" t="s">
        <v>6076</v>
      </c>
      <c r="C501" s="365" t="s">
        <v>6127</v>
      </c>
      <c r="D501" s="366" t="s">
        <v>6126</v>
      </c>
      <c r="E501" s="384" t="s">
        <v>4139</v>
      </c>
      <c r="F501" s="394" t="s">
        <v>7230</v>
      </c>
      <c r="G501" s="394" t="s">
        <v>7231</v>
      </c>
      <c r="H501" s="394" t="s">
        <v>7232</v>
      </c>
      <c r="I501" s="397">
        <v>300</v>
      </c>
      <c r="J501" s="394" t="s">
        <v>7098</v>
      </c>
      <c r="K501" s="384">
        <v>3</v>
      </c>
      <c r="L501" s="384">
        <v>7</v>
      </c>
      <c r="M501" s="385" t="s">
        <v>8123</v>
      </c>
      <c r="N501" s="382" t="s">
        <v>7100</v>
      </c>
      <c r="O501" s="386">
        <v>900</v>
      </c>
    </row>
    <row r="502" spans="1:15" ht="16.8" customHeight="1" thickBot="1" x14ac:dyDescent="0.35">
      <c r="A502" s="351" t="s">
        <v>8124</v>
      </c>
      <c r="B502" s="409" t="s">
        <v>6972</v>
      </c>
      <c r="C502" s="365" t="s">
        <v>6127</v>
      </c>
      <c r="D502" s="366" t="s">
        <v>6126</v>
      </c>
      <c r="E502" s="384" t="s">
        <v>4139</v>
      </c>
      <c r="F502" s="394" t="s">
        <v>7230</v>
      </c>
      <c r="G502" s="394" t="s">
        <v>7231</v>
      </c>
      <c r="H502" s="394" t="s">
        <v>7232</v>
      </c>
      <c r="I502" s="397">
        <v>300</v>
      </c>
      <c r="J502" s="394" t="s">
        <v>7098</v>
      </c>
      <c r="K502" s="384">
        <v>1</v>
      </c>
      <c r="L502" s="384">
        <v>7</v>
      </c>
      <c r="M502" s="385" t="s">
        <v>8125</v>
      </c>
      <c r="N502" s="382" t="s">
        <v>7098</v>
      </c>
      <c r="O502" s="386">
        <v>300</v>
      </c>
    </row>
    <row r="503" spans="1:15" ht="16.8" customHeight="1" thickBot="1" x14ac:dyDescent="0.35">
      <c r="A503" s="351" t="s">
        <v>8126</v>
      </c>
      <c r="B503" s="421" t="s">
        <v>6099</v>
      </c>
      <c r="C503" s="365" t="s">
        <v>6127</v>
      </c>
      <c r="D503" s="366" t="s">
        <v>6126</v>
      </c>
      <c r="E503" s="384" t="s">
        <v>4139</v>
      </c>
      <c r="F503" s="394" t="s">
        <v>7230</v>
      </c>
      <c r="G503" s="394" t="s">
        <v>7231</v>
      </c>
      <c r="H503" s="394" t="s">
        <v>7232</v>
      </c>
      <c r="I503" s="397">
        <v>300</v>
      </c>
      <c r="J503" s="394" t="s">
        <v>7098</v>
      </c>
      <c r="K503" s="384">
        <v>1</v>
      </c>
      <c r="L503" s="384">
        <v>7</v>
      </c>
      <c r="M503" s="385" t="s">
        <v>8127</v>
      </c>
      <c r="N503" s="382" t="s">
        <v>7098</v>
      </c>
      <c r="O503" s="386">
        <v>300</v>
      </c>
    </row>
    <row r="504" spans="1:15" ht="16.8" customHeight="1" thickBot="1" x14ac:dyDescent="0.35">
      <c r="A504" s="351" t="s">
        <v>8128</v>
      </c>
      <c r="B504" s="401" t="s">
        <v>5945</v>
      </c>
      <c r="C504" s="365" t="s">
        <v>6127</v>
      </c>
      <c r="D504" s="366" t="s">
        <v>6126</v>
      </c>
      <c r="E504" s="384" t="s">
        <v>4139</v>
      </c>
      <c r="F504" s="394" t="s">
        <v>7230</v>
      </c>
      <c r="G504" s="394" t="s">
        <v>7231</v>
      </c>
      <c r="H504" s="394" t="s">
        <v>7232</v>
      </c>
      <c r="I504" s="397">
        <v>500</v>
      </c>
      <c r="J504" s="394" t="s">
        <v>7095</v>
      </c>
      <c r="K504" s="384">
        <v>1</v>
      </c>
      <c r="L504" s="384">
        <v>7</v>
      </c>
      <c r="M504" s="385" t="s">
        <v>8129</v>
      </c>
      <c r="N504" s="382" t="s">
        <v>7095</v>
      </c>
      <c r="O504" s="386">
        <v>500</v>
      </c>
    </row>
    <row r="505" spans="1:15" ht="16.8" customHeight="1" thickBot="1" x14ac:dyDescent="0.35">
      <c r="A505" s="351" t="s">
        <v>8130</v>
      </c>
      <c r="B505" s="396" t="s">
        <v>6975</v>
      </c>
      <c r="C505" s="365" t="s">
        <v>6127</v>
      </c>
      <c r="D505" s="366" t="s">
        <v>6126</v>
      </c>
      <c r="E505" s="384" t="s">
        <v>4139</v>
      </c>
      <c r="F505" s="394" t="s">
        <v>7230</v>
      </c>
      <c r="G505" s="394" t="s">
        <v>7231</v>
      </c>
      <c r="H505" s="394" t="s">
        <v>7232</v>
      </c>
      <c r="I505" s="397">
        <v>700</v>
      </c>
      <c r="J505" s="394" t="s">
        <v>7107</v>
      </c>
      <c r="K505" s="384">
        <v>2</v>
      </c>
      <c r="L505" s="384">
        <v>8</v>
      </c>
      <c r="M505" s="385" t="s">
        <v>8131</v>
      </c>
      <c r="N505" s="382" t="s">
        <v>7119</v>
      </c>
      <c r="O505" s="383">
        <v>1.4</v>
      </c>
    </row>
    <row r="506" spans="1:15" ht="16.8" customHeight="1" thickBot="1" x14ac:dyDescent="0.35">
      <c r="A506" s="351" t="s">
        <v>8132</v>
      </c>
      <c r="B506" s="400" t="s">
        <v>6093</v>
      </c>
      <c r="C506" s="365" t="s">
        <v>6127</v>
      </c>
      <c r="D506" s="366" t="s">
        <v>6126</v>
      </c>
      <c r="E506" s="384" t="s">
        <v>4139</v>
      </c>
      <c r="F506" s="394" t="s">
        <v>7230</v>
      </c>
      <c r="G506" s="394" t="s">
        <v>7231</v>
      </c>
      <c r="H506" s="394" t="s">
        <v>7232</v>
      </c>
      <c r="I506" s="397">
        <v>300</v>
      </c>
      <c r="J506" s="394" t="s">
        <v>7098</v>
      </c>
      <c r="K506" s="384">
        <v>2</v>
      </c>
      <c r="L506" s="384">
        <v>8</v>
      </c>
      <c r="M506" s="385" t="s">
        <v>8133</v>
      </c>
      <c r="N506" s="382" t="s">
        <v>7105</v>
      </c>
      <c r="O506" s="386">
        <v>600</v>
      </c>
    </row>
    <row r="507" spans="1:15" ht="16.8" customHeight="1" thickBot="1" x14ac:dyDescent="0.35">
      <c r="A507" s="351" t="s">
        <v>8134</v>
      </c>
      <c r="B507" s="411" t="s">
        <v>6977</v>
      </c>
      <c r="C507" s="365" t="s">
        <v>6127</v>
      </c>
      <c r="D507" s="366" t="s">
        <v>6126</v>
      </c>
      <c r="E507" s="384" t="s">
        <v>4139</v>
      </c>
      <c r="F507" s="394" t="s">
        <v>7230</v>
      </c>
      <c r="G507" s="394" t="s">
        <v>7231</v>
      </c>
      <c r="H507" s="394" t="s">
        <v>7232</v>
      </c>
      <c r="I507" s="397">
        <v>300</v>
      </c>
      <c r="J507" s="394" t="s">
        <v>7098</v>
      </c>
      <c r="K507" s="384">
        <v>2</v>
      </c>
      <c r="L507" s="384">
        <v>8</v>
      </c>
      <c r="M507" s="385" t="s">
        <v>8135</v>
      </c>
      <c r="N507" s="382" t="s">
        <v>7105</v>
      </c>
      <c r="O507" s="386">
        <v>600</v>
      </c>
    </row>
    <row r="508" spans="1:15" ht="16.8" customHeight="1" thickBot="1" x14ac:dyDescent="0.35">
      <c r="A508" s="351" t="s">
        <v>8136</v>
      </c>
      <c r="B508" s="365" t="s">
        <v>6978</v>
      </c>
      <c r="C508" s="365" t="s">
        <v>6127</v>
      </c>
      <c r="D508" s="366" t="s">
        <v>6126</v>
      </c>
      <c r="E508" s="384" t="s">
        <v>4139</v>
      </c>
      <c r="F508" s="394" t="s">
        <v>7230</v>
      </c>
      <c r="G508" s="394" t="s">
        <v>7231</v>
      </c>
      <c r="H508" s="394" t="s">
        <v>7232</v>
      </c>
      <c r="I508" s="397">
        <v>300</v>
      </c>
      <c r="J508" s="394" t="s">
        <v>7098</v>
      </c>
      <c r="K508" s="384">
        <v>1</v>
      </c>
      <c r="L508" s="384">
        <v>9</v>
      </c>
      <c r="M508" s="385" t="s">
        <v>8137</v>
      </c>
      <c r="N508" s="382" t="s">
        <v>7098</v>
      </c>
      <c r="O508" s="386">
        <v>300</v>
      </c>
    </row>
    <row r="509" spans="1:15" ht="16.8" customHeight="1" thickBot="1" x14ac:dyDescent="0.35">
      <c r="A509" s="351" t="s">
        <v>8138</v>
      </c>
      <c r="B509" s="399" t="s">
        <v>6104</v>
      </c>
      <c r="C509" s="365" t="s">
        <v>6127</v>
      </c>
      <c r="D509" s="366" t="s">
        <v>6126</v>
      </c>
      <c r="E509" s="384" t="s">
        <v>4139</v>
      </c>
      <c r="F509" s="394" t="s">
        <v>7230</v>
      </c>
      <c r="G509" s="394" t="s">
        <v>7231</v>
      </c>
      <c r="H509" s="394" t="s">
        <v>7232</v>
      </c>
      <c r="I509" s="397">
        <v>300</v>
      </c>
      <c r="J509" s="394" t="s">
        <v>7098</v>
      </c>
      <c r="K509" s="384">
        <v>1</v>
      </c>
      <c r="L509" s="384">
        <v>9</v>
      </c>
      <c r="M509" s="385" t="s">
        <v>8139</v>
      </c>
      <c r="N509" s="382" t="s">
        <v>7098</v>
      </c>
      <c r="O509" s="386">
        <v>300</v>
      </c>
    </row>
    <row r="510" spans="1:15" ht="16.8" customHeight="1" thickBot="1" x14ac:dyDescent="0.35">
      <c r="A510" s="351" t="s">
        <v>8140</v>
      </c>
      <c r="B510" s="365" t="s">
        <v>6978</v>
      </c>
      <c r="C510" s="365" t="s">
        <v>6127</v>
      </c>
      <c r="D510" s="366" t="s">
        <v>6126</v>
      </c>
      <c r="E510" s="384" t="s">
        <v>4139</v>
      </c>
      <c r="F510" s="394" t="s">
        <v>7230</v>
      </c>
      <c r="G510" s="394" t="s">
        <v>7231</v>
      </c>
      <c r="H510" s="394" t="s">
        <v>7232</v>
      </c>
      <c r="I510" s="395">
        <v>1</v>
      </c>
      <c r="J510" s="394" t="s">
        <v>7101</v>
      </c>
      <c r="K510" s="384">
        <v>1</v>
      </c>
      <c r="L510" s="384">
        <v>10</v>
      </c>
      <c r="M510" s="385" t="s">
        <v>8141</v>
      </c>
      <c r="N510" s="382" t="s">
        <v>7101</v>
      </c>
      <c r="O510" s="383">
        <v>1</v>
      </c>
    </row>
    <row r="511" spans="1:15" ht="16.8" customHeight="1" thickBot="1" x14ac:dyDescent="0.35">
      <c r="A511" s="351" t="s">
        <v>8142</v>
      </c>
      <c r="B511" s="407" t="s">
        <v>1101</v>
      </c>
      <c r="C511" s="365" t="s">
        <v>6127</v>
      </c>
      <c r="D511" s="366" t="s">
        <v>6126</v>
      </c>
      <c r="E511" s="384" t="s">
        <v>4139</v>
      </c>
      <c r="F511" s="394" t="s">
        <v>7230</v>
      </c>
      <c r="G511" s="394" t="s">
        <v>7231</v>
      </c>
      <c r="H511" s="394" t="s">
        <v>7232</v>
      </c>
      <c r="I511" s="397">
        <v>300</v>
      </c>
      <c r="J511" s="394" t="s">
        <v>7098</v>
      </c>
      <c r="K511" s="384">
        <v>1</v>
      </c>
      <c r="L511" s="384">
        <v>10</v>
      </c>
      <c r="M511" s="385" t="s">
        <v>8143</v>
      </c>
      <c r="N511" s="382" t="s">
        <v>7098</v>
      </c>
      <c r="O511" s="386">
        <v>300</v>
      </c>
    </row>
    <row r="512" spans="1:15" ht="16.8" customHeight="1" thickBot="1" x14ac:dyDescent="0.35">
      <c r="A512" s="351" t="s">
        <v>8142</v>
      </c>
      <c r="B512" s="403" t="s">
        <v>6880</v>
      </c>
      <c r="C512" s="365" t="s">
        <v>6127</v>
      </c>
      <c r="D512" s="366" t="s">
        <v>6126</v>
      </c>
      <c r="E512" s="384" t="s">
        <v>4139</v>
      </c>
      <c r="F512" s="394" t="s">
        <v>7230</v>
      </c>
      <c r="G512" s="394" t="s">
        <v>7231</v>
      </c>
      <c r="H512" s="394" t="s">
        <v>7232</v>
      </c>
      <c r="I512" s="397">
        <v>500</v>
      </c>
      <c r="J512" s="394" t="s">
        <v>7095</v>
      </c>
      <c r="K512" s="384">
        <v>1</v>
      </c>
      <c r="L512" s="384">
        <v>10</v>
      </c>
      <c r="M512" s="385" t="s">
        <v>8144</v>
      </c>
      <c r="N512" s="382" t="s">
        <v>7095</v>
      </c>
      <c r="O512" s="386">
        <v>500</v>
      </c>
    </row>
    <row r="513" spans="1:15" ht="16.8" customHeight="1" thickBot="1" x14ac:dyDescent="0.35">
      <c r="A513" s="352" t="s">
        <v>1693</v>
      </c>
      <c r="B513" s="409" t="s">
        <v>6076</v>
      </c>
      <c r="C513" s="365" t="s">
        <v>6127</v>
      </c>
      <c r="D513" s="366" t="s">
        <v>6126</v>
      </c>
      <c r="E513" s="384" t="s">
        <v>4139</v>
      </c>
      <c r="F513" s="394" t="s">
        <v>7230</v>
      </c>
      <c r="G513" s="394" t="s">
        <v>7231</v>
      </c>
      <c r="H513" s="394" t="s">
        <v>7232</v>
      </c>
      <c r="I513" s="397">
        <v>300</v>
      </c>
      <c r="J513" s="394" t="s">
        <v>7098</v>
      </c>
      <c r="K513" s="384">
        <v>1</v>
      </c>
      <c r="L513" s="384">
        <v>12</v>
      </c>
      <c r="M513" s="385" t="s">
        <v>8145</v>
      </c>
      <c r="N513" s="382" t="s">
        <v>7098</v>
      </c>
      <c r="O513" s="386">
        <v>300</v>
      </c>
    </row>
    <row r="514" spans="1:15" ht="16.8" customHeight="1" thickBot="1" x14ac:dyDescent="0.35">
      <c r="A514" s="351" t="s">
        <v>1693</v>
      </c>
      <c r="B514" s="409" t="s">
        <v>6076</v>
      </c>
      <c r="C514" s="365" t="s">
        <v>6127</v>
      </c>
      <c r="D514" s="366" t="s">
        <v>6126</v>
      </c>
      <c r="E514" s="384" t="s">
        <v>4139</v>
      </c>
      <c r="F514" s="394" t="s">
        <v>7230</v>
      </c>
      <c r="G514" s="394" t="s">
        <v>7231</v>
      </c>
      <c r="H514" s="394" t="s">
        <v>7232</v>
      </c>
      <c r="I514" s="397">
        <v>300</v>
      </c>
      <c r="J514" s="394" t="s">
        <v>7098</v>
      </c>
      <c r="K514" s="384">
        <v>3</v>
      </c>
      <c r="L514" s="384">
        <v>12</v>
      </c>
      <c r="M514" s="385" t="s">
        <v>8146</v>
      </c>
      <c r="N514" s="382" t="s">
        <v>7100</v>
      </c>
      <c r="O514" s="386">
        <v>900</v>
      </c>
    </row>
    <row r="515" spans="1:15" ht="16.8" customHeight="1" thickBot="1" x14ac:dyDescent="0.35">
      <c r="A515" s="351" t="s">
        <v>8147</v>
      </c>
      <c r="B515" s="437" t="s">
        <v>6980</v>
      </c>
      <c r="C515" s="365" t="s">
        <v>6127</v>
      </c>
      <c r="D515" s="366" t="s">
        <v>6126</v>
      </c>
      <c r="E515" s="384" t="s">
        <v>4139</v>
      </c>
      <c r="F515" s="394" t="s">
        <v>7230</v>
      </c>
      <c r="G515" s="394" t="s">
        <v>7231</v>
      </c>
      <c r="H515" s="394" t="s">
        <v>7232</v>
      </c>
      <c r="I515" s="397">
        <v>300</v>
      </c>
      <c r="J515" s="394" t="s">
        <v>7098</v>
      </c>
      <c r="K515" s="384">
        <v>2</v>
      </c>
      <c r="L515" s="384" t="s">
        <v>1775</v>
      </c>
      <c r="M515" s="385" t="s">
        <v>8148</v>
      </c>
      <c r="N515" s="382" t="s">
        <v>7105</v>
      </c>
      <c r="O515" s="386">
        <v>600</v>
      </c>
    </row>
    <row r="516" spans="1:15" ht="16.8" customHeight="1" thickBot="1" x14ac:dyDescent="0.35">
      <c r="A516" s="351" t="s">
        <v>8149</v>
      </c>
      <c r="B516" s="431" t="s">
        <v>6069</v>
      </c>
      <c r="C516" s="365" t="s">
        <v>6127</v>
      </c>
      <c r="D516" s="366" t="s">
        <v>6126</v>
      </c>
      <c r="E516" s="384" t="s">
        <v>4139</v>
      </c>
      <c r="F516" s="394" t="s">
        <v>7230</v>
      </c>
      <c r="G516" s="394" t="s">
        <v>7231</v>
      </c>
      <c r="H516" s="394" t="s">
        <v>7232</v>
      </c>
      <c r="I516" s="397">
        <v>300</v>
      </c>
      <c r="J516" s="394" t="s">
        <v>7098</v>
      </c>
      <c r="K516" s="384">
        <v>5</v>
      </c>
      <c r="L516" s="384" t="s">
        <v>1775</v>
      </c>
      <c r="M516" s="385" t="s">
        <v>8150</v>
      </c>
      <c r="N516" s="382" t="s">
        <v>7109</v>
      </c>
      <c r="O516" s="383">
        <v>1.5</v>
      </c>
    </row>
    <row r="517" spans="1:15" ht="16.8" customHeight="1" thickBot="1" x14ac:dyDescent="0.35">
      <c r="A517" s="351" t="s">
        <v>8151</v>
      </c>
      <c r="B517" s="454" t="s">
        <v>8152</v>
      </c>
      <c r="C517" s="365" t="s">
        <v>6127</v>
      </c>
      <c r="D517" s="366" t="s">
        <v>6126</v>
      </c>
      <c r="E517" s="384" t="s">
        <v>4139</v>
      </c>
      <c r="F517" s="394" t="s">
        <v>7230</v>
      </c>
      <c r="G517" s="394" t="s">
        <v>7231</v>
      </c>
      <c r="H517" s="394" t="s">
        <v>7232</v>
      </c>
      <c r="I517" s="397">
        <v>500</v>
      </c>
      <c r="J517" s="394" t="s">
        <v>7095</v>
      </c>
      <c r="K517" s="384">
        <v>1</v>
      </c>
      <c r="L517" s="384" t="s">
        <v>1775</v>
      </c>
      <c r="M517" s="385" t="s">
        <v>8153</v>
      </c>
      <c r="N517" s="382" t="s">
        <v>7095</v>
      </c>
      <c r="O517" s="386">
        <v>500</v>
      </c>
    </row>
    <row r="518" spans="1:15" ht="16.8" customHeight="1" thickBot="1" x14ac:dyDescent="0.35">
      <c r="A518" s="351" t="s">
        <v>8154</v>
      </c>
      <c r="B518" s="416" t="s">
        <v>6064</v>
      </c>
      <c r="C518" s="365" t="s">
        <v>6127</v>
      </c>
      <c r="D518" s="366" t="s">
        <v>6126</v>
      </c>
      <c r="E518" s="384" t="s">
        <v>4139</v>
      </c>
      <c r="F518" s="394" t="s">
        <v>7230</v>
      </c>
      <c r="G518" s="394" t="s">
        <v>7231</v>
      </c>
      <c r="H518" s="394" t="s">
        <v>7232</v>
      </c>
      <c r="I518" s="397">
        <v>300</v>
      </c>
      <c r="J518" s="394" t="s">
        <v>7098</v>
      </c>
      <c r="K518" s="384">
        <v>2</v>
      </c>
      <c r="L518" s="384" t="s">
        <v>1775</v>
      </c>
      <c r="M518" s="385" t="s">
        <v>8155</v>
      </c>
      <c r="N518" s="382" t="s">
        <v>7105</v>
      </c>
      <c r="O518" s="386">
        <v>600</v>
      </c>
    </row>
    <row r="519" spans="1:15" ht="16.8" customHeight="1" thickBot="1" x14ac:dyDescent="0.35">
      <c r="A519" s="351" t="s">
        <v>8156</v>
      </c>
      <c r="B519" s="420" t="s">
        <v>6089</v>
      </c>
      <c r="C519" s="365" t="s">
        <v>6127</v>
      </c>
      <c r="D519" s="366" t="s">
        <v>6126</v>
      </c>
      <c r="E519" s="384" t="s">
        <v>4139</v>
      </c>
      <c r="F519" s="394" t="s">
        <v>7230</v>
      </c>
      <c r="G519" s="394" t="s">
        <v>7231</v>
      </c>
      <c r="H519" s="394" t="s">
        <v>7232</v>
      </c>
      <c r="I519" s="397">
        <v>300</v>
      </c>
      <c r="J519" s="394" t="s">
        <v>7098</v>
      </c>
      <c r="K519" s="384">
        <v>2</v>
      </c>
      <c r="L519" s="384" t="s">
        <v>1775</v>
      </c>
      <c r="M519" s="385" t="s">
        <v>8157</v>
      </c>
      <c r="N519" s="382" t="s">
        <v>7105</v>
      </c>
      <c r="O519" s="386">
        <v>600</v>
      </c>
    </row>
    <row r="520" spans="1:15" ht="16.8" customHeight="1" thickBot="1" x14ac:dyDescent="0.35">
      <c r="A520" s="351" t="s">
        <v>2468</v>
      </c>
      <c r="B520" s="420" t="s">
        <v>6089</v>
      </c>
      <c r="C520" s="365" t="s">
        <v>6127</v>
      </c>
      <c r="D520" s="366" t="s">
        <v>6126</v>
      </c>
      <c r="E520" s="384" t="s">
        <v>4139</v>
      </c>
      <c r="F520" s="394" t="s">
        <v>7230</v>
      </c>
      <c r="G520" s="394" t="s">
        <v>7231</v>
      </c>
      <c r="H520" s="394" t="s">
        <v>7232</v>
      </c>
      <c r="I520" s="397">
        <v>300</v>
      </c>
      <c r="J520" s="394" t="s">
        <v>7098</v>
      </c>
      <c r="K520" s="384">
        <v>2</v>
      </c>
      <c r="L520" s="384" t="s">
        <v>1775</v>
      </c>
      <c r="M520" s="385" t="s">
        <v>8158</v>
      </c>
      <c r="N520" s="382" t="s">
        <v>7105</v>
      </c>
      <c r="O520" s="386">
        <v>600</v>
      </c>
    </row>
    <row r="521" spans="1:15" ht="16.8" customHeight="1" thickBot="1" x14ac:dyDescent="0.35">
      <c r="A521" s="352" t="s">
        <v>8159</v>
      </c>
      <c r="B521" s="365" t="s">
        <v>6973</v>
      </c>
      <c r="C521" s="365" t="s">
        <v>6127</v>
      </c>
      <c r="D521" s="366" t="s">
        <v>6126</v>
      </c>
      <c r="E521" s="384" t="s">
        <v>4139</v>
      </c>
      <c r="F521" s="394" t="s">
        <v>7230</v>
      </c>
      <c r="G521" s="394" t="s">
        <v>7231</v>
      </c>
      <c r="H521" s="394" t="s">
        <v>7232</v>
      </c>
      <c r="I521" s="397">
        <v>300</v>
      </c>
      <c r="J521" s="394" t="s">
        <v>7098</v>
      </c>
      <c r="K521" s="384">
        <v>1</v>
      </c>
      <c r="L521" s="384" t="s">
        <v>1775</v>
      </c>
      <c r="M521" s="385" t="s">
        <v>8160</v>
      </c>
      <c r="N521" s="382" t="s">
        <v>7098</v>
      </c>
      <c r="O521" s="386">
        <v>300</v>
      </c>
    </row>
    <row r="522" spans="1:15" ht="16.8" customHeight="1" thickBot="1" x14ac:dyDescent="0.35">
      <c r="A522" s="351" t="s">
        <v>8161</v>
      </c>
      <c r="B522" s="421" t="s">
        <v>7111</v>
      </c>
      <c r="C522" s="365" t="s">
        <v>6127</v>
      </c>
      <c r="D522" s="366" t="s">
        <v>6126</v>
      </c>
      <c r="E522" s="384" t="s">
        <v>4139</v>
      </c>
      <c r="F522" s="394" t="s">
        <v>7230</v>
      </c>
      <c r="G522" s="394" t="s">
        <v>7231</v>
      </c>
      <c r="H522" s="394" t="s">
        <v>7232</v>
      </c>
      <c r="I522" s="397">
        <v>300</v>
      </c>
      <c r="J522" s="394" t="s">
        <v>7098</v>
      </c>
      <c r="K522" s="384">
        <v>1</v>
      </c>
      <c r="L522" s="384" t="s">
        <v>1775</v>
      </c>
      <c r="M522" s="385" t="s">
        <v>8162</v>
      </c>
      <c r="N522" s="382" t="s">
        <v>7098</v>
      </c>
      <c r="O522" s="386">
        <v>300</v>
      </c>
    </row>
    <row r="523" spans="1:15" ht="16.8" customHeight="1" thickBot="1" x14ac:dyDescent="0.35">
      <c r="A523" s="351" t="s">
        <v>8163</v>
      </c>
      <c r="B523" s="401" t="s">
        <v>5945</v>
      </c>
      <c r="C523" s="365" t="s">
        <v>6127</v>
      </c>
      <c r="D523" s="366" t="s">
        <v>6126</v>
      </c>
      <c r="E523" s="384" t="s">
        <v>4139</v>
      </c>
      <c r="F523" s="394" t="s">
        <v>7230</v>
      </c>
      <c r="G523" s="394" t="s">
        <v>7231</v>
      </c>
      <c r="H523" s="394" t="s">
        <v>7232</v>
      </c>
      <c r="I523" s="397">
        <v>300</v>
      </c>
      <c r="J523" s="394" t="s">
        <v>7098</v>
      </c>
      <c r="K523" s="384">
        <v>1</v>
      </c>
      <c r="L523" s="384" t="s">
        <v>1775</v>
      </c>
      <c r="M523" s="385" t="s">
        <v>8164</v>
      </c>
      <c r="N523" s="382" t="s">
        <v>7098</v>
      </c>
      <c r="O523" s="386">
        <v>300</v>
      </c>
    </row>
    <row r="524" spans="1:15" ht="16.8" customHeight="1" thickBot="1" x14ac:dyDescent="0.35">
      <c r="A524" s="351" t="s">
        <v>8165</v>
      </c>
      <c r="B524" s="411" t="s">
        <v>6977</v>
      </c>
      <c r="C524" s="365" t="s">
        <v>6127</v>
      </c>
      <c r="D524" s="366" t="s">
        <v>6126</v>
      </c>
      <c r="E524" s="384" t="s">
        <v>4139</v>
      </c>
      <c r="F524" s="394" t="s">
        <v>7230</v>
      </c>
      <c r="G524" s="394" t="s">
        <v>7231</v>
      </c>
      <c r="H524" s="394" t="s">
        <v>7232</v>
      </c>
      <c r="I524" s="397">
        <v>300</v>
      </c>
      <c r="J524" s="394" t="s">
        <v>7098</v>
      </c>
      <c r="K524" s="384">
        <v>1</v>
      </c>
      <c r="L524" s="384" t="s">
        <v>1775</v>
      </c>
      <c r="M524" s="385" t="s">
        <v>8166</v>
      </c>
      <c r="N524" s="382" t="s">
        <v>7098</v>
      </c>
      <c r="O524" s="386">
        <v>300</v>
      </c>
    </row>
    <row r="525" spans="1:15" ht="16.8" customHeight="1" thickBot="1" x14ac:dyDescent="0.35">
      <c r="A525" s="351" t="s">
        <v>8167</v>
      </c>
      <c r="B525" s="403" t="s">
        <v>6880</v>
      </c>
      <c r="C525" s="365" t="s">
        <v>6127</v>
      </c>
      <c r="D525" s="366" t="s">
        <v>6126</v>
      </c>
      <c r="E525" s="384" t="s">
        <v>4139</v>
      </c>
      <c r="F525" s="394" t="s">
        <v>7230</v>
      </c>
      <c r="G525" s="394" t="s">
        <v>7231</v>
      </c>
      <c r="H525" s="394" t="s">
        <v>7232</v>
      </c>
      <c r="I525" s="397">
        <v>300</v>
      </c>
      <c r="J525" s="394" t="s">
        <v>7098</v>
      </c>
      <c r="K525" s="384">
        <v>1</v>
      </c>
      <c r="L525" s="384" t="s">
        <v>1775</v>
      </c>
      <c r="M525" s="385" t="s">
        <v>8168</v>
      </c>
      <c r="N525" s="382" t="s">
        <v>7098</v>
      </c>
      <c r="O525" s="386">
        <v>300</v>
      </c>
    </row>
    <row r="526" spans="1:15" ht="16.8" customHeight="1" thickBot="1" x14ac:dyDescent="0.35">
      <c r="A526" s="351" t="s">
        <v>8169</v>
      </c>
      <c r="B526" s="404" t="s">
        <v>6073</v>
      </c>
      <c r="C526" s="365" t="s">
        <v>6127</v>
      </c>
      <c r="D526" s="366" t="s">
        <v>6126</v>
      </c>
      <c r="E526" s="384" t="s">
        <v>4139</v>
      </c>
      <c r="F526" s="394" t="s">
        <v>7230</v>
      </c>
      <c r="G526" s="394" t="s">
        <v>7231</v>
      </c>
      <c r="H526" s="394" t="s">
        <v>7232</v>
      </c>
      <c r="I526" s="397">
        <v>300</v>
      </c>
      <c r="J526" s="394" t="s">
        <v>7098</v>
      </c>
      <c r="K526" s="384">
        <v>3</v>
      </c>
      <c r="L526" s="384" t="s">
        <v>1775</v>
      </c>
      <c r="M526" s="385" t="s">
        <v>8170</v>
      </c>
      <c r="N526" s="382" t="s">
        <v>7100</v>
      </c>
      <c r="O526" s="386">
        <v>900</v>
      </c>
    </row>
    <row r="527" spans="1:15" ht="16.8" customHeight="1" thickBot="1" x14ac:dyDescent="0.35">
      <c r="A527" s="351" t="s">
        <v>8171</v>
      </c>
      <c r="B527" s="425" t="s">
        <v>6970</v>
      </c>
      <c r="C527" s="365" t="s">
        <v>6127</v>
      </c>
      <c r="D527" s="366" t="s">
        <v>6126</v>
      </c>
      <c r="E527" s="384" t="s">
        <v>4139</v>
      </c>
      <c r="F527" s="394" t="s">
        <v>7230</v>
      </c>
      <c r="G527" s="394" t="s">
        <v>7231</v>
      </c>
      <c r="H527" s="394" t="s">
        <v>7232</v>
      </c>
      <c r="I527" s="397">
        <v>300</v>
      </c>
      <c r="J527" s="394" t="s">
        <v>7098</v>
      </c>
      <c r="K527" s="384">
        <v>1</v>
      </c>
      <c r="L527" s="384" t="s">
        <v>1775</v>
      </c>
      <c r="M527" s="385" t="s">
        <v>8172</v>
      </c>
      <c r="N527" s="382" t="s">
        <v>7098</v>
      </c>
      <c r="O527" s="386">
        <v>300</v>
      </c>
    </row>
    <row r="528" spans="1:15" ht="16.8" customHeight="1" thickBot="1" x14ac:dyDescent="0.35">
      <c r="A528" s="351" t="s">
        <v>8173</v>
      </c>
      <c r="B528" s="413" t="s">
        <v>7171</v>
      </c>
      <c r="C528" s="365" t="s">
        <v>6127</v>
      </c>
      <c r="D528" s="366" t="s">
        <v>6126</v>
      </c>
      <c r="E528" s="384" t="s">
        <v>4139</v>
      </c>
      <c r="F528" s="394" t="s">
        <v>7230</v>
      </c>
      <c r="G528" s="394" t="s">
        <v>7233</v>
      </c>
      <c r="H528" s="394" t="s">
        <v>7232</v>
      </c>
      <c r="I528" s="397">
        <v>300</v>
      </c>
      <c r="J528" s="394" t="s">
        <v>7098</v>
      </c>
      <c r="K528" s="384">
        <v>1</v>
      </c>
      <c r="L528" s="384" t="s">
        <v>1775</v>
      </c>
      <c r="M528" s="385" t="s">
        <v>8174</v>
      </c>
      <c r="N528" s="382" t="s">
        <v>7098</v>
      </c>
      <c r="O528" s="386">
        <v>300</v>
      </c>
    </row>
    <row r="529" spans="1:15" ht="16.8" customHeight="1" thickBot="1" x14ac:dyDescent="0.35">
      <c r="A529" s="351" t="s">
        <v>8175</v>
      </c>
      <c r="B529" s="427" t="s">
        <v>1102</v>
      </c>
      <c r="C529" s="365" t="s">
        <v>6127</v>
      </c>
      <c r="D529" s="366" t="s">
        <v>6126</v>
      </c>
      <c r="E529" s="384" t="s">
        <v>4139</v>
      </c>
      <c r="F529" s="394" t="s">
        <v>7230</v>
      </c>
      <c r="G529" s="394" t="s">
        <v>7231</v>
      </c>
      <c r="H529" s="394" t="s">
        <v>7232</v>
      </c>
      <c r="I529" s="397">
        <v>300</v>
      </c>
      <c r="J529" s="394" t="s">
        <v>7098</v>
      </c>
      <c r="K529" s="384">
        <v>1</v>
      </c>
      <c r="L529" s="384" t="s">
        <v>1776</v>
      </c>
      <c r="M529" s="385" t="s">
        <v>8176</v>
      </c>
      <c r="N529" s="382" t="s">
        <v>7098</v>
      </c>
      <c r="O529" s="386">
        <v>300</v>
      </c>
    </row>
    <row r="530" spans="1:15" ht="16.8" customHeight="1" thickBot="1" x14ac:dyDescent="0.35">
      <c r="A530" s="351" t="s">
        <v>8177</v>
      </c>
      <c r="B530" s="393" t="s">
        <v>6067</v>
      </c>
      <c r="C530" s="365" t="s">
        <v>6127</v>
      </c>
      <c r="D530" s="366" t="s">
        <v>6126</v>
      </c>
      <c r="E530" s="384" t="s">
        <v>4139</v>
      </c>
      <c r="F530" s="394" t="s">
        <v>7230</v>
      </c>
      <c r="G530" s="394" t="s">
        <v>7231</v>
      </c>
      <c r="H530" s="394" t="s">
        <v>7232</v>
      </c>
      <c r="I530" s="397">
        <v>300</v>
      </c>
      <c r="J530" s="394" t="s">
        <v>7098</v>
      </c>
      <c r="K530" s="384">
        <v>4</v>
      </c>
      <c r="L530" s="384" t="s">
        <v>1776</v>
      </c>
      <c r="M530" s="385" t="s">
        <v>8178</v>
      </c>
      <c r="N530" s="382" t="s">
        <v>7104</v>
      </c>
      <c r="O530" s="383">
        <v>1.2</v>
      </c>
    </row>
    <row r="531" spans="1:15" ht="16.8" customHeight="1" thickBot="1" x14ac:dyDescent="0.35">
      <c r="A531" s="351" t="s">
        <v>8175</v>
      </c>
      <c r="B531" s="401" t="s">
        <v>5945</v>
      </c>
      <c r="C531" s="365" t="s">
        <v>6127</v>
      </c>
      <c r="D531" s="366" t="s">
        <v>6126</v>
      </c>
      <c r="E531" s="384" t="s">
        <v>4139</v>
      </c>
      <c r="F531" s="394" t="s">
        <v>7230</v>
      </c>
      <c r="G531" s="394" t="s">
        <v>7231</v>
      </c>
      <c r="H531" s="394" t="s">
        <v>7232</v>
      </c>
      <c r="I531" s="397">
        <v>300</v>
      </c>
      <c r="J531" s="394" t="s">
        <v>7098</v>
      </c>
      <c r="K531" s="384">
        <v>1</v>
      </c>
      <c r="L531" s="384" t="s">
        <v>1776</v>
      </c>
      <c r="M531" s="385" t="s">
        <v>8179</v>
      </c>
      <c r="N531" s="382" t="s">
        <v>7098</v>
      </c>
      <c r="O531" s="386">
        <v>300</v>
      </c>
    </row>
    <row r="532" spans="1:15" ht="16.8" customHeight="1" thickBot="1" x14ac:dyDescent="0.35">
      <c r="A532" s="351" t="s">
        <v>8180</v>
      </c>
      <c r="B532" s="398" t="s">
        <v>6082</v>
      </c>
      <c r="C532" s="365" t="s">
        <v>6129</v>
      </c>
      <c r="D532" s="366" t="s">
        <v>6126</v>
      </c>
      <c r="E532" s="384" t="s">
        <v>4139</v>
      </c>
      <c r="F532" s="394" t="s">
        <v>7230</v>
      </c>
      <c r="G532" s="394" t="s">
        <v>7231</v>
      </c>
      <c r="H532" s="394" t="s">
        <v>7232</v>
      </c>
      <c r="I532" s="397">
        <v>300</v>
      </c>
      <c r="J532" s="394" t="s">
        <v>7098</v>
      </c>
      <c r="K532" s="384">
        <v>1</v>
      </c>
      <c r="L532" s="384">
        <v>1</v>
      </c>
      <c r="M532" s="385" t="s">
        <v>8181</v>
      </c>
      <c r="N532" s="382" t="s">
        <v>7098</v>
      </c>
      <c r="O532" s="386">
        <v>300</v>
      </c>
    </row>
    <row r="533" spans="1:15" ht="16.8" customHeight="1" thickBot="1" x14ac:dyDescent="0.35">
      <c r="A533" s="351" t="s">
        <v>8182</v>
      </c>
      <c r="B533" s="393" t="s">
        <v>6067</v>
      </c>
      <c r="C533" s="365" t="s">
        <v>6129</v>
      </c>
      <c r="D533" s="366" t="s">
        <v>6126</v>
      </c>
      <c r="E533" s="384" t="s">
        <v>4139</v>
      </c>
      <c r="F533" s="394" t="s">
        <v>7230</v>
      </c>
      <c r="G533" s="394" t="s">
        <v>7231</v>
      </c>
      <c r="H533" s="394" t="s">
        <v>7232</v>
      </c>
      <c r="I533" s="397">
        <v>300</v>
      </c>
      <c r="J533" s="394" t="s">
        <v>7098</v>
      </c>
      <c r="K533" s="384">
        <v>2</v>
      </c>
      <c r="L533" s="384">
        <v>1</v>
      </c>
      <c r="M533" s="385" t="s">
        <v>8183</v>
      </c>
      <c r="N533" s="382" t="s">
        <v>7105</v>
      </c>
      <c r="O533" s="386">
        <v>600</v>
      </c>
    </row>
    <row r="534" spans="1:15" ht="16.8" customHeight="1" thickBot="1" x14ac:dyDescent="0.35">
      <c r="A534" s="351" t="s">
        <v>8184</v>
      </c>
      <c r="B534" s="393" t="s">
        <v>6067</v>
      </c>
      <c r="C534" s="365" t="s">
        <v>6129</v>
      </c>
      <c r="D534" s="366" t="s">
        <v>6126</v>
      </c>
      <c r="E534" s="384" t="s">
        <v>4139</v>
      </c>
      <c r="F534" s="394" t="s">
        <v>7230</v>
      </c>
      <c r="G534" s="394" t="s">
        <v>7231</v>
      </c>
      <c r="H534" s="394" t="s">
        <v>7232</v>
      </c>
      <c r="I534" s="397">
        <v>500</v>
      </c>
      <c r="J534" s="394" t="s">
        <v>7095</v>
      </c>
      <c r="K534" s="384">
        <v>1</v>
      </c>
      <c r="L534" s="384">
        <v>1</v>
      </c>
      <c r="M534" s="385" t="s">
        <v>8185</v>
      </c>
      <c r="N534" s="382" t="s">
        <v>7095</v>
      </c>
      <c r="O534" s="386">
        <v>500</v>
      </c>
    </row>
    <row r="535" spans="1:15" ht="16.8" customHeight="1" thickBot="1" x14ac:dyDescent="0.35">
      <c r="A535" s="351" t="s">
        <v>8186</v>
      </c>
      <c r="B535" s="455" t="s">
        <v>8187</v>
      </c>
      <c r="C535" s="365" t="s">
        <v>6129</v>
      </c>
      <c r="D535" s="366" t="s">
        <v>6126</v>
      </c>
      <c r="E535" s="384" t="s">
        <v>4139</v>
      </c>
      <c r="F535" s="394" t="s">
        <v>7230</v>
      </c>
      <c r="G535" s="394" t="s">
        <v>7231</v>
      </c>
      <c r="H535" s="394" t="s">
        <v>7232</v>
      </c>
      <c r="I535" s="397">
        <v>300</v>
      </c>
      <c r="J535" s="394" t="s">
        <v>7098</v>
      </c>
      <c r="K535" s="384">
        <v>1</v>
      </c>
      <c r="L535" s="384">
        <v>1</v>
      </c>
      <c r="M535" s="385" t="s">
        <v>8188</v>
      </c>
      <c r="N535" s="382" t="s">
        <v>7098</v>
      </c>
      <c r="O535" s="386">
        <v>300</v>
      </c>
    </row>
    <row r="536" spans="1:15" ht="16.8" customHeight="1" thickBot="1" x14ac:dyDescent="0.35">
      <c r="A536" s="351" t="s">
        <v>2152</v>
      </c>
      <c r="B536" s="399" t="s">
        <v>1123</v>
      </c>
      <c r="C536" s="365" t="s">
        <v>6129</v>
      </c>
      <c r="D536" s="366" t="s">
        <v>6126</v>
      </c>
      <c r="E536" s="384" t="s">
        <v>4139</v>
      </c>
      <c r="F536" s="394" t="s">
        <v>7230</v>
      </c>
      <c r="G536" s="394" t="s">
        <v>7231</v>
      </c>
      <c r="H536" s="394" t="s">
        <v>7232</v>
      </c>
      <c r="I536" s="395">
        <v>1.4</v>
      </c>
      <c r="J536" s="394" t="s">
        <v>7099</v>
      </c>
      <c r="K536" s="384">
        <v>4</v>
      </c>
      <c r="L536" s="384">
        <v>1</v>
      </c>
      <c r="M536" s="385" t="s">
        <v>8189</v>
      </c>
      <c r="N536" s="382" t="s">
        <v>7127</v>
      </c>
      <c r="O536" s="383">
        <v>5.6</v>
      </c>
    </row>
    <row r="537" spans="1:15" ht="16.8" customHeight="1" thickBot="1" x14ac:dyDescent="0.35">
      <c r="A537" s="351" t="s">
        <v>586</v>
      </c>
      <c r="B537" s="398" t="s">
        <v>6871</v>
      </c>
      <c r="C537" s="365" t="s">
        <v>6129</v>
      </c>
      <c r="D537" s="366" t="s">
        <v>6126</v>
      </c>
      <c r="E537" s="384" t="s">
        <v>4139</v>
      </c>
      <c r="F537" s="394" t="s">
        <v>7230</v>
      </c>
      <c r="G537" s="394" t="s">
        <v>7231</v>
      </c>
      <c r="H537" s="394" t="s">
        <v>7232</v>
      </c>
      <c r="I537" s="397">
        <v>300</v>
      </c>
      <c r="J537" s="394" t="s">
        <v>7098</v>
      </c>
      <c r="K537" s="384">
        <v>7</v>
      </c>
      <c r="L537" s="384">
        <v>1</v>
      </c>
      <c r="M537" s="385" t="s">
        <v>585</v>
      </c>
      <c r="N537" s="382" t="s">
        <v>7125</v>
      </c>
      <c r="O537" s="383">
        <v>2.1</v>
      </c>
    </row>
    <row r="538" spans="1:15" ht="16.8" customHeight="1" thickBot="1" x14ac:dyDescent="0.35">
      <c r="A538" s="351" t="s">
        <v>8190</v>
      </c>
      <c r="B538" s="432" t="s">
        <v>6872</v>
      </c>
      <c r="C538" s="365" t="s">
        <v>6129</v>
      </c>
      <c r="D538" s="366" t="s">
        <v>6126</v>
      </c>
      <c r="E538" s="384" t="s">
        <v>4139</v>
      </c>
      <c r="F538" s="394" t="s">
        <v>7230</v>
      </c>
      <c r="G538" s="394" t="s">
        <v>7231</v>
      </c>
      <c r="H538" s="394" t="s">
        <v>7232</v>
      </c>
      <c r="I538" s="397">
        <v>700</v>
      </c>
      <c r="J538" s="394" t="s">
        <v>7107</v>
      </c>
      <c r="K538" s="384">
        <v>1</v>
      </c>
      <c r="L538" s="384">
        <v>1</v>
      </c>
      <c r="M538" s="385" t="s">
        <v>8191</v>
      </c>
      <c r="N538" s="382" t="s">
        <v>7107</v>
      </c>
      <c r="O538" s="386">
        <v>700</v>
      </c>
    </row>
    <row r="539" spans="1:15" ht="16.8" customHeight="1" thickBot="1" x14ac:dyDescent="0.35">
      <c r="A539" s="351" t="s">
        <v>8192</v>
      </c>
      <c r="B539" s="421" t="s">
        <v>6099</v>
      </c>
      <c r="C539" s="365" t="s">
        <v>6129</v>
      </c>
      <c r="D539" s="366" t="s">
        <v>6126</v>
      </c>
      <c r="E539" s="384" t="s">
        <v>4139</v>
      </c>
      <c r="F539" s="394" t="s">
        <v>7230</v>
      </c>
      <c r="G539" s="394" t="s">
        <v>7231</v>
      </c>
      <c r="H539" s="394" t="s">
        <v>7232</v>
      </c>
      <c r="I539" s="397">
        <v>300</v>
      </c>
      <c r="J539" s="394" t="s">
        <v>7098</v>
      </c>
      <c r="K539" s="384">
        <v>1</v>
      </c>
      <c r="L539" s="384">
        <v>1</v>
      </c>
      <c r="M539" s="385" t="s">
        <v>8193</v>
      </c>
      <c r="N539" s="382" t="s">
        <v>7098</v>
      </c>
      <c r="O539" s="386">
        <v>300</v>
      </c>
    </row>
    <row r="540" spans="1:15" ht="16.8" customHeight="1" thickBot="1" x14ac:dyDescent="0.35">
      <c r="A540" s="351" t="s">
        <v>8194</v>
      </c>
      <c r="B540" s="421" t="s">
        <v>6099</v>
      </c>
      <c r="C540" s="365" t="s">
        <v>6129</v>
      </c>
      <c r="D540" s="366" t="s">
        <v>6126</v>
      </c>
      <c r="E540" s="384" t="s">
        <v>4139</v>
      </c>
      <c r="F540" s="394" t="s">
        <v>7230</v>
      </c>
      <c r="G540" s="394" t="s">
        <v>7231</v>
      </c>
      <c r="H540" s="394" t="s">
        <v>7232</v>
      </c>
      <c r="I540" s="395">
        <v>1.4</v>
      </c>
      <c r="J540" s="394" t="s">
        <v>7099</v>
      </c>
      <c r="K540" s="384">
        <v>1</v>
      </c>
      <c r="L540" s="384">
        <v>1</v>
      </c>
      <c r="M540" s="385" t="s">
        <v>8195</v>
      </c>
      <c r="N540" s="382" t="s">
        <v>7099</v>
      </c>
      <c r="O540" s="383">
        <v>1.4</v>
      </c>
    </row>
    <row r="541" spans="1:15" ht="16.8" customHeight="1" thickBot="1" x14ac:dyDescent="0.35">
      <c r="A541" s="351" t="s">
        <v>8196</v>
      </c>
      <c r="B541" s="415" t="s">
        <v>6886</v>
      </c>
      <c r="C541" s="365" t="s">
        <v>6129</v>
      </c>
      <c r="D541" s="366" t="s">
        <v>6126</v>
      </c>
      <c r="E541" s="384" t="s">
        <v>4139</v>
      </c>
      <c r="F541" s="394" t="s">
        <v>7230</v>
      </c>
      <c r="G541" s="394" t="s">
        <v>7231</v>
      </c>
      <c r="H541" s="394" t="s">
        <v>7232</v>
      </c>
      <c r="I541" s="397">
        <v>300</v>
      </c>
      <c r="J541" s="394" t="s">
        <v>7098</v>
      </c>
      <c r="K541" s="384">
        <v>2</v>
      </c>
      <c r="L541" s="384">
        <v>1</v>
      </c>
      <c r="M541" s="385" t="s">
        <v>8197</v>
      </c>
      <c r="N541" s="382" t="s">
        <v>7105</v>
      </c>
      <c r="O541" s="386">
        <v>600</v>
      </c>
    </row>
    <row r="542" spans="1:15" ht="16.8" customHeight="1" thickBot="1" x14ac:dyDescent="0.35">
      <c r="A542" s="351" t="s">
        <v>8198</v>
      </c>
      <c r="B542" s="404" t="s">
        <v>6073</v>
      </c>
      <c r="C542" s="365" t="s">
        <v>6129</v>
      </c>
      <c r="D542" s="366" t="s">
        <v>6126</v>
      </c>
      <c r="E542" s="384" t="s">
        <v>4139</v>
      </c>
      <c r="F542" s="394" t="s">
        <v>7230</v>
      </c>
      <c r="G542" s="394" t="s">
        <v>7231</v>
      </c>
      <c r="H542" s="394" t="s">
        <v>7232</v>
      </c>
      <c r="I542" s="397">
        <v>300</v>
      </c>
      <c r="J542" s="394" t="s">
        <v>7098</v>
      </c>
      <c r="K542" s="384">
        <v>2</v>
      </c>
      <c r="L542" s="384">
        <v>1</v>
      </c>
      <c r="M542" s="385" t="s">
        <v>8199</v>
      </c>
      <c r="N542" s="382" t="s">
        <v>7105</v>
      </c>
      <c r="O542" s="386">
        <v>600</v>
      </c>
    </row>
    <row r="543" spans="1:15" ht="16.8" customHeight="1" thickBot="1" x14ac:dyDescent="0.35">
      <c r="A543" s="351" t="s">
        <v>8200</v>
      </c>
      <c r="B543" s="396" t="s">
        <v>6110</v>
      </c>
      <c r="C543" s="365" t="s">
        <v>6129</v>
      </c>
      <c r="D543" s="366" t="s">
        <v>6126</v>
      </c>
      <c r="E543" s="384" t="s">
        <v>4139</v>
      </c>
      <c r="F543" s="394" t="s">
        <v>7230</v>
      </c>
      <c r="G543" s="394" t="s">
        <v>7231</v>
      </c>
      <c r="H543" s="394" t="s">
        <v>7232</v>
      </c>
      <c r="I543" s="397">
        <v>300</v>
      </c>
      <c r="J543" s="394" t="s">
        <v>7098</v>
      </c>
      <c r="K543" s="384">
        <v>2</v>
      </c>
      <c r="L543" s="384">
        <v>1</v>
      </c>
      <c r="M543" s="385" t="s">
        <v>8201</v>
      </c>
      <c r="N543" s="382" t="s">
        <v>7105</v>
      </c>
      <c r="O543" s="386">
        <v>600</v>
      </c>
    </row>
    <row r="544" spans="1:15" ht="16.8" customHeight="1" thickBot="1" x14ac:dyDescent="0.35">
      <c r="A544" s="351" t="s">
        <v>8202</v>
      </c>
      <c r="B544" s="407" t="s">
        <v>1101</v>
      </c>
      <c r="C544" s="365" t="s">
        <v>6129</v>
      </c>
      <c r="D544" s="366" t="s">
        <v>6126</v>
      </c>
      <c r="E544" s="384" t="s">
        <v>4139</v>
      </c>
      <c r="F544" s="394" t="s">
        <v>7230</v>
      </c>
      <c r="G544" s="394" t="s">
        <v>7231</v>
      </c>
      <c r="H544" s="394" t="s">
        <v>7232</v>
      </c>
      <c r="I544" s="397">
        <v>300</v>
      </c>
      <c r="J544" s="394" t="s">
        <v>7098</v>
      </c>
      <c r="K544" s="384">
        <v>2</v>
      </c>
      <c r="L544" s="384">
        <v>2</v>
      </c>
      <c r="M544" s="385" t="s">
        <v>8203</v>
      </c>
      <c r="N544" s="382" t="s">
        <v>7105</v>
      </c>
      <c r="O544" s="386">
        <v>600</v>
      </c>
    </row>
    <row r="545" spans="1:15" ht="16.8" customHeight="1" thickBot="1" x14ac:dyDescent="0.35">
      <c r="A545" s="351" t="s">
        <v>8204</v>
      </c>
      <c r="B545" s="431" t="s">
        <v>6069</v>
      </c>
      <c r="C545" s="365" t="s">
        <v>6129</v>
      </c>
      <c r="D545" s="366" t="s">
        <v>6126</v>
      </c>
      <c r="E545" s="384" t="s">
        <v>4139</v>
      </c>
      <c r="F545" s="394" t="s">
        <v>7230</v>
      </c>
      <c r="G545" s="394" t="s">
        <v>7231</v>
      </c>
      <c r="H545" s="394" t="s">
        <v>7232</v>
      </c>
      <c r="I545" s="397">
        <v>300</v>
      </c>
      <c r="J545" s="394" t="s">
        <v>7098</v>
      </c>
      <c r="K545" s="384">
        <v>2</v>
      </c>
      <c r="L545" s="384">
        <v>2</v>
      </c>
      <c r="M545" s="385" t="s">
        <v>8205</v>
      </c>
      <c r="N545" s="382" t="s">
        <v>7105</v>
      </c>
      <c r="O545" s="386">
        <v>600</v>
      </c>
    </row>
    <row r="546" spans="1:15" ht="16.8" customHeight="1" thickBot="1" x14ac:dyDescent="0.35">
      <c r="A546" s="351" t="s">
        <v>8206</v>
      </c>
      <c r="B546" s="431" t="s">
        <v>6069</v>
      </c>
      <c r="C546" s="365" t="s">
        <v>6129</v>
      </c>
      <c r="D546" s="366" t="s">
        <v>6126</v>
      </c>
      <c r="E546" s="384" t="s">
        <v>4139</v>
      </c>
      <c r="F546" s="394" t="s">
        <v>7230</v>
      </c>
      <c r="G546" s="394" t="s">
        <v>7231</v>
      </c>
      <c r="H546" s="394" t="s">
        <v>7232</v>
      </c>
      <c r="I546" s="397">
        <v>300</v>
      </c>
      <c r="J546" s="394" t="s">
        <v>7098</v>
      </c>
      <c r="K546" s="384">
        <v>1</v>
      </c>
      <c r="L546" s="384">
        <v>2</v>
      </c>
      <c r="M546" s="385" t="s">
        <v>8207</v>
      </c>
      <c r="N546" s="382" t="s">
        <v>7098</v>
      </c>
      <c r="O546" s="386">
        <v>300</v>
      </c>
    </row>
    <row r="547" spans="1:15" ht="16.8" customHeight="1" thickBot="1" x14ac:dyDescent="0.35">
      <c r="A547" s="351" t="s">
        <v>8208</v>
      </c>
      <c r="B547" s="422" t="s">
        <v>1106</v>
      </c>
      <c r="C547" s="365" t="s">
        <v>6129</v>
      </c>
      <c r="D547" s="366" t="s">
        <v>6126</v>
      </c>
      <c r="E547" s="384" t="s">
        <v>4139</v>
      </c>
      <c r="F547" s="394" t="s">
        <v>7230</v>
      </c>
      <c r="G547" s="394" t="s">
        <v>7231</v>
      </c>
      <c r="H547" s="394" t="s">
        <v>7232</v>
      </c>
      <c r="I547" s="397">
        <v>300</v>
      </c>
      <c r="J547" s="394" t="s">
        <v>7098</v>
      </c>
      <c r="K547" s="384">
        <v>1</v>
      </c>
      <c r="L547" s="384">
        <v>2</v>
      </c>
      <c r="M547" s="385" t="s">
        <v>8209</v>
      </c>
      <c r="N547" s="382" t="s">
        <v>7098</v>
      </c>
      <c r="O547" s="386">
        <v>300</v>
      </c>
    </row>
    <row r="548" spans="1:15" ht="16.8" customHeight="1" thickBot="1" x14ac:dyDescent="0.35">
      <c r="A548" s="351" t="s">
        <v>8210</v>
      </c>
      <c r="B548" s="345" t="s">
        <v>6879</v>
      </c>
      <c r="C548" s="365" t="s">
        <v>6129</v>
      </c>
      <c r="D548" s="366" t="s">
        <v>6126</v>
      </c>
      <c r="E548" s="384" t="s">
        <v>4139</v>
      </c>
      <c r="F548" s="394" t="s">
        <v>7230</v>
      </c>
      <c r="G548" s="394" t="s">
        <v>7231</v>
      </c>
      <c r="H548" s="394" t="s">
        <v>7232</v>
      </c>
      <c r="I548" s="397">
        <v>500</v>
      </c>
      <c r="J548" s="394" t="s">
        <v>7095</v>
      </c>
      <c r="K548" s="384">
        <v>1</v>
      </c>
      <c r="L548" s="384">
        <v>2</v>
      </c>
      <c r="M548" s="385" t="s">
        <v>8211</v>
      </c>
      <c r="N548" s="382" t="s">
        <v>7095</v>
      </c>
      <c r="O548" s="386">
        <v>500</v>
      </c>
    </row>
    <row r="549" spans="1:15" ht="16.8" customHeight="1" thickBot="1" x14ac:dyDescent="0.35">
      <c r="A549" s="351" t="s">
        <v>8212</v>
      </c>
      <c r="B549" s="398" t="s">
        <v>6082</v>
      </c>
      <c r="C549" s="365" t="s">
        <v>6129</v>
      </c>
      <c r="D549" s="366" t="s">
        <v>6126</v>
      </c>
      <c r="E549" s="384" t="s">
        <v>4139</v>
      </c>
      <c r="F549" s="394" t="s">
        <v>7230</v>
      </c>
      <c r="G549" s="394" t="s">
        <v>7231</v>
      </c>
      <c r="H549" s="394" t="s">
        <v>7232</v>
      </c>
      <c r="I549" s="397">
        <v>300</v>
      </c>
      <c r="J549" s="394" t="s">
        <v>7098</v>
      </c>
      <c r="K549" s="384">
        <v>1</v>
      </c>
      <c r="L549" s="384">
        <v>2</v>
      </c>
      <c r="M549" s="385" t="s">
        <v>8213</v>
      </c>
      <c r="N549" s="382" t="s">
        <v>7098</v>
      </c>
      <c r="O549" s="386">
        <v>300</v>
      </c>
    </row>
    <row r="550" spans="1:15" ht="16.8" customHeight="1" thickBot="1" x14ac:dyDescent="0.35">
      <c r="A550" s="351" t="s">
        <v>8214</v>
      </c>
      <c r="B550" s="428" t="s">
        <v>6891</v>
      </c>
      <c r="C550" s="365" t="s">
        <v>6129</v>
      </c>
      <c r="D550" s="366" t="s">
        <v>6126</v>
      </c>
      <c r="E550" s="384" t="s">
        <v>4139</v>
      </c>
      <c r="F550" s="394" t="s">
        <v>7230</v>
      </c>
      <c r="G550" s="394" t="s">
        <v>7231</v>
      </c>
      <c r="H550" s="394" t="s">
        <v>7232</v>
      </c>
      <c r="I550" s="397">
        <v>300</v>
      </c>
      <c r="J550" s="394" t="s">
        <v>7098</v>
      </c>
      <c r="K550" s="384">
        <v>1</v>
      </c>
      <c r="L550" s="384">
        <v>2</v>
      </c>
      <c r="M550" s="385" t="s">
        <v>8215</v>
      </c>
      <c r="N550" s="382" t="s">
        <v>7098</v>
      </c>
      <c r="O550" s="386">
        <v>300</v>
      </c>
    </row>
    <row r="551" spans="1:15" ht="16.8" customHeight="1" thickBot="1" x14ac:dyDescent="0.35">
      <c r="A551" s="351" t="s">
        <v>8216</v>
      </c>
      <c r="B551" s="414" t="s">
        <v>1119</v>
      </c>
      <c r="C551" s="365" t="s">
        <v>6129</v>
      </c>
      <c r="D551" s="366" t="s">
        <v>6126</v>
      </c>
      <c r="E551" s="384" t="s">
        <v>4139</v>
      </c>
      <c r="F551" s="394" t="s">
        <v>7230</v>
      </c>
      <c r="G551" s="394" t="s">
        <v>7231</v>
      </c>
      <c r="H551" s="394" t="s">
        <v>7232</v>
      </c>
      <c r="I551" s="397">
        <v>500</v>
      </c>
      <c r="J551" s="394" t="s">
        <v>7095</v>
      </c>
      <c r="K551" s="384">
        <v>1</v>
      </c>
      <c r="L551" s="384">
        <v>2</v>
      </c>
      <c r="M551" s="385" t="s">
        <v>8217</v>
      </c>
      <c r="N551" s="382" t="s">
        <v>7095</v>
      </c>
      <c r="O551" s="386">
        <v>500</v>
      </c>
    </row>
    <row r="552" spans="1:15" ht="16.8" customHeight="1" thickBot="1" x14ac:dyDescent="0.35">
      <c r="A552" s="351" t="s">
        <v>8218</v>
      </c>
      <c r="B552" s="414" t="s">
        <v>1119</v>
      </c>
      <c r="C552" s="365" t="s">
        <v>6129</v>
      </c>
      <c r="D552" s="366" t="s">
        <v>6126</v>
      </c>
      <c r="E552" s="384" t="s">
        <v>4139</v>
      </c>
      <c r="F552" s="394" t="s">
        <v>7230</v>
      </c>
      <c r="G552" s="394" t="s">
        <v>7231</v>
      </c>
      <c r="H552" s="394" t="s">
        <v>7232</v>
      </c>
      <c r="I552" s="397">
        <v>700</v>
      </c>
      <c r="J552" s="394" t="s">
        <v>7107</v>
      </c>
      <c r="K552" s="384">
        <v>1</v>
      </c>
      <c r="L552" s="384">
        <v>2</v>
      </c>
      <c r="M552" s="385" t="s">
        <v>8219</v>
      </c>
      <c r="N552" s="382" t="s">
        <v>7107</v>
      </c>
      <c r="O552" s="386">
        <v>700</v>
      </c>
    </row>
    <row r="553" spans="1:15" ht="16.8" customHeight="1" thickBot="1" x14ac:dyDescent="0.35">
      <c r="A553" s="351" t="s">
        <v>8220</v>
      </c>
      <c r="B553" s="399" t="s">
        <v>1123</v>
      </c>
      <c r="C553" s="365" t="s">
        <v>6129</v>
      </c>
      <c r="D553" s="366" t="s">
        <v>6126</v>
      </c>
      <c r="E553" s="384" t="s">
        <v>4139</v>
      </c>
      <c r="F553" s="394" t="s">
        <v>7230</v>
      </c>
      <c r="G553" s="394" t="s">
        <v>7231</v>
      </c>
      <c r="H553" s="394" t="s">
        <v>7232</v>
      </c>
      <c r="I553" s="397">
        <v>300</v>
      </c>
      <c r="J553" s="394" t="s">
        <v>7098</v>
      </c>
      <c r="K553" s="384">
        <v>1</v>
      </c>
      <c r="L553" s="384">
        <v>2</v>
      </c>
      <c r="M553" s="385" t="s">
        <v>8221</v>
      </c>
      <c r="N553" s="382" t="s">
        <v>7098</v>
      </c>
      <c r="O553" s="386">
        <v>300</v>
      </c>
    </row>
    <row r="554" spans="1:15" ht="16.8" customHeight="1" thickBot="1" x14ac:dyDescent="0.35">
      <c r="A554" s="351" t="s">
        <v>8222</v>
      </c>
      <c r="B554" s="424" t="s">
        <v>6096</v>
      </c>
      <c r="C554" s="365" t="s">
        <v>6129</v>
      </c>
      <c r="D554" s="366" t="s">
        <v>6126</v>
      </c>
      <c r="E554" s="384" t="s">
        <v>4139</v>
      </c>
      <c r="F554" s="394" t="s">
        <v>7230</v>
      </c>
      <c r="G554" s="394" t="s">
        <v>7231</v>
      </c>
      <c r="H554" s="394" t="s">
        <v>7232</v>
      </c>
      <c r="I554" s="397">
        <v>300</v>
      </c>
      <c r="J554" s="394" t="s">
        <v>7098</v>
      </c>
      <c r="K554" s="384">
        <v>1</v>
      </c>
      <c r="L554" s="384">
        <v>2</v>
      </c>
      <c r="M554" s="385" t="s">
        <v>8223</v>
      </c>
      <c r="N554" s="382" t="s">
        <v>7098</v>
      </c>
      <c r="O554" s="386">
        <v>300</v>
      </c>
    </row>
    <row r="555" spans="1:15" ht="16.8" customHeight="1" thickBot="1" x14ac:dyDescent="0.35">
      <c r="A555" s="351" t="s">
        <v>8224</v>
      </c>
      <c r="B555" s="416" t="s">
        <v>6064</v>
      </c>
      <c r="C555" s="365" t="s">
        <v>6129</v>
      </c>
      <c r="D555" s="366" t="s">
        <v>6126</v>
      </c>
      <c r="E555" s="384" t="s">
        <v>4139</v>
      </c>
      <c r="F555" s="394" t="s">
        <v>7230</v>
      </c>
      <c r="G555" s="394" t="s">
        <v>7231</v>
      </c>
      <c r="H555" s="394" t="s">
        <v>7232</v>
      </c>
      <c r="I555" s="397">
        <v>300</v>
      </c>
      <c r="J555" s="394" t="s">
        <v>7098</v>
      </c>
      <c r="K555" s="384">
        <v>2</v>
      </c>
      <c r="L555" s="384">
        <v>2</v>
      </c>
      <c r="M555" s="385" t="s">
        <v>8225</v>
      </c>
      <c r="N555" s="382" t="s">
        <v>7105</v>
      </c>
      <c r="O555" s="386">
        <v>600</v>
      </c>
    </row>
    <row r="556" spans="1:15" ht="16.8" customHeight="1" thickBot="1" x14ac:dyDescent="0.35">
      <c r="A556" s="351" t="s">
        <v>8226</v>
      </c>
      <c r="B556" s="408" t="s">
        <v>1134</v>
      </c>
      <c r="C556" s="365" t="s">
        <v>6129</v>
      </c>
      <c r="D556" s="366" t="s">
        <v>6126</v>
      </c>
      <c r="E556" s="384" t="s">
        <v>4139</v>
      </c>
      <c r="F556" s="394" t="s">
        <v>7230</v>
      </c>
      <c r="G556" s="394" t="s">
        <v>7231</v>
      </c>
      <c r="H556" s="394" t="s">
        <v>7232</v>
      </c>
      <c r="I556" s="397">
        <v>500</v>
      </c>
      <c r="J556" s="394" t="s">
        <v>7095</v>
      </c>
      <c r="K556" s="384">
        <v>2</v>
      </c>
      <c r="L556" s="384">
        <v>2</v>
      </c>
      <c r="M556" s="385" t="s">
        <v>8227</v>
      </c>
      <c r="N556" s="382" t="s">
        <v>7096</v>
      </c>
      <c r="O556" s="383">
        <v>1</v>
      </c>
    </row>
    <row r="557" spans="1:15" ht="16.8" customHeight="1" thickBot="1" x14ac:dyDescent="0.35">
      <c r="A557" s="351" t="s">
        <v>587</v>
      </c>
      <c r="B557" s="408" t="s">
        <v>1134</v>
      </c>
      <c r="C557" s="365" t="s">
        <v>6129</v>
      </c>
      <c r="D557" s="366" t="s">
        <v>6126</v>
      </c>
      <c r="E557" s="384" t="s">
        <v>4139</v>
      </c>
      <c r="F557" s="394" t="s">
        <v>7230</v>
      </c>
      <c r="G557" s="394" t="s">
        <v>7231</v>
      </c>
      <c r="H557" s="394" t="s">
        <v>7232</v>
      </c>
      <c r="I557" s="397">
        <v>300</v>
      </c>
      <c r="J557" s="394" t="s">
        <v>7098</v>
      </c>
      <c r="K557" s="384">
        <v>3</v>
      </c>
      <c r="L557" s="384">
        <v>2</v>
      </c>
      <c r="M557" s="385" t="s">
        <v>8228</v>
      </c>
      <c r="N557" s="382" t="s">
        <v>7100</v>
      </c>
      <c r="O557" s="386">
        <v>900</v>
      </c>
    </row>
    <row r="558" spans="1:15" ht="16.8" customHeight="1" thickBot="1" x14ac:dyDescent="0.35">
      <c r="A558" s="352" t="s">
        <v>587</v>
      </c>
      <c r="B558" s="408" t="s">
        <v>1134</v>
      </c>
      <c r="C558" s="365" t="s">
        <v>6129</v>
      </c>
      <c r="D558" s="366" t="s">
        <v>6126</v>
      </c>
      <c r="E558" s="384" t="s">
        <v>4139</v>
      </c>
      <c r="F558" s="394" t="s">
        <v>7230</v>
      </c>
      <c r="G558" s="394" t="s">
        <v>7231</v>
      </c>
      <c r="H558" s="394" t="s">
        <v>7232</v>
      </c>
      <c r="I558" s="397">
        <v>300</v>
      </c>
      <c r="J558" s="394" t="s">
        <v>7098</v>
      </c>
      <c r="K558" s="384">
        <v>2</v>
      </c>
      <c r="L558" s="384">
        <v>2</v>
      </c>
      <c r="M558" s="385" t="s">
        <v>8229</v>
      </c>
      <c r="N558" s="382" t="s">
        <v>7105</v>
      </c>
      <c r="O558" s="386">
        <v>600</v>
      </c>
    </row>
    <row r="559" spans="1:15" ht="16.8" customHeight="1" thickBot="1" x14ac:dyDescent="0.35">
      <c r="A559" s="352" t="s">
        <v>8230</v>
      </c>
      <c r="B559" s="409" t="s">
        <v>6076</v>
      </c>
      <c r="C559" s="365" t="s">
        <v>6129</v>
      </c>
      <c r="D559" s="366" t="s">
        <v>6126</v>
      </c>
      <c r="E559" s="384" t="s">
        <v>4139</v>
      </c>
      <c r="F559" s="394" t="s">
        <v>7230</v>
      </c>
      <c r="G559" s="394" t="s">
        <v>7231</v>
      </c>
      <c r="H559" s="394" t="s">
        <v>7232</v>
      </c>
      <c r="I559" s="397">
        <v>300</v>
      </c>
      <c r="J559" s="394" t="s">
        <v>7098</v>
      </c>
      <c r="K559" s="384">
        <v>1</v>
      </c>
      <c r="L559" s="384">
        <v>2</v>
      </c>
      <c r="M559" s="385" t="s">
        <v>8231</v>
      </c>
      <c r="N559" s="382" t="s">
        <v>7098</v>
      </c>
      <c r="O559" s="386">
        <v>300</v>
      </c>
    </row>
    <row r="560" spans="1:15" ht="16.8" customHeight="1" thickBot="1" x14ac:dyDescent="0.35">
      <c r="A560" s="351" t="s">
        <v>8230</v>
      </c>
      <c r="B560" s="409" t="s">
        <v>6076</v>
      </c>
      <c r="C560" s="365" t="s">
        <v>6129</v>
      </c>
      <c r="D560" s="366" t="s">
        <v>6126</v>
      </c>
      <c r="E560" s="384" t="s">
        <v>4139</v>
      </c>
      <c r="F560" s="394" t="s">
        <v>7230</v>
      </c>
      <c r="G560" s="394" t="s">
        <v>7231</v>
      </c>
      <c r="H560" s="394" t="s">
        <v>7232</v>
      </c>
      <c r="I560" s="397">
        <v>300</v>
      </c>
      <c r="J560" s="394" t="s">
        <v>7098</v>
      </c>
      <c r="K560" s="384">
        <v>1</v>
      </c>
      <c r="L560" s="384">
        <v>2</v>
      </c>
      <c r="M560" s="385" t="s">
        <v>8232</v>
      </c>
      <c r="N560" s="382" t="s">
        <v>7098</v>
      </c>
      <c r="O560" s="386">
        <v>300</v>
      </c>
    </row>
    <row r="561" spans="1:15" ht="16.8" customHeight="1" thickBot="1" x14ac:dyDescent="0.35">
      <c r="A561" s="351" t="s">
        <v>8233</v>
      </c>
      <c r="B561" s="429" t="s">
        <v>6086</v>
      </c>
      <c r="C561" s="365" t="s">
        <v>6129</v>
      </c>
      <c r="D561" s="348" t="s">
        <v>6150</v>
      </c>
      <c r="E561" s="384" t="s">
        <v>4139</v>
      </c>
      <c r="F561" s="394" t="s">
        <v>7230</v>
      </c>
      <c r="G561" s="394" t="s">
        <v>7231</v>
      </c>
      <c r="H561" s="394" t="s">
        <v>7232</v>
      </c>
      <c r="I561" s="397">
        <v>300</v>
      </c>
      <c r="J561" s="394" t="s">
        <v>7098</v>
      </c>
      <c r="K561" s="384">
        <v>1</v>
      </c>
      <c r="L561" s="384">
        <v>2</v>
      </c>
      <c r="M561" s="385" t="s">
        <v>8234</v>
      </c>
      <c r="N561" s="382" t="s">
        <v>7098</v>
      </c>
      <c r="O561" s="386">
        <v>300</v>
      </c>
    </row>
    <row r="562" spans="1:15" ht="16.8" customHeight="1" thickBot="1" x14ac:dyDescent="0.35">
      <c r="A562" s="351" t="s">
        <v>8235</v>
      </c>
      <c r="B562" s="420" t="s">
        <v>6089</v>
      </c>
      <c r="C562" s="365" t="s">
        <v>6129</v>
      </c>
      <c r="D562" s="366" t="s">
        <v>6126</v>
      </c>
      <c r="E562" s="384" t="s">
        <v>4139</v>
      </c>
      <c r="F562" s="394" t="s">
        <v>7230</v>
      </c>
      <c r="G562" s="394" t="s">
        <v>7231</v>
      </c>
      <c r="H562" s="394" t="s">
        <v>7232</v>
      </c>
      <c r="I562" s="397">
        <v>300</v>
      </c>
      <c r="J562" s="394" t="s">
        <v>7098</v>
      </c>
      <c r="K562" s="384">
        <v>1</v>
      </c>
      <c r="L562" s="384">
        <v>2</v>
      </c>
      <c r="M562" s="385" t="s">
        <v>8236</v>
      </c>
      <c r="N562" s="382" t="s">
        <v>7098</v>
      </c>
      <c r="O562" s="386">
        <v>300</v>
      </c>
    </row>
    <row r="563" spans="1:15" ht="16.8" customHeight="1" thickBot="1" x14ac:dyDescent="0.35">
      <c r="A563" s="351" t="s">
        <v>8237</v>
      </c>
      <c r="B563" s="410" t="s">
        <v>6055</v>
      </c>
      <c r="C563" s="365" t="s">
        <v>6129</v>
      </c>
      <c r="D563" s="366" t="s">
        <v>6126</v>
      </c>
      <c r="E563" s="384" t="s">
        <v>4139</v>
      </c>
      <c r="F563" s="394" t="s">
        <v>7230</v>
      </c>
      <c r="G563" s="394" t="s">
        <v>7231</v>
      </c>
      <c r="H563" s="394" t="s">
        <v>7232</v>
      </c>
      <c r="I563" s="395">
        <v>1.4</v>
      </c>
      <c r="J563" s="394" t="s">
        <v>7099</v>
      </c>
      <c r="K563" s="384">
        <v>1</v>
      </c>
      <c r="L563" s="384">
        <v>2</v>
      </c>
      <c r="M563" s="385" t="s">
        <v>8238</v>
      </c>
      <c r="N563" s="382" t="s">
        <v>7099</v>
      </c>
      <c r="O563" s="383">
        <v>1.4</v>
      </c>
    </row>
    <row r="564" spans="1:15" ht="16.8" customHeight="1" thickBot="1" x14ac:dyDescent="0.35">
      <c r="A564" s="352" t="s">
        <v>8237</v>
      </c>
      <c r="B564" s="410" t="s">
        <v>6055</v>
      </c>
      <c r="C564" s="365" t="s">
        <v>6129</v>
      </c>
      <c r="D564" s="366" t="s">
        <v>6126</v>
      </c>
      <c r="E564" s="384" t="s">
        <v>4139</v>
      </c>
      <c r="F564" s="394" t="s">
        <v>7230</v>
      </c>
      <c r="G564" s="394" t="s">
        <v>7231</v>
      </c>
      <c r="H564" s="394" t="s">
        <v>7232</v>
      </c>
      <c r="I564" s="395">
        <v>1</v>
      </c>
      <c r="J564" s="394" t="s">
        <v>7101</v>
      </c>
      <c r="K564" s="384">
        <v>1</v>
      </c>
      <c r="L564" s="384">
        <v>2</v>
      </c>
      <c r="M564" s="385" t="s">
        <v>8239</v>
      </c>
      <c r="N564" s="382" t="s">
        <v>7101</v>
      </c>
      <c r="O564" s="383">
        <v>1</v>
      </c>
    </row>
    <row r="565" spans="1:15" ht="16.8" customHeight="1" thickBot="1" x14ac:dyDescent="0.35">
      <c r="A565" s="351" t="s">
        <v>2549</v>
      </c>
      <c r="B565" s="410" t="s">
        <v>6055</v>
      </c>
      <c r="C565" s="365" t="s">
        <v>6129</v>
      </c>
      <c r="D565" s="366" t="s">
        <v>6126</v>
      </c>
      <c r="E565" s="384" t="s">
        <v>4139</v>
      </c>
      <c r="F565" s="394" t="s">
        <v>7230</v>
      </c>
      <c r="G565" s="394" t="s">
        <v>7231</v>
      </c>
      <c r="H565" s="394" t="s">
        <v>7232</v>
      </c>
      <c r="I565" s="395">
        <v>1.4</v>
      </c>
      <c r="J565" s="394" t="s">
        <v>7099</v>
      </c>
      <c r="K565" s="384">
        <v>1</v>
      </c>
      <c r="L565" s="384">
        <v>2</v>
      </c>
      <c r="M565" s="385" t="s">
        <v>2548</v>
      </c>
      <c r="N565" s="382" t="s">
        <v>7099</v>
      </c>
      <c r="O565" s="383">
        <v>1.4</v>
      </c>
    </row>
    <row r="566" spans="1:15" ht="16.8" customHeight="1" thickBot="1" x14ac:dyDescent="0.35">
      <c r="A566" s="351" t="s">
        <v>8216</v>
      </c>
      <c r="B566" s="401" t="s">
        <v>5945</v>
      </c>
      <c r="C566" s="365" t="s">
        <v>6129</v>
      </c>
      <c r="D566" s="366" t="s">
        <v>6126</v>
      </c>
      <c r="E566" s="384" t="s">
        <v>4139</v>
      </c>
      <c r="F566" s="394" t="s">
        <v>7230</v>
      </c>
      <c r="G566" s="394" t="s">
        <v>7231</v>
      </c>
      <c r="H566" s="394" t="s">
        <v>7232</v>
      </c>
      <c r="I566" s="397">
        <v>300</v>
      </c>
      <c r="J566" s="394" t="s">
        <v>7098</v>
      </c>
      <c r="K566" s="384">
        <v>1</v>
      </c>
      <c r="L566" s="384">
        <v>2</v>
      </c>
      <c r="M566" s="385" t="s">
        <v>8240</v>
      </c>
      <c r="N566" s="382" t="s">
        <v>7098</v>
      </c>
      <c r="O566" s="386">
        <v>300</v>
      </c>
    </row>
    <row r="567" spans="1:15" ht="16.8" customHeight="1" thickBot="1" x14ac:dyDescent="0.35">
      <c r="A567" s="352" t="s">
        <v>8241</v>
      </c>
      <c r="B567" s="402" t="s">
        <v>6094</v>
      </c>
      <c r="C567" s="365" t="s">
        <v>6129</v>
      </c>
      <c r="D567" s="366" t="s">
        <v>6126</v>
      </c>
      <c r="E567" s="384" t="s">
        <v>4139</v>
      </c>
      <c r="F567" s="394" t="s">
        <v>7230</v>
      </c>
      <c r="G567" s="394" t="s">
        <v>7231</v>
      </c>
      <c r="H567" s="394" t="s">
        <v>7232</v>
      </c>
      <c r="I567" s="397">
        <v>300</v>
      </c>
      <c r="J567" s="394" t="s">
        <v>7098</v>
      </c>
      <c r="K567" s="384">
        <v>1</v>
      </c>
      <c r="L567" s="384">
        <v>2</v>
      </c>
      <c r="M567" s="385" t="s">
        <v>8242</v>
      </c>
      <c r="N567" s="382" t="s">
        <v>7098</v>
      </c>
      <c r="O567" s="386">
        <v>300</v>
      </c>
    </row>
    <row r="568" spans="1:15" ht="16.8" customHeight="1" thickBot="1" x14ac:dyDescent="0.35">
      <c r="A568" s="352" t="s">
        <v>8243</v>
      </c>
      <c r="B568" s="402" t="s">
        <v>6094</v>
      </c>
      <c r="C568" s="365" t="s">
        <v>6129</v>
      </c>
      <c r="D568" s="366" t="s">
        <v>6126</v>
      </c>
      <c r="E568" s="384" t="s">
        <v>4139</v>
      </c>
      <c r="F568" s="394" t="s">
        <v>7230</v>
      </c>
      <c r="G568" s="394" t="s">
        <v>7231</v>
      </c>
      <c r="H568" s="394" t="s">
        <v>7232</v>
      </c>
      <c r="I568" s="397">
        <v>300</v>
      </c>
      <c r="J568" s="394" t="s">
        <v>7098</v>
      </c>
      <c r="K568" s="384">
        <v>1</v>
      </c>
      <c r="L568" s="384">
        <v>2</v>
      </c>
      <c r="M568" s="385" t="s">
        <v>8244</v>
      </c>
      <c r="N568" s="382" t="s">
        <v>7098</v>
      </c>
      <c r="O568" s="386">
        <v>300</v>
      </c>
    </row>
    <row r="569" spans="1:15" ht="16.8" customHeight="1" thickBot="1" x14ac:dyDescent="0.35">
      <c r="A569" s="351" t="s">
        <v>8245</v>
      </c>
      <c r="B569" s="411" t="s">
        <v>6087</v>
      </c>
      <c r="C569" s="365" t="s">
        <v>6129</v>
      </c>
      <c r="D569" s="366" t="s">
        <v>6126</v>
      </c>
      <c r="E569" s="384" t="s">
        <v>4139</v>
      </c>
      <c r="F569" s="394" t="s">
        <v>7230</v>
      </c>
      <c r="G569" s="394" t="s">
        <v>7231</v>
      </c>
      <c r="H569" s="394" t="s">
        <v>7232</v>
      </c>
      <c r="I569" s="397">
        <v>300</v>
      </c>
      <c r="J569" s="394" t="s">
        <v>7098</v>
      </c>
      <c r="K569" s="384">
        <v>2</v>
      </c>
      <c r="L569" s="384">
        <v>2</v>
      </c>
      <c r="M569" s="385" t="s">
        <v>8246</v>
      </c>
      <c r="N569" s="382" t="s">
        <v>7105</v>
      </c>
      <c r="O569" s="386">
        <v>600</v>
      </c>
    </row>
    <row r="570" spans="1:15" ht="16.8" customHeight="1" thickBot="1" x14ac:dyDescent="0.35">
      <c r="A570" s="351" t="s">
        <v>4263</v>
      </c>
      <c r="B570" s="403" t="s">
        <v>6877</v>
      </c>
      <c r="C570" s="365" t="s">
        <v>6129</v>
      </c>
      <c r="D570" s="366" t="s">
        <v>6126</v>
      </c>
      <c r="E570" s="384" t="s">
        <v>4139</v>
      </c>
      <c r="F570" s="394" t="s">
        <v>7230</v>
      </c>
      <c r="G570" s="394" t="s">
        <v>7231</v>
      </c>
      <c r="H570" s="394" t="s">
        <v>7232</v>
      </c>
      <c r="I570" s="397">
        <v>700</v>
      </c>
      <c r="J570" s="394" t="s">
        <v>7107</v>
      </c>
      <c r="K570" s="384">
        <v>2</v>
      </c>
      <c r="L570" s="384">
        <v>2</v>
      </c>
      <c r="M570" s="385" t="s">
        <v>8247</v>
      </c>
      <c r="N570" s="382" t="s">
        <v>7119</v>
      </c>
      <c r="O570" s="383">
        <v>1.4</v>
      </c>
    </row>
    <row r="571" spans="1:15" ht="16.8" customHeight="1" thickBot="1" x14ac:dyDescent="0.35">
      <c r="A571" s="352" t="s">
        <v>4263</v>
      </c>
      <c r="B571" s="403" t="s">
        <v>6877</v>
      </c>
      <c r="C571" s="365" t="s">
        <v>6129</v>
      </c>
      <c r="D571" s="366" t="s">
        <v>6126</v>
      </c>
      <c r="E571" s="384" t="s">
        <v>4139</v>
      </c>
      <c r="F571" s="394" t="s">
        <v>7230</v>
      </c>
      <c r="G571" s="394" t="s">
        <v>7231</v>
      </c>
      <c r="H571" s="394" t="s">
        <v>7232</v>
      </c>
      <c r="I571" s="395">
        <v>1</v>
      </c>
      <c r="J571" s="394" t="s">
        <v>7101</v>
      </c>
      <c r="K571" s="384">
        <v>3</v>
      </c>
      <c r="L571" s="384">
        <v>2</v>
      </c>
      <c r="M571" s="385" t="s">
        <v>8248</v>
      </c>
      <c r="N571" s="382" t="s">
        <v>7103</v>
      </c>
      <c r="O571" s="383">
        <v>3</v>
      </c>
    </row>
    <row r="572" spans="1:15" ht="16.8" customHeight="1" thickBot="1" x14ac:dyDescent="0.35">
      <c r="A572" s="351" t="s">
        <v>8249</v>
      </c>
      <c r="B572" s="415" t="s">
        <v>6886</v>
      </c>
      <c r="C572" s="365" t="s">
        <v>6129</v>
      </c>
      <c r="D572" s="366" t="s">
        <v>6126</v>
      </c>
      <c r="E572" s="384" t="s">
        <v>4139</v>
      </c>
      <c r="F572" s="394" t="s">
        <v>7230</v>
      </c>
      <c r="G572" s="394" t="s">
        <v>7231</v>
      </c>
      <c r="H572" s="394" t="s">
        <v>7232</v>
      </c>
      <c r="I572" s="397">
        <v>300</v>
      </c>
      <c r="J572" s="394" t="s">
        <v>7098</v>
      </c>
      <c r="K572" s="384">
        <v>2</v>
      </c>
      <c r="L572" s="384">
        <v>2</v>
      </c>
      <c r="M572" s="385" t="s">
        <v>8250</v>
      </c>
      <c r="N572" s="382" t="s">
        <v>7105</v>
      </c>
      <c r="O572" s="386">
        <v>600</v>
      </c>
    </row>
    <row r="573" spans="1:15" ht="16.8" customHeight="1" thickBot="1" x14ac:dyDescent="0.35">
      <c r="A573" s="351" t="s">
        <v>8251</v>
      </c>
      <c r="B573" s="404" t="s">
        <v>6073</v>
      </c>
      <c r="C573" s="365" t="s">
        <v>6129</v>
      </c>
      <c r="D573" s="366" t="s">
        <v>6126</v>
      </c>
      <c r="E573" s="384" t="s">
        <v>4139</v>
      </c>
      <c r="F573" s="394" t="s">
        <v>7230</v>
      </c>
      <c r="G573" s="394" t="s">
        <v>7231</v>
      </c>
      <c r="H573" s="394" t="s">
        <v>7232</v>
      </c>
      <c r="I573" s="397">
        <v>300</v>
      </c>
      <c r="J573" s="394" t="s">
        <v>7098</v>
      </c>
      <c r="K573" s="384">
        <v>4</v>
      </c>
      <c r="L573" s="384">
        <v>2</v>
      </c>
      <c r="M573" s="385" t="s">
        <v>8252</v>
      </c>
      <c r="N573" s="382" t="s">
        <v>7104</v>
      </c>
      <c r="O573" s="383">
        <v>1.2</v>
      </c>
    </row>
    <row r="574" spans="1:15" ht="16.8" customHeight="1" thickBot="1" x14ac:dyDescent="0.35">
      <c r="A574" s="351" t="s">
        <v>8253</v>
      </c>
      <c r="B574" s="404" t="s">
        <v>6073</v>
      </c>
      <c r="C574" s="365" t="s">
        <v>6129</v>
      </c>
      <c r="D574" s="366" t="s">
        <v>6126</v>
      </c>
      <c r="E574" s="384" t="s">
        <v>4139</v>
      </c>
      <c r="F574" s="394" t="s">
        <v>7230</v>
      </c>
      <c r="G574" s="394" t="s">
        <v>7231</v>
      </c>
      <c r="H574" s="394" t="s">
        <v>7232</v>
      </c>
      <c r="I574" s="397">
        <v>300</v>
      </c>
      <c r="J574" s="394" t="s">
        <v>7098</v>
      </c>
      <c r="K574" s="384">
        <v>3</v>
      </c>
      <c r="L574" s="384">
        <v>2</v>
      </c>
      <c r="M574" s="385" t="s">
        <v>8254</v>
      </c>
      <c r="N574" s="382" t="s">
        <v>7100</v>
      </c>
      <c r="O574" s="386">
        <v>900</v>
      </c>
    </row>
    <row r="575" spans="1:15" ht="16.8" customHeight="1" thickBot="1" x14ac:dyDescent="0.35">
      <c r="A575" s="351" t="s">
        <v>8255</v>
      </c>
      <c r="B575" s="404" t="s">
        <v>6073</v>
      </c>
      <c r="C575" s="365" t="s">
        <v>6129</v>
      </c>
      <c r="D575" s="366" t="s">
        <v>6126</v>
      </c>
      <c r="E575" s="384" t="s">
        <v>4139</v>
      </c>
      <c r="F575" s="394" t="s">
        <v>7230</v>
      </c>
      <c r="G575" s="394" t="s">
        <v>7231</v>
      </c>
      <c r="H575" s="394" t="s">
        <v>7232</v>
      </c>
      <c r="I575" s="397">
        <v>300</v>
      </c>
      <c r="J575" s="394" t="s">
        <v>7098</v>
      </c>
      <c r="K575" s="384">
        <v>2</v>
      </c>
      <c r="L575" s="384">
        <v>2</v>
      </c>
      <c r="M575" s="385" t="s">
        <v>8256</v>
      </c>
      <c r="N575" s="382" t="s">
        <v>7105</v>
      </c>
      <c r="O575" s="386">
        <v>600</v>
      </c>
    </row>
    <row r="576" spans="1:15" ht="16.8" customHeight="1" thickBot="1" x14ac:dyDescent="0.35">
      <c r="A576" s="352" t="s">
        <v>8257</v>
      </c>
      <c r="B576" s="396" t="s">
        <v>8258</v>
      </c>
      <c r="C576" s="365" t="s">
        <v>6129</v>
      </c>
      <c r="D576" s="366" t="s">
        <v>6126</v>
      </c>
      <c r="E576" s="384" t="s">
        <v>4139</v>
      </c>
      <c r="F576" s="394" t="s">
        <v>7230</v>
      </c>
      <c r="G576" s="394" t="s">
        <v>7231</v>
      </c>
      <c r="H576" s="394" t="s">
        <v>7232</v>
      </c>
      <c r="I576" s="397">
        <v>300</v>
      </c>
      <c r="J576" s="394" t="s">
        <v>7098</v>
      </c>
      <c r="K576" s="384">
        <v>1</v>
      </c>
      <c r="L576" s="384">
        <v>2</v>
      </c>
      <c r="M576" s="385" t="s">
        <v>8259</v>
      </c>
      <c r="N576" s="382" t="s">
        <v>7098</v>
      </c>
      <c r="O576" s="386">
        <v>300</v>
      </c>
    </row>
    <row r="577" spans="1:15" ht="16.8" customHeight="1" thickBot="1" x14ac:dyDescent="0.35">
      <c r="A577" s="351" t="s">
        <v>8260</v>
      </c>
      <c r="B577" s="437" t="s">
        <v>6870</v>
      </c>
      <c r="C577" s="365" t="s">
        <v>6129</v>
      </c>
      <c r="D577" s="366" t="s">
        <v>6126</v>
      </c>
      <c r="E577" s="384" t="s">
        <v>4139</v>
      </c>
      <c r="F577" s="394" t="s">
        <v>7230</v>
      </c>
      <c r="G577" s="394" t="s">
        <v>7231</v>
      </c>
      <c r="H577" s="394" t="s">
        <v>7232</v>
      </c>
      <c r="I577" s="397">
        <v>300</v>
      </c>
      <c r="J577" s="394" t="s">
        <v>7098</v>
      </c>
      <c r="K577" s="384">
        <v>1</v>
      </c>
      <c r="L577" s="384">
        <v>2</v>
      </c>
      <c r="M577" s="385" t="s">
        <v>8261</v>
      </c>
      <c r="N577" s="382" t="s">
        <v>7098</v>
      </c>
      <c r="O577" s="386">
        <v>300</v>
      </c>
    </row>
    <row r="578" spans="1:15" ht="16.8" customHeight="1" thickBot="1" x14ac:dyDescent="0.35">
      <c r="A578" s="351" t="s">
        <v>8262</v>
      </c>
      <c r="B578" s="413" t="s">
        <v>7169</v>
      </c>
      <c r="C578" s="365" t="s">
        <v>6129</v>
      </c>
      <c r="D578" s="366" t="s">
        <v>6126</v>
      </c>
      <c r="E578" s="384" t="s">
        <v>4139</v>
      </c>
      <c r="F578" s="394" t="s">
        <v>7230</v>
      </c>
      <c r="G578" s="394" t="s">
        <v>7233</v>
      </c>
      <c r="H578" s="394" t="s">
        <v>7232</v>
      </c>
      <c r="I578" s="397">
        <v>300</v>
      </c>
      <c r="J578" s="394" t="s">
        <v>7098</v>
      </c>
      <c r="K578" s="384">
        <v>1</v>
      </c>
      <c r="L578" s="384">
        <v>2</v>
      </c>
      <c r="M578" s="385" t="s">
        <v>8263</v>
      </c>
      <c r="N578" s="382" t="s">
        <v>7098</v>
      </c>
      <c r="O578" s="386">
        <v>300</v>
      </c>
    </row>
    <row r="579" spans="1:15" ht="16.8" customHeight="1" thickBot="1" x14ac:dyDescent="0.35">
      <c r="A579" s="351" t="s">
        <v>8264</v>
      </c>
      <c r="B579" s="405" t="s">
        <v>6084</v>
      </c>
      <c r="C579" s="365" t="s">
        <v>6129</v>
      </c>
      <c r="D579" s="366" t="s">
        <v>6126</v>
      </c>
      <c r="E579" s="384" t="s">
        <v>4139</v>
      </c>
      <c r="F579" s="394" t="s">
        <v>7230</v>
      </c>
      <c r="G579" s="394" t="s">
        <v>7231</v>
      </c>
      <c r="H579" s="394" t="s">
        <v>7232</v>
      </c>
      <c r="I579" s="397">
        <v>300</v>
      </c>
      <c r="J579" s="394" t="s">
        <v>7098</v>
      </c>
      <c r="K579" s="384">
        <v>1</v>
      </c>
      <c r="L579" s="384">
        <v>3</v>
      </c>
      <c r="M579" s="385" t="s">
        <v>8265</v>
      </c>
      <c r="N579" s="382" t="s">
        <v>7098</v>
      </c>
      <c r="O579" s="386">
        <v>300</v>
      </c>
    </row>
    <row r="580" spans="1:15" ht="16.8" customHeight="1" thickBot="1" x14ac:dyDescent="0.35">
      <c r="A580" s="351" t="s">
        <v>8266</v>
      </c>
      <c r="B580" s="437" t="s">
        <v>6980</v>
      </c>
      <c r="C580" s="365" t="s">
        <v>6129</v>
      </c>
      <c r="D580" s="366" t="s">
        <v>6126</v>
      </c>
      <c r="E580" s="384" t="s">
        <v>4139</v>
      </c>
      <c r="F580" s="394" t="s">
        <v>7230</v>
      </c>
      <c r="G580" s="394" t="s">
        <v>7231</v>
      </c>
      <c r="H580" s="394" t="s">
        <v>7232</v>
      </c>
      <c r="I580" s="397">
        <v>300</v>
      </c>
      <c r="J580" s="394" t="s">
        <v>7098</v>
      </c>
      <c r="K580" s="384">
        <v>1</v>
      </c>
      <c r="L580" s="384">
        <v>3</v>
      </c>
      <c r="M580" s="385" t="s">
        <v>8267</v>
      </c>
      <c r="N580" s="382" t="s">
        <v>7098</v>
      </c>
      <c r="O580" s="386">
        <v>300</v>
      </c>
    </row>
    <row r="581" spans="1:15" ht="16.8" customHeight="1" thickBot="1" x14ac:dyDescent="0.35">
      <c r="A581" s="351" t="s">
        <v>8268</v>
      </c>
      <c r="B581" s="406" t="s">
        <v>6969</v>
      </c>
      <c r="C581" s="365" t="s">
        <v>6129</v>
      </c>
      <c r="D581" s="366" t="s">
        <v>6126</v>
      </c>
      <c r="E581" s="384" t="s">
        <v>4139</v>
      </c>
      <c r="F581" s="394" t="s">
        <v>7230</v>
      </c>
      <c r="G581" s="394" t="s">
        <v>7231</v>
      </c>
      <c r="H581" s="394" t="s">
        <v>7232</v>
      </c>
      <c r="I581" s="395">
        <v>1.4</v>
      </c>
      <c r="J581" s="394" t="s">
        <v>7099</v>
      </c>
      <c r="K581" s="384">
        <v>1</v>
      </c>
      <c r="L581" s="384">
        <v>3</v>
      </c>
      <c r="M581" s="385" t="s">
        <v>8269</v>
      </c>
      <c r="N581" s="382" t="s">
        <v>7099</v>
      </c>
      <c r="O581" s="383">
        <v>1.4</v>
      </c>
    </row>
    <row r="582" spans="1:15" ht="16.8" customHeight="1" thickBot="1" x14ac:dyDescent="0.35">
      <c r="A582" s="351" t="s">
        <v>8270</v>
      </c>
      <c r="B582" s="403" t="s">
        <v>8271</v>
      </c>
      <c r="C582" s="365" t="s">
        <v>6129</v>
      </c>
      <c r="D582" s="366" t="s">
        <v>6126</v>
      </c>
      <c r="E582" s="384" t="s">
        <v>4139</v>
      </c>
      <c r="F582" s="394" t="s">
        <v>7230</v>
      </c>
      <c r="G582" s="394" t="s">
        <v>7231</v>
      </c>
      <c r="H582" s="394" t="s">
        <v>7232</v>
      </c>
      <c r="I582" s="397">
        <v>300</v>
      </c>
      <c r="J582" s="394" t="s">
        <v>7098</v>
      </c>
      <c r="K582" s="384">
        <v>2</v>
      </c>
      <c r="L582" s="384">
        <v>3</v>
      </c>
      <c r="M582" s="385" t="s">
        <v>8272</v>
      </c>
      <c r="N582" s="382" t="s">
        <v>7105</v>
      </c>
      <c r="O582" s="386">
        <v>600</v>
      </c>
    </row>
    <row r="583" spans="1:15" ht="16.8" customHeight="1" thickBot="1" x14ac:dyDescent="0.35">
      <c r="A583" s="351" t="s">
        <v>8273</v>
      </c>
      <c r="B583" s="427" t="s">
        <v>1102</v>
      </c>
      <c r="C583" s="365" t="s">
        <v>6129</v>
      </c>
      <c r="D583" s="366" t="s">
        <v>6126</v>
      </c>
      <c r="E583" s="384" t="s">
        <v>4139</v>
      </c>
      <c r="F583" s="394" t="s">
        <v>7230</v>
      </c>
      <c r="G583" s="394" t="s">
        <v>7231</v>
      </c>
      <c r="H583" s="394" t="s">
        <v>7232</v>
      </c>
      <c r="I583" s="397">
        <v>300</v>
      </c>
      <c r="J583" s="394" t="s">
        <v>7098</v>
      </c>
      <c r="K583" s="384">
        <v>1</v>
      </c>
      <c r="L583" s="384">
        <v>3</v>
      </c>
      <c r="M583" s="385" t="s">
        <v>8274</v>
      </c>
      <c r="N583" s="382" t="s">
        <v>7098</v>
      </c>
      <c r="O583" s="386">
        <v>300</v>
      </c>
    </row>
    <row r="584" spans="1:15" ht="16.8" customHeight="1" thickBot="1" x14ac:dyDescent="0.35">
      <c r="A584" s="351" t="s">
        <v>8275</v>
      </c>
      <c r="B584" s="427" t="s">
        <v>1102</v>
      </c>
      <c r="C584" s="365" t="s">
        <v>6129</v>
      </c>
      <c r="D584" s="366" t="s">
        <v>6126</v>
      </c>
      <c r="E584" s="384" t="s">
        <v>4139</v>
      </c>
      <c r="F584" s="394" t="s">
        <v>7230</v>
      </c>
      <c r="G584" s="394" t="s">
        <v>7231</v>
      </c>
      <c r="H584" s="394" t="s">
        <v>7232</v>
      </c>
      <c r="I584" s="397">
        <v>700</v>
      </c>
      <c r="J584" s="394" t="s">
        <v>7107</v>
      </c>
      <c r="K584" s="384">
        <v>1</v>
      </c>
      <c r="L584" s="384">
        <v>3</v>
      </c>
      <c r="M584" s="385" t="s">
        <v>8276</v>
      </c>
      <c r="N584" s="382" t="s">
        <v>7107</v>
      </c>
      <c r="O584" s="386">
        <v>700</v>
      </c>
    </row>
    <row r="585" spans="1:15" ht="16.8" customHeight="1" thickBot="1" x14ac:dyDescent="0.35">
      <c r="A585" s="351" t="s">
        <v>8277</v>
      </c>
      <c r="B585" s="427" t="s">
        <v>1102</v>
      </c>
      <c r="C585" s="365" t="s">
        <v>6129</v>
      </c>
      <c r="D585" s="366" t="s">
        <v>6126</v>
      </c>
      <c r="E585" s="384" t="s">
        <v>4139</v>
      </c>
      <c r="F585" s="394" t="s">
        <v>7230</v>
      </c>
      <c r="G585" s="394" t="s">
        <v>7231</v>
      </c>
      <c r="H585" s="394" t="s">
        <v>7232</v>
      </c>
      <c r="I585" s="397">
        <v>300</v>
      </c>
      <c r="J585" s="394" t="s">
        <v>7098</v>
      </c>
      <c r="K585" s="384">
        <v>1</v>
      </c>
      <c r="L585" s="384">
        <v>3</v>
      </c>
      <c r="M585" s="385" t="s">
        <v>8278</v>
      </c>
      <c r="N585" s="382" t="s">
        <v>7098</v>
      </c>
      <c r="O585" s="386">
        <v>300</v>
      </c>
    </row>
    <row r="586" spans="1:15" ht="16.8" customHeight="1" thickBot="1" x14ac:dyDescent="0.35">
      <c r="A586" s="351" t="s">
        <v>8279</v>
      </c>
      <c r="B586" s="431" t="s">
        <v>6069</v>
      </c>
      <c r="C586" s="365" t="s">
        <v>6129</v>
      </c>
      <c r="D586" s="366" t="s">
        <v>6126</v>
      </c>
      <c r="E586" s="384" t="s">
        <v>4139</v>
      </c>
      <c r="F586" s="394" t="s">
        <v>7230</v>
      </c>
      <c r="G586" s="394" t="s">
        <v>7231</v>
      </c>
      <c r="H586" s="394" t="s">
        <v>7232</v>
      </c>
      <c r="I586" s="397">
        <v>300</v>
      </c>
      <c r="J586" s="394" t="s">
        <v>7098</v>
      </c>
      <c r="K586" s="384">
        <v>1</v>
      </c>
      <c r="L586" s="384">
        <v>3</v>
      </c>
      <c r="M586" s="385" t="s">
        <v>8280</v>
      </c>
      <c r="N586" s="382" t="s">
        <v>7098</v>
      </c>
      <c r="O586" s="386">
        <v>300</v>
      </c>
    </row>
    <row r="587" spans="1:15" ht="16.8" customHeight="1" thickBot="1" x14ac:dyDescent="0.35">
      <c r="A587" s="351" t="s">
        <v>8281</v>
      </c>
      <c r="B587" s="431" t="s">
        <v>6069</v>
      </c>
      <c r="C587" s="365" t="s">
        <v>6129</v>
      </c>
      <c r="D587" s="366" t="s">
        <v>6126</v>
      </c>
      <c r="E587" s="384" t="s">
        <v>4139</v>
      </c>
      <c r="F587" s="394" t="s">
        <v>7230</v>
      </c>
      <c r="G587" s="394" t="s">
        <v>7231</v>
      </c>
      <c r="H587" s="394" t="s">
        <v>7232</v>
      </c>
      <c r="I587" s="397">
        <v>300</v>
      </c>
      <c r="J587" s="394" t="s">
        <v>7098</v>
      </c>
      <c r="K587" s="384">
        <v>3</v>
      </c>
      <c r="L587" s="384">
        <v>3</v>
      </c>
      <c r="M587" s="385" t="s">
        <v>8282</v>
      </c>
      <c r="N587" s="382" t="s">
        <v>7100</v>
      </c>
      <c r="O587" s="386">
        <v>900</v>
      </c>
    </row>
    <row r="588" spans="1:15" ht="16.8" customHeight="1" thickBot="1" x14ac:dyDescent="0.35">
      <c r="A588" s="351" t="s">
        <v>8283</v>
      </c>
      <c r="B588" s="422" t="s">
        <v>1106</v>
      </c>
      <c r="C588" s="365" t="s">
        <v>6129</v>
      </c>
      <c r="D588" s="366" t="s">
        <v>6126</v>
      </c>
      <c r="E588" s="384" t="s">
        <v>4139</v>
      </c>
      <c r="F588" s="394" t="s">
        <v>7230</v>
      </c>
      <c r="G588" s="394" t="s">
        <v>7231</v>
      </c>
      <c r="H588" s="394" t="s">
        <v>7232</v>
      </c>
      <c r="I588" s="397">
        <v>300</v>
      </c>
      <c r="J588" s="394" t="s">
        <v>7098</v>
      </c>
      <c r="K588" s="384">
        <v>2</v>
      </c>
      <c r="L588" s="384">
        <v>3</v>
      </c>
      <c r="M588" s="385" t="s">
        <v>8284</v>
      </c>
      <c r="N588" s="382" t="s">
        <v>7105</v>
      </c>
      <c r="O588" s="386">
        <v>600</v>
      </c>
    </row>
    <row r="589" spans="1:15" ht="16.8" customHeight="1" thickBot="1" x14ac:dyDescent="0.35">
      <c r="A589" s="351" t="s">
        <v>8285</v>
      </c>
      <c r="B589" s="422" t="s">
        <v>1106</v>
      </c>
      <c r="C589" s="365" t="s">
        <v>6129</v>
      </c>
      <c r="D589" s="366" t="s">
        <v>6126</v>
      </c>
      <c r="E589" s="384" t="s">
        <v>4139</v>
      </c>
      <c r="F589" s="394" t="s">
        <v>7230</v>
      </c>
      <c r="G589" s="394" t="s">
        <v>7231</v>
      </c>
      <c r="H589" s="394" t="s">
        <v>7232</v>
      </c>
      <c r="I589" s="395">
        <v>1.4</v>
      </c>
      <c r="J589" s="394" t="s">
        <v>7099</v>
      </c>
      <c r="K589" s="384">
        <v>1</v>
      </c>
      <c r="L589" s="384">
        <v>3</v>
      </c>
      <c r="M589" s="385" t="s">
        <v>8286</v>
      </c>
      <c r="N589" s="382" t="s">
        <v>7099</v>
      </c>
      <c r="O589" s="383">
        <v>1.4</v>
      </c>
    </row>
    <row r="590" spans="1:15" ht="16.8" customHeight="1" thickBot="1" x14ac:dyDescent="0.35">
      <c r="A590" s="351" t="s">
        <v>8287</v>
      </c>
      <c r="B590" s="398" t="s">
        <v>6082</v>
      </c>
      <c r="C590" s="365" t="s">
        <v>6129</v>
      </c>
      <c r="D590" s="366" t="s">
        <v>6126</v>
      </c>
      <c r="E590" s="384" t="s">
        <v>4139</v>
      </c>
      <c r="F590" s="394" t="s">
        <v>7230</v>
      </c>
      <c r="G590" s="394" t="s">
        <v>7231</v>
      </c>
      <c r="H590" s="394" t="s">
        <v>7232</v>
      </c>
      <c r="I590" s="397">
        <v>300</v>
      </c>
      <c r="J590" s="394" t="s">
        <v>7098</v>
      </c>
      <c r="K590" s="384">
        <v>1</v>
      </c>
      <c r="L590" s="384">
        <v>3</v>
      </c>
      <c r="M590" s="385" t="s">
        <v>8288</v>
      </c>
      <c r="N590" s="382" t="s">
        <v>7098</v>
      </c>
      <c r="O590" s="386">
        <v>300</v>
      </c>
    </row>
    <row r="591" spans="1:15" ht="16.8" customHeight="1" thickBot="1" x14ac:dyDescent="0.35">
      <c r="A591" s="351" t="s">
        <v>8289</v>
      </c>
      <c r="B591" s="428" t="s">
        <v>6891</v>
      </c>
      <c r="C591" s="365" t="s">
        <v>6129</v>
      </c>
      <c r="D591" s="366" t="s">
        <v>6126</v>
      </c>
      <c r="E591" s="384" t="s">
        <v>4139</v>
      </c>
      <c r="F591" s="394" t="s">
        <v>7230</v>
      </c>
      <c r="G591" s="394" t="s">
        <v>7231</v>
      </c>
      <c r="H591" s="394" t="s">
        <v>7232</v>
      </c>
      <c r="I591" s="397">
        <v>300</v>
      </c>
      <c r="J591" s="394" t="s">
        <v>7098</v>
      </c>
      <c r="K591" s="384">
        <v>3</v>
      </c>
      <c r="L591" s="384">
        <v>3</v>
      </c>
      <c r="M591" s="385" t="s">
        <v>8290</v>
      </c>
      <c r="N591" s="382" t="s">
        <v>7100</v>
      </c>
      <c r="O591" s="386">
        <v>900</v>
      </c>
    </row>
    <row r="592" spans="1:15" ht="16.8" customHeight="1" thickBot="1" x14ac:dyDescent="0.35">
      <c r="A592" s="351" t="s">
        <v>8291</v>
      </c>
      <c r="B592" s="393" t="s">
        <v>6067</v>
      </c>
      <c r="C592" s="365" t="s">
        <v>6129</v>
      </c>
      <c r="D592" s="366" t="s">
        <v>6126</v>
      </c>
      <c r="E592" s="384" t="s">
        <v>4139</v>
      </c>
      <c r="F592" s="394" t="s">
        <v>7230</v>
      </c>
      <c r="G592" s="394" t="s">
        <v>7231</v>
      </c>
      <c r="H592" s="394" t="s">
        <v>7232</v>
      </c>
      <c r="I592" s="397">
        <v>300</v>
      </c>
      <c r="J592" s="394" t="s">
        <v>7098</v>
      </c>
      <c r="K592" s="384">
        <v>2</v>
      </c>
      <c r="L592" s="384">
        <v>3</v>
      </c>
      <c r="M592" s="385" t="s">
        <v>8292</v>
      </c>
      <c r="N592" s="382" t="s">
        <v>7105</v>
      </c>
      <c r="O592" s="386">
        <v>600</v>
      </c>
    </row>
    <row r="593" spans="1:15" ht="16.8" customHeight="1" thickBot="1" x14ac:dyDescent="0.35">
      <c r="A593" s="351" t="s">
        <v>8293</v>
      </c>
      <c r="B593" s="414" t="s">
        <v>1119</v>
      </c>
      <c r="C593" s="365" t="s">
        <v>6129</v>
      </c>
      <c r="D593" s="366" t="s">
        <v>6126</v>
      </c>
      <c r="E593" s="384" t="s">
        <v>4139</v>
      </c>
      <c r="F593" s="394" t="s">
        <v>7230</v>
      </c>
      <c r="G593" s="394" t="s">
        <v>7231</v>
      </c>
      <c r="H593" s="394" t="s">
        <v>7232</v>
      </c>
      <c r="I593" s="397">
        <v>300</v>
      </c>
      <c r="J593" s="394" t="s">
        <v>7098</v>
      </c>
      <c r="K593" s="384">
        <v>1</v>
      </c>
      <c r="L593" s="384">
        <v>3</v>
      </c>
      <c r="M593" s="385" t="s">
        <v>8294</v>
      </c>
      <c r="N593" s="382" t="s">
        <v>7098</v>
      </c>
      <c r="O593" s="386">
        <v>300</v>
      </c>
    </row>
    <row r="594" spans="1:15" ht="16.8" customHeight="1" thickBot="1" x14ac:dyDescent="0.35">
      <c r="A594" s="351" t="s">
        <v>8295</v>
      </c>
      <c r="B594" s="399" t="s">
        <v>1123</v>
      </c>
      <c r="C594" s="365" t="s">
        <v>6129</v>
      </c>
      <c r="D594" s="366" t="s">
        <v>6126</v>
      </c>
      <c r="E594" s="384" t="s">
        <v>4139</v>
      </c>
      <c r="F594" s="394" t="s">
        <v>7230</v>
      </c>
      <c r="G594" s="394" t="s">
        <v>7231</v>
      </c>
      <c r="H594" s="394" t="s">
        <v>7232</v>
      </c>
      <c r="I594" s="397">
        <v>300</v>
      </c>
      <c r="J594" s="394" t="s">
        <v>7098</v>
      </c>
      <c r="K594" s="384">
        <v>3</v>
      </c>
      <c r="L594" s="384">
        <v>3</v>
      </c>
      <c r="M594" s="385" t="s">
        <v>8296</v>
      </c>
      <c r="N594" s="382" t="s">
        <v>7100</v>
      </c>
      <c r="O594" s="386">
        <v>900</v>
      </c>
    </row>
    <row r="595" spans="1:15" ht="16.8" customHeight="1" thickBot="1" x14ac:dyDescent="0.35">
      <c r="A595" s="351" t="s">
        <v>8297</v>
      </c>
      <c r="B595" s="424" t="s">
        <v>6096</v>
      </c>
      <c r="C595" s="365" t="s">
        <v>6129</v>
      </c>
      <c r="D595" s="366" t="s">
        <v>6126</v>
      </c>
      <c r="E595" s="384" t="s">
        <v>4139</v>
      </c>
      <c r="F595" s="394" t="s">
        <v>7230</v>
      </c>
      <c r="G595" s="394" t="s">
        <v>7231</v>
      </c>
      <c r="H595" s="394" t="s">
        <v>7232</v>
      </c>
      <c r="I595" s="397">
        <v>300</v>
      </c>
      <c r="J595" s="394" t="s">
        <v>7098</v>
      </c>
      <c r="K595" s="384">
        <v>2</v>
      </c>
      <c r="L595" s="384">
        <v>3</v>
      </c>
      <c r="M595" s="385" t="s">
        <v>8298</v>
      </c>
      <c r="N595" s="382" t="s">
        <v>7105</v>
      </c>
      <c r="O595" s="386">
        <v>600</v>
      </c>
    </row>
    <row r="596" spans="1:15" ht="16.8" customHeight="1" thickBot="1" x14ac:dyDescent="0.35">
      <c r="A596" s="351" t="s">
        <v>8299</v>
      </c>
      <c r="B596" s="416" t="s">
        <v>6064</v>
      </c>
      <c r="C596" s="365" t="s">
        <v>6129</v>
      </c>
      <c r="D596" s="366" t="s">
        <v>6126</v>
      </c>
      <c r="E596" s="384" t="s">
        <v>4139</v>
      </c>
      <c r="F596" s="394" t="s">
        <v>7230</v>
      </c>
      <c r="G596" s="394" t="s">
        <v>7231</v>
      </c>
      <c r="H596" s="394" t="s">
        <v>7232</v>
      </c>
      <c r="I596" s="397">
        <v>300</v>
      </c>
      <c r="J596" s="394" t="s">
        <v>7098</v>
      </c>
      <c r="K596" s="384">
        <v>2</v>
      </c>
      <c r="L596" s="384">
        <v>3</v>
      </c>
      <c r="M596" s="385" t="s">
        <v>8300</v>
      </c>
      <c r="N596" s="382" t="s">
        <v>7105</v>
      </c>
      <c r="O596" s="386">
        <v>600</v>
      </c>
    </row>
    <row r="597" spans="1:15" ht="16.8" customHeight="1" thickBot="1" x14ac:dyDescent="0.35">
      <c r="A597" s="351" t="s">
        <v>8301</v>
      </c>
      <c r="B597" s="416" t="s">
        <v>6064</v>
      </c>
      <c r="C597" s="365" t="s">
        <v>6129</v>
      </c>
      <c r="D597" s="366" t="s">
        <v>6126</v>
      </c>
      <c r="E597" s="384" t="s">
        <v>4139</v>
      </c>
      <c r="F597" s="394" t="s">
        <v>7230</v>
      </c>
      <c r="G597" s="394" t="s">
        <v>7231</v>
      </c>
      <c r="H597" s="394" t="s">
        <v>7232</v>
      </c>
      <c r="I597" s="397">
        <v>300</v>
      </c>
      <c r="J597" s="394" t="s">
        <v>7098</v>
      </c>
      <c r="K597" s="384">
        <v>2</v>
      </c>
      <c r="L597" s="384">
        <v>3</v>
      </c>
      <c r="M597" s="385" t="s">
        <v>8302</v>
      </c>
      <c r="N597" s="382" t="s">
        <v>7105</v>
      </c>
      <c r="O597" s="386">
        <v>600</v>
      </c>
    </row>
    <row r="598" spans="1:15" ht="16.8" customHeight="1" thickBot="1" x14ac:dyDescent="0.35">
      <c r="A598" s="351" t="s">
        <v>8303</v>
      </c>
      <c r="B598" s="430" t="s">
        <v>6071</v>
      </c>
      <c r="C598" s="365" t="s">
        <v>6129</v>
      </c>
      <c r="D598" s="366" t="s">
        <v>6126</v>
      </c>
      <c r="E598" s="384" t="s">
        <v>4139</v>
      </c>
      <c r="F598" s="394" t="s">
        <v>7230</v>
      </c>
      <c r="G598" s="394" t="s">
        <v>7231</v>
      </c>
      <c r="H598" s="394" t="s">
        <v>7232</v>
      </c>
      <c r="I598" s="397">
        <v>300</v>
      </c>
      <c r="J598" s="394" t="s">
        <v>7098</v>
      </c>
      <c r="K598" s="384">
        <v>1</v>
      </c>
      <c r="L598" s="384">
        <v>3</v>
      </c>
      <c r="M598" s="385" t="s">
        <v>8304</v>
      </c>
      <c r="N598" s="382" t="s">
        <v>7098</v>
      </c>
      <c r="O598" s="386">
        <v>300</v>
      </c>
    </row>
    <row r="599" spans="1:15" ht="16.8" customHeight="1" thickBot="1" x14ac:dyDescent="0.35">
      <c r="A599" s="352" t="s">
        <v>8305</v>
      </c>
      <c r="B599" s="396" t="s">
        <v>6058</v>
      </c>
      <c r="C599" s="365" t="s">
        <v>6129</v>
      </c>
      <c r="D599" s="366" t="s">
        <v>6126</v>
      </c>
      <c r="E599" s="384" t="s">
        <v>4139</v>
      </c>
      <c r="F599" s="394" t="s">
        <v>7230</v>
      </c>
      <c r="G599" s="394" t="s">
        <v>7231</v>
      </c>
      <c r="H599" s="394" t="s">
        <v>7232</v>
      </c>
      <c r="I599" s="397">
        <v>300</v>
      </c>
      <c r="J599" s="394" t="s">
        <v>7098</v>
      </c>
      <c r="K599" s="384">
        <v>2</v>
      </c>
      <c r="L599" s="384">
        <v>3</v>
      </c>
      <c r="M599" s="385" t="s">
        <v>8306</v>
      </c>
      <c r="N599" s="382" t="s">
        <v>7105</v>
      </c>
      <c r="O599" s="386">
        <v>600</v>
      </c>
    </row>
    <row r="600" spans="1:15" ht="16.8" customHeight="1" thickBot="1" x14ac:dyDescent="0.35">
      <c r="A600" s="351" t="s">
        <v>8305</v>
      </c>
      <c r="B600" s="396" t="s">
        <v>6058</v>
      </c>
      <c r="C600" s="365" t="s">
        <v>6129</v>
      </c>
      <c r="D600" s="366" t="s">
        <v>6126</v>
      </c>
      <c r="E600" s="384" t="s">
        <v>4139</v>
      </c>
      <c r="F600" s="394" t="s">
        <v>7230</v>
      </c>
      <c r="G600" s="394" t="s">
        <v>7231</v>
      </c>
      <c r="H600" s="394" t="s">
        <v>7232</v>
      </c>
      <c r="I600" s="397">
        <v>300</v>
      </c>
      <c r="J600" s="394" t="s">
        <v>7098</v>
      </c>
      <c r="K600" s="384">
        <v>5</v>
      </c>
      <c r="L600" s="384">
        <v>3</v>
      </c>
      <c r="M600" s="385" t="s">
        <v>8307</v>
      </c>
      <c r="N600" s="382" t="s">
        <v>7109</v>
      </c>
      <c r="O600" s="383">
        <v>1.5</v>
      </c>
    </row>
    <row r="601" spans="1:15" ht="16.8" customHeight="1" thickBot="1" x14ac:dyDescent="0.35">
      <c r="A601" s="351" t="s">
        <v>8308</v>
      </c>
      <c r="B601" s="398" t="s">
        <v>6871</v>
      </c>
      <c r="C601" s="365" t="s">
        <v>6129</v>
      </c>
      <c r="D601" s="366" t="s">
        <v>6126</v>
      </c>
      <c r="E601" s="384" t="s">
        <v>4139</v>
      </c>
      <c r="F601" s="394" t="s">
        <v>7230</v>
      </c>
      <c r="G601" s="394" t="s">
        <v>7231</v>
      </c>
      <c r="H601" s="394" t="s">
        <v>7232</v>
      </c>
      <c r="I601" s="397">
        <v>300</v>
      </c>
      <c r="J601" s="394" t="s">
        <v>7098</v>
      </c>
      <c r="K601" s="384">
        <v>2</v>
      </c>
      <c r="L601" s="384">
        <v>3</v>
      </c>
      <c r="M601" s="385" t="s">
        <v>8309</v>
      </c>
      <c r="N601" s="382" t="s">
        <v>7105</v>
      </c>
      <c r="O601" s="386">
        <v>600</v>
      </c>
    </row>
    <row r="602" spans="1:15" ht="16.8" customHeight="1" thickBot="1" x14ac:dyDescent="0.35">
      <c r="A602" s="352" t="s">
        <v>8310</v>
      </c>
      <c r="B602" s="398" t="s">
        <v>6871</v>
      </c>
      <c r="C602" s="365" t="s">
        <v>6129</v>
      </c>
      <c r="D602" s="366" t="s">
        <v>6126</v>
      </c>
      <c r="E602" s="384" t="s">
        <v>4139</v>
      </c>
      <c r="F602" s="394" t="s">
        <v>7230</v>
      </c>
      <c r="G602" s="394" t="s">
        <v>7231</v>
      </c>
      <c r="H602" s="394" t="s">
        <v>7232</v>
      </c>
      <c r="I602" s="395">
        <v>1.4</v>
      </c>
      <c r="J602" s="394" t="s">
        <v>7099</v>
      </c>
      <c r="K602" s="384">
        <v>1</v>
      </c>
      <c r="L602" s="384">
        <v>3</v>
      </c>
      <c r="M602" s="385" t="s">
        <v>8311</v>
      </c>
      <c r="N602" s="382" t="s">
        <v>7099</v>
      </c>
      <c r="O602" s="383">
        <v>1.4</v>
      </c>
    </row>
    <row r="603" spans="1:15" ht="16.8" customHeight="1" thickBot="1" x14ac:dyDescent="0.35">
      <c r="A603" s="351" t="s">
        <v>8310</v>
      </c>
      <c r="B603" s="398" t="s">
        <v>6871</v>
      </c>
      <c r="C603" s="365" t="s">
        <v>6129</v>
      </c>
      <c r="D603" s="366" t="s">
        <v>6126</v>
      </c>
      <c r="E603" s="384" t="s">
        <v>4139</v>
      </c>
      <c r="F603" s="394" t="s">
        <v>7230</v>
      </c>
      <c r="G603" s="394" t="s">
        <v>7231</v>
      </c>
      <c r="H603" s="394" t="s">
        <v>7232</v>
      </c>
      <c r="I603" s="397">
        <v>700</v>
      </c>
      <c r="J603" s="394" t="s">
        <v>7107</v>
      </c>
      <c r="K603" s="384">
        <v>2</v>
      </c>
      <c r="L603" s="384">
        <v>3</v>
      </c>
      <c r="M603" s="385" t="s">
        <v>8312</v>
      </c>
      <c r="N603" s="382" t="s">
        <v>7119</v>
      </c>
      <c r="O603" s="383">
        <v>1.4</v>
      </c>
    </row>
    <row r="604" spans="1:15" ht="16.8" customHeight="1" thickBot="1" x14ac:dyDescent="0.35">
      <c r="A604" s="351" t="s">
        <v>8313</v>
      </c>
      <c r="B604" s="398" t="s">
        <v>6871</v>
      </c>
      <c r="C604" s="365" t="s">
        <v>6129</v>
      </c>
      <c r="D604" s="366" t="s">
        <v>6126</v>
      </c>
      <c r="E604" s="384" t="s">
        <v>4139</v>
      </c>
      <c r="F604" s="394" t="s">
        <v>7230</v>
      </c>
      <c r="G604" s="394" t="s">
        <v>7231</v>
      </c>
      <c r="H604" s="394" t="s">
        <v>7232</v>
      </c>
      <c r="I604" s="397">
        <v>300</v>
      </c>
      <c r="J604" s="394" t="s">
        <v>7098</v>
      </c>
      <c r="K604" s="384">
        <v>5</v>
      </c>
      <c r="L604" s="384">
        <v>3</v>
      </c>
      <c r="M604" s="385" t="s">
        <v>8314</v>
      </c>
      <c r="N604" s="382" t="s">
        <v>7109</v>
      </c>
      <c r="O604" s="383">
        <v>1.5</v>
      </c>
    </row>
    <row r="605" spans="1:15" ht="16.8" customHeight="1" thickBot="1" x14ac:dyDescent="0.35">
      <c r="A605" s="352" t="s">
        <v>8313</v>
      </c>
      <c r="B605" s="398" t="s">
        <v>6871</v>
      </c>
      <c r="C605" s="365" t="s">
        <v>6129</v>
      </c>
      <c r="D605" s="366" t="s">
        <v>6126</v>
      </c>
      <c r="E605" s="384" t="s">
        <v>4139</v>
      </c>
      <c r="F605" s="394" t="s">
        <v>7230</v>
      </c>
      <c r="G605" s="394" t="s">
        <v>7231</v>
      </c>
      <c r="H605" s="394" t="s">
        <v>7232</v>
      </c>
      <c r="I605" s="397">
        <v>300</v>
      </c>
      <c r="J605" s="394" t="s">
        <v>7098</v>
      </c>
      <c r="K605" s="384">
        <v>2</v>
      </c>
      <c r="L605" s="384">
        <v>3</v>
      </c>
      <c r="M605" s="385" t="s">
        <v>8315</v>
      </c>
      <c r="N605" s="382" t="s">
        <v>7105</v>
      </c>
      <c r="O605" s="386">
        <v>600</v>
      </c>
    </row>
    <row r="606" spans="1:15" ht="16.8" customHeight="1" thickBot="1" x14ac:dyDescent="0.35">
      <c r="A606" s="351" t="s">
        <v>3887</v>
      </c>
      <c r="B606" s="398" t="s">
        <v>6871</v>
      </c>
      <c r="C606" s="365" t="s">
        <v>6129</v>
      </c>
      <c r="D606" s="366" t="s">
        <v>6126</v>
      </c>
      <c r="E606" s="384" t="s">
        <v>4139</v>
      </c>
      <c r="F606" s="394" t="s">
        <v>7230</v>
      </c>
      <c r="G606" s="394" t="s">
        <v>7231</v>
      </c>
      <c r="H606" s="394" t="s">
        <v>7232</v>
      </c>
      <c r="I606" s="397">
        <v>700</v>
      </c>
      <c r="J606" s="394" t="s">
        <v>7107</v>
      </c>
      <c r="K606" s="384">
        <v>1</v>
      </c>
      <c r="L606" s="384">
        <v>3</v>
      </c>
      <c r="M606" s="385" t="s">
        <v>8316</v>
      </c>
      <c r="N606" s="382" t="s">
        <v>7107</v>
      </c>
      <c r="O606" s="386">
        <v>700</v>
      </c>
    </row>
    <row r="607" spans="1:15" ht="16.8" customHeight="1" thickBot="1" x14ac:dyDescent="0.35">
      <c r="A607" s="351" t="s">
        <v>2782</v>
      </c>
      <c r="B607" s="418" t="s">
        <v>6873</v>
      </c>
      <c r="C607" s="365" t="s">
        <v>6129</v>
      </c>
      <c r="D607" s="345" t="s">
        <v>6128</v>
      </c>
      <c r="E607" s="384" t="s">
        <v>4139</v>
      </c>
      <c r="F607" s="394" t="s">
        <v>7230</v>
      </c>
      <c r="G607" s="394" t="s">
        <v>7231</v>
      </c>
      <c r="H607" s="394" t="s">
        <v>7232</v>
      </c>
      <c r="I607" s="395">
        <v>1</v>
      </c>
      <c r="J607" s="394" t="s">
        <v>7101</v>
      </c>
      <c r="K607" s="384">
        <v>2</v>
      </c>
      <c r="L607" s="384">
        <v>3</v>
      </c>
      <c r="M607" s="385" t="s">
        <v>8317</v>
      </c>
      <c r="N607" s="382" t="s">
        <v>7114</v>
      </c>
      <c r="O607" s="383">
        <v>2</v>
      </c>
    </row>
    <row r="608" spans="1:15" ht="16.8" customHeight="1" thickBot="1" x14ac:dyDescent="0.35">
      <c r="A608" s="351" t="s">
        <v>8318</v>
      </c>
      <c r="B608" s="408" t="s">
        <v>1134</v>
      </c>
      <c r="C608" s="365" t="s">
        <v>6129</v>
      </c>
      <c r="D608" s="366" t="s">
        <v>6126</v>
      </c>
      <c r="E608" s="384" t="s">
        <v>4139</v>
      </c>
      <c r="F608" s="394" t="s">
        <v>7230</v>
      </c>
      <c r="G608" s="394" t="s">
        <v>7231</v>
      </c>
      <c r="H608" s="394" t="s">
        <v>7232</v>
      </c>
      <c r="I608" s="397">
        <v>300</v>
      </c>
      <c r="J608" s="394" t="s">
        <v>7098</v>
      </c>
      <c r="K608" s="384">
        <v>3</v>
      </c>
      <c r="L608" s="384">
        <v>3</v>
      </c>
      <c r="M608" s="385" t="s">
        <v>8319</v>
      </c>
      <c r="N608" s="382" t="s">
        <v>7100</v>
      </c>
      <c r="O608" s="386">
        <v>900</v>
      </c>
    </row>
    <row r="609" spans="1:15" ht="16.8" customHeight="1" thickBot="1" x14ac:dyDescent="0.35">
      <c r="A609" s="351" t="s">
        <v>8320</v>
      </c>
      <c r="B609" s="408" t="s">
        <v>1134</v>
      </c>
      <c r="C609" s="365" t="s">
        <v>6129</v>
      </c>
      <c r="D609" s="366" t="s">
        <v>6126</v>
      </c>
      <c r="E609" s="384" t="s">
        <v>4139</v>
      </c>
      <c r="F609" s="394" t="s">
        <v>7230</v>
      </c>
      <c r="G609" s="394" t="s">
        <v>7231</v>
      </c>
      <c r="H609" s="394" t="s">
        <v>7232</v>
      </c>
      <c r="I609" s="397">
        <v>500</v>
      </c>
      <c r="J609" s="394" t="s">
        <v>7095</v>
      </c>
      <c r="K609" s="384">
        <v>2</v>
      </c>
      <c r="L609" s="384">
        <v>3</v>
      </c>
      <c r="M609" s="385" t="s">
        <v>8321</v>
      </c>
      <c r="N609" s="382" t="s">
        <v>7096</v>
      </c>
      <c r="O609" s="383">
        <v>1</v>
      </c>
    </row>
    <row r="610" spans="1:15" ht="16.8" customHeight="1" thickBot="1" x14ac:dyDescent="0.35">
      <c r="A610" s="352" t="s">
        <v>8322</v>
      </c>
      <c r="B610" s="408" t="s">
        <v>1134</v>
      </c>
      <c r="C610" s="365" t="s">
        <v>6129</v>
      </c>
      <c r="D610" s="366" t="s">
        <v>6126</v>
      </c>
      <c r="E610" s="384" t="s">
        <v>4139</v>
      </c>
      <c r="F610" s="394" t="s">
        <v>7230</v>
      </c>
      <c r="G610" s="394" t="s">
        <v>7231</v>
      </c>
      <c r="H610" s="394" t="s">
        <v>7232</v>
      </c>
      <c r="I610" s="395">
        <v>2.1</v>
      </c>
      <c r="J610" s="394" t="s">
        <v>7128</v>
      </c>
      <c r="K610" s="384">
        <v>1</v>
      </c>
      <c r="L610" s="384">
        <v>3</v>
      </c>
      <c r="M610" s="385" t="s">
        <v>8323</v>
      </c>
      <c r="N610" s="382" t="s">
        <v>7128</v>
      </c>
      <c r="O610" s="383">
        <v>2.1</v>
      </c>
    </row>
    <row r="611" spans="1:15" ht="16.8" customHeight="1" thickBot="1" x14ac:dyDescent="0.35">
      <c r="A611" s="351" t="s">
        <v>8322</v>
      </c>
      <c r="B611" s="408" t="s">
        <v>1134</v>
      </c>
      <c r="C611" s="365" t="s">
        <v>6129</v>
      </c>
      <c r="D611" s="366" t="s">
        <v>6126</v>
      </c>
      <c r="E611" s="384" t="s">
        <v>4139</v>
      </c>
      <c r="F611" s="394" t="s">
        <v>7230</v>
      </c>
      <c r="G611" s="394" t="s">
        <v>7231</v>
      </c>
      <c r="H611" s="394" t="s">
        <v>7232</v>
      </c>
      <c r="I611" s="395">
        <v>1.4</v>
      </c>
      <c r="J611" s="394" t="s">
        <v>7099</v>
      </c>
      <c r="K611" s="384">
        <v>2</v>
      </c>
      <c r="L611" s="384">
        <v>3</v>
      </c>
      <c r="M611" s="385" t="s">
        <v>8324</v>
      </c>
      <c r="N611" s="382" t="s">
        <v>7115</v>
      </c>
      <c r="O611" s="383">
        <v>2.8</v>
      </c>
    </row>
    <row r="612" spans="1:15" ht="16.8" customHeight="1" thickBot="1" x14ac:dyDescent="0.35">
      <c r="A612" s="351" t="s">
        <v>1687</v>
      </c>
      <c r="B612" s="408" t="s">
        <v>1134</v>
      </c>
      <c r="C612" s="365" t="s">
        <v>6129</v>
      </c>
      <c r="D612" s="366" t="s">
        <v>6126</v>
      </c>
      <c r="E612" s="384" t="s">
        <v>4139</v>
      </c>
      <c r="F612" s="394" t="s">
        <v>7230</v>
      </c>
      <c r="G612" s="394" t="s">
        <v>7231</v>
      </c>
      <c r="H612" s="394" t="s">
        <v>7232</v>
      </c>
      <c r="I612" s="397">
        <v>300</v>
      </c>
      <c r="J612" s="394" t="s">
        <v>7098</v>
      </c>
      <c r="K612" s="384">
        <v>2</v>
      </c>
      <c r="L612" s="384">
        <v>3</v>
      </c>
      <c r="M612" s="385" t="s">
        <v>8325</v>
      </c>
      <c r="N612" s="382" t="s">
        <v>7105</v>
      </c>
      <c r="O612" s="386">
        <v>600</v>
      </c>
    </row>
    <row r="613" spans="1:15" ht="16.8" customHeight="1" thickBot="1" x14ac:dyDescent="0.35">
      <c r="A613" s="351" t="s">
        <v>8326</v>
      </c>
      <c r="B613" s="400" t="s">
        <v>6093</v>
      </c>
      <c r="C613" s="365" t="s">
        <v>6129</v>
      </c>
      <c r="D613" s="366" t="s">
        <v>6126</v>
      </c>
      <c r="E613" s="384" t="s">
        <v>4139</v>
      </c>
      <c r="F613" s="394" t="s">
        <v>7230</v>
      </c>
      <c r="G613" s="394" t="s">
        <v>7231</v>
      </c>
      <c r="H613" s="394" t="s">
        <v>7232</v>
      </c>
      <c r="I613" s="397">
        <v>300</v>
      </c>
      <c r="J613" s="394" t="s">
        <v>7098</v>
      </c>
      <c r="K613" s="384">
        <v>2</v>
      </c>
      <c r="L613" s="384">
        <v>3</v>
      </c>
      <c r="M613" s="385" t="s">
        <v>8327</v>
      </c>
      <c r="N613" s="382" t="s">
        <v>7105</v>
      </c>
      <c r="O613" s="386">
        <v>600</v>
      </c>
    </row>
    <row r="614" spans="1:15" ht="16.8" customHeight="1" thickBot="1" x14ac:dyDescent="0.35">
      <c r="A614" s="351" t="s">
        <v>8328</v>
      </c>
      <c r="B614" s="429" t="s">
        <v>6086</v>
      </c>
      <c r="C614" s="365" t="s">
        <v>6129</v>
      </c>
      <c r="D614" s="366" t="s">
        <v>6126</v>
      </c>
      <c r="E614" s="384" t="s">
        <v>4139</v>
      </c>
      <c r="F614" s="394" t="s">
        <v>7230</v>
      </c>
      <c r="G614" s="394" t="s">
        <v>7231</v>
      </c>
      <c r="H614" s="394" t="s">
        <v>7232</v>
      </c>
      <c r="I614" s="395">
        <v>1.4</v>
      </c>
      <c r="J614" s="394" t="s">
        <v>7099</v>
      </c>
      <c r="K614" s="384">
        <v>1</v>
      </c>
      <c r="L614" s="384">
        <v>3</v>
      </c>
      <c r="M614" s="385" t="s">
        <v>8329</v>
      </c>
      <c r="N614" s="382" t="s">
        <v>7099</v>
      </c>
      <c r="O614" s="383">
        <v>1.4</v>
      </c>
    </row>
    <row r="615" spans="1:15" ht="16.8" customHeight="1" thickBot="1" x14ac:dyDescent="0.35">
      <c r="A615" s="351" t="s">
        <v>8330</v>
      </c>
      <c r="B615" s="420" t="s">
        <v>6089</v>
      </c>
      <c r="C615" s="365" t="s">
        <v>6129</v>
      </c>
      <c r="D615" s="366" t="s">
        <v>6126</v>
      </c>
      <c r="E615" s="384" t="s">
        <v>4139</v>
      </c>
      <c r="F615" s="394" t="s">
        <v>7230</v>
      </c>
      <c r="G615" s="394" t="s">
        <v>7231</v>
      </c>
      <c r="H615" s="394" t="s">
        <v>7232</v>
      </c>
      <c r="I615" s="397">
        <v>300</v>
      </c>
      <c r="J615" s="394" t="s">
        <v>7098</v>
      </c>
      <c r="K615" s="384">
        <v>2</v>
      </c>
      <c r="L615" s="384">
        <v>3</v>
      </c>
      <c r="M615" s="385" t="s">
        <v>8331</v>
      </c>
      <c r="N615" s="382" t="s">
        <v>7105</v>
      </c>
      <c r="O615" s="386">
        <v>600</v>
      </c>
    </row>
    <row r="616" spans="1:15" ht="16.8" customHeight="1" thickBot="1" x14ac:dyDescent="0.35">
      <c r="A616" s="351" t="s">
        <v>8332</v>
      </c>
      <c r="B616" s="420" t="s">
        <v>6089</v>
      </c>
      <c r="C616" s="365" t="s">
        <v>6129</v>
      </c>
      <c r="D616" s="366" t="s">
        <v>6126</v>
      </c>
      <c r="E616" s="384" t="s">
        <v>4139</v>
      </c>
      <c r="F616" s="394" t="s">
        <v>7230</v>
      </c>
      <c r="G616" s="394" t="s">
        <v>7231</v>
      </c>
      <c r="H616" s="394" t="s">
        <v>7232</v>
      </c>
      <c r="I616" s="397">
        <v>300</v>
      </c>
      <c r="J616" s="394" t="s">
        <v>7098</v>
      </c>
      <c r="K616" s="384">
        <v>1</v>
      </c>
      <c r="L616" s="384">
        <v>3</v>
      </c>
      <c r="M616" s="385" t="s">
        <v>8331</v>
      </c>
      <c r="N616" s="382" t="s">
        <v>7098</v>
      </c>
      <c r="O616" s="386">
        <v>300</v>
      </c>
    </row>
    <row r="617" spans="1:15" ht="16.8" customHeight="1" thickBot="1" x14ac:dyDescent="0.35">
      <c r="A617" s="351" t="s">
        <v>8333</v>
      </c>
      <c r="B617" s="420" t="s">
        <v>6089</v>
      </c>
      <c r="C617" s="365" t="s">
        <v>6129</v>
      </c>
      <c r="D617" s="366" t="s">
        <v>6126</v>
      </c>
      <c r="E617" s="384" t="s">
        <v>4139</v>
      </c>
      <c r="F617" s="394" t="s">
        <v>7230</v>
      </c>
      <c r="G617" s="394" t="s">
        <v>7231</v>
      </c>
      <c r="H617" s="394" t="s">
        <v>7232</v>
      </c>
      <c r="I617" s="395">
        <v>1.4</v>
      </c>
      <c r="J617" s="394" t="s">
        <v>7099</v>
      </c>
      <c r="K617" s="384">
        <v>1</v>
      </c>
      <c r="L617" s="384">
        <v>3</v>
      </c>
      <c r="M617" s="385" t="s">
        <v>1840</v>
      </c>
      <c r="N617" s="382" t="s">
        <v>7099</v>
      </c>
      <c r="O617" s="383">
        <v>1.4</v>
      </c>
    </row>
    <row r="618" spans="1:15" ht="16.8" customHeight="1" thickBot="1" x14ac:dyDescent="0.35">
      <c r="A618" s="351" t="s">
        <v>8334</v>
      </c>
      <c r="B618" s="410" t="s">
        <v>6055</v>
      </c>
      <c r="C618" s="365" t="s">
        <v>6129</v>
      </c>
      <c r="D618" s="366" t="s">
        <v>6126</v>
      </c>
      <c r="E618" s="384" t="s">
        <v>4139</v>
      </c>
      <c r="F618" s="394" t="s">
        <v>7230</v>
      </c>
      <c r="G618" s="394" t="s">
        <v>7231</v>
      </c>
      <c r="H618" s="394" t="s">
        <v>7232</v>
      </c>
      <c r="I618" s="397">
        <v>300</v>
      </c>
      <c r="J618" s="394" t="s">
        <v>7098</v>
      </c>
      <c r="K618" s="384">
        <v>1</v>
      </c>
      <c r="L618" s="384">
        <v>3</v>
      </c>
      <c r="M618" s="385" t="s">
        <v>8335</v>
      </c>
      <c r="N618" s="382" t="s">
        <v>7098</v>
      </c>
      <c r="O618" s="386">
        <v>300</v>
      </c>
    </row>
    <row r="619" spans="1:15" ht="16.8" customHeight="1" thickBot="1" x14ac:dyDescent="0.35">
      <c r="A619" s="351" t="s">
        <v>8336</v>
      </c>
      <c r="B619" s="401" t="s">
        <v>5944</v>
      </c>
      <c r="C619" s="365" t="s">
        <v>6129</v>
      </c>
      <c r="D619" s="366" t="s">
        <v>6126</v>
      </c>
      <c r="E619" s="384" t="s">
        <v>4139</v>
      </c>
      <c r="F619" s="394" t="s">
        <v>7230</v>
      </c>
      <c r="G619" s="394" t="s">
        <v>7231</v>
      </c>
      <c r="H619" s="394" t="s">
        <v>7232</v>
      </c>
      <c r="I619" s="397">
        <v>300</v>
      </c>
      <c r="J619" s="394" t="s">
        <v>7098</v>
      </c>
      <c r="K619" s="384">
        <v>2</v>
      </c>
      <c r="L619" s="384">
        <v>3</v>
      </c>
      <c r="M619" s="385" t="s">
        <v>8337</v>
      </c>
      <c r="N619" s="382" t="s">
        <v>7105</v>
      </c>
      <c r="O619" s="386">
        <v>600</v>
      </c>
    </row>
    <row r="620" spans="1:15" ht="16.8" customHeight="1" thickBot="1" x14ac:dyDescent="0.35">
      <c r="A620" s="351" t="s">
        <v>8338</v>
      </c>
      <c r="B620" s="401" t="s">
        <v>5944</v>
      </c>
      <c r="C620" s="365" t="s">
        <v>6129</v>
      </c>
      <c r="D620" s="366" t="s">
        <v>6126</v>
      </c>
      <c r="E620" s="384" t="s">
        <v>4139</v>
      </c>
      <c r="F620" s="394" t="s">
        <v>7230</v>
      </c>
      <c r="G620" s="394" t="s">
        <v>7231</v>
      </c>
      <c r="H620" s="394" t="s">
        <v>7232</v>
      </c>
      <c r="I620" s="397">
        <v>300</v>
      </c>
      <c r="J620" s="394" t="s">
        <v>7098</v>
      </c>
      <c r="K620" s="384">
        <v>1</v>
      </c>
      <c r="L620" s="384">
        <v>3</v>
      </c>
      <c r="M620" s="385" t="s">
        <v>8339</v>
      </c>
      <c r="N620" s="382" t="s">
        <v>7098</v>
      </c>
      <c r="O620" s="386">
        <v>300</v>
      </c>
    </row>
    <row r="621" spans="1:15" ht="16.8" customHeight="1" thickBot="1" x14ac:dyDescent="0.35">
      <c r="A621" s="351" t="s">
        <v>8340</v>
      </c>
      <c r="B621" s="401" t="s">
        <v>5944</v>
      </c>
      <c r="C621" s="365" t="s">
        <v>6129</v>
      </c>
      <c r="D621" s="366" t="s">
        <v>6126</v>
      </c>
      <c r="E621" s="384" t="s">
        <v>4139</v>
      </c>
      <c r="F621" s="394" t="s">
        <v>7230</v>
      </c>
      <c r="G621" s="394" t="s">
        <v>7231</v>
      </c>
      <c r="H621" s="394" t="s">
        <v>7232</v>
      </c>
      <c r="I621" s="397">
        <v>500</v>
      </c>
      <c r="J621" s="394" t="s">
        <v>7095</v>
      </c>
      <c r="K621" s="384">
        <v>1</v>
      </c>
      <c r="L621" s="384">
        <v>3</v>
      </c>
      <c r="M621" s="385" t="s">
        <v>8341</v>
      </c>
      <c r="N621" s="382" t="s">
        <v>7095</v>
      </c>
      <c r="O621" s="386">
        <v>500</v>
      </c>
    </row>
    <row r="622" spans="1:15" ht="16.8" customHeight="1" thickBot="1" x14ac:dyDescent="0.35">
      <c r="A622" s="351" t="s">
        <v>8342</v>
      </c>
      <c r="B622" s="401" t="s">
        <v>5945</v>
      </c>
      <c r="C622" s="365" t="s">
        <v>6129</v>
      </c>
      <c r="D622" s="366" t="s">
        <v>6126</v>
      </c>
      <c r="E622" s="384" t="s">
        <v>4139</v>
      </c>
      <c r="F622" s="394" t="s">
        <v>7230</v>
      </c>
      <c r="G622" s="394" t="s">
        <v>7231</v>
      </c>
      <c r="H622" s="394" t="s">
        <v>7232</v>
      </c>
      <c r="I622" s="397">
        <v>700</v>
      </c>
      <c r="J622" s="394" t="s">
        <v>7107</v>
      </c>
      <c r="K622" s="384">
        <v>1</v>
      </c>
      <c r="L622" s="384">
        <v>3</v>
      </c>
      <c r="M622" s="385" t="s">
        <v>8343</v>
      </c>
      <c r="N622" s="382" t="s">
        <v>7107</v>
      </c>
      <c r="O622" s="386">
        <v>700</v>
      </c>
    </row>
    <row r="623" spans="1:15" ht="16.8" customHeight="1" thickBot="1" x14ac:dyDescent="0.35">
      <c r="A623" s="351" t="s">
        <v>8344</v>
      </c>
      <c r="B623" s="401" t="s">
        <v>5945</v>
      </c>
      <c r="C623" s="365" t="s">
        <v>6129</v>
      </c>
      <c r="D623" s="366" t="s">
        <v>6126</v>
      </c>
      <c r="E623" s="384" t="s">
        <v>4139</v>
      </c>
      <c r="F623" s="394" t="s">
        <v>7230</v>
      </c>
      <c r="G623" s="394" t="s">
        <v>7231</v>
      </c>
      <c r="H623" s="394" t="s">
        <v>7232</v>
      </c>
      <c r="I623" s="395">
        <v>1</v>
      </c>
      <c r="J623" s="394" t="s">
        <v>7101</v>
      </c>
      <c r="K623" s="384">
        <v>1</v>
      </c>
      <c r="L623" s="384">
        <v>3</v>
      </c>
      <c r="M623" s="385" t="s">
        <v>8345</v>
      </c>
      <c r="N623" s="382" t="s">
        <v>7101</v>
      </c>
      <c r="O623" s="383">
        <v>1</v>
      </c>
    </row>
    <row r="624" spans="1:15" ht="16.8" customHeight="1" thickBot="1" x14ac:dyDescent="0.35">
      <c r="A624" s="351" t="s">
        <v>8268</v>
      </c>
      <c r="B624" s="401" t="s">
        <v>5945</v>
      </c>
      <c r="C624" s="365" t="s">
        <v>6129</v>
      </c>
      <c r="D624" s="366" t="s">
        <v>6126</v>
      </c>
      <c r="E624" s="384" t="s">
        <v>4139</v>
      </c>
      <c r="F624" s="394" t="s">
        <v>7230</v>
      </c>
      <c r="G624" s="394" t="s">
        <v>7231</v>
      </c>
      <c r="H624" s="394" t="s">
        <v>7232</v>
      </c>
      <c r="I624" s="395">
        <v>1.7</v>
      </c>
      <c r="J624" s="394" t="s">
        <v>7117</v>
      </c>
      <c r="K624" s="384">
        <v>1</v>
      </c>
      <c r="L624" s="384">
        <v>3</v>
      </c>
      <c r="M624" s="385" t="s">
        <v>8346</v>
      </c>
      <c r="N624" s="382" t="s">
        <v>7117</v>
      </c>
      <c r="O624" s="383">
        <v>1.7</v>
      </c>
    </row>
    <row r="625" spans="1:15" ht="16.8" customHeight="1" thickBot="1" x14ac:dyDescent="0.35">
      <c r="A625" s="351" t="s">
        <v>8347</v>
      </c>
      <c r="B625" s="401" t="s">
        <v>5945</v>
      </c>
      <c r="C625" s="365" t="s">
        <v>6129</v>
      </c>
      <c r="D625" s="366" t="s">
        <v>6126</v>
      </c>
      <c r="E625" s="384" t="s">
        <v>4139</v>
      </c>
      <c r="F625" s="394" t="s">
        <v>7230</v>
      </c>
      <c r="G625" s="394" t="s">
        <v>7231</v>
      </c>
      <c r="H625" s="394" t="s">
        <v>7232</v>
      </c>
      <c r="I625" s="397">
        <v>300</v>
      </c>
      <c r="J625" s="394" t="s">
        <v>7098</v>
      </c>
      <c r="K625" s="384">
        <v>1</v>
      </c>
      <c r="L625" s="384">
        <v>3</v>
      </c>
      <c r="M625" s="385" t="s">
        <v>8348</v>
      </c>
      <c r="N625" s="382" t="s">
        <v>7098</v>
      </c>
      <c r="O625" s="386">
        <v>300</v>
      </c>
    </row>
    <row r="626" spans="1:15" ht="16.8" customHeight="1" thickBot="1" x14ac:dyDescent="0.35">
      <c r="A626" s="351" t="s">
        <v>8349</v>
      </c>
      <c r="B626" s="402" t="s">
        <v>6094</v>
      </c>
      <c r="C626" s="365" t="s">
        <v>6129</v>
      </c>
      <c r="D626" s="366" t="s">
        <v>6126</v>
      </c>
      <c r="E626" s="384" t="s">
        <v>4139</v>
      </c>
      <c r="F626" s="394" t="s">
        <v>7230</v>
      </c>
      <c r="G626" s="394" t="s">
        <v>7231</v>
      </c>
      <c r="H626" s="394" t="s">
        <v>7232</v>
      </c>
      <c r="I626" s="397">
        <v>300</v>
      </c>
      <c r="J626" s="394" t="s">
        <v>7098</v>
      </c>
      <c r="K626" s="384">
        <v>1</v>
      </c>
      <c r="L626" s="384">
        <v>3</v>
      </c>
      <c r="M626" s="385" t="s">
        <v>8350</v>
      </c>
      <c r="N626" s="382" t="s">
        <v>7098</v>
      </c>
      <c r="O626" s="386">
        <v>300</v>
      </c>
    </row>
    <row r="627" spans="1:15" ht="16.8" customHeight="1" thickBot="1" x14ac:dyDescent="0.35">
      <c r="A627" s="352" t="s">
        <v>8351</v>
      </c>
      <c r="B627" s="402" t="s">
        <v>6094</v>
      </c>
      <c r="C627" s="365" t="s">
        <v>6129</v>
      </c>
      <c r="D627" s="366" t="s">
        <v>6126</v>
      </c>
      <c r="E627" s="384" t="s">
        <v>4139</v>
      </c>
      <c r="F627" s="394" t="s">
        <v>7230</v>
      </c>
      <c r="G627" s="394" t="s">
        <v>7231</v>
      </c>
      <c r="H627" s="394" t="s">
        <v>7232</v>
      </c>
      <c r="I627" s="397">
        <v>700</v>
      </c>
      <c r="J627" s="394" t="s">
        <v>7107</v>
      </c>
      <c r="K627" s="384">
        <v>1</v>
      </c>
      <c r="L627" s="384">
        <v>3</v>
      </c>
      <c r="M627" s="385" t="s">
        <v>8352</v>
      </c>
      <c r="N627" s="382" t="s">
        <v>7107</v>
      </c>
      <c r="O627" s="386">
        <v>700</v>
      </c>
    </row>
    <row r="628" spans="1:15" ht="16.8" customHeight="1" thickBot="1" x14ac:dyDescent="0.35">
      <c r="A628" s="351" t="s">
        <v>8353</v>
      </c>
      <c r="B628" s="402" t="s">
        <v>6094</v>
      </c>
      <c r="C628" s="365" t="s">
        <v>6129</v>
      </c>
      <c r="D628" s="366" t="s">
        <v>6126</v>
      </c>
      <c r="E628" s="384" t="s">
        <v>4139</v>
      </c>
      <c r="F628" s="394" t="s">
        <v>7230</v>
      </c>
      <c r="G628" s="394" t="s">
        <v>7231</v>
      </c>
      <c r="H628" s="394" t="s">
        <v>7232</v>
      </c>
      <c r="I628" s="397">
        <v>300</v>
      </c>
      <c r="J628" s="394" t="s">
        <v>7098</v>
      </c>
      <c r="K628" s="384">
        <v>1</v>
      </c>
      <c r="L628" s="384">
        <v>3</v>
      </c>
      <c r="M628" s="385" t="s">
        <v>8354</v>
      </c>
      <c r="N628" s="382" t="s">
        <v>7098</v>
      </c>
      <c r="O628" s="386">
        <v>300</v>
      </c>
    </row>
    <row r="629" spans="1:15" ht="16.8" customHeight="1" thickBot="1" x14ac:dyDescent="0.35">
      <c r="A629" s="351" t="s">
        <v>3897</v>
      </c>
      <c r="B629" s="411" t="s">
        <v>6087</v>
      </c>
      <c r="C629" s="365" t="s">
        <v>6129</v>
      </c>
      <c r="D629" s="366" t="s">
        <v>6126</v>
      </c>
      <c r="E629" s="384" t="s">
        <v>4139</v>
      </c>
      <c r="F629" s="394" t="s">
        <v>7230</v>
      </c>
      <c r="G629" s="394" t="s">
        <v>7231</v>
      </c>
      <c r="H629" s="394" t="s">
        <v>7232</v>
      </c>
      <c r="I629" s="397">
        <v>300</v>
      </c>
      <c r="J629" s="394" t="s">
        <v>7098</v>
      </c>
      <c r="K629" s="384">
        <v>3</v>
      </c>
      <c r="L629" s="384">
        <v>3</v>
      </c>
      <c r="M629" s="385" t="s">
        <v>8355</v>
      </c>
      <c r="N629" s="382" t="s">
        <v>7100</v>
      </c>
      <c r="O629" s="386">
        <v>900</v>
      </c>
    </row>
    <row r="630" spans="1:15" ht="16.8" customHeight="1" thickBot="1" x14ac:dyDescent="0.35">
      <c r="A630" s="351" t="s">
        <v>3352</v>
      </c>
      <c r="B630" s="411" t="s">
        <v>6087</v>
      </c>
      <c r="C630" s="365" t="s">
        <v>6129</v>
      </c>
      <c r="D630" s="366" t="s">
        <v>6126</v>
      </c>
      <c r="E630" s="384" t="s">
        <v>4139</v>
      </c>
      <c r="F630" s="394" t="s">
        <v>7230</v>
      </c>
      <c r="G630" s="394" t="s">
        <v>7231</v>
      </c>
      <c r="H630" s="394" t="s">
        <v>7232</v>
      </c>
      <c r="I630" s="397">
        <v>300</v>
      </c>
      <c r="J630" s="394" t="s">
        <v>7098</v>
      </c>
      <c r="K630" s="384">
        <v>1</v>
      </c>
      <c r="L630" s="384">
        <v>3</v>
      </c>
      <c r="M630" s="385" t="s">
        <v>8356</v>
      </c>
      <c r="N630" s="382" t="s">
        <v>7098</v>
      </c>
      <c r="O630" s="386">
        <v>300</v>
      </c>
    </row>
    <row r="631" spans="1:15" ht="16.8" customHeight="1" thickBot="1" x14ac:dyDescent="0.35">
      <c r="A631" s="352" t="s">
        <v>8357</v>
      </c>
      <c r="B631" s="411" t="s">
        <v>6087</v>
      </c>
      <c r="C631" s="365" t="s">
        <v>6129</v>
      </c>
      <c r="D631" s="366" t="s">
        <v>6126</v>
      </c>
      <c r="E631" s="384" t="s">
        <v>4139</v>
      </c>
      <c r="F631" s="394" t="s">
        <v>7230</v>
      </c>
      <c r="G631" s="394" t="s">
        <v>7231</v>
      </c>
      <c r="H631" s="394" t="s">
        <v>7232</v>
      </c>
      <c r="I631" s="397">
        <v>500</v>
      </c>
      <c r="J631" s="394" t="s">
        <v>7095</v>
      </c>
      <c r="K631" s="384">
        <v>1</v>
      </c>
      <c r="L631" s="384">
        <v>3</v>
      </c>
      <c r="M631" s="385" t="s">
        <v>8358</v>
      </c>
      <c r="N631" s="382" t="s">
        <v>7095</v>
      </c>
      <c r="O631" s="386">
        <v>500</v>
      </c>
    </row>
    <row r="632" spans="1:15" ht="16.8" customHeight="1" thickBot="1" x14ac:dyDescent="0.35">
      <c r="A632" s="351" t="s">
        <v>8359</v>
      </c>
      <c r="B632" s="403" t="s">
        <v>6877</v>
      </c>
      <c r="C632" s="365" t="s">
        <v>6129</v>
      </c>
      <c r="D632" s="366" t="s">
        <v>6126</v>
      </c>
      <c r="E632" s="384" t="s">
        <v>4139</v>
      </c>
      <c r="F632" s="394" t="s">
        <v>7230</v>
      </c>
      <c r="G632" s="394" t="s">
        <v>7231</v>
      </c>
      <c r="H632" s="394" t="s">
        <v>7232</v>
      </c>
      <c r="I632" s="397">
        <v>300</v>
      </c>
      <c r="J632" s="394" t="s">
        <v>7098</v>
      </c>
      <c r="K632" s="384">
        <v>2</v>
      </c>
      <c r="L632" s="384">
        <v>3</v>
      </c>
      <c r="M632" s="385" t="s">
        <v>8360</v>
      </c>
      <c r="N632" s="382" t="s">
        <v>7105</v>
      </c>
      <c r="O632" s="386">
        <v>600</v>
      </c>
    </row>
    <row r="633" spans="1:15" ht="16.8" customHeight="1" thickBot="1" x14ac:dyDescent="0.35">
      <c r="A633" s="351" t="s">
        <v>8361</v>
      </c>
      <c r="B633" s="403" t="s">
        <v>6877</v>
      </c>
      <c r="C633" s="365" t="s">
        <v>6129</v>
      </c>
      <c r="D633" s="366" t="s">
        <v>6126</v>
      </c>
      <c r="E633" s="384" t="s">
        <v>4139</v>
      </c>
      <c r="F633" s="394" t="s">
        <v>7230</v>
      </c>
      <c r="G633" s="394" t="s">
        <v>7231</v>
      </c>
      <c r="H633" s="394" t="s">
        <v>7232</v>
      </c>
      <c r="I633" s="397">
        <v>300</v>
      </c>
      <c r="J633" s="394" t="s">
        <v>7098</v>
      </c>
      <c r="K633" s="384">
        <v>2</v>
      </c>
      <c r="L633" s="384">
        <v>3</v>
      </c>
      <c r="M633" s="385" t="s">
        <v>8362</v>
      </c>
      <c r="N633" s="382" t="s">
        <v>7105</v>
      </c>
      <c r="O633" s="386">
        <v>600</v>
      </c>
    </row>
    <row r="634" spans="1:15" ht="16.8" customHeight="1" thickBot="1" x14ac:dyDescent="0.35">
      <c r="A634" s="351" t="s">
        <v>8363</v>
      </c>
      <c r="B634" s="403" t="s">
        <v>6877</v>
      </c>
      <c r="C634" s="365" t="s">
        <v>6129</v>
      </c>
      <c r="D634" s="366" t="s">
        <v>6126</v>
      </c>
      <c r="E634" s="384" t="s">
        <v>4139</v>
      </c>
      <c r="F634" s="394" t="s">
        <v>7230</v>
      </c>
      <c r="G634" s="394" t="s">
        <v>7231</v>
      </c>
      <c r="H634" s="394" t="s">
        <v>7232</v>
      </c>
      <c r="I634" s="397">
        <v>300</v>
      </c>
      <c r="J634" s="394" t="s">
        <v>7098</v>
      </c>
      <c r="K634" s="384">
        <v>1</v>
      </c>
      <c r="L634" s="384">
        <v>3</v>
      </c>
      <c r="M634" s="385" t="s">
        <v>8364</v>
      </c>
      <c r="N634" s="382" t="s">
        <v>7098</v>
      </c>
      <c r="O634" s="386">
        <v>300</v>
      </c>
    </row>
    <row r="635" spans="1:15" ht="16.8" customHeight="1" thickBot="1" x14ac:dyDescent="0.35">
      <c r="A635" s="351" t="s">
        <v>2782</v>
      </c>
      <c r="B635" s="403" t="s">
        <v>6880</v>
      </c>
      <c r="C635" s="365" t="s">
        <v>6129</v>
      </c>
      <c r="D635" s="345" t="s">
        <v>6128</v>
      </c>
      <c r="E635" s="384" t="s">
        <v>4139</v>
      </c>
      <c r="F635" s="394" t="s">
        <v>7230</v>
      </c>
      <c r="G635" s="394" t="s">
        <v>7231</v>
      </c>
      <c r="H635" s="394" t="s">
        <v>7232</v>
      </c>
      <c r="I635" s="395">
        <v>1</v>
      </c>
      <c r="J635" s="394" t="s">
        <v>7101</v>
      </c>
      <c r="K635" s="384">
        <v>1</v>
      </c>
      <c r="L635" s="384">
        <v>3</v>
      </c>
      <c r="M635" s="385" t="s">
        <v>8365</v>
      </c>
      <c r="N635" s="382" t="s">
        <v>7101</v>
      </c>
      <c r="O635" s="383">
        <v>1</v>
      </c>
    </row>
    <row r="636" spans="1:15" ht="16.8" customHeight="1" thickBot="1" x14ac:dyDescent="0.35">
      <c r="A636" s="351" t="s">
        <v>8366</v>
      </c>
      <c r="B636" s="403" t="s">
        <v>6880</v>
      </c>
      <c r="C636" s="365" t="s">
        <v>6129</v>
      </c>
      <c r="D636" s="366" t="s">
        <v>6126</v>
      </c>
      <c r="E636" s="384" t="s">
        <v>4139</v>
      </c>
      <c r="F636" s="394" t="s">
        <v>7230</v>
      </c>
      <c r="G636" s="394" t="s">
        <v>7231</v>
      </c>
      <c r="H636" s="394" t="s">
        <v>7232</v>
      </c>
      <c r="I636" s="397">
        <v>300</v>
      </c>
      <c r="J636" s="394" t="s">
        <v>7098</v>
      </c>
      <c r="K636" s="384">
        <v>1</v>
      </c>
      <c r="L636" s="384">
        <v>3</v>
      </c>
      <c r="M636" s="385" t="s">
        <v>8367</v>
      </c>
      <c r="N636" s="382" t="s">
        <v>7098</v>
      </c>
      <c r="O636" s="386">
        <v>300</v>
      </c>
    </row>
    <row r="637" spans="1:15" ht="16.8" customHeight="1" thickBot="1" x14ac:dyDescent="0.35">
      <c r="A637" s="351" t="s">
        <v>8368</v>
      </c>
      <c r="B637" s="403" t="s">
        <v>6880</v>
      </c>
      <c r="C637" s="365" t="s">
        <v>6129</v>
      </c>
      <c r="D637" s="366" t="s">
        <v>6126</v>
      </c>
      <c r="E637" s="384" t="s">
        <v>4139</v>
      </c>
      <c r="F637" s="394" t="s">
        <v>7230</v>
      </c>
      <c r="G637" s="394" t="s">
        <v>7231</v>
      </c>
      <c r="H637" s="394" t="s">
        <v>7232</v>
      </c>
      <c r="I637" s="397">
        <v>700</v>
      </c>
      <c r="J637" s="394" t="s">
        <v>7107</v>
      </c>
      <c r="K637" s="384">
        <v>1</v>
      </c>
      <c r="L637" s="384">
        <v>3</v>
      </c>
      <c r="M637" s="385" t="s">
        <v>8369</v>
      </c>
      <c r="N637" s="382" t="s">
        <v>7107</v>
      </c>
      <c r="O637" s="386">
        <v>700</v>
      </c>
    </row>
    <row r="638" spans="1:15" ht="16.8" customHeight="1" thickBot="1" x14ac:dyDescent="0.35">
      <c r="A638" s="351" t="s">
        <v>2782</v>
      </c>
      <c r="B638" s="404" t="s">
        <v>6083</v>
      </c>
      <c r="C638" s="365" t="s">
        <v>6129</v>
      </c>
      <c r="D638" s="345" t="s">
        <v>6128</v>
      </c>
      <c r="E638" s="384" t="s">
        <v>4139</v>
      </c>
      <c r="F638" s="394" t="s">
        <v>7230</v>
      </c>
      <c r="G638" s="394" t="s">
        <v>7231</v>
      </c>
      <c r="H638" s="394" t="s">
        <v>7232</v>
      </c>
      <c r="I638" s="397">
        <v>700</v>
      </c>
      <c r="J638" s="394" t="s">
        <v>7107</v>
      </c>
      <c r="K638" s="384">
        <v>1</v>
      </c>
      <c r="L638" s="384">
        <v>3</v>
      </c>
      <c r="M638" s="385" t="s">
        <v>8370</v>
      </c>
      <c r="N638" s="382" t="s">
        <v>7107</v>
      </c>
      <c r="O638" s="386">
        <v>700</v>
      </c>
    </row>
    <row r="639" spans="1:15" ht="16.8" customHeight="1" thickBot="1" x14ac:dyDescent="0.35">
      <c r="A639" s="351" t="s">
        <v>8371</v>
      </c>
      <c r="B639" s="404" t="s">
        <v>6083</v>
      </c>
      <c r="C639" s="365" t="s">
        <v>6129</v>
      </c>
      <c r="D639" s="366" t="s">
        <v>6126</v>
      </c>
      <c r="E639" s="384" t="s">
        <v>4139</v>
      </c>
      <c r="F639" s="394" t="s">
        <v>7230</v>
      </c>
      <c r="G639" s="394" t="s">
        <v>7231</v>
      </c>
      <c r="H639" s="394" t="s">
        <v>7232</v>
      </c>
      <c r="I639" s="397">
        <v>300</v>
      </c>
      <c r="J639" s="394" t="s">
        <v>7098</v>
      </c>
      <c r="K639" s="384">
        <v>1</v>
      </c>
      <c r="L639" s="384">
        <v>3</v>
      </c>
      <c r="M639" s="385" t="s">
        <v>8372</v>
      </c>
      <c r="N639" s="382" t="s">
        <v>7098</v>
      </c>
      <c r="O639" s="386">
        <v>300</v>
      </c>
    </row>
    <row r="640" spans="1:15" ht="16.8" customHeight="1" thickBot="1" x14ac:dyDescent="0.35">
      <c r="A640" s="351" t="s">
        <v>8373</v>
      </c>
      <c r="B640" s="425" t="s">
        <v>6970</v>
      </c>
      <c r="C640" s="365" t="s">
        <v>6129</v>
      </c>
      <c r="D640" s="366" t="s">
        <v>6126</v>
      </c>
      <c r="E640" s="384" t="s">
        <v>4139</v>
      </c>
      <c r="F640" s="394" t="s">
        <v>7230</v>
      </c>
      <c r="G640" s="394" t="s">
        <v>7231</v>
      </c>
      <c r="H640" s="394" t="s">
        <v>7232</v>
      </c>
      <c r="I640" s="397">
        <v>300</v>
      </c>
      <c r="J640" s="394" t="s">
        <v>7098</v>
      </c>
      <c r="K640" s="384">
        <v>2</v>
      </c>
      <c r="L640" s="384">
        <v>3</v>
      </c>
      <c r="M640" s="385" t="s">
        <v>8374</v>
      </c>
      <c r="N640" s="382" t="s">
        <v>7105</v>
      </c>
      <c r="O640" s="386">
        <v>600</v>
      </c>
    </row>
    <row r="641" spans="1:15" ht="16.8" customHeight="1" thickBot="1" x14ac:dyDescent="0.35">
      <c r="A641" s="351" t="s">
        <v>8375</v>
      </c>
      <c r="B641" s="425" t="s">
        <v>6970</v>
      </c>
      <c r="C641" s="365" t="s">
        <v>6129</v>
      </c>
      <c r="D641" s="366" t="s">
        <v>6126</v>
      </c>
      <c r="E641" s="384" t="s">
        <v>4139</v>
      </c>
      <c r="F641" s="394" t="s">
        <v>7230</v>
      </c>
      <c r="G641" s="394" t="s">
        <v>7231</v>
      </c>
      <c r="H641" s="394" t="s">
        <v>7232</v>
      </c>
      <c r="I641" s="397">
        <v>500</v>
      </c>
      <c r="J641" s="394" t="s">
        <v>7095</v>
      </c>
      <c r="K641" s="384">
        <v>1</v>
      </c>
      <c r="L641" s="384">
        <v>3</v>
      </c>
      <c r="M641" s="385" t="s">
        <v>8376</v>
      </c>
      <c r="N641" s="382" t="s">
        <v>7095</v>
      </c>
      <c r="O641" s="386">
        <v>500</v>
      </c>
    </row>
    <row r="642" spans="1:15" ht="16.8" customHeight="1" thickBot="1" x14ac:dyDescent="0.35">
      <c r="A642" s="351" t="s">
        <v>8377</v>
      </c>
      <c r="B642" s="413" t="s">
        <v>7169</v>
      </c>
      <c r="C642" s="365" t="s">
        <v>6129</v>
      </c>
      <c r="D642" s="366" t="s">
        <v>6126</v>
      </c>
      <c r="E642" s="384" t="s">
        <v>4139</v>
      </c>
      <c r="F642" s="394" t="s">
        <v>7230</v>
      </c>
      <c r="G642" s="394" t="s">
        <v>7233</v>
      </c>
      <c r="H642" s="394" t="s">
        <v>7232</v>
      </c>
      <c r="I642" s="397">
        <v>300</v>
      </c>
      <c r="J642" s="394" t="s">
        <v>7098</v>
      </c>
      <c r="K642" s="384">
        <v>1</v>
      </c>
      <c r="L642" s="384">
        <v>3</v>
      </c>
      <c r="M642" s="385" t="s">
        <v>8378</v>
      </c>
      <c r="N642" s="382" t="s">
        <v>7098</v>
      </c>
      <c r="O642" s="386">
        <v>300</v>
      </c>
    </row>
    <row r="643" spans="1:15" ht="16.8" customHeight="1" thickBot="1" x14ac:dyDescent="0.35">
      <c r="A643" s="351" t="s">
        <v>8379</v>
      </c>
      <c r="B643" s="413" t="s">
        <v>7169</v>
      </c>
      <c r="C643" s="365" t="s">
        <v>6129</v>
      </c>
      <c r="D643" s="366" t="s">
        <v>6126</v>
      </c>
      <c r="E643" s="384" t="s">
        <v>4139</v>
      </c>
      <c r="F643" s="394" t="s">
        <v>7230</v>
      </c>
      <c r="G643" s="394" t="s">
        <v>7234</v>
      </c>
      <c r="H643" s="394" t="s">
        <v>7232</v>
      </c>
      <c r="I643" s="397">
        <v>300</v>
      </c>
      <c r="J643" s="394" t="s">
        <v>7098</v>
      </c>
      <c r="K643" s="384">
        <v>1</v>
      </c>
      <c r="L643" s="384">
        <v>3</v>
      </c>
      <c r="M643" s="385" t="s">
        <v>8380</v>
      </c>
      <c r="N643" s="382" t="s">
        <v>7098</v>
      </c>
      <c r="O643" s="386">
        <v>300</v>
      </c>
    </row>
    <row r="644" spans="1:15" ht="16.8" customHeight="1" thickBot="1" x14ac:dyDescent="0.35">
      <c r="A644" s="351" t="s">
        <v>2130</v>
      </c>
      <c r="B644" s="413" t="s">
        <v>7170</v>
      </c>
      <c r="C644" s="365" t="s">
        <v>6129</v>
      </c>
      <c r="D644" s="366" t="s">
        <v>6126</v>
      </c>
      <c r="E644" s="384" t="s">
        <v>4139</v>
      </c>
      <c r="F644" s="394" t="s">
        <v>7235</v>
      </c>
      <c r="G644" s="394" t="s">
        <v>7233</v>
      </c>
      <c r="H644" s="394" t="s">
        <v>7232</v>
      </c>
      <c r="I644" s="397">
        <v>900</v>
      </c>
      <c r="J644" s="394" t="s">
        <v>7121</v>
      </c>
      <c r="K644" s="384">
        <v>1</v>
      </c>
      <c r="L644" s="384">
        <v>3</v>
      </c>
      <c r="M644" s="385" t="s">
        <v>8381</v>
      </c>
      <c r="N644" s="382" t="s">
        <v>7121</v>
      </c>
      <c r="O644" s="386">
        <v>900</v>
      </c>
    </row>
    <row r="645" spans="1:15" ht="16.8" customHeight="1" thickBot="1" x14ac:dyDescent="0.35">
      <c r="A645" s="351" t="s">
        <v>8382</v>
      </c>
      <c r="B645" s="413" t="s">
        <v>7171</v>
      </c>
      <c r="C645" s="365" t="s">
        <v>6129</v>
      </c>
      <c r="D645" s="366" t="s">
        <v>6126</v>
      </c>
      <c r="E645" s="384" t="s">
        <v>4139</v>
      </c>
      <c r="F645" s="394" t="s">
        <v>7230</v>
      </c>
      <c r="G645" s="394" t="s">
        <v>7233</v>
      </c>
      <c r="H645" s="394" t="s">
        <v>7232</v>
      </c>
      <c r="I645" s="397">
        <v>700</v>
      </c>
      <c r="J645" s="394" t="s">
        <v>7107</v>
      </c>
      <c r="K645" s="384">
        <v>1</v>
      </c>
      <c r="L645" s="384">
        <v>3</v>
      </c>
      <c r="M645" s="385" t="s">
        <v>8383</v>
      </c>
      <c r="N645" s="382" t="s">
        <v>7107</v>
      </c>
      <c r="O645" s="386">
        <v>700</v>
      </c>
    </row>
    <row r="646" spans="1:15" ht="16.8" customHeight="1" thickBot="1" x14ac:dyDescent="0.35">
      <c r="A646" s="351" t="s">
        <v>8384</v>
      </c>
      <c r="B646" s="413" t="s">
        <v>7171</v>
      </c>
      <c r="C646" s="365" t="s">
        <v>6129</v>
      </c>
      <c r="D646" s="366" t="s">
        <v>6126</v>
      </c>
      <c r="E646" s="384" t="s">
        <v>4139</v>
      </c>
      <c r="F646" s="394" t="s">
        <v>7230</v>
      </c>
      <c r="G646" s="394" t="s">
        <v>7233</v>
      </c>
      <c r="H646" s="394" t="s">
        <v>7232</v>
      </c>
      <c r="I646" s="397">
        <v>300</v>
      </c>
      <c r="J646" s="394" t="s">
        <v>7098</v>
      </c>
      <c r="K646" s="384">
        <v>1</v>
      </c>
      <c r="L646" s="384">
        <v>3</v>
      </c>
      <c r="M646" s="385" t="s">
        <v>8385</v>
      </c>
      <c r="N646" s="382" t="s">
        <v>7098</v>
      </c>
      <c r="O646" s="386">
        <v>300</v>
      </c>
    </row>
    <row r="647" spans="1:15" ht="16.8" customHeight="1" thickBot="1" x14ac:dyDescent="0.35">
      <c r="A647" s="351" t="s">
        <v>8313</v>
      </c>
      <c r="B647" s="413" t="s">
        <v>7171</v>
      </c>
      <c r="C647" s="365" t="s">
        <v>6129</v>
      </c>
      <c r="D647" s="366" t="s">
        <v>6126</v>
      </c>
      <c r="E647" s="384" t="s">
        <v>4139</v>
      </c>
      <c r="F647" s="394" t="s">
        <v>7230</v>
      </c>
      <c r="G647" s="394" t="s">
        <v>7233</v>
      </c>
      <c r="H647" s="394" t="s">
        <v>7232</v>
      </c>
      <c r="I647" s="397">
        <v>300</v>
      </c>
      <c r="J647" s="394" t="s">
        <v>7098</v>
      </c>
      <c r="K647" s="384">
        <v>1</v>
      </c>
      <c r="L647" s="384">
        <v>3</v>
      </c>
      <c r="M647" s="385" t="s">
        <v>8386</v>
      </c>
      <c r="N647" s="382" t="s">
        <v>7098</v>
      </c>
      <c r="O647" s="386">
        <v>300</v>
      </c>
    </row>
    <row r="648" spans="1:15" ht="16.8" customHeight="1" thickBot="1" x14ac:dyDescent="0.35">
      <c r="A648" s="351" t="s">
        <v>8347</v>
      </c>
      <c r="B648" s="413" t="s">
        <v>7171</v>
      </c>
      <c r="C648" s="365" t="s">
        <v>6129</v>
      </c>
      <c r="D648" s="366" t="s">
        <v>6126</v>
      </c>
      <c r="E648" s="384" t="s">
        <v>4139</v>
      </c>
      <c r="F648" s="394" t="s">
        <v>7230</v>
      </c>
      <c r="G648" s="394" t="s">
        <v>7233</v>
      </c>
      <c r="H648" s="394" t="s">
        <v>7232</v>
      </c>
      <c r="I648" s="397">
        <v>300</v>
      </c>
      <c r="J648" s="394" t="s">
        <v>7098</v>
      </c>
      <c r="K648" s="384">
        <v>1</v>
      </c>
      <c r="L648" s="384">
        <v>3</v>
      </c>
      <c r="M648" s="385" t="s">
        <v>8387</v>
      </c>
      <c r="N648" s="382" t="s">
        <v>7098</v>
      </c>
      <c r="O648" s="386">
        <v>300</v>
      </c>
    </row>
    <row r="649" spans="1:15" ht="16.8" customHeight="1" thickBot="1" x14ac:dyDescent="0.35">
      <c r="A649" s="351" t="s">
        <v>8388</v>
      </c>
      <c r="B649" s="413" t="s">
        <v>7171</v>
      </c>
      <c r="C649" s="365" t="s">
        <v>6129</v>
      </c>
      <c r="D649" s="366" t="s">
        <v>6126</v>
      </c>
      <c r="E649" s="384" t="s">
        <v>4139</v>
      </c>
      <c r="F649" s="394" t="s">
        <v>7230</v>
      </c>
      <c r="G649" s="394" t="s">
        <v>7233</v>
      </c>
      <c r="H649" s="394" t="s">
        <v>7232</v>
      </c>
      <c r="I649" s="397">
        <v>500</v>
      </c>
      <c r="J649" s="394" t="s">
        <v>7095</v>
      </c>
      <c r="K649" s="384">
        <v>1</v>
      </c>
      <c r="L649" s="384">
        <v>3</v>
      </c>
      <c r="M649" s="385" t="s">
        <v>8389</v>
      </c>
      <c r="N649" s="382" t="s">
        <v>7095</v>
      </c>
      <c r="O649" s="386">
        <v>500</v>
      </c>
    </row>
    <row r="650" spans="1:15" ht="16.8" customHeight="1" thickBot="1" x14ac:dyDescent="0.35">
      <c r="A650" s="351" t="s">
        <v>8390</v>
      </c>
      <c r="B650" s="413" t="s">
        <v>7171</v>
      </c>
      <c r="C650" s="365" t="s">
        <v>6129</v>
      </c>
      <c r="D650" s="366" t="s">
        <v>6126</v>
      </c>
      <c r="E650" s="384" t="s">
        <v>4139</v>
      </c>
      <c r="F650" s="394" t="s">
        <v>7230</v>
      </c>
      <c r="G650" s="394" t="s">
        <v>7233</v>
      </c>
      <c r="H650" s="394" t="s">
        <v>7232</v>
      </c>
      <c r="I650" s="397">
        <v>300</v>
      </c>
      <c r="J650" s="394" t="s">
        <v>7098</v>
      </c>
      <c r="K650" s="384">
        <v>1</v>
      </c>
      <c r="L650" s="384">
        <v>3</v>
      </c>
      <c r="M650" s="385" t="s">
        <v>8391</v>
      </c>
      <c r="N650" s="382" t="s">
        <v>7098</v>
      </c>
      <c r="O650" s="386">
        <v>300</v>
      </c>
    </row>
    <row r="651" spans="1:15" ht="16.8" customHeight="1" thickBot="1" x14ac:dyDescent="0.35">
      <c r="A651" s="351" t="s">
        <v>8392</v>
      </c>
      <c r="B651" s="405" t="s">
        <v>6084</v>
      </c>
      <c r="C651" s="365" t="s">
        <v>6129</v>
      </c>
      <c r="D651" s="366" t="s">
        <v>6126</v>
      </c>
      <c r="E651" s="384" t="s">
        <v>4139</v>
      </c>
      <c r="F651" s="394" t="s">
        <v>7230</v>
      </c>
      <c r="G651" s="394" t="s">
        <v>7231</v>
      </c>
      <c r="H651" s="394" t="s">
        <v>7232</v>
      </c>
      <c r="I651" s="397">
        <v>700</v>
      </c>
      <c r="J651" s="394" t="s">
        <v>7107</v>
      </c>
      <c r="K651" s="384">
        <v>1</v>
      </c>
      <c r="L651" s="384">
        <v>4</v>
      </c>
      <c r="M651" s="385" t="s">
        <v>8393</v>
      </c>
      <c r="N651" s="382" t="s">
        <v>7107</v>
      </c>
      <c r="O651" s="386">
        <v>700</v>
      </c>
    </row>
    <row r="652" spans="1:15" ht="16.8" customHeight="1" thickBot="1" x14ac:dyDescent="0.35">
      <c r="A652" s="351" t="s">
        <v>8394</v>
      </c>
      <c r="B652" s="438" t="s">
        <v>6061</v>
      </c>
      <c r="C652" s="365" t="s">
        <v>6129</v>
      </c>
      <c r="D652" s="366" t="s">
        <v>6126</v>
      </c>
      <c r="E652" s="384" t="s">
        <v>4139</v>
      </c>
      <c r="F652" s="394" t="s">
        <v>7230</v>
      </c>
      <c r="G652" s="394" t="s">
        <v>7231</v>
      </c>
      <c r="H652" s="394" t="s">
        <v>7232</v>
      </c>
      <c r="I652" s="397">
        <v>700</v>
      </c>
      <c r="J652" s="394" t="s">
        <v>7107</v>
      </c>
      <c r="K652" s="384">
        <v>1</v>
      </c>
      <c r="L652" s="384">
        <v>4</v>
      </c>
      <c r="M652" s="385" t="s">
        <v>8395</v>
      </c>
      <c r="N652" s="382" t="s">
        <v>7107</v>
      </c>
      <c r="O652" s="386">
        <v>700</v>
      </c>
    </row>
    <row r="653" spans="1:15" ht="16.8" customHeight="1" thickBot="1" x14ac:dyDescent="0.35">
      <c r="A653" s="351" t="s">
        <v>8396</v>
      </c>
      <c r="B653" s="406" t="s">
        <v>6969</v>
      </c>
      <c r="C653" s="365" t="s">
        <v>6129</v>
      </c>
      <c r="D653" s="366" t="s">
        <v>6126</v>
      </c>
      <c r="E653" s="384" t="s">
        <v>4139</v>
      </c>
      <c r="F653" s="394" t="s">
        <v>7230</v>
      </c>
      <c r="G653" s="394" t="s">
        <v>7231</v>
      </c>
      <c r="H653" s="394" t="s">
        <v>7232</v>
      </c>
      <c r="I653" s="397">
        <v>300</v>
      </c>
      <c r="J653" s="394" t="s">
        <v>7098</v>
      </c>
      <c r="K653" s="384">
        <v>3</v>
      </c>
      <c r="L653" s="384">
        <v>4</v>
      </c>
      <c r="M653" s="385" t="s">
        <v>8397</v>
      </c>
      <c r="N653" s="382" t="s">
        <v>7100</v>
      </c>
      <c r="O653" s="386">
        <v>900</v>
      </c>
    </row>
    <row r="654" spans="1:15" ht="16.8" customHeight="1" thickBot="1" x14ac:dyDescent="0.35">
      <c r="A654" s="351" t="s">
        <v>8398</v>
      </c>
      <c r="B654" s="420" t="s">
        <v>6078</v>
      </c>
      <c r="C654" s="365" t="s">
        <v>6129</v>
      </c>
      <c r="D654" s="366" t="s">
        <v>6126</v>
      </c>
      <c r="E654" s="384" t="s">
        <v>4139</v>
      </c>
      <c r="F654" s="394" t="s">
        <v>7230</v>
      </c>
      <c r="G654" s="394" t="s">
        <v>7231</v>
      </c>
      <c r="H654" s="394" t="s">
        <v>7232</v>
      </c>
      <c r="I654" s="397">
        <v>300</v>
      </c>
      <c r="J654" s="394" t="s">
        <v>7098</v>
      </c>
      <c r="K654" s="384">
        <v>1</v>
      </c>
      <c r="L654" s="384">
        <v>4</v>
      </c>
      <c r="M654" s="385" t="s">
        <v>8399</v>
      </c>
      <c r="N654" s="382" t="s">
        <v>7098</v>
      </c>
      <c r="O654" s="386">
        <v>300</v>
      </c>
    </row>
    <row r="655" spans="1:15" ht="16.8" customHeight="1" thickBot="1" x14ac:dyDescent="0.35">
      <c r="A655" s="351" t="s">
        <v>3799</v>
      </c>
      <c r="B655" s="431" t="s">
        <v>6069</v>
      </c>
      <c r="C655" s="365" t="s">
        <v>6129</v>
      </c>
      <c r="D655" s="366" t="s">
        <v>6126</v>
      </c>
      <c r="E655" s="384" t="s">
        <v>4139</v>
      </c>
      <c r="F655" s="394" t="s">
        <v>7230</v>
      </c>
      <c r="G655" s="394" t="s">
        <v>7231</v>
      </c>
      <c r="H655" s="394" t="s">
        <v>7232</v>
      </c>
      <c r="I655" s="395">
        <v>2.1</v>
      </c>
      <c r="J655" s="394" t="s">
        <v>7128</v>
      </c>
      <c r="K655" s="384">
        <v>1</v>
      </c>
      <c r="L655" s="384">
        <v>4</v>
      </c>
      <c r="M655" s="385" t="s">
        <v>8400</v>
      </c>
      <c r="N655" s="382" t="s">
        <v>7128</v>
      </c>
      <c r="O655" s="383">
        <v>2.1</v>
      </c>
    </row>
    <row r="656" spans="1:15" ht="16.8" customHeight="1" thickBot="1" x14ac:dyDescent="0.35">
      <c r="A656" s="351" t="s">
        <v>8401</v>
      </c>
      <c r="B656" s="431" t="s">
        <v>6069</v>
      </c>
      <c r="C656" s="365" t="s">
        <v>6129</v>
      </c>
      <c r="D656" s="366" t="s">
        <v>6126</v>
      </c>
      <c r="E656" s="384" t="s">
        <v>4139</v>
      </c>
      <c r="F656" s="394" t="s">
        <v>7230</v>
      </c>
      <c r="G656" s="394" t="s">
        <v>7231</v>
      </c>
      <c r="H656" s="394" t="s">
        <v>7232</v>
      </c>
      <c r="I656" s="397">
        <v>700</v>
      </c>
      <c r="J656" s="394" t="s">
        <v>7107</v>
      </c>
      <c r="K656" s="384">
        <v>1</v>
      </c>
      <c r="L656" s="384">
        <v>4</v>
      </c>
      <c r="M656" s="385" t="s">
        <v>8402</v>
      </c>
      <c r="N656" s="382" t="s">
        <v>7107</v>
      </c>
      <c r="O656" s="386">
        <v>700</v>
      </c>
    </row>
    <row r="657" spans="1:15" ht="16.8" customHeight="1" thickBot="1" x14ac:dyDescent="0.35">
      <c r="A657" s="351" t="s">
        <v>2113</v>
      </c>
      <c r="B657" s="422" t="s">
        <v>1106</v>
      </c>
      <c r="C657" s="365" t="s">
        <v>6129</v>
      </c>
      <c r="D657" s="366" t="s">
        <v>6126</v>
      </c>
      <c r="E657" s="384" t="s">
        <v>4139</v>
      </c>
      <c r="F657" s="394" t="s">
        <v>7230</v>
      </c>
      <c r="G657" s="394" t="s">
        <v>7231</v>
      </c>
      <c r="H657" s="394" t="s">
        <v>7232</v>
      </c>
      <c r="I657" s="395">
        <v>1.4</v>
      </c>
      <c r="J657" s="394" t="s">
        <v>7099</v>
      </c>
      <c r="K657" s="384">
        <v>1</v>
      </c>
      <c r="L657" s="384">
        <v>4</v>
      </c>
      <c r="M657" s="385" t="s">
        <v>2112</v>
      </c>
      <c r="N657" s="382" t="s">
        <v>7099</v>
      </c>
      <c r="O657" s="383">
        <v>1.4</v>
      </c>
    </row>
    <row r="658" spans="1:15" ht="16.8" customHeight="1" thickBot="1" x14ac:dyDescent="0.35">
      <c r="A658" s="351" t="s">
        <v>8403</v>
      </c>
      <c r="B658" s="425" t="s">
        <v>1108</v>
      </c>
      <c r="C658" s="365" t="s">
        <v>6129</v>
      </c>
      <c r="D658" s="366" t="s">
        <v>6126</v>
      </c>
      <c r="E658" s="384" t="s">
        <v>4139</v>
      </c>
      <c r="F658" s="394" t="s">
        <v>7230</v>
      </c>
      <c r="G658" s="394" t="s">
        <v>7231</v>
      </c>
      <c r="H658" s="394" t="s">
        <v>7232</v>
      </c>
      <c r="I658" s="397">
        <v>300</v>
      </c>
      <c r="J658" s="394" t="s">
        <v>7098</v>
      </c>
      <c r="K658" s="384">
        <v>2</v>
      </c>
      <c r="L658" s="384">
        <v>4</v>
      </c>
      <c r="M658" s="385" t="s">
        <v>8404</v>
      </c>
      <c r="N658" s="382" t="s">
        <v>7105</v>
      </c>
      <c r="O658" s="386">
        <v>600</v>
      </c>
    </row>
    <row r="659" spans="1:15" ht="16.8" customHeight="1" thickBot="1" x14ac:dyDescent="0.35">
      <c r="A659" s="351" t="s">
        <v>8405</v>
      </c>
      <c r="B659" s="425" t="s">
        <v>1108</v>
      </c>
      <c r="C659" s="365" t="s">
        <v>6129</v>
      </c>
      <c r="D659" s="366" t="s">
        <v>6126</v>
      </c>
      <c r="E659" s="384" t="s">
        <v>4139</v>
      </c>
      <c r="F659" s="394" t="s">
        <v>7230</v>
      </c>
      <c r="G659" s="394" t="s">
        <v>7231</v>
      </c>
      <c r="H659" s="394" t="s">
        <v>7232</v>
      </c>
      <c r="I659" s="397">
        <v>300</v>
      </c>
      <c r="J659" s="394" t="s">
        <v>7098</v>
      </c>
      <c r="K659" s="384">
        <v>4</v>
      </c>
      <c r="L659" s="384">
        <v>4</v>
      </c>
      <c r="M659" s="385" t="s">
        <v>8406</v>
      </c>
      <c r="N659" s="382" t="s">
        <v>7104</v>
      </c>
      <c r="O659" s="383">
        <v>1.2</v>
      </c>
    </row>
    <row r="660" spans="1:15" ht="16.8" customHeight="1" thickBot="1" x14ac:dyDescent="0.35">
      <c r="A660" s="351" t="s">
        <v>8407</v>
      </c>
      <c r="B660" s="398" t="s">
        <v>6082</v>
      </c>
      <c r="C660" s="365" t="s">
        <v>6129</v>
      </c>
      <c r="D660" s="366" t="s">
        <v>6126</v>
      </c>
      <c r="E660" s="384" t="s">
        <v>4139</v>
      </c>
      <c r="F660" s="394" t="s">
        <v>7230</v>
      </c>
      <c r="G660" s="394" t="s">
        <v>7231</v>
      </c>
      <c r="H660" s="394" t="s">
        <v>7232</v>
      </c>
      <c r="I660" s="397">
        <v>300</v>
      </c>
      <c r="J660" s="394" t="s">
        <v>7098</v>
      </c>
      <c r="K660" s="384">
        <v>2</v>
      </c>
      <c r="L660" s="384">
        <v>4</v>
      </c>
      <c r="M660" s="385" t="s">
        <v>8408</v>
      </c>
      <c r="N660" s="382" t="s">
        <v>7105</v>
      </c>
      <c r="O660" s="386">
        <v>600</v>
      </c>
    </row>
    <row r="661" spans="1:15" ht="16.8" customHeight="1" thickBot="1" x14ac:dyDescent="0.35">
      <c r="A661" s="351" t="s">
        <v>1385</v>
      </c>
      <c r="B661" s="393" t="s">
        <v>6067</v>
      </c>
      <c r="C661" s="365" t="s">
        <v>6129</v>
      </c>
      <c r="D661" s="345" t="s">
        <v>6128</v>
      </c>
      <c r="E661" s="384" t="s">
        <v>4139</v>
      </c>
      <c r="F661" s="394" t="s">
        <v>7230</v>
      </c>
      <c r="G661" s="394" t="s">
        <v>7231</v>
      </c>
      <c r="H661" s="394" t="s">
        <v>7232</v>
      </c>
      <c r="I661" s="395">
        <v>1.4</v>
      </c>
      <c r="J661" s="394" t="s">
        <v>7099</v>
      </c>
      <c r="K661" s="384">
        <v>1</v>
      </c>
      <c r="L661" s="384">
        <v>4</v>
      </c>
      <c r="M661" s="385" t="s">
        <v>1384</v>
      </c>
      <c r="N661" s="382" t="s">
        <v>7099</v>
      </c>
      <c r="O661" s="383">
        <v>1.4</v>
      </c>
    </row>
    <row r="662" spans="1:15" ht="16.8" customHeight="1" thickBot="1" x14ac:dyDescent="0.35">
      <c r="A662" s="351" t="s">
        <v>8409</v>
      </c>
      <c r="B662" s="416" t="s">
        <v>6064</v>
      </c>
      <c r="C662" s="365" t="s">
        <v>6129</v>
      </c>
      <c r="D662" s="366" t="s">
        <v>6126</v>
      </c>
      <c r="E662" s="384" t="s">
        <v>4139</v>
      </c>
      <c r="F662" s="394" t="s">
        <v>7230</v>
      </c>
      <c r="G662" s="394" t="s">
        <v>7231</v>
      </c>
      <c r="H662" s="394" t="s">
        <v>7232</v>
      </c>
      <c r="I662" s="397">
        <v>300</v>
      </c>
      <c r="J662" s="394" t="s">
        <v>7098</v>
      </c>
      <c r="K662" s="384">
        <v>4</v>
      </c>
      <c r="L662" s="384">
        <v>4</v>
      </c>
      <c r="M662" s="385" t="s">
        <v>8410</v>
      </c>
      <c r="N662" s="382" t="s">
        <v>7104</v>
      </c>
      <c r="O662" s="383">
        <v>1.2</v>
      </c>
    </row>
    <row r="663" spans="1:15" ht="16.8" customHeight="1" thickBot="1" x14ac:dyDescent="0.35">
      <c r="A663" s="351" t="s">
        <v>8411</v>
      </c>
      <c r="B663" s="416" t="s">
        <v>6064</v>
      </c>
      <c r="C663" s="365" t="s">
        <v>6129</v>
      </c>
      <c r="D663" s="366" t="s">
        <v>6126</v>
      </c>
      <c r="E663" s="384" t="s">
        <v>4139</v>
      </c>
      <c r="F663" s="394" t="s">
        <v>7230</v>
      </c>
      <c r="G663" s="394" t="s">
        <v>7231</v>
      </c>
      <c r="H663" s="394" t="s">
        <v>7232</v>
      </c>
      <c r="I663" s="397">
        <v>500</v>
      </c>
      <c r="J663" s="394" t="s">
        <v>7095</v>
      </c>
      <c r="K663" s="384">
        <v>1</v>
      </c>
      <c r="L663" s="384">
        <v>4</v>
      </c>
      <c r="M663" s="385" t="s">
        <v>8412</v>
      </c>
      <c r="N663" s="382" t="s">
        <v>7095</v>
      </c>
      <c r="O663" s="386">
        <v>500</v>
      </c>
    </row>
    <row r="664" spans="1:15" ht="16.8" customHeight="1" thickBot="1" x14ac:dyDescent="0.35">
      <c r="A664" s="351" t="s">
        <v>8413</v>
      </c>
      <c r="B664" s="430" t="s">
        <v>6071</v>
      </c>
      <c r="C664" s="365" t="s">
        <v>6129</v>
      </c>
      <c r="D664" s="366" t="s">
        <v>6126</v>
      </c>
      <c r="E664" s="384" t="s">
        <v>4139</v>
      </c>
      <c r="F664" s="394" t="s">
        <v>7230</v>
      </c>
      <c r="G664" s="394" t="s">
        <v>7231</v>
      </c>
      <c r="H664" s="394" t="s">
        <v>7232</v>
      </c>
      <c r="I664" s="397">
        <v>300</v>
      </c>
      <c r="J664" s="394" t="s">
        <v>7098</v>
      </c>
      <c r="K664" s="384">
        <v>2</v>
      </c>
      <c r="L664" s="384">
        <v>4</v>
      </c>
      <c r="M664" s="385" t="s">
        <v>8414</v>
      </c>
      <c r="N664" s="382" t="s">
        <v>7105</v>
      </c>
      <c r="O664" s="386">
        <v>600</v>
      </c>
    </row>
    <row r="665" spans="1:15" ht="16.8" customHeight="1" thickBot="1" x14ac:dyDescent="0.35">
      <c r="A665" s="351" t="s">
        <v>8415</v>
      </c>
      <c r="B665" s="365" t="s">
        <v>6981</v>
      </c>
      <c r="C665" s="365" t="s">
        <v>6129</v>
      </c>
      <c r="D665" s="366" t="s">
        <v>6126</v>
      </c>
      <c r="E665" s="384" t="s">
        <v>4139</v>
      </c>
      <c r="F665" s="394" t="s">
        <v>7230</v>
      </c>
      <c r="G665" s="394" t="s">
        <v>7231</v>
      </c>
      <c r="H665" s="394" t="s">
        <v>7232</v>
      </c>
      <c r="I665" s="397">
        <v>300</v>
      </c>
      <c r="J665" s="394" t="s">
        <v>7098</v>
      </c>
      <c r="K665" s="384">
        <v>1</v>
      </c>
      <c r="L665" s="384">
        <v>4</v>
      </c>
      <c r="M665" s="385" t="s">
        <v>8416</v>
      </c>
      <c r="N665" s="382" t="s">
        <v>7098</v>
      </c>
      <c r="O665" s="386">
        <v>300</v>
      </c>
    </row>
    <row r="666" spans="1:15" ht="16.8" customHeight="1" thickBot="1" x14ac:dyDescent="0.35">
      <c r="A666" s="351" t="s">
        <v>8417</v>
      </c>
      <c r="B666" s="396" t="s">
        <v>6058</v>
      </c>
      <c r="C666" s="365" t="s">
        <v>6129</v>
      </c>
      <c r="D666" s="366" t="s">
        <v>6126</v>
      </c>
      <c r="E666" s="384" t="s">
        <v>4139</v>
      </c>
      <c r="F666" s="394" t="s">
        <v>7230</v>
      </c>
      <c r="G666" s="394" t="s">
        <v>7231</v>
      </c>
      <c r="H666" s="394" t="s">
        <v>7232</v>
      </c>
      <c r="I666" s="397">
        <v>300</v>
      </c>
      <c r="J666" s="394" t="s">
        <v>7098</v>
      </c>
      <c r="K666" s="384">
        <v>1</v>
      </c>
      <c r="L666" s="384">
        <v>4</v>
      </c>
      <c r="M666" s="385" t="s">
        <v>8418</v>
      </c>
      <c r="N666" s="382" t="s">
        <v>7098</v>
      </c>
      <c r="O666" s="386">
        <v>300</v>
      </c>
    </row>
    <row r="667" spans="1:15" ht="16.8" customHeight="1" thickBot="1" x14ac:dyDescent="0.35">
      <c r="A667" s="351" t="s">
        <v>592</v>
      </c>
      <c r="B667" s="398" t="s">
        <v>6871</v>
      </c>
      <c r="C667" s="365" t="s">
        <v>6129</v>
      </c>
      <c r="D667" s="366" t="s">
        <v>6126</v>
      </c>
      <c r="E667" s="384" t="s">
        <v>4139</v>
      </c>
      <c r="F667" s="394" t="s">
        <v>7230</v>
      </c>
      <c r="G667" s="394" t="s">
        <v>7231</v>
      </c>
      <c r="H667" s="394" t="s">
        <v>7232</v>
      </c>
      <c r="I667" s="397">
        <v>300</v>
      </c>
      <c r="J667" s="394" t="s">
        <v>7098</v>
      </c>
      <c r="K667" s="384">
        <v>2</v>
      </c>
      <c r="L667" s="384">
        <v>4</v>
      </c>
      <c r="M667" s="385" t="s">
        <v>8419</v>
      </c>
      <c r="N667" s="382" t="s">
        <v>7105</v>
      </c>
      <c r="O667" s="386">
        <v>600</v>
      </c>
    </row>
    <row r="668" spans="1:15" ht="16.8" customHeight="1" thickBot="1" x14ac:dyDescent="0.35">
      <c r="A668" s="351" t="s">
        <v>8420</v>
      </c>
      <c r="B668" s="418" t="s">
        <v>6873</v>
      </c>
      <c r="C668" s="365" t="s">
        <v>6129</v>
      </c>
      <c r="D668" s="366" t="s">
        <v>6126</v>
      </c>
      <c r="E668" s="384" t="s">
        <v>4139</v>
      </c>
      <c r="F668" s="394" t="s">
        <v>7230</v>
      </c>
      <c r="G668" s="394" t="s">
        <v>7231</v>
      </c>
      <c r="H668" s="394" t="s">
        <v>7232</v>
      </c>
      <c r="I668" s="397">
        <v>300</v>
      </c>
      <c r="J668" s="394" t="s">
        <v>7098</v>
      </c>
      <c r="K668" s="384">
        <v>2</v>
      </c>
      <c r="L668" s="384">
        <v>4</v>
      </c>
      <c r="M668" s="385" t="s">
        <v>8421</v>
      </c>
      <c r="N668" s="382" t="s">
        <v>7105</v>
      </c>
      <c r="O668" s="386">
        <v>600</v>
      </c>
    </row>
    <row r="669" spans="1:15" ht="16.8" customHeight="1" thickBot="1" x14ac:dyDescent="0.35">
      <c r="A669" s="351" t="s">
        <v>8413</v>
      </c>
      <c r="B669" s="418" t="s">
        <v>6873</v>
      </c>
      <c r="C669" s="365" t="s">
        <v>6129</v>
      </c>
      <c r="D669" s="366" t="s">
        <v>6126</v>
      </c>
      <c r="E669" s="384" t="s">
        <v>4139</v>
      </c>
      <c r="F669" s="394" t="s">
        <v>7230</v>
      </c>
      <c r="G669" s="394" t="s">
        <v>7231</v>
      </c>
      <c r="H669" s="394" t="s">
        <v>7232</v>
      </c>
      <c r="I669" s="397">
        <v>300</v>
      </c>
      <c r="J669" s="394" t="s">
        <v>7098</v>
      </c>
      <c r="K669" s="384">
        <v>2</v>
      </c>
      <c r="L669" s="384">
        <v>4</v>
      </c>
      <c r="M669" s="385" t="s">
        <v>8422</v>
      </c>
      <c r="N669" s="382" t="s">
        <v>7105</v>
      </c>
      <c r="O669" s="386">
        <v>600</v>
      </c>
    </row>
    <row r="670" spans="1:15" ht="16.8" customHeight="1" thickBot="1" x14ac:dyDescent="0.35">
      <c r="A670" s="351" t="s">
        <v>174</v>
      </c>
      <c r="B670" s="418" t="s">
        <v>6873</v>
      </c>
      <c r="C670" s="365" t="s">
        <v>6129</v>
      </c>
      <c r="D670" s="366" t="s">
        <v>6126</v>
      </c>
      <c r="E670" s="384" t="s">
        <v>4139</v>
      </c>
      <c r="F670" s="394" t="s">
        <v>7230</v>
      </c>
      <c r="G670" s="394" t="s">
        <v>7231</v>
      </c>
      <c r="H670" s="394" t="s">
        <v>7232</v>
      </c>
      <c r="I670" s="397">
        <v>300</v>
      </c>
      <c r="J670" s="394" t="s">
        <v>7098</v>
      </c>
      <c r="K670" s="384">
        <v>1</v>
      </c>
      <c r="L670" s="384">
        <v>4</v>
      </c>
      <c r="M670" s="385" t="s">
        <v>175</v>
      </c>
      <c r="N670" s="382" t="s">
        <v>7098</v>
      </c>
      <c r="O670" s="386">
        <v>300</v>
      </c>
    </row>
    <row r="671" spans="1:15" ht="16.8" customHeight="1" thickBot="1" x14ac:dyDescent="0.35">
      <c r="A671" s="351" t="s">
        <v>8423</v>
      </c>
      <c r="B671" s="418" t="s">
        <v>6873</v>
      </c>
      <c r="C671" s="365" t="s">
        <v>6129</v>
      </c>
      <c r="D671" s="366" t="s">
        <v>6126</v>
      </c>
      <c r="E671" s="384" t="s">
        <v>4139</v>
      </c>
      <c r="F671" s="394" t="s">
        <v>7230</v>
      </c>
      <c r="G671" s="394" t="s">
        <v>7231</v>
      </c>
      <c r="H671" s="394" t="s">
        <v>7232</v>
      </c>
      <c r="I671" s="397">
        <v>500</v>
      </c>
      <c r="J671" s="394" t="s">
        <v>7095</v>
      </c>
      <c r="K671" s="384">
        <v>2</v>
      </c>
      <c r="L671" s="384">
        <v>4</v>
      </c>
      <c r="M671" s="385" t="s">
        <v>8424</v>
      </c>
      <c r="N671" s="382" t="s">
        <v>7096</v>
      </c>
      <c r="O671" s="383">
        <v>1</v>
      </c>
    </row>
    <row r="672" spans="1:15" ht="16.8" customHeight="1" thickBot="1" x14ac:dyDescent="0.35">
      <c r="A672" s="351" t="s">
        <v>8425</v>
      </c>
      <c r="B672" s="418" t="s">
        <v>6873</v>
      </c>
      <c r="C672" s="365" t="s">
        <v>6129</v>
      </c>
      <c r="D672" s="366" t="s">
        <v>6126</v>
      </c>
      <c r="E672" s="384" t="s">
        <v>4139</v>
      </c>
      <c r="F672" s="394" t="s">
        <v>7230</v>
      </c>
      <c r="G672" s="394" t="s">
        <v>7231</v>
      </c>
      <c r="H672" s="394" t="s">
        <v>7232</v>
      </c>
      <c r="I672" s="397">
        <v>500</v>
      </c>
      <c r="J672" s="394" t="s">
        <v>7095</v>
      </c>
      <c r="K672" s="384">
        <v>1</v>
      </c>
      <c r="L672" s="384">
        <v>4</v>
      </c>
      <c r="M672" s="385" t="s">
        <v>8426</v>
      </c>
      <c r="N672" s="382" t="s">
        <v>7095</v>
      </c>
      <c r="O672" s="386">
        <v>500</v>
      </c>
    </row>
    <row r="673" spans="1:15" ht="16.8" customHeight="1" thickBot="1" x14ac:dyDescent="0.35">
      <c r="A673" s="351" t="s">
        <v>8427</v>
      </c>
      <c r="B673" s="399" t="s">
        <v>6104</v>
      </c>
      <c r="C673" s="365" t="s">
        <v>6129</v>
      </c>
      <c r="D673" s="366" t="s">
        <v>6126</v>
      </c>
      <c r="E673" s="384" t="s">
        <v>4139</v>
      </c>
      <c r="F673" s="394" t="s">
        <v>7230</v>
      </c>
      <c r="G673" s="394" t="s">
        <v>7231</v>
      </c>
      <c r="H673" s="394" t="s">
        <v>7232</v>
      </c>
      <c r="I673" s="397">
        <v>300</v>
      </c>
      <c r="J673" s="394" t="s">
        <v>7098</v>
      </c>
      <c r="K673" s="384">
        <v>2</v>
      </c>
      <c r="L673" s="384">
        <v>4</v>
      </c>
      <c r="M673" s="385" t="s">
        <v>8428</v>
      </c>
      <c r="N673" s="382" t="s">
        <v>7105</v>
      </c>
      <c r="O673" s="386">
        <v>600</v>
      </c>
    </row>
    <row r="674" spans="1:15" ht="16.8" customHeight="1" thickBot="1" x14ac:dyDescent="0.35">
      <c r="A674" s="351" t="s">
        <v>8429</v>
      </c>
      <c r="B674" s="432" t="s">
        <v>6872</v>
      </c>
      <c r="C674" s="365" t="s">
        <v>6129</v>
      </c>
      <c r="D674" s="366" t="s">
        <v>6126</v>
      </c>
      <c r="E674" s="384" t="s">
        <v>4139</v>
      </c>
      <c r="F674" s="394" t="s">
        <v>7230</v>
      </c>
      <c r="G674" s="394" t="s">
        <v>7231</v>
      </c>
      <c r="H674" s="394" t="s">
        <v>7232</v>
      </c>
      <c r="I674" s="397">
        <v>300</v>
      </c>
      <c r="J674" s="394" t="s">
        <v>7098</v>
      </c>
      <c r="K674" s="384">
        <v>1</v>
      </c>
      <c r="L674" s="384">
        <v>4</v>
      </c>
      <c r="M674" s="385" t="s">
        <v>8430</v>
      </c>
      <c r="N674" s="382" t="s">
        <v>7098</v>
      </c>
      <c r="O674" s="386">
        <v>300</v>
      </c>
    </row>
    <row r="675" spans="1:15" ht="16.8" customHeight="1" thickBot="1" x14ac:dyDescent="0.35">
      <c r="A675" s="352" t="s">
        <v>8431</v>
      </c>
      <c r="B675" s="408" t="s">
        <v>1134</v>
      </c>
      <c r="C675" s="365" t="s">
        <v>6129</v>
      </c>
      <c r="D675" s="366" t="s">
        <v>6126</v>
      </c>
      <c r="E675" s="384" t="s">
        <v>4139</v>
      </c>
      <c r="F675" s="394" t="s">
        <v>7230</v>
      </c>
      <c r="G675" s="394" t="s">
        <v>7231</v>
      </c>
      <c r="H675" s="394" t="s">
        <v>7232</v>
      </c>
      <c r="I675" s="395">
        <v>1.7</v>
      </c>
      <c r="J675" s="394" t="s">
        <v>7117</v>
      </c>
      <c r="K675" s="384">
        <v>1</v>
      </c>
      <c r="L675" s="384">
        <v>4</v>
      </c>
      <c r="M675" s="385" t="s">
        <v>8432</v>
      </c>
      <c r="N675" s="382" t="s">
        <v>7117</v>
      </c>
      <c r="O675" s="383">
        <v>1.7</v>
      </c>
    </row>
    <row r="676" spans="1:15" ht="16.8" customHeight="1" thickBot="1" x14ac:dyDescent="0.35">
      <c r="A676" s="351" t="s">
        <v>8431</v>
      </c>
      <c r="B676" s="408" t="s">
        <v>1134</v>
      </c>
      <c r="C676" s="365" t="s">
        <v>6129</v>
      </c>
      <c r="D676" s="366" t="s">
        <v>6126</v>
      </c>
      <c r="E676" s="384" t="s">
        <v>4139</v>
      </c>
      <c r="F676" s="394" t="s">
        <v>7230</v>
      </c>
      <c r="G676" s="394" t="s">
        <v>7231</v>
      </c>
      <c r="H676" s="394" t="s">
        <v>7232</v>
      </c>
      <c r="I676" s="395">
        <v>1.4</v>
      </c>
      <c r="J676" s="394" t="s">
        <v>7099</v>
      </c>
      <c r="K676" s="384">
        <v>3</v>
      </c>
      <c r="L676" s="384">
        <v>4</v>
      </c>
      <c r="M676" s="385" t="s">
        <v>8433</v>
      </c>
      <c r="N676" s="382" t="s">
        <v>7113</v>
      </c>
      <c r="O676" s="383">
        <v>4.2</v>
      </c>
    </row>
    <row r="677" spans="1:15" ht="16.8" customHeight="1" thickBot="1" x14ac:dyDescent="0.35">
      <c r="A677" s="351" t="s">
        <v>8434</v>
      </c>
      <c r="B677" s="400" t="s">
        <v>6093</v>
      </c>
      <c r="C677" s="365" t="s">
        <v>6129</v>
      </c>
      <c r="D677" s="366" t="s">
        <v>6126</v>
      </c>
      <c r="E677" s="384" t="s">
        <v>4139</v>
      </c>
      <c r="F677" s="394" t="s">
        <v>7230</v>
      </c>
      <c r="G677" s="394" t="s">
        <v>7231</v>
      </c>
      <c r="H677" s="394" t="s">
        <v>7232</v>
      </c>
      <c r="I677" s="397">
        <v>300</v>
      </c>
      <c r="J677" s="394" t="s">
        <v>7098</v>
      </c>
      <c r="K677" s="384">
        <v>2</v>
      </c>
      <c r="L677" s="384">
        <v>4</v>
      </c>
      <c r="M677" s="385" t="s">
        <v>8435</v>
      </c>
      <c r="N677" s="382" t="s">
        <v>7105</v>
      </c>
      <c r="O677" s="386">
        <v>600</v>
      </c>
    </row>
    <row r="678" spans="1:15" ht="16.8" customHeight="1" thickBot="1" x14ac:dyDescent="0.35">
      <c r="A678" s="352" t="s">
        <v>8436</v>
      </c>
      <c r="B678" s="409" t="s">
        <v>6076</v>
      </c>
      <c r="C678" s="365" t="s">
        <v>6129</v>
      </c>
      <c r="D678" s="366" t="s">
        <v>6126</v>
      </c>
      <c r="E678" s="384" t="s">
        <v>4139</v>
      </c>
      <c r="F678" s="394" t="s">
        <v>7230</v>
      </c>
      <c r="G678" s="394" t="s">
        <v>7231</v>
      </c>
      <c r="H678" s="394" t="s">
        <v>7232</v>
      </c>
      <c r="I678" s="397">
        <v>700</v>
      </c>
      <c r="J678" s="394" t="s">
        <v>7107</v>
      </c>
      <c r="K678" s="384">
        <v>1</v>
      </c>
      <c r="L678" s="384">
        <v>4</v>
      </c>
      <c r="M678" s="385" t="s">
        <v>8437</v>
      </c>
      <c r="N678" s="382" t="s">
        <v>7107</v>
      </c>
      <c r="O678" s="386">
        <v>700</v>
      </c>
    </row>
    <row r="679" spans="1:15" ht="16.8" customHeight="1" thickBot="1" x14ac:dyDescent="0.35">
      <c r="A679" s="351" t="s">
        <v>8438</v>
      </c>
      <c r="B679" s="409" t="s">
        <v>6076</v>
      </c>
      <c r="C679" s="365" t="s">
        <v>6129</v>
      </c>
      <c r="D679" s="366" t="s">
        <v>6126</v>
      </c>
      <c r="E679" s="384" t="s">
        <v>4139</v>
      </c>
      <c r="F679" s="394" t="s">
        <v>7230</v>
      </c>
      <c r="G679" s="394" t="s">
        <v>7231</v>
      </c>
      <c r="H679" s="394" t="s">
        <v>7232</v>
      </c>
      <c r="I679" s="397">
        <v>300</v>
      </c>
      <c r="J679" s="394" t="s">
        <v>7098</v>
      </c>
      <c r="K679" s="384">
        <v>2</v>
      </c>
      <c r="L679" s="384">
        <v>4</v>
      </c>
      <c r="M679" s="385" t="s">
        <v>8439</v>
      </c>
      <c r="N679" s="382" t="s">
        <v>7105</v>
      </c>
      <c r="O679" s="386">
        <v>600</v>
      </c>
    </row>
    <row r="680" spans="1:15" ht="16.8" customHeight="1" thickBot="1" x14ac:dyDescent="0.35">
      <c r="A680" s="351" t="s">
        <v>8440</v>
      </c>
      <c r="B680" s="420" t="s">
        <v>6089</v>
      </c>
      <c r="C680" s="365" t="s">
        <v>6129</v>
      </c>
      <c r="D680" s="366" t="s">
        <v>6126</v>
      </c>
      <c r="E680" s="384" t="s">
        <v>4139</v>
      </c>
      <c r="F680" s="394" t="s">
        <v>7230</v>
      </c>
      <c r="G680" s="394" t="s">
        <v>7231</v>
      </c>
      <c r="H680" s="394" t="s">
        <v>7232</v>
      </c>
      <c r="I680" s="395">
        <v>1.4</v>
      </c>
      <c r="J680" s="394" t="s">
        <v>7099</v>
      </c>
      <c r="K680" s="384">
        <v>1</v>
      </c>
      <c r="L680" s="384">
        <v>4</v>
      </c>
      <c r="M680" s="385" t="s">
        <v>2446</v>
      </c>
      <c r="N680" s="382" t="s">
        <v>7099</v>
      </c>
      <c r="O680" s="383">
        <v>1.4</v>
      </c>
    </row>
    <row r="681" spans="1:15" ht="16.8" customHeight="1" thickBot="1" x14ac:dyDescent="0.35">
      <c r="A681" s="351" t="s">
        <v>8441</v>
      </c>
      <c r="B681" s="420" t="s">
        <v>6089</v>
      </c>
      <c r="C681" s="365" t="s">
        <v>6129</v>
      </c>
      <c r="D681" s="366" t="s">
        <v>6126</v>
      </c>
      <c r="E681" s="384" t="s">
        <v>4139</v>
      </c>
      <c r="F681" s="394" t="s">
        <v>7230</v>
      </c>
      <c r="G681" s="394" t="s">
        <v>7231</v>
      </c>
      <c r="H681" s="394" t="s">
        <v>7232</v>
      </c>
      <c r="I681" s="397">
        <v>500</v>
      </c>
      <c r="J681" s="394" t="s">
        <v>7095</v>
      </c>
      <c r="K681" s="384">
        <v>1</v>
      </c>
      <c r="L681" s="384">
        <v>4</v>
      </c>
      <c r="M681" s="385" t="s">
        <v>8442</v>
      </c>
      <c r="N681" s="382" t="s">
        <v>7095</v>
      </c>
      <c r="O681" s="386">
        <v>500</v>
      </c>
    </row>
    <row r="682" spans="1:15" ht="16.8" customHeight="1" thickBot="1" x14ac:dyDescent="0.35">
      <c r="A682" s="352" t="s">
        <v>8443</v>
      </c>
      <c r="B682" s="420" t="s">
        <v>6089</v>
      </c>
      <c r="C682" s="365" t="s">
        <v>6129</v>
      </c>
      <c r="D682" s="366" t="s">
        <v>6126</v>
      </c>
      <c r="E682" s="384" t="s">
        <v>4139</v>
      </c>
      <c r="F682" s="394" t="s">
        <v>7230</v>
      </c>
      <c r="G682" s="394" t="s">
        <v>7231</v>
      </c>
      <c r="H682" s="394" t="s">
        <v>7232</v>
      </c>
      <c r="I682" s="395">
        <v>1.4</v>
      </c>
      <c r="J682" s="394" t="s">
        <v>7099</v>
      </c>
      <c r="K682" s="384">
        <v>1</v>
      </c>
      <c r="L682" s="384">
        <v>4</v>
      </c>
      <c r="M682" s="385" t="s">
        <v>8444</v>
      </c>
      <c r="N682" s="382" t="s">
        <v>7099</v>
      </c>
      <c r="O682" s="383">
        <v>1.4</v>
      </c>
    </row>
    <row r="683" spans="1:15" ht="16.8" customHeight="1" thickBot="1" x14ac:dyDescent="0.35">
      <c r="A683" s="351" t="s">
        <v>2471</v>
      </c>
      <c r="B683" s="410" t="s">
        <v>6055</v>
      </c>
      <c r="C683" s="365" t="s">
        <v>6129</v>
      </c>
      <c r="D683" s="366" t="s">
        <v>6126</v>
      </c>
      <c r="E683" s="384" t="s">
        <v>4139</v>
      </c>
      <c r="F683" s="394" t="s">
        <v>7230</v>
      </c>
      <c r="G683" s="394" t="s">
        <v>7231</v>
      </c>
      <c r="H683" s="394" t="s">
        <v>7232</v>
      </c>
      <c r="I683" s="397">
        <v>300</v>
      </c>
      <c r="J683" s="394" t="s">
        <v>7098</v>
      </c>
      <c r="K683" s="384">
        <v>1</v>
      </c>
      <c r="L683" s="384">
        <v>4</v>
      </c>
      <c r="M683" s="385" t="s">
        <v>8445</v>
      </c>
      <c r="N683" s="382" t="s">
        <v>7098</v>
      </c>
      <c r="O683" s="386">
        <v>300</v>
      </c>
    </row>
    <row r="684" spans="1:15" ht="16.8" customHeight="1" thickBot="1" x14ac:dyDescent="0.35">
      <c r="A684" s="352" t="s">
        <v>8446</v>
      </c>
      <c r="B684" s="421" t="s">
        <v>6099</v>
      </c>
      <c r="C684" s="365" t="s">
        <v>6129</v>
      </c>
      <c r="D684" s="366" t="s">
        <v>6126</v>
      </c>
      <c r="E684" s="384" t="s">
        <v>4139</v>
      </c>
      <c r="F684" s="394" t="s">
        <v>7230</v>
      </c>
      <c r="G684" s="394" t="s">
        <v>7231</v>
      </c>
      <c r="H684" s="394" t="s">
        <v>7232</v>
      </c>
      <c r="I684" s="397">
        <v>300</v>
      </c>
      <c r="J684" s="394" t="s">
        <v>7098</v>
      </c>
      <c r="K684" s="384">
        <v>1</v>
      </c>
      <c r="L684" s="384">
        <v>4</v>
      </c>
      <c r="M684" s="385" t="s">
        <v>8447</v>
      </c>
      <c r="N684" s="382" t="s">
        <v>7098</v>
      </c>
      <c r="O684" s="386">
        <v>300</v>
      </c>
    </row>
    <row r="685" spans="1:15" ht="16.8" customHeight="1" thickBot="1" x14ac:dyDescent="0.35">
      <c r="A685" s="351" t="s">
        <v>8446</v>
      </c>
      <c r="B685" s="421" t="s">
        <v>6099</v>
      </c>
      <c r="C685" s="365" t="s">
        <v>6129</v>
      </c>
      <c r="D685" s="366" t="s">
        <v>6126</v>
      </c>
      <c r="E685" s="384" t="s">
        <v>4139</v>
      </c>
      <c r="F685" s="394" t="s">
        <v>7230</v>
      </c>
      <c r="G685" s="394" t="s">
        <v>7231</v>
      </c>
      <c r="H685" s="394" t="s">
        <v>7232</v>
      </c>
      <c r="I685" s="397">
        <v>300</v>
      </c>
      <c r="J685" s="394" t="s">
        <v>7098</v>
      </c>
      <c r="K685" s="384">
        <v>2</v>
      </c>
      <c r="L685" s="384">
        <v>4</v>
      </c>
      <c r="M685" s="385" t="s">
        <v>8448</v>
      </c>
      <c r="N685" s="382" t="s">
        <v>7105</v>
      </c>
      <c r="O685" s="386">
        <v>600</v>
      </c>
    </row>
    <row r="686" spans="1:15" ht="16.8" customHeight="1" thickBot="1" x14ac:dyDescent="0.35">
      <c r="A686" s="351" t="s">
        <v>8449</v>
      </c>
      <c r="B686" s="401" t="s">
        <v>5945</v>
      </c>
      <c r="C686" s="365" t="s">
        <v>6129</v>
      </c>
      <c r="D686" s="366" t="s">
        <v>6126</v>
      </c>
      <c r="E686" s="384" t="s">
        <v>4139</v>
      </c>
      <c r="F686" s="394" t="s">
        <v>7230</v>
      </c>
      <c r="G686" s="394" t="s">
        <v>7231</v>
      </c>
      <c r="H686" s="394" t="s">
        <v>7232</v>
      </c>
      <c r="I686" s="397">
        <v>900</v>
      </c>
      <c r="J686" s="394" t="s">
        <v>7121</v>
      </c>
      <c r="K686" s="384">
        <v>1</v>
      </c>
      <c r="L686" s="384">
        <v>4</v>
      </c>
      <c r="M686" s="385" t="s">
        <v>8450</v>
      </c>
      <c r="N686" s="382" t="s">
        <v>7121</v>
      </c>
      <c r="O686" s="386">
        <v>900</v>
      </c>
    </row>
    <row r="687" spans="1:15" ht="16.8" customHeight="1" thickBot="1" x14ac:dyDescent="0.35">
      <c r="A687" s="351" t="s">
        <v>8451</v>
      </c>
      <c r="B687" s="401" t="s">
        <v>5945</v>
      </c>
      <c r="C687" s="365" t="s">
        <v>6129</v>
      </c>
      <c r="D687" s="366" t="s">
        <v>6126</v>
      </c>
      <c r="E687" s="384" t="s">
        <v>4139</v>
      </c>
      <c r="F687" s="394" t="s">
        <v>7230</v>
      </c>
      <c r="G687" s="394" t="s">
        <v>7231</v>
      </c>
      <c r="H687" s="394" t="s">
        <v>7232</v>
      </c>
      <c r="I687" s="397">
        <v>300</v>
      </c>
      <c r="J687" s="394" t="s">
        <v>7098</v>
      </c>
      <c r="K687" s="384">
        <v>1</v>
      </c>
      <c r="L687" s="384">
        <v>4</v>
      </c>
      <c r="M687" s="385" t="s">
        <v>8452</v>
      </c>
      <c r="N687" s="382" t="s">
        <v>7098</v>
      </c>
      <c r="O687" s="386">
        <v>300</v>
      </c>
    </row>
    <row r="688" spans="1:15" ht="16.8" customHeight="1" thickBot="1" x14ac:dyDescent="0.35">
      <c r="A688" s="351" t="s">
        <v>8453</v>
      </c>
      <c r="B688" s="401" t="s">
        <v>5945</v>
      </c>
      <c r="C688" s="365" t="s">
        <v>6129</v>
      </c>
      <c r="D688" s="366" t="s">
        <v>6126</v>
      </c>
      <c r="E688" s="384" t="s">
        <v>4139</v>
      </c>
      <c r="F688" s="394" t="s">
        <v>7230</v>
      </c>
      <c r="G688" s="394" t="s">
        <v>7231</v>
      </c>
      <c r="H688" s="394" t="s">
        <v>7232</v>
      </c>
      <c r="I688" s="397">
        <v>700</v>
      </c>
      <c r="J688" s="394" t="s">
        <v>7107</v>
      </c>
      <c r="K688" s="384">
        <v>1</v>
      </c>
      <c r="L688" s="384">
        <v>4</v>
      </c>
      <c r="M688" s="385" t="s">
        <v>8454</v>
      </c>
      <c r="N688" s="382" t="s">
        <v>7107</v>
      </c>
      <c r="O688" s="386">
        <v>700</v>
      </c>
    </row>
    <row r="689" spans="1:15" ht="16.8" customHeight="1" thickBot="1" x14ac:dyDescent="0.35">
      <c r="A689" s="351" t="s">
        <v>8455</v>
      </c>
      <c r="B689" s="402" t="s">
        <v>6094</v>
      </c>
      <c r="C689" s="365" t="s">
        <v>6129</v>
      </c>
      <c r="D689" s="366" t="s">
        <v>6126</v>
      </c>
      <c r="E689" s="384" t="s">
        <v>4139</v>
      </c>
      <c r="F689" s="394" t="s">
        <v>7230</v>
      </c>
      <c r="G689" s="394" t="s">
        <v>7231</v>
      </c>
      <c r="H689" s="394" t="s">
        <v>7232</v>
      </c>
      <c r="I689" s="397">
        <v>300</v>
      </c>
      <c r="J689" s="394" t="s">
        <v>7098</v>
      </c>
      <c r="K689" s="384">
        <v>2</v>
      </c>
      <c r="L689" s="384">
        <v>4</v>
      </c>
      <c r="M689" s="385" t="s">
        <v>8456</v>
      </c>
      <c r="N689" s="382" t="s">
        <v>7105</v>
      </c>
      <c r="O689" s="386">
        <v>600</v>
      </c>
    </row>
    <row r="690" spans="1:15" ht="16.8" customHeight="1" thickBot="1" x14ac:dyDescent="0.35">
      <c r="A690" s="352" t="s">
        <v>8457</v>
      </c>
      <c r="B690" s="411" t="s">
        <v>6087</v>
      </c>
      <c r="C690" s="365" t="s">
        <v>6129</v>
      </c>
      <c r="D690" s="366" t="s">
        <v>6126</v>
      </c>
      <c r="E690" s="384" t="s">
        <v>4139</v>
      </c>
      <c r="F690" s="394" t="s">
        <v>7230</v>
      </c>
      <c r="G690" s="394" t="s">
        <v>7231</v>
      </c>
      <c r="H690" s="394" t="s">
        <v>7232</v>
      </c>
      <c r="I690" s="397">
        <v>300</v>
      </c>
      <c r="J690" s="394" t="s">
        <v>7098</v>
      </c>
      <c r="K690" s="384">
        <v>1</v>
      </c>
      <c r="L690" s="384">
        <v>4</v>
      </c>
      <c r="M690" s="385" t="s">
        <v>8458</v>
      </c>
      <c r="N690" s="382" t="s">
        <v>7098</v>
      </c>
      <c r="O690" s="386">
        <v>300</v>
      </c>
    </row>
    <row r="691" spans="1:15" ht="16.8" customHeight="1" thickBot="1" x14ac:dyDescent="0.35">
      <c r="A691" s="351" t="s">
        <v>8457</v>
      </c>
      <c r="B691" s="411" t="s">
        <v>6087</v>
      </c>
      <c r="C691" s="365" t="s">
        <v>6129</v>
      </c>
      <c r="D691" s="366" t="s">
        <v>6126</v>
      </c>
      <c r="E691" s="384" t="s">
        <v>4139</v>
      </c>
      <c r="F691" s="394" t="s">
        <v>7230</v>
      </c>
      <c r="G691" s="394" t="s">
        <v>7231</v>
      </c>
      <c r="H691" s="394" t="s">
        <v>7232</v>
      </c>
      <c r="I691" s="397">
        <v>300</v>
      </c>
      <c r="J691" s="394" t="s">
        <v>7098</v>
      </c>
      <c r="K691" s="384">
        <v>1</v>
      </c>
      <c r="L691" s="384">
        <v>4</v>
      </c>
      <c r="M691" s="385" t="s">
        <v>8459</v>
      </c>
      <c r="N691" s="382" t="s">
        <v>7098</v>
      </c>
      <c r="O691" s="386">
        <v>300</v>
      </c>
    </row>
    <row r="692" spans="1:15" ht="16.8" customHeight="1" thickBot="1" x14ac:dyDescent="0.35">
      <c r="A692" s="352" t="s">
        <v>3333</v>
      </c>
      <c r="B692" s="411" t="s">
        <v>6977</v>
      </c>
      <c r="C692" s="365" t="s">
        <v>6129</v>
      </c>
      <c r="D692" s="366" t="s">
        <v>6126</v>
      </c>
      <c r="E692" s="384" t="s">
        <v>4139</v>
      </c>
      <c r="F692" s="394" t="s">
        <v>7230</v>
      </c>
      <c r="G692" s="394" t="s">
        <v>7231</v>
      </c>
      <c r="H692" s="394" t="s">
        <v>7232</v>
      </c>
      <c r="I692" s="395">
        <v>1</v>
      </c>
      <c r="J692" s="394" t="s">
        <v>7101</v>
      </c>
      <c r="K692" s="384">
        <v>1</v>
      </c>
      <c r="L692" s="384">
        <v>4</v>
      </c>
      <c r="M692" s="385" t="s">
        <v>8460</v>
      </c>
      <c r="N692" s="382" t="s">
        <v>7101</v>
      </c>
      <c r="O692" s="383">
        <v>1</v>
      </c>
    </row>
    <row r="693" spans="1:15" ht="16.8" customHeight="1" thickBot="1" x14ac:dyDescent="0.35">
      <c r="A693" s="351" t="s">
        <v>8461</v>
      </c>
      <c r="B693" s="403" t="s">
        <v>6880</v>
      </c>
      <c r="C693" s="365" t="s">
        <v>6129</v>
      </c>
      <c r="D693" s="366" t="s">
        <v>6126</v>
      </c>
      <c r="E693" s="384" t="s">
        <v>4139</v>
      </c>
      <c r="F693" s="394" t="s">
        <v>7230</v>
      </c>
      <c r="G693" s="394" t="s">
        <v>7231</v>
      </c>
      <c r="H693" s="394" t="s">
        <v>7232</v>
      </c>
      <c r="I693" s="397">
        <v>300</v>
      </c>
      <c r="J693" s="394" t="s">
        <v>7098</v>
      </c>
      <c r="K693" s="384">
        <v>1</v>
      </c>
      <c r="L693" s="384">
        <v>4</v>
      </c>
      <c r="M693" s="385" t="s">
        <v>8462</v>
      </c>
      <c r="N693" s="382" t="s">
        <v>7098</v>
      </c>
      <c r="O693" s="386">
        <v>300</v>
      </c>
    </row>
    <row r="694" spans="1:15" ht="16.8" customHeight="1" thickBot="1" x14ac:dyDescent="0.35">
      <c r="A694" s="352" t="s">
        <v>8461</v>
      </c>
      <c r="B694" s="403" t="s">
        <v>6880</v>
      </c>
      <c r="C694" s="365" t="s">
        <v>6129</v>
      </c>
      <c r="D694" s="366" t="s">
        <v>6126</v>
      </c>
      <c r="E694" s="384" t="s">
        <v>4139</v>
      </c>
      <c r="F694" s="394" t="s">
        <v>7230</v>
      </c>
      <c r="G694" s="394" t="s">
        <v>7231</v>
      </c>
      <c r="H694" s="394" t="s">
        <v>7232</v>
      </c>
      <c r="I694" s="397">
        <v>300</v>
      </c>
      <c r="J694" s="394" t="s">
        <v>7098</v>
      </c>
      <c r="K694" s="384">
        <v>1</v>
      </c>
      <c r="L694" s="384">
        <v>4</v>
      </c>
      <c r="M694" s="385" t="s">
        <v>8463</v>
      </c>
      <c r="N694" s="382" t="s">
        <v>7098</v>
      </c>
      <c r="O694" s="386">
        <v>300</v>
      </c>
    </row>
    <row r="695" spans="1:15" ht="16.8" customHeight="1" thickBot="1" x14ac:dyDescent="0.35">
      <c r="A695" s="351" t="s">
        <v>8464</v>
      </c>
      <c r="B695" s="415" t="s">
        <v>6886</v>
      </c>
      <c r="C695" s="365" t="s">
        <v>6129</v>
      </c>
      <c r="D695" s="366" t="s">
        <v>6126</v>
      </c>
      <c r="E695" s="384" t="s">
        <v>4139</v>
      </c>
      <c r="F695" s="394" t="s">
        <v>7230</v>
      </c>
      <c r="G695" s="394" t="s">
        <v>7231</v>
      </c>
      <c r="H695" s="394" t="s">
        <v>7232</v>
      </c>
      <c r="I695" s="397">
        <v>300</v>
      </c>
      <c r="J695" s="394" t="s">
        <v>7098</v>
      </c>
      <c r="K695" s="384">
        <v>2</v>
      </c>
      <c r="L695" s="384">
        <v>4</v>
      </c>
      <c r="M695" s="385" t="s">
        <v>8465</v>
      </c>
      <c r="N695" s="382" t="s">
        <v>7105</v>
      </c>
      <c r="O695" s="386">
        <v>600</v>
      </c>
    </row>
    <row r="696" spans="1:15" ht="16.8" customHeight="1" thickBot="1" x14ac:dyDescent="0.35">
      <c r="A696" s="351" t="s">
        <v>8466</v>
      </c>
      <c r="B696" s="415" t="s">
        <v>6886</v>
      </c>
      <c r="C696" s="365" t="s">
        <v>6129</v>
      </c>
      <c r="D696" s="345" t="s">
        <v>6128</v>
      </c>
      <c r="E696" s="384" t="s">
        <v>4139</v>
      </c>
      <c r="F696" s="394" t="s">
        <v>7230</v>
      </c>
      <c r="G696" s="394" t="s">
        <v>7231</v>
      </c>
      <c r="H696" s="394" t="s">
        <v>7232</v>
      </c>
      <c r="I696" s="397">
        <v>700</v>
      </c>
      <c r="J696" s="394" t="s">
        <v>7107</v>
      </c>
      <c r="K696" s="384">
        <v>1</v>
      </c>
      <c r="L696" s="384">
        <v>4</v>
      </c>
      <c r="M696" s="385" t="s">
        <v>8467</v>
      </c>
      <c r="N696" s="382" t="s">
        <v>7107</v>
      </c>
      <c r="O696" s="386">
        <v>700</v>
      </c>
    </row>
    <row r="697" spans="1:15" ht="16.8" customHeight="1" thickBot="1" x14ac:dyDescent="0.35">
      <c r="A697" s="351" t="s">
        <v>8466</v>
      </c>
      <c r="B697" s="415" t="s">
        <v>6886</v>
      </c>
      <c r="C697" s="365" t="s">
        <v>6129</v>
      </c>
      <c r="D697" s="345" t="s">
        <v>6128</v>
      </c>
      <c r="E697" s="384" t="s">
        <v>4139</v>
      </c>
      <c r="F697" s="394" t="s">
        <v>7230</v>
      </c>
      <c r="G697" s="394" t="s">
        <v>7231</v>
      </c>
      <c r="H697" s="394" t="s">
        <v>7232</v>
      </c>
      <c r="I697" s="397">
        <v>700</v>
      </c>
      <c r="J697" s="394" t="s">
        <v>7107</v>
      </c>
      <c r="K697" s="384">
        <v>1</v>
      </c>
      <c r="L697" s="384">
        <v>4</v>
      </c>
      <c r="M697" s="385" t="s">
        <v>8468</v>
      </c>
      <c r="N697" s="382" t="s">
        <v>7107</v>
      </c>
      <c r="O697" s="386">
        <v>700</v>
      </c>
    </row>
    <row r="698" spans="1:15" ht="16.8" customHeight="1" thickBot="1" x14ac:dyDescent="0.35">
      <c r="A698" s="351" t="s">
        <v>8469</v>
      </c>
      <c r="B698" s="415" t="s">
        <v>6886</v>
      </c>
      <c r="C698" s="365" t="s">
        <v>6129</v>
      </c>
      <c r="D698" s="366" t="s">
        <v>6126</v>
      </c>
      <c r="E698" s="384" t="s">
        <v>4139</v>
      </c>
      <c r="F698" s="394" t="s">
        <v>7230</v>
      </c>
      <c r="G698" s="394" t="s">
        <v>7231</v>
      </c>
      <c r="H698" s="394" t="s">
        <v>7232</v>
      </c>
      <c r="I698" s="395">
        <v>1</v>
      </c>
      <c r="J698" s="394" t="s">
        <v>7101</v>
      </c>
      <c r="K698" s="384">
        <v>1</v>
      </c>
      <c r="L698" s="384">
        <v>4</v>
      </c>
      <c r="M698" s="385" t="s">
        <v>8470</v>
      </c>
      <c r="N698" s="382" t="s">
        <v>7101</v>
      </c>
      <c r="O698" s="383">
        <v>1</v>
      </c>
    </row>
    <row r="699" spans="1:15" ht="16.8" customHeight="1" thickBot="1" x14ac:dyDescent="0.35">
      <c r="A699" s="351" t="s">
        <v>8471</v>
      </c>
      <c r="B699" s="415" t="s">
        <v>6886</v>
      </c>
      <c r="C699" s="365" t="s">
        <v>6129</v>
      </c>
      <c r="D699" s="366" t="s">
        <v>6126</v>
      </c>
      <c r="E699" s="384" t="s">
        <v>4139</v>
      </c>
      <c r="F699" s="394" t="s">
        <v>7230</v>
      </c>
      <c r="G699" s="394" t="s">
        <v>7231</v>
      </c>
      <c r="H699" s="394" t="s">
        <v>7232</v>
      </c>
      <c r="I699" s="397">
        <v>300</v>
      </c>
      <c r="J699" s="394" t="s">
        <v>7098</v>
      </c>
      <c r="K699" s="384">
        <v>2</v>
      </c>
      <c r="L699" s="384">
        <v>4</v>
      </c>
      <c r="M699" s="385" t="s">
        <v>8472</v>
      </c>
      <c r="N699" s="382" t="s">
        <v>7105</v>
      </c>
      <c r="O699" s="386">
        <v>600</v>
      </c>
    </row>
    <row r="700" spans="1:15" ht="16.8" customHeight="1" thickBot="1" x14ac:dyDescent="0.35">
      <c r="A700" s="351" t="s">
        <v>8473</v>
      </c>
      <c r="B700" s="404" t="s">
        <v>6073</v>
      </c>
      <c r="C700" s="365" t="s">
        <v>6129</v>
      </c>
      <c r="D700" s="366" t="s">
        <v>6126</v>
      </c>
      <c r="E700" s="384" t="s">
        <v>4139</v>
      </c>
      <c r="F700" s="394" t="s">
        <v>7230</v>
      </c>
      <c r="G700" s="394" t="s">
        <v>7231</v>
      </c>
      <c r="H700" s="394" t="s">
        <v>7232</v>
      </c>
      <c r="I700" s="397">
        <v>300</v>
      </c>
      <c r="J700" s="394" t="s">
        <v>7098</v>
      </c>
      <c r="K700" s="384">
        <v>3</v>
      </c>
      <c r="L700" s="384">
        <v>4</v>
      </c>
      <c r="M700" s="385" t="s">
        <v>8474</v>
      </c>
      <c r="N700" s="382" t="s">
        <v>7100</v>
      </c>
      <c r="O700" s="386">
        <v>900</v>
      </c>
    </row>
    <row r="701" spans="1:15" ht="16.8" customHeight="1" thickBot="1" x14ac:dyDescent="0.35">
      <c r="A701" s="351" t="s">
        <v>8475</v>
      </c>
      <c r="B701" s="404" t="s">
        <v>6073</v>
      </c>
      <c r="C701" s="365" t="s">
        <v>6129</v>
      </c>
      <c r="D701" s="366" t="s">
        <v>6126</v>
      </c>
      <c r="E701" s="384" t="s">
        <v>4139</v>
      </c>
      <c r="F701" s="394" t="s">
        <v>7230</v>
      </c>
      <c r="G701" s="394" t="s">
        <v>7231</v>
      </c>
      <c r="H701" s="394" t="s">
        <v>7232</v>
      </c>
      <c r="I701" s="397">
        <v>300</v>
      </c>
      <c r="J701" s="394" t="s">
        <v>7098</v>
      </c>
      <c r="K701" s="384">
        <v>2</v>
      </c>
      <c r="L701" s="384">
        <v>4</v>
      </c>
      <c r="M701" s="385" t="s">
        <v>8476</v>
      </c>
      <c r="N701" s="382" t="s">
        <v>7105</v>
      </c>
      <c r="O701" s="386">
        <v>600</v>
      </c>
    </row>
    <row r="702" spans="1:15" ht="16.8" customHeight="1" thickBot="1" x14ac:dyDescent="0.35">
      <c r="A702" s="351" t="s">
        <v>8403</v>
      </c>
      <c r="B702" s="404" t="s">
        <v>6083</v>
      </c>
      <c r="C702" s="365" t="s">
        <v>6129</v>
      </c>
      <c r="D702" s="366" t="s">
        <v>6126</v>
      </c>
      <c r="E702" s="384" t="s">
        <v>4139</v>
      </c>
      <c r="F702" s="394" t="s">
        <v>7230</v>
      </c>
      <c r="G702" s="394" t="s">
        <v>7231</v>
      </c>
      <c r="H702" s="394" t="s">
        <v>7232</v>
      </c>
      <c r="I702" s="397">
        <v>300</v>
      </c>
      <c r="J702" s="394" t="s">
        <v>7098</v>
      </c>
      <c r="K702" s="384">
        <v>1</v>
      </c>
      <c r="L702" s="384">
        <v>4</v>
      </c>
      <c r="M702" s="385" t="s">
        <v>8477</v>
      </c>
      <c r="N702" s="382" t="s">
        <v>7098</v>
      </c>
      <c r="O702" s="386">
        <v>300</v>
      </c>
    </row>
    <row r="703" spans="1:15" ht="16.8" customHeight="1" thickBot="1" x14ac:dyDescent="0.35">
      <c r="A703" s="351" t="s">
        <v>8478</v>
      </c>
      <c r="B703" s="396" t="s">
        <v>6110</v>
      </c>
      <c r="C703" s="365" t="s">
        <v>6129</v>
      </c>
      <c r="D703" s="366" t="s">
        <v>6126</v>
      </c>
      <c r="E703" s="384" t="s">
        <v>4139</v>
      </c>
      <c r="F703" s="394" t="s">
        <v>7230</v>
      </c>
      <c r="G703" s="394" t="s">
        <v>7231</v>
      </c>
      <c r="H703" s="394" t="s">
        <v>7232</v>
      </c>
      <c r="I703" s="397">
        <v>300</v>
      </c>
      <c r="J703" s="394" t="s">
        <v>7098</v>
      </c>
      <c r="K703" s="384">
        <v>2</v>
      </c>
      <c r="L703" s="384">
        <v>4</v>
      </c>
      <c r="M703" s="385" t="s">
        <v>8479</v>
      </c>
      <c r="N703" s="382" t="s">
        <v>7105</v>
      </c>
      <c r="O703" s="386">
        <v>600</v>
      </c>
    </row>
    <row r="704" spans="1:15" ht="16.8" customHeight="1" thickBot="1" x14ac:dyDescent="0.35">
      <c r="A704" s="351" t="s">
        <v>589</v>
      </c>
      <c r="B704" s="437" t="s">
        <v>6870</v>
      </c>
      <c r="C704" s="365" t="s">
        <v>6129</v>
      </c>
      <c r="D704" s="366" t="s">
        <v>6126</v>
      </c>
      <c r="E704" s="384" t="s">
        <v>4139</v>
      </c>
      <c r="F704" s="394" t="s">
        <v>7230</v>
      </c>
      <c r="G704" s="394" t="s">
        <v>7231</v>
      </c>
      <c r="H704" s="394" t="s">
        <v>7232</v>
      </c>
      <c r="I704" s="395">
        <v>1.4</v>
      </c>
      <c r="J704" s="394" t="s">
        <v>7099</v>
      </c>
      <c r="K704" s="384">
        <v>1</v>
      </c>
      <c r="L704" s="384">
        <v>4</v>
      </c>
      <c r="M704" s="385" t="s">
        <v>8480</v>
      </c>
      <c r="N704" s="382" t="s">
        <v>7099</v>
      </c>
      <c r="O704" s="383">
        <v>1.4</v>
      </c>
    </row>
    <row r="705" spans="1:15" ht="16.8" customHeight="1" thickBot="1" x14ac:dyDescent="0.35">
      <c r="A705" s="351" t="s">
        <v>8449</v>
      </c>
      <c r="B705" s="437" t="s">
        <v>6870</v>
      </c>
      <c r="C705" s="365" t="s">
        <v>6129</v>
      </c>
      <c r="D705" s="366" t="s">
        <v>6126</v>
      </c>
      <c r="E705" s="384" t="s">
        <v>4139</v>
      </c>
      <c r="F705" s="394" t="s">
        <v>7230</v>
      </c>
      <c r="G705" s="394" t="s">
        <v>7231</v>
      </c>
      <c r="H705" s="394" t="s">
        <v>7232</v>
      </c>
      <c r="I705" s="397">
        <v>900</v>
      </c>
      <c r="J705" s="394" t="s">
        <v>7121</v>
      </c>
      <c r="K705" s="384">
        <v>1</v>
      </c>
      <c r="L705" s="384">
        <v>4</v>
      </c>
      <c r="M705" s="385" t="s">
        <v>8481</v>
      </c>
      <c r="N705" s="382" t="s">
        <v>7121</v>
      </c>
      <c r="O705" s="386">
        <v>900</v>
      </c>
    </row>
    <row r="706" spans="1:15" ht="16.8" customHeight="1" thickBot="1" x14ac:dyDescent="0.35">
      <c r="A706" s="351" t="s">
        <v>8403</v>
      </c>
      <c r="B706" s="413" t="s">
        <v>7171</v>
      </c>
      <c r="C706" s="365" t="s">
        <v>6129</v>
      </c>
      <c r="D706" s="366" t="s">
        <v>6126</v>
      </c>
      <c r="E706" s="384" t="s">
        <v>4139</v>
      </c>
      <c r="F706" s="394" t="s">
        <v>7230</v>
      </c>
      <c r="G706" s="394" t="s">
        <v>7233</v>
      </c>
      <c r="H706" s="394" t="s">
        <v>7232</v>
      </c>
      <c r="I706" s="397">
        <v>300</v>
      </c>
      <c r="J706" s="394" t="s">
        <v>7098</v>
      </c>
      <c r="K706" s="384">
        <v>1</v>
      </c>
      <c r="L706" s="384">
        <v>4</v>
      </c>
      <c r="M706" s="385" t="s">
        <v>8482</v>
      </c>
      <c r="N706" s="382" t="s">
        <v>7098</v>
      </c>
      <c r="O706" s="386">
        <v>300</v>
      </c>
    </row>
    <row r="707" spans="1:15" ht="16.8" customHeight="1" thickBot="1" x14ac:dyDescent="0.35">
      <c r="A707" s="351" t="s">
        <v>8483</v>
      </c>
      <c r="B707" s="419" t="s">
        <v>6075</v>
      </c>
      <c r="C707" s="365" t="s">
        <v>6129</v>
      </c>
      <c r="D707" s="366" t="s">
        <v>6126</v>
      </c>
      <c r="E707" s="384" t="s">
        <v>4139</v>
      </c>
      <c r="F707" s="394" t="s">
        <v>7230</v>
      </c>
      <c r="G707" s="394" t="s">
        <v>7231</v>
      </c>
      <c r="H707" s="394" t="s">
        <v>7232</v>
      </c>
      <c r="I707" s="397">
        <v>300</v>
      </c>
      <c r="J707" s="394" t="s">
        <v>7098</v>
      </c>
      <c r="K707" s="384">
        <v>1</v>
      </c>
      <c r="L707" s="384">
        <v>5</v>
      </c>
      <c r="M707" s="385" t="s">
        <v>8484</v>
      </c>
      <c r="N707" s="382" t="s">
        <v>7098</v>
      </c>
      <c r="O707" s="386">
        <v>300</v>
      </c>
    </row>
    <row r="708" spans="1:15" ht="16.8" customHeight="1" thickBot="1" x14ac:dyDescent="0.35">
      <c r="A708" s="351" t="s">
        <v>8485</v>
      </c>
      <c r="B708" s="438" t="s">
        <v>6061</v>
      </c>
      <c r="C708" s="365" t="s">
        <v>6129</v>
      </c>
      <c r="D708" s="345" t="s">
        <v>6128</v>
      </c>
      <c r="E708" s="384" t="s">
        <v>4139</v>
      </c>
      <c r="F708" s="394" t="s">
        <v>7230</v>
      </c>
      <c r="G708" s="394" t="s">
        <v>7231</v>
      </c>
      <c r="H708" s="394" t="s">
        <v>7232</v>
      </c>
      <c r="I708" s="395">
        <v>1</v>
      </c>
      <c r="J708" s="394" t="s">
        <v>7101</v>
      </c>
      <c r="K708" s="384">
        <v>1</v>
      </c>
      <c r="L708" s="384">
        <v>5</v>
      </c>
      <c r="M708" s="385" t="s">
        <v>8486</v>
      </c>
      <c r="N708" s="382" t="s">
        <v>7101</v>
      </c>
      <c r="O708" s="383">
        <v>1</v>
      </c>
    </row>
    <row r="709" spans="1:15" ht="16.8" customHeight="1" thickBot="1" x14ac:dyDescent="0.35">
      <c r="A709" s="351" t="s">
        <v>8487</v>
      </c>
      <c r="B709" s="407" t="s">
        <v>1101</v>
      </c>
      <c r="C709" s="365" t="s">
        <v>6129</v>
      </c>
      <c r="D709" s="366" t="s">
        <v>6126</v>
      </c>
      <c r="E709" s="384" t="s">
        <v>4139</v>
      </c>
      <c r="F709" s="394" t="s">
        <v>7230</v>
      </c>
      <c r="G709" s="394" t="s">
        <v>7231</v>
      </c>
      <c r="H709" s="394" t="s">
        <v>7232</v>
      </c>
      <c r="I709" s="397">
        <v>300</v>
      </c>
      <c r="J709" s="394" t="s">
        <v>7098</v>
      </c>
      <c r="K709" s="384">
        <v>1</v>
      </c>
      <c r="L709" s="384">
        <v>5</v>
      </c>
      <c r="M709" s="385" t="s">
        <v>8488</v>
      </c>
      <c r="N709" s="382" t="s">
        <v>7098</v>
      </c>
      <c r="O709" s="386">
        <v>300</v>
      </c>
    </row>
    <row r="710" spans="1:15" ht="16.8" customHeight="1" thickBot="1" x14ac:dyDescent="0.35">
      <c r="A710" s="351" t="s">
        <v>8489</v>
      </c>
      <c r="B710" s="431" t="s">
        <v>6069</v>
      </c>
      <c r="C710" s="365" t="s">
        <v>6129</v>
      </c>
      <c r="D710" s="345" t="s">
        <v>6128</v>
      </c>
      <c r="E710" s="384" t="s">
        <v>4139</v>
      </c>
      <c r="F710" s="394" t="s">
        <v>7230</v>
      </c>
      <c r="G710" s="394" t="s">
        <v>7231</v>
      </c>
      <c r="H710" s="394" t="s">
        <v>7232</v>
      </c>
      <c r="I710" s="397">
        <v>700</v>
      </c>
      <c r="J710" s="394" t="s">
        <v>7107</v>
      </c>
      <c r="K710" s="384">
        <v>1</v>
      </c>
      <c r="L710" s="384">
        <v>5</v>
      </c>
      <c r="M710" s="385" t="s">
        <v>8490</v>
      </c>
      <c r="N710" s="382" t="s">
        <v>7107</v>
      </c>
      <c r="O710" s="386">
        <v>700</v>
      </c>
    </row>
    <row r="711" spans="1:15" ht="16.8" customHeight="1" thickBot="1" x14ac:dyDescent="0.35">
      <c r="A711" s="351" t="s">
        <v>8491</v>
      </c>
      <c r="B711" s="422" t="s">
        <v>1106</v>
      </c>
      <c r="C711" s="365" t="s">
        <v>6129</v>
      </c>
      <c r="D711" s="366" t="s">
        <v>6126</v>
      </c>
      <c r="E711" s="384" t="s">
        <v>4139</v>
      </c>
      <c r="F711" s="394" t="s">
        <v>7230</v>
      </c>
      <c r="G711" s="394" t="s">
        <v>7231</v>
      </c>
      <c r="H711" s="394" t="s">
        <v>7232</v>
      </c>
      <c r="I711" s="397">
        <v>700</v>
      </c>
      <c r="J711" s="394" t="s">
        <v>7107</v>
      </c>
      <c r="K711" s="384">
        <v>2</v>
      </c>
      <c r="L711" s="384">
        <v>5</v>
      </c>
      <c r="M711" s="385" t="s">
        <v>8492</v>
      </c>
      <c r="N711" s="382" t="s">
        <v>7119</v>
      </c>
      <c r="O711" s="383">
        <v>1.4</v>
      </c>
    </row>
    <row r="712" spans="1:15" ht="16.8" customHeight="1" thickBot="1" x14ac:dyDescent="0.35">
      <c r="A712" s="351" t="s">
        <v>8493</v>
      </c>
      <c r="B712" s="398" t="s">
        <v>6082</v>
      </c>
      <c r="C712" s="365" t="s">
        <v>6129</v>
      </c>
      <c r="D712" s="345" t="s">
        <v>6128</v>
      </c>
      <c r="E712" s="384" t="s">
        <v>4139</v>
      </c>
      <c r="F712" s="394" t="s">
        <v>7230</v>
      </c>
      <c r="G712" s="394" t="s">
        <v>7231</v>
      </c>
      <c r="H712" s="394" t="s">
        <v>7232</v>
      </c>
      <c r="I712" s="397">
        <v>700</v>
      </c>
      <c r="J712" s="394" t="s">
        <v>7107</v>
      </c>
      <c r="K712" s="384">
        <v>1</v>
      </c>
      <c r="L712" s="384">
        <v>5</v>
      </c>
      <c r="M712" s="385" t="s">
        <v>8494</v>
      </c>
      <c r="N712" s="382" t="s">
        <v>7107</v>
      </c>
      <c r="O712" s="386">
        <v>700</v>
      </c>
    </row>
    <row r="713" spans="1:15" ht="16.8" customHeight="1" thickBot="1" x14ac:dyDescent="0.35">
      <c r="A713" s="351" t="s">
        <v>8495</v>
      </c>
      <c r="B713" s="398" t="s">
        <v>6082</v>
      </c>
      <c r="C713" s="365" t="s">
        <v>6129</v>
      </c>
      <c r="D713" s="366" t="s">
        <v>6126</v>
      </c>
      <c r="E713" s="384" t="s">
        <v>4139</v>
      </c>
      <c r="F713" s="394" t="s">
        <v>7230</v>
      </c>
      <c r="G713" s="394" t="s">
        <v>7231</v>
      </c>
      <c r="H713" s="394" t="s">
        <v>7232</v>
      </c>
      <c r="I713" s="397">
        <v>500</v>
      </c>
      <c r="J713" s="394" t="s">
        <v>7095</v>
      </c>
      <c r="K713" s="384">
        <v>1</v>
      </c>
      <c r="L713" s="384">
        <v>5</v>
      </c>
      <c r="M713" s="385" t="s">
        <v>8496</v>
      </c>
      <c r="N713" s="382" t="s">
        <v>7095</v>
      </c>
      <c r="O713" s="386">
        <v>500</v>
      </c>
    </row>
    <row r="714" spans="1:15" ht="16.8" customHeight="1" thickBot="1" x14ac:dyDescent="0.35">
      <c r="A714" s="351" t="s">
        <v>8497</v>
      </c>
      <c r="B714" s="398" t="s">
        <v>6082</v>
      </c>
      <c r="C714" s="365" t="s">
        <v>6129</v>
      </c>
      <c r="D714" s="366" t="s">
        <v>6126</v>
      </c>
      <c r="E714" s="384" t="s">
        <v>4139</v>
      </c>
      <c r="F714" s="394" t="s">
        <v>7230</v>
      </c>
      <c r="G714" s="394" t="s">
        <v>7231</v>
      </c>
      <c r="H714" s="394" t="s">
        <v>7232</v>
      </c>
      <c r="I714" s="397">
        <v>700</v>
      </c>
      <c r="J714" s="394" t="s">
        <v>7107</v>
      </c>
      <c r="K714" s="384">
        <v>2</v>
      </c>
      <c r="L714" s="384">
        <v>5</v>
      </c>
      <c r="M714" s="385" t="s">
        <v>8498</v>
      </c>
      <c r="N714" s="382" t="s">
        <v>7119</v>
      </c>
      <c r="O714" s="383">
        <v>1.4</v>
      </c>
    </row>
    <row r="715" spans="1:15" ht="16.8" customHeight="1" thickBot="1" x14ac:dyDescent="0.35">
      <c r="A715" s="351" t="s">
        <v>8499</v>
      </c>
      <c r="B715" s="393" t="s">
        <v>6067</v>
      </c>
      <c r="C715" s="365" t="s">
        <v>6129</v>
      </c>
      <c r="D715" s="366" t="s">
        <v>6126</v>
      </c>
      <c r="E715" s="384" t="s">
        <v>4139</v>
      </c>
      <c r="F715" s="394" t="s">
        <v>7230</v>
      </c>
      <c r="G715" s="394" t="s">
        <v>7231</v>
      </c>
      <c r="H715" s="394" t="s">
        <v>7232</v>
      </c>
      <c r="I715" s="397">
        <v>300</v>
      </c>
      <c r="J715" s="394" t="s">
        <v>7098</v>
      </c>
      <c r="K715" s="384">
        <v>3</v>
      </c>
      <c r="L715" s="384">
        <v>5</v>
      </c>
      <c r="M715" s="385" t="s">
        <v>8500</v>
      </c>
      <c r="N715" s="382" t="s">
        <v>7100</v>
      </c>
      <c r="O715" s="386">
        <v>900</v>
      </c>
    </row>
    <row r="716" spans="1:15" ht="16.8" customHeight="1" thickBot="1" x14ac:dyDescent="0.35">
      <c r="A716" s="351" t="s">
        <v>8501</v>
      </c>
      <c r="B716" s="414" t="s">
        <v>1119</v>
      </c>
      <c r="C716" s="365" t="s">
        <v>6129</v>
      </c>
      <c r="D716" s="366" t="s">
        <v>6126</v>
      </c>
      <c r="E716" s="384" t="s">
        <v>4139</v>
      </c>
      <c r="F716" s="394" t="s">
        <v>7230</v>
      </c>
      <c r="G716" s="394" t="s">
        <v>7231</v>
      </c>
      <c r="H716" s="394" t="s">
        <v>7232</v>
      </c>
      <c r="I716" s="397">
        <v>300</v>
      </c>
      <c r="J716" s="394" t="s">
        <v>7098</v>
      </c>
      <c r="K716" s="384">
        <v>1</v>
      </c>
      <c r="L716" s="384">
        <v>5</v>
      </c>
      <c r="M716" s="385" t="s">
        <v>8502</v>
      </c>
      <c r="N716" s="382" t="s">
        <v>7098</v>
      </c>
      <c r="O716" s="386">
        <v>300</v>
      </c>
    </row>
    <row r="717" spans="1:15" ht="16.8" customHeight="1" thickBot="1" x14ac:dyDescent="0.35">
      <c r="A717" s="351" t="s">
        <v>8487</v>
      </c>
      <c r="B717" s="365" t="s">
        <v>7483</v>
      </c>
      <c r="C717" s="365" t="s">
        <v>6129</v>
      </c>
      <c r="D717" s="366" t="s">
        <v>6126</v>
      </c>
      <c r="E717" s="384" t="s">
        <v>4139</v>
      </c>
      <c r="F717" s="394" t="s">
        <v>7230</v>
      </c>
      <c r="G717" s="394" t="s">
        <v>7231</v>
      </c>
      <c r="H717" s="394" t="s">
        <v>7232</v>
      </c>
      <c r="I717" s="397">
        <v>500</v>
      </c>
      <c r="J717" s="394" t="s">
        <v>7095</v>
      </c>
      <c r="K717" s="384">
        <v>1</v>
      </c>
      <c r="L717" s="384">
        <v>5</v>
      </c>
      <c r="M717" s="385" t="s">
        <v>8503</v>
      </c>
      <c r="N717" s="382" t="s">
        <v>7095</v>
      </c>
      <c r="O717" s="386">
        <v>500</v>
      </c>
    </row>
    <row r="718" spans="1:15" ht="16.8" customHeight="1" thickBot="1" x14ac:dyDescent="0.35">
      <c r="A718" s="351" t="s">
        <v>8504</v>
      </c>
      <c r="B718" s="416" t="s">
        <v>6064</v>
      </c>
      <c r="C718" s="365" t="s">
        <v>6129</v>
      </c>
      <c r="D718" s="366" t="s">
        <v>6126</v>
      </c>
      <c r="E718" s="384" t="s">
        <v>4139</v>
      </c>
      <c r="F718" s="394" t="s">
        <v>7230</v>
      </c>
      <c r="G718" s="394" t="s">
        <v>7231</v>
      </c>
      <c r="H718" s="394" t="s">
        <v>7232</v>
      </c>
      <c r="I718" s="397">
        <v>300</v>
      </c>
      <c r="J718" s="394" t="s">
        <v>7098</v>
      </c>
      <c r="K718" s="384">
        <v>3</v>
      </c>
      <c r="L718" s="384">
        <v>5</v>
      </c>
      <c r="M718" s="385" t="s">
        <v>8505</v>
      </c>
      <c r="N718" s="382" t="s">
        <v>7100</v>
      </c>
      <c r="O718" s="386">
        <v>900</v>
      </c>
    </row>
    <row r="719" spans="1:15" ht="16.8" customHeight="1" thickBot="1" x14ac:dyDescent="0.35">
      <c r="A719" s="351" t="s">
        <v>8506</v>
      </c>
      <c r="B719" s="416" t="s">
        <v>6064</v>
      </c>
      <c r="C719" s="365" t="s">
        <v>6129</v>
      </c>
      <c r="D719" s="366" t="s">
        <v>6126</v>
      </c>
      <c r="E719" s="384" t="s">
        <v>4139</v>
      </c>
      <c r="F719" s="394" t="s">
        <v>7230</v>
      </c>
      <c r="G719" s="394" t="s">
        <v>7231</v>
      </c>
      <c r="H719" s="394" t="s">
        <v>7232</v>
      </c>
      <c r="I719" s="397">
        <v>300</v>
      </c>
      <c r="J719" s="394" t="s">
        <v>7098</v>
      </c>
      <c r="K719" s="384">
        <v>1</v>
      </c>
      <c r="L719" s="384">
        <v>5</v>
      </c>
      <c r="M719" s="385" t="s">
        <v>8507</v>
      </c>
      <c r="N719" s="382" t="s">
        <v>7098</v>
      </c>
      <c r="O719" s="386">
        <v>300</v>
      </c>
    </row>
    <row r="720" spans="1:15" ht="16.8" customHeight="1" thickBot="1" x14ac:dyDescent="0.35">
      <c r="A720" s="351" t="s">
        <v>8483</v>
      </c>
      <c r="B720" s="418" t="s">
        <v>6873</v>
      </c>
      <c r="C720" s="365" t="s">
        <v>6129</v>
      </c>
      <c r="D720" s="366" t="s">
        <v>6126</v>
      </c>
      <c r="E720" s="384" t="s">
        <v>4139</v>
      </c>
      <c r="F720" s="394" t="s">
        <v>7230</v>
      </c>
      <c r="G720" s="394" t="s">
        <v>7231</v>
      </c>
      <c r="H720" s="394" t="s">
        <v>7232</v>
      </c>
      <c r="I720" s="397">
        <v>300</v>
      </c>
      <c r="J720" s="394" t="s">
        <v>7098</v>
      </c>
      <c r="K720" s="384">
        <v>2</v>
      </c>
      <c r="L720" s="384">
        <v>5</v>
      </c>
      <c r="M720" s="385" t="s">
        <v>8508</v>
      </c>
      <c r="N720" s="382" t="s">
        <v>7105</v>
      </c>
      <c r="O720" s="386">
        <v>600</v>
      </c>
    </row>
    <row r="721" spans="1:15" ht="16.8" customHeight="1" thickBot="1" x14ac:dyDescent="0.35">
      <c r="A721" s="351" t="s">
        <v>8509</v>
      </c>
      <c r="B721" s="432" t="s">
        <v>6872</v>
      </c>
      <c r="C721" s="365" t="s">
        <v>6129</v>
      </c>
      <c r="D721" s="366" t="s">
        <v>6126</v>
      </c>
      <c r="E721" s="384" t="s">
        <v>4139</v>
      </c>
      <c r="F721" s="394" t="s">
        <v>7230</v>
      </c>
      <c r="G721" s="394" t="s">
        <v>7231</v>
      </c>
      <c r="H721" s="394" t="s">
        <v>7232</v>
      </c>
      <c r="I721" s="397">
        <v>300</v>
      </c>
      <c r="J721" s="394" t="s">
        <v>7098</v>
      </c>
      <c r="K721" s="384">
        <v>2</v>
      </c>
      <c r="L721" s="384">
        <v>5</v>
      </c>
      <c r="M721" s="385" t="s">
        <v>8510</v>
      </c>
      <c r="N721" s="382" t="s">
        <v>7105</v>
      </c>
      <c r="O721" s="386">
        <v>600</v>
      </c>
    </row>
    <row r="722" spans="1:15" ht="16.8" customHeight="1" thickBot="1" x14ac:dyDescent="0.35">
      <c r="A722" s="351" t="s">
        <v>593</v>
      </c>
      <c r="B722" s="408" t="s">
        <v>1134</v>
      </c>
      <c r="C722" s="365" t="s">
        <v>6129</v>
      </c>
      <c r="D722" s="366" t="s">
        <v>6126</v>
      </c>
      <c r="E722" s="384" t="s">
        <v>4139</v>
      </c>
      <c r="F722" s="394" t="s">
        <v>7230</v>
      </c>
      <c r="G722" s="394" t="s">
        <v>7231</v>
      </c>
      <c r="H722" s="394" t="s">
        <v>7232</v>
      </c>
      <c r="I722" s="397">
        <v>300</v>
      </c>
      <c r="J722" s="394" t="s">
        <v>7098</v>
      </c>
      <c r="K722" s="384">
        <v>4</v>
      </c>
      <c r="L722" s="384">
        <v>5</v>
      </c>
      <c r="M722" s="385" t="s">
        <v>8511</v>
      </c>
      <c r="N722" s="382" t="s">
        <v>7104</v>
      </c>
      <c r="O722" s="383">
        <v>1.2</v>
      </c>
    </row>
    <row r="723" spans="1:15" ht="16.8" customHeight="1" thickBot="1" x14ac:dyDescent="0.35">
      <c r="A723" s="351" t="s">
        <v>8512</v>
      </c>
      <c r="B723" s="408" t="s">
        <v>1134</v>
      </c>
      <c r="C723" s="365" t="s">
        <v>6129</v>
      </c>
      <c r="D723" s="366" t="s">
        <v>6126</v>
      </c>
      <c r="E723" s="384" t="s">
        <v>4139</v>
      </c>
      <c r="F723" s="394" t="s">
        <v>7230</v>
      </c>
      <c r="G723" s="394" t="s">
        <v>7231</v>
      </c>
      <c r="H723" s="394" t="s">
        <v>7232</v>
      </c>
      <c r="I723" s="397">
        <v>300</v>
      </c>
      <c r="J723" s="394" t="s">
        <v>7098</v>
      </c>
      <c r="K723" s="384">
        <v>2</v>
      </c>
      <c r="L723" s="384">
        <v>5</v>
      </c>
      <c r="M723" s="385" t="s">
        <v>8513</v>
      </c>
      <c r="N723" s="382" t="s">
        <v>7105</v>
      </c>
      <c r="O723" s="386">
        <v>600</v>
      </c>
    </row>
    <row r="724" spans="1:15" ht="16.8" customHeight="1" thickBot="1" x14ac:dyDescent="0.35">
      <c r="A724" s="351" t="s">
        <v>8514</v>
      </c>
      <c r="B724" s="400" t="s">
        <v>6093</v>
      </c>
      <c r="C724" s="365" t="s">
        <v>6129</v>
      </c>
      <c r="D724" s="366" t="s">
        <v>6126</v>
      </c>
      <c r="E724" s="384" t="s">
        <v>4139</v>
      </c>
      <c r="F724" s="394" t="s">
        <v>7230</v>
      </c>
      <c r="G724" s="394" t="s">
        <v>7231</v>
      </c>
      <c r="H724" s="394" t="s">
        <v>7232</v>
      </c>
      <c r="I724" s="397">
        <v>300</v>
      </c>
      <c r="J724" s="394" t="s">
        <v>7098</v>
      </c>
      <c r="K724" s="384">
        <v>2</v>
      </c>
      <c r="L724" s="384">
        <v>5</v>
      </c>
      <c r="M724" s="385" t="s">
        <v>8515</v>
      </c>
      <c r="N724" s="382" t="s">
        <v>7105</v>
      </c>
      <c r="O724" s="386">
        <v>600</v>
      </c>
    </row>
    <row r="725" spans="1:15" ht="16.8" customHeight="1" thickBot="1" x14ac:dyDescent="0.35">
      <c r="A725" s="351" t="s">
        <v>8516</v>
      </c>
      <c r="B725" s="409" t="s">
        <v>6076</v>
      </c>
      <c r="C725" s="365" t="s">
        <v>6129</v>
      </c>
      <c r="D725" s="366" t="s">
        <v>6126</v>
      </c>
      <c r="E725" s="384" t="s">
        <v>4139</v>
      </c>
      <c r="F725" s="394" t="s">
        <v>7230</v>
      </c>
      <c r="G725" s="394" t="s">
        <v>7231</v>
      </c>
      <c r="H725" s="394" t="s">
        <v>7232</v>
      </c>
      <c r="I725" s="397">
        <v>300</v>
      </c>
      <c r="J725" s="394" t="s">
        <v>7098</v>
      </c>
      <c r="K725" s="384">
        <v>2</v>
      </c>
      <c r="L725" s="384">
        <v>5</v>
      </c>
      <c r="M725" s="385" t="s">
        <v>8517</v>
      </c>
      <c r="N725" s="382" t="s">
        <v>7105</v>
      </c>
      <c r="O725" s="386">
        <v>600</v>
      </c>
    </row>
    <row r="726" spans="1:15" ht="16.8" customHeight="1" thickBot="1" x14ac:dyDescent="0.35">
      <c r="A726" s="351" t="s">
        <v>8518</v>
      </c>
      <c r="B726" s="410" t="s">
        <v>6055</v>
      </c>
      <c r="C726" s="365" t="s">
        <v>6129</v>
      </c>
      <c r="D726" s="366" t="s">
        <v>6126</v>
      </c>
      <c r="E726" s="384" t="s">
        <v>4139</v>
      </c>
      <c r="F726" s="394" t="s">
        <v>7230</v>
      </c>
      <c r="G726" s="394" t="s">
        <v>7231</v>
      </c>
      <c r="H726" s="394" t="s">
        <v>7232</v>
      </c>
      <c r="I726" s="397">
        <v>300</v>
      </c>
      <c r="J726" s="394" t="s">
        <v>7098</v>
      </c>
      <c r="K726" s="384">
        <v>1</v>
      </c>
      <c r="L726" s="384">
        <v>5</v>
      </c>
      <c r="M726" s="385" t="s">
        <v>8519</v>
      </c>
      <c r="N726" s="382" t="s">
        <v>7098</v>
      </c>
      <c r="O726" s="386">
        <v>300</v>
      </c>
    </row>
    <row r="727" spans="1:15" ht="16.8" customHeight="1" thickBot="1" x14ac:dyDescent="0.35">
      <c r="A727" s="351" t="s">
        <v>8520</v>
      </c>
      <c r="B727" s="410" t="s">
        <v>6055</v>
      </c>
      <c r="C727" s="365" t="s">
        <v>6129</v>
      </c>
      <c r="D727" s="366" t="s">
        <v>6126</v>
      </c>
      <c r="E727" s="384" t="s">
        <v>4139</v>
      </c>
      <c r="F727" s="394" t="s">
        <v>7230</v>
      </c>
      <c r="G727" s="394" t="s">
        <v>7231</v>
      </c>
      <c r="H727" s="394" t="s">
        <v>7232</v>
      </c>
      <c r="I727" s="395">
        <v>1.4</v>
      </c>
      <c r="J727" s="394" t="s">
        <v>7099</v>
      </c>
      <c r="K727" s="384">
        <v>3</v>
      </c>
      <c r="L727" s="384">
        <v>5</v>
      </c>
      <c r="M727" s="385" t="s">
        <v>8521</v>
      </c>
      <c r="N727" s="382" t="s">
        <v>7113</v>
      </c>
      <c r="O727" s="383">
        <v>4.2</v>
      </c>
    </row>
    <row r="728" spans="1:15" ht="16.8" customHeight="1" thickBot="1" x14ac:dyDescent="0.35">
      <c r="A728" s="351" t="s">
        <v>8522</v>
      </c>
      <c r="B728" s="421" t="s">
        <v>7111</v>
      </c>
      <c r="C728" s="365" t="s">
        <v>6129</v>
      </c>
      <c r="D728" s="366" t="s">
        <v>6126</v>
      </c>
      <c r="E728" s="384" t="s">
        <v>4139</v>
      </c>
      <c r="F728" s="394" t="s">
        <v>7230</v>
      </c>
      <c r="G728" s="394" t="s">
        <v>7231</v>
      </c>
      <c r="H728" s="394" t="s">
        <v>7232</v>
      </c>
      <c r="I728" s="397">
        <v>500</v>
      </c>
      <c r="J728" s="394" t="s">
        <v>7095</v>
      </c>
      <c r="K728" s="384">
        <v>1</v>
      </c>
      <c r="L728" s="384">
        <v>5</v>
      </c>
      <c r="M728" s="385" t="s">
        <v>8523</v>
      </c>
      <c r="N728" s="382" t="s">
        <v>7095</v>
      </c>
      <c r="O728" s="386">
        <v>500</v>
      </c>
    </row>
    <row r="729" spans="1:15" ht="16.8" customHeight="1" thickBot="1" x14ac:dyDescent="0.35">
      <c r="A729" s="351" t="s">
        <v>8524</v>
      </c>
      <c r="B729" s="401" t="s">
        <v>5945</v>
      </c>
      <c r="C729" s="365" t="s">
        <v>6129</v>
      </c>
      <c r="D729" s="366" t="s">
        <v>6126</v>
      </c>
      <c r="E729" s="384" t="s">
        <v>4139</v>
      </c>
      <c r="F729" s="394" t="s">
        <v>7230</v>
      </c>
      <c r="G729" s="394" t="s">
        <v>7231</v>
      </c>
      <c r="H729" s="394" t="s">
        <v>7232</v>
      </c>
      <c r="I729" s="397">
        <v>300</v>
      </c>
      <c r="J729" s="394" t="s">
        <v>7098</v>
      </c>
      <c r="K729" s="384">
        <v>1</v>
      </c>
      <c r="L729" s="384">
        <v>5</v>
      </c>
      <c r="M729" s="385" t="s">
        <v>8525</v>
      </c>
      <c r="N729" s="382" t="s">
        <v>7098</v>
      </c>
      <c r="O729" s="386">
        <v>300</v>
      </c>
    </row>
    <row r="730" spans="1:15" ht="16.8" customHeight="1" thickBot="1" x14ac:dyDescent="0.35">
      <c r="A730" s="351" t="s">
        <v>8526</v>
      </c>
      <c r="B730" s="401" t="s">
        <v>5945</v>
      </c>
      <c r="C730" s="365" t="s">
        <v>6129</v>
      </c>
      <c r="D730" s="345" t="s">
        <v>6128</v>
      </c>
      <c r="E730" s="384" t="s">
        <v>4139</v>
      </c>
      <c r="F730" s="394" t="s">
        <v>7230</v>
      </c>
      <c r="G730" s="394" t="s">
        <v>7231</v>
      </c>
      <c r="H730" s="394" t="s">
        <v>7232</v>
      </c>
      <c r="I730" s="395">
        <v>1</v>
      </c>
      <c r="J730" s="394" t="s">
        <v>7101</v>
      </c>
      <c r="K730" s="384">
        <v>1</v>
      </c>
      <c r="L730" s="384">
        <v>5</v>
      </c>
      <c r="M730" s="385" t="s">
        <v>8527</v>
      </c>
      <c r="N730" s="382" t="s">
        <v>7101</v>
      </c>
      <c r="O730" s="383">
        <v>1</v>
      </c>
    </row>
    <row r="731" spans="1:15" ht="16.8" customHeight="1" thickBot="1" x14ac:dyDescent="0.35">
      <c r="A731" s="351" t="s">
        <v>8487</v>
      </c>
      <c r="B731" s="401" t="s">
        <v>5945</v>
      </c>
      <c r="C731" s="365" t="s">
        <v>6129</v>
      </c>
      <c r="D731" s="366" t="s">
        <v>6126</v>
      </c>
      <c r="E731" s="384" t="s">
        <v>4139</v>
      </c>
      <c r="F731" s="394" t="s">
        <v>7230</v>
      </c>
      <c r="G731" s="394" t="s">
        <v>7231</v>
      </c>
      <c r="H731" s="394" t="s">
        <v>7232</v>
      </c>
      <c r="I731" s="397">
        <v>300</v>
      </c>
      <c r="J731" s="394" t="s">
        <v>7098</v>
      </c>
      <c r="K731" s="384">
        <v>1</v>
      </c>
      <c r="L731" s="384">
        <v>5</v>
      </c>
      <c r="M731" s="385" t="s">
        <v>8528</v>
      </c>
      <c r="N731" s="382" t="s">
        <v>7098</v>
      </c>
      <c r="O731" s="386">
        <v>300</v>
      </c>
    </row>
    <row r="732" spans="1:15" ht="16.8" customHeight="1" thickBot="1" x14ac:dyDescent="0.35">
      <c r="A732" s="351" t="s">
        <v>8497</v>
      </c>
      <c r="B732" s="401" t="s">
        <v>5945</v>
      </c>
      <c r="C732" s="365" t="s">
        <v>6129</v>
      </c>
      <c r="D732" s="366" t="s">
        <v>6126</v>
      </c>
      <c r="E732" s="384" t="s">
        <v>4139</v>
      </c>
      <c r="F732" s="394" t="s">
        <v>7230</v>
      </c>
      <c r="G732" s="394" t="s">
        <v>7231</v>
      </c>
      <c r="H732" s="394" t="s">
        <v>7232</v>
      </c>
      <c r="I732" s="397">
        <v>700</v>
      </c>
      <c r="J732" s="394" t="s">
        <v>7107</v>
      </c>
      <c r="K732" s="384">
        <v>1</v>
      </c>
      <c r="L732" s="384">
        <v>5</v>
      </c>
      <c r="M732" s="385" t="s">
        <v>8529</v>
      </c>
      <c r="N732" s="382" t="s">
        <v>7107</v>
      </c>
      <c r="O732" s="386">
        <v>700</v>
      </c>
    </row>
    <row r="733" spans="1:15" ht="16.8" customHeight="1" thickBot="1" x14ac:dyDescent="0.35">
      <c r="A733" s="351" t="s">
        <v>8530</v>
      </c>
      <c r="B733" s="401" t="s">
        <v>5945</v>
      </c>
      <c r="C733" s="365" t="s">
        <v>6129</v>
      </c>
      <c r="D733" s="366" t="s">
        <v>6126</v>
      </c>
      <c r="E733" s="384" t="s">
        <v>4139</v>
      </c>
      <c r="F733" s="394" t="s">
        <v>7230</v>
      </c>
      <c r="G733" s="394" t="s">
        <v>7231</v>
      </c>
      <c r="H733" s="394" t="s">
        <v>7232</v>
      </c>
      <c r="I733" s="397">
        <v>300</v>
      </c>
      <c r="J733" s="394" t="s">
        <v>7098</v>
      </c>
      <c r="K733" s="384">
        <v>1</v>
      </c>
      <c r="L733" s="384">
        <v>5</v>
      </c>
      <c r="M733" s="385" t="s">
        <v>8531</v>
      </c>
      <c r="N733" s="382" t="s">
        <v>7098</v>
      </c>
      <c r="O733" s="386">
        <v>300</v>
      </c>
    </row>
    <row r="734" spans="1:15" ht="16.8" customHeight="1" thickBot="1" x14ac:dyDescent="0.35">
      <c r="A734" s="351" t="s">
        <v>8532</v>
      </c>
      <c r="B734" s="403" t="s">
        <v>6880</v>
      </c>
      <c r="C734" s="365" t="s">
        <v>6129</v>
      </c>
      <c r="D734" s="366" t="s">
        <v>6126</v>
      </c>
      <c r="E734" s="384" t="s">
        <v>4139</v>
      </c>
      <c r="F734" s="394" t="s">
        <v>7230</v>
      </c>
      <c r="G734" s="394" t="s">
        <v>7231</v>
      </c>
      <c r="H734" s="394" t="s">
        <v>7232</v>
      </c>
      <c r="I734" s="397">
        <v>300</v>
      </c>
      <c r="J734" s="394" t="s">
        <v>7098</v>
      </c>
      <c r="K734" s="384">
        <v>1</v>
      </c>
      <c r="L734" s="384">
        <v>5</v>
      </c>
      <c r="M734" s="385" t="s">
        <v>8533</v>
      </c>
      <c r="N734" s="382" t="s">
        <v>7098</v>
      </c>
      <c r="O734" s="386">
        <v>300</v>
      </c>
    </row>
    <row r="735" spans="1:15" ht="16.8" customHeight="1" thickBot="1" x14ac:dyDescent="0.35">
      <c r="A735" s="351" t="s">
        <v>8534</v>
      </c>
      <c r="B735" s="403" t="s">
        <v>6880</v>
      </c>
      <c r="C735" s="365" t="s">
        <v>6129</v>
      </c>
      <c r="D735" s="366" t="s">
        <v>6126</v>
      </c>
      <c r="E735" s="384" t="s">
        <v>4139</v>
      </c>
      <c r="F735" s="394" t="s">
        <v>7230</v>
      </c>
      <c r="G735" s="394" t="s">
        <v>7231</v>
      </c>
      <c r="H735" s="394" t="s">
        <v>7232</v>
      </c>
      <c r="I735" s="397">
        <v>300</v>
      </c>
      <c r="J735" s="394" t="s">
        <v>7098</v>
      </c>
      <c r="K735" s="384">
        <v>1</v>
      </c>
      <c r="L735" s="384">
        <v>5</v>
      </c>
      <c r="M735" s="385" t="s">
        <v>8535</v>
      </c>
      <c r="N735" s="382" t="s">
        <v>7098</v>
      </c>
      <c r="O735" s="386">
        <v>300</v>
      </c>
    </row>
    <row r="736" spans="1:15" ht="16.8" customHeight="1" thickBot="1" x14ac:dyDescent="0.35">
      <c r="A736" s="351" t="s">
        <v>8536</v>
      </c>
      <c r="B736" s="403" t="s">
        <v>6880</v>
      </c>
      <c r="C736" s="365" t="s">
        <v>6129</v>
      </c>
      <c r="D736" s="366" t="s">
        <v>6126</v>
      </c>
      <c r="E736" s="384" t="s">
        <v>4139</v>
      </c>
      <c r="F736" s="394" t="s">
        <v>7230</v>
      </c>
      <c r="G736" s="394" t="s">
        <v>7231</v>
      </c>
      <c r="H736" s="394" t="s">
        <v>7232</v>
      </c>
      <c r="I736" s="397">
        <v>300</v>
      </c>
      <c r="J736" s="394" t="s">
        <v>7098</v>
      </c>
      <c r="K736" s="384">
        <v>1</v>
      </c>
      <c r="L736" s="384">
        <v>5</v>
      </c>
      <c r="M736" s="385" t="s">
        <v>8537</v>
      </c>
      <c r="N736" s="382" t="s">
        <v>7098</v>
      </c>
      <c r="O736" s="386">
        <v>300</v>
      </c>
    </row>
    <row r="737" spans="1:15" ht="16.8" customHeight="1" thickBot="1" x14ac:dyDescent="0.35">
      <c r="A737" s="351" t="s">
        <v>8538</v>
      </c>
      <c r="B737" s="415" t="s">
        <v>6886</v>
      </c>
      <c r="C737" s="365" t="s">
        <v>6129</v>
      </c>
      <c r="D737" s="366" t="s">
        <v>6126</v>
      </c>
      <c r="E737" s="384" t="s">
        <v>4139</v>
      </c>
      <c r="F737" s="394" t="s">
        <v>7230</v>
      </c>
      <c r="G737" s="394" t="s">
        <v>7231</v>
      </c>
      <c r="H737" s="394" t="s">
        <v>7232</v>
      </c>
      <c r="I737" s="397">
        <v>300</v>
      </c>
      <c r="J737" s="394" t="s">
        <v>7098</v>
      </c>
      <c r="K737" s="384">
        <v>2</v>
      </c>
      <c r="L737" s="384">
        <v>5</v>
      </c>
      <c r="M737" s="385" t="s">
        <v>8539</v>
      </c>
      <c r="N737" s="382" t="s">
        <v>7105</v>
      </c>
      <c r="O737" s="386">
        <v>600</v>
      </c>
    </row>
    <row r="738" spans="1:15" ht="16.8" customHeight="1" thickBot="1" x14ac:dyDescent="0.35">
      <c r="A738" s="351" t="s">
        <v>8540</v>
      </c>
      <c r="B738" s="404" t="s">
        <v>6073</v>
      </c>
      <c r="C738" s="365" t="s">
        <v>6129</v>
      </c>
      <c r="D738" s="366" t="s">
        <v>6126</v>
      </c>
      <c r="E738" s="384" t="s">
        <v>4139</v>
      </c>
      <c r="F738" s="394" t="s">
        <v>7230</v>
      </c>
      <c r="G738" s="394" t="s">
        <v>7231</v>
      </c>
      <c r="H738" s="394" t="s">
        <v>7232</v>
      </c>
      <c r="I738" s="395">
        <v>1.4</v>
      </c>
      <c r="J738" s="394" t="s">
        <v>7099</v>
      </c>
      <c r="K738" s="384">
        <v>1</v>
      </c>
      <c r="L738" s="384">
        <v>5</v>
      </c>
      <c r="M738" s="385" t="s">
        <v>8541</v>
      </c>
      <c r="N738" s="382" t="s">
        <v>7099</v>
      </c>
      <c r="O738" s="383">
        <v>1.4</v>
      </c>
    </row>
    <row r="739" spans="1:15" ht="16.8" customHeight="1" thickBot="1" x14ac:dyDescent="0.35">
      <c r="A739" s="351" t="s">
        <v>8542</v>
      </c>
      <c r="B739" s="396" t="s">
        <v>6110</v>
      </c>
      <c r="C739" s="365" t="s">
        <v>6129</v>
      </c>
      <c r="D739" s="366" t="s">
        <v>6126</v>
      </c>
      <c r="E739" s="384" t="s">
        <v>4139</v>
      </c>
      <c r="F739" s="394" t="s">
        <v>7230</v>
      </c>
      <c r="G739" s="394" t="s">
        <v>7231</v>
      </c>
      <c r="H739" s="394" t="s">
        <v>7232</v>
      </c>
      <c r="I739" s="397">
        <v>300</v>
      </c>
      <c r="J739" s="394" t="s">
        <v>7098</v>
      </c>
      <c r="K739" s="384">
        <v>3</v>
      </c>
      <c r="L739" s="384">
        <v>5</v>
      </c>
      <c r="M739" s="385" t="s">
        <v>8543</v>
      </c>
      <c r="N739" s="382" t="s">
        <v>7100</v>
      </c>
      <c r="O739" s="386">
        <v>900</v>
      </c>
    </row>
    <row r="740" spans="1:15" ht="16.8" customHeight="1" thickBot="1" x14ac:dyDescent="0.35">
      <c r="A740" s="351" t="s">
        <v>8544</v>
      </c>
      <c r="B740" s="437" t="s">
        <v>6870</v>
      </c>
      <c r="C740" s="365" t="s">
        <v>6129</v>
      </c>
      <c r="D740" s="366" t="s">
        <v>6126</v>
      </c>
      <c r="E740" s="384" t="s">
        <v>4139</v>
      </c>
      <c r="F740" s="394" t="s">
        <v>7230</v>
      </c>
      <c r="G740" s="394" t="s">
        <v>7231</v>
      </c>
      <c r="H740" s="394" t="s">
        <v>7232</v>
      </c>
      <c r="I740" s="397">
        <v>500</v>
      </c>
      <c r="J740" s="394" t="s">
        <v>7095</v>
      </c>
      <c r="K740" s="384">
        <v>1</v>
      </c>
      <c r="L740" s="384">
        <v>5</v>
      </c>
      <c r="M740" s="385" t="s">
        <v>8545</v>
      </c>
      <c r="N740" s="382" t="s">
        <v>7095</v>
      </c>
      <c r="O740" s="386">
        <v>500</v>
      </c>
    </row>
    <row r="741" spans="1:15" ht="16.8" customHeight="1" thickBot="1" x14ac:dyDescent="0.35">
      <c r="A741" s="351" t="s">
        <v>8546</v>
      </c>
      <c r="B741" s="437" t="s">
        <v>6870</v>
      </c>
      <c r="C741" s="365" t="s">
        <v>6129</v>
      </c>
      <c r="D741" s="366" t="s">
        <v>6126</v>
      </c>
      <c r="E741" s="384" t="s">
        <v>4139</v>
      </c>
      <c r="F741" s="394" t="s">
        <v>7230</v>
      </c>
      <c r="G741" s="394" t="s">
        <v>7231</v>
      </c>
      <c r="H741" s="394" t="s">
        <v>7232</v>
      </c>
      <c r="I741" s="397">
        <v>300</v>
      </c>
      <c r="J741" s="394" t="s">
        <v>7098</v>
      </c>
      <c r="K741" s="384">
        <v>1</v>
      </c>
      <c r="L741" s="384">
        <v>5</v>
      </c>
      <c r="M741" s="385" t="s">
        <v>8547</v>
      </c>
      <c r="N741" s="382" t="s">
        <v>7098</v>
      </c>
      <c r="O741" s="386">
        <v>300</v>
      </c>
    </row>
    <row r="742" spans="1:15" ht="16.8" customHeight="1" thickBot="1" x14ac:dyDescent="0.35">
      <c r="A742" s="351" t="s">
        <v>8548</v>
      </c>
      <c r="B742" s="413" t="s">
        <v>7169</v>
      </c>
      <c r="C742" s="365" t="s">
        <v>6129</v>
      </c>
      <c r="D742" s="366" t="s">
        <v>6126</v>
      </c>
      <c r="E742" s="384" t="s">
        <v>4139</v>
      </c>
      <c r="F742" s="394" t="s">
        <v>7230</v>
      </c>
      <c r="G742" s="394" t="s">
        <v>7233</v>
      </c>
      <c r="H742" s="394" t="s">
        <v>7232</v>
      </c>
      <c r="I742" s="397">
        <v>300</v>
      </c>
      <c r="J742" s="394" t="s">
        <v>7098</v>
      </c>
      <c r="K742" s="384">
        <v>1</v>
      </c>
      <c r="L742" s="384">
        <v>5</v>
      </c>
      <c r="M742" s="385" t="s">
        <v>8549</v>
      </c>
      <c r="N742" s="382" t="s">
        <v>7098</v>
      </c>
      <c r="O742" s="386">
        <v>300</v>
      </c>
    </row>
    <row r="743" spans="1:15" ht="16.8" customHeight="1" thickBot="1" x14ac:dyDescent="0.35">
      <c r="A743" s="351" t="s">
        <v>8550</v>
      </c>
      <c r="B743" s="413" t="s">
        <v>7171</v>
      </c>
      <c r="C743" s="365" t="s">
        <v>6129</v>
      </c>
      <c r="D743" s="366" t="s">
        <v>6126</v>
      </c>
      <c r="E743" s="384" t="s">
        <v>4139</v>
      </c>
      <c r="F743" s="394" t="s">
        <v>7230</v>
      </c>
      <c r="G743" s="394" t="s">
        <v>7233</v>
      </c>
      <c r="H743" s="394" t="s">
        <v>7232</v>
      </c>
      <c r="I743" s="397">
        <v>300</v>
      </c>
      <c r="J743" s="394" t="s">
        <v>7098</v>
      </c>
      <c r="K743" s="384">
        <v>1</v>
      </c>
      <c r="L743" s="384">
        <v>5</v>
      </c>
      <c r="M743" s="385" t="s">
        <v>8551</v>
      </c>
      <c r="N743" s="382" t="s">
        <v>7098</v>
      </c>
      <c r="O743" s="386">
        <v>300</v>
      </c>
    </row>
    <row r="744" spans="1:15" ht="16.8" customHeight="1" thickBot="1" x14ac:dyDescent="0.35">
      <c r="A744" s="351" t="s">
        <v>8552</v>
      </c>
      <c r="B744" s="419" t="s">
        <v>6075</v>
      </c>
      <c r="C744" s="365" t="s">
        <v>6129</v>
      </c>
      <c r="D744" s="366" t="s">
        <v>6126</v>
      </c>
      <c r="E744" s="384" t="s">
        <v>4139</v>
      </c>
      <c r="F744" s="394" t="s">
        <v>7230</v>
      </c>
      <c r="G744" s="394" t="s">
        <v>7231</v>
      </c>
      <c r="H744" s="394" t="s">
        <v>7232</v>
      </c>
      <c r="I744" s="397">
        <v>300</v>
      </c>
      <c r="J744" s="394" t="s">
        <v>7098</v>
      </c>
      <c r="K744" s="384">
        <v>1</v>
      </c>
      <c r="L744" s="384">
        <v>6</v>
      </c>
      <c r="M744" s="385" t="s">
        <v>8553</v>
      </c>
      <c r="N744" s="382" t="s">
        <v>7098</v>
      </c>
      <c r="O744" s="386">
        <v>300</v>
      </c>
    </row>
    <row r="745" spans="1:15" ht="16.8" customHeight="1" thickBot="1" x14ac:dyDescent="0.35">
      <c r="A745" s="351" t="s">
        <v>8554</v>
      </c>
      <c r="B745" s="393" t="s">
        <v>6100</v>
      </c>
      <c r="C745" s="365" t="s">
        <v>6129</v>
      </c>
      <c r="D745" s="345" t="s">
        <v>6128</v>
      </c>
      <c r="E745" s="384" t="s">
        <v>4139</v>
      </c>
      <c r="F745" s="394" t="s">
        <v>7230</v>
      </c>
      <c r="G745" s="394" t="s">
        <v>7231</v>
      </c>
      <c r="H745" s="394" t="s">
        <v>7232</v>
      </c>
      <c r="I745" s="395">
        <v>1</v>
      </c>
      <c r="J745" s="394" t="s">
        <v>7101</v>
      </c>
      <c r="K745" s="384">
        <v>1</v>
      </c>
      <c r="L745" s="384">
        <v>6</v>
      </c>
      <c r="M745" s="385" t="s">
        <v>8555</v>
      </c>
      <c r="N745" s="382" t="s">
        <v>7101</v>
      </c>
      <c r="O745" s="383">
        <v>1</v>
      </c>
    </row>
    <row r="746" spans="1:15" ht="16.8" customHeight="1" thickBot="1" x14ac:dyDescent="0.35">
      <c r="A746" s="351" t="s">
        <v>8556</v>
      </c>
      <c r="B746" s="433" t="s">
        <v>1107</v>
      </c>
      <c r="C746" s="365" t="s">
        <v>6129</v>
      </c>
      <c r="D746" s="366" t="s">
        <v>6126</v>
      </c>
      <c r="E746" s="384" t="s">
        <v>4139</v>
      </c>
      <c r="F746" s="394" t="s">
        <v>7230</v>
      </c>
      <c r="G746" s="394" t="s">
        <v>7231</v>
      </c>
      <c r="H746" s="394" t="s">
        <v>7232</v>
      </c>
      <c r="I746" s="397">
        <v>300</v>
      </c>
      <c r="J746" s="394" t="s">
        <v>7098</v>
      </c>
      <c r="K746" s="384">
        <v>1</v>
      </c>
      <c r="L746" s="384">
        <v>6</v>
      </c>
      <c r="M746" s="385" t="s">
        <v>8557</v>
      </c>
      <c r="N746" s="382" t="s">
        <v>7098</v>
      </c>
      <c r="O746" s="386">
        <v>300</v>
      </c>
    </row>
    <row r="747" spans="1:15" ht="16.8" customHeight="1" thickBot="1" x14ac:dyDescent="0.35">
      <c r="A747" s="351" t="s">
        <v>2983</v>
      </c>
      <c r="B747" s="425" t="s">
        <v>1108</v>
      </c>
      <c r="C747" s="365" t="s">
        <v>6129</v>
      </c>
      <c r="D747" s="345" t="s">
        <v>6128</v>
      </c>
      <c r="E747" s="384" t="s">
        <v>4139</v>
      </c>
      <c r="F747" s="394" t="s">
        <v>7230</v>
      </c>
      <c r="G747" s="394" t="s">
        <v>7231</v>
      </c>
      <c r="H747" s="394" t="s">
        <v>7232</v>
      </c>
      <c r="I747" s="395">
        <v>1.4</v>
      </c>
      <c r="J747" s="394" t="s">
        <v>7099</v>
      </c>
      <c r="K747" s="384">
        <v>1</v>
      </c>
      <c r="L747" s="384">
        <v>6</v>
      </c>
      <c r="M747" s="385" t="s">
        <v>8558</v>
      </c>
      <c r="N747" s="382" t="s">
        <v>7099</v>
      </c>
      <c r="O747" s="383">
        <v>1.4</v>
      </c>
    </row>
    <row r="748" spans="1:15" ht="16.8" customHeight="1" thickBot="1" x14ac:dyDescent="0.35">
      <c r="A748" s="351" t="s">
        <v>8559</v>
      </c>
      <c r="B748" s="425" t="s">
        <v>1108</v>
      </c>
      <c r="C748" s="365" t="s">
        <v>6129</v>
      </c>
      <c r="D748" s="366" t="s">
        <v>6126</v>
      </c>
      <c r="E748" s="384" t="s">
        <v>4139</v>
      </c>
      <c r="F748" s="394" t="s">
        <v>7230</v>
      </c>
      <c r="G748" s="394" t="s">
        <v>7231</v>
      </c>
      <c r="H748" s="394" t="s">
        <v>7232</v>
      </c>
      <c r="I748" s="397">
        <v>700</v>
      </c>
      <c r="J748" s="394" t="s">
        <v>7107</v>
      </c>
      <c r="K748" s="384">
        <v>1</v>
      </c>
      <c r="L748" s="384">
        <v>6</v>
      </c>
      <c r="M748" s="385" t="s">
        <v>8560</v>
      </c>
      <c r="N748" s="382" t="s">
        <v>7107</v>
      </c>
      <c r="O748" s="386">
        <v>700</v>
      </c>
    </row>
    <row r="749" spans="1:15" ht="16.8" customHeight="1" thickBot="1" x14ac:dyDescent="0.35">
      <c r="A749" s="351" t="s">
        <v>8561</v>
      </c>
      <c r="B749" s="365" t="s">
        <v>6097</v>
      </c>
      <c r="C749" s="365" t="s">
        <v>6129</v>
      </c>
      <c r="D749" s="366" t="s">
        <v>6126</v>
      </c>
      <c r="E749" s="384" t="s">
        <v>4139</v>
      </c>
      <c r="F749" s="394" t="s">
        <v>7230</v>
      </c>
      <c r="G749" s="394" t="s">
        <v>7231</v>
      </c>
      <c r="H749" s="394" t="s">
        <v>7232</v>
      </c>
      <c r="I749" s="397">
        <v>300</v>
      </c>
      <c r="J749" s="394" t="s">
        <v>7098</v>
      </c>
      <c r="K749" s="384">
        <v>2</v>
      </c>
      <c r="L749" s="384">
        <v>6</v>
      </c>
      <c r="M749" s="385" t="s">
        <v>8562</v>
      </c>
      <c r="N749" s="382" t="s">
        <v>7105</v>
      </c>
      <c r="O749" s="386">
        <v>600</v>
      </c>
    </row>
    <row r="750" spans="1:15" ht="16.8" customHeight="1" thickBot="1" x14ac:dyDescent="0.35">
      <c r="A750" s="351" t="s">
        <v>8563</v>
      </c>
      <c r="B750" s="365" t="s">
        <v>6097</v>
      </c>
      <c r="C750" s="365" t="s">
        <v>6129</v>
      </c>
      <c r="D750" s="366" t="s">
        <v>6126</v>
      </c>
      <c r="E750" s="384" t="s">
        <v>4139</v>
      </c>
      <c r="F750" s="394" t="s">
        <v>7230</v>
      </c>
      <c r="G750" s="394" t="s">
        <v>7231</v>
      </c>
      <c r="H750" s="394" t="s">
        <v>7232</v>
      </c>
      <c r="I750" s="397">
        <v>300</v>
      </c>
      <c r="J750" s="394" t="s">
        <v>7098</v>
      </c>
      <c r="K750" s="384">
        <v>2</v>
      </c>
      <c r="L750" s="384">
        <v>6</v>
      </c>
      <c r="M750" s="385" t="s">
        <v>8564</v>
      </c>
      <c r="N750" s="382" t="s">
        <v>7105</v>
      </c>
      <c r="O750" s="386">
        <v>600</v>
      </c>
    </row>
    <row r="751" spans="1:15" ht="16.8" customHeight="1" thickBot="1" x14ac:dyDescent="0.35">
      <c r="A751" s="351" t="s">
        <v>8565</v>
      </c>
      <c r="B751" s="414" t="s">
        <v>1119</v>
      </c>
      <c r="C751" s="365" t="s">
        <v>6129</v>
      </c>
      <c r="D751" s="366" t="s">
        <v>6126</v>
      </c>
      <c r="E751" s="384" t="s">
        <v>4139</v>
      </c>
      <c r="F751" s="394" t="s">
        <v>7230</v>
      </c>
      <c r="G751" s="394" t="s">
        <v>7231</v>
      </c>
      <c r="H751" s="394" t="s">
        <v>7232</v>
      </c>
      <c r="I751" s="397">
        <v>500</v>
      </c>
      <c r="J751" s="394" t="s">
        <v>7095</v>
      </c>
      <c r="K751" s="384">
        <v>1</v>
      </c>
      <c r="L751" s="384">
        <v>6</v>
      </c>
      <c r="M751" s="385" t="s">
        <v>8566</v>
      </c>
      <c r="N751" s="382" t="s">
        <v>7095</v>
      </c>
      <c r="O751" s="386">
        <v>500</v>
      </c>
    </row>
    <row r="752" spans="1:15" ht="16.8" customHeight="1" thickBot="1" x14ac:dyDescent="0.35">
      <c r="A752" s="351" t="s">
        <v>8567</v>
      </c>
      <c r="B752" s="418" t="s">
        <v>6873</v>
      </c>
      <c r="C752" s="365" t="s">
        <v>6129</v>
      </c>
      <c r="D752" s="366" t="s">
        <v>6126</v>
      </c>
      <c r="E752" s="384" t="s">
        <v>4139</v>
      </c>
      <c r="F752" s="394" t="s">
        <v>7230</v>
      </c>
      <c r="G752" s="394" t="s">
        <v>7231</v>
      </c>
      <c r="H752" s="394" t="s">
        <v>7232</v>
      </c>
      <c r="I752" s="397">
        <v>300</v>
      </c>
      <c r="J752" s="394" t="s">
        <v>7098</v>
      </c>
      <c r="K752" s="384">
        <v>1</v>
      </c>
      <c r="L752" s="384">
        <v>6</v>
      </c>
      <c r="M752" s="385" t="s">
        <v>8568</v>
      </c>
      <c r="N752" s="382" t="s">
        <v>7098</v>
      </c>
      <c r="O752" s="386">
        <v>300</v>
      </c>
    </row>
    <row r="753" spans="1:15" ht="16.8" customHeight="1" thickBot="1" x14ac:dyDescent="0.35">
      <c r="A753" s="351" t="s">
        <v>8569</v>
      </c>
      <c r="B753" s="418" t="s">
        <v>6873</v>
      </c>
      <c r="C753" s="365" t="s">
        <v>6129</v>
      </c>
      <c r="D753" s="366" t="s">
        <v>6126</v>
      </c>
      <c r="E753" s="384" t="s">
        <v>4139</v>
      </c>
      <c r="F753" s="394" t="s">
        <v>7230</v>
      </c>
      <c r="G753" s="394" t="s">
        <v>7231</v>
      </c>
      <c r="H753" s="394" t="s">
        <v>7232</v>
      </c>
      <c r="I753" s="397">
        <v>900</v>
      </c>
      <c r="J753" s="394" t="s">
        <v>7121</v>
      </c>
      <c r="K753" s="384">
        <v>3</v>
      </c>
      <c r="L753" s="384">
        <v>6</v>
      </c>
      <c r="M753" s="385" t="s">
        <v>8570</v>
      </c>
      <c r="N753" s="382" t="s">
        <v>7240</v>
      </c>
      <c r="O753" s="383">
        <v>2.7</v>
      </c>
    </row>
    <row r="754" spans="1:15" ht="16.8" customHeight="1" thickBot="1" x14ac:dyDescent="0.35">
      <c r="A754" s="351" t="s">
        <v>8571</v>
      </c>
      <c r="B754" s="399" t="s">
        <v>6104</v>
      </c>
      <c r="C754" s="365" t="s">
        <v>6129</v>
      </c>
      <c r="D754" s="366" t="s">
        <v>6126</v>
      </c>
      <c r="E754" s="384" t="s">
        <v>4139</v>
      </c>
      <c r="F754" s="394" t="s">
        <v>7230</v>
      </c>
      <c r="G754" s="394" t="s">
        <v>7231</v>
      </c>
      <c r="H754" s="394" t="s">
        <v>7232</v>
      </c>
      <c r="I754" s="397">
        <v>300</v>
      </c>
      <c r="J754" s="394" t="s">
        <v>7098</v>
      </c>
      <c r="K754" s="384">
        <v>1</v>
      </c>
      <c r="L754" s="384">
        <v>6</v>
      </c>
      <c r="M754" s="385" t="s">
        <v>8572</v>
      </c>
      <c r="N754" s="382" t="s">
        <v>7098</v>
      </c>
      <c r="O754" s="386">
        <v>300</v>
      </c>
    </row>
    <row r="755" spans="1:15" ht="16.8" customHeight="1" thickBot="1" x14ac:dyDescent="0.35">
      <c r="A755" s="351" t="s">
        <v>8573</v>
      </c>
      <c r="B755" s="432" t="s">
        <v>6872</v>
      </c>
      <c r="C755" s="365" t="s">
        <v>6129</v>
      </c>
      <c r="D755" s="366" t="s">
        <v>6126</v>
      </c>
      <c r="E755" s="384" t="s">
        <v>4139</v>
      </c>
      <c r="F755" s="394" t="s">
        <v>7230</v>
      </c>
      <c r="G755" s="394" t="s">
        <v>7231</v>
      </c>
      <c r="H755" s="394" t="s">
        <v>7232</v>
      </c>
      <c r="I755" s="397">
        <v>300</v>
      </c>
      <c r="J755" s="394" t="s">
        <v>7098</v>
      </c>
      <c r="K755" s="384">
        <v>1</v>
      </c>
      <c r="L755" s="384">
        <v>6</v>
      </c>
      <c r="M755" s="385" t="s">
        <v>8574</v>
      </c>
      <c r="N755" s="382" t="s">
        <v>7098</v>
      </c>
      <c r="O755" s="386">
        <v>300</v>
      </c>
    </row>
    <row r="756" spans="1:15" ht="16.8" customHeight="1" thickBot="1" x14ac:dyDescent="0.35">
      <c r="A756" s="351" t="s">
        <v>8575</v>
      </c>
      <c r="B756" s="400" t="s">
        <v>6093</v>
      </c>
      <c r="C756" s="365" t="s">
        <v>6129</v>
      </c>
      <c r="D756" s="366" t="s">
        <v>6126</v>
      </c>
      <c r="E756" s="384" t="s">
        <v>4139</v>
      </c>
      <c r="F756" s="394" t="s">
        <v>7230</v>
      </c>
      <c r="G756" s="394" t="s">
        <v>7231</v>
      </c>
      <c r="H756" s="394" t="s">
        <v>7232</v>
      </c>
      <c r="I756" s="397">
        <v>300</v>
      </c>
      <c r="J756" s="394" t="s">
        <v>7098</v>
      </c>
      <c r="K756" s="384">
        <v>1</v>
      </c>
      <c r="L756" s="384">
        <v>6</v>
      </c>
      <c r="M756" s="385" t="s">
        <v>8576</v>
      </c>
      <c r="N756" s="382" t="s">
        <v>7098</v>
      </c>
      <c r="O756" s="386">
        <v>300</v>
      </c>
    </row>
    <row r="757" spans="1:15" ht="16.8" customHeight="1" thickBot="1" x14ac:dyDescent="0.35">
      <c r="A757" s="351" t="s">
        <v>8569</v>
      </c>
      <c r="B757" s="429" t="s">
        <v>6086</v>
      </c>
      <c r="C757" s="365" t="s">
        <v>6129</v>
      </c>
      <c r="D757" s="348" t="s">
        <v>6150</v>
      </c>
      <c r="E757" s="384" t="s">
        <v>4139</v>
      </c>
      <c r="F757" s="394" t="s">
        <v>7230</v>
      </c>
      <c r="G757" s="394" t="s">
        <v>7231</v>
      </c>
      <c r="H757" s="394" t="s">
        <v>7232</v>
      </c>
      <c r="I757" s="395">
        <v>1.4</v>
      </c>
      <c r="J757" s="394" t="s">
        <v>7099</v>
      </c>
      <c r="K757" s="384">
        <v>2</v>
      </c>
      <c r="L757" s="384">
        <v>6</v>
      </c>
      <c r="M757" s="385" t="s">
        <v>8577</v>
      </c>
      <c r="N757" s="382" t="s">
        <v>7115</v>
      </c>
      <c r="O757" s="383">
        <v>2.8</v>
      </c>
    </row>
    <row r="758" spans="1:15" ht="16.8" customHeight="1" thickBot="1" x14ac:dyDescent="0.35">
      <c r="A758" s="351" t="s">
        <v>8578</v>
      </c>
      <c r="B758" s="429" t="s">
        <v>6086</v>
      </c>
      <c r="C758" s="365" t="s">
        <v>6129</v>
      </c>
      <c r="D758" s="348" t="s">
        <v>6150</v>
      </c>
      <c r="E758" s="384" t="s">
        <v>4139</v>
      </c>
      <c r="F758" s="394" t="s">
        <v>7230</v>
      </c>
      <c r="G758" s="394" t="s">
        <v>7231</v>
      </c>
      <c r="H758" s="394" t="s">
        <v>7232</v>
      </c>
      <c r="I758" s="397">
        <v>700</v>
      </c>
      <c r="J758" s="394" t="s">
        <v>7107</v>
      </c>
      <c r="K758" s="384">
        <v>1</v>
      </c>
      <c r="L758" s="384">
        <v>6</v>
      </c>
      <c r="M758" s="385" t="s">
        <v>8579</v>
      </c>
      <c r="N758" s="382" t="s">
        <v>7107</v>
      </c>
      <c r="O758" s="386">
        <v>700</v>
      </c>
    </row>
    <row r="759" spans="1:15" ht="16.8" customHeight="1" thickBot="1" x14ac:dyDescent="0.35">
      <c r="A759" s="351" t="s">
        <v>8580</v>
      </c>
      <c r="B759" s="401" t="s">
        <v>5945</v>
      </c>
      <c r="C759" s="365" t="s">
        <v>6129</v>
      </c>
      <c r="D759" s="366" t="s">
        <v>6126</v>
      </c>
      <c r="E759" s="384" t="s">
        <v>4139</v>
      </c>
      <c r="F759" s="394" t="s">
        <v>7230</v>
      </c>
      <c r="G759" s="394" t="s">
        <v>7231</v>
      </c>
      <c r="H759" s="394" t="s">
        <v>7232</v>
      </c>
      <c r="I759" s="397">
        <v>300</v>
      </c>
      <c r="J759" s="394" t="s">
        <v>7098</v>
      </c>
      <c r="K759" s="384">
        <v>1</v>
      </c>
      <c r="L759" s="384">
        <v>6</v>
      </c>
      <c r="M759" s="385" t="s">
        <v>8581</v>
      </c>
      <c r="N759" s="382" t="s">
        <v>7098</v>
      </c>
      <c r="O759" s="386">
        <v>300</v>
      </c>
    </row>
    <row r="760" spans="1:15" ht="16.8" customHeight="1" thickBot="1" x14ac:dyDescent="0.35">
      <c r="A760" s="351" t="s">
        <v>8582</v>
      </c>
      <c r="B760" s="401" t="s">
        <v>5945</v>
      </c>
      <c r="C760" s="365" t="s">
        <v>6129</v>
      </c>
      <c r="D760" s="366" t="s">
        <v>6126</v>
      </c>
      <c r="E760" s="384" t="s">
        <v>4139</v>
      </c>
      <c r="F760" s="394" t="s">
        <v>7230</v>
      </c>
      <c r="G760" s="394" t="s">
        <v>7231</v>
      </c>
      <c r="H760" s="394" t="s">
        <v>7232</v>
      </c>
      <c r="I760" s="397">
        <v>700</v>
      </c>
      <c r="J760" s="394" t="s">
        <v>7107</v>
      </c>
      <c r="K760" s="384">
        <v>1</v>
      </c>
      <c r="L760" s="384">
        <v>6</v>
      </c>
      <c r="M760" s="385" t="s">
        <v>8583</v>
      </c>
      <c r="N760" s="382" t="s">
        <v>7107</v>
      </c>
      <c r="O760" s="386">
        <v>700</v>
      </c>
    </row>
    <row r="761" spans="1:15" ht="16.8" customHeight="1" thickBot="1" x14ac:dyDescent="0.35">
      <c r="A761" s="351" t="s">
        <v>8584</v>
      </c>
      <c r="B761" s="402" t="s">
        <v>6080</v>
      </c>
      <c r="C761" s="365" t="s">
        <v>6129</v>
      </c>
      <c r="D761" s="366" t="s">
        <v>6126</v>
      </c>
      <c r="E761" s="384" t="s">
        <v>4139</v>
      </c>
      <c r="F761" s="394" t="s">
        <v>7230</v>
      </c>
      <c r="G761" s="394" t="s">
        <v>7231</v>
      </c>
      <c r="H761" s="394" t="s">
        <v>7232</v>
      </c>
      <c r="I761" s="397">
        <v>500</v>
      </c>
      <c r="J761" s="394" t="s">
        <v>7095</v>
      </c>
      <c r="K761" s="384">
        <v>2</v>
      </c>
      <c r="L761" s="384">
        <v>6</v>
      </c>
      <c r="M761" s="385" t="s">
        <v>8585</v>
      </c>
      <c r="N761" s="382" t="s">
        <v>7096</v>
      </c>
      <c r="O761" s="383">
        <v>1</v>
      </c>
    </row>
    <row r="762" spans="1:15" ht="16.8" customHeight="1" thickBot="1" x14ac:dyDescent="0.35">
      <c r="A762" s="351" t="s">
        <v>8586</v>
      </c>
      <c r="B762" s="404" t="s">
        <v>6073</v>
      </c>
      <c r="C762" s="365" t="s">
        <v>6129</v>
      </c>
      <c r="D762" s="366" t="s">
        <v>6126</v>
      </c>
      <c r="E762" s="384" t="s">
        <v>4139</v>
      </c>
      <c r="F762" s="394" t="s">
        <v>7230</v>
      </c>
      <c r="G762" s="394" t="s">
        <v>7231</v>
      </c>
      <c r="H762" s="394" t="s">
        <v>7232</v>
      </c>
      <c r="I762" s="397">
        <v>300</v>
      </c>
      <c r="J762" s="394" t="s">
        <v>7098</v>
      </c>
      <c r="K762" s="384">
        <v>1</v>
      </c>
      <c r="L762" s="384">
        <v>6</v>
      </c>
      <c r="M762" s="385" t="s">
        <v>8587</v>
      </c>
      <c r="N762" s="382" t="s">
        <v>7098</v>
      </c>
      <c r="O762" s="386">
        <v>300</v>
      </c>
    </row>
    <row r="763" spans="1:15" ht="16.8" customHeight="1" thickBot="1" x14ac:dyDescent="0.35">
      <c r="A763" s="351" t="s">
        <v>8588</v>
      </c>
      <c r="B763" s="404" t="s">
        <v>6083</v>
      </c>
      <c r="C763" s="365" t="s">
        <v>6129</v>
      </c>
      <c r="D763" s="366" t="s">
        <v>6126</v>
      </c>
      <c r="E763" s="384" t="s">
        <v>4139</v>
      </c>
      <c r="F763" s="394" t="s">
        <v>7230</v>
      </c>
      <c r="G763" s="394" t="s">
        <v>7231</v>
      </c>
      <c r="H763" s="394" t="s">
        <v>7232</v>
      </c>
      <c r="I763" s="397">
        <v>300</v>
      </c>
      <c r="J763" s="394" t="s">
        <v>7098</v>
      </c>
      <c r="K763" s="384">
        <v>1</v>
      </c>
      <c r="L763" s="384">
        <v>6</v>
      </c>
      <c r="M763" s="385" t="s">
        <v>8589</v>
      </c>
      <c r="N763" s="382" t="s">
        <v>7098</v>
      </c>
      <c r="O763" s="386">
        <v>300</v>
      </c>
    </row>
    <row r="764" spans="1:15" ht="16.8" customHeight="1" thickBot="1" x14ac:dyDescent="0.35">
      <c r="A764" s="351" t="s">
        <v>8588</v>
      </c>
      <c r="B764" s="437" t="s">
        <v>6870</v>
      </c>
      <c r="C764" s="365" t="s">
        <v>6129</v>
      </c>
      <c r="D764" s="366" t="s">
        <v>6126</v>
      </c>
      <c r="E764" s="384" t="s">
        <v>4139</v>
      </c>
      <c r="F764" s="394" t="s">
        <v>7230</v>
      </c>
      <c r="G764" s="394" t="s">
        <v>7231</v>
      </c>
      <c r="H764" s="394" t="s">
        <v>7232</v>
      </c>
      <c r="I764" s="397">
        <v>300</v>
      </c>
      <c r="J764" s="394" t="s">
        <v>7098</v>
      </c>
      <c r="K764" s="384">
        <v>1</v>
      </c>
      <c r="L764" s="384">
        <v>6</v>
      </c>
      <c r="M764" s="385" t="s">
        <v>8590</v>
      </c>
      <c r="N764" s="382" t="s">
        <v>7098</v>
      </c>
      <c r="O764" s="386">
        <v>300</v>
      </c>
    </row>
    <row r="765" spans="1:15" ht="16.8" customHeight="1" thickBot="1" x14ac:dyDescent="0.35">
      <c r="A765" s="351" t="s">
        <v>6179</v>
      </c>
      <c r="B765" s="437" t="s">
        <v>6870</v>
      </c>
      <c r="C765" s="365" t="s">
        <v>6129</v>
      </c>
      <c r="D765" s="345" t="s">
        <v>6128</v>
      </c>
      <c r="E765" s="384" t="s">
        <v>4139</v>
      </c>
      <c r="F765" s="394" t="s">
        <v>7230</v>
      </c>
      <c r="G765" s="394" t="s">
        <v>7231</v>
      </c>
      <c r="H765" s="394" t="s">
        <v>7232</v>
      </c>
      <c r="I765" s="395">
        <v>1.4</v>
      </c>
      <c r="J765" s="394" t="s">
        <v>7099</v>
      </c>
      <c r="K765" s="384">
        <v>2</v>
      </c>
      <c r="L765" s="384">
        <v>6</v>
      </c>
      <c r="M765" s="385" t="s">
        <v>8591</v>
      </c>
      <c r="N765" s="382" t="s">
        <v>7115</v>
      </c>
      <c r="O765" s="383">
        <v>2.8</v>
      </c>
    </row>
    <row r="766" spans="1:15" ht="16.8" customHeight="1" thickBot="1" x14ac:dyDescent="0.35">
      <c r="A766" s="351" t="s">
        <v>8592</v>
      </c>
      <c r="B766" s="416" t="s">
        <v>6064</v>
      </c>
      <c r="C766" s="365" t="s">
        <v>6129</v>
      </c>
      <c r="D766" s="366" t="s">
        <v>6126</v>
      </c>
      <c r="E766" s="384" t="s">
        <v>4139</v>
      </c>
      <c r="F766" s="394" t="s">
        <v>7230</v>
      </c>
      <c r="G766" s="394" t="s">
        <v>7231</v>
      </c>
      <c r="H766" s="394" t="s">
        <v>7232</v>
      </c>
      <c r="I766" s="397">
        <v>300</v>
      </c>
      <c r="J766" s="394" t="s">
        <v>7098</v>
      </c>
      <c r="K766" s="384">
        <v>3</v>
      </c>
      <c r="L766" s="384">
        <v>7</v>
      </c>
      <c r="M766" s="385" t="s">
        <v>8593</v>
      </c>
      <c r="N766" s="382" t="s">
        <v>7100</v>
      </c>
      <c r="O766" s="386">
        <v>900</v>
      </c>
    </row>
    <row r="767" spans="1:15" ht="16.8" customHeight="1" thickBot="1" x14ac:dyDescent="0.35">
      <c r="A767" s="351" t="s">
        <v>8594</v>
      </c>
      <c r="B767" s="418" t="s">
        <v>6873</v>
      </c>
      <c r="C767" s="365" t="s">
        <v>6129</v>
      </c>
      <c r="D767" s="366" t="s">
        <v>6126</v>
      </c>
      <c r="E767" s="384" t="s">
        <v>4139</v>
      </c>
      <c r="F767" s="394" t="s">
        <v>7230</v>
      </c>
      <c r="G767" s="394" t="s">
        <v>7231</v>
      </c>
      <c r="H767" s="394" t="s">
        <v>7232</v>
      </c>
      <c r="I767" s="397">
        <v>700</v>
      </c>
      <c r="J767" s="394" t="s">
        <v>7107</v>
      </c>
      <c r="K767" s="384">
        <v>1</v>
      </c>
      <c r="L767" s="384">
        <v>7</v>
      </c>
      <c r="M767" s="385" t="s">
        <v>8595</v>
      </c>
      <c r="N767" s="382" t="s">
        <v>7107</v>
      </c>
      <c r="O767" s="386">
        <v>700</v>
      </c>
    </row>
    <row r="768" spans="1:15" ht="16.8" customHeight="1" thickBot="1" x14ac:dyDescent="0.35">
      <c r="A768" s="351" t="s">
        <v>8596</v>
      </c>
      <c r="B768" s="401" t="s">
        <v>5945</v>
      </c>
      <c r="C768" s="365" t="s">
        <v>6129</v>
      </c>
      <c r="D768" s="366" t="s">
        <v>6126</v>
      </c>
      <c r="E768" s="384" t="s">
        <v>4139</v>
      </c>
      <c r="F768" s="394" t="s">
        <v>7230</v>
      </c>
      <c r="G768" s="394" t="s">
        <v>7231</v>
      </c>
      <c r="H768" s="394" t="s">
        <v>7232</v>
      </c>
      <c r="I768" s="397">
        <v>300</v>
      </c>
      <c r="J768" s="394" t="s">
        <v>7098</v>
      </c>
      <c r="K768" s="384">
        <v>1</v>
      </c>
      <c r="L768" s="384">
        <v>7</v>
      </c>
      <c r="M768" s="385" t="s">
        <v>8597</v>
      </c>
      <c r="N768" s="382" t="s">
        <v>7098</v>
      </c>
      <c r="O768" s="386">
        <v>300</v>
      </c>
    </row>
    <row r="769" spans="1:15" ht="16.8" customHeight="1" thickBot="1" x14ac:dyDescent="0.35">
      <c r="A769" s="351" t="s">
        <v>8598</v>
      </c>
      <c r="B769" s="401" t="s">
        <v>5945</v>
      </c>
      <c r="C769" s="365" t="s">
        <v>6129</v>
      </c>
      <c r="D769" s="366" t="s">
        <v>6126</v>
      </c>
      <c r="E769" s="384" t="s">
        <v>4139</v>
      </c>
      <c r="F769" s="394" t="s">
        <v>7230</v>
      </c>
      <c r="G769" s="394" t="s">
        <v>7231</v>
      </c>
      <c r="H769" s="394" t="s">
        <v>7232</v>
      </c>
      <c r="I769" s="397">
        <v>300</v>
      </c>
      <c r="J769" s="394" t="s">
        <v>7098</v>
      </c>
      <c r="K769" s="384">
        <v>1</v>
      </c>
      <c r="L769" s="384">
        <v>7</v>
      </c>
      <c r="M769" s="385" t="s">
        <v>8599</v>
      </c>
      <c r="N769" s="382" t="s">
        <v>7098</v>
      </c>
      <c r="O769" s="386">
        <v>300</v>
      </c>
    </row>
    <row r="770" spans="1:15" ht="16.8" customHeight="1" thickBot="1" x14ac:dyDescent="0.35">
      <c r="A770" s="351" t="s">
        <v>8600</v>
      </c>
      <c r="B770" s="401" t="s">
        <v>5945</v>
      </c>
      <c r="C770" s="365" t="s">
        <v>6129</v>
      </c>
      <c r="D770" s="366" t="s">
        <v>6126</v>
      </c>
      <c r="E770" s="384" t="s">
        <v>4139</v>
      </c>
      <c r="F770" s="394" t="s">
        <v>7230</v>
      </c>
      <c r="G770" s="394" t="s">
        <v>7231</v>
      </c>
      <c r="H770" s="394" t="s">
        <v>7232</v>
      </c>
      <c r="I770" s="397">
        <v>700</v>
      </c>
      <c r="J770" s="394" t="s">
        <v>7107</v>
      </c>
      <c r="K770" s="384">
        <v>1</v>
      </c>
      <c r="L770" s="384">
        <v>7</v>
      </c>
      <c r="M770" s="385" t="s">
        <v>8601</v>
      </c>
      <c r="N770" s="382" t="s">
        <v>7107</v>
      </c>
      <c r="O770" s="386">
        <v>700</v>
      </c>
    </row>
    <row r="771" spans="1:15" ht="16.8" customHeight="1" thickBot="1" x14ac:dyDescent="0.35">
      <c r="A771" s="351" t="s">
        <v>8602</v>
      </c>
      <c r="B771" s="415" t="s">
        <v>6886</v>
      </c>
      <c r="C771" s="365" t="s">
        <v>6129</v>
      </c>
      <c r="D771" s="366" t="s">
        <v>6126</v>
      </c>
      <c r="E771" s="384" t="s">
        <v>4139</v>
      </c>
      <c r="F771" s="394" t="s">
        <v>7230</v>
      </c>
      <c r="G771" s="394" t="s">
        <v>7231</v>
      </c>
      <c r="H771" s="394" t="s">
        <v>7232</v>
      </c>
      <c r="I771" s="397">
        <v>300</v>
      </c>
      <c r="J771" s="394" t="s">
        <v>7098</v>
      </c>
      <c r="K771" s="384">
        <v>2</v>
      </c>
      <c r="L771" s="384">
        <v>7</v>
      </c>
      <c r="M771" s="385" t="s">
        <v>8603</v>
      </c>
      <c r="N771" s="382" t="s">
        <v>7105</v>
      </c>
      <c r="O771" s="386">
        <v>600</v>
      </c>
    </row>
    <row r="772" spans="1:15" ht="16.8" customHeight="1" thickBot="1" x14ac:dyDescent="0.35">
      <c r="A772" s="351" t="s">
        <v>8604</v>
      </c>
      <c r="B772" s="413" t="s">
        <v>7169</v>
      </c>
      <c r="C772" s="365" t="s">
        <v>6129</v>
      </c>
      <c r="D772" s="366" t="s">
        <v>6126</v>
      </c>
      <c r="E772" s="384" t="s">
        <v>4139</v>
      </c>
      <c r="F772" s="394" t="s">
        <v>7230</v>
      </c>
      <c r="G772" s="394" t="s">
        <v>7233</v>
      </c>
      <c r="H772" s="394" t="s">
        <v>7232</v>
      </c>
      <c r="I772" s="397">
        <v>900</v>
      </c>
      <c r="J772" s="394" t="s">
        <v>7121</v>
      </c>
      <c r="K772" s="384">
        <v>2</v>
      </c>
      <c r="L772" s="384">
        <v>7</v>
      </c>
      <c r="M772" s="385" t="s">
        <v>8605</v>
      </c>
      <c r="N772" s="382" t="s">
        <v>8606</v>
      </c>
      <c r="O772" s="383">
        <v>1.8</v>
      </c>
    </row>
    <row r="773" spans="1:15" ht="16.8" customHeight="1" thickBot="1" x14ac:dyDescent="0.35">
      <c r="A773" s="351" t="s">
        <v>8607</v>
      </c>
      <c r="B773" s="398" t="s">
        <v>6881</v>
      </c>
      <c r="C773" s="365" t="s">
        <v>6129</v>
      </c>
      <c r="D773" s="345" t="s">
        <v>6128</v>
      </c>
      <c r="E773" s="384" t="s">
        <v>4139</v>
      </c>
      <c r="F773" s="394" t="s">
        <v>7230</v>
      </c>
      <c r="G773" s="394" t="s">
        <v>7231</v>
      </c>
      <c r="H773" s="394" t="s">
        <v>7232</v>
      </c>
      <c r="I773" s="397">
        <v>300</v>
      </c>
      <c r="J773" s="394" t="s">
        <v>7098</v>
      </c>
      <c r="K773" s="384">
        <v>1</v>
      </c>
      <c r="L773" s="384">
        <v>7</v>
      </c>
      <c r="M773" s="385" t="s">
        <v>8608</v>
      </c>
      <c r="N773" s="382" t="s">
        <v>7098</v>
      </c>
      <c r="O773" s="386">
        <v>300</v>
      </c>
    </row>
    <row r="774" spans="1:15" ht="16.8" customHeight="1" thickBot="1" x14ac:dyDescent="0.35">
      <c r="A774" s="351" t="s">
        <v>8609</v>
      </c>
      <c r="B774" s="365" t="s">
        <v>7483</v>
      </c>
      <c r="C774" s="365" t="s">
        <v>6129</v>
      </c>
      <c r="D774" s="366" t="s">
        <v>6126</v>
      </c>
      <c r="E774" s="384" t="s">
        <v>4139</v>
      </c>
      <c r="F774" s="394" t="s">
        <v>7230</v>
      </c>
      <c r="G774" s="394" t="s">
        <v>7231</v>
      </c>
      <c r="H774" s="394" t="s">
        <v>7232</v>
      </c>
      <c r="I774" s="397">
        <v>300</v>
      </c>
      <c r="J774" s="394" t="s">
        <v>7098</v>
      </c>
      <c r="K774" s="384">
        <v>1</v>
      </c>
      <c r="L774" s="384">
        <v>8</v>
      </c>
      <c r="M774" s="385" t="s">
        <v>8610</v>
      </c>
      <c r="N774" s="382" t="s">
        <v>7098</v>
      </c>
      <c r="O774" s="386">
        <v>300</v>
      </c>
    </row>
    <row r="775" spans="1:15" ht="16.8" customHeight="1" thickBot="1" x14ac:dyDescent="0.35">
      <c r="A775" s="351" t="s">
        <v>8611</v>
      </c>
      <c r="B775" s="401" t="s">
        <v>5945</v>
      </c>
      <c r="C775" s="365" t="s">
        <v>6129</v>
      </c>
      <c r="D775" s="345" t="s">
        <v>6128</v>
      </c>
      <c r="E775" s="384" t="s">
        <v>4139</v>
      </c>
      <c r="F775" s="394" t="s">
        <v>7230</v>
      </c>
      <c r="G775" s="394" t="s">
        <v>7231</v>
      </c>
      <c r="H775" s="394" t="s">
        <v>7232</v>
      </c>
      <c r="I775" s="397">
        <v>700</v>
      </c>
      <c r="J775" s="394" t="s">
        <v>7107</v>
      </c>
      <c r="K775" s="384">
        <v>1</v>
      </c>
      <c r="L775" s="384">
        <v>8</v>
      </c>
      <c r="M775" s="385" t="s">
        <v>8612</v>
      </c>
      <c r="N775" s="382" t="s">
        <v>7107</v>
      </c>
      <c r="O775" s="386">
        <v>700</v>
      </c>
    </row>
    <row r="776" spans="1:15" ht="16.8" customHeight="1" thickBot="1" x14ac:dyDescent="0.35">
      <c r="A776" s="351" t="s">
        <v>8613</v>
      </c>
      <c r="B776" s="401" t="s">
        <v>5945</v>
      </c>
      <c r="C776" s="365" t="s">
        <v>6129</v>
      </c>
      <c r="D776" s="366" t="s">
        <v>6126</v>
      </c>
      <c r="E776" s="384" t="s">
        <v>4139</v>
      </c>
      <c r="F776" s="394" t="s">
        <v>7230</v>
      </c>
      <c r="G776" s="394" t="s">
        <v>7231</v>
      </c>
      <c r="H776" s="394" t="s">
        <v>7232</v>
      </c>
      <c r="I776" s="397">
        <v>300</v>
      </c>
      <c r="J776" s="394" t="s">
        <v>7098</v>
      </c>
      <c r="K776" s="384">
        <v>1</v>
      </c>
      <c r="L776" s="384">
        <v>8</v>
      </c>
      <c r="M776" s="385" t="s">
        <v>8614</v>
      </c>
      <c r="N776" s="382" t="s">
        <v>7098</v>
      </c>
      <c r="O776" s="386">
        <v>300</v>
      </c>
    </row>
    <row r="777" spans="1:15" ht="16.8" customHeight="1" thickBot="1" x14ac:dyDescent="0.35">
      <c r="A777" s="351" t="s">
        <v>8615</v>
      </c>
      <c r="B777" s="413" t="s">
        <v>7169</v>
      </c>
      <c r="C777" s="365" t="s">
        <v>6129</v>
      </c>
      <c r="D777" s="366" t="s">
        <v>6126</v>
      </c>
      <c r="E777" s="384" t="s">
        <v>4139</v>
      </c>
      <c r="F777" s="394" t="s">
        <v>7230</v>
      </c>
      <c r="G777" s="394" t="s">
        <v>7234</v>
      </c>
      <c r="H777" s="394" t="s">
        <v>7232</v>
      </c>
      <c r="I777" s="395">
        <v>1</v>
      </c>
      <c r="J777" s="394" t="s">
        <v>7101</v>
      </c>
      <c r="K777" s="384">
        <v>1</v>
      </c>
      <c r="L777" s="384">
        <v>8</v>
      </c>
      <c r="M777" s="385" t="s">
        <v>8616</v>
      </c>
      <c r="N777" s="382" t="s">
        <v>7101</v>
      </c>
      <c r="O777" s="383">
        <v>1</v>
      </c>
    </row>
    <row r="778" spans="1:15" ht="16.8" customHeight="1" thickBot="1" x14ac:dyDescent="0.35">
      <c r="A778" s="351" t="s">
        <v>8615</v>
      </c>
      <c r="B778" s="413" t="s">
        <v>7169</v>
      </c>
      <c r="C778" s="365" t="s">
        <v>6129</v>
      </c>
      <c r="D778" s="366" t="s">
        <v>6126</v>
      </c>
      <c r="E778" s="384" t="s">
        <v>4139</v>
      </c>
      <c r="F778" s="394" t="s">
        <v>7230</v>
      </c>
      <c r="G778" s="394" t="s">
        <v>7233</v>
      </c>
      <c r="H778" s="394" t="s">
        <v>7232</v>
      </c>
      <c r="I778" s="395">
        <v>1</v>
      </c>
      <c r="J778" s="394" t="s">
        <v>7101</v>
      </c>
      <c r="K778" s="384">
        <v>1</v>
      </c>
      <c r="L778" s="384">
        <v>8</v>
      </c>
      <c r="M778" s="385" t="s">
        <v>8616</v>
      </c>
      <c r="N778" s="382" t="s">
        <v>7101</v>
      </c>
      <c r="O778" s="383">
        <v>1</v>
      </c>
    </row>
    <row r="779" spans="1:15" ht="16.8" customHeight="1" thickBot="1" x14ac:dyDescent="0.35">
      <c r="A779" s="351" t="s">
        <v>8617</v>
      </c>
      <c r="B779" s="441" t="s">
        <v>7697</v>
      </c>
      <c r="C779" s="365" t="s">
        <v>6129</v>
      </c>
      <c r="D779" s="366" t="s">
        <v>6126</v>
      </c>
      <c r="E779" s="384" t="s">
        <v>4139</v>
      </c>
      <c r="F779" s="394" t="s">
        <v>7230</v>
      </c>
      <c r="G779" s="394" t="s">
        <v>7231</v>
      </c>
      <c r="H779" s="394" t="s">
        <v>7232</v>
      </c>
      <c r="I779" s="397">
        <v>300</v>
      </c>
      <c r="J779" s="394" t="s">
        <v>7098</v>
      </c>
      <c r="K779" s="384">
        <v>1</v>
      </c>
      <c r="L779" s="384">
        <v>9</v>
      </c>
      <c r="M779" s="385" t="s">
        <v>8618</v>
      </c>
      <c r="N779" s="382" t="s">
        <v>7098</v>
      </c>
      <c r="O779" s="386">
        <v>300</v>
      </c>
    </row>
    <row r="780" spans="1:15" ht="16.8" customHeight="1" thickBot="1" x14ac:dyDescent="0.35">
      <c r="A780" s="351" t="s">
        <v>8619</v>
      </c>
      <c r="B780" s="400" t="s">
        <v>6093</v>
      </c>
      <c r="C780" s="365" t="s">
        <v>6129</v>
      </c>
      <c r="D780" s="345" t="s">
        <v>6128</v>
      </c>
      <c r="E780" s="384" t="s">
        <v>4139</v>
      </c>
      <c r="F780" s="394" t="s">
        <v>7230</v>
      </c>
      <c r="G780" s="394" t="s">
        <v>7231</v>
      </c>
      <c r="H780" s="394" t="s">
        <v>7232</v>
      </c>
      <c r="I780" s="397">
        <v>700</v>
      </c>
      <c r="J780" s="394" t="s">
        <v>7107</v>
      </c>
      <c r="K780" s="384">
        <v>1</v>
      </c>
      <c r="L780" s="384">
        <v>9</v>
      </c>
      <c r="M780" s="385" t="s">
        <v>8620</v>
      </c>
      <c r="N780" s="382" t="s">
        <v>7107</v>
      </c>
      <c r="O780" s="386">
        <v>700</v>
      </c>
    </row>
    <row r="781" spans="1:15" ht="16.8" customHeight="1" thickBot="1" x14ac:dyDescent="0.35">
      <c r="A781" s="351" t="s">
        <v>8621</v>
      </c>
      <c r="B781" s="403" t="s">
        <v>6877</v>
      </c>
      <c r="C781" s="365" t="s">
        <v>6129</v>
      </c>
      <c r="D781" s="366" t="s">
        <v>6126</v>
      </c>
      <c r="E781" s="384" t="s">
        <v>4139</v>
      </c>
      <c r="F781" s="394" t="s">
        <v>7230</v>
      </c>
      <c r="G781" s="394" t="s">
        <v>7231</v>
      </c>
      <c r="H781" s="394" t="s">
        <v>7232</v>
      </c>
      <c r="I781" s="397">
        <v>300</v>
      </c>
      <c r="J781" s="394" t="s">
        <v>7098</v>
      </c>
      <c r="K781" s="384">
        <v>1</v>
      </c>
      <c r="L781" s="384">
        <v>15</v>
      </c>
      <c r="M781" s="385" t="s">
        <v>8608</v>
      </c>
      <c r="N781" s="382" t="s">
        <v>7098</v>
      </c>
      <c r="O781" s="386">
        <v>300</v>
      </c>
    </row>
    <row r="782" spans="1:15" ht="16.8" customHeight="1" thickBot="1" x14ac:dyDescent="0.35">
      <c r="A782" s="352" t="s">
        <v>8621</v>
      </c>
      <c r="B782" s="403" t="s">
        <v>6877</v>
      </c>
      <c r="C782" s="365" t="s">
        <v>6129</v>
      </c>
      <c r="D782" s="366" t="s">
        <v>6126</v>
      </c>
      <c r="E782" s="384" t="s">
        <v>4139</v>
      </c>
      <c r="F782" s="394" t="s">
        <v>7230</v>
      </c>
      <c r="G782" s="394" t="s">
        <v>7231</v>
      </c>
      <c r="H782" s="394" t="s">
        <v>7232</v>
      </c>
      <c r="I782" s="397">
        <v>500</v>
      </c>
      <c r="J782" s="394" t="s">
        <v>7095</v>
      </c>
      <c r="K782" s="384">
        <v>1</v>
      </c>
      <c r="L782" s="384">
        <v>15</v>
      </c>
      <c r="M782" s="385" t="s">
        <v>8622</v>
      </c>
      <c r="N782" s="382" t="s">
        <v>7095</v>
      </c>
      <c r="O782" s="386">
        <v>500</v>
      </c>
    </row>
    <row r="783" spans="1:15" ht="16.8" customHeight="1" thickBot="1" x14ac:dyDescent="0.35">
      <c r="A783" s="351" t="s">
        <v>8623</v>
      </c>
      <c r="B783" s="416" t="s">
        <v>6064</v>
      </c>
      <c r="C783" s="365" t="s">
        <v>6129</v>
      </c>
      <c r="D783" s="366" t="s">
        <v>6126</v>
      </c>
      <c r="E783" s="384" t="s">
        <v>4139</v>
      </c>
      <c r="F783" s="394" t="s">
        <v>7230</v>
      </c>
      <c r="G783" s="394" t="s">
        <v>7231</v>
      </c>
      <c r="H783" s="394" t="s">
        <v>7232</v>
      </c>
      <c r="I783" s="397">
        <v>300</v>
      </c>
      <c r="J783" s="394" t="s">
        <v>7098</v>
      </c>
      <c r="K783" s="384">
        <v>1</v>
      </c>
      <c r="L783" s="384" t="s">
        <v>1775</v>
      </c>
      <c r="M783" s="385" t="s">
        <v>8624</v>
      </c>
      <c r="N783" s="382" t="s">
        <v>7098</v>
      </c>
      <c r="O783" s="386">
        <v>300</v>
      </c>
    </row>
    <row r="784" spans="1:15" ht="16.8" customHeight="1" thickBot="1" x14ac:dyDescent="0.35">
      <c r="A784" s="351" t="s">
        <v>2556</v>
      </c>
      <c r="B784" s="432" t="s">
        <v>6872</v>
      </c>
      <c r="C784" s="365" t="s">
        <v>6129</v>
      </c>
      <c r="D784" s="366" t="s">
        <v>6126</v>
      </c>
      <c r="E784" s="384" t="s">
        <v>4139</v>
      </c>
      <c r="F784" s="394" t="s">
        <v>7230</v>
      </c>
      <c r="G784" s="394" t="s">
        <v>7231</v>
      </c>
      <c r="H784" s="394" t="s">
        <v>7232</v>
      </c>
      <c r="I784" s="397">
        <v>300</v>
      </c>
      <c r="J784" s="394" t="s">
        <v>7098</v>
      </c>
      <c r="K784" s="384">
        <v>1</v>
      </c>
      <c r="L784" s="384" t="s">
        <v>1775</v>
      </c>
      <c r="M784" s="385" t="s">
        <v>8625</v>
      </c>
      <c r="N784" s="382" t="s">
        <v>7098</v>
      </c>
      <c r="O784" s="386">
        <v>300</v>
      </c>
    </row>
    <row r="785" spans="1:15" ht="16.8" customHeight="1" thickBot="1" x14ac:dyDescent="0.35">
      <c r="A785" s="351" t="s">
        <v>2556</v>
      </c>
      <c r="B785" s="420" t="s">
        <v>6089</v>
      </c>
      <c r="C785" s="365" t="s">
        <v>6129</v>
      </c>
      <c r="D785" s="366" t="s">
        <v>6126</v>
      </c>
      <c r="E785" s="384" t="s">
        <v>4139</v>
      </c>
      <c r="F785" s="394" t="s">
        <v>7230</v>
      </c>
      <c r="G785" s="394" t="s">
        <v>7231</v>
      </c>
      <c r="H785" s="394" t="s">
        <v>7232</v>
      </c>
      <c r="I785" s="397">
        <v>300</v>
      </c>
      <c r="J785" s="394" t="s">
        <v>7098</v>
      </c>
      <c r="K785" s="384">
        <v>4</v>
      </c>
      <c r="L785" s="384" t="s">
        <v>1775</v>
      </c>
      <c r="M785" s="385" t="s">
        <v>8626</v>
      </c>
      <c r="N785" s="382" t="s">
        <v>7104</v>
      </c>
      <c r="O785" s="383">
        <v>1.2</v>
      </c>
    </row>
    <row r="786" spans="1:15" ht="16.8" customHeight="1" thickBot="1" x14ac:dyDescent="0.35">
      <c r="A786" s="351" t="s">
        <v>8627</v>
      </c>
      <c r="B786" s="421" t="s">
        <v>6099</v>
      </c>
      <c r="C786" s="365" t="s">
        <v>6129</v>
      </c>
      <c r="D786" s="366" t="s">
        <v>6126</v>
      </c>
      <c r="E786" s="384" t="s">
        <v>4139</v>
      </c>
      <c r="F786" s="394" t="s">
        <v>7230</v>
      </c>
      <c r="G786" s="394" t="s">
        <v>7231</v>
      </c>
      <c r="H786" s="394" t="s">
        <v>7232</v>
      </c>
      <c r="I786" s="397">
        <v>300</v>
      </c>
      <c r="J786" s="394" t="s">
        <v>7098</v>
      </c>
      <c r="K786" s="384">
        <v>2</v>
      </c>
      <c r="L786" s="384" t="s">
        <v>1775</v>
      </c>
      <c r="M786" s="385" t="s">
        <v>8628</v>
      </c>
      <c r="N786" s="382" t="s">
        <v>7105</v>
      </c>
      <c r="O786" s="386">
        <v>600</v>
      </c>
    </row>
    <row r="787" spans="1:15" ht="16.8" customHeight="1" thickBot="1" x14ac:dyDescent="0.35">
      <c r="A787" s="351" t="s">
        <v>8629</v>
      </c>
      <c r="B787" s="401" t="s">
        <v>5945</v>
      </c>
      <c r="C787" s="365" t="s">
        <v>6129</v>
      </c>
      <c r="D787" s="366" t="s">
        <v>6126</v>
      </c>
      <c r="E787" s="384" t="s">
        <v>4139</v>
      </c>
      <c r="F787" s="394" t="s">
        <v>7230</v>
      </c>
      <c r="G787" s="394" t="s">
        <v>7231</v>
      </c>
      <c r="H787" s="394" t="s">
        <v>7232</v>
      </c>
      <c r="I787" s="397">
        <v>300</v>
      </c>
      <c r="J787" s="394" t="s">
        <v>7098</v>
      </c>
      <c r="K787" s="384">
        <v>1</v>
      </c>
      <c r="L787" s="384" t="s">
        <v>1775</v>
      </c>
      <c r="M787" s="385" t="s">
        <v>8630</v>
      </c>
      <c r="N787" s="382" t="s">
        <v>7098</v>
      </c>
      <c r="O787" s="386">
        <v>300</v>
      </c>
    </row>
    <row r="788" spans="1:15" ht="16.8" customHeight="1" thickBot="1" x14ac:dyDescent="0.35">
      <c r="A788" s="351" t="s">
        <v>3356</v>
      </c>
      <c r="B788" s="411" t="s">
        <v>6087</v>
      </c>
      <c r="C788" s="365" t="s">
        <v>6129</v>
      </c>
      <c r="D788" s="366" t="s">
        <v>6126</v>
      </c>
      <c r="E788" s="384" t="s">
        <v>4139</v>
      </c>
      <c r="F788" s="394" t="s">
        <v>7230</v>
      </c>
      <c r="G788" s="394" t="s">
        <v>7231</v>
      </c>
      <c r="H788" s="394" t="s">
        <v>7232</v>
      </c>
      <c r="I788" s="397">
        <v>300</v>
      </c>
      <c r="J788" s="394" t="s">
        <v>7098</v>
      </c>
      <c r="K788" s="384">
        <v>1</v>
      </c>
      <c r="L788" s="384" t="s">
        <v>1775</v>
      </c>
      <c r="M788" s="385" t="s">
        <v>8631</v>
      </c>
      <c r="N788" s="382" t="s">
        <v>7098</v>
      </c>
      <c r="O788" s="386">
        <v>300</v>
      </c>
    </row>
    <row r="789" spans="1:15" ht="16.8" customHeight="1" thickBot="1" x14ac:dyDescent="0.35">
      <c r="A789" s="351" t="s">
        <v>8632</v>
      </c>
      <c r="B789" s="403" t="s">
        <v>6877</v>
      </c>
      <c r="C789" s="365" t="s">
        <v>6129</v>
      </c>
      <c r="D789" s="366" t="s">
        <v>6126</v>
      </c>
      <c r="E789" s="384" t="s">
        <v>4139</v>
      </c>
      <c r="F789" s="394" t="s">
        <v>7230</v>
      </c>
      <c r="G789" s="394" t="s">
        <v>7231</v>
      </c>
      <c r="H789" s="394" t="s">
        <v>7232</v>
      </c>
      <c r="I789" s="397">
        <v>300</v>
      </c>
      <c r="J789" s="394" t="s">
        <v>7098</v>
      </c>
      <c r="K789" s="384">
        <v>3</v>
      </c>
      <c r="L789" s="384" t="s">
        <v>1775</v>
      </c>
      <c r="M789" s="385" t="s">
        <v>8633</v>
      </c>
      <c r="N789" s="382" t="s">
        <v>7100</v>
      </c>
      <c r="O789" s="386">
        <v>900</v>
      </c>
    </row>
    <row r="790" spans="1:15" ht="16.8" customHeight="1" thickBot="1" x14ac:dyDescent="0.35">
      <c r="A790" s="351" t="s">
        <v>8634</v>
      </c>
      <c r="B790" s="403" t="s">
        <v>6880</v>
      </c>
      <c r="C790" s="365" t="s">
        <v>6129</v>
      </c>
      <c r="D790" s="366" t="s">
        <v>6126</v>
      </c>
      <c r="E790" s="384" t="s">
        <v>4139</v>
      </c>
      <c r="F790" s="394" t="s">
        <v>7230</v>
      </c>
      <c r="G790" s="394" t="s">
        <v>7231</v>
      </c>
      <c r="H790" s="394" t="s">
        <v>7232</v>
      </c>
      <c r="I790" s="397">
        <v>300</v>
      </c>
      <c r="J790" s="394" t="s">
        <v>7098</v>
      </c>
      <c r="K790" s="384">
        <v>1</v>
      </c>
      <c r="L790" s="384" t="s">
        <v>1775</v>
      </c>
      <c r="M790" s="385" t="s">
        <v>8635</v>
      </c>
      <c r="N790" s="382" t="s">
        <v>7098</v>
      </c>
      <c r="O790" s="386">
        <v>300</v>
      </c>
    </row>
    <row r="791" spans="1:15" ht="16.8" customHeight="1" thickBot="1" x14ac:dyDescent="0.35">
      <c r="A791" s="351" t="s">
        <v>8636</v>
      </c>
      <c r="B791" s="401" t="s">
        <v>5945</v>
      </c>
      <c r="C791" s="365" t="s">
        <v>6129</v>
      </c>
      <c r="D791" s="366" t="s">
        <v>6126</v>
      </c>
      <c r="E791" s="384" t="s">
        <v>4139</v>
      </c>
      <c r="F791" s="394" t="s">
        <v>7230</v>
      </c>
      <c r="G791" s="394" t="s">
        <v>7231</v>
      </c>
      <c r="H791" s="394" t="s">
        <v>7232</v>
      </c>
      <c r="I791" s="397">
        <v>300</v>
      </c>
      <c r="J791" s="394" t="s">
        <v>7098</v>
      </c>
      <c r="K791" s="384">
        <v>1</v>
      </c>
      <c r="L791" s="384" t="s">
        <v>1776</v>
      </c>
      <c r="M791" s="385" t="s">
        <v>8637</v>
      </c>
      <c r="N791" s="382" t="s">
        <v>7098</v>
      </c>
      <c r="O791" s="386">
        <v>300</v>
      </c>
    </row>
    <row r="792" spans="1:15" ht="16.8" customHeight="1" thickBot="1" x14ac:dyDescent="0.35">
      <c r="A792" s="351" t="s">
        <v>8638</v>
      </c>
      <c r="B792" s="410" t="s">
        <v>6055</v>
      </c>
      <c r="C792" s="365" t="s">
        <v>6130</v>
      </c>
      <c r="D792" s="366" t="s">
        <v>6126</v>
      </c>
      <c r="E792" s="384" t="s">
        <v>4139</v>
      </c>
      <c r="F792" s="394" t="s">
        <v>7230</v>
      </c>
      <c r="G792" s="394" t="s">
        <v>7231</v>
      </c>
      <c r="H792" s="394" t="s">
        <v>7232</v>
      </c>
      <c r="I792" s="397">
        <v>300</v>
      </c>
      <c r="J792" s="394" t="s">
        <v>7098</v>
      </c>
      <c r="K792" s="384">
        <v>4</v>
      </c>
      <c r="L792" s="384">
        <v>0</v>
      </c>
      <c r="M792" s="385" t="s">
        <v>8639</v>
      </c>
      <c r="N792" s="382" t="s">
        <v>7104</v>
      </c>
      <c r="O792" s="383">
        <v>1.2</v>
      </c>
    </row>
    <row r="793" spans="1:15" ht="16.8" customHeight="1" thickBot="1" x14ac:dyDescent="0.35">
      <c r="A793" s="351" t="s">
        <v>8640</v>
      </c>
      <c r="B793" s="424" t="s">
        <v>6096</v>
      </c>
      <c r="C793" s="365" t="s">
        <v>6130</v>
      </c>
      <c r="D793" s="366" t="s">
        <v>6126</v>
      </c>
      <c r="E793" s="384" t="s">
        <v>4139</v>
      </c>
      <c r="F793" s="394" t="s">
        <v>7230</v>
      </c>
      <c r="G793" s="394" t="s">
        <v>7231</v>
      </c>
      <c r="H793" s="394" t="s">
        <v>7232</v>
      </c>
      <c r="I793" s="397">
        <v>300</v>
      </c>
      <c r="J793" s="394" t="s">
        <v>7098</v>
      </c>
      <c r="K793" s="384">
        <v>1</v>
      </c>
      <c r="L793" s="384">
        <v>1</v>
      </c>
      <c r="M793" s="385" t="s">
        <v>8641</v>
      </c>
      <c r="N793" s="382" t="s">
        <v>7098</v>
      </c>
      <c r="O793" s="386">
        <v>300</v>
      </c>
    </row>
    <row r="794" spans="1:15" ht="16.8" customHeight="1" thickBot="1" x14ac:dyDescent="0.35">
      <c r="A794" s="351" t="s">
        <v>8642</v>
      </c>
      <c r="B794" s="456" t="s">
        <v>6894</v>
      </c>
      <c r="C794" s="365" t="s">
        <v>6130</v>
      </c>
      <c r="D794" s="366" t="s">
        <v>6126</v>
      </c>
      <c r="E794" s="384" t="s">
        <v>4139</v>
      </c>
      <c r="F794" s="394" t="s">
        <v>7230</v>
      </c>
      <c r="G794" s="394" t="s">
        <v>7231</v>
      </c>
      <c r="H794" s="394" t="s">
        <v>7232</v>
      </c>
      <c r="I794" s="395">
        <v>1.7</v>
      </c>
      <c r="J794" s="394" t="s">
        <v>7117</v>
      </c>
      <c r="K794" s="384">
        <v>1</v>
      </c>
      <c r="L794" s="384">
        <v>1</v>
      </c>
      <c r="M794" s="385" t="s">
        <v>8643</v>
      </c>
      <c r="N794" s="382" t="s">
        <v>7117</v>
      </c>
      <c r="O794" s="383">
        <v>1.7</v>
      </c>
    </row>
    <row r="795" spans="1:15" ht="16.8" customHeight="1" thickBot="1" x14ac:dyDescent="0.35">
      <c r="A795" s="351" t="s">
        <v>8644</v>
      </c>
      <c r="B795" s="418" t="s">
        <v>6873</v>
      </c>
      <c r="C795" s="365" t="s">
        <v>6130</v>
      </c>
      <c r="D795" s="366" t="s">
        <v>6126</v>
      </c>
      <c r="E795" s="384" t="s">
        <v>4139</v>
      </c>
      <c r="F795" s="394" t="s">
        <v>7230</v>
      </c>
      <c r="G795" s="394" t="s">
        <v>7231</v>
      </c>
      <c r="H795" s="394" t="s">
        <v>7232</v>
      </c>
      <c r="I795" s="397">
        <v>300</v>
      </c>
      <c r="J795" s="394" t="s">
        <v>7098</v>
      </c>
      <c r="K795" s="384">
        <v>1</v>
      </c>
      <c r="L795" s="384">
        <v>1</v>
      </c>
      <c r="M795" s="385" t="s">
        <v>8645</v>
      </c>
      <c r="N795" s="382" t="s">
        <v>7098</v>
      </c>
      <c r="O795" s="386">
        <v>300</v>
      </c>
    </row>
    <row r="796" spans="1:15" ht="16.8" customHeight="1" thickBot="1" x14ac:dyDescent="0.35">
      <c r="A796" s="351" t="s">
        <v>8644</v>
      </c>
      <c r="B796" s="399" t="s">
        <v>6104</v>
      </c>
      <c r="C796" s="365" t="s">
        <v>6130</v>
      </c>
      <c r="D796" s="366" t="s">
        <v>6126</v>
      </c>
      <c r="E796" s="384" t="s">
        <v>4139</v>
      </c>
      <c r="F796" s="394" t="s">
        <v>7230</v>
      </c>
      <c r="G796" s="394" t="s">
        <v>7231</v>
      </c>
      <c r="H796" s="394" t="s">
        <v>7232</v>
      </c>
      <c r="I796" s="397">
        <v>300</v>
      </c>
      <c r="J796" s="394" t="s">
        <v>7098</v>
      </c>
      <c r="K796" s="384">
        <v>2</v>
      </c>
      <c r="L796" s="384">
        <v>1</v>
      </c>
      <c r="M796" s="385" t="s">
        <v>8646</v>
      </c>
      <c r="N796" s="382" t="s">
        <v>7105</v>
      </c>
      <c r="O796" s="386">
        <v>600</v>
      </c>
    </row>
    <row r="797" spans="1:15" ht="16.8" customHeight="1" thickBot="1" x14ac:dyDescent="0.35">
      <c r="A797" s="351" t="s">
        <v>8647</v>
      </c>
      <c r="B797" s="408" t="s">
        <v>1134</v>
      </c>
      <c r="C797" s="365" t="s">
        <v>6130</v>
      </c>
      <c r="D797" s="366" t="s">
        <v>6126</v>
      </c>
      <c r="E797" s="384" t="s">
        <v>4139</v>
      </c>
      <c r="F797" s="394" t="s">
        <v>7230</v>
      </c>
      <c r="G797" s="394" t="s">
        <v>7231</v>
      </c>
      <c r="H797" s="394" t="s">
        <v>7232</v>
      </c>
      <c r="I797" s="397">
        <v>300</v>
      </c>
      <c r="J797" s="394" t="s">
        <v>7098</v>
      </c>
      <c r="K797" s="384">
        <v>1</v>
      </c>
      <c r="L797" s="384">
        <v>1</v>
      </c>
      <c r="M797" s="385" t="s">
        <v>8648</v>
      </c>
      <c r="N797" s="382" t="s">
        <v>7098</v>
      </c>
      <c r="O797" s="386">
        <v>300</v>
      </c>
    </row>
    <row r="798" spans="1:15" ht="16.8" customHeight="1" thickBot="1" x14ac:dyDescent="0.35">
      <c r="A798" s="351" t="s">
        <v>8649</v>
      </c>
      <c r="B798" s="420" t="s">
        <v>6063</v>
      </c>
      <c r="C798" s="365" t="s">
        <v>6130</v>
      </c>
      <c r="D798" s="366" t="s">
        <v>6126</v>
      </c>
      <c r="E798" s="384" t="s">
        <v>4139</v>
      </c>
      <c r="F798" s="394" t="s">
        <v>7230</v>
      </c>
      <c r="G798" s="394" t="s">
        <v>7231</v>
      </c>
      <c r="H798" s="394" t="s">
        <v>7232</v>
      </c>
      <c r="I798" s="395">
        <v>1.7</v>
      </c>
      <c r="J798" s="394" t="s">
        <v>7117</v>
      </c>
      <c r="K798" s="384">
        <v>1</v>
      </c>
      <c r="L798" s="384">
        <v>1</v>
      </c>
      <c r="M798" s="385" t="s">
        <v>8650</v>
      </c>
      <c r="N798" s="382" t="s">
        <v>7117</v>
      </c>
      <c r="O798" s="383">
        <v>1.7</v>
      </c>
    </row>
    <row r="799" spans="1:15" ht="16.8" customHeight="1" thickBot="1" x14ac:dyDescent="0.35">
      <c r="A799" s="351" t="s">
        <v>2472</v>
      </c>
      <c r="B799" s="421" t="s">
        <v>6099</v>
      </c>
      <c r="C799" s="365" t="s">
        <v>6130</v>
      </c>
      <c r="D799" s="366" t="s">
        <v>6126</v>
      </c>
      <c r="E799" s="384" t="s">
        <v>4139</v>
      </c>
      <c r="F799" s="394" t="s">
        <v>7230</v>
      </c>
      <c r="G799" s="394" t="s">
        <v>7231</v>
      </c>
      <c r="H799" s="394" t="s">
        <v>7232</v>
      </c>
      <c r="I799" s="395">
        <v>1</v>
      </c>
      <c r="J799" s="394" t="s">
        <v>7101</v>
      </c>
      <c r="K799" s="384">
        <v>1</v>
      </c>
      <c r="L799" s="384">
        <v>1</v>
      </c>
      <c r="M799" s="385" t="s">
        <v>8651</v>
      </c>
      <c r="N799" s="382" t="s">
        <v>7101</v>
      </c>
      <c r="O799" s="383">
        <v>1</v>
      </c>
    </row>
    <row r="800" spans="1:15" ht="16.8" customHeight="1" thickBot="1" x14ac:dyDescent="0.35">
      <c r="A800" s="351" t="s">
        <v>8652</v>
      </c>
      <c r="B800" s="401" t="s">
        <v>5944</v>
      </c>
      <c r="C800" s="365" t="s">
        <v>6130</v>
      </c>
      <c r="D800" s="366" t="s">
        <v>6126</v>
      </c>
      <c r="E800" s="384" t="s">
        <v>4139</v>
      </c>
      <c r="F800" s="394" t="s">
        <v>7230</v>
      </c>
      <c r="G800" s="394" t="s">
        <v>7231</v>
      </c>
      <c r="H800" s="394" t="s">
        <v>7232</v>
      </c>
      <c r="I800" s="397">
        <v>300</v>
      </c>
      <c r="J800" s="394" t="s">
        <v>7098</v>
      </c>
      <c r="K800" s="384">
        <v>2</v>
      </c>
      <c r="L800" s="384">
        <v>1</v>
      </c>
      <c r="M800" s="385" t="s">
        <v>8653</v>
      </c>
      <c r="N800" s="382" t="s">
        <v>7105</v>
      </c>
      <c r="O800" s="386">
        <v>600</v>
      </c>
    </row>
    <row r="801" spans="1:15" ht="16.8" customHeight="1" thickBot="1" x14ac:dyDescent="0.35">
      <c r="A801" s="351" t="s">
        <v>8654</v>
      </c>
      <c r="B801" s="402" t="s">
        <v>6094</v>
      </c>
      <c r="C801" s="365" t="s">
        <v>6130</v>
      </c>
      <c r="D801" s="366" t="s">
        <v>6126</v>
      </c>
      <c r="E801" s="384" t="s">
        <v>4139</v>
      </c>
      <c r="F801" s="394" t="s">
        <v>7230</v>
      </c>
      <c r="G801" s="394" t="s">
        <v>7231</v>
      </c>
      <c r="H801" s="394" t="s">
        <v>7232</v>
      </c>
      <c r="I801" s="397">
        <v>300</v>
      </c>
      <c r="J801" s="394" t="s">
        <v>7098</v>
      </c>
      <c r="K801" s="384">
        <v>1</v>
      </c>
      <c r="L801" s="384">
        <v>1</v>
      </c>
      <c r="M801" s="385" t="s">
        <v>8655</v>
      </c>
      <c r="N801" s="382" t="s">
        <v>7098</v>
      </c>
      <c r="O801" s="386">
        <v>300</v>
      </c>
    </row>
    <row r="802" spans="1:15" ht="16.8" customHeight="1" thickBot="1" x14ac:dyDescent="0.35">
      <c r="A802" s="351" t="s">
        <v>8656</v>
      </c>
      <c r="B802" s="425" t="s">
        <v>6970</v>
      </c>
      <c r="C802" s="365" t="s">
        <v>6130</v>
      </c>
      <c r="D802" s="366" t="s">
        <v>6126</v>
      </c>
      <c r="E802" s="384" t="s">
        <v>4139</v>
      </c>
      <c r="F802" s="394" t="s">
        <v>7230</v>
      </c>
      <c r="G802" s="394" t="s">
        <v>7231</v>
      </c>
      <c r="H802" s="394" t="s">
        <v>7232</v>
      </c>
      <c r="I802" s="397">
        <v>300</v>
      </c>
      <c r="J802" s="394" t="s">
        <v>7098</v>
      </c>
      <c r="K802" s="384">
        <v>2</v>
      </c>
      <c r="L802" s="384">
        <v>1</v>
      </c>
      <c r="M802" s="385" t="s">
        <v>8657</v>
      </c>
      <c r="N802" s="382" t="s">
        <v>7105</v>
      </c>
      <c r="O802" s="386">
        <v>600</v>
      </c>
    </row>
    <row r="803" spans="1:15" ht="16.8" customHeight="1" thickBot="1" x14ac:dyDescent="0.35">
      <c r="A803" s="351" t="s">
        <v>8658</v>
      </c>
      <c r="B803" s="405" t="s">
        <v>6084</v>
      </c>
      <c r="C803" s="365" t="s">
        <v>6130</v>
      </c>
      <c r="D803" s="366" t="s">
        <v>6126</v>
      </c>
      <c r="E803" s="384" t="s">
        <v>4139</v>
      </c>
      <c r="F803" s="394" t="s">
        <v>7230</v>
      </c>
      <c r="G803" s="394" t="s">
        <v>7231</v>
      </c>
      <c r="H803" s="394" t="s">
        <v>7232</v>
      </c>
      <c r="I803" s="397">
        <v>300</v>
      </c>
      <c r="J803" s="394" t="s">
        <v>7098</v>
      </c>
      <c r="K803" s="384">
        <v>1</v>
      </c>
      <c r="L803" s="384">
        <v>2</v>
      </c>
      <c r="M803" s="385" t="s">
        <v>8659</v>
      </c>
      <c r="N803" s="382" t="s">
        <v>7098</v>
      </c>
      <c r="O803" s="386">
        <v>300</v>
      </c>
    </row>
    <row r="804" spans="1:15" ht="16.8" customHeight="1" thickBot="1" x14ac:dyDescent="0.35">
      <c r="A804" s="351" t="s">
        <v>8660</v>
      </c>
      <c r="B804" s="396" t="s">
        <v>8661</v>
      </c>
      <c r="C804" s="365" t="s">
        <v>6130</v>
      </c>
      <c r="D804" s="366" t="s">
        <v>6126</v>
      </c>
      <c r="E804" s="384" t="s">
        <v>4139</v>
      </c>
      <c r="F804" s="394" t="s">
        <v>7230</v>
      </c>
      <c r="G804" s="394" t="s">
        <v>7231</v>
      </c>
      <c r="H804" s="394" t="s">
        <v>7232</v>
      </c>
      <c r="I804" s="397">
        <v>300</v>
      </c>
      <c r="J804" s="394" t="s">
        <v>7098</v>
      </c>
      <c r="K804" s="384">
        <v>1</v>
      </c>
      <c r="L804" s="384">
        <v>2</v>
      </c>
      <c r="M804" s="385" t="s">
        <v>8662</v>
      </c>
      <c r="N804" s="382" t="s">
        <v>7098</v>
      </c>
      <c r="O804" s="386">
        <v>300</v>
      </c>
    </row>
    <row r="805" spans="1:15" ht="16.8" customHeight="1" thickBot="1" x14ac:dyDescent="0.35">
      <c r="A805" s="351" t="s">
        <v>8663</v>
      </c>
      <c r="B805" s="407" t="s">
        <v>1101</v>
      </c>
      <c r="C805" s="365" t="s">
        <v>6130</v>
      </c>
      <c r="D805" s="366" t="s">
        <v>6126</v>
      </c>
      <c r="E805" s="384" t="s">
        <v>4139</v>
      </c>
      <c r="F805" s="394" t="s">
        <v>7230</v>
      </c>
      <c r="G805" s="394" t="s">
        <v>7231</v>
      </c>
      <c r="H805" s="394" t="s">
        <v>7232</v>
      </c>
      <c r="I805" s="397">
        <v>300</v>
      </c>
      <c r="J805" s="394" t="s">
        <v>7098</v>
      </c>
      <c r="K805" s="384">
        <v>1</v>
      </c>
      <c r="L805" s="384">
        <v>2</v>
      </c>
      <c r="M805" s="385" t="s">
        <v>8664</v>
      </c>
      <c r="N805" s="382" t="s">
        <v>7098</v>
      </c>
      <c r="O805" s="386">
        <v>300</v>
      </c>
    </row>
    <row r="806" spans="1:15" ht="16.8" customHeight="1" thickBot="1" x14ac:dyDescent="0.35">
      <c r="A806" s="351" t="s">
        <v>8665</v>
      </c>
      <c r="B806" s="427" t="s">
        <v>1102</v>
      </c>
      <c r="C806" s="365" t="s">
        <v>6130</v>
      </c>
      <c r="D806" s="366" t="s">
        <v>6126</v>
      </c>
      <c r="E806" s="384" t="s">
        <v>4139</v>
      </c>
      <c r="F806" s="394" t="s">
        <v>7230</v>
      </c>
      <c r="G806" s="394" t="s">
        <v>7231</v>
      </c>
      <c r="H806" s="394" t="s">
        <v>7232</v>
      </c>
      <c r="I806" s="397">
        <v>300</v>
      </c>
      <c r="J806" s="394" t="s">
        <v>7098</v>
      </c>
      <c r="K806" s="384">
        <v>1</v>
      </c>
      <c r="L806" s="384">
        <v>2</v>
      </c>
      <c r="M806" s="385" t="s">
        <v>8666</v>
      </c>
      <c r="N806" s="382" t="s">
        <v>7098</v>
      </c>
      <c r="O806" s="386">
        <v>300</v>
      </c>
    </row>
    <row r="807" spans="1:15" ht="16.8" customHeight="1" thickBot="1" x14ac:dyDescent="0.35">
      <c r="A807" s="351" t="s">
        <v>8667</v>
      </c>
      <c r="B807" s="422" t="s">
        <v>1106</v>
      </c>
      <c r="C807" s="365" t="s">
        <v>6130</v>
      </c>
      <c r="D807" s="366" t="s">
        <v>6126</v>
      </c>
      <c r="E807" s="384" t="s">
        <v>4139</v>
      </c>
      <c r="F807" s="394" t="s">
        <v>7230</v>
      </c>
      <c r="G807" s="394" t="s">
        <v>7231</v>
      </c>
      <c r="H807" s="394" t="s">
        <v>7232</v>
      </c>
      <c r="I807" s="397">
        <v>700</v>
      </c>
      <c r="J807" s="394" t="s">
        <v>7107</v>
      </c>
      <c r="K807" s="384">
        <v>1</v>
      </c>
      <c r="L807" s="384">
        <v>2</v>
      </c>
      <c r="M807" s="385" t="s">
        <v>8668</v>
      </c>
      <c r="N807" s="382" t="s">
        <v>7107</v>
      </c>
      <c r="O807" s="386">
        <v>700</v>
      </c>
    </row>
    <row r="808" spans="1:15" ht="16.8" customHeight="1" thickBot="1" x14ac:dyDescent="0.35">
      <c r="A808" s="351" t="s">
        <v>596</v>
      </c>
      <c r="B808" s="422" t="s">
        <v>1106</v>
      </c>
      <c r="C808" s="365" t="s">
        <v>6130</v>
      </c>
      <c r="D808" s="366" t="s">
        <v>6126</v>
      </c>
      <c r="E808" s="384" t="s">
        <v>4139</v>
      </c>
      <c r="F808" s="394" t="s">
        <v>7230</v>
      </c>
      <c r="G808" s="394" t="s">
        <v>7233</v>
      </c>
      <c r="H808" s="394" t="s">
        <v>7232</v>
      </c>
      <c r="I808" s="397">
        <v>700</v>
      </c>
      <c r="J808" s="394" t="s">
        <v>7107</v>
      </c>
      <c r="K808" s="384">
        <v>1</v>
      </c>
      <c r="L808" s="384">
        <v>2</v>
      </c>
      <c r="M808" s="385" t="s">
        <v>8669</v>
      </c>
      <c r="N808" s="382" t="s">
        <v>7107</v>
      </c>
      <c r="O808" s="386">
        <v>700</v>
      </c>
    </row>
    <row r="809" spans="1:15" ht="16.8" customHeight="1" thickBot="1" x14ac:dyDescent="0.35">
      <c r="A809" s="351" t="s">
        <v>8670</v>
      </c>
      <c r="B809" s="398" t="s">
        <v>6082</v>
      </c>
      <c r="C809" s="365" t="s">
        <v>6130</v>
      </c>
      <c r="D809" s="366" t="s">
        <v>6126</v>
      </c>
      <c r="E809" s="384" t="s">
        <v>4139</v>
      </c>
      <c r="F809" s="394" t="s">
        <v>7230</v>
      </c>
      <c r="G809" s="394" t="s">
        <v>7231</v>
      </c>
      <c r="H809" s="394" t="s">
        <v>7232</v>
      </c>
      <c r="I809" s="397">
        <v>300</v>
      </c>
      <c r="J809" s="394" t="s">
        <v>7098</v>
      </c>
      <c r="K809" s="384">
        <v>1</v>
      </c>
      <c r="L809" s="384">
        <v>2</v>
      </c>
      <c r="M809" s="385" t="s">
        <v>8671</v>
      </c>
      <c r="N809" s="382" t="s">
        <v>7098</v>
      </c>
      <c r="O809" s="386">
        <v>300</v>
      </c>
    </row>
    <row r="810" spans="1:15" ht="16.8" customHeight="1" thickBot="1" x14ac:dyDescent="0.35">
      <c r="A810" s="351" t="s">
        <v>8672</v>
      </c>
      <c r="B810" s="398" t="s">
        <v>6082</v>
      </c>
      <c r="C810" s="365" t="s">
        <v>6130</v>
      </c>
      <c r="D810" s="366" t="s">
        <v>6126</v>
      </c>
      <c r="E810" s="384" t="s">
        <v>4139</v>
      </c>
      <c r="F810" s="394" t="s">
        <v>7230</v>
      </c>
      <c r="G810" s="394" t="s">
        <v>7231</v>
      </c>
      <c r="H810" s="394" t="s">
        <v>7232</v>
      </c>
      <c r="I810" s="397">
        <v>300</v>
      </c>
      <c r="J810" s="394" t="s">
        <v>7098</v>
      </c>
      <c r="K810" s="384">
        <v>1</v>
      </c>
      <c r="L810" s="384">
        <v>2</v>
      </c>
      <c r="M810" s="385" t="s">
        <v>8673</v>
      </c>
      <c r="N810" s="382" t="s">
        <v>7098</v>
      </c>
      <c r="O810" s="386">
        <v>300</v>
      </c>
    </row>
    <row r="811" spans="1:15" ht="16.8" customHeight="1" thickBot="1" x14ac:dyDescent="0.35">
      <c r="A811" s="351" t="s">
        <v>8674</v>
      </c>
      <c r="B811" s="365" t="s">
        <v>6072</v>
      </c>
      <c r="C811" s="365" t="s">
        <v>6130</v>
      </c>
      <c r="D811" s="366" t="s">
        <v>6126</v>
      </c>
      <c r="E811" s="384" t="s">
        <v>4139</v>
      </c>
      <c r="F811" s="394" t="s">
        <v>7230</v>
      </c>
      <c r="G811" s="394" t="s">
        <v>7231</v>
      </c>
      <c r="H811" s="394" t="s">
        <v>7232</v>
      </c>
      <c r="I811" s="397">
        <v>300</v>
      </c>
      <c r="J811" s="394" t="s">
        <v>7098</v>
      </c>
      <c r="K811" s="384">
        <v>1</v>
      </c>
      <c r="L811" s="384">
        <v>2</v>
      </c>
      <c r="M811" s="385" t="s">
        <v>8675</v>
      </c>
      <c r="N811" s="382" t="s">
        <v>7098</v>
      </c>
      <c r="O811" s="386">
        <v>300</v>
      </c>
    </row>
    <row r="812" spans="1:15" ht="16.8" customHeight="1" thickBot="1" x14ac:dyDescent="0.35">
      <c r="A812" s="351" t="s">
        <v>8676</v>
      </c>
      <c r="B812" s="393" t="s">
        <v>6067</v>
      </c>
      <c r="C812" s="365" t="s">
        <v>6130</v>
      </c>
      <c r="D812" s="366" t="s">
        <v>6126</v>
      </c>
      <c r="E812" s="384" t="s">
        <v>4139</v>
      </c>
      <c r="F812" s="394" t="s">
        <v>7230</v>
      </c>
      <c r="G812" s="394" t="s">
        <v>7231</v>
      </c>
      <c r="H812" s="394" t="s">
        <v>7232</v>
      </c>
      <c r="I812" s="397">
        <v>300</v>
      </c>
      <c r="J812" s="394" t="s">
        <v>7098</v>
      </c>
      <c r="K812" s="384">
        <v>3</v>
      </c>
      <c r="L812" s="384">
        <v>2</v>
      </c>
      <c r="M812" s="385" t="s">
        <v>8677</v>
      </c>
      <c r="N812" s="382" t="s">
        <v>7100</v>
      </c>
      <c r="O812" s="386">
        <v>900</v>
      </c>
    </row>
    <row r="813" spans="1:15" ht="16.8" customHeight="1" thickBot="1" x14ac:dyDescent="0.35">
      <c r="A813" s="351" t="s">
        <v>8678</v>
      </c>
      <c r="B813" s="393" t="s">
        <v>6067</v>
      </c>
      <c r="C813" s="365" t="s">
        <v>6130</v>
      </c>
      <c r="D813" s="366" t="s">
        <v>6126</v>
      </c>
      <c r="E813" s="384" t="s">
        <v>4139</v>
      </c>
      <c r="F813" s="394" t="s">
        <v>7230</v>
      </c>
      <c r="G813" s="394" t="s">
        <v>7231</v>
      </c>
      <c r="H813" s="394" t="s">
        <v>7232</v>
      </c>
      <c r="I813" s="397">
        <v>300</v>
      </c>
      <c r="J813" s="394" t="s">
        <v>7098</v>
      </c>
      <c r="K813" s="384">
        <v>4</v>
      </c>
      <c r="L813" s="384">
        <v>2</v>
      </c>
      <c r="M813" s="385" t="s">
        <v>8679</v>
      </c>
      <c r="N813" s="382" t="s">
        <v>7104</v>
      </c>
      <c r="O813" s="383">
        <v>1.2</v>
      </c>
    </row>
    <row r="814" spans="1:15" ht="16.8" customHeight="1" thickBot="1" x14ac:dyDescent="0.35">
      <c r="A814" s="351" t="s">
        <v>8680</v>
      </c>
      <c r="B814" s="414" t="s">
        <v>1119</v>
      </c>
      <c r="C814" s="365" t="s">
        <v>6130</v>
      </c>
      <c r="D814" s="366" t="s">
        <v>6126</v>
      </c>
      <c r="E814" s="384" t="s">
        <v>4139</v>
      </c>
      <c r="F814" s="394" t="s">
        <v>7230</v>
      </c>
      <c r="G814" s="394" t="s">
        <v>7231</v>
      </c>
      <c r="H814" s="394" t="s">
        <v>7232</v>
      </c>
      <c r="I814" s="395">
        <v>1</v>
      </c>
      <c r="J814" s="394" t="s">
        <v>7101</v>
      </c>
      <c r="K814" s="384">
        <v>1</v>
      </c>
      <c r="L814" s="384">
        <v>2</v>
      </c>
      <c r="M814" s="385" t="s">
        <v>8681</v>
      </c>
      <c r="N814" s="382" t="s">
        <v>7101</v>
      </c>
      <c r="O814" s="383">
        <v>1</v>
      </c>
    </row>
    <row r="815" spans="1:15" ht="16.8" customHeight="1" thickBot="1" x14ac:dyDescent="0.35">
      <c r="A815" s="351" t="s">
        <v>8682</v>
      </c>
      <c r="B815" s="455" t="s">
        <v>8187</v>
      </c>
      <c r="C815" s="365" t="s">
        <v>6130</v>
      </c>
      <c r="D815" s="366" t="s">
        <v>6126</v>
      </c>
      <c r="E815" s="384" t="s">
        <v>4139</v>
      </c>
      <c r="F815" s="394" t="s">
        <v>7230</v>
      </c>
      <c r="G815" s="394" t="s">
        <v>7231</v>
      </c>
      <c r="H815" s="394" t="s">
        <v>7232</v>
      </c>
      <c r="I815" s="397">
        <v>300</v>
      </c>
      <c r="J815" s="394" t="s">
        <v>7098</v>
      </c>
      <c r="K815" s="384">
        <v>1</v>
      </c>
      <c r="L815" s="384">
        <v>2</v>
      </c>
      <c r="M815" s="385" t="s">
        <v>8683</v>
      </c>
      <c r="N815" s="382" t="s">
        <v>7098</v>
      </c>
      <c r="O815" s="386">
        <v>300</v>
      </c>
    </row>
    <row r="816" spans="1:15" ht="16.8" customHeight="1" thickBot="1" x14ac:dyDescent="0.35">
      <c r="A816" s="351" t="s">
        <v>8684</v>
      </c>
      <c r="B816" s="399" t="s">
        <v>1123</v>
      </c>
      <c r="C816" s="365" t="s">
        <v>6130</v>
      </c>
      <c r="D816" s="366" t="s">
        <v>6126</v>
      </c>
      <c r="E816" s="384" t="s">
        <v>4139</v>
      </c>
      <c r="F816" s="394" t="s">
        <v>7230</v>
      </c>
      <c r="G816" s="394" t="s">
        <v>7231</v>
      </c>
      <c r="H816" s="394" t="s">
        <v>7232</v>
      </c>
      <c r="I816" s="397">
        <v>300</v>
      </c>
      <c r="J816" s="394" t="s">
        <v>7098</v>
      </c>
      <c r="K816" s="384">
        <v>5</v>
      </c>
      <c r="L816" s="384">
        <v>2</v>
      </c>
      <c r="M816" s="385" t="s">
        <v>8685</v>
      </c>
      <c r="N816" s="382" t="s">
        <v>7109</v>
      </c>
      <c r="O816" s="383">
        <v>1.5</v>
      </c>
    </row>
    <row r="817" spans="1:15" ht="16.8" customHeight="1" thickBot="1" x14ac:dyDescent="0.35">
      <c r="A817" s="351" t="s">
        <v>8686</v>
      </c>
      <c r="B817" s="399" t="s">
        <v>1123</v>
      </c>
      <c r="C817" s="365" t="s">
        <v>6130</v>
      </c>
      <c r="D817" s="366" t="s">
        <v>6126</v>
      </c>
      <c r="E817" s="384" t="s">
        <v>4139</v>
      </c>
      <c r="F817" s="394" t="s">
        <v>7230</v>
      </c>
      <c r="G817" s="394" t="s">
        <v>7231</v>
      </c>
      <c r="H817" s="394" t="s">
        <v>7232</v>
      </c>
      <c r="I817" s="395">
        <v>1.4</v>
      </c>
      <c r="J817" s="394" t="s">
        <v>7099</v>
      </c>
      <c r="K817" s="384">
        <v>1</v>
      </c>
      <c r="L817" s="384">
        <v>2</v>
      </c>
      <c r="M817" s="385" t="s">
        <v>8687</v>
      </c>
      <c r="N817" s="382" t="s">
        <v>7099</v>
      </c>
      <c r="O817" s="383">
        <v>1.4</v>
      </c>
    </row>
    <row r="818" spans="1:15" ht="16.8" customHeight="1" thickBot="1" x14ac:dyDescent="0.35">
      <c r="A818" s="351" t="s">
        <v>8688</v>
      </c>
      <c r="B818" s="399" t="s">
        <v>1123</v>
      </c>
      <c r="C818" s="365" t="s">
        <v>6130</v>
      </c>
      <c r="D818" s="366" t="s">
        <v>6126</v>
      </c>
      <c r="E818" s="384" t="s">
        <v>4139</v>
      </c>
      <c r="F818" s="394" t="s">
        <v>7230</v>
      </c>
      <c r="G818" s="394" t="s">
        <v>7231</v>
      </c>
      <c r="H818" s="394" t="s">
        <v>7232</v>
      </c>
      <c r="I818" s="397">
        <v>500</v>
      </c>
      <c r="J818" s="394" t="s">
        <v>7095</v>
      </c>
      <c r="K818" s="384">
        <v>6</v>
      </c>
      <c r="L818" s="384">
        <v>2</v>
      </c>
      <c r="M818" s="385" t="s">
        <v>8689</v>
      </c>
      <c r="N818" s="382" t="s">
        <v>8690</v>
      </c>
      <c r="O818" s="383">
        <v>3</v>
      </c>
    </row>
    <row r="819" spans="1:15" ht="16.8" customHeight="1" thickBot="1" x14ac:dyDescent="0.35">
      <c r="A819" s="351" t="s">
        <v>8691</v>
      </c>
      <c r="B819" s="456" t="s">
        <v>6894</v>
      </c>
      <c r="C819" s="365" t="s">
        <v>6130</v>
      </c>
      <c r="D819" s="366" t="s">
        <v>6126</v>
      </c>
      <c r="E819" s="384" t="s">
        <v>4139</v>
      </c>
      <c r="F819" s="394" t="s">
        <v>7230</v>
      </c>
      <c r="G819" s="394" t="s">
        <v>7231</v>
      </c>
      <c r="H819" s="394" t="s">
        <v>7232</v>
      </c>
      <c r="I819" s="397">
        <v>300</v>
      </c>
      <c r="J819" s="394" t="s">
        <v>7098</v>
      </c>
      <c r="K819" s="384">
        <v>1</v>
      </c>
      <c r="L819" s="384">
        <v>2</v>
      </c>
      <c r="M819" s="385" t="s">
        <v>8692</v>
      </c>
      <c r="N819" s="382" t="s">
        <v>7098</v>
      </c>
      <c r="O819" s="386">
        <v>300</v>
      </c>
    </row>
    <row r="820" spans="1:15" ht="16.8" customHeight="1" thickBot="1" x14ac:dyDescent="0.35">
      <c r="A820" s="351" t="s">
        <v>8693</v>
      </c>
      <c r="B820" s="456" t="s">
        <v>6894</v>
      </c>
      <c r="C820" s="365" t="s">
        <v>6130</v>
      </c>
      <c r="D820" s="366" t="s">
        <v>6126</v>
      </c>
      <c r="E820" s="384" t="s">
        <v>4139</v>
      </c>
      <c r="F820" s="394" t="s">
        <v>7230</v>
      </c>
      <c r="G820" s="394" t="s">
        <v>7231</v>
      </c>
      <c r="H820" s="394" t="s">
        <v>7232</v>
      </c>
      <c r="I820" s="397">
        <v>300</v>
      </c>
      <c r="J820" s="394" t="s">
        <v>7098</v>
      </c>
      <c r="K820" s="384">
        <v>1</v>
      </c>
      <c r="L820" s="384">
        <v>2</v>
      </c>
      <c r="M820" s="385" t="s">
        <v>8694</v>
      </c>
      <c r="N820" s="382" t="s">
        <v>7098</v>
      </c>
      <c r="O820" s="386">
        <v>300</v>
      </c>
    </row>
    <row r="821" spans="1:15" ht="16.8" customHeight="1" thickBot="1" x14ac:dyDescent="0.35">
      <c r="A821" s="351" t="s">
        <v>598</v>
      </c>
      <c r="B821" s="408" t="s">
        <v>1134</v>
      </c>
      <c r="C821" s="365" t="s">
        <v>6130</v>
      </c>
      <c r="D821" s="366" t="s">
        <v>6126</v>
      </c>
      <c r="E821" s="384" t="s">
        <v>4139</v>
      </c>
      <c r="F821" s="394" t="s">
        <v>7230</v>
      </c>
      <c r="G821" s="394" t="s">
        <v>7231</v>
      </c>
      <c r="H821" s="394" t="s">
        <v>7232</v>
      </c>
      <c r="I821" s="397">
        <v>300</v>
      </c>
      <c r="J821" s="394" t="s">
        <v>7098</v>
      </c>
      <c r="K821" s="384">
        <v>1</v>
      </c>
      <c r="L821" s="384">
        <v>2</v>
      </c>
      <c r="M821" s="385" t="s">
        <v>597</v>
      </c>
      <c r="N821" s="382" t="s">
        <v>7098</v>
      </c>
      <c r="O821" s="386">
        <v>300</v>
      </c>
    </row>
    <row r="822" spans="1:15" ht="16.8" customHeight="1" thickBot="1" x14ac:dyDescent="0.35">
      <c r="A822" s="351" t="s">
        <v>8695</v>
      </c>
      <c r="B822" s="408" t="s">
        <v>1134</v>
      </c>
      <c r="C822" s="365" t="s">
        <v>6130</v>
      </c>
      <c r="D822" s="366" t="s">
        <v>6126</v>
      </c>
      <c r="E822" s="384" t="s">
        <v>4139</v>
      </c>
      <c r="F822" s="394" t="s">
        <v>7230</v>
      </c>
      <c r="G822" s="394" t="s">
        <v>7231</v>
      </c>
      <c r="H822" s="394" t="s">
        <v>7232</v>
      </c>
      <c r="I822" s="395">
        <v>1</v>
      </c>
      <c r="J822" s="394" t="s">
        <v>7101</v>
      </c>
      <c r="K822" s="384">
        <v>2</v>
      </c>
      <c r="L822" s="384">
        <v>2</v>
      </c>
      <c r="M822" s="385" t="s">
        <v>8696</v>
      </c>
      <c r="N822" s="382" t="s">
        <v>7114</v>
      </c>
      <c r="O822" s="383">
        <v>2</v>
      </c>
    </row>
    <row r="823" spans="1:15" ht="16.8" customHeight="1" thickBot="1" x14ac:dyDescent="0.35">
      <c r="A823" s="351" t="s">
        <v>8697</v>
      </c>
      <c r="B823" s="400" t="s">
        <v>6093</v>
      </c>
      <c r="C823" s="365" t="s">
        <v>6130</v>
      </c>
      <c r="D823" s="366" t="s">
        <v>6126</v>
      </c>
      <c r="E823" s="384" t="s">
        <v>4139</v>
      </c>
      <c r="F823" s="394" t="s">
        <v>7230</v>
      </c>
      <c r="G823" s="394" t="s">
        <v>7231</v>
      </c>
      <c r="H823" s="394" t="s">
        <v>7232</v>
      </c>
      <c r="I823" s="397">
        <v>300</v>
      </c>
      <c r="J823" s="394" t="s">
        <v>7098</v>
      </c>
      <c r="K823" s="384">
        <v>2</v>
      </c>
      <c r="L823" s="384">
        <v>2</v>
      </c>
      <c r="M823" s="385" t="s">
        <v>8698</v>
      </c>
      <c r="N823" s="382" t="s">
        <v>7105</v>
      </c>
      <c r="O823" s="386">
        <v>600</v>
      </c>
    </row>
    <row r="824" spans="1:15" ht="16.8" customHeight="1" thickBot="1" x14ac:dyDescent="0.35">
      <c r="A824" s="351" t="s">
        <v>8699</v>
      </c>
      <c r="B824" s="400" t="s">
        <v>6093</v>
      </c>
      <c r="C824" s="365" t="s">
        <v>6130</v>
      </c>
      <c r="D824" s="366" t="s">
        <v>6126</v>
      </c>
      <c r="E824" s="384" t="s">
        <v>4139</v>
      </c>
      <c r="F824" s="394" t="s">
        <v>7230</v>
      </c>
      <c r="G824" s="394" t="s">
        <v>7231</v>
      </c>
      <c r="H824" s="394" t="s">
        <v>7232</v>
      </c>
      <c r="I824" s="397">
        <v>700</v>
      </c>
      <c r="J824" s="394" t="s">
        <v>7107</v>
      </c>
      <c r="K824" s="384">
        <v>1</v>
      </c>
      <c r="L824" s="384">
        <v>2</v>
      </c>
      <c r="M824" s="385" t="s">
        <v>8700</v>
      </c>
      <c r="N824" s="382" t="s">
        <v>7107</v>
      </c>
      <c r="O824" s="386">
        <v>700</v>
      </c>
    </row>
    <row r="825" spans="1:15" ht="16.8" customHeight="1" thickBot="1" x14ac:dyDescent="0.35">
      <c r="A825" s="351" t="s">
        <v>8701</v>
      </c>
      <c r="B825" s="409" t="s">
        <v>6076</v>
      </c>
      <c r="C825" s="365" t="s">
        <v>6130</v>
      </c>
      <c r="D825" s="366" t="s">
        <v>6126</v>
      </c>
      <c r="E825" s="384" t="s">
        <v>4139</v>
      </c>
      <c r="F825" s="394" t="s">
        <v>7230</v>
      </c>
      <c r="G825" s="394" t="s">
        <v>7231</v>
      </c>
      <c r="H825" s="394" t="s">
        <v>7232</v>
      </c>
      <c r="I825" s="397">
        <v>300</v>
      </c>
      <c r="J825" s="394" t="s">
        <v>7098</v>
      </c>
      <c r="K825" s="384">
        <v>1</v>
      </c>
      <c r="L825" s="384">
        <v>2</v>
      </c>
      <c r="M825" s="385" t="s">
        <v>8702</v>
      </c>
      <c r="N825" s="382" t="s">
        <v>7098</v>
      </c>
      <c r="O825" s="386">
        <v>300</v>
      </c>
    </row>
    <row r="826" spans="1:15" ht="16.8" customHeight="1" thickBot="1" x14ac:dyDescent="0.35">
      <c r="A826" s="351" t="s">
        <v>3070</v>
      </c>
      <c r="B826" s="409" t="s">
        <v>6076</v>
      </c>
      <c r="C826" s="365" t="s">
        <v>6130</v>
      </c>
      <c r="D826" s="366" t="s">
        <v>6126</v>
      </c>
      <c r="E826" s="384" t="s">
        <v>4139</v>
      </c>
      <c r="F826" s="394" t="s">
        <v>7230</v>
      </c>
      <c r="G826" s="394" t="s">
        <v>7231</v>
      </c>
      <c r="H826" s="394" t="s">
        <v>7232</v>
      </c>
      <c r="I826" s="397">
        <v>300</v>
      </c>
      <c r="J826" s="394" t="s">
        <v>7098</v>
      </c>
      <c r="K826" s="384">
        <v>4</v>
      </c>
      <c r="L826" s="384">
        <v>2</v>
      </c>
      <c r="M826" s="385" t="s">
        <v>8703</v>
      </c>
      <c r="N826" s="382" t="s">
        <v>7104</v>
      </c>
      <c r="O826" s="383">
        <v>1.2</v>
      </c>
    </row>
    <row r="827" spans="1:15" ht="16.8" customHeight="1" thickBot="1" x14ac:dyDescent="0.35">
      <c r="A827" s="351" t="s">
        <v>8704</v>
      </c>
      <c r="B827" s="420" t="s">
        <v>6089</v>
      </c>
      <c r="C827" s="365" t="s">
        <v>6130</v>
      </c>
      <c r="D827" s="366" t="s">
        <v>6126</v>
      </c>
      <c r="E827" s="384" t="s">
        <v>4139</v>
      </c>
      <c r="F827" s="394" t="s">
        <v>7230</v>
      </c>
      <c r="G827" s="394" t="s">
        <v>7231</v>
      </c>
      <c r="H827" s="394" t="s">
        <v>7232</v>
      </c>
      <c r="I827" s="397">
        <v>300</v>
      </c>
      <c r="J827" s="394" t="s">
        <v>7098</v>
      </c>
      <c r="K827" s="384">
        <v>3</v>
      </c>
      <c r="L827" s="384">
        <v>2</v>
      </c>
      <c r="M827" s="385" t="s">
        <v>8705</v>
      </c>
      <c r="N827" s="382" t="s">
        <v>7100</v>
      </c>
      <c r="O827" s="386">
        <v>900</v>
      </c>
    </row>
    <row r="828" spans="1:15" ht="16.8" customHeight="1" thickBot="1" x14ac:dyDescent="0.35">
      <c r="A828" s="351" t="s">
        <v>8706</v>
      </c>
      <c r="B828" s="420" t="s">
        <v>6089</v>
      </c>
      <c r="C828" s="365" t="s">
        <v>6130</v>
      </c>
      <c r="D828" s="366" t="s">
        <v>6126</v>
      </c>
      <c r="E828" s="384" t="s">
        <v>4139</v>
      </c>
      <c r="F828" s="394" t="s">
        <v>7230</v>
      </c>
      <c r="G828" s="394" t="s">
        <v>7231</v>
      </c>
      <c r="H828" s="394" t="s">
        <v>7232</v>
      </c>
      <c r="I828" s="397">
        <v>300</v>
      </c>
      <c r="J828" s="394" t="s">
        <v>7098</v>
      </c>
      <c r="K828" s="384">
        <v>2</v>
      </c>
      <c r="L828" s="384">
        <v>2</v>
      </c>
      <c r="M828" s="385" t="s">
        <v>8705</v>
      </c>
      <c r="N828" s="382" t="s">
        <v>7105</v>
      </c>
      <c r="O828" s="386">
        <v>600</v>
      </c>
    </row>
    <row r="829" spans="1:15" ht="16.8" customHeight="1" thickBot="1" x14ac:dyDescent="0.35">
      <c r="A829" s="351" t="s">
        <v>8707</v>
      </c>
      <c r="B829" s="420" t="s">
        <v>6063</v>
      </c>
      <c r="C829" s="365" t="s">
        <v>6130</v>
      </c>
      <c r="D829" s="366" t="s">
        <v>6126</v>
      </c>
      <c r="E829" s="384" t="s">
        <v>4139</v>
      </c>
      <c r="F829" s="394" t="s">
        <v>7230</v>
      </c>
      <c r="G829" s="394" t="s">
        <v>7231</v>
      </c>
      <c r="H829" s="394" t="s">
        <v>7232</v>
      </c>
      <c r="I829" s="397">
        <v>300</v>
      </c>
      <c r="J829" s="394" t="s">
        <v>7098</v>
      </c>
      <c r="K829" s="384">
        <v>1</v>
      </c>
      <c r="L829" s="384">
        <v>2</v>
      </c>
      <c r="M829" s="385" t="s">
        <v>8708</v>
      </c>
      <c r="N829" s="382" t="s">
        <v>7098</v>
      </c>
      <c r="O829" s="386">
        <v>300</v>
      </c>
    </row>
    <row r="830" spans="1:15" ht="16.8" customHeight="1" thickBot="1" x14ac:dyDescent="0.35">
      <c r="A830" s="351" t="s">
        <v>8709</v>
      </c>
      <c r="B830" s="410" t="s">
        <v>6055</v>
      </c>
      <c r="C830" s="365" t="s">
        <v>6130</v>
      </c>
      <c r="D830" s="366" t="s">
        <v>6126</v>
      </c>
      <c r="E830" s="384" t="s">
        <v>4139</v>
      </c>
      <c r="F830" s="394" t="s">
        <v>7230</v>
      </c>
      <c r="G830" s="394" t="s">
        <v>7231</v>
      </c>
      <c r="H830" s="394" t="s">
        <v>7232</v>
      </c>
      <c r="I830" s="397">
        <v>300</v>
      </c>
      <c r="J830" s="394" t="s">
        <v>7098</v>
      </c>
      <c r="K830" s="384">
        <v>1</v>
      </c>
      <c r="L830" s="384">
        <v>2</v>
      </c>
      <c r="M830" s="385" t="s">
        <v>8710</v>
      </c>
      <c r="N830" s="382" t="s">
        <v>7098</v>
      </c>
      <c r="O830" s="386">
        <v>300</v>
      </c>
    </row>
    <row r="831" spans="1:15" ht="16.8" customHeight="1" thickBot="1" x14ac:dyDescent="0.35">
      <c r="A831" s="351" t="s">
        <v>8711</v>
      </c>
      <c r="B831" s="410" t="s">
        <v>6055</v>
      </c>
      <c r="C831" s="365" t="s">
        <v>6130</v>
      </c>
      <c r="D831" s="366" t="s">
        <v>6126</v>
      </c>
      <c r="E831" s="384" t="s">
        <v>4139</v>
      </c>
      <c r="F831" s="394" t="s">
        <v>7230</v>
      </c>
      <c r="G831" s="394" t="s">
        <v>7233</v>
      </c>
      <c r="H831" s="394" t="s">
        <v>7232</v>
      </c>
      <c r="I831" s="395">
        <v>1</v>
      </c>
      <c r="J831" s="394" t="s">
        <v>7101</v>
      </c>
      <c r="K831" s="384">
        <v>1</v>
      </c>
      <c r="L831" s="384">
        <v>2</v>
      </c>
      <c r="M831" s="385" t="s">
        <v>8712</v>
      </c>
      <c r="N831" s="382" t="s">
        <v>7101</v>
      </c>
      <c r="O831" s="383">
        <v>1</v>
      </c>
    </row>
    <row r="832" spans="1:15" ht="16.8" customHeight="1" thickBot="1" x14ac:dyDescent="0.35">
      <c r="A832" s="351" t="s">
        <v>8713</v>
      </c>
      <c r="B832" s="410" t="s">
        <v>6055</v>
      </c>
      <c r="C832" s="365" t="s">
        <v>6130</v>
      </c>
      <c r="D832" s="366" t="s">
        <v>6126</v>
      </c>
      <c r="E832" s="384" t="s">
        <v>4139</v>
      </c>
      <c r="F832" s="394" t="s">
        <v>7230</v>
      </c>
      <c r="G832" s="394" t="s">
        <v>7231</v>
      </c>
      <c r="H832" s="394" t="s">
        <v>7232</v>
      </c>
      <c r="I832" s="397">
        <v>900</v>
      </c>
      <c r="J832" s="394" t="s">
        <v>7121</v>
      </c>
      <c r="K832" s="384">
        <v>5</v>
      </c>
      <c r="L832" s="384">
        <v>2</v>
      </c>
      <c r="M832" s="385" t="s">
        <v>8714</v>
      </c>
      <c r="N832" s="382" t="s">
        <v>8715</v>
      </c>
      <c r="O832" s="383">
        <v>4.5</v>
      </c>
    </row>
    <row r="833" spans="1:15" ht="16.8" customHeight="1" thickBot="1" x14ac:dyDescent="0.35">
      <c r="A833" s="351" t="s">
        <v>2474</v>
      </c>
      <c r="B833" s="421" t="s">
        <v>6099</v>
      </c>
      <c r="C833" s="365" t="s">
        <v>6130</v>
      </c>
      <c r="D833" s="366" t="s">
        <v>6126</v>
      </c>
      <c r="E833" s="384" t="s">
        <v>4139</v>
      </c>
      <c r="F833" s="394" t="s">
        <v>7230</v>
      </c>
      <c r="G833" s="394" t="s">
        <v>7231</v>
      </c>
      <c r="H833" s="394" t="s">
        <v>7232</v>
      </c>
      <c r="I833" s="395">
        <v>1</v>
      </c>
      <c r="J833" s="394" t="s">
        <v>7101</v>
      </c>
      <c r="K833" s="384">
        <v>1</v>
      </c>
      <c r="L833" s="384">
        <v>2</v>
      </c>
      <c r="M833" s="385" t="s">
        <v>8716</v>
      </c>
      <c r="N833" s="382" t="s">
        <v>7101</v>
      </c>
      <c r="O833" s="383">
        <v>1</v>
      </c>
    </row>
    <row r="834" spans="1:15" ht="16.8" customHeight="1" thickBot="1" x14ac:dyDescent="0.35">
      <c r="A834" s="352" t="s">
        <v>2474</v>
      </c>
      <c r="B834" s="421" t="s">
        <v>6099</v>
      </c>
      <c r="C834" s="365" t="s">
        <v>6130</v>
      </c>
      <c r="D834" s="366" t="s">
        <v>6126</v>
      </c>
      <c r="E834" s="384" t="s">
        <v>4139</v>
      </c>
      <c r="F834" s="394" t="s">
        <v>7230</v>
      </c>
      <c r="G834" s="394" t="s">
        <v>7231</v>
      </c>
      <c r="H834" s="394" t="s">
        <v>7232</v>
      </c>
      <c r="I834" s="395">
        <v>1.4</v>
      </c>
      <c r="J834" s="394" t="s">
        <v>7099</v>
      </c>
      <c r="K834" s="384">
        <v>1</v>
      </c>
      <c r="L834" s="384">
        <v>2</v>
      </c>
      <c r="M834" s="385" t="s">
        <v>8717</v>
      </c>
      <c r="N834" s="382" t="s">
        <v>7099</v>
      </c>
      <c r="O834" s="383">
        <v>1.4</v>
      </c>
    </row>
    <row r="835" spans="1:15" ht="16.8" customHeight="1" thickBot="1" x14ac:dyDescent="0.35">
      <c r="A835" s="351" t="s">
        <v>8718</v>
      </c>
      <c r="B835" s="421" t="s">
        <v>7111</v>
      </c>
      <c r="C835" s="365" t="s">
        <v>6130</v>
      </c>
      <c r="D835" s="366" t="s">
        <v>6126</v>
      </c>
      <c r="E835" s="384" t="s">
        <v>4139</v>
      </c>
      <c r="F835" s="394" t="s">
        <v>7230</v>
      </c>
      <c r="G835" s="394" t="s">
        <v>7231</v>
      </c>
      <c r="H835" s="394" t="s">
        <v>7232</v>
      </c>
      <c r="I835" s="397">
        <v>300</v>
      </c>
      <c r="J835" s="394" t="s">
        <v>7098</v>
      </c>
      <c r="K835" s="384">
        <v>1</v>
      </c>
      <c r="L835" s="384">
        <v>2</v>
      </c>
      <c r="M835" s="385" t="s">
        <v>8719</v>
      </c>
      <c r="N835" s="382" t="s">
        <v>7098</v>
      </c>
      <c r="O835" s="386">
        <v>300</v>
      </c>
    </row>
    <row r="836" spans="1:15" ht="16.8" customHeight="1" thickBot="1" x14ac:dyDescent="0.35">
      <c r="A836" s="351" t="s">
        <v>8720</v>
      </c>
      <c r="B836" s="401" t="s">
        <v>5944</v>
      </c>
      <c r="C836" s="365" t="s">
        <v>6130</v>
      </c>
      <c r="D836" s="366" t="s">
        <v>6126</v>
      </c>
      <c r="E836" s="384" t="s">
        <v>4139</v>
      </c>
      <c r="F836" s="394" t="s">
        <v>7230</v>
      </c>
      <c r="G836" s="394" t="s">
        <v>7231</v>
      </c>
      <c r="H836" s="394" t="s">
        <v>7232</v>
      </c>
      <c r="I836" s="397">
        <v>300</v>
      </c>
      <c r="J836" s="394" t="s">
        <v>7098</v>
      </c>
      <c r="K836" s="384">
        <v>2</v>
      </c>
      <c r="L836" s="384">
        <v>2</v>
      </c>
      <c r="M836" s="385" t="s">
        <v>8721</v>
      </c>
      <c r="N836" s="382" t="s">
        <v>7105</v>
      </c>
      <c r="O836" s="386">
        <v>600</v>
      </c>
    </row>
    <row r="837" spans="1:15" ht="16.8" customHeight="1" thickBot="1" x14ac:dyDescent="0.35">
      <c r="A837" s="351" t="s">
        <v>8722</v>
      </c>
      <c r="B837" s="411" t="s">
        <v>6087</v>
      </c>
      <c r="C837" s="365" t="s">
        <v>6130</v>
      </c>
      <c r="D837" s="366" t="s">
        <v>6126</v>
      </c>
      <c r="E837" s="384" t="s">
        <v>4139</v>
      </c>
      <c r="F837" s="394" t="s">
        <v>7230</v>
      </c>
      <c r="G837" s="394" t="s">
        <v>7231</v>
      </c>
      <c r="H837" s="394" t="s">
        <v>7232</v>
      </c>
      <c r="I837" s="397">
        <v>700</v>
      </c>
      <c r="J837" s="394" t="s">
        <v>7107</v>
      </c>
      <c r="K837" s="384">
        <v>1</v>
      </c>
      <c r="L837" s="384">
        <v>2</v>
      </c>
      <c r="M837" s="385" t="s">
        <v>8723</v>
      </c>
      <c r="N837" s="382" t="s">
        <v>7107</v>
      </c>
      <c r="O837" s="386">
        <v>700</v>
      </c>
    </row>
    <row r="838" spans="1:15" ht="16.8" customHeight="1" thickBot="1" x14ac:dyDescent="0.35">
      <c r="A838" s="351" t="s">
        <v>3359</v>
      </c>
      <c r="B838" s="411" t="s">
        <v>6087</v>
      </c>
      <c r="C838" s="365" t="s">
        <v>6130</v>
      </c>
      <c r="D838" s="366" t="s">
        <v>6126</v>
      </c>
      <c r="E838" s="384" t="s">
        <v>4139</v>
      </c>
      <c r="F838" s="394" t="s">
        <v>7230</v>
      </c>
      <c r="G838" s="394" t="s">
        <v>7231</v>
      </c>
      <c r="H838" s="394" t="s">
        <v>7232</v>
      </c>
      <c r="I838" s="397">
        <v>300</v>
      </c>
      <c r="J838" s="394" t="s">
        <v>7098</v>
      </c>
      <c r="K838" s="384">
        <v>1</v>
      </c>
      <c r="L838" s="384">
        <v>2</v>
      </c>
      <c r="M838" s="385" t="s">
        <v>8724</v>
      </c>
      <c r="N838" s="382" t="s">
        <v>7098</v>
      </c>
      <c r="O838" s="386">
        <v>300</v>
      </c>
    </row>
    <row r="839" spans="1:15" ht="16.8" customHeight="1" thickBot="1" x14ac:dyDescent="0.35">
      <c r="A839" s="351" t="s">
        <v>8725</v>
      </c>
      <c r="B839" s="417" t="s">
        <v>6059</v>
      </c>
      <c r="C839" s="365" t="s">
        <v>6130</v>
      </c>
      <c r="D839" s="366" t="s">
        <v>6126</v>
      </c>
      <c r="E839" s="384" t="s">
        <v>4139</v>
      </c>
      <c r="F839" s="394" t="s">
        <v>7230</v>
      </c>
      <c r="G839" s="394" t="s">
        <v>7231</v>
      </c>
      <c r="H839" s="394" t="s">
        <v>7232</v>
      </c>
      <c r="I839" s="397">
        <v>300</v>
      </c>
      <c r="J839" s="394" t="s">
        <v>7098</v>
      </c>
      <c r="K839" s="384">
        <v>1</v>
      </c>
      <c r="L839" s="384">
        <v>2</v>
      </c>
      <c r="M839" s="385" t="s">
        <v>8726</v>
      </c>
      <c r="N839" s="382" t="s">
        <v>7098</v>
      </c>
      <c r="O839" s="386">
        <v>300</v>
      </c>
    </row>
    <row r="840" spans="1:15" ht="16.8" customHeight="1" thickBot="1" x14ac:dyDescent="0.35">
      <c r="A840" s="351" t="s">
        <v>8727</v>
      </c>
      <c r="B840" s="417" t="s">
        <v>6059</v>
      </c>
      <c r="C840" s="365" t="s">
        <v>6130</v>
      </c>
      <c r="D840" s="366" t="s">
        <v>6126</v>
      </c>
      <c r="E840" s="384" t="s">
        <v>4139</v>
      </c>
      <c r="F840" s="394" t="s">
        <v>7230</v>
      </c>
      <c r="G840" s="394" t="s">
        <v>7231</v>
      </c>
      <c r="H840" s="394" t="s">
        <v>7232</v>
      </c>
      <c r="I840" s="395">
        <v>1.4</v>
      </c>
      <c r="J840" s="394" t="s">
        <v>7099</v>
      </c>
      <c r="K840" s="384">
        <v>2</v>
      </c>
      <c r="L840" s="384">
        <v>2</v>
      </c>
      <c r="M840" s="385" t="s">
        <v>8728</v>
      </c>
      <c r="N840" s="382" t="s">
        <v>7115</v>
      </c>
      <c r="O840" s="383">
        <v>2.8</v>
      </c>
    </row>
    <row r="841" spans="1:15" ht="16.8" customHeight="1" thickBot="1" x14ac:dyDescent="0.35">
      <c r="A841" s="351" t="s">
        <v>8729</v>
      </c>
      <c r="B841" s="404" t="s">
        <v>6073</v>
      </c>
      <c r="C841" s="365" t="s">
        <v>6130</v>
      </c>
      <c r="D841" s="366" t="s">
        <v>6126</v>
      </c>
      <c r="E841" s="384" t="s">
        <v>4139</v>
      </c>
      <c r="F841" s="394" t="s">
        <v>7230</v>
      </c>
      <c r="G841" s="394" t="s">
        <v>7231</v>
      </c>
      <c r="H841" s="394" t="s">
        <v>7232</v>
      </c>
      <c r="I841" s="397">
        <v>300</v>
      </c>
      <c r="J841" s="394" t="s">
        <v>7098</v>
      </c>
      <c r="K841" s="384">
        <v>1</v>
      </c>
      <c r="L841" s="384">
        <v>2</v>
      </c>
      <c r="M841" s="385" t="s">
        <v>8730</v>
      </c>
      <c r="N841" s="382" t="s">
        <v>7098</v>
      </c>
      <c r="O841" s="386">
        <v>300</v>
      </c>
    </row>
    <row r="842" spans="1:15" ht="16.8" customHeight="1" thickBot="1" x14ac:dyDescent="0.35">
      <c r="A842" s="351" t="s">
        <v>8731</v>
      </c>
      <c r="B842" s="404" t="s">
        <v>6083</v>
      </c>
      <c r="C842" s="365" t="s">
        <v>6130</v>
      </c>
      <c r="D842" s="366" t="s">
        <v>6126</v>
      </c>
      <c r="E842" s="384" t="s">
        <v>4139</v>
      </c>
      <c r="F842" s="394" t="s">
        <v>7230</v>
      </c>
      <c r="G842" s="394" t="s">
        <v>7231</v>
      </c>
      <c r="H842" s="394" t="s">
        <v>7232</v>
      </c>
      <c r="I842" s="397">
        <v>300</v>
      </c>
      <c r="J842" s="394" t="s">
        <v>7098</v>
      </c>
      <c r="K842" s="384">
        <v>1</v>
      </c>
      <c r="L842" s="384">
        <v>2</v>
      </c>
      <c r="M842" s="385" t="s">
        <v>8732</v>
      </c>
      <c r="N842" s="382" t="s">
        <v>7098</v>
      </c>
      <c r="O842" s="386">
        <v>300</v>
      </c>
    </row>
    <row r="843" spans="1:15" ht="16.8" customHeight="1" thickBot="1" x14ac:dyDescent="0.35">
      <c r="A843" s="351" t="s">
        <v>8733</v>
      </c>
      <c r="B843" s="404" t="s">
        <v>6083</v>
      </c>
      <c r="C843" s="365" t="s">
        <v>6130</v>
      </c>
      <c r="D843" s="366" t="s">
        <v>6126</v>
      </c>
      <c r="E843" s="384" t="s">
        <v>4139</v>
      </c>
      <c r="F843" s="394" t="s">
        <v>7230</v>
      </c>
      <c r="G843" s="394" t="s">
        <v>7231</v>
      </c>
      <c r="H843" s="394" t="s">
        <v>7232</v>
      </c>
      <c r="I843" s="397">
        <v>300</v>
      </c>
      <c r="J843" s="394" t="s">
        <v>7098</v>
      </c>
      <c r="K843" s="384">
        <v>1</v>
      </c>
      <c r="L843" s="384">
        <v>2</v>
      </c>
      <c r="M843" s="385" t="s">
        <v>8734</v>
      </c>
      <c r="N843" s="382" t="s">
        <v>7098</v>
      </c>
      <c r="O843" s="386">
        <v>300</v>
      </c>
    </row>
    <row r="844" spans="1:15" ht="16.8" customHeight="1" thickBot="1" x14ac:dyDescent="0.35">
      <c r="A844" s="351" t="s">
        <v>8735</v>
      </c>
      <c r="B844" s="396" t="s">
        <v>6110</v>
      </c>
      <c r="C844" s="365" t="s">
        <v>6130</v>
      </c>
      <c r="D844" s="366" t="s">
        <v>6126</v>
      </c>
      <c r="E844" s="384" t="s">
        <v>4139</v>
      </c>
      <c r="F844" s="394" t="s">
        <v>7230</v>
      </c>
      <c r="G844" s="394" t="s">
        <v>7231</v>
      </c>
      <c r="H844" s="394" t="s">
        <v>7232</v>
      </c>
      <c r="I844" s="397">
        <v>300</v>
      </c>
      <c r="J844" s="394" t="s">
        <v>7098</v>
      </c>
      <c r="K844" s="384">
        <v>4</v>
      </c>
      <c r="L844" s="384">
        <v>2</v>
      </c>
      <c r="M844" s="385" t="s">
        <v>8736</v>
      </c>
      <c r="N844" s="382" t="s">
        <v>7104</v>
      </c>
      <c r="O844" s="383">
        <v>1.2</v>
      </c>
    </row>
    <row r="845" spans="1:15" ht="16.8" customHeight="1" thickBot="1" x14ac:dyDescent="0.35">
      <c r="A845" s="351" t="s">
        <v>598</v>
      </c>
      <c r="B845" s="437" t="s">
        <v>6870</v>
      </c>
      <c r="C845" s="365" t="s">
        <v>6130</v>
      </c>
      <c r="D845" s="366" t="s">
        <v>6126</v>
      </c>
      <c r="E845" s="384" t="s">
        <v>4139</v>
      </c>
      <c r="F845" s="394" t="s">
        <v>7230</v>
      </c>
      <c r="G845" s="394" t="s">
        <v>7231</v>
      </c>
      <c r="H845" s="394" t="s">
        <v>7232</v>
      </c>
      <c r="I845" s="397">
        <v>300</v>
      </c>
      <c r="J845" s="394" t="s">
        <v>7098</v>
      </c>
      <c r="K845" s="384">
        <v>1</v>
      </c>
      <c r="L845" s="384">
        <v>2</v>
      </c>
      <c r="M845" s="385" t="s">
        <v>8737</v>
      </c>
      <c r="N845" s="382" t="s">
        <v>7098</v>
      </c>
      <c r="O845" s="386">
        <v>300</v>
      </c>
    </row>
    <row r="846" spans="1:15" ht="16.8" customHeight="1" thickBot="1" x14ac:dyDescent="0.35">
      <c r="A846" s="351" t="s">
        <v>8738</v>
      </c>
      <c r="B846" s="413" t="s">
        <v>7169</v>
      </c>
      <c r="C846" s="365" t="s">
        <v>6130</v>
      </c>
      <c r="D846" s="366" t="s">
        <v>6126</v>
      </c>
      <c r="E846" s="384" t="s">
        <v>4139</v>
      </c>
      <c r="F846" s="394" t="s">
        <v>7230</v>
      </c>
      <c r="G846" s="394" t="s">
        <v>7234</v>
      </c>
      <c r="H846" s="394" t="s">
        <v>7232</v>
      </c>
      <c r="I846" s="395">
        <v>1.4</v>
      </c>
      <c r="J846" s="394" t="s">
        <v>7099</v>
      </c>
      <c r="K846" s="384">
        <v>1</v>
      </c>
      <c r="L846" s="384">
        <v>2</v>
      </c>
      <c r="M846" s="385" t="s">
        <v>8739</v>
      </c>
      <c r="N846" s="382" t="s">
        <v>7099</v>
      </c>
      <c r="O846" s="383">
        <v>1.4</v>
      </c>
    </row>
    <row r="847" spans="1:15" ht="16.8" customHeight="1" thickBot="1" x14ac:dyDescent="0.35">
      <c r="A847" s="351" t="s">
        <v>8740</v>
      </c>
      <c r="B847" s="450" t="s">
        <v>8741</v>
      </c>
      <c r="C847" s="365" t="s">
        <v>6130</v>
      </c>
      <c r="D847" s="366" t="s">
        <v>6126</v>
      </c>
      <c r="E847" s="384" t="s">
        <v>4139</v>
      </c>
      <c r="F847" s="394" t="s">
        <v>7230</v>
      </c>
      <c r="G847" s="394" t="s">
        <v>7231</v>
      </c>
      <c r="H847" s="394" t="s">
        <v>7232</v>
      </c>
      <c r="I847" s="397">
        <v>300</v>
      </c>
      <c r="J847" s="394" t="s">
        <v>7098</v>
      </c>
      <c r="K847" s="384">
        <v>1</v>
      </c>
      <c r="L847" s="384">
        <v>3</v>
      </c>
      <c r="M847" s="385" t="s">
        <v>8742</v>
      </c>
      <c r="N847" s="382" t="s">
        <v>7098</v>
      </c>
      <c r="O847" s="386">
        <v>300</v>
      </c>
    </row>
    <row r="848" spans="1:15" ht="16.8" customHeight="1" thickBot="1" x14ac:dyDescent="0.35">
      <c r="A848" s="351" t="s">
        <v>8743</v>
      </c>
      <c r="B848" s="419" t="s">
        <v>6075</v>
      </c>
      <c r="C848" s="365" t="s">
        <v>6130</v>
      </c>
      <c r="D848" s="366" t="s">
        <v>6126</v>
      </c>
      <c r="E848" s="384" t="s">
        <v>4139</v>
      </c>
      <c r="F848" s="394" t="s">
        <v>7230</v>
      </c>
      <c r="G848" s="394" t="s">
        <v>7231</v>
      </c>
      <c r="H848" s="394" t="s">
        <v>7232</v>
      </c>
      <c r="I848" s="397">
        <v>300</v>
      </c>
      <c r="J848" s="394" t="s">
        <v>7098</v>
      </c>
      <c r="K848" s="384">
        <v>1</v>
      </c>
      <c r="L848" s="384">
        <v>3</v>
      </c>
      <c r="M848" s="385" t="s">
        <v>8744</v>
      </c>
      <c r="N848" s="382" t="s">
        <v>7098</v>
      </c>
      <c r="O848" s="386">
        <v>300</v>
      </c>
    </row>
    <row r="849" spans="1:15" ht="16.8" customHeight="1" thickBot="1" x14ac:dyDescent="0.35">
      <c r="A849" s="351" t="s">
        <v>8745</v>
      </c>
      <c r="B849" s="407" t="s">
        <v>1101</v>
      </c>
      <c r="C849" s="365" t="s">
        <v>6130</v>
      </c>
      <c r="D849" s="366" t="s">
        <v>6126</v>
      </c>
      <c r="E849" s="384" t="s">
        <v>4139</v>
      </c>
      <c r="F849" s="394" t="s">
        <v>7230</v>
      </c>
      <c r="G849" s="394" t="s">
        <v>7231</v>
      </c>
      <c r="H849" s="394" t="s">
        <v>7232</v>
      </c>
      <c r="I849" s="397">
        <v>300</v>
      </c>
      <c r="J849" s="394" t="s">
        <v>7098</v>
      </c>
      <c r="K849" s="384">
        <v>1</v>
      </c>
      <c r="L849" s="384">
        <v>3</v>
      </c>
      <c r="M849" s="385" t="s">
        <v>8746</v>
      </c>
      <c r="N849" s="382" t="s">
        <v>7098</v>
      </c>
      <c r="O849" s="386">
        <v>300</v>
      </c>
    </row>
    <row r="850" spans="1:15" ht="16.8" customHeight="1" thickBot="1" x14ac:dyDescent="0.35">
      <c r="A850" s="351" t="s">
        <v>8747</v>
      </c>
      <c r="B850" s="431" t="s">
        <v>6069</v>
      </c>
      <c r="C850" s="365" t="s">
        <v>6130</v>
      </c>
      <c r="D850" s="366" t="s">
        <v>6126</v>
      </c>
      <c r="E850" s="384" t="s">
        <v>4139</v>
      </c>
      <c r="F850" s="394" t="s">
        <v>7230</v>
      </c>
      <c r="G850" s="394" t="s">
        <v>7231</v>
      </c>
      <c r="H850" s="394" t="s">
        <v>7232</v>
      </c>
      <c r="I850" s="397">
        <v>300</v>
      </c>
      <c r="J850" s="394" t="s">
        <v>7098</v>
      </c>
      <c r="K850" s="384">
        <v>1</v>
      </c>
      <c r="L850" s="384">
        <v>3</v>
      </c>
      <c r="M850" s="385" t="s">
        <v>8748</v>
      </c>
      <c r="N850" s="382" t="s">
        <v>7098</v>
      </c>
      <c r="O850" s="386">
        <v>300</v>
      </c>
    </row>
    <row r="851" spans="1:15" ht="16.8" customHeight="1" thickBot="1" x14ac:dyDescent="0.35">
      <c r="A851" s="351" t="s">
        <v>8749</v>
      </c>
      <c r="B851" s="422" t="s">
        <v>1106</v>
      </c>
      <c r="C851" s="365" t="s">
        <v>6130</v>
      </c>
      <c r="D851" s="366" t="s">
        <v>6126</v>
      </c>
      <c r="E851" s="384" t="s">
        <v>4139</v>
      </c>
      <c r="F851" s="394" t="s">
        <v>7230</v>
      </c>
      <c r="G851" s="394" t="s">
        <v>7231</v>
      </c>
      <c r="H851" s="394" t="s">
        <v>7232</v>
      </c>
      <c r="I851" s="397">
        <v>700</v>
      </c>
      <c r="J851" s="394" t="s">
        <v>7107</v>
      </c>
      <c r="K851" s="384">
        <v>1</v>
      </c>
      <c r="L851" s="384">
        <v>3</v>
      </c>
      <c r="M851" s="385" t="s">
        <v>8750</v>
      </c>
      <c r="N851" s="382" t="s">
        <v>7107</v>
      </c>
      <c r="O851" s="386">
        <v>700</v>
      </c>
    </row>
    <row r="852" spans="1:15" ht="16.8" customHeight="1" thickBot="1" x14ac:dyDescent="0.35">
      <c r="A852" s="351" t="s">
        <v>8751</v>
      </c>
      <c r="B852" s="398" t="s">
        <v>6082</v>
      </c>
      <c r="C852" s="365" t="s">
        <v>6130</v>
      </c>
      <c r="D852" s="366" t="s">
        <v>6126</v>
      </c>
      <c r="E852" s="384" t="s">
        <v>4139</v>
      </c>
      <c r="F852" s="394" t="s">
        <v>7230</v>
      </c>
      <c r="G852" s="394" t="s">
        <v>7231</v>
      </c>
      <c r="H852" s="394" t="s">
        <v>7232</v>
      </c>
      <c r="I852" s="397">
        <v>300</v>
      </c>
      <c r="J852" s="394" t="s">
        <v>7098</v>
      </c>
      <c r="K852" s="384">
        <v>1</v>
      </c>
      <c r="L852" s="384">
        <v>3</v>
      </c>
      <c r="M852" s="385" t="s">
        <v>8752</v>
      </c>
      <c r="N852" s="382" t="s">
        <v>7098</v>
      </c>
      <c r="O852" s="386">
        <v>300</v>
      </c>
    </row>
    <row r="853" spans="1:15" ht="16.8" customHeight="1" thickBot="1" x14ac:dyDescent="0.35">
      <c r="A853" s="351" t="s">
        <v>1895</v>
      </c>
      <c r="B853" s="428" t="s">
        <v>6891</v>
      </c>
      <c r="C853" s="365" t="s">
        <v>6130</v>
      </c>
      <c r="D853" s="366" t="s">
        <v>6126</v>
      </c>
      <c r="E853" s="384" t="s">
        <v>4139</v>
      </c>
      <c r="F853" s="394" t="s">
        <v>7230</v>
      </c>
      <c r="G853" s="394" t="s">
        <v>7231</v>
      </c>
      <c r="H853" s="394" t="s">
        <v>7232</v>
      </c>
      <c r="I853" s="395">
        <v>1.4</v>
      </c>
      <c r="J853" s="394" t="s">
        <v>7099</v>
      </c>
      <c r="K853" s="384">
        <v>1</v>
      </c>
      <c r="L853" s="384">
        <v>3</v>
      </c>
      <c r="M853" s="385" t="s">
        <v>8753</v>
      </c>
      <c r="N853" s="382" t="s">
        <v>7099</v>
      </c>
      <c r="O853" s="383">
        <v>1.4</v>
      </c>
    </row>
    <row r="854" spans="1:15" ht="16.8" customHeight="1" thickBot="1" x14ac:dyDescent="0.35">
      <c r="A854" s="351" t="s">
        <v>8754</v>
      </c>
      <c r="B854" s="365" t="s">
        <v>6072</v>
      </c>
      <c r="C854" s="365" t="s">
        <v>6130</v>
      </c>
      <c r="D854" s="366" t="s">
        <v>6126</v>
      </c>
      <c r="E854" s="384" t="s">
        <v>4139</v>
      </c>
      <c r="F854" s="394" t="s">
        <v>7230</v>
      </c>
      <c r="G854" s="394" t="s">
        <v>7231</v>
      </c>
      <c r="H854" s="394" t="s">
        <v>7232</v>
      </c>
      <c r="I854" s="397">
        <v>300</v>
      </c>
      <c r="J854" s="394" t="s">
        <v>7098</v>
      </c>
      <c r="K854" s="384">
        <v>2</v>
      </c>
      <c r="L854" s="384">
        <v>3</v>
      </c>
      <c r="M854" s="385" t="s">
        <v>8755</v>
      </c>
      <c r="N854" s="382" t="s">
        <v>7105</v>
      </c>
      <c r="O854" s="386">
        <v>600</v>
      </c>
    </row>
    <row r="855" spans="1:15" ht="16.8" customHeight="1" thickBot="1" x14ac:dyDescent="0.35">
      <c r="A855" s="351" t="s">
        <v>8756</v>
      </c>
      <c r="B855" s="414" t="s">
        <v>1119</v>
      </c>
      <c r="C855" s="365" t="s">
        <v>6130</v>
      </c>
      <c r="D855" s="366" t="s">
        <v>6126</v>
      </c>
      <c r="E855" s="384" t="s">
        <v>4139</v>
      </c>
      <c r="F855" s="394" t="s">
        <v>7230</v>
      </c>
      <c r="G855" s="394" t="s">
        <v>7231</v>
      </c>
      <c r="H855" s="394" t="s">
        <v>7232</v>
      </c>
      <c r="I855" s="397">
        <v>300</v>
      </c>
      <c r="J855" s="394" t="s">
        <v>7098</v>
      </c>
      <c r="K855" s="384">
        <v>2</v>
      </c>
      <c r="L855" s="384">
        <v>3</v>
      </c>
      <c r="M855" s="385" t="s">
        <v>8757</v>
      </c>
      <c r="N855" s="382" t="s">
        <v>7105</v>
      </c>
      <c r="O855" s="386">
        <v>600</v>
      </c>
    </row>
    <row r="856" spans="1:15" ht="16.8" customHeight="1" thickBot="1" x14ac:dyDescent="0.35">
      <c r="A856" s="351" t="s">
        <v>599</v>
      </c>
      <c r="B856" s="455" t="s">
        <v>8187</v>
      </c>
      <c r="C856" s="365" t="s">
        <v>6130</v>
      </c>
      <c r="D856" s="366" t="s">
        <v>6126</v>
      </c>
      <c r="E856" s="384" t="s">
        <v>4139</v>
      </c>
      <c r="F856" s="394" t="s">
        <v>7230</v>
      </c>
      <c r="G856" s="394" t="s">
        <v>7231</v>
      </c>
      <c r="H856" s="394" t="s">
        <v>7232</v>
      </c>
      <c r="I856" s="395">
        <v>1.4</v>
      </c>
      <c r="J856" s="394" t="s">
        <v>7099</v>
      </c>
      <c r="K856" s="384">
        <v>1</v>
      </c>
      <c r="L856" s="384">
        <v>3</v>
      </c>
      <c r="M856" s="385" t="s">
        <v>600</v>
      </c>
      <c r="N856" s="382" t="s">
        <v>7099</v>
      </c>
      <c r="O856" s="383">
        <v>1.4</v>
      </c>
    </row>
    <row r="857" spans="1:15" ht="16.8" customHeight="1" thickBot="1" x14ac:dyDescent="0.35">
      <c r="A857" s="351" t="s">
        <v>8758</v>
      </c>
      <c r="B857" s="399" t="s">
        <v>1123</v>
      </c>
      <c r="C857" s="365" t="s">
        <v>6130</v>
      </c>
      <c r="D857" s="366" t="s">
        <v>6126</v>
      </c>
      <c r="E857" s="384" t="s">
        <v>4139</v>
      </c>
      <c r="F857" s="394" t="s">
        <v>7230</v>
      </c>
      <c r="G857" s="394" t="s">
        <v>7231</v>
      </c>
      <c r="H857" s="394" t="s">
        <v>7232</v>
      </c>
      <c r="I857" s="395">
        <v>1</v>
      </c>
      <c r="J857" s="394" t="s">
        <v>7101</v>
      </c>
      <c r="K857" s="384">
        <v>2</v>
      </c>
      <c r="L857" s="384">
        <v>3</v>
      </c>
      <c r="M857" s="385" t="s">
        <v>8759</v>
      </c>
      <c r="N857" s="382" t="s">
        <v>7114</v>
      </c>
      <c r="O857" s="383">
        <v>2</v>
      </c>
    </row>
    <row r="858" spans="1:15" ht="16.8" customHeight="1" thickBot="1" x14ac:dyDescent="0.35">
      <c r="A858" s="351" t="s">
        <v>8760</v>
      </c>
      <c r="B858" s="399" t="s">
        <v>1123</v>
      </c>
      <c r="C858" s="365" t="s">
        <v>6130</v>
      </c>
      <c r="D858" s="366" t="s">
        <v>6126</v>
      </c>
      <c r="E858" s="384" t="s">
        <v>4139</v>
      </c>
      <c r="F858" s="394" t="s">
        <v>7230</v>
      </c>
      <c r="G858" s="394" t="s">
        <v>7231</v>
      </c>
      <c r="H858" s="394" t="s">
        <v>7232</v>
      </c>
      <c r="I858" s="395">
        <v>1</v>
      </c>
      <c r="J858" s="394" t="s">
        <v>7101</v>
      </c>
      <c r="K858" s="384">
        <v>3</v>
      </c>
      <c r="L858" s="384">
        <v>3</v>
      </c>
      <c r="M858" s="385" t="s">
        <v>8761</v>
      </c>
      <c r="N858" s="382" t="s">
        <v>7103</v>
      </c>
      <c r="O858" s="383">
        <v>3</v>
      </c>
    </row>
    <row r="859" spans="1:15" ht="16.8" customHeight="1" thickBot="1" x14ac:dyDescent="0.35">
      <c r="A859" s="351" t="s">
        <v>12</v>
      </c>
      <c r="B859" s="424" t="s">
        <v>6096</v>
      </c>
      <c r="C859" s="365" t="s">
        <v>6130</v>
      </c>
      <c r="D859" s="366" t="s">
        <v>6126</v>
      </c>
      <c r="E859" s="384" t="s">
        <v>4139</v>
      </c>
      <c r="F859" s="394" t="s">
        <v>7230</v>
      </c>
      <c r="G859" s="394" t="s">
        <v>7231</v>
      </c>
      <c r="H859" s="394" t="s">
        <v>7232</v>
      </c>
      <c r="I859" s="397">
        <v>500</v>
      </c>
      <c r="J859" s="394" t="s">
        <v>7095</v>
      </c>
      <c r="K859" s="384">
        <v>1</v>
      </c>
      <c r="L859" s="384">
        <v>3</v>
      </c>
      <c r="M859" s="385" t="s">
        <v>8762</v>
      </c>
      <c r="N859" s="382" t="s">
        <v>7095</v>
      </c>
      <c r="O859" s="386">
        <v>500</v>
      </c>
    </row>
    <row r="860" spans="1:15" ht="16.8" customHeight="1" thickBot="1" x14ac:dyDescent="0.35">
      <c r="A860" s="351" t="s">
        <v>8763</v>
      </c>
      <c r="B860" s="424" t="s">
        <v>6096</v>
      </c>
      <c r="C860" s="365" t="s">
        <v>6130</v>
      </c>
      <c r="D860" s="366" t="s">
        <v>6126</v>
      </c>
      <c r="E860" s="384" t="s">
        <v>4139</v>
      </c>
      <c r="F860" s="394" t="s">
        <v>7230</v>
      </c>
      <c r="G860" s="394" t="s">
        <v>7231</v>
      </c>
      <c r="H860" s="394" t="s">
        <v>7232</v>
      </c>
      <c r="I860" s="397">
        <v>300</v>
      </c>
      <c r="J860" s="394" t="s">
        <v>7098</v>
      </c>
      <c r="K860" s="384">
        <v>2</v>
      </c>
      <c r="L860" s="384">
        <v>3</v>
      </c>
      <c r="M860" s="385" t="s">
        <v>8764</v>
      </c>
      <c r="N860" s="382" t="s">
        <v>7105</v>
      </c>
      <c r="O860" s="386">
        <v>600</v>
      </c>
    </row>
    <row r="861" spans="1:15" ht="16.8" customHeight="1" thickBot="1" x14ac:dyDescent="0.35">
      <c r="A861" s="351" t="s">
        <v>2157</v>
      </c>
      <c r="B861" s="416" t="s">
        <v>6064</v>
      </c>
      <c r="C861" s="365" t="s">
        <v>6130</v>
      </c>
      <c r="D861" s="366" t="s">
        <v>6126</v>
      </c>
      <c r="E861" s="384" t="s">
        <v>4139</v>
      </c>
      <c r="F861" s="394" t="s">
        <v>7230</v>
      </c>
      <c r="G861" s="394" t="s">
        <v>7231</v>
      </c>
      <c r="H861" s="394" t="s">
        <v>7232</v>
      </c>
      <c r="I861" s="397">
        <v>300</v>
      </c>
      <c r="J861" s="394" t="s">
        <v>7098</v>
      </c>
      <c r="K861" s="384">
        <v>2</v>
      </c>
      <c r="L861" s="384">
        <v>3</v>
      </c>
      <c r="M861" s="385" t="s">
        <v>8765</v>
      </c>
      <c r="N861" s="382" t="s">
        <v>7105</v>
      </c>
      <c r="O861" s="386">
        <v>600</v>
      </c>
    </row>
    <row r="862" spans="1:15" ht="16.8" customHeight="1" thickBot="1" x14ac:dyDescent="0.35">
      <c r="A862" s="351" t="s">
        <v>8766</v>
      </c>
      <c r="B862" s="430" t="s">
        <v>6071</v>
      </c>
      <c r="C862" s="365" t="s">
        <v>6130</v>
      </c>
      <c r="D862" s="366" t="s">
        <v>6126</v>
      </c>
      <c r="E862" s="384" t="s">
        <v>4139</v>
      </c>
      <c r="F862" s="394" t="s">
        <v>7230</v>
      </c>
      <c r="G862" s="394" t="s">
        <v>7231</v>
      </c>
      <c r="H862" s="394" t="s">
        <v>7232</v>
      </c>
      <c r="I862" s="397">
        <v>300</v>
      </c>
      <c r="J862" s="394" t="s">
        <v>7098</v>
      </c>
      <c r="K862" s="384">
        <v>1</v>
      </c>
      <c r="L862" s="384">
        <v>3</v>
      </c>
      <c r="M862" s="385" t="s">
        <v>8767</v>
      </c>
      <c r="N862" s="382" t="s">
        <v>7098</v>
      </c>
      <c r="O862" s="386">
        <v>300</v>
      </c>
    </row>
    <row r="863" spans="1:15" ht="16.8" customHeight="1" thickBot="1" x14ac:dyDescent="0.35">
      <c r="A863" s="351" t="s">
        <v>8768</v>
      </c>
      <c r="B863" s="398" t="s">
        <v>6871</v>
      </c>
      <c r="C863" s="365" t="s">
        <v>6130</v>
      </c>
      <c r="D863" s="366" t="s">
        <v>6126</v>
      </c>
      <c r="E863" s="384" t="s">
        <v>4139</v>
      </c>
      <c r="F863" s="394" t="s">
        <v>7230</v>
      </c>
      <c r="G863" s="394" t="s">
        <v>7231</v>
      </c>
      <c r="H863" s="394" t="s">
        <v>7232</v>
      </c>
      <c r="I863" s="397">
        <v>500</v>
      </c>
      <c r="J863" s="394" t="s">
        <v>7095</v>
      </c>
      <c r="K863" s="384">
        <v>4</v>
      </c>
      <c r="L863" s="384">
        <v>3</v>
      </c>
      <c r="M863" s="385" t="s">
        <v>8769</v>
      </c>
      <c r="N863" s="382" t="s">
        <v>7129</v>
      </c>
      <c r="O863" s="383">
        <v>2</v>
      </c>
    </row>
    <row r="864" spans="1:15" ht="16.8" customHeight="1" thickBot="1" x14ac:dyDescent="0.35">
      <c r="A864" s="351" t="s">
        <v>8770</v>
      </c>
      <c r="B864" s="398" t="s">
        <v>6871</v>
      </c>
      <c r="C864" s="365" t="s">
        <v>6130</v>
      </c>
      <c r="D864" s="366" t="s">
        <v>6126</v>
      </c>
      <c r="E864" s="384" t="s">
        <v>4139</v>
      </c>
      <c r="F864" s="394" t="s">
        <v>7230</v>
      </c>
      <c r="G864" s="394" t="s">
        <v>7231</v>
      </c>
      <c r="H864" s="394" t="s">
        <v>7232</v>
      </c>
      <c r="I864" s="397">
        <v>300</v>
      </c>
      <c r="J864" s="394" t="s">
        <v>7098</v>
      </c>
      <c r="K864" s="384">
        <v>5</v>
      </c>
      <c r="L864" s="384">
        <v>3</v>
      </c>
      <c r="M864" s="385" t="s">
        <v>8771</v>
      </c>
      <c r="N864" s="382" t="s">
        <v>7109</v>
      </c>
      <c r="O864" s="383">
        <v>1.5</v>
      </c>
    </row>
    <row r="865" spans="1:15" ht="16.8" customHeight="1" thickBot="1" x14ac:dyDescent="0.35">
      <c r="A865" s="351" t="s">
        <v>8772</v>
      </c>
      <c r="B865" s="418" t="s">
        <v>6873</v>
      </c>
      <c r="C865" s="365" t="s">
        <v>6130</v>
      </c>
      <c r="D865" s="366" t="s">
        <v>6126</v>
      </c>
      <c r="E865" s="384" t="s">
        <v>4139</v>
      </c>
      <c r="F865" s="394" t="s">
        <v>7230</v>
      </c>
      <c r="G865" s="394" t="s">
        <v>7231</v>
      </c>
      <c r="H865" s="394" t="s">
        <v>7232</v>
      </c>
      <c r="I865" s="397">
        <v>300</v>
      </c>
      <c r="J865" s="394" t="s">
        <v>7098</v>
      </c>
      <c r="K865" s="384">
        <v>2</v>
      </c>
      <c r="L865" s="384">
        <v>3</v>
      </c>
      <c r="M865" s="385" t="s">
        <v>8773</v>
      </c>
      <c r="N865" s="382" t="s">
        <v>7105</v>
      </c>
      <c r="O865" s="386">
        <v>600</v>
      </c>
    </row>
    <row r="866" spans="1:15" ht="16.8" customHeight="1" thickBot="1" x14ac:dyDescent="0.35">
      <c r="A866" s="351" t="s">
        <v>8774</v>
      </c>
      <c r="B866" s="418" t="s">
        <v>6873</v>
      </c>
      <c r="C866" s="365" t="s">
        <v>6130</v>
      </c>
      <c r="D866" s="366" t="s">
        <v>6126</v>
      </c>
      <c r="E866" s="384" t="s">
        <v>4139</v>
      </c>
      <c r="F866" s="394" t="s">
        <v>7230</v>
      </c>
      <c r="G866" s="394" t="s">
        <v>7231</v>
      </c>
      <c r="H866" s="394" t="s">
        <v>7232</v>
      </c>
      <c r="I866" s="397">
        <v>300</v>
      </c>
      <c r="J866" s="394" t="s">
        <v>7098</v>
      </c>
      <c r="K866" s="384">
        <v>1</v>
      </c>
      <c r="L866" s="384">
        <v>3</v>
      </c>
      <c r="M866" s="385" t="s">
        <v>8775</v>
      </c>
      <c r="N866" s="382" t="s">
        <v>7098</v>
      </c>
      <c r="O866" s="386">
        <v>300</v>
      </c>
    </row>
    <row r="867" spans="1:15" ht="16.8" customHeight="1" thickBot="1" x14ac:dyDescent="0.35">
      <c r="A867" s="351" t="s">
        <v>8776</v>
      </c>
      <c r="B867" s="418" t="s">
        <v>6873</v>
      </c>
      <c r="C867" s="365" t="s">
        <v>6130</v>
      </c>
      <c r="D867" s="366" t="s">
        <v>6126</v>
      </c>
      <c r="E867" s="384" t="s">
        <v>4139</v>
      </c>
      <c r="F867" s="394" t="s">
        <v>7230</v>
      </c>
      <c r="G867" s="394" t="s">
        <v>7231</v>
      </c>
      <c r="H867" s="394" t="s">
        <v>7232</v>
      </c>
      <c r="I867" s="397">
        <v>300</v>
      </c>
      <c r="J867" s="394" t="s">
        <v>7098</v>
      </c>
      <c r="K867" s="384">
        <v>5</v>
      </c>
      <c r="L867" s="384">
        <v>3</v>
      </c>
      <c r="M867" s="385" t="s">
        <v>8777</v>
      </c>
      <c r="N867" s="382" t="s">
        <v>7109</v>
      </c>
      <c r="O867" s="383">
        <v>1.5</v>
      </c>
    </row>
    <row r="868" spans="1:15" ht="16.8" customHeight="1" thickBot="1" x14ac:dyDescent="0.35">
      <c r="A868" s="351" t="s">
        <v>8778</v>
      </c>
      <c r="B868" s="432" t="s">
        <v>6872</v>
      </c>
      <c r="C868" s="365" t="s">
        <v>6130</v>
      </c>
      <c r="D868" s="366" t="s">
        <v>6126</v>
      </c>
      <c r="E868" s="384" t="s">
        <v>4139</v>
      </c>
      <c r="F868" s="394" t="s">
        <v>7230</v>
      </c>
      <c r="G868" s="394" t="s">
        <v>7231</v>
      </c>
      <c r="H868" s="394" t="s">
        <v>7232</v>
      </c>
      <c r="I868" s="397">
        <v>700</v>
      </c>
      <c r="J868" s="394" t="s">
        <v>7107</v>
      </c>
      <c r="K868" s="384">
        <v>1</v>
      </c>
      <c r="L868" s="384">
        <v>3</v>
      </c>
      <c r="M868" s="385" t="s">
        <v>8779</v>
      </c>
      <c r="N868" s="382" t="s">
        <v>7107</v>
      </c>
      <c r="O868" s="386">
        <v>700</v>
      </c>
    </row>
    <row r="869" spans="1:15" ht="16.8" customHeight="1" thickBot="1" x14ac:dyDescent="0.35">
      <c r="A869" s="351" t="s">
        <v>601</v>
      </c>
      <c r="B869" s="408" t="s">
        <v>1134</v>
      </c>
      <c r="C869" s="365" t="s">
        <v>6130</v>
      </c>
      <c r="D869" s="366" t="s">
        <v>6126</v>
      </c>
      <c r="E869" s="384" t="s">
        <v>4139</v>
      </c>
      <c r="F869" s="394" t="s">
        <v>7230</v>
      </c>
      <c r="G869" s="394" t="s">
        <v>7231</v>
      </c>
      <c r="H869" s="394" t="s">
        <v>7232</v>
      </c>
      <c r="I869" s="397">
        <v>300</v>
      </c>
      <c r="J869" s="394" t="s">
        <v>7098</v>
      </c>
      <c r="K869" s="384">
        <v>2</v>
      </c>
      <c r="L869" s="384">
        <v>3</v>
      </c>
      <c r="M869" s="385" t="s">
        <v>8780</v>
      </c>
      <c r="N869" s="382" t="s">
        <v>7105</v>
      </c>
      <c r="O869" s="386">
        <v>600</v>
      </c>
    </row>
    <row r="870" spans="1:15" ht="16.8" customHeight="1" thickBot="1" x14ac:dyDescent="0.35">
      <c r="A870" s="351" t="s">
        <v>8781</v>
      </c>
      <c r="B870" s="408" t="s">
        <v>1134</v>
      </c>
      <c r="C870" s="365" t="s">
        <v>6130</v>
      </c>
      <c r="D870" s="366" t="s">
        <v>6126</v>
      </c>
      <c r="E870" s="384" t="s">
        <v>4139</v>
      </c>
      <c r="F870" s="394" t="s">
        <v>7230</v>
      </c>
      <c r="G870" s="394" t="s">
        <v>7231</v>
      </c>
      <c r="H870" s="394" t="s">
        <v>7232</v>
      </c>
      <c r="I870" s="397">
        <v>300</v>
      </c>
      <c r="J870" s="394" t="s">
        <v>7098</v>
      </c>
      <c r="K870" s="384">
        <v>3</v>
      </c>
      <c r="L870" s="384">
        <v>3</v>
      </c>
      <c r="M870" s="385" t="s">
        <v>8782</v>
      </c>
      <c r="N870" s="382" t="s">
        <v>7100</v>
      </c>
      <c r="O870" s="386">
        <v>900</v>
      </c>
    </row>
    <row r="871" spans="1:15" ht="16.8" customHeight="1" thickBot="1" x14ac:dyDescent="0.35">
      <c r="A871" s="351" t="s">
        <v>8783</v>
      </c>
      <c r="B871" s="408" t="s">
        <v>1134</v>
      </c>
      <c r="C871" s="365" t="s">
        <v>6130</v>
      </c>
      <c r="D871" s="366" t="s">
        <v>6126</v>
      </c>
      <c r="E871" s="384" t="s">
        <v>4139</v>
      </c>
      <c r="F871" s="394" t="s">
        <v>7230</v>
      </c>
      <c r="G871" s="394" t="s">
        <v>7231</v>
      </c>
      <c r="H871" s="394" t="s">
        <v>7232</v>
      </c>
      <c r="I871" s="397">
        <v>700</v>
      </c>
      <c r="J871" s="394" t="s">
        <v>7107</v>
      </c>
      <c r="K871" s="384">
        <v>2</v>
      </c>
      <c r="L871" s="384">
        <v>3</v>
      </c>
      <c r="M871" s="385" t="s">
        <v>8784</v>
      </c>
      <c r="N871" s="382" t="s">
        <v>7119</v>
      </c>
      <c r="O871" s="383">
        <v>1.4</v>
      </c>
    </row>
    <row r="872" spans="1:15" ht="16.8" customHeight="1" thickBot="1" x14ac:dyDescent="0.35">
      <c r="A872" s="351" t="s">
        <v>8785</v>
      </c>
      <c r="B872" s="400" t="s">
        <v>6093</v>
      </c>
      <c r="C872" s="365" t="s">
        <v>6130</v>
      </c>
      <c r="D872" s="366" t="s">
        <v>6126</v>
      </c>
      <c r="E872" s="384" t="s">
        <v>4139</v>
      </c>
      <c r="F872" s="394" t="s">
        <v>7230</v>
      </c>
      <c r="G872" s="394" t="s">
        <v>7231</v>
      </c>
      <c r="H872" s="394" t="s">
        <v>7232</v>
      </c>
      <c r="I872" s="397">
        <v>300</v>
      </c>
      <c r="J872" s="394" t="s">
        <v>7098</v>
      </c>
      <c r="K872" s="384">
        <v>1</v>
      </c>
      <c r="L872" s="384">
        <v>3</v>
      </c>
      <c r="M872" s="385" t="s">
        <v>8786</v>
      </c>
      <c r="N872" s="382" t="s">
        <v>7098</v>
      </c>
      <c r="O872" s="386">
        <v>300</v>
      </c>
    </row>
    <row r="873" spans="1:15" ht="16.8" customHeight="1" thickBot="1" x14ac:dyDescent="0.35">
      <c r="A873" s="351" t="s">
        <v>602</v>
      </c>
      <c r="B873" s="400" t="s">
        <v>6093</v>
      </c>
      <c r="C873" s="365" t="s">
        <v>6130</v>
      </c>
      <c r="D873" s="366" t="s">
        <v>6126</v>
      </c>
      <c r="E873" s="384" t="s">
        <v>4139</v>
      </c>
      <c r="F873" s="394" t="s">
        <v>7230</v>
      </c>
      <c r="G873" s="394" t="s">
        <v>7231</v>
      </c>
      <c r="H873" s="394" t="s">
        <v>7232</v>
      </c>
      <c r="I873" s="397">
        <v>300</v>
      </c>
      <c r="J873" s="394" t="s">
        <v>7098</v>
      </c>
      <c r="K873" s="384">
        <v>2</v>
      </c>
      <c r="L873" s="384">
        <v>3</v>
      </c>
      <c r="M873" s="385" t="s">
        <v>8787</v>
      </c>
      <c r="N873" s="382" t="s">
        <v>7105</v>
      </c>
      <c r="O873" s="386">
        <v>600</v>
      </c>
    </row>
    <row r="874" spans="1:15" ht="16.8" customHeight="1" thickBot="1" x14ac:dyDescent="0.35">
      <c r="A874" s="352" t="s">
        <v>8788</v>
      </c>
      <c r="B874" s="409" t="s">
        <v>6076</v>
      </c>
      <c r="C874" s="365" t="s">
        <v>6130</v>
      </c>
      <c r="D874" s="366" t="s">
        <v>6126</v>
      </c>
      <c r="E874" s="384" t="s">
        <v>4139</v>
      </c>
      <c r="F874" s="394" t="s">
        <v>7230</v>
      </c>
      <c r="G874" s="394" t="s">
        <v>7231</v>
      </c>
      <c r="H874" s="394" t="s">
        <v>7232</v>
      </c>
      <c r="I874" s="397">
        <v>300</v>
      </c>
      <c r="J874" s="394" t="s">
        <v>7098</v>
      </c>
      <c r="K874" s="384">
        <v>1</v>
      </c>
      <c r="L874" s="384">
        <v>3</v>
      </c>
      <c r="M874" s="385" t="s">
        <v>8789</v>
      </c>
      <c r="N874" s="382" t="s">
        <v>7098</v>
      </c>
      <c r="O874" s="386">
        <v>300</v>
      </c>
    </row>
    <row r="875" spans="1:15" ht="16.8" customHeight="1" thickBot="1" x14ac:dyDescent="0.35">
      <c r="A875" s="351" t="s">
        <v>8790</v>
      </c>
      <c r="B875" s="429" t="s">
        <v>6086</v>
      </c>
      <c r="C875" s="365" t="s">
        <v>6130</v>
      </c>
      <c r="D875" s="348" t="s">
        <v>6150</v>
      </c>
      <c r="E875" s="384" t="s">
        <v>4139</v>
      </c>
      <c r="F875" s="394" t="s">
        <v>7230</v>
      </c>
      <c r="G875" s="394" t="s">
        <v>7231</v>
      </c>
      <c r="H875" s="394" t="s">
        <v>7232</v>
      </c>
      <c r="I875" s="397">
        <v>300</v>
      </c>
      <c r="J875" s="394" t="s">
        <v>7098</v>
      </c>
      <c r="K875" s="384">
        <v>1</v>
      </c>
      <c r="L875" s="384">
        <v>3</v>
      </c>
      <c r="M875" s="385" t="s">
        <v>8791</v>
      </c>
      <c r="N875" s="382" t="s">
        <v>7098</v>
      </c>
      <c r="O875" s="386">
        <v>300</v>
      </c>
    </row>
    <row r="876" spans="1:15" ht="16.8" customHeight="1" thickBot="1" x14ac:dyDescent="0.35">
      <c r="A876" s="351" t="s">
        <v>2851</v>
      </c>
      <c r="B876" s="429" t="s">
        <v>6086</v>
      </c>
      <c r="C876" s="365" t="s">
        <v>6130</v>
      </c>
      <c r="D876" s="348" t="s">
        <v>6150</v>
      </c>
      <c r="E876" s="384" t="s">
        <v>4139</v>
      </c>
      <c r="F876" s="394" t="s">
        <v>7230</v>
      </c>
      <c r="G876" s="394" t="s">
        <v>7231</v>
      </c>
      <c r="H876" s="394" t="s">
        <v>7232</v>
      </c>
      <c r="I876" s="395">
        <v>1.4</v>
      </c>
      <c r="J876" s="394" t="s">
        <v>7099</v>
      </c>
      <c r="K876" s="384">
        <v>1</v>
      </c>
      <c r="L876" s="384">
        <v>3</v>
      </c>
      <c r="M876" s="385" t="s">
        <v>8792</v>
      </c>
      <c r="N876" s="382" t="s">
        <v>7099</v>
      </c>
      <c r="O876" s="383">
        <v>1.4</v>
      </c>
    </row>
    <row r="877" spans="1:15" ht="16.8" customHeight="1" thickBot="1" x14ac:dyDescent="0.35">
      <c r="A877" s="351" t="s">
        <v>8793</v>
      </c>
      <c r="B877" s="429" t="s">
        <v>6086</v>
      </c>
      <c r="C877" s="365" t="s">
        <v>6130</v>
      </c>
      <c r="D877" s="366" t="s">
        <v>6126</v>
      </c>
      <c r="E877" s="384" t="s">
        <v>4139</v>
      </c>
      <c r="F877" s="394" t="s">
        <v>7230</v>
      </c>
      <c r="G877" s="394" t="s">
        <v>7231</v>
      </c>
      <c r="H877" s="394" t="s">
        <v>7232</v>
      </c>
      <c r="I877" s="397">
        <v>300</v>
      </c>
      <c r="J877" s="394" t="s">
        <v>7098</v>
      </c>
      <c r="K877" s="384">
        <v>1</v>
      </c>
      <c r="L877" s="384">
        <v>3</v>
      </c>
      <c r="M877" s="385" t="s">
        <v>8794</v>
      </c>
      <c r="N877" s="382" t="s">
        <v>7098</v>
      </c>
      <c r="O877" s="386">
        <v>300</v>
      </c>
    </row>
    <row r="878" spans="1:15" ht="16.8" customHeight="1" thickBot="1" x14ac:dyDescent="0.35">
      <c r="A878" s="351" t="s">
        <v>8795</v>
      </c>
      <c r="B878" s="429" t="s">
        <v>6086</v>
      </c>
      <c r="C878" s="365" t="s">
        <v>6130</v>
      </c>
      <c r="D878" s="348" t="s">
        <v>6150</v>
      </c>
      <c r="E878" s="384" t="s">
        <v>4139</v>
      </c>
      <c r="F878" s="394" t="s">
        <v>7230</v>
      </c>
      <c r="G878" s="394" t="s">
        <v>7231</v>
      </c>
      <c r="H878" s="394" t="s">
        <v>7232</v>
      </c>
      <c r="I878" s="397">
        <v>700</v>
      </c>
      <c r="J878" s="394" t="s">
        <v>7107</v>
      </c>
      <c r="K878" s="384">
        <v>1</v>
      </c>
      <c r="L878" s="384">
        <v>3</v>
      </c>
      <c r="M878" s="385" t="s">
        <v>8796</v>
      </c>
      <c r="N878" s="382" t="s">
        <v>7107</v>
      </c>
      <c r="O878" s="386">
        <v>700</v>
      </c>
    </row>
    <row r="879" spans="1:15" ht="16.8" customHeight="1" thickBot="1" x14ac:dyDescent="0.35">
      <c r="A879" s="351" t="s">
        <v>1740</v>
      </c>
      <c r="B879" s="429" t="s">
        <v>6086</v>
      </c>
      <c r="C879" s="365" t="s">
        <v>6130</v>
      </c>
      <c r="D879" s="366" t="s">
        <v>6126</v>
      </c>
      <c r="E879" s="384" t="s">
        <v>4139</v>
      </c>
      <c r="F879" s="394" t="s">
        <v>7230</v>
      </c>
      <c r="G879" s="394" t="s">
        <v>7231</v>
      </c>
      <c r="H879" s="394" t="s">
        <v>7232</v>
      </c>
      <c r="I879" s="397">
        <v>500</v>
      </c>
      <c r="J879" s="394" t="s">
        <v>7095</v>
      </c>
      <c r="K879" s="384">
        <v>1</v>
      </c>
      <c r="L879" s="384">
        <v>3</v>
      </c>
      <c r="M879" s="385" t="s">
        <v>8797</v>
      </c>
      <c r="N879" s="382" t="s">
        <v>7095</v>
      </c>
      <c r="O879" s="386">
        <v>500</v>
      </c>
    </row>
    <row r="880" spans="1:15" ht="16.8" customHeight="1" thickBot="1" x14ac:dyDescent="0.35">
      <c r="A880" s="351" t="s">
        <v>8798</v>
      </c>
      <c r="B880" s="420" t="s">
        <v>6063</v>
      </c>
      <c r="C880" s="365" t="s">
        <v>6130</v>
      </c>
      <c r="D880" s="366" t="s">
        <v>6126</v>
      </c>
      <c r="E880" s="384" t="s">
        <v>4139</v>
      </c>
      <c r="F880" s="394" t="s">
        <v>7230</v>
      </c>
      <c r="G880" s="394" t="s">
        <v>7231</v>
      </c>
      <c r="H880" s="394" t="s">
        <v>7232</v>
      </c>
      <c r="I880" s="397">
        <v>300</v>
      </c>
      <c r="J880" s="394" t="s">
        <v>7098</v>
      </c>
      <c r="K880" s="384">
        <v>1</v>
      </c>
      <c r="L880" s="384">
        <v>3</v>
      </c>
      <c r="M880" s="385" t="s">
        <v>8799</v>
      </c>
      <c r="N880" s="382" t="s">
        <v>7098</v>
      </c>
      <c r="O880" s="386">
        <v>300</v>
      </c>
    </row>
    <row r="881" spans="1:15" ht="16.8" customHeight="1" thickBot="1" x14ac:dyDescent="0.35">
      <c r="A881" s="351" t="s">
        <v>8800</v>
      </c>
      <c r="B881" s="420" t="s">
        <v>6063</v>
      </c>
      <c r="C881" s="365" t="s">
        <v>6130</v>
      </c>
      <c r="D881" s="366" t="s">
        <v>6126</v>
      </c>
      <c r="E881" s="384" t="s">
        <v>4139</v>
      </c>
      <c r="F881" s="394" t="s">
        <v>7230</v>
      </c>
      <c r="G881" s="394" t="s">
        <v>7231</v>
      </c>
      <c r="H881" s="394" t="s">
        <v>7232</v>
      </c>
      <c r="I881" s="397">
        <v>300</v>
      </c>
      <c r="J881" s="394" t="s">
        <v>7098</v>
      </c>
      <c r="K881" s="384">
        <v>1</v>
      </c>
      <c r="L881" s="384">
        <v>3</v>
      </c>
      <c r="M881" s="385" t="s">
        <v>8801</v>
      </c>
      <c r="N881" s="382" t="s">
        <v>7098</v>
      </c>
      <c r="O881" s="386">
        <v>300</v>
      </c>
    </row>
    <row r="882" spans="1:15" ht="16.8" customHeight="1" thickBot="1" x14ac:dyDescent="0.35">
      <c r="A882" s="351" t="s">
        <v>8802</v>
      </c>
      <c r="B882" s="365" t="s">
        <v>6973</v>
      </c>
      <c r="C882" s="365" t="s">
        <v>6130</v>
      </c>
      <c r="D882" s="366" t="s">
        <v>6126</v>
      </c>
      <c r="E882" s="384" t="s">
        <v>4139</v>
      </c>
      <c r="F882" s="394" t="s">
        <v>7230</v>
      </c>
      <c r="G882" s="394" t="s">
        <v>7231</v>
      </c>
      <c r="H882" s="394" t="s">
        <v>7232</v>
      </c>
      <c r="I882" s="397">
        <v>300</v>
      </c>
      <c r="J882" s="394" t="s">
        <v>7098</v>
      </c>
      <c r="K882" s="384">
        <v>1</v>
      </c>
      <c r="L882" s="384">
        <v>3</v>
      </c>
      <c r="M882" s="385" t="s">
        <v>8803</v>
      </c>
      <c r="N882" s="382" t="s">
        <v>7098</v>
      </c>
      <c r="O882" s="386">
        <v>300</v>
      </c>
    </row>
    <row r="883" spans="1:15" ht="16.8" customHeight="1" thickBot="1" x14ac:dyDescent="0.35">
      <c r="A883" s="351" t="s">
        <v>8804</v>
      </c>
      <c r="B883" s="365" t="s">
        <v>6973</v>
      </c>
      <c r="C883" s="365" t="s">
        <v>6130</v>
      </c>
      <c r="D883" s="345" t="s">
        <v>6128</v>
      </c>
      <c r="E883" s="384" t="s">
        <v>4139</v>
      </c>
      <c r="F883" s="394" t="s">
        <v>7230</v>
      </c>
      <c r="G883" s="394" t="s">
        <v>7231</v>
      </c>
      <c r="H883" s="394" t="s">
        <v>7232</v>
      </c>
      <c r="I883" s="397">
        <v>700</v>
      </c>
      <c r="J883" s="394" t="s">
        <v>7107</v>
      </c>
      <c r="K883" s="384">
        <v>1</v>
      </c>
      <c r="L883" s="384">
        <v>3</v>
      </c>
      <c r="M883" s="385" t="s">
        <v>8805</v>
      </c>
      <c r="N883" s="382" t="s">
        <v>7107</v>
      </c>
      <c r="O883" s="386">
        <v>700</v>
      </c>
    </row>
    <row r="884" spans="1:15" ht="16.8" customHeight="1" thickBot="1" x14ac:dyDescent="0.35">
      <c r="A884" s="351" t="s">
        <v>8806</v>
      </c>
      <c r="B884" s="365" t="s">
        <v>6973</v>
      </c>
      <c r="C884" s="365" t="s">
        <v>6130</v>
      </c>
      <c r="D884" s="366" t="s">
        <v>6126</v>
      </c>
      <c r="E884" s="384" t="s">
        <v>4139</v>
      </c>
      <c r="F884" s="394" t="s">
        <v>7230</v>
      </c>
      <c r="G884" s="394" t="s">
        <v>7231</v>
      </c>
      <c r="H884" s="394" t="s">
        <v>7232</v>
      </c>
      <c r="I884" s="397">
        <v>300</v>
      </c>
      <c r="J884" s="394" t="s">
        <v>7098</v>
      </c>
      <c r="K884" s="384">
        <v>1</v>
      </c>
      <c r="L884" s="384">
        <v>3</v>
      </c>
      <c r="M884" s="385" t="s">
        <v>8807</v>
      </c>
      <c r="N884" s="382" t="s">
        <v>7098</v>
      </c>
      <c r="O884" s="386">
        <v>300</v>
      </c>
    </row>
    <row r="885" spans="1:15" ht="16.8" customHeight="1" thickBot="1" x14ac:dyDescent="0.35">
      <c r="A885" s="351" t="s">
        <v>8808</v>
      </c>
      <c r="B885" s="410" t="s">
        <v>6055</v>
      </c>
      <c r="C885" s="365" t="s">
        <v>6130</v>
      </c>
      <c r="D885" s="366" t="s">
        <v>6126</v>
      </c>
      <c r="E885" s="384" t="s">
        <v>4139</v>
      </c>
      <c r="F885" s="394" t="s">
        <v>7230</v>
      </c>
      <c r="G885" s="394" t="s">
        <v>7231</v>
      </c>
      <c r="H885" s="394" t="s">
        <v>7232</v>
      </c>
      <c r="I885" s="397">
        <v>300</v>
      </c>
      <c r="J885" s="394" t="s">
        <v>7098</v>
      </c>
      <c r="K885" s="384">
        <v>1</v>
      </c>
      <c r="L885" s="384">
        <v>3</v>
      </c>
      <c r="M885" s="385" t="s">
        <v>8809</v>
      </c>
      <c r="N885" s="382" t="s">
        <v>7098</v>
      </c>
      <c r="O885" s="386">
        <v>300</v>
      </c>
    </row>
    <row r="886" spans="1:15" ht="16.8" customHeight="1" thickBot="1" x14ac:dyDescent="0.35">
      <c r="A886" s="352" t="s">
        <v>8810</v>
      </c>
      <c r="B886" s="410" t="s">
        <v>6055</v>
      </c>
      <c r="C886" s="365" t="s">
        <v>6130</v>
      </c>
      <c r="D886" s="366" t="s">
        <v>6126</v>
      </c>
      <c r="E886" s="384" t="s">
        <v>4139</v>
      </c>
      <c r="F886" s="394" t="s">
        <v>7230</v>
      </c>
      <c r="G886" s="394" t="s">
        <v>7231</v>
      </c>
      <c r="H886" s="394" t="s">
        <v>7232</v>
      </c>
      <c r="I886" s="397">
        <v>300</v>
      </c>
      <c r="J886" s="394" t="s">
        <v>7098</v>
      </c>
      <c r="K886" s="384">
        <v>1</v>
      </c>
      <c r="L886" s="384">
        <v>3</v>
      </c>
      <c r="M886" s="385" t="s">
        <v>8811</v>
      </c>
      <c r="N886" s="382" t="s">
        <v>7098</v>
      </c>
      <c r="O886" s="386">
        <v>300</v>
      </c>
    </row>
    <row r="887" spans="1:15" ht="16.8" customHeight="1" thickBot="1" x14ac:dyDescent="0.35">
      <c r="A887" s="351" t="s">
        <v>8810</v>
      </c>
      <c r="B887" s="410" t="s">
        <v>6055</v>
      </c>
      <c r="C887" s="365" t="s">
        <v>6130</v>
      </c>
      <c r="D887" s="366" t="s">
        <v>6126</v>
      </c>
      <c r="E887" s="384" t="s">
        <v>4139</v>
      </c>
      <c r="F887" s="394" t="s">
        <v>7230</v>
      </c>
      <c r="G887" s="394" t="s">
        <v>7231</v>
      </c>
      <c r="H887" s="394" t="s">
        <v>7232</v>
      </c>
      <c r="I887" s="397">
        <v>300</v>
      </c>
      <c r="J887" s="394" t="s">
        <v>7098</v>
      </c>
      <c r="K887" s="384">
        <v>1</v>
      </c>
      <c r="L887" s="384">
        <v>3</v>
      </c>
      <c r="M887" s="385" t="s">
        <v>8812</v>
      </c>
      <c r="N887" s="382" t="s">
        <v>7098</v>
      </c>
      <c r="O887" s="386">
        <v>300</v>
      </c>
    </row>
    <row r="888" spans="1:15" ht="16.8" customHeight="1" thickBot="1" x14ac:dyDescent="0.35">
      <c r="A888" s="352" t="s">
        <v>8813</v>
      </c>
      <c r="B888" s="410" t="s">
        <v>6055</v>
      </c>
      <c r="C888" s="365" t="s">
        <v>6130</v>
      </c>
      <c r="D888" s="366" t="s">
        <v>6126</v>
      </c>
      <c r="E888" s="384" t="s">
        <v>4139</v>
      </c>
      <c r="F888" s="394" t="s">
        <v>7230</v>
      </c>
      <c r="G888" s="394" t="s">
        <v>7231</v>
      </c>
      <c r="H888" s="394" t="s">
        <v>7232</v>
      </c>
      <c r="I888" s="397">
        <v>300</v>
      </c>
      <c r="J888" s="394" t="s">
        <v>7098</v>
      </c>
      <c r="K888" s="384">
        <v>1</v>
      </c>
      <c r="L888" s="384">
        <v>3</v>
      </c>
      <c r="M888" s="385" t="s">
        <v>8814</v>
      </c>
      <c r="N888" s="382" t="s">
        <v>7098</v>
      </c>
      <c r="O888" s="386">
        <v>300</v>
      </c>
    </row>
    <row r="889" spans="1:15" ht="16.8" customHeight="1" thickBot="1" x14ac:dyDescent="0.35">
      <c r="A889" s="351" t="s">
        <v>8813</v>
      </c>
      <c r="B889" s="410" t="s">
        <v>6055</v>
      </c>
      <c r="C889" s="365" t="s">
        <v>6130</v>
      </c>
      <c r="D889" s="366" t="s">
        <v>6126</v>
      </c>
      <c r="E889" s="384" t="s">
        <v>4139</v>
      </c>
      <c r="F889" s="394" t="s">
        <v>7230</v>
      </c>
      <c r="G889" s="394" t="s">
        <v>7231</v>
      </c>
      <c r="H889" s="394" t="s">
        <v>7232</v>
      </c>
      <c r="I889" s="397">
        <v>300</v>
      </c>
      <c r="J889" s="394" t="s">
        <v>7098</v>
      </c>
      <c r="K889" s="384">
        <v>4</v>
      </c>
      <c r="L889" s="384">
        <v>3</v>
      </c>
      <c r="M889" s="385" t="s">
        <v>8815</v>
      </c>
      <c r="N889" s="382" t="s">
        <v>7104</v>
      </c>
      <c r="O889" s="383">
        <v>1.2</v>
      </c>
    </row>
    <row r="890" spans="1:15" ht="16.8" customHeight="1" thickBot="1" x14ac:dyDescent="0.35">
      <c r="A890" s="351" t="s">
        <v>8816</v>
      </c>
      <c r="B890" s="402" t="s">
        <v>6094</v>
      </c>
      <c r="C890" s="365" t="s">
        <v>6130</v>
      </c>
      <c r="D890" s="366" t="s">
        <v>6126</v>
      </c>
      <c r="E890" s="384" t="s">
        <v>4139</v>
      </c>
      <c r="F890" s="394" t="s">
        <v>7230</v>
      </c>
      <c r="G890" s="394" t="s">
        <v>7231</v>
      </c>
      <c r="H890" s="394" t="s">
        <v>7232</v>
      </c>
      <c r="I890" s="397">
        <v>300</v>
      </c>
      <c r="J890" s="394" t="s">
        <v>7098</v>
      </c>
      <c r="K890" s="384">
        <v>1</v>
      </c>
      <c r="L890" s="384">
        <v>3</v>
      </c>
      <c r="M890" s="385" t="s">
        <v>8817</v>
      </c>
      <c r="N890" s="382" t="s">
        <v>7098</v>
      </c>
      <c r="O890" s="386">
        <v>300</v>
      </c>
    </row>
    <row r="891" spans="1:15" ht="16.8" customHeight="1" thickBot="1" x14ac:dyDescent="0.35">
      <c r="A891" s="351" t="s">
        <v>8818</v>
      </c>
      <c r="B891" s="402" t="s">
        <v>6094</v>
      </c>
      <c r="C891" s="365" t="s">
        <v>6130</v>
      </c>
      <c r="D891" s="366" t="s">
        <v>6126</v>
      </c>
      <c r="E891" s="384" t="s">
        <v>4139</v>
      </c>
      <c r="F891" s="394" t="s">
        <v>7230</v>
      </c>
      <c r="G891" s="394" t="s">
        <v>7231</v>
      </c>
      <c r="H891" s="394" t="s">
        <v>7232</v>
      </c>
      <c r="I891" s="397">
        <v>300</v>
      </c>
      <c r="J891" s="394" t="s">
        <v>7098</v>
      </c>
      <c r="K891" s="384">
        <v>1</v>
      </c>
      <c r="L891" s="384">
        <v>3</v>
      </c>
      <c r="M891" s="385" t="s">
        <v>8819</v>
      </c>
      <c r="N891" s="382" t="s">
        <v>7098</v>
      </c>
      <c r="O891" s="386">
        <v>300</v>
      </c>
    </row>
    <row r="892" spans="1:15" ht="16.8" customHeight="1" thickBot="1" x14ac:dyDescent="0.35">
      <c r="A892" s="351" t="s">
        <v>8820</v>
      </c>
      <c r="B892" s="411" t="s">
        <v>6087</v>
      </c>
      <c r="C892" s="365" t="s">
        <v>6130</v>
      </c>
      <c r="D892" s="366" t="s">
        <v>6126</v>
      </c>
      <c r="E892" s="384" t="s">
        <v>4139</v>
      </c>
      <c r="F892" s="394" t="s">
        <v>7230</v>
      </c>
      <c r="G892" s="394" t="s">
        <v>7231</v>
      </c>
      <c r="H892" s="394" t="s">
        <v>7232</v>
      </c>
      <c r="I892" s="397">
        <v>300</v>
      </c>
      <c r="J892" s="394" t="s">
        <v>7098</v>
      </c>
      <c r="K892" s="384">
        <v>1</v>
      </c>
      <c r="L892" s="384">
        <v>3</v>
      </c>
      <c r="M892" s="385" t="s">
        <v>8821</v>
      </c>
      <c r="N892" s="382" t="s">
        <v>7098</v>
      </c>
      <c r="O892" s="386">
        <v>300</v>
      </c>
    </row>
    <row r="893" spans="1:15" ht="16.8" customHeight="1" thickBot="1" x14ac:dyDescent="0.35">
      <c r="A893" s="352" t="s">
        <v>8820</v>
      </c>
      <c r="B893" s="411" t="s">
        <v>6087</v>
      </c>
      <c r="C893" s="365" t="s">
        <v>6130</v>
      </c>
      <c r="D893" s="366" t="s">
        <v>6126</v>
      </c>
      <c r="E893" s="384" t="s">
        <v>4139</v>
      </c>
      <c r="F893" s="394" t="s">
        <v>7230</v>
      </c>
      <c r="G893" s="394" t="s">
        <v>7231</v>
      </c>
      <c r="H893" s="394" t="s">
        <v>7232</v>
      </c>
      <c r="I893" s="397">
        <v>300</v>
      </c>
      <c r="J893" s="394" t="s">
        <v>7098</v>
      </c>
      <c r="K893" s="384">
        <v>1</v>
      </c>
      <c r="L893" s="384">
        <v>3</v>
      </c>
      <c r="M893" s="385" t="s">
        <v>8822</v>
      </c>
      <c r="N893" s="382" t="s">
        <v>7098</v>
      </c>
      <c r="O893" s="386">
        <v>300</v>
      </c>
    </row>
    <row r="894" spans="1:15" ht="16.8" customHeight="1" thickBot="1" x14ac:dyDescent="0.35">
      <c r="A894" s="351" t="s">
        <v>8823</v>
      </c>
      <c r="B894" s="403" t="s">
        <v>6877</v>
      </c>
      <c r="C894" s="365" t="s">
        <v>6130</v>
      </c>
      <c r="D894" s="366" t="s">
        <v>6126</v>
      </c>
      <c r="E894" s="384" t="s">
        <v>4139</v>
      </c>
      <c r="F894" s="394" t="s">
        <v>7230</v>
      </c>
      <c r="G894" s="394" t="s">
        <v>7231</v>
      </c>
      <c r="H894" s="394" t="s">
        <v>7232</v>
      </c>
      <c r="I894" s="397">
        <v>300</v>
      </c>
      <c r="J894" s="394" t="s">
        <v>7098</v>
      </c>
      <c r="K894" s="384">
        <v>2</v>
      </c>
      <c r="L894" s="384">
        <v>3</v>
      </c>
      <c r="M894" s="385" t="s">
        <v>8824</v>
      </c>
      <c r="N894" s="382" t="s">
        <v>7105</v>
      </c>
      <c r="O894" s="386">
        <v>600</v>
      </c>
    </row>
    <row r="895" spans="1:15" ht="16.8" customHeight="1" thickBot="1" x14ac:dyDescent="0.35">
      <c r="A895" s="351" t="s">
        <v>8825</v>
      </c>
      <c r="B895" s="403" t="s">
        <v>6877</v>
      </c>
      <c r="C895" s="365" t="s">
        <v>6130</v>
      </c>
      <c r="D895" s="366" t="s">
        <v>6126</v>
      </c>
      <c r="E895" s="384" t="s">
        <v>4139</v>
      </c>
      <c r="F895" s="394" t="s">
        <v>7230</v>
      </c>
      <c r="G895" s="394" t="s">
        <v>7231</v>
      </c>
      <c r="H895" s="394" t="s">
        <v>7232</v>
      </c>
      <c r="I895" s="397">
        <v>300</v>
      </c>
      <c r="J895" s="394" t="s">
        <v>7098</v>
      </c>
      <c r="K895" s="384">
        <v>1</v>
      </c>
      <c r="L895" s="384">
        <v>3</v>
      </c>
      <c r="M895" s="385" t="s">
        <v>8826</v>
      </c>
      <c r="N895" s="382" t="s">
        <v>7098</v>
      </c>
      <c r="O895" s="386">
        <v>300</v>
      </c>
    </row>
    <row r="896" spans="1:15" ht="16.8" customHeight="1" thickBot="1" x14ac:dyDescent="0.35">
      <c r="A896" s="351" t="s">
        <v>8827</v>
      </c>
      <c r="B896" s="415" t="s">
        <v>6886</v>
      </c>
      <c r="C896" s="365" t="s">
        <v>6130</v>
      </c>
      <c r="D896" s="366" t="s">
        <v>6126</v>
      </c>
      <c r="E896" s="384" t="s">
        <v>4139</v>
      </c>
      <c r="F896" s="394" t="s">
        <v>7230</v>
      </c>
      <c r="G896" s="394" t="s">
        <v>7231</v>
      </c>
      <c r="H896" s="394" t="s">
        <v>7232</v>
      </c>
      <c r="I896" s="395">
        <v>1.4</v>
      </c>
      <c r="J896" s="394" t="s">
        <v>7099</v>
      </c>
      <c r="K896" s="384">
        <v>1</v>
      </c>
      <c r="L896" s="384">
        <v>3</v>
      </c>
      <c r="M896" s="385" t="s">
        <v>8828</v>
      </c>
      <c r="N896" s="382" t="s">
        <v>7099</v>
      </c>
      <c r="O896" s="383">
        <v>1.4</v>
      </c>
    </row>
    <row r="897" spans="1:15" ht="16.8" customHeight="1" thickBot="1" x14ac:dyDescent="0.35">
      <c r="A897" s="351" t="s">
        <v>8829</v>
      </c>
      <c r="B897" s="415" t="s">
        <v>6886</v>
      </c>
      <c r="C897" s="365" t="s">
        <v>6130</v>
      </c>
      <c r="D897" s="366" t="s">
        <v>6126</v>
      </c>
      <c r="E897" s="384" t="s">
        <v>4139</v>
      </c>
      <c r="F897" s="394" t="s">
        <v>7230</v>
      </c>
      <c r="G897" s="394" t="s">
        <v>7231</v>
      </c>
      <c r="H897" s="394" t="s">
        <v>7232</v>
      </c>
      <c r="I897" s="397">
        <v>300</v>
      </c>
      <c r="J897" s="394" t="s">
        <v>7098</v>
      </c>
      <c r="K897" s="384">
        <v>1</v>
      </c>
      <c r="L897" s="384">
        <v>3</v>
      </c>
      <c r="M897" s="385" t="s">
        <v>8830</v>
      </c>
      <c r="N897" s="382" t="s">
        <v>7098</v>
      </c>
      <c r="O897" s="386">
        <v>300</v>
      </c>
    </row>
    <row r="898" spans="1:15" ht="16.8" customHeight="1" thickBot="1" x14ac:dyDescent="0.35">
      <c r="A898" s="351" t="s">
        <v>8831</v>
      </c>
      <c r="B898" s="404" t="s">
        <v>6073</v>
      </c>
      <c r="C898" s="365" t="s">
        <v>6130</v>
      </c>
      <c r="D898" s="366" t="s">
        <v>6126</v>
      </c>
      <c r="E898" s="384" t="s">
        <v>4139</v>
      </c>
      <c r="F898" s="394" t="s">
        <v>7230</v>
      </c>
      <c r="G898" s="394" t="s">
        <v>7231</v>
      </c>
      <c r="H898" s="394" t="s">
        <v>7232</v>
      </c>
      <c r="I898" s="397">
        <v>300</v>
      </c>
      <c r="J898" s="394" t="s">
        <v>7098</v>
      </c>
      <c r="K898" s="384">
        <v>6</v>
      </c>
      <c r="L898" s="384">
        <v>3</v>
      </c>
      <c r="M898" s="385" t="s">
        <v>8832</v>
      </c>
      <c r="N898" s="382" t="s">
        <v>8061</v>
      </c>
      <c r="O898" s="383">
        <v>1.8</v>
      </c>
    </row>
    <row r="899" spans="1:15" ht="16.8" customHeight="1" thickBot="1" x14ac:dyDescent="0.35">
      <c r="A899" s="352" t="s">
        <v>8833</v>
      </c>
      <c r="B899" s="404" t="s">
        <v>6073</v>
      </c>
      <c r="C899" s="365" t="s">
        <v>6130</v>
      </c>
      <c r="D899" s="366" t="s">
        <v>6126</v>
      </c>
      <c r="E899" s="384" t="s">
        <v>4139</v>
      </c>
      <c r="F899" s="394" t="s">
        <v>7230</v>
      </c>
      <c r="G899" s="394" t="s">
        <v>7231</v>
      </c>
      <c r="H899" s="394" t="s">
        <v>7232</v>
      </c>
      <c r="I899" s="397">
        <v>300</v>
      </c>
      <c r="J899" s="394" t="s">
        <v>7098</v>
      </c>
      <c r="K899" s="384">
        <v>2</v>
      </c>
      <c r="L899" s="384">
        <v>3</v>
      </c>
      <c r="M899" s="385" t="s">
        <v>8834</v>
      </c>
      <c r="N899" s="382" t="s">
        <v>7105</v>
      </c>
      <c r="O899" s="386">
        <v>600</v>
      </c>
    </row>
    <row r="900" spans="1:15" ht="16.8" customHeight="1" thickBot="1" x14ac:dyDescent="0.35">
      <c r="A900" s="351" t="s">
        <v>8833</v>
      </c>
      <c r="B900" s="404" t="s">
        <v>6073</v>
      </c>
      <c r="C900" s="365" t="s">
        <v>6130</v>
      </c>
      <c r="D900" s="366" t="s">
        <v>6126</v>
      </c>
      <c r="E900" s="384" t="s">
        <v>4139</v>
      </c>
      <c r="F900" s="394" t="s">
        <v>7230</v>
      </c>
      <c r="G900" s="394" t="s">
        <v>7231</v>
      </c>
      <c r="H900" s="394" t="s">
        <v>7232</v>
      </c>
      <c r="I900" s="397">
        <v>300</v>
      </c>
      <c r="J900" s="394" t="s">
        <v>7098</v>
      </c>
      <c r="K900" s="384">
        <v>3</v>
      </c>
      <c r="L900" s="384">
        <v>3</v>
      </c>
      <c r="M900" s="385" t="s">
        <v>8835</v>
      </c>
      <c r="N900" s="382" t="s">
        <v>7100</v>
      </c>
      <c r="O900" s="386">
        <v>900</v>
      </c>
    </row>
    <row r="901" spans="1:15" ht="16.8" customHeight="1" thickBot="1" x14ac:dyDescent="0.35">
      <c r="A901" s="351" t="s">
        <v>8790</v>
      </c>
      <c r="B901" s="404" t="s">
        <v>6083</v>
      </c>
      <c r="C901" s="365" t="s">
        <v>6130</v>
      </c>
      <c r="D901" s="366" t="s">
        <v>6126</v>
      </c>
      <c r="E901" s="384" t="s">
        <v>4139</v>
      </c>
      <c r="F901" s="394" t="s">
        <v>7230</v>
      </c>
      <c r="G901" s="394" t="s">
        <v>7231</v>
      </c>
      <c r="H901" s="394" t="s">
        <v>7232</v>
      </c>
      <c r="I901" s="397">
        <v>300</v>
      </c>
      <c r="J901" s="394" t="s">
        <v>7098</v>
      </c>
      <c r="K901" s="384">
        <v>1</v>
      </c>
      <c r="L901" s="384">
        <v>3</v>
      </c>
      <c r="M901" s="385" t="s">
        <v>8836</v>
      </c>
      <c r="N901" s="382" t="s">
        <v>7098</v>
      </c>
      <c r="O901" s="386">
        <v>300</v>
      </c>
    </row>
    <row r="902" spans="1:15" ht="16.8" customHeight="1" thickBot="1" x14ac:dyDescent="0.35">
      <c r="A902" s="351" t="s">
        <v>5124</v>
      </c>
      <c r="B902" s="404" t="s">
        <v>6083</v>
      </c>
      <c r="C902" s="365" t="s">
        <v>6130</v>
      </c>
      <c r="D902" s="366" t="s">
        <v>6126</v>
      </c>
      <c r="E902" s="384" t="s">
        <v>4139</v>
      </c>
      <c r="F902" s="394" t="s">
        <v>7230</v>
      </c>
      <c r="G902" s="394" t="s">
        <v>7231</v>
      </c>
      <c r="H902" s="394" t="s">
        <v>7232</v>
      </c>
      <c r="I902" s="397">
        <v>700</v>
      </c>
      <c r="J902" s="394" t="s">
        <v>7107</v>
      </c>
      <c r="K902" s="384">
        <v>1</v>
      </c>
      <c r="L902" s="384">
        <v>3</v>
      </c>
      <c r="M902" s="385" t="s">
        <v>8837</v>
      </c>
      <c r="N902" s="382" t="s">
        <v>7107</v>
      </c>
      <c r="O902" s="386">
        <v>700</v>
      </c>
    </row>
    <row r="903" spans="1:15" ht="16.8" customHeight="1" thickBot="1" x14ac:dyDescent="0.35">
      <c r="A903" s="351" t="s">
        <v>8838</v>
      </c>
      <c r="B903" s="396" t="s">
        <v>6110</v>
      </c>
      <c r="C903" s="365" t="s">
        <v>6130</v>
      </c>
      <c r="D903" s="345" t="s">
        <v>6128</v>
      </c>
      <c r="E903" s="384" t="s">
        <v>4139</v>
      </c>
      <c r="F903" s="394" t="s">
        <v>7230</v>
      </c>
      <c r="G903" s="394" t="s">
        <v>7231</v>
      </c>
      <c r="H903" s="394" t="s">
        <v>7232</v>
      </c>
      <c r="I903" s="397">
        <v>700</v>
      </c>
      <c r="J903" s="394" t="s">
        <v>7107</v>
      </c>
      <c r="K903" s="384">
        <v>4</v>
      </c>
      <c r="L903" s="384">
        <v>3</v>
      </c>
      <c r="M903" s="385" t="s">
        <v>8839</v>
      </c>
      <c r="N903" s="382" t="s">
        <v>7112</v>
      </c>
      <c r="O903" s="383">
        <v>2.8</v>
      </c>
    </row>
    <row r="904" spans="1:15" ht="16.8" customHeight="1" thickBot="1" x14ac:dyDescent="0.35">
      <c r="A904" s="351" t="s">
        <v>8768</v>
      </c>
      <c r="B904" s="437" t="s">
        <v>6870</v>
      </c>
      <c r="C904" s="365" t="s">
        <v>6130</v>
      </c>
      <c r="D904" s="366" t="s">
        <v>6126</v>
      </c>
      <c r="E904" s="384" t="s">
        <v>4139</v>
      </c>
      <c r="F904" s="394" t="s">
        <v>7230</v>
      </c>
      <c r="G904" s="394" t="s">
        <v>7231</v>
      </c>
      <c r="H904" s="394" t="s">
        <v>7232</v>
      </c>
      <c r="I904" s="397">
        <v>700</v>
      </c>
      <c r="J904" s="394" t="s">
        <v>7107</v>
      </c>
      <c r="K904" s="384">
        <v>1</v>
      </c>
      <c r="L904" s="384">
        <v>3</v>
      </c>
      <c r="M904" s="385" t="s">
        <v>8840</v>
      </c>
      <c r="N904" s="382" t="s">
        <v>7107</v>
      </c>
      <c r="O904" s="386">
        <v>700</v>
      </c>
    </row>
    <row r="905" spans="1:15" ht="16.8" customHeight="1" thickBot="1" x14ac:dyDescent="0.35">
      <c r="A905" s="351" t="s">
        <v>8841</v>
      </c>
      <c r="B905" s="425" t="s">
        <v>6970</v>
      </c>
      <c r="C905" s="365" t="s">
        <v>6130</v>
      </c>
      <c r="D905" s="366" t="s">
        <v>6126</v>
      </c>
      <c r="E905" s="384" t="s">
        <v>4139</v>
      </c>
      <c r="F905" s="394" t="s">
        <v>7230</v>
      </c>
      <c r="G905" s="394" t="s">
        <v>7231</v>
      </c>
      <c r="H905" s="394" t="s">
        <v>7232</v>
      </c>
      <c r="I905" s="397">
        <v>300</v>
      </c>
      <c r="J905" s="394" t="s">
        <v>7098</v>
      </c>
      <c r="K905" s="384">
        <v>1</v>
      </c>
      <c r="L905" s="384">
        <v>3</v>
      </c>
      <c r="M905" s="385" t="s">
        <v>8842</v>
      </c>
      <c r="N905" s="382" t="s">
        <v>7098</v>
      </c>
      <c r="O905" s="386">
        <v>300</v>
      </c>
    </row>
    <row r="906" spans="1:15" ht="16.8" customHeight="1" thickBot="1" x14ac:dyDescent="0.35">
      <c r="A906" s="351" t="s">
        <v>8843</v>
      </c>
      <c r="B906" s="425" t="s">
        <v>6970</v>
      </c>
      <c r="C906" s="365" t="s">
        <v>6130</v>
      </c>
      <c r="D906" s="366" t="s">
        <v>6126</v>
      </c>
      <c r="E906" s="384" t="s">
        <v>4139</v>
      </c>
      <c r="F906" s="394" t="s">
        <v>7230</v>
      </c>
      <c r="G906" s="394" t="s">
        <v>7231</v>
      </c>
      <c r="H906" s="394" t="s">
        <v>7232</v>
      </c>
      <c r="I906" s="397">
        <v>300</v>
      </c>
      <c r="J906" s="394" t="s">
        <v>7098</v>
      </c>
      <c r="K906" s="384">
        <v>1</v>
      </c>
      <c r="L906" s="384">
        <v>3</v>
      </c>
      <c r="M906" s="385" t="s">
        <v>8844</v>
      </c>
      <c r="N906" s="382" t="s">
        <v>7098</v>
      </c>
      <c r="O906" s="386">
        <v>300</v>
      </c>
    </row>
    <row r="907" spans="1:15" ht="16.8" customHeight="1" thickBot="1" x14ac:dyDescent="0.35">
      <c r="A907" s="351" t="s">
        <v>8845</v>
      </c>
      <c r="B907" s="413" t="s">
        <v>7169</v>
      </c>
      <c r="C907" s="365" t="s">
        <v>6130</v>
      </c>
      <c r="D907" s="366" t="s">
        <v>6126</v>
      </c>
      <c r="E907" s="384" t="s">
        <v>4139</v>
      </c>
      <c r="F907" s="394" t="s">
        <v>7230</v>
      </c>
      <c r="G907" s="394" t="s">
        <v>7233</v>
      </c>
      <c r="H907" s="394" t="s">
        <v>7232</v>
      </c>
      <c r="I907" s="397">
        <v>300</v>
      </c>
      <c r="J907" s="394" t="s">
        <v>7098</v>
      </c>
      <c r="K907" s="384">
        <v>1</v>
      </c>
      <c r="L907" s="384">
        <v>3</v>
      </c>
      <c r="M907" s="385" t="s">
        <v>8846</v>
      </c>
      <c r="N907" s="382" t="s">
        <v>7098</v>
      </c>
      <c r="O907" s="386">
        <v>300</v>
      </c>
    </row>
    <row r="908" spans="1:15" ht="16.8" customHeight="1" thickBot="1" x14ac:dyDescent="0.35">
      <c r="A908" s="351" t="s">
        <v>8847</v>
      </c>
      <c r="B908" s="413" t="s">
        <v>7169</v>
      </c>
      <c r="C908" s="365" t="s">
        <v>6130</v>
      </c>
      <c r="D908" s="366" t="s">
        <v>6126</v>
      </c>
      <c r="E908" s="384" t="s">
        <v>4139</v>
      </c>
      <c r="F908" s="394" t="s">
        <v>7230</v>
      </c>
      <c r="G908" s="394" t="s">
        <v>7233</v>
      </c>
      <c r="H908" s="394" t="s">
        <v>7232</v>
      </c>
      <c r="I908" s="397">
        <v>300</v>
      </c>
      <c r="J908" s="394" t="s">
        <v>7098</v>
      </c>
      <c r="K908" s="384">
        <v>1</v>
      </c>
      <c r="L908" s="384">
        <v>3</v>
      </c>
      <c r="M908" s="385" t="s">
        <v>8848</v>
      </c>
      <c r="N908" s="382" t="s">
        <v>7098</v>
      </c>
      <c r="O908" s="386">
        <v>300</v>
      </c>
    </row>
    <row r="909" spans="1:15" ht="16.8" customHeight="1" thickBot="1" x14ac:dyDescent="0.35">
      <c r="A909" s="351" t="s">
        <v>8849</v>
      </c>
      <c r="B909" s="438" t="s">
        <v>6061</v>
      </c>
      <c r="C909" s="365" t="s">
        <v>6130</v>
      </c>
      <c r="D909" s="345" t="s">
        <v>6128</v>
      </c>
      <c r="E909" s="384" t="s">
        <v>4139</v>
      </c>
      <c r="F909" s="394" t="s">
        <v>7230</v>
      </c>
      <c r="G909" s="394" t="s">
        <v>7231</v>
      </c>
      <c r="H909" s="394" t="s">
        <v>7232</v>
      </c>
      <c r="I909" s="397">
        <v>700</v>
      </c>
      <c r="J909" s="394" t="s">
        <v>7107</v>
      </c>
      <c r="K909" s="384">
        <v>1</v>
      </c>
      <c r="L909" s="384">
        <v>4</v>
      </c>
      <c r="M909" s="385" t="s">
        <v>8850</v>
      </c>
      <c r="N909" s="382" t="s">
        <v>7107</v>
      </c>
      <c r="O909" s="386">
        <v>700</v>
      </c>
    </row>
    <row r="910" spans="1:15" ht="16.8" customHeight="1" thickBot="1" x14ac:dyDescent="0.35">
      <c r="A910" s="351" t="s">
        <v>8851</v>
      </c>
      <c r="B910" s="407" t="s">
        <v>1101</v>
      </c>
      <c r="C910" s="365" t="s">
        <v>6130</v>
      </c>
      <c r="D910" s="366" t="s">
        <v>6126</v>
      </c>
      <c r="E910" s="384" t="s">
        <v>4139</v>
      </c>
      <c r="F910" s="394" t="s">
        <v>7230</v>
      </c>
      <c r="G910" s="394" t="s">
        <v>7231</v>
      </c>
      <c r="H910" s="394" t="s">
        <v>7232</v>
      </c>
      <c r="I910" s="397">
        <v>300</v>
      </c>
      <c r="J910" s="394" t="s">
        <v>7098</v>
      </c>
      <c r="K910" s="384">
        <v>2</v>
      </c>
      <c r="L910" s="384">
        <v>4</v>
      </c>
      <c r="M910" s="385" t="s">
        <v>8852</v>
      </c>
      <c r="N910" s="382" t="s">
        <v>7105</v>
      </c>
      <c r="O910" s="386">
        <v>600</v>
      </c>
    </row>
    <row r="911" spans="1:15" ht="16.8" customHeight="1" thickBot="1" x14ac:dyDescent="0.35">
      <c r="A911" s="351" t="s">
        <v>8853</v>
      </c>
      <c r="B911" s="427" t="s">
        <v>1102</v>
      </c>
      <c r="C911" s="365" t="s">
        <v>6130</v>
      </c>
      <c r="D911" s="366" t="s">
        <v>6126</v>
      </c>
      <c r="E911" s="384" t="s">
        <v>4139</v>
      </c>
      <c r="F911" s="394" t="s">
        <v>7230</v>
      </c>
      <c r="G911" s="394" t="s">
        <v>7231</v>
      </c>
      <c r="H911" s="394" t="s">
        <v>7232</v>
      </c>
      <c r="I911" s="397">
        <v>300</v>
      </c>
      <c r="J911" s="394" t="s">
        <v>7098</v>
      </c>
      <c r="K911" s="384">
        <v>1</v>
      </c>
      <c r="L911" s="384">
        <v>4</v>
      </c>
      <c r="M911" s="385" t="s">
        <v>8854</v>
      </c>
      <c r="N911" s="382" t="s">
        <v>7098</v>
      </c>
      <c r="O911" s="386">
        <v>300</v>
      </c>
    </row>
    <row r="912" spans="1:15" ht="16.8" customHeight="1" thickBot="1" x14ac:dyDescent="0.35">
      <c r="A912" s="351" t="s">
        <v>8855</v>
      </c>
      <c r="B912" s="431" t="s">
        <v>6069</v>
      </c>
      <c r="C912" s="365" t="s">
        <v>6130</v>
      </c>
      <c r="D912" s="366" t="s">
        <v>6126</v>
      </c>
      <c r="E912" s="384" t="s">
        <v>4139</v>
      </c>
      <c r="F912" s="394" t="s">
        <v>7230</v>
      </c>
      <c r="G912" s="394" t="s">
        <v>7231</v>
      </c>
      <c r="H912" s="394" t="s">
        <v>7232</v>
      </c>
      <c r="I912" s="397">
        <v>300</v>
      </c>
      <c r="J912" s="394" t="s">
        <v>7098</v>
      </c>
      <c r="K912" s="384">
        <v>1</v>
      </c>
      <c r="L912" s="384">
        <v>4</v>
      </c>
      <c r="M912" s="385" t="s">
        <v>8856</v>
      </c>
      <c r="N912" s="382" t="s">
        <v>7098</v>
      </c>
      <c r="O912" s="386">
        <v>300</v>
      </c>
    </row>
    <row r="913" spans="1:15" ht="16.8" customHeight="1" thickBot="1" x14ac:dyDescent="0.35">
      <c r="A913" s="351" t="s">
        <v>8857</v>
      </c>
      <c r="B913" s="431" t="s">
        <v>6069</v>
      </c>
      <c r="C913" s="365" t="s">
        <v>6130</v>
      </c>
      <c r="D913" s="366" t="s">
        <v>6126</v>
      </c>
      <c r="E913" s="384" t="s">
        <v>4139</v>
      </c>
      <c r="F913" s="394" t="s">
        <v>7230</v>
      </c>
      <c r="G913" s="394" t="s">
        <v>7231</v>
      </c>
      <c r="H913" s="394" t="s">
        <v>7232</v>
      </c>
      <c r="I913" s="397">
        <v>300</v>
      </c>
      <c r="J913" s="394" t="s">
        <v>7098</v>
      </c>
      <c r="K913" s="384">
        <v>1</v>
      </c>
      <c r="L913" s="384">
        <v>4</v>
      </c>
      <c r="M913" s="385" t="s">
        <v>8858</v>
      </c>
      <c r="N913" s="382" t="s">
        <v>7098</v>
      </c>
      <c r="O913" s="386">
        <v>300</v>
      </c>
    </row>
    <row r="914" spans="1:15" ht="16.8" customHeight="1" thickBot="1" x14ac:dyDescent="0.35">
      <c r="A914" s="351" t="s">
        <v>8859</v>
      </c>
      <c r="B914" s="425" t="s">
        <v>1108</v>
      </c>
      <c r="C914" s="365" t="s">
        <v>6130</v>
      </c>
      <c r="D914" s="366" t="s">
        <v>6126</v>
      </c>
      <c r="E914" s="384" t="s">
        <v>4139</v>
      </c>
      <c r="F914" s="394" t="s">
        <v>7230</v>
      </c>
      <c r="G914" s="394" t="s">
        <v>7231</v>
      </c>
      <c r="H914" s="394" t="s">
        <v>7232</v>
      </c>
      <c r="I914" s="397">
        <v>300</v>
      </c>
      <c r="J914" s="394" t="s">
        <v>7098</v>
      </c>
      <c r="K914" s="384">
        <v>1</v>
      </c>
      <c r="L914" s="384">
        <v>4</v>
      </c>
      <c r="M914" s="385" t="s">
        <v>8860</v>
      </c>
      <c r="N914" s="382" t="s">
        <v>7098</v>
      </c>
      <c r="O914" s="386">
        <v>300</v>
      </c>
    </row>
    <row r="915" spans="1:15" ht="16.8" customHeight="1" thickBot="1" x14ac:dyDescent="0.35">
      <c r="A915" s="351" t="s">
        <v>8861</v>
      </c>
      <c r="B915" s="345" t="s">
        <v>6879</v>
      </c>
      <c r="C915" s="365" t="s">
        <v>6130</v>
      </c>
      <c r="D915" s="366" t="s">
        <v>6126</v>
      </c>
      <c r="E915" s="384" t="s">
        <v>4139</v>
      </c>
      <c r="F915" s="394" t="s">
        <v>7230</v>
      </c>
      <c r="G915" s="394" t="s">
        <v>7231</v>
      </c>
      <c r="H915" s="394" t="s">
        <v>7232</v>
      </c>
      <c r="I915" s="397">
        <v>300</v>
      </c>
      <c r="J915" s="394" t="s">
        <v>7098</v>
      </c>
      <c r="K915" s="384">
        <v>1</v>
      </c>
      <c r="L915" s="384">
        <v>4</v>
      </c>
      <c r="M915" s="385" t="s">
        <v>8862</v>
      </c>
      <c r="N915" s="382" t="s">
        <v>7098</v>
      </c>
      <c r="O915" s="386">
        <v>300</v>
      </c>
    </row>
    <row r="916" spans="1:15" ht="16.8" customHeight="1" thickBot="1" x14ac:dyDescent="0.35">
      <c r="A916" s="351" t="s">
        <v>8863</v>
      </c>
      <c r="B916" s="398" t="s">
        <v>6082</v>
      </c>
      <c r="C916" s="365" t="s">
        <v>6130</v>
      </c>
      <c r="D916" s="366" t="s">
        <v>6126</v>
      </c>
      <c r="E916" s="384" t="s">
        <v>4139</v>
      </c>
      <c r="F916" s="394" t="s">
        <v>7230</v>
      </c>
      <c r="G916" s="394" t="s">
        <v>7234</v>
      </c>
      <c r="H916" s="394" t="s">
        <v>7232</v>
      </c>
      <c r="I916" s="397">
        <v>500</v>
      </c>
      <c r="J916" s="394" t="s">
        <v>7095</v>
      </c>
      <c r="K916" s="384">
        <v>1</v>
      </c>
      <c r="L916" s="384">
        <v>4</v>
      </c>
      <c r="M916" s="385" t="s">
        <v>8864</v>
      </c>
      <c r="N916" s="382" t="s">
        <v>7095</v>
      </c>
      <c r="O916" s="386">
        <v>500</v>
      </c>
    </row>
    <row r="917" spans="1:15" ht="16.8" customHeight="1" thickBot="1" x14ac:dyDescent="0.35">
      <c r="A917" s="351" t="s">
        <v>8865</v>
      </c>
      <c r="B917" s="428" t="s">
        <v>6891</v>
      </c>
      <c r="C917" s="365" t="s">
        <v>6130</v>
      </c>
      <c r="D917" s="366" t="s">
        <v>6126</v>
      </c>
      <c r="E917" s="384" t="s">
        <v>4139</v>
      </c>
      <c r="F917" s="394" t="s">
        <v>7230</v>
      </c>
      <c r="G917" s="394" t="s">
        <v>7231</v>
      </c>
      <c r="H917" s="394" t="s">
        <v>7232</v>
      </c>
      <c r="I917" s="397">
        <v>300</v>
      </c>
      <c r="J917" s="394" t="s">
        <v>7098</v>
      </c>
      <c r="K917" s="384">
        <v>2</v>
      </c>
      <c r="L917" s="384">
        <v>4</v>
      </c>
      <c r="M917" s="385" t="s">
        <v>8866</v>
      </c>
      <c r="N917" s="382" t="s">
        <v>7105</v>
      </c>
      <c r="O917" s="386">
        <v>600</v>
      </c>
    </row>
    <row r="918" spans="1:15" ht="16.8" customHeight="1" thickBot="1" x14ac:dyDescent="0.35">
      <c r="A918" s="351" t="s">
        <v>8867</v>
      </c>
      <c r="B918" s="393" t="s">
        <v>6067</v>
      </c>
      <c r="C918" s="365" t="s">
        <v>6130</v>
      </c>
      <c r="D918" s="366" t="s">
        <v>6126</v>
      </c>
      <c r="E918" s="384" t="s">
        <v>4139</v>
      </c>
      <c r="F918" s="394" t="s">
        <v>7230</v>
      </c>
      <c r="G918" s="394" t="s">
        <v>7231</v>
      </c>
      <c r="H918" s="394" t="s">
        <v>7232</v>
      </c>
      <c r="I918" s="397">
        <v>300</v>
      </c>
      <c r="J918" s="394" t="s">
        <v>7098</v>
      </c>
      <c r="K918" s="384">
        <v>2</v>
      </c>
      <c r="L918" s="384">
        <v>4</v>
      </c>
      <c r="M918" s="385" t="s">
        <v>8868</v>
      </c>
      <c r="N918" s="382" t="s">
        <v>7105</v>
      </c>
      <c r="O918" s="386">
        <v>600</v>
      </c>
    </row>
    <row r="919" spans="1:15" ht="16.8" customHeight="1" thickBot="1" x14ac:dyDescent="0.35">
      <c r="A919" s="351" t="s">
        <v>8869</v>
      </c>
      <c r="B919" s="365" t="s">
        <v>6097</v>
      </c>
      <c r="C919" s="365" t="s">
        <v>6130</v>
      </c>
      <c r="D919" s="366" t="s">
        <v>6126</v>
      </c>
      <c r="E919" s="384" t="s">
        <v>4139</v>
      </c>
      <c r="F919" s="394" t="s">
        <v>7230</v>
      </c>
      <c r="G919" s="394" t="s">
        <v>7231</v>
      </c>
      <c r="H919" s="394" t="s">
        <v>7232</v>
      </c>
      <c r="I919" s="397">
        <v>300</v>
      </c>
      <c r="J919" s="394" t="s">
        <v>7098</v>
      </c>
      <c r="K919" s="384">
        <v>2</v>
      </c>
      <c r="L919" s="384">
        <v>4</v>
      </c>
      <c r="M919" s="385" t="s">
        <v>8870</v>
      </c>
      <c r="N919" s="382" t="s">
        <v>7105</v>
      </c>
      <c r="O919" s="386">
        <v>600</v>
      </c>
    </row>
    <row r="920" spans="1:15" ht="16.8" customHeight="1" thickBot="1" x14ac:dyDescent="0.35">
      <c r="A920" s="351" t="s">
        <v>8871</v>
      </c>
      <c r="B920" s="414" t="s">
        <v>1119</v>
      </c>
      <c r="C920" s="365" t="s">
        <v>6130</v>
      </c>
      <c r="D920" s="366" t="s">
        <v>6126</v>
      </c>
      <c r="E920" s="384" t="s">
        <v>4139</v>
      </c>
      <c r="F920" s="394" t="s">
        <v>7230</v>
      </c>
      <c r="G920" s="394" t="s">
        <v>7231</v>
      </c>
      <c r="H920" s="394" t="s">
        <v>7232</v>
      </c>
      <c r="I920" s="397">
        <v>300</v>
      </c>
      <c r="J920" s="394" t="s">
        <v>7098</v>
      </c>
      <c r="K920" s="384">
        <v>2</v>
      </c>
      <c r="L920" s="384">
        <v>4</v>
      </c>
      <c r="M920" s="385" t="s">
        <v>8872</v>
      </c>
      <c r="N920" s="382" t="s">
        <v>7105</v>
      </c>
      <c r="O920" s="386">
        <v>600</v>
      </c>
    </row>
    <row r="921" spans="1:15" ht="16.8" customHeight="1" thickBot="1" x14ac:dyDescent="0.35">
      <c r="A921" s="351" t="s">
        <v>8873</v>
      </c>
      <c r="B921" s="399" t="s">
        <v>1123</v>
      </c>
      <c r="C921" s="365" t="s">
        <v>6130</v>
      </c>
      <c r="D921" s="366" t="s">
        <v>6126</v>
      </c>
      <c r="E921" s="384" t="s">
        <v>4139</v>
      </c>
      <c r="F921" s="394" t="s">
        <v>7230</v>
      </c>
      <c r="G921" s="394" t="s">
        <v>7231</v>
      </c>
      <c r="H921" s="394" t="s">
        <v>7232</v>
      </c>
      <c r="I921" s="397">
        <v>300</v>
      </c>
      <c r="J921" s="394" t="s">
        <v>7098</v>
      </c>
      <c r="K921" s="384">
        <v>4</v>
      </c>
      <c r="L921" s="384">
        <v>4</v>
      </c>
      <c r="M921" s="385" t="s">
        <v>8874</v>
      </c>
      <c r="N921" s="382" t="s">
        <v>7104</v>
      </c>
      <c r="O921" s="383">
        <v>1.2</v>
      </c>
    </row>
    <row r="922" spans="1:15" ht="16.8" customHeight="1" thickBot="1" x14ac:dyDescent="0.35">
      <c r="A922" s="351" t="s">
        <v>8875</v>
      </c>
      <c r="B922" s="399" t="s">
        <v>1123</v>
      </c>
      <c r="C922" s="365" t="s">
        <v>6130</v>
      </c>
      <c r="D922" s="366" t="s">
        <v>6126</v>
      </c>
      <c r="E922" s="384" t="s">
        <v>4139</v>
      </c>
      <c r="F922" s="394" t="s">
        <v>7230</v>
      </c>
      <c r="G922" s="394" t="s">
        <v>7231</v>
      </c>
      <c r="H922" s="394" t="s">
        <v>7232</v>
      </c>
      <c r="I922" s="397">
        <v>300</v>
      </c>
      <c r="J922" s="394" t="s">
        <v>7098</v>
      </c>
      <c r="K922" s="384">
        <v>2</v>
      </c>
      <c r="L922" s="384">
        <v>4</v>
      </c>
      <c r="M922" s="385" t="s">
        <v>8876</v>
      </c>
      <c r="N922" s="382" t="s">
        <v>7105</v>
      </c>
      <c r="O922" s="386">
        <v>600</v>
      </c>
    </row>
    <row r="923" spans="1:15" ht="16.8" customHeight="1" thickBot="1" x14ac:dyDescent="0.35">
      <c r="A923" s="351" t="s">
        <v>8877</v>
      </c>
      <c r="B923" s="365" t="s">
        <v>6982</v>
      </c>
      <c r="C923" s="365" t="s">
        <v>6130</v>
      </c>
      <c r="D923" s="366" t="s">
        <v>6126</v>
      </c>
      <c r="E923" s="384" t="s">
        <v>4139</v>
      </c>
      <c r="F923" s="394" t="s">
        <v>7230</v>
      </c>
      <c r="G923" s="394" t="s">
        <v>7231</v>
      </c>
      <c r="H923" s="394" t="s">
        <v>7232</v>
      </c>
      <c r="I923" s="397">
        <v>300</v>
      </c>
      <c r="J923" s="394" t="s">
        <v>7098</v>
      </c>
      <c r="K923" s="384">
        <v>1</v>
      </c>
      <c r="L923" s="384">
        <v>4</v>
      </c>
      <c r="M923" s="385" t="s">
        <v>8878</v>
      </c>
      <c r="N923" s="382" t="s">
        <v>7098</v>
      </c>
      <c r="O923" s="386">
        <v>300</v>
      </c>
    </row>
    <row r="924" spans="1:15" ht="16.8" customHeight="1" thickBot="1" x14ac:dyDescent="0.35">
      <c r="A924" s="351" t="s">
        <v>8879</v>
      </c>
      <c r="B924" s="424" t="s">
        <v>6096</v>
      </c>
      <c r="C924" s="365" t="s">
        <v>6130</v>
      </c>
      <c r="D924" s="366" t="s">
        <v>6126</v>
      </c>
      <c r="E924" s="384" t="s">
        <v>4139</v>
      </c>
      <c r="F924" s="394" t="s">
        <v>7230</v>
      </c>
      <c r="G924" s="394" t="s">
        <v>7231</v>
      </c>
      <c r="H924" s="394" t="s">
        <v>7232</v>
      </c>
      <c r="I924" s="397">
        <v>300</v>
      </c>
      <c r="J924" s="394" t="s">
        <v>7098</v>
      </c>
      <c r="K924" s="384">
        <v>1</v>
      </c>
      <c r="L924" s="384">
        <v>4</v>
      </c>
      <c r="M924" s="385" t="s">
        <v>8880</v>
      </c>
      <c r="N924" s="382" t="s">
        <v>7098</v>
      </c>
      <c r="O924" s="386">
        <v>300</v>
      </c>
    </row>
    <row r="925" spans="1:15" ht="16.8" customHeight="1" thickBot="1" x14ac:dyDescent="0.35">
      <c r="A925" s="351" t="s">
        <v>8881</v>
      </c>
      <c r="B925" s="424" t="s">
        <v>6096</v>
      </c>
      <c r="C925" s="365" t="s">
        <v>6130</v>
      </c>
      <c r="D925" s="366" t="s">
        <v>6126</v>
      </c>
      <c r="E925" s="384" t="s">
        <v>4139</v>
      </c>
      <c r="F925" s="394" t="s">
        <v>7230</v>
      </c>
      <c r="G925" s="394" t="s">
        <v>7231</v>
      </c>
      <c r="H925" s="394" t="s">
        <v>7232</v>
      </c>
      <c r="I925" s="397">
        <v>300</v>
      </c>
      <c r="J925" s="394" t="s">
        <v>7098</v>
      </c>
      <c r="K925" s="384">
        <v>8</v>
      </c>
      <c r="L925" s="384">
        <v>4</v>
      </c>
      <c r="M925" s="385" t="s">
        <v>8882</v>
      </c>
      <c r="N925" s="382" t="s">
        <v>7492</v>
      </c>
      <c r="O925" s="383">
        <v>2.4</v>
      </c>
    </row>
    <row r="926" spans="1:15" ht="16.8" customHeight="1" thickBot="1" x14ac:dyDescent="0.35">
      <c r="A926" s="351" t="s">
        <v>8883</v>
      </c>
      <c r="B926" s="424" t="s">
        <v>6096</v>
      </c>
      <c r="C926" s="365" t="s">
        <v>6130</v>
      </c>
      <c r="D926" s="366" t="s">
        <v>6126</v>
      </c>
      <c r="E926" s="384" t="s">
        <v>4139</v>
      </c>
      <c r="F926" s="394" t="s">
        <v>7230</v>
      </c>
      <c r="G926" s="394" t="s">
        <v>7231</v>
      </c>
      <c r="H926" s="394" t="s">
        <v>7232</v>
      </c>
      <c r="I926" s="397">
        <v>300</v>
      </c>
      <c r="J926" s="394" t="s">
        <v>7098</v>
      </c>
      <c r="K926" s="384">
        <v>1</v>
      </c>
      <c r="L926" s="384">
        <v>4</v>
      </c>
      <c r="M926" s="385" t="s">
        <v>8884</v>
      </c>
      <c r="N926" s="382" t="s">
        <v>7098</v>
      </c>
      <c r="O926" s="386">
        <v>300</v>
      </c>
    </row>
    <row r="927" spans="1:15" ht="16.8" customHeight="1" thickBot="1" x14ac:dyDescent="0.35">
      <c r="A927" s="351" t="s">
        <v>2160</v>
      </c>
      <c r="B927" s="416" t="s">
        <v>6064</v>
      </c>
      <c r="C927" s="365" t="s">
        <v>6130</v>
      </c>
      <c r="D927" s="366" t="s">
        <v>6126</v>
      </c>
      <c r="E927" s="384" t="s">
        <v>4139</v>
      </c>
      <c r="F927" s="394" t="s">
        <v>7230</v>
      </c>
      <c r="G927" s="394" t="s">
        <v>7231</v>
      </c>
      <c r="H927" s="394" t="s">
        <v>7232</v>
      </c>
      <c r="I927" s="397">
        <v>300</v>
      </c>
      <c r="J927" s="394" t="s">
        <v>7098</v>
      </c>
      <c r="K927" s="384">
        <v>2</v>
      </c>
      <c r="L927" s="384">
        <v>4</v>
      </c>
      <c r="M927" s="385" t="s">
        <v>8885</v>
      </c>
      <c r="N927" s="382" t="s">
        <v>7105</v>
      </c>
      <c r="O927" s="386">
        <v>600</v>
      </c>
    </row>
    <row r="928" spans="1:15" ht="16.8" customHeight="1" thickBot="1" x14ac:dyDescent="0.35">
      <c r="A928" s="351" t="s">
        <v>8886</v>
      </c>
      <c r="B928" s="416" t="s">
        <v>6064</v>
      </c>
      <c r="C928" s="365" t="s">
        <v>6130</v>
      </c>
      <c r="D928" s="366" t="s">
        <v>6126</v>
      </c>
      <c r="E928" s="384" t="s">
        <v>4139</v>
      </c>
      <c r="F928" s="394" t="s">
        <v>7230</v>
      </c>
      <c r="G928" s="394" t="s">
        <v>7231</v>
      </c>
      <c r="H928" s="394" t="s">
        <v>7232</v>
      </c>
      <c r="I928" s="397">
        <v>300</v>
      </c>
      <c r="J928" s="394" t="s">
        <v>7098</v>
      </c>
      <c r="K928" s="384">
        <v>2</v>
      </c>
      <c r="L928" s="384">
        <v>4</v>
      </c>
      <c r="M928" s="385" t="s">
        <v>8887</v>
      </c>
      <c r="N928" s="382" t="s">
        <v>7105</v>
      </c>
      <c r="O928" s="386">
        <v>600</v>
      </c>
    </row>
    <row r="929" spans="1:15" ht="16.8" customHeight="1" thickBot="1" x14ac:dyDescent="0.35">
      <c r="A929" s="351" t="s">
        <v>8888</v>
      </c>
      <c r="B929" s="416" t="s">
        <v>6064</v>
      </c>
      <c r="C929" s="365" t="s">
        <v>6130</v>
      </c>
      <c r="D929" s="366" t="s">
        <v>6126</v>
      </c>
      <c r="E929" s="384" t="s">
        <v>4139</v>
      </c>
      <c r="F929" s="394" t="s">
        <v>7230</v>
      </c>
      <c r="G929" s="394" t="s">
        <v>7231</v>
      </c>
      <c r="H929" s="394" t="s">
        <v>7232</v>
      </c>
      <c r="I929" s="397">
        <v>300</v>
      </c>
      <c r="J929" s="394" t="s">
        <v>7098</v>
      </c>
      <c r="K929" s="384">
        <v>1</v>
      </c>
      <c r="L929" s="384">
        <v>4</v>
      </c>
      <c r="M929" s="385" t="s">
        <v>8889</v>
      </c>
      <c r="N929" s="382" t="s">
        <v>7098</v>
      </c>
      <c r="O929" s="386">
        <v>300</v>
      </c>
    </row>
    <row r="930" spans="1:15" ht="16.8" customHeight="1" thickBot="1" x14ac:dyDescent="0.35">
      <c r="A930" s="351" t="s">
        <v>8890</v>
      </c>
      <c r="B930" s="430" t="s">
        <v>6071</v>
      </c>
      <c r="C930" s="365" t="s">
        <v>6130</v>
      </c>
      <c r="D930" s="366" t="s">
        <v>6126</v>
      </c>
      <c r="E930" s="384" t="s">
        <v>4139</v>
      </c>
      <c r="F930" s="394" t="s">
        <v>7230</v>
      </c>
      <c r="G930" s="394" t="s">
        <v>7231</v>
      </c>
      <c r="H930" s="394" t="s">
        <v>7232</v>
      </c>
      <c r="I930" s="397">
        <v>300</v>
      </c>
      <c r="J930" s="394" t="s">
        <v>7098</v>
      </c>
      <c r="K930" s="384">
        <v>1</v>
      </c>
      <c r="L930" s="384">
        <v>4</v>
      </c>
      <c r="M930" s="385" t="s">
        <v>8891</v>
      </c>
      <c r="N930" s="382" t="s">
        <v>7098</v>
      </c>
      <c r="O930" s="386">
        <v>300</v>
      </c>
    </row>
    <row r="931" spans="1:15" ht="16.8" customHeight="1" thickBot="1" x14ac:dyDescent="0.35">
      <c r="A931" s="352" t="s">
        <v>8892</v>
      </c>
      <c r="B931" s="396" t="s">
        <v>6058</v>
      </c>
      <c r="C931" s="365" t="s">
        <v>6130</v>
      </c>
      <c r="D931" s="366" t="s">
        <v>6126</v>
      </c>
      <c r="E931" s="384" t="s">
        <v>4139</v>
      </c>
      <c r="F931" s="394" t="s">
        <v>7230</v>
      </c>
      <c r="G931" s="394" t="s">
        <v>7231</v>
      </c>
      <c r="H931" s="394" t="s">
        <v>7232</v>
      </c>
      <c r="I931" s="397">
        <v>300</v>
      </c>
      <c r="J931" s="394" t="s">
        <v>7098</v>
      </c>
      <c r="K931" s="384">
        <v>1</v>
      </c>
      <c r="L931" s="384">
        <v>4</v>
      </c>
      <c r="M931" s="385" t="s">
        <v>8893</v>
      </c>
      <c r="N931" s="382" t="s">
        <v>7098</v>
      </c>
      <c r="O931" s="386">
        <v>300</v>
      </c>
    </row>
    <row r="932" spans="1:15" ht="16.8" customHeight="1" thickBot="1" x14ac:dyDescent="0.35">
      <c r="A932" s="351" t="s">
        <v>8892</v>
      </c>
      <c r="B932" s="396" t="s">
        <v>6058</v>
      </c>
      <c r="C932" s="365" t="s">
        <v>6130</v>
      </c>
      <c r="D932" s="366" t="s">
        <v>6126</v>
      </c>
      <c r="E932" s="384" t="s">
        <v>4139</v>
      </c>
      <c r="F932" s="394" t="s">
        <v>7230</v>
      </c>
      <c r="G932" s="394" t="s">
        <v>7231</v>
      </c>
      <c r="H932" s="394" t="s">
        <v>7232</v>
      </c>
      <c r="I932" s="397">
        <v>300</v>
      </c>
      <c r="J932" s="394" t="s">
        <v>7098</v>
      </c>
      <c r="K932" s="384">
        <v>3</v>
      </c>
      <c r="L932" s="384">
        <v>4</v>
      </c>
      <c r="M932" s="385" t="s">
        <v>8894</v>
      </c>
      <c r="N932" s="382" t="s">
        <v>7100</v>
      </c>
      <c r="O932" s="386">
        <v>900</v>
      </c>
    </row>
    <row r="933" spans="1:15" ht="16.8" customHeight="1" thickBot="1" x14ac:dyDescent="0.35">
      <c r="A933" s="351" t="s">
        <v>8895</v>
      </c>
      <c r="B933" s="396" t="s">
        <v>6058</v>
      </c>
      <c r="C933" s="365" t="s">
        <v>6130</v>
      </c>
      <c r="D933" s="366" t="s">
        <v>6126</v>
      </c>
      <c r="E933" s="384" t="s">
        <v>4139</v>
      </c>
      <c r="F933" s="394" t="s">
        <v>7230</v>
      </c>
      <c r="G933" s="394" t="s">
        <v>7231</v>
      </c>
      <c r="H933" s="394" t="s">
        <v>7232</v>
      </c>
      <c r="I933" s="397">
        <v>300</v>
      </c>
      <c r="J933" s="394" t="s">
        <v>7098</v>
      </c>
      <c r="K933" s="384">
        <v>2</v>
      </c>
      <c r="L933" s="384">
        <v>4</v>
      </c>
      <c r="M933" s="385" t="s">
        <v>8896</v>
      </c>
      <c r="N933" s="382" t="s">
        <v>7105</v>
      </c>
      <c r="O933" s="386">
        <v>600</v>
      </c>
    </row>
    <row r="934" spans="1:15" ht="16.8" customHeight="1" thickBot="1" x14ac:dyDescent="0.35">
      <c r="A934" s="351" t="s">
        <v>2162</v>
      </c>
      <c r="B934" s="456" t="s">
        <v>6894</v>
      </c>
      <c r="C934" s="365" t="s">
        <v>6130</v>
      </c>
      <c r="D934" s="366" t="s">
        <v>6126</v>
      </c>
      <c r="E934" s="384" t="s">
        <v>4139</v>
      </c>
      <c r="F934" s="394" t="s">
        <v>7230</v>
      </c>
      <c r="G934" s="394" t="s">
        <v>7233</v>
      </c>
      <c r="H934" s="394" t="s">
        <v>7232</v>
      </c>
      <c r="I934" s="395">
        <v>1.4</v>
      </c>
      <c r="J934" s="394" t="s">
        <v>7099</v>
      </c>
      <c r="K934" s="384">
        <v>1</v>
      </c>
      <c r="L934" s="384">
        <v>4</v>
      </c>
      <c r="M934" s="385" t="s">
        <v>8897</v>
      </c>
      <c r="N934" s="382" t="s">
        <v>7099</v>
      </c>
      <c r="O934" s="383">
        <v>1.4</v>
      </c>
    </row>
    <row r="935" spans="1:15" ht="16.8" customHeight="1" thickBot="1" x14ac:dyDescent="0.35">
      <c r="A935" s="351" t="s">
        <v>8898</v>
      </c>
      <c r="B935" s="398" t="s">
        <v>6871</v>
      </c>
      <c r="C935" s="365" t="s">
        <v>6130</v>
      </c>
      <c r="D935" s="366" t="s">
        <v>6126</v>
      </c>
      <c r="E935" s="384" t="s">
        <v>4139</v>
      </c>
      <c r="F935" s="394" t="s">
        <v>7230</v>
      </c>
      <c r="G935" s="394" t="s">
        <v>7231</v>
      </c>
      <c r="H935" s="394" t="s">
        <v>7232</v>
      </c>
      <c r="I935" s="397">
        <v>700</v>
      </c>
      <c r="J935" s="394" t="s">
        <v>7107</v>
      </c>
      <c r="K935" s="384">
        <v>1</v>
      </c>
      <c r="L935" s="384">
        <v>4</v>
      </c>
      <c r="M935" s="385" t="s">
        <v>8899</v>
      </c>
      <c r="N935" s="382" t="s">
        <v>7107</v>
      </c>
      <c r="O935" s="386">
        <v>700</v>
      </c>
    </row>
    <row r="936" spans="1:15" ht="16.8" customHeight="1" thickBot="1" x14ac:dyDescent="0.35">
      <c r="A936" s="351" t="s">
        <v>8900</v>
      </c>
      <c r="B936" s="418" t="s">
        <v>6873</v>
      </c>
      <c r="C936" s="365" t="s">
        <v>6130</v>
      </c>
      <c r="D936" s="366" t="s">
        <v>6126</v>
      </c>
      <c r="E936" s="384" t="s">
        <v>4139</v>
      </c>
      <c r="F936" s="394" t="s">
        <v>7230</v>
      </c>
      <c r="G936" s="394" t="s">
        <v>7231</v>
      </c>
      <c r="H936" s="394" t="s">
        <v>7232</v>
      </c>
      <c r="I936" s="397">
        <v>300</v>
      </c>
      <c r="J936" s="394" t="s">
        <v>7098</v>
      </c>
      <c r="K936" s="384">
        <v>1</v>
      </c>
      <c r="L936" s="384">
        <v>4</v>
      </c>
      <c r="M936" s="385" t="s">
        <v>8901</v>
      </c>
      <c r="N936" s="382" t="s">
        <v>7098</v>
      </c>
      <c r="O936" s="386">
        <v>300</v>
      </c>
    </row>
    <row r="937" spans="1:15" ht="16.8" customHeight="1" thickBot="1" x14ac:dyDescent="0.35">
      <c r="A937" s="351" t="s">
        <v>8863</v>
      </c>
      <c r="B937" s="418" t="s">
        <v>6873</v>
      </c>
      <c r="C937" s="365" t="s">
        <v>6130</v>
      </c>
      <c r="D937" s="366" t="s">
        <v>6126</v>
      </c>
      <c r="E937" s="384" t="s">
        <v>4139</v>
      </c>
      <c r="F937" s="394" t="s">
        <v>7230</v>
      </c>
      <c r="G937" s="394" t="s">
        <v>7231</v>
      </c>
      <c r="H937" s="394" t="s">
        <v>7232</v>
      </c>
      <c r="I937" s="397">
        <v>700</v>
      </c>
      <c r="J937" s="394" t="s">
        <v>7107</v>
      </c>
      <c r="K937" s="384">
        <v>2</v>
      </c>
      <c r="L937" s="384">
        <v>4</v>
      </c>
      <c r="M937" s="385" t="s">
        <v>8902</v>
      </c>
      <c r="N937" s="382" t="s">
        <v>7119</v>
      </c>
      <c r="O937" s="383">
        <v>1.4</v>
      </c>
    </row>
    <row r="938" spans="1:15" ht="16.8" customHeight="1" thickBot="1" x14ac:dyDescent="0.35">
      <c r="A938" s="351" t="s">
        <v>8903</v>
      </c>
      <c r="B938" s="400" t="s">
        <v>6093</v>
      </c>
      <c r="C938" s="365" t="s">
        <v>6130</v>
      </c>
      <c r="D938" s="366" t="s">
        <v>6126</v>
      </c>
      <c r="E938" s="384" t="s">
        <v>4139</v>
      </c>
      <c r="F938" s="394" t="s">
        <v>7230</v>
      </c>
      <c r="G938" s="394" t="s">
        <v>7231</v>
      </c>
      <c r="H938" s="394" t="s">
        <v>7232</v>
      </c>
      <c r="I938" s="395">
        <v>1.4</v>
      </c>
      <c r="J938" s="394" t="s">
        <v>7099</v>
      </c>
      <c r="K938" s="384">
        <v>1</v>
      </c>
      <c r="L938" s="384">
        <v>4</v>
      </c>
      <c r="M938" s="385" t="s">
        <v>8904</v>
      </c>
      <c r="N938" s="382" t="s">
        <v>7099</v>
      </c>
      <c r="O938" s="383">
        <v>1.4</v>
      </c>
    </row>
    <row r="939" spans="1:15" ht="16.8" customHeight="1" thickBot="1" x14ac:dyDescent="0.35">
      <c r="A939" s="351" t="s">
        <v>8905</v>
      </c>
      <c r="B939" s="400" t="s">
        <v>6093</v>
      </c>
      <c r="C939" s="365" t="s">
        <v>6130</v>
      </c>
      <c r="D939" s="366" t="s">
        <v>6126</v>
      </c>
      <c r="E939" s="384" t="s">
        <v>4139</v>
      </c>
      <c r="F939" s="394" t="s">
        <v>7230</v>
      </c>
      <c r="G939" s="394" t="s">
        <v>7231</v>
      </c>
      <c r="H939" s="394" t="s">
        <v>7232</v>
      </c>
      <c r="I939" s="397">
        <v>300</v>
      </c>
      <c r="J939" s="394" t="s">
        <v>7098</v>
      </c>
      <c r="K939" s="384">
        <v>2</v>
      </c>
      <c r="L939" s="384">
        <v>4</v>
      </c>
      <c r="M939" s="385" t="s">
        <v>8906</v>
      </c>
      <c r="N939" s="382" t="s">
        <v>7105</v>
      </c>
      <c r="O939" s="386">
        <v>600</v>
      </c>
    </row>
    <row r="940" spans="1:15" ht="16.8" customHeight="1" thickBot="1" x14ac:dyDescent="0.35">
      <c r="A940" s="351" t="s">
        <v>1695</v>
      </c>
      <c r="B940" s="409" t="s">
        <v>6076</v>
      </c>
      <c r="C940" s="365" t="s">
        <v>6130</v>
      </c>
      <c r="D940" s="366" t="s">
        <v>6126</v>
      </c>
      <c r="E940" s="384" t="s">
        <v>4139</v>
      </c>
      <c r="F940" s="394" t="s">
        <v>7230</v>
      </c>
      <c r="G940" s="394" t="s">
        <v>7231</v>
      </c>
      <c r="H940" s="394" t="s">
        <v>7232</v>
      </c>
      <c r="I940" s="397">
        <v>300</v>
      </c>
      <c r="J940" s="394" t="s">
        <v>7098</v>
      </c>
      <c r="K940" s="384">
        <v>3</v>
      </c>
      <c r="L940" s="384">
        <v>4</v>
      </c>
      <c r="M940" s="385" t="s">
        <v>8907</v>
      </c>
      <c r="N940" s="382" t="s">
        <v>7100</v>
      </c>
      <c r="O940" s="386">
        <v>900</v>
      </c>
    </row>
    <row r="941" spans="1:15" ht="16.8" customHeight="1" thickBot="1" x14ac:dyDescent="0.35">
      <c r="A941" s="352" t="s">
        <v>8908</v>
      </c>
      <c r="B941" s="409" t="s">
        <v>6076</v>
      </c>
      <c r="C941" s="365" t="s">
        <v>6130</v>
      </c>
      <c r="D941" s="366" t="s">
        <v>6126</v>
      </c>
      <c r="E941" s="384" t="s">
        <v>4139</v>
      </c>
      <c r="F941" s="394" t="s">
        <v>7230</v>
      </c>
      <c r="G941" s="394" t="s">
        <v>7231</v>
      </c>
      <c r="H941" s="394" t="s">
        <v>7232</v>
      </c>
      <c r="I941" s="397">
        <v>300</v>
      </c>
      <c r="J941" s="394" t="s">
        <v>7098</v>
      </c>
      <c r="K941" s="384">
        <v>1</v>
      </c>
      <c r="L941" s="384">
        <v>4</v>
      </c>
      <c r="M941" s="385" t="s">
        <v>8909</v>
      </c>
      <c r="N941" s="382" t="s">
        <v>7098</v>
      </c>
      <c r="O941" s="386">
        <v>300</v>
      </c>
    </row>
    <row r="942" spans="1:15" ht="16.8" customHeight="1" thickBot="1" x14ac:dyDescent="0.35">
      <c r="A942" s="352" t="s">
        <v>8910</v>
      </c>
      <c r="B942" s="420" t="s">
        <v>6089</v>
      </c>
      <c r="C942" s="365" t="s">
        <v>6130</v>
      </c>
      <c r="D942" s="366" t="s">
        <v>6126</v>
      </c>
      <c r="E942" s="384" t="s">
        <v>4139</v>
      </c>
      <c r="F942" s="394" t="s">
        <v>7230</v>
      </c>
      <c r="G942" s="394" t="s">
        <v>7231</v>
      </c>
      <c r="H942" s="394" t="s">
        <v>7232</v>
      </c>
      <c r="I942" s="397">
        <v>300</v>
      </c>
      <c r="J942" s="394" t="s">
        <v>7098</v>
      </c>
      <c r="K942" s="384">
        <v>1</v>
      </c>
      <c r="L942" s="384">
        <v>4</v>
      </c>
      <c r="M942" s="385" t="s">
        <v>8911</v>
      </c>
      <c r="N942" s="382" t="s">
        <v>7098</v>
      </c>
      <c r="O942" s="386">
        <v>300</v>
      </c>
    </row>
    <row r="943" spans="1:15" ht="16.8" customHeight="1" thickBot="1" x14ac:dyDescent="0.35">
      <c r="A943" s="351" t="s">
        <v>8910</v>
      </c>
      <c r="B943" s="420" t="s">
        <v>6089</v>
      </c>
      <c r="C943" s="365" t="s">
        <v>6130</v>
      </c>
      <c r="D943" s="366" t="s">
        <v>6126</v>
      </c>
      <c r="E943" s="384" t="s">
        <v>4139</v>
      </c>
      <c r="F943" s="394" t="s">
        <v>7230</v>
      </c>
      <c r="G943" s="394" t="s">
        <v>7231</v>
      </c>
      <c r="H943" s="394" t="s">
        <v>7232</v>
      </c>
      <c r="I943" s="397">
        <v>300</v>
      </c>
      <c r="J943" s="394" t="s">
        <v>7098</v>
      </c>
      <c r="K943" s="384">
        <v>4</v>
      </c>
      <c r="L943" s="384">
        <v>4</v>
      </c>
      <c r="M943" s="385" t="s">
        <v>8912</v>
      </c>
      <c r="N943" s="382" t="s">
        <v>7104</v>
      </c>
      <c r="O943" s="383">
        <v>1.2</v>
      </c>
    </row>
    <row r="944" spans="1:15" ht="16.8" customHeight="1" thickBot="1" x14ac:dyDescent="0.35">
      <c r="A944" s="351" t="s">
        <v>8913</v>
      </c>
      <c r="B944" s="365" t="s">
        <v>6973</v>
      </c>
      <c r="C944" s="365" t="s">
        <v>6130</v>
      </c>
      <c r="D944" s="366" t="s">
        <v>6126</v>
      </c>
      <c r="E944" s="384" t="s">
        <v>4139</v>
      </c>
      <c r="F944" s="394" t="s">
        <v>7230</v>
      </c>
      <c r="G944" s="394" t="s">
        <v>7231</v>
      </c>
      <c r="H944" s="394" t="s">
        <v>7232</v>
      </c>
      <c r="I944" s="397">
        <v>300</v>
      </c>
      <c r="J944" s="394" t="s">
        <v>7098</v>
      </c>
      <c r="K944" s="384">
        <v>1</v>
      </c>
      <c r="L944" s="384">
        <v>4</v>
      </c>
      <c r="M944" s="385" t="s">
        <v>8914</v>
      </c>
      <c r="N944" s="382" t="s">
        <v>7098</v>
      </c>
      <c r="O944" s="386">
        <v>300</v>
      </c>
    </row>
    <row r="945" spans="1:15" ht="16.8" customHeight="1" thickBot="1" x14ac:dyDescent="0.35">
      <c r="A945" s="351" t="s">
        <v>8915</v>
      </c>
      <c r="B945" s="365" t="s">
        <v>6973</v>
      </c>
      <c r="C945" s="365" t="s">
        <v>6130</v>
      </c>
      <c r="D945" s="345" t="s">
        <v>6128</v>
      </c>
      <c r="E945" s="384" t="s">
        <v>4139</v>
      </c>
      <c r="F945" s="394" t="s">
        <v>7230</v>
      </c>
      <c r="G945" s="394" t="s">
        <v>7231</v>
      </c>
      <c r="H945" s="394" t="s">
        <v>7232</v>
      </c>
      <c r="I945" s="397">
        <v>700</v>
      </c>
      <c r="J945" s="394" t="s">
        <v>7107</v>
      </c>
      <c r="K945" s="384">
        <v>1</v>
      </c>
      <c r="L945" s="384">
        <v>4</v>
      </c>
      <c r="M945" s="385" t="s">
        <v>8916</v>
      </c>
      <c r="N945" s="382" t="s">
        <v>7107</v>
      </c>
      <c r="O945" s="386">
        <v>700</v>
      </c>
    </row>
    <row r="946" spans="1:15" ht="16.8" customHeight="1" thickBot="1" x14ac:dyDescent="0.35">
      <c r="A946" s="351" t="s">
        <v>3952</v>
      </c>
      <c r="B946" s="410" t="s">
        <v>6055</v>
      </c>
      <c r="C946" s="365" t="s">
        <v>6130</v>
      </c>
      <c r="D946" s="366" t="s">
        <v>6126</v>
      </c>
      <c r="E946" s="384" t="s">
        <v>4139</v>
      </c>
      <c r="F946" s="394" t="s">
        <v>7230</v>
      </c>
      <c r="G946" s="394" t="s">
        <v>7231</v>
      </c>
      <c r="H946" s="394" t="s">
        <v>7232</v>
      </c>
      <c r="I946" s="397">
        <v>300</v>
      </c>
      <c r="J946" s="394" t="s">
        <v>7098</v>
      </c>
      <c r="K946" s="384">
        <v>1</v>
      </c>
      <c r="L946" s="384">
        <v>4</v>
      </c>
      <c r="M946" s="385" t="s">
        <v>8917</v>
      </c>
      <c r="N946" s="382" t="s">
        <v>7098</v>
      </c>
      <c r="O946" s="386">
        <v>300</v>
      </c>
    </row>
    <row r="947" spans="1:15" ht="16.8" customHeight="1" thickBot="1" x14ac:dyDescent="0.35">
      <c r="A947" s="352" t="s">
        <v>8918</v>
      </c>
      <c r="B947" s="421" t="s">
        <v>6099</v>
      </c>
      <c r="C947" s="365" t="s">
        <v>6130</v>
      </c>
      <c r="D947" s="366" t="s">
        <v>6126</v>
      </c>
      <c r="E947" s="384" t="s">
        <v>4139</v>
      </c>
      <c r="F947" s="394" t="s">
        <v>7230</v>
      </c>
      <c r="G947" s="394" t="s">
        <v>7231</v>
      </c>
      <c r="H947" s="394" t="s">
        <v>7232</v>
      </c>
      <c r="I947" s="395">
        <v>1.4</v>
      </c>
      <c r="J947" s="394" t="s">
        <v>7099</v>
      </c>
      <c r="K947" s="384">
        <v>1</v>
      </c>
      <c r="L947" s="384">
        <v>4</v>
      </c>
      <c r="M947" s="385" t="s">
        <v>8919</v>
      </c>
      <c r="N947" s="382" t="s">
        <v>7099</v>
      </c>
      <c r="O947" s="383">
        <v>1.4</v>
      </c>
    </row>
    <row r="948" spans="1:15" ht="16.8" customHeight="1" thickBot="1" x14ac:dyDescent="0.35">
      <c r="A948" s="351" t="s">
        <v>8920</v>
      </c>
      <c r="B948" s="401" t="s">
        <v>5944</v>
      </c>
      <c r="C948" s="365" t="s">
        <v>6130</v>
      </c>
      <c r="D948" s="345" t="s">
        <v>6128</v>
      </c>
      <c r="E948" s="384" t="s">
        <v>4139</v>
      </c>
      <c r="F948" s="394" t="s">
        <v>7230</v>
      </c>
      <c r="G948" s="394" t="s">
        <v>7231</v>
      </c>
      <c r="H948" s="394" t="s">
        <v>7232</v>
      </c>
      <c r="I948" s="397">
        <v>700</v>
      </c>
      <c r="J948" s="394" t="s">
        <v>7107</v>
      </c>
      <c r="K948" s="384">
        <v>1</v>
      </c>
      <c r="L948" s="384">
        <v>4</v>
      </c>
      <c r="M948" s="385" t="s">
        <v>8921</v>
      </c>
      <c r="N948" s="382" t="s">
        <v>7107</v>
      </c>
      <c r="O948" s="386">
        <v>700</v>
      </c>
    </row>
    <row r="949" spans="1:15" ht="16.8" customHeight="1" thickBot="1" x14ac:dyDescent="0.35">
      <c r="A949" s="351" t="s">
        <v>8922</v>
      </c>
      <c r="B949" s="402" t="s">
        <v>6094</v>
      </c>
      <c r="C949" s="365" t="s">
        <v>6130</v>
      </c>
      <c r="D949" s="366" t="s">
        <v>6126</v>
      </c>
      <c r="E949" s="384" t="s">
        <v>4139</v>
      </c>
      <c r="F949" s="394" t="s">
        <v>7230</v>
      </c>
      <c r="G949" s="394" t="s">
        <v>7231</v>
      </c>
      <c r="H949" s="394" t="s">
        <v>7232</v>
      </c>
      <c r="I949" s="397">
        <v>300</v>
      </c>
      <c r="J949" s="394" t="s">
        <v>7098</v>
      </c>
      <c r="K949" s="384">
        <v>1</v>
      </c>
      <c r="L949" s="384">
        <v>4</v>
      </c>
      <c r="M949" s="385" t="s">
        <v>8923</v>
      </c>
      <c r="N949" s="382" t="s">
        <v>7098</v>
      </c>
      <c r="O949" s="386">
        <v>300</v>
      </c>
    </row>
    <row r="950" spans="1:15" ht="16.8" customHeight="1" thickBot="1" x14ac:dyDescent="0.35">
      <c r="A950" s="351" t="s">
        <v>2984</v>
      </c>
      <c r="B950" s="402" t="s">
        <v>6094</v>
      </c>
      <c r="C950" s="365" t="s">
        <v>6130</v>
      </c>
      <c r="D950" s="366" t="s">
        <v>6126</v>
      </c>
      <c r="E950" s="384" t="s">
        <v>4139</v>
      </c>
      <c r="F950" s="394" t="s">
        <v>7230</v>
      </c>
      <c r="G950" s="394" t="s">
        <v>7231</v>
      </c>
      <c r="H950" s="394" t="s">
        <v>7232</v>
      </c>
      <c r="I950" s="397">
        <v>300</v>
      </c>
      <c r="J950" s="394" t="s">
        <v>7098</v>
      </c>
      <c r="K950" s="384">
        <v>1</v>
      </c>
      <c r="L950" s="384">
        <v>4</v>
      </c>
      <c r="M950" s="385" t="s">
        <v>8924</v>
      </c>
      <c r="N950" s="382" t="s">
        <v>7098</v>
      </c>
      <c r="O950" s="386">
        <v>300</v>
      </c>
    </row>
    <row r="951" spans="1:15" ht="16.8" customHeight="1" thickBot="1" x14ac:dyDescent="0.35">
      <c r="A951" s="351" t="s">
        <v>8925</v>
      </c>
      <c r="B951" s="402" t="s">
        <v>6094</v>
      </c>
      <c r="C951" s="365" t="s">
        <v>6130</v>
      </c>
      <c r="D951" s="366" t="s">
        <v>6126</v>
      </c>
      <c r="E951" s="384" t="s">
        <v>4139</v>
      </c>
      <c r="F951" s="394" t="s">
        <v>7230</v>
      </c>
      <c r="G951" s="394" t="s">
        <v>7231</v>
      </c>
      <c r="H951" s="394" t="s">
        <v>7232</v>
      </c>
      <c r="I951" s="397">
        <v>300</v>
      </c>
      <c r="J951" s="394" t="s">
        <v>7098</v>
      </c>
      <c r="K951" s="384">
        <v>1</v>
      </c>
      <c r="L951" s="384">
        <v>4</v>
      </c>
      <c r="M951" s="385" t="s">
        <v>8926</v>
      </c>
      <c r="N951" s="382" t="s">
        <v>7098</v>
      </c>
      <c r="O951" s="386">
        <v>300</v>
      </c>
    </row>
    <row r="952" spans="1:15" ht="16.8" customHeight="1" thickBot="1" x14ac:dyDescent="0.35">
      <c r="A952" s="351" t="s">
        <v>8927</v>
      </c>
      <c r="B952" s="411" t="s">
        <v>6087</v>
      </c>
      <c r="C952" s="365" t="s">
        <v>6130</v>
      </c>
      <c r="D952" s="366" t="s">
        <v>6126</v>
      </c>
      <c r="E952" s="384" t="s">
        <v>4139</v>
      </c>
      <c r="F952" s="394" t="s">
        <v>7230</v>
      </c>
      <c r="G952" s="394" t="s">
        <v>7231</v>
      </c>
      <c r="H952" s="394" t="s">
        <v>7232</v>
      </c>
      <c r="I952" s="397">
        <v>300</v>
      </c>
      <c r="J952" s="394" t="s">
        <v>7098</v>
      </c>
      <c r="K952" s="384">
        <v>2</v>
      </c>
      <c r="L952" s="384">
        <v>4</v>
      </c>
      <c r="M952" s="385" t="s">
        <v>8928</v>
      </c>
      <c r="N952" s="382" t="s">
        <v>7105</v>
      </c>
      <c r="O952" s="386">
        <v>600</v>
      </c>
    </row>
    <row r="953" spans="1:15" ht="16.8" customHeight="1" thickBot="1" x14ac:dyDescent="0.35">
      <c r="A953" s="351" t="s">
        <v>8929</v>
      </c>
      <c r="B953" s="403" t="s">
        <v>6877</v>
      </c>
      <c r="C953" s="365" t="s">
        <v>6130</v>
      </c>
      <c r="D953" s="366" t="s">
        <v>6126</v>
      </c>
      <c r="E953" s="384" t="s">
        <v>4139</v>
      </c>
      <c r="F953" s="394" t="s">
        <v>7230</v>
      </c>
      <c r="G953" s="394" t="s">
        <v>7231</v>
      </c>
      <c r="H953" s="394" t="s">
        <v>7232</v>
      </c>
      <c r="I953" s="397">
        <v>300</v>
      </c>
      <c r="J953" s="394" t="s">
        <v>7098</v>
      </c>
      <c r="K953" s="384">
        <v>1</v>
      </c>
      <c r="L953" s="384">
        <v>4</v>
      </c>
      <c r="M953" s="385" t="s">
        <v>8930</v>
      </c>
      <c r="N953" s="382" t="s">
        <v>7098</v>
      </c>
      <c r="O953" s="386">
        <v>300</v>
      </c>
    </row>
    <row r="954" spans="1:15" ht="16.8" customHeight="1" thickBot="1" x14ac:dyDescent="0.35">
      <c r="A954" s="351" t="s">
        <v>8931</v>
      </c>
      <c r="B954" s="415" t="s">
        <v>6886</v>
      </c>
      <c r="C954" s="365" t="s">
        <v>6130</v>
      </c>
      <c r="D954" s="366" t="s">
        <v>6126</v>
      </c>
      <c r="E954" s="384" t="s">
        <v>4139</v>
      </c>
      <c r="F954" s="394" t="s">
        <v>7230</v>
      </c>
      <c r="G954" s="394" t="s">
        <v>7231</v>
      </c>
      <c r="H954" s="394" t="s">
        <v>7232</v>
      </c>
      <c r="I954" s="397">
        <v>300</v>
      </c>
      <c r="J954" s="394" t="s">
        <v>7098</v>
      </c>
      <c r="K954" s="384">
        <v>1</v>
      </c>
      <c r="L954" s="384">
        <v>4</v>
      </c>
      <c r="M954" s="385" t="s">
        <v>8932</v>
      </c>
      <c r="N954" s="382" t="s">
        <v>7098</v>
      </c>
      <c r="O954" s="386">
        <v>300</v>
      </c>
    </row>
    <row r="955" spans="1:15" ht="16.8" customHeight="1" thickBot="1" x14ac:dyDescent="0.35">
      <c r="A955" s="351" t="s">
        <v>8933</v>
      </c>
      <c r="B955" s="415" t="s">
        <v>6886</v>
      </c>
      <c r="C955" s="365" t="s">
        <v>6130</v>
      </c>
      <c r="D955" s="366" t="s">
        <v>6126</v>
      </c>
      <c r="E955" s="384" t="s">
        <v>4139</v>
      </c>
      <c r="F955" s="394" t="s">
        <v>7230</v>
      </c>
      <c r="G955" s="394" t="s">
        <v>7231</v>
      </c>
      <c r="H955" s="394" t="s">
        <v>7232</v>
      </c>
      <c r="I955" s="397">
        <v>500</v>
      </c>
      <c r="J955" s="394" t="s">
        <v>7095</v>
      </c>
      <c r="K955" s="384">
        <v>1</v>
      </c>
      <c r="L955" s="384">
        <v>4</v>
      </c>
      <c r="M955" s="385" t="s">
        <v>8934</v>
      </c>
      <c r="N955" s="382" t="s">
        <v>7095</v>
      </c>
      <c r="O955" s="386">
        <v>500</v>
      </c>
    </row>
    <row r="956" spans="1:15" ht="16.8" customHeight="1" thickBot="1" x14ac:dyDescent="0.35">
      <c r="A956" s="351" t="s">
        <v>8935</v>
      </c>
      <c r="B956" s="404" t="s">
        <v>6073</v>
      </c>
      <c r="C956" s="365" t="s">
        <v>6130</v>
      </c>
      <c r="D956" s="366" t="s">
        <v>6126</v>
      </c>
      <c r="E956" s="384" t="s">
        <v>4139</v>
      </c>
      <c r="F956" s="394" t="s">
        <v>7230</v>
      </c>
      <c r="G956" s="394" t="s">
        <v>7231</v>
      </c>
      <c r="H956" s="394" t="s">
        <v>7232</v>
      </c>
      <c r="I956" s="397">
        <v>300</v>
      </c>
      <c r="J956" s="394" t="s">
        <v>7098</v>
      </c>
      <c r="K956" s="384">
        <v>3</v>
      </c>
      <c r="L956" s="384">
        <v>4</v>
      </c>
      <c r="M956" s="385" t="s">
        <v>8936</v>
      </c>
      <c r="N956" s="382" t="s">
        <v>7100</v>
      </c>
      <c r="O956" s="386">
        <v>900</v>
      </c>
    </row>
    <row r="957" spans="1:15" ht="16.8" customHeight="1" thickBot="1" x14ac:dyDescent="0.35">
      <c r="A957" s="351" t="s">
        <v>8937</v>
      </c>
      <c r="B957" s="404" t="s">
        <v>6073</v>
      </c>
      <c r="C957" s="365" t="s">
        <v>6130</v>
      </c>
      <c r="D957" s="366" t="s">
        <v>6126</v>
      </c>
      <c r="E957" s="384" t="s">
        <v>4139</v>
      </c>
      <c r="F957" s="394" t="s">
        <v>7230</v>
      </c>
      <c r="G957" s="394" t="s">
        <v>7231</v>
      </c>
      <c r="H957" s="394" t="s">
        <v>7232</v>
      </c>
      <c r="I957" s="397">
        <v>300</v>
      </c>
      <c r="J957" s="394" t="s">
        <v>7098</v>
      </c>
      <c r="K957" s="384">
        <v>4</v>
      </c>
      <c r="L957" s="384">
        <v>4</v>
      </c>
      <c r="M957" s="385" t="s">
        <v>8938</v>
      </c>
      <c r="N957" s="382" t="s">
        <v>7104</v>
      </c>
      <c r="O957" s="383">
        <v>1.2</v>
      </c>
    </row>
    <row r="958" spans="1:15" ht="16.8" customHeight="1" thickBot="1" x14ac:dyDescent="0.35">
      <c r="A958" s="351" t="s">
        <v>8871</v>
      </c>
      <c r="B958" s="404" t="s">
        <v>6083</v>
      </c>
      <c r="C958" s="365" t="s">
        <v>6130</v>
      </c>
      <c r="D958" s="366" t="s">
        <v>6126</v>
      </c>
      <c r="E958" s="384" t="s">
        <v>4139</v>
      </c>
      <c r="F958" s="394" t="s">
        <v>7230</v>
      </c>
      <c r="G958" s="394" t="s">
        <v>7231</v>
      </c>
      <c r="H958" s="394" t="s">
        <v>7232</v>
      </c>
      <c r="I958" s="397">
        <v>300</v>
      </c>
      <c r="J958" s="394" t="s">
        <v>7098</v>
      </c>
      <c r="K958" s="384">
        <v>1</v>
      </c>
      <c r="L958" s="384">
        <v>4</v>
      </c>
      <c r="M958" s="385" t="s">
        <v>8939</v>
      </c>
      <c r="N958" s="382" t="s">
        <v>7098</v>
      </c>
      <c r="O958" s="386">
        <v>300</v>
      </c>
    </row>
    <row r="959" spans="1:15" ht="16.8" customHeight="1" thickBot="1" x14ac:dyDescent="0.35">
      <c r="A959" s="351" t="s">
        <v>8940</v>
      </c>
      <c r="B959" s="396" t="s">
        <v>6110</v>
      </c>
      <c r="C959" s="365" t="s">
        <v>6130</v>
      </c>
      <c r="D959" s="366" t="s">
        <v>6126</v>
      </c>
      <c r="E959" s="384" t="s">
        <v>4139</v>
      </c>
      <c r="F959" s="394" t="s">
        <v>7230</v>
      </c>
      <c r="G959" s="394" t="s">
        <v>7231</v>
      </c>
      <c r="H959" s="394" t="s">
        <v>7232</v>
      </c>
      <c r="I959" s="397">
        <v>300</v>
      </c>
      <c r="J959" s="394" t="s">
        <v>7098</v>
      </c>
      <c r="K959" s="384">
        <v>1</v>
      </c>
      <c r="L959" s="384">
        <v>4</v>
      </c>
      <c r="M959" s="385" t="s">
        <v>8941</v>
      </c>
      <c r="N959" s="382" t="s">
        <v>7098</v>
      </c>
      <c r="O959" s="386">
        <v>300</v>
      </c>
    </row>
    <row r="960" spans="1:15" ht="16.8" customHeight="1" thickBot="1" x14ac:dyDescent="0.35">
      <c r="A960" s="351" t="s">
        <v>8942</v>
      </c>
      <c r="B960" s="437" t="s">
        <v>6870</v>
      </c>
      <c r="C960" s="365" t="s">
        <v>6130</v>
      </c>
      <c r="D960" s="366" t="s">
        <v>6126</v>
      </c>
      <c r="E960" s="384" t="s">
        <v>4139</v>
      </c>
      <c r="F960" s="394" t="s">
        <v>7230</v>
      </c>
      <c r="G960" s="394" t="s">
        <v>7231</v>
      </c>
      <c r="H960" s="394" t="s">
        <v>7232</v>
      </c>
      <c r="I960" s="397">
        <v>700</v>
      </c>
      <c r="J960" s="394" t="s">
        <v>7107</v>
      </c>
      <c r="K960" s="384">
        <v>1</v>
      </c>
      <c r="L960" s="384">
        <v>4</v>
      </c>
      <c r="M960" s="385" t="s">
        <v>8943</v>
      </c>
      <c r="N960" s="382" t="s">
        <v>7107</v>
      </c>
      <c r="O960" s="386">
        <v>700</v>
      </c>
    </row>
    <row r="961" spans="1:15" ht="16.8" customHeight="1" thickBot="1" x14ac:dyDescent="0.35">
      <c r="A961" s="351" t="s">
        <v>8944</v>
      </c>
      <c r="B961" s="425" t="s">
        <v>6970</v>
      </c>
      <c r="C961" s="365" t="s">
        <v>6130</v>
      </c>
      <c r="D961" s="366" t="s">
        <v>6126</v>
      </c>
      <c r="E961" s="384" t="s">
        <v>4139</v>
      </c>
      <c r="F961" s="394" t="s">
        <v>7230</v>
      </c>
      <c r="G961" s="394" t="s">
        <v>7231</v>
      </c>
      <c r="H961" s="394" t="s">
        <v>7232</v>
      </c>
      <c r="I961" s="397">
        <v>500</v>
      </c>
      <c r="J961" s="394" t="s">
        <v>7095</v>
      </c>
      <c r="K961" s="384">
        <v>2</v>
      </c>
      <c r="L961" s="384">
        <v>4</v>
      </c>
      <c r="M961" s="385" t="s">
        <v>8945</v>
      </c>
      <c r="N961" s="382" t="s">
        <v>7096</v>
      </c>
      <c r="O961" s="383">
        <v>1</v>
      </c>
    </row>
    <row r="962" spans="1:15" ht="16.8" customHeight="1" thickBot="1" x14ac:dyDescent="0.35">
      <c r="A962" s="351" t="s">
        <v>8946</v>
      </c>
      <c r="B962" s="413" t="s">
        <v>7169</v>
      </c>
      <c r="C962" s="365" t="s">
        <v>6130</v>
      </c>
      <c r="D962" s="366" t="s">
        <v>6126</v>
      </c>
      <c r="E962" s="384" t="s">
        <v>4139</v>
      </c>
      <c r="F962" s="394" t="s">
        <v>7230</v>
      </c>
      <c r="G962" s="394" t="s">
        <v>7233</v>
      </c>
      <c r="H962" s="394" t="s">
        <v>7232</v>
      </c>
      <c r="I962" s="397">
        <v>500</v>
      </c>
      <c r="J962" s="394" t="s">
        <v>7095</v>
      </c>
      <c r="K962" s="384">
        <v>1</v>
      </c>
      <c r="L962" s="384">
        <v>4</v>
      </c>
      <c r="M962" s="385" t="s">
        <v>8947</v>
      </c>
      <c r="N962" s="382" t="s">
        <v>7095</v>
      </c>
      <c r="O962" s="386">
        <v>500</v>
      </c>
    </row>
    <row r="963" spans="1:15" ht="16.8" customHeight="1" thickBot="1" x14ac:dyDescent="0.35">
      <c r="A963" s="351" t="s">
        <v>8948</v>
      </c>
      <c r="B963" s="413" t="s">
        <v>7169</v>
      </c>
      <c r="C963" s="365" t="s">
        <v>6130</v>
      </c>
      <c r="D963" s="366" t="s">
        <v>6126</v>
      </c>
      <c r="E963" s="384" t="s">
        <v>4139</v>
      </c>
      <c r="F963" s="394" t="s">
        <v>7230</v>
      </c>
      <c r="G963" s="394" t="s">
        <v>7233</v>
      </c>
      <c r="H963" s="394" t="s">
        <v>7232</v>
      </c>
      <c r="I963" s="397">
        <v>500</v>
      </c>
      <c r="J963" s="394" t="s">
        <v>7095</v>
      </c>
      <c r="K963" s="384">
        <v>1</v>
      </c>
      <c r="L963" s="384">
        <v>4</v>
      </c>
      <c r="M963" s="385" t="s">
        <v>8949</v>
      </c>
      <c r="N963" s="382" t="s">
        <v>7095</v>
      </c>
      <c r="O963" s="386">
        <v>500</v>
      </c>
    </row>
    <row r="964" spans="1:15" ht="16.8" customHeight="1" thickBot="1" x14ac:dyDescent="0.35">
      <c r="A964" s="351" t="s">
        <v>8950</v>
      </c>
      <c r="B964" s="419" t="s">
        <v>6075</v>
      </c>
      <c r="C964" s="365" t="s">
        <v>6130</v>
      </c>
      <c r="D964" s="366" t="s">
        <v>6126</v>
      </c>
      <c r="E964" s="384" t="s">
        <v>4139</v>
      </c>
      <c r="F964" s="394" t="s">
        <v>7230</v>
      </c>
      <c r="G964" s="394" t="s">
        <v>7231</v>
      </c>
      <c r="H964" s="394" t="s">
        <v>7232</v>
      </c>
      <c r="I964" s="397">
        <v>300</v>
      </c>
      <c r="J964" s="394" t="s">
        <v>7098</v>
      </c>
      <c r="K964" s="384">
        <v>1</v>
      </c>
      <c r="L964" s="384">
        <v>5</v>
      </c>
      <c r="M964" s="385" t="s">
        <v>8951</v>
      </c>
      <c r="N964" s="382" t="s">
        <v>7098</v>
      </c>
      <c r="O964" s="386">
        <v>300</v>
      </c>
    </row>
    <row r="965" spans="1:15" ht="16.8" customHeight="1" thickBot="1" x14ac:dyDescent="0.35">
      <c r="A965" s="351" t="s">
        <v>1756</v>
      </c>
      <c r="B965" s="438" t="s">
        <v>6061</v>
      </c>
      <c r="C965" s="365" t="s">
        <v>6130</v>
      </c>
      <c r="D965" s="366" t="s">
        <v>6126</v>
      </c>
      <c r="E965" s="384" t="s">
        <v>4139</v>
      </c>
      <c r="F965" s="394" t="s">
        <v>7230</v>
      </c>
      <c r="G965" s="394" t="s">
        <v>7231</v>
      </c>
      <c r="H965" s="394" t="s">
        <v>7232</v>
      </c>
      <c r="I965" s="395">
        <v>1.7</v>
      </c>
      <c r="J965" s="394" t="s">
        <v>7117</v>
      </c>
      <c r="K965" s="384">
        <v>1</v>
      </c>
      <c r="L965" s="384">
        <v>5</v>
      </c>
      <c r="M965" s="385" t="s">
        <v>1755</v>
      </c>
      <c r="N965" s="382" t="s">
        <v>7117</v>
      </c>
      <c r="O965" s="383">
        <v>1.7</v>
      </c>
    </row>
    <row r="966" spans="1:15" ht="16.8" customHeight="1" thickBot="1" x14ac:dyDescent="0.35">
      <c r="A966" s="351" t="s">
        <v>8952</v>
      </c>
      <c r="B966" s="442" t="s">
        <v>6968</v>
      </c>
      <c r="C966" s="365" t="s">
        <v>6130</v>
      </c>
      <c r="D966" s="366" t="s">
        <v>6126</v>
      </c>
      <c r="E966" s="384" t="s">
        <v>4139</v>
      </c>
      <c r="F966" s="394" t="s">
        <v>7230</v>
      </c>
      <c r="G966" s="394" t="s">
        <v>7231</v>
      </c>
      <c r="H966" s="394" t="s">
        <v>7232</v>
      </c>
      <c r="I966" s="397">
        <v>300</v>
      </c>
      <c r="J966" s="394" t="s">
        <v>7098</v>
      </c>
      <c r="K966" s="384">
        <v>1</v>
      </c>
      <c r="L966" s="384">
        <v>5</v>
      </c>
      <c r="M966" s="385" t="s">
        <v>8953</v>
      </c>
      <c r="N966" s="382" t="s">
        <v>7098</v>
      </c>
      <c r="O966" s="386">
        <v>300</v>
      </c>
    </row>
    <row r="967" spans="1:15" ht="16.8" customHeight="1" thickBot="1" x14ac:dyDescent="0.35">
      <c r="A967" s="351" t="s">
        <v>8954</v>
      </c>
      <c r="B967" s="365" t="s">
        <v>6978</v>
      </c>
      <c r="C967" s="365" t="s">
        <v>6130</v>
      </c>
      <c r="D967" s="366" t="s">
        <v>6126</v>
      </c>
      <c r="E967" s="384" t="s">
        <v>4139</v>
      </c>
      <c r="F967" s="394" t="s">
        <v>7230</v>
      </c>
      <c r="G967" s="394" t="s">
        <v>7231</v>
      </c>
      <c r="H967" s="394" t="s">
        <v>7232</v>
      </c>
      <c r="I967" s="397">
        <v>300</v>
      </c>
      <c r="J967" s="394" t="s">
        <v>7098</v>
      </c>
      <c r="K967" s="384">
        <v>1</v>
      </c>
      <c r="L967" s="384">
        <v>5</v>
      </c>
      <c r="M967" s="385" t="s">
        <v>8955</v>
      </c>
      <c r="N967" s="382" t="s">
        <v>7098</v>
      </c>
      <c r="O967" s="386">
        <v>300</v>
      </c>
    </row>
    <row r="968" spans="1:15" ht="16.8" customHeight="1" thickBot="1" x14ac:dyDescent="0.35">
      <c r="A968" s="351" t="s">
        <v>8956</v>
      </c>
      <c r="B968" s="427" t="s">
        <v>1102</v>
      </c>
      <c r="C968" s="365" t="s">
        <v>6130</v>
      </c>
      <c r="D968" s="366" t="s">
        <v>6126</v>
      </c>
      <c r="E968" s="384" t="s">
        <v>4139</v>
      </c>
      <c r="F968" s="394" t="s">
        <v>7230</v>
      </c>
      <c r="G968" s="394" t="s">
        <v>7231</v>
      </c>
      <c r="H968" s="394" t="s">
        <v>7232</v>
      </c>
      <c r="I968" s="397">
        <v>300</v>
      </c>
      <c r="J968" s="394" t="s">
        <v>7098</v>
      </c>
      <c r="K968" s="384">
        <v>2</v>
      </c>
      <c r="L968" s="384">
        <v>5</v>
      </c>
      <c r="M968" s="385" t="s">
        <v>8957</v>
      </c>
      <c r="N968" s="382" t="s">
        <v>7105</v>
      </c>
      <c r="O968" s="386">
        <v>600</v>
      </c>
    </row>
    <row r="969" spans="1:15" ht="16.8" customHeight="1" thickBot="1" x14ac:dyDescent="0.35">
      <c r="A969" s="351" t="s">
        <v>8958</v>
      </c>
      <c r="B969" s="398" t="s">
        <v>6082</v>
      </c>
      <c r="C969" s="365" t="s">
        <v>6130</v>
      </c>
      <c r="D969" s="366" t="s">
        <v>6126</v>
      </c>
      <c r="E969" s="384" t="s">
        <v>4139</v>
      </c>
      <c r="F969" s="394" t="s">
        <v>7230</v>
      </c>
      <c r="G969" s="394" t="s">
        <v>7231</v>
      </c>
      <c r="H969" s="394" t="s">
        <v>7232</v>
      </c>
      <c r="I969" s="397">
        <v>300</v>
      </c>
      <c r="J969" s="394" t="s">
        <v>7098</v>
      </c>
      <c r="K969" s="384">
        <v>2</v>
      </c>
      <c r="L969" s="384">
        <v>5</v>
      </c>
      <c r="M969" s="385" t="s">
        <v>8959</v>
      </c>
      <c r="N969" s="382" t="s">
        <v>7105</v>
      </c>
      <c r="O969" s="386">
        <v>600</v>
      </c>
    </row>
    <row r="970" spans="1:15" ht="16.8" customHeight="1" thickBot="1" x14ac:dyDescent="0.35">
      <c r="A970" s="351" t="s">
        <v>8960</v>
      </c>
      <c r="B970" s="414" t="s">
        <v>1119</v>
      </c>
      <c r="C970" s="365" t="s">
        <v>6130</v>
      </c>
      <c r="D970" s="366" t="s">
        <v>6126</v>
      </c>
      <c r="E970" s="384" t="s">
        <v>4139</v>
      </c>
      <c r="F970" s="394" t="s">
        <v>7230</v>
      </c>
      <c r="G970" s="394" t="s">
        <v>7231</v>
      </c>
      <c r="H970" s="394" t="s">
        <v>7232</v>
      </c>
      <c r="I970" s="397">
        <v>300</v>
      </c>
      <c r="J970" s="394" t="s">
        <v>7098</v>
      </c>
      <c r="K970" s="384">
        <v>8</v>
      </c>
      <c r="L970" s="384">
        <v>5</v>
      </c>
      <c r="M970" s="385" t="s">
        <v>8961</v>
      </c>
      <c r="N970" s="382" t="s">
        <v>7492</v>
      </c>
      <c r="O970" s="383">
        <v>2.4</v>
      </c>
    </row>
    <row r="971" spans="1:15" ht="16.8" customHeight="1" thickBot="1" x14ac:dyDescent="0.35">
      <c r="A971" s="351" t="s">
        <v>2087</v>
      </c>
      <c r="B971" s="416" t="s">
        <v>6064</v>
      </c>
      <c r="C971" s="365" t="s">
        <v>6130</v>
      </c>
      <c r="D971" s="345" t="s">
        <v>6128</v>
      </c>
      <c r="E971" s="384" t="s">
        <v>4139</v>
      </c>
      <c r="F971" s="394" t="s">
        <v>7230</v>
      </c>
      <c r="G971" s="394" t="s">
        <v>7231</v>
      </c>
      <c r="H971" s="394" t="s">
        <v>7232</v>
      </c>
      <c r="I971" s="397">
        <v>700</v>
      </c>
      <c r="J971" s="394" t="s">
        <v>7107</v>
      </c>
      <c r="K971" s="384">
        <v>1</v>
      </c>
      <c r="L971" s="384">
        <v>5</v>
      </c>
      <c r="M971" s="385" t="s">
        <v>8962</v>
      </c>
      <c r="N971" s="382" t="s">
        <v>7107</v>
      </c>
      <c r="O971" s="386">
        <v>700</v>
      </c>
    </row>
    <row r="972" spans="1:15" ht="16.8" customHeight="1" thickBot="1" x14ac:dyDescent="0.35">
      <c r="A972" s="351" t="s">
        <v>8963</v>
      </c>
      <c r="B972" s="396" t="s">
        <v>6058</v>
      </c>
      <c r="C972" s="365" t="s">
        <v>6130</v>
      </c>
      <c r="D972" s="345" t="s">
        <v>6128</v>
      </c>
      <c r="E972" s="384" t="s">
        <v>4139</v>
      </c>
      <c r="F972" s="394" t="s">
        <v>7230</v>
      </c>
      <c r="G972" s="394" t="s">
        <v>7231</v>
      </c>
      <c r="H972" s="394" t="s">
        <v>7232</v>
      </c>
      <c r="I972" s="395">
        <v>1</v>
      </c>
      <c r="J972" s="394" t="s">
        <v>7101</v>
      </c>
      <c r="K972" s="384">
        <v>1</v>
      </c>
      <c r="L972" s="384">
        <v>5</v>
      </c>
      <c r="M972" s="385" t="s">
        <v>8964</v>
      </c>
      <c r="N972" s="382" t="s">
        <v>7101</v>
      </c>
      <c r="O972" s="383">
        <v>1</v>
      </c>
    </row>
    <row r="973" spans="1:15" ht="16.8" customHeight="1" thickBot="1" x14ac:dyDescent="0.35">
      <c r="A973" s="351" t="s">
        <v>603</v>
      </c>
      <c r="B973" s="396" t="s">
        <v>6058</v>
      </c>
      <c r="C973" s="365" t="s">
        <v>6130</v>
      </c>
      <c r="D973" s="366" t="s">
        <v>6126</v>
      </c>
      <c r="E973" s="384" t="s">
        <v>4139</v>
      </c>
      <c r="F973" s="394" t="s">
        <v>7230</v>
      </c>
      <c r="G973" s="394" t="s">
        <v>7231</v>
      </c>
      <c r="H973" s="394" t="s">
        <v>7232</v>
      </c>
      <c r="I973" s="397">
        <v>300</v>
      </c>
      <c r="J973" s="394" t="s">
        <v>7098</v>
      </c>
      <c r="K973" s="384">
        <v>5</v>
      </c>
      <c r="L973" s="384">
        <v>5</v>
      </c>
      <c r="M973" s="385" t="s">
        <v>8965</v>
      </c>
      <c r="N973" s="382" t="s">
        <v>7109</v>
      </c>
      <c r="O973" s="383">
        <v>1.5</v>
      </c>
    </row>
    <row r="974" spans="1:15" ht="16.8" customHeight="1" thickBot="1" x14ac:dyDescent="0.35">
      <c r="A974" s="351" t="s">
        <v>8966</v>
      </c>
      <c r="B974" s="398" t="s">
        <v>6871</v>
      </c>
      <c r="C974" s="365" t="s">
        <v>6130</v>
      </c>
      <c r="D974" s="366" t="s">
        <v>6126</v>
      </c>
      <c r="E974" s="384" t="s">
        <v>4139</v>
      </c>
      <c r="F974" s="394" t="s">
        <v>7230</v>
      </c>
      <c r="G974" s="394" t="s">
        <v>7231</v>
      </c>
      <c r="H974" s="394" t="s">
        <v>7232</v>
      </c>
      <c r="I974" s="395">
        <v>1</v>
      </c>
      <c r="J974" s="394" t="s">
        <v>7101</v>
      </c>
      <c r="K974" s="384">
        <v>3</v>
      </c>
      <c r="L974" s="384">
        <v>5</v>
      </c>
      <c r="M974" s="385" t="s">
        <v>8967</v>
      </c>
      <c r="N974" s="382" t="s">
        <v>7103</v>
      </c>
      <c r="O974" s="383">
        <v>3</v>
      </c>
    </row>
    <row r="975" spans="1:15" ht="16.8" customHeight="1" thickBot="1" x14ac:dyDescent="0.35">
      <c r="A975" s="351" t="s">
        <v>8968</v>
      </c>
      <c r="B975" s="398" t="s">
        <v>6871</v>
      </c>
      <c r="C975" s="365" t="s">
        <v>6130</v>
      </c>
      <c r="D975" s="345" t="s">
        <v>6128</v>
      </c>
      <c r="E975" s="384" t="s">
        <v>4139</v>
      </c>
      <c r="F975" s="394" t="s">
        <v>7230</v>
      </c>
      <c r="G975" s="394" t="s">
        <v>7231</v>
      </c>
      <c r="H975" s="394" t="s">
        <v>7232</v>
      </c>
      <c r="I975" s="395">
        <v>1</v>
      </c>
      <c r="J975" s="394" t="s">
        <v>7101</v>
      </c>
      <c r="K975" s="384">
        <v>2</v>
      </c>
      <c r="L975" s="384">
        <v>5</v>
      </c>
      <c r="M975" s="385" t="s">
        <v>8969</v>
      </c>
      <c r="N975" s="382" t="s">
        <v>7114</v>
      </c>
      <c r="O975" s="383">
        <v>2</v>
      </c>
    </row>
    <row r="976" spans="1:15" ht="16.8" customHeight="1" thickBot="1" x14ac:dyDescent="0.35">
      <c r="A976" s="351" t="s">
        <v>8970</v>
      </c>
      <c r="B976" s="398" t="s">
        <v>6871</v>
      </c>
      <c r="C976" s="365" t="s">
        <v>6130</v>
      </c>
      <c r="D976" s="366" t="s">
        <v>6126</v>
      </c>
      <c r="E976" s="384" t="s">
        <v>4139</v>
      </c>
      <c r="F976" s="394" t="s">
        <v>7230</v>
      </c>
      <c r="G976" s="394" t="s">
        <v>7231</v>
      </c>
      <c r="H976" s="394" t="s">
        <v>7232</v>
      </c>
      <c r="I976" s="397">
        <v>500</v>
      </c>
      <c r="J976" s="394" t="s">
        <v>7095</v>
      </c>
      <c r="K976" s="384">
        <v>1</v>
      </c>
      <c r="L976" s="384">
        <v>5</v>
      </c>
      <c r="M976" s="385" t="s">
        <v>8971</v>
      </c>
      <c r="N976" s="382" t="s">
        <v>7095</v>
      </c>
      <c r="O976" s="386">
        <v>500</v>
      </c>
    </row>
    <row r="977" spans="1:15" ht="16.8" customHeight="1" thickBot="1" x14ac:dyDescent="0.35">
      <c r="A977" s="351" t="s">
        <v>8972</v>
      </c>
      <c r="B977" s="418" t="s">
        <v>6873</v>
      </c>
      <c r="C977" s="365" t="s">
        <v>6130</v>
      </c>
      <c r="D977" s="366" t="s">
        <v>6126</v>
      </c>
      <c r="E977" s="384" t="s">
        <v>4139</v>
      </c>
      <c r="F977" s="394" t="s">
        <v>7230</v>
      </c>
      <c r="G977" s="394" t="s">
        <v>7231</v>
      </c>
      <c r="H977" s="394" t="s">
        <v>7232</v>
      </c>
      <c r="I977" s="397">
        <v>300</v>
      </c>
      <c r="J977" s="394" t="s">
        <v>7098</v>
      </c>
      <c r="K977" s="384">
        <v>1</v>
      </c>
      <c r="L977" s="384">
        <v>5</v>
      </c>
      <c r="M977" s="385" t="s">
        <v>8973</v>
      </c>
      <c r="N977" s="382" t="s">
        <v>7098</v>
      </c>
      <c r="O977" s="386">
        <v>300</v>
      </c>
    </row>
    <row r="978" spans="1:15" ht="16.8" customHeight="1" thickBot="1" x14ac:dyDescent="0.35">
      <c r="A978" s="351" t="s">
        <v>8974</v>
      </c>
      <c r="B978" s="432" t="s">
        <v>6872</v>
      </c>
      <c r="C978" s="365" t="s">
        <v>6130</v>
      </c>
      <c r="D978" s="366" t="s">
        <v>6126</v>
      </c>
      <c r="E978" s="384" t="s">
        <v>4139</v>
      </c>
      <c r="F978" s="394" t="s">
        <v>7230</v>
      </c>
      <c r="G978" s="394" t="s">
        <v>7231</v>
      </c>
      <c r="H978" s="394" t="s">
        <v>7232</v>
      </c>
      <c r="I978" s="395">
        <v>1</v>
      </c>
      <c r="J978" s="394" t="s">
        <v>7101</v>
      </c>
      <c r="K978" s="384">
        <v>1</v>
      </c>
      <c r="L978" s="384">
        <v>5</v>
      </c>
      <c r="M978" s="385" t="s">
        <v>8975</v>
      </c>
      <c r="N978" s="382" t="s">
        <v>7101</v>
      </c>
      <c r="O978" s="383">
        <v>1</v>
      </c>
    </row>
    <row r="979" spans="1:15" ht="16.8" customHeight="1" thickBot="1" x14ac:dyDescent="0.35">
      <c r="A979" s="351" t="s">
        <v>8976</v>
      </c>
      <c r="B979" s="432" t="s">
        <v>6872</v>
      </c>
      <c r="C979" s="365" t="s">
        <v>6130</v>
      </c>
      <c r="D979" s="345" t="s">
        <v>6128</v>
      </c>
      <c r="E979" s="384" t="s">
        <v>4139</v>
      </c>
      <c r="F979" s="394" t="s">
        <v>7230</v>
      </c>
      <c r="G979" s="394" t="s">
        <v>7231</v>
      </c>
      <c r="H979" s="394" t="s">
        <v>7232</v>
      </c>
      <c r="I979" s="395">
        <v>1.7</v>
      </c>
      <c r="J979" s="394" t="s">
        <v>7117</v>
      </c>
      <c r="K979" s="384">
        <v>1</v>
      </c>
      <c r="L979" s="384">
        <v>5</v>
      </c>
      <c r="M979" s="385" t="s">
        <v>8977</v>
      </c>
      <c r="N979" s="382" t="s">
        <v>7117</v>
      </c>
      <c r="O979" s="383">
        <v>1.7</v>
      </c>
    </row>
    <row r="980" spans="1:15" ht="16.8" customHeight="1" thickBot="1" x14ac:dyDescent="0.35">
      <c r="A980" s="351" t="s">
        <v>8978</v>
      </c>
      <c r="B980" s="432" t="s">
        <v>6872</v>
      </c>
      <c r="C980" s="365" t="s">
        <v>6130</v>
      </c>
      <c r="D980" s="366" t="s">
        <v>6126</v>
      </c>
      <c r="E980" s="384" t="s">
        <v>4139</v>
      </c>
      <c r="F980" s="394" t="s">
        <v>7230</v>
      </c>
      <c r="G980" s="394" t="s">
        <v>7231</v>
      </c>
      <c r="H980" s="394" t="s">
        <v>7232</v>
      </c>
      <c r="I980" s="397">
        <v>500</v>
      </c>
      <c r="J980" s="394" t="s">
        <v>7095</v>
      </c>
      <c r="K980" s="384">
        <v>1</v>
      </c>
      <c r="L980" s="384">
        <v>5</v>
      </c>
      <c r="M980" s="385" t="s">
        <v>8979</v>
      </c>
      <c r="N980" s="382" t="s">
        <v>7095</v>
      </c>
      <c r="O980" s="386">
        <v>500</v>
      </c>
    </row>
    <row r="981" spans="1:15" ht="16.8" customHeight="1" thickBot="1" x14ac:dyDescent="0.35">
      <c r="A981" s="351" t="s">
        <v>8980</v>
      </c>
      <c r="B981" s="400" t="s">
        <v>6093</v>
      </c>
      <c r="C981" s="365" t="s">
        <v>6130</v>
      </c>
      <c r="D981" s="366" t="s">
        <v>6126</v>
      </c>
      <c r="E981" s="384" t="s">
        <v>4139</v>
      </c>
      <c r="F981" s="394" t="s">
        <v>7230</v>
      </c>
      <c r="G981" s="394" t="s">
        <v>7231</v>
      </c>
      <c r="H981" s="394" t="s">
        <v>7232</v>
      </c>
      <c r="I981" s="397">
        <v>300</v>
      </c>
      <c r="J981" s="394" t="s">
        <v>7098</v>
      </c>
      <c r="K981" s="384">
        <v>2</v>
      </c>
      <c r="L981" s="384">
        <v>5</v>
      </c>
      <c r="M981" s="385" t="s">
        <v>8981</v>
      </c>
      <c r="N981" s="382" t="s">
        <v>7105</v>
      </c>
      <c r="O981" s="386">
        <v>600</v>
      </c>
    </row>
    <row r="982" spans="1:15" ht="16.8" customHeight="1" thickBot="1" x14ac:dyDescent="0.35">
      <c r="A982" s="351" t="s">
        <v>8982</v>
      </c>
      <c r="B982" s="409" t="s">
        <v>6076</v>
      </c>
      <c r="C982" s="365" t="s">
        <v>6130</v>
      </c>
      <c r="D982" s="366" t="s">
        <v>6126</v>
      </c>
      <c r="E982" s="384" t="s">
        <v>4139</v>
      </c>
      <c r="F982" s="394" t="s">
        <v>7230</v>
      </c>
      <c r="G982" s="394" t="s">
        <v>7231</v>
      </c>
      <c r="H982" s="394" t="s">
        <v>7232</v>
      </c>
      <c r="I982" s="397">
        <v>300</v>
      </c>
      <c r="J982" s="394" t="s">
        <v>7098</v>
      </c>
      <c r="K982" s="384">
        <v>1</v>
      </c>
      <c r="L982" s="384">
        <v>5</v>
      </c>
      <c r="M982" s="385" t="s">
        <v>8983</v>
      </c>
      <c r="N982" s="382" t="s">
        <v>7098</v>
      </c>
      <c r="O982" s="386">
        <v>300</v>
      </c>
    </row>
    <row r="983" spans="1:15" ht="16.8" customHeight="1" thickBot="1" x14ac:dyDescent="0.35">
      <c r="A983" s="351" t="s">
        <v>8984</v>
      </c>
      <c r="B983" s="410" t="s">
        <v>6055</v>
      </c>
      <c r="C983" s="365" t="s">
        <v>6130</v>
      </c>
      <c r="D983" s="366" t="s">
        <v>6126</v>
      </c>
      <c r="E983" s="384" t="s">
        <v>4139</v>
      </c>
      <c r="F983" s="394" t="s">
        <v>7230</v>
      </c>
      <c r="G983" s="394" t="s">
        <v>7231</v>
      </c>
      <c r="H983" s="394" t="s">
        <v>7232</v>
      </c>
      <c r="I983" s="397">
        <v>300</v>
      </c>
      <c r="J983" s="394" t="s">
        <v>7098</v>
      </c>
      <c r="K983" s="384">
        <v>2</v>
      </c>
      <c r="L983" s="384">
        <v>5</v>
      </c>
      <c r="M983" s="385" t="s">
        <v>8985</v>
      </c>
      <c r="N983" s="382" t="s">
        <v>7105</v>
      </c>
      <c r="O983" s="386">
        <v>600</v>
      </c>
    </row>
    <row r="984" spans="1:15" ht="16.8" customHeight="1" thickBot="1" x14ac:dyDescent="0.35">
      <c r="A984" s="351" t="s">
        <v>8986</v>
      </c>
      <c r="B984" s="401" t="s">
        <v>5944</v>
      </c>
      <c r="C984" s="365" t="s">
        <v>6130</v>
      </c>
      <c r="D984" s="366" t="s">
        <v>6126</v>
      </c>
      <c r="E984" s="384" t="s">
        <v>4139</v>
      </c>
      <c r="F984" s="394" t="s">
        <v>7230</v>
      </c>
      <c r="G984" s="394" t="s">
        <v>7231</v>
      </c>
      <c r="H984" s="394" t="s">
        <v>7232</v>
      </c>
      <c r="I984" s="395">
        <v>1</v>
      </c>
      <c r="J984" s="394" t="s">
        <v>7101</v>
      </c>
      <c r="K984" s="384">
        <v>3</v>
      </c>
      <c r="L984" s="384">
        <v>5</v>
      </c>
      <c r="M984" s="385" t="s">
        <v>8987</v>
      </c>
      <c r="N984" s="382" t="s">
        <v>7103</v>
      </c>
      <c r="O984" s="383">
        <v>3</v>
      </c>
    </row>
    <row r="985" spans="1:15" ht="16.8" customHeight="1" thickBot="1" x14ac:dyDescent="0.35">
      <c r="A985" s="351" t="s">
        <v>8988</v>
      </c>
      <c r="B985" s="401" t="s">
        <v>5945</v>
      </c>
      <c r="C985" s="365" t="s">
        <v>6130</v>
      </c>
      <c r="D985" s="366" t="s">
        <v>6126</v>
      </c>
      <c r="E985" s="384" t="s">
        <v>4139</v>
      </c>
      <c r="F985" s="394" t="s">
        <v>7230</v>
      </c>
      <c r="G985" s="394" t="s">
        <v>7231</v>
      </c>
      <c r="H985" s="394" t="s">
        <v>7232</v>
      </c>
      <c r="I985" s="397">
        <v>300</v>
      </c>
      <c r="J985" s="394" t="s">
        <v>7098</v>
      </c>
      <c r="K985" s="384">
        <v>1</v>
      </c>
      <c r="L985" s="384">
        <v>5</v>
      </c>
      <c r="M985" s="385" t="s">
        <v>8989</v>
      </c>
      <c r="N985" s="382" t="s">
        <v>7098</v>
      </c>
      <c r="O985" s="386">
        <v>300</v>
      </c>
    </row>
    <row r="986" spans="1:15" ht="16.8" customHeight="1" thickBot="1" x14ac:dyDescent="0.35">
      <c r="A986" s="351" t="s">
        <v>2959</v>
      </c>
      <c r="B986" s="402" t="s">
        <v>6094</v>
      </c>
      <c r="C986" s="365" t="s">
        <v>6130</v>
      </c>
      <c r="D986" s="345" t="s">
        <v>6128</v>
      </c>
      <c r="E986" s="384" t="s">
        <v>4139</v>
      </c>
      <c r="F986" s="394" t="s">
        <v>7230</v>
      </c>
      <c r="G986" s="394" t="s">
        <v>7231</v>
      </c>
      <c r="H986" s="394" t="s">
        <v>7232</v>
      </c>
      <c r="I986" s="395">
        <v>1</v>
      </c>
      <c r="J986" s="394" t="s">
        <v>7101</v>
      </c>
      <c r="K986" s="384">
        <v>1</v>
      </c>
      <c r="L986" s="384">
        <v>5</v>
      </c>
      <c r="M986" s="385" t="s">
        <v>2958</v>
      </c>
      <c r="N986" s="382" t="s">
        <v>7101</v>
      </c>
      <c r="O986" s="383">
        <v>1</v>
      </c>
    </row>
    <row r="987" spans="1:15" ht="16.8" customHeight="1" thickBot="1" x14ac:dyDescent="0.35">
      <c r="A987" s="351" t="s">
        <v>8990</v>
      </c>
      <c r="B987" s="411" t="s">
        <v>6087</v>
      </c>
      <c r="C987" s="365" t="s">
        <v>6130</v>
      </c>
      <c r="D987" s="366" t="s">
        <v>6126</v>
      </c>
      <c r="E987" s="384" t="s">
        <v>4139</v>
      </c>
      <c r="F987" s="394" t="s">
        <v>7230</v>
      </c>
      <c r="G987" s="394" t="s">
        <v>7231</v>
      </c>
      <c r="H987" s="394" t="s">
        <v>7232</v>
      </c>
      <c r="I987" s="397">
        <v>300</v>
      </c>
      <c r="J987" s="394" t="s">
        <v>7098</v>
      </c>
      <c r="K987" s="384">
        <v>4</v>
      </c>
      <c r="L987" s="384">
        <v>5</v>
      </c>
      <c r="M987" s="385" t="s">
        <v>8991</v>
      </c>
      <c r="N987" s="382" t="s">
        <v>7104</v>
      </c>
      <c r="O987" s="383">
        <v>1.2</v>
      </c>
    </row>
    <row r="988" spans="1:15" ht="16.8" customHeight="1" thickBot="1" x14ac:dyDescent="0.35">
      <c r="A988" s="352" t="s">
        <v>8992</v>
      </c>
      <c r="B988" s="411" t="s">
        <v>6977</v>
      </c>
      <c r="C988" s="365" t="s">
        <v>6130</v>
      </c>
      <c r="D988" s="366" t="s">
        <v>6126</v>
      </c>
      <c r="E988" s="384" t="s">
        <v>4139</v>
      </c>
      <c r="F988" s="394" t="s">
        <v>7230</v>
      </c>
      <c r="G988" s="394" t="s">
        <v>7231</v>
      </c>
      <c r="H988" s="394" t="s">
        <v>7232</v>
      </c>
      <c r="I988" s="397">
        <v>300</v>
      </c>
      <c r="J988" s="394" t="s">
        <v>7098</v>
      </c>
      <c r="K988" s="384">
        <v>1</v>
      </c>
      <c r="L988" s="384">
        <v>5</v>
      </c>
      <c r="M988" s="385" t="s">
        <v>8993</v>
      </c>
      <c r="N988" s="382" t="s">
        <v>7098</v>
      </c>
      <c r="O988" s="386">
        <v>300</v>
      </c>
    </row>
    <row r="989" spans="1:15" ht="16.8" customHeight="1" thickBot="1" x14ac:dyDescent="0.35">
      <c r="A989" s="351" t="s">
        <v>8994</v>
      </c>
      <c r="B989" s="403" t="s">
        <v>6877</v>
      </c>
      <c r="C989" s="365" t="s">
        <v>6130</v>
      </c>
      <c r="D989" s="366" t="s">
        <v>6126</v>
      </c>
      <c r="E989" s="384" t="s">
        <v>4139</v>
      </c>
      <c r="F989" s="394" t="s">
        <v>7230</v>
      </c>
      <c r="G989" s="394" t="s">
        <v>7231</v>
      </c>
      <c r="H989" s="394" t="s">
        <v>7232</v>
      </c>
      <c r="I989" s="397">
        <v>300</v>
      </c>
      <c r="J989" s="394" t="s">
        <v>7098</v>
      </c>
      <c r="K989" s="384">
        <v>2</v>
      </c>
      <c r="L989" s="384">
        <v>5</v>
      </c>
      <c r="M989" s="385" t="s">
        <v>8995</v>
      </c>
      <c r="N989" s="382" t="s">
        <v>7105</v>
      </c>
      <c r="O989" s="386">
        <v>600</v>
      </c>
    </row>
    <row r="990" spans="1:15" ht="16.8" customHeight="1" thickBot="1" x14ac:dyDescent="0.35">
      <c r="A990" s="352" t="s">
        <v>8994</v>
      </c>
      <c r="B990" s="403" t="s">
        <v>6877</v>
      </c>
      <c r="C990" s="365" t="s">
        <v>6130</v>
      </c>
      <c r="D990" s="366" t="s">
        <v>6126</v>
      </c>
      <c r="E990" s="384" t="s">
        <v>4139</v>
      </c>
      <c r="F990" s="394" t="s">
        <v>7230</v>
      </c>
      <c r="G990" s="394" t="s">
        <v>7231</v>
      </c>
      <c r="H990" s="394" t="s">
        <v>7232</v>
      </c>
      <c r="I990" s="397">
        <v>300</v>
      </c>
      <c r="J990" s="394" t="s">
        <v>7098</v>
      </c>
      <c r="K990" s="384">
        <v>1</v>
      </c>
      <c r="L990" s="384">
        <v>5</v>
      </c>
      <c r="M990" s="385" t="s">
        <v>8996</v>
      </c>
      <c r="N990" s="382" t="s">
        <v>7098</v>
      </c>
      <c r="O990" s="386">
        <v>300</v>
      </c>
    </row>
    <row r="991" spans="1:15" ht="16.8" customHeight="1" thickBot="1" x14ac:dyDescent="0.35">
      <c r="A991" s="351" t="s">
        <v>8997</v>
      </c>
      <c r="B991" s="417" t="s">
        <v>6059</v>
      </c>
      <c r="C991" s="365" t="s">
        <v>6130</v>
      </c>
      <c r="D991" s="366" t="s">
        <v>6126</v>
      </c>
      <c r="E991" s="384" t="s">
        <v>4139</v>
      </c>
      <c r="F991" s="394" t="s">
        <v>7230</v>
      </c>
      <c r="G991" s="394" t="s">
        <v>7231</v>
      </c>
      <c r="H991" s="394" t="s">
        <v>7232</v>
      </c>
      <c r="I991" s="397">
        <v>300</v>
      </c>
      <c r="J991" s="394" t="s">
        <v>7098</v>
      </c>
      <c r="K991" s="384">
        <v>2</v>
      </c>
      <c r="L991" s="384">
        <v>5</v>
      </c>
      <c r="M991" s="385" t="s">
        <v>8998</v>
      </c>
      <c r="N991" s="382" t="s">
        <v>7105</v>
      </c>
      <c r="O991" s="386">
        <v>600</v>
      </c>
    </row>
    <row r="992" spans="1:15" ht="16.8" customHeight="1" thickBot="1" x14ac:dyDescent="0.35">
      <c r="A992" s="351" t="s">
        <v>8999</v>
      </c>
      <c r="B992" s="404" t="s">
        <v>6073</v>
      </c>
      <c r="C992" s="365" t="s">
        <v>6130</v>
      </c>
      <c r="D992" s="366" t="s">
        <v>6126</v>
      </c>
      <c r="E992" s="384" t="s">
        <v>4139</v>
      </c>
      <c r="F992" s="394" t="s">
        <v>7230</v>
      </c>
      <c r="G992" s="394" t="s">
        <v>7231</v>
      </c>
      <c r="H992" s="394" t="s">
        <v>7232</v>
      </c>
      <c r="I992" s="397">
        <v>300</v>
      </c>
      <c r="J992" s="394" t="s">
        <v>7098</v>
      </c>
      <c r="K992" s="384">
        <v>2</v>
      </c>
      <c r="L992" s="384">
        <v>5</v>
      </c>
      <c r="M992" s="385" t="s">
        <v>9000</v>
      </c>
      <c r="N992" s="382" t="s">
        <v>7105</v>
      </c>
      <c r="O992" s="386">
        <v>600</v>
      </c>
    </row>
    <row r="993" spans="1:15" ht="16.8" customHeight="1" thickBot="1" x14ac:dyDescent="0.35">
      <c r="A993" s="351" t="s">
        <v>9001</v>
      </c>
      <c r="B993" s="412" t="s">
        <v>6890</v>
      </c>
      <c r="C993" s="365" t="s">
        <v>6130</v>
      </c>
      <c r="D993" s="345" t="s">
        <v>6128</v>
      </c>
      <c r="E993" s="384" t="s">
        <v>4139</v>
      </c>
      <c r="F993" s="394" t="s">
        <v>7230</v>
      </c>
      <c r="G993" s="394" t="s">
        <v>7231</v>
      </c>
      <c r="H993" s="394" t="s">
        <v>7232</v>
      </c>
      <c r="I993" s="395">
        <v>1.7</v>
      </c>
      <c r="J993" s="394" t="s">
        <v>7117</v>
      </c>
      <c r="K993" s="384">
        <v>2</v>
      </c>
      <c r="L993" s="384">
        <v>5</v>
      </c>
      <c r="M993" s="385" t="s">
        <v>9002</v>
      </c>
      <c r="N993" s="382" t="s">
        <v>7123</v>
      </c>
      <c r="O993" s="383">
        <v>3.4</v>
      </c>
    </row>
    <row r="994" spans="1:15" ht="16.8" customHeight="1" thickBot="1" x14ac:dyDescent="0.35">
      <c r="A994" s="351" t="s">
        <v>9003</v>
      </c>
      <c r="B994" s="425" t="s">
        <v>6970</v>
      </c>
      <c r="C994" s="365" t="s">
        <v>6130</v>
      </c>
      <c r="D994" s="366" t="s">
        <v>6126</v>
      </c>
      <c r="E994" s="384" t="s">
        <v>4139</v>
      </c>
      <c r="F994" s="394" t="s">
        <v>7230</v>
      </c>
      <c r="G994" s="394" t="s">
        <v>7231</v>
      </c>
      <c r="H994" s="394" t="s">
        <v>7232</v>
      </c>
      <c r="I994" s="397">
        <v>300</v>
      </c>
      <c r="J994" s="394" t="s">
        <v>7098</v>
      </c>
      <c r="K994" s="384">
        <v>1</v>
      </c>
      <c r="L994" s="384">
        <v>5</v>
      </c>
      <c r="M994" s="385" t="s">
        <v>9004</v>
      </c>
      <c r="N994" s="382" t="s">
        <v>7098</v>
      </c>
      <c r="O994" s="386">
        <v>300</v>
      </c>
    </row>
    <row r="995" spans="1:15" ht="16.8" customHeight="1" thickBot="1" x14ac:dyDescent="0.35">
      <c r="A995" s="351" t="s">
        <v>9005</v>
      </c>
      <c r="B995" s="405" t="s">
        <v>6084</v>
      </c>
      <c r="C995" s="365" t="s">
        <v>6130</v>
      </c>
      <c r="D995" s="366" t="s">
        <v>6126</v>
      </c>
      <c r="E995" s="384" t="s">
        <v>4139</v>
      </c>
      <c r="F995" s="394" t="s">
        <v>7230</v>
      </c>
      <c r="G995" s="394" t="s">
        <v>7231</v>
      </c>
      <c r="H995" s="394" t="s">
        <v>7232</v>
      </c>
      <c r="I995" s="397">
        <v>300</v>
      </c>
      <c r="J995" s="394" t="s">
        <v>7098</v>
      </c>
      <c r="K995" s="384">
        <v>1</v>
      </c>
      <c r="L995" s="384">
        <v>6</v>
      </c>
      <c r="M995" s="385" t="s">
        <v>9006</v>
      </c>
      <c r="N995" s="382" t="s">
        <v>7098</v>
      </c>
      <c r="O995" s="386">
        <v>300</v>
      </c>
    </row>
    <row r="996" spans="1:15" ht="16.8" customHeight="1" thickBot="1" x14ac:dyDescent="0.35">
      <c r="A996" s="351" t="s">
        <v>9007</v>
      </c>
      <c r="B996" s="406" t="s">
        <v>6969</v>
      </c>
      <c r="C996" s="365" t="s">
        <v>6130</v>
      </c>
      <c r="D996" s="366" t="s">
        <v>6126</v>
      </c>
      <c r="E996" s="384" t="s">
        <v>4139</v>
      </c>
      <c r="F996" s="394" t="s">
        <v>7230</v>
      </c>
      <c r="G996" s="394" t="s">
        <v>7231</v>
      </c>
      <c r="H996" s="394" t="s">
        <v>7232</v>
      </c>
      <c r="I996" s="397">
        <v>300</v>
      </c>
      <c r="J996" s="394" t="s">
        <v>7098</v>
      </c>
      <c r="K996" s="384">
        <v>1</v>
      </c>
      <c r="L996" s="384">
        <v>6</v>
      </c>
      <c r="M996" s="385" t="s">
        <v>9008</v>
      </c>
      <c r="N996" s="382" t="s">
        <v>7098</v>
      </c>
      <c r="O996" s="386">
        <v>300</v>
      </c>
    </row>
    <row r="997" spans="1:15" ht="16.8" customHeight="1" thickBot="1" x14ac:dyDescent="0.35">
      <c r="A997" s="351" t="s">
        <v>9009</v>
      </c>
      <c r="B997" s="420" t="s">
        <v>6078</v>
      </c>
      <c r="C997" s="365" t="s">
        <v>6130</v>
      </c>
      <c r="D997" s="366" t="s">
        <v>6126</v>
      </c>
      <c r="E997" s="384" t="s">
        <v>4139</v>
      </c>
      <c r="F997" s="394" t="s">
        <v>7230</v>
      </c>
      <c r="G997" s="394" t="s">
        <v>7231</v>
      </c>
      <c r="H997" s="394" t="s">
        <v>7232</v>
      </c>
      <c r="I997" s="397">
        <v>300</v>
      </c>
      <c r="J997" s="394" t="s">
        <v>7098</v>
      </c>
      <c r="K997" s="384">
        <v>1</v>
      </c>
      <c r="L997" s="384">
        <v>6</v>
      </c>
      <c r="M997" s="385" t="s">
        <v>9010</v>
      </c>
      <c r="N997" s="382" t="s">
        <v>7098</v>
      </c>
      <c r="O997" s="386">
        <v>300</v>
      </c>
    </row>
    <row r="998" spans="1:15" ht="16.8" customHeight="1" thickBot="1" x14ac:dyDescent="0.35">
      <c r="A998" s="351" t="s">
        <v>9011</v>
      </c>
      <c r="B998" s="365" t="s">
        <v>6978</v>
      </c>
      <c r="C998" s="365" t="s">
        <v>6130</v>
      </c>
      <c r="D998" s="366" t="s">
        <v>6126</v>
      </c>
      <c r="E998" s="384" t="s">
        <v>4139</v>
      </c>
      <c r="F998" s="394" t="s">
        <v>7230</v>
      </c>
      <c r="G998" s="394" t="s">
        <v>7231</v>
      </c>
      <c r="H998" s="394" t="s">
        <v>7232</v>
      </c>
      <c r="I998" s="397">
        <v>300</v>
      </c>
      <c r="J998" s="394" t="s">
        <v>7098</v>
      </c>
      <c r="K998" s="384">
        <v>1</v>
      </c>
      <c r="L998" s="384">
        <v>6</v>
      </c>
      <c r="M998" s="385" t="s">
        <v>9012</v>
      </c>
      <c r="N998" s="382" t="s">
        <v>7098</v>
      </c>
      <c r="O998" s="386">
        <v>300</v>
      </c>
    </row>
    <row r="999" spans="1:15" ht="16.8" customHeight="1" thickBot="1" x14ac:dyDescent="0.35">
      <c r="A999" s="351" t="s">
        <v>9013</v>
      </c>
      <c r="B999" s="407" t="s">
        <v>1101</v>
      </c>
      <c r="C999" s="365" t="s">
        <v>6130</v>
      </c>
      <c r="D999" s="366" t="s">
        <v>6126</v>
      </c>
      <c r="E999" s="384" t="s">
        <v>4139</v>
      </c>
      <c r="F999" s="394" t="s">
        <v>7230</v>
      </c>
      <c r="G999" s="394" t="s">
        <v>7231</v>
      </c>
      <c r="H999" s="394" t="s">
        <v>7232</v>
      </c>
      <c r="I999" s="397">
        <v>500</v>
      </c>
      <c r="J999" s="394" t="s">
        <v>7095</v>
      </c>
      <c r="K999" s="384">
        <v>1</v>
      </c>
      <c r="L999" s="384">
        <v>6</v>
      </c>
      <c r="M999" s="385" t="s">
        <v>9014</v>
      </c>
      <c r="N999" s="382" t="s">
        <v>7095</v>
      </c>
      <c r="O999" s="386">
        <v>500</v>
      </c>
    </row>
    <row r="1000" spans="1:15" ht="16.8" customHeight="1" thickBot="1" x14ac:dyDescent="0.35">
      <c r="A1000" s="351" t="s">
        <v>9015</v>
      </c>
      <c r="B1000" s="427" t="s">
        <v>1102</v>
      </c>
      <c r="C1000" s="365" t="s">
        <v>6130</v>
      </c>
      <c r="D1000" s="366" t="s">
        <v>6126</v>
      </c>
      <c r="E1000" s="384" t="s">
        <v>4139</v>
      </c>
      <c r="F1000" s="394" t="s">
        <v>7230</v>
      </c>
      <c r="G1000" s="394" t="s">
        <v>7231</v>
      </c>
      <c r="H1000" s="394" t="s">
        <v>7232</v>
      </c>
      <c r="I1000" s="397">
        <v>300</v>
      </c>
      <c r="J1000" s="394" t="s">
        <v>7098</v>
      </c>
      <c r="K1000" s="384">
        <v>1</v>
      </c>
      <c r="L1000" s="384">
        <v>6</v>
      </c>
      <c r="M1000" s="385" t="s">
        <v>9016</v>
      </c>
      <c r="N1000" s="382" t="s">
        <v>7098</v>
      </c>
      <c r="O1000" s="386">
        <v>300</v>
      </c>
    </row>
    <row r="1001" spans="1:15" ht="16.8" customHeight="1" thickBot="1" x14ac:dyDescent="0.35">
      <c r="A1001" s="351" t="s">
        <v>9017</v>
      </c>
      <c r="B1001" s="426" t="s">
        <v>1103</v>
      </c>
      <c r="C1001" s="365" t="s">
        <v>6130</v>
      </c>
      <c r="D1001" s="366" t="s">
        <v>6126</v>
      </c>
      <c r="E1001" s="384" t="s">
        <v>4139</v>
      </c>
      <c r="F1001" s="394" t="s">
        <v>7230</v>
      </c>
      <c r="G1001" s="394" t="s">
        <v>7231</v>
      </c>
      <c r="H1001" s="394" t="s">
        <v>7232</v>
      </c>
      <c r="I1001" s="397">
        <v>300</v>
      </c>
      <c r="J1001" s="394" t="s">
        <v>7098</v>
      </c>
      <c r="K1001" s="384">
        <v>1</v>
      </c>
      <c r="L1001" s="384">
        <v>6</v>
      </c>
      <c r="M1001" s="385" t="s">
        <v>9018</v>
      </c>
      <c r="N1001" s="382" t="s">
        <v>7098</v>
      </c>
      <c r="O1001" s="386">
        <v>300</v>
      </c>
    </row>
    <row r="1002" spans="1:15" ht="16.8" customHeight="1" thickBot="1" x14ac:dyDescent="0.35">
      <c r="A1002" s="351" t="s">
        <v>9019</v>
      </c>
      <c r="B1002" s="426" t="s">
        <v>1103</v>
      </c>
      <c r="C1002" s="365" t="s">
        <v>6130</v>
      </c>
      <c r="D1002" s="366" t="s">
        <v>6126</v>
      </c>
      <c r="E1002" s="384" t="s">
        <v>4139</v>
      </c>
      <c r="F1002" s="394" t="s">
        <v>7230</v>
      </c>
      <c r="G1002" s="394" t="s">
        <v>7231</v>
      </c>
      <c r="H1002" s="394" t="s">
        <v>7232</v>
      </c>
      <c r="I1002" s="395">
        <v>1</v>
      </c>
      <c r="J1002" s="394" t="s">
        <v>7101</v>
      </c>
      <c r="K1002" s="384">
        <v>1</v>
      </c>
      <c r="L1002" s="384">
        <v>6</v>
      </c>
      <c r="M1002" s="385" t="s">
        <v>9020</v>
      </c>
      <c r="N1002" s="382" t="s">
        <v>7101</v>
      </c>
      <c r="O1002" s="383">
        <v>1</v>
      </c>
    </row>
    <row r="1003" spans="1:15" ht="16.8" customHeight="1" thickBot="1" x14ac:dyDescent="0.35">
      <c r="A1003" s="351" t="s">
        <v>9021</v>
      </c>
      <c r="B1003" s="422" t="s">
        <v>1106</v>
      </c>
      <c r="C1003" s="365" t="s">
        <v>6130</v>
      </c>
      <c r="D1003" s="366" t="s">
        <v>6126</v>
      </c>
      <c r="E1003" s="384" t="s">
        <v>4139</v>
      </c>
      <c r="F1003" s="394" t="s">
        <v>7230</v>
      </c>
      <c r="G1003" s="394" t="s">
        <v>7231</v>
      </c>
      <c r="H1003" s="394" t="s">
        <v>7232</v>
      </c>
      <c r="I1003" s="397">
        <v>300</v>
      </c>
      <c r="J1003" s="394" t="s">
        <v>7098</v>
      </c>
      <c r="K1003" s="384">
        <v>2</v>
      </c>
      <c r="L1003" s="384">
        <v>6</v>
      </c>
      <c r="M1003" s="385" t="s">
        <v>9022</v>
      </c>
      <c r="N1003" s="382" t="s">
        <v>7105</v>
      </c>
      <c r="O1003" s="386">
        <v>600</v>
      </c>
    </row>
    <row r="1004" spans="1:15" ht="16.8" customHeight="1" thickBot="1" x14ac:dyDescent="0.35">
      <c r="A1004" s="351" t="s">
        <v>9023</v>
      </c>
      <c r="B1004" s="345" t="s">
        <v>6879</v>
      </c>
      <c r="C1004" s="365" t="s">
        <v>6130</v>
      </c>
      <c r="D1004" s="366" t="s">
        <v>6126</v>
      </c>
      <c r="E1004" s="384" t="s">
        <v>4139</v>
      </c>
      <c r="F1004" s="394" t="s">
        <v>7230</v>
      </c>
      <c r="G1004" s="394" t="s">
        <v>7231</v>
      </c>
      <c r="H1004" s="394" t="s">
        <v>7232</v>
      </c>
      <c r="I1004" s="397">
        <v>300</v>
      </c>
      <c r="J1004" s="394" t="s">
        <v>7098</v>
      </c>
      <c r="K1004" s="384">
        <v>1</v>
      </c>
      <c r="L1004" s="384">
        <v>6</v>
      </c>
      <c r="M1004" s="385" t="s">
        <v>9024</v>
      </c>
      <c r="N1004" s="382" t="s">
        <v>7098</v>
      </c>
      <c r="O1004" s="386">
        <v>300</v>
      </c>
    </row>
    <row r="1005" spans="1:15" ht="16.8" customHeight="1" thickBot="1" x14ac:dyDescent="0.35">
      <c r="A1005" s="351" t="s">
        <v>9025</v>
      </c>
      <c r="B1005" s="365" t="s">
        <v>6097</v>
      </c>
      <c r="C1005" s="365" t="s">
        <v>6130</v>
      </c>
      <c r="D1005" s="366" t="s">
        <v>6126</v>
      </c>
      <c r="E1005" s="384" t="s">
        <v>4139</v>
      </c>
      <c r="F1005" s="394" t="s">
        <v>7230</v>
      </c>
      <c r="G1005" s="394" t="s">
        <v>7231</v>
      </c>
      <c r="H1005" s="394" t="s">
        <v>7232</v>
      </c>
      <c r="I1005" s="397">
        <v>300</v>
      </c>
      <c r="J1005" s="394" t="s">
        <v>7098</v>
      </c>
      <c r="K1005" s="384">
        <v>1</v>
      </c>
      <c r="L1005" s="384">
        <v>6</v>
      </c>
      <c r="M1005" s="385" t="s">
        <v>9026</v>
      </c>
      <c r="N1005" s="382" t="s">
        <v>7098</v>
      </c>
      <c r="O1005" s="386">
        <v>300</v>
      </c>
    </row>
    <row r="1006" spans="1:15" ht="16.8" customHeight="1" thickBot="1" x14ac:dyDescent="0.35">
      <c r="A1006" s="351" t="s">
        <v>9027</v>
      </c>
      <c r="B1006" s="365" t="s">
        <v>7483</v>
      </c>
      <c r="C1006" s="365" t="s">
        <v>6130</v>
      </c>
      <c r="D1006" s="366" t="s">
        <v>6126</v>
      </c>
      <c r="E1006" s="384" t="s">
        <v>4139</v>
      </c>
      <c r="F1006" s="394" t="s">
        <v>7230</v>
      </c>
      <c r="G1006" s="394" t="s">
        <v>7231</v>
      </c>
      <c r="H1006" s="394" t="s">
        <v>7232</v>
      </c>
      <c r="I1006" s="397">
        <v>300</v>
      </c>
      <c r="J1006" s="394" t="s">
        <v>7098</v>
      </c>
      <c r="K1006" s="384">
        <v>1</v>
      </c>
      <c r="L1006" s="384">
        <v>6</v>
      </c>
      <c r="M1006" s="385" t="s">
        <v>9028</v>
      </c>
      <c r="N1006" s="382" t="s">
        <v>7098</v>
      </c>
      <c r="O1006" s="386">
        <v>300</v>
      </c>
    </row>
    <row r="1007" spans="1:15" ht="16.8" customHeight="1" thickBot="1" x14ac:dyDescent="0.35">
      <c r="A1007" s="351" t="s">
        <v>9029</v>
      </c>
      <c r="B1007" s="430" t="s">
        <v>6071</v>
      </c>
      <c r="C1007" s="365" t="s">
        <v>6130</v>
      </c>
      <c r="D1007" s="366" t="s">
        <v>6126</v>
      </c>
      <c r="E1007" s="384" t="s">
        <v>4139</v>
      </c>
      <c r="F1007" s="394" t="s">
        <v>7230</v>
      </c>
      <c r="G1007" s="394" t="s">
        <v>7231</v>
      </c>
      <c r="H1007" s="394" t="s">
        <v>7232</v>
      </c>
      <c r="I1007" s="397">
        <v>300</v>
      </c>
      <c r="J1007" s="394" t="s">
        <v>7098</v>
      </c>
      <c r="K1007" s="384">
        <v>1</v>
      </c>
      <c r="L1007" s="384">
        <v>6</v>
      </c>
      <c r="M1007" s="385" t="s">
        <v>9030</v>
      </c>
      <c r="N1007" s="382" t="s">
        <v>7098</v>
      </c>
      <c r="O1007" s="386">
        <v>300</v>
      </c>
    </row>
    <row r="1008" spans="1:15" ht="16.8" customHeight="1" thickBot="1" x14ac:dyDescent="0.35">
      <c r="A1008" s="351" t="s">
        <v>604</v>
      </c>
      <c r="B1008" s="398" t="s">
        <v>6871</v>
      </c>
      <c r="C1008" s="365" t="s">
        <v>6130</v>
      </c>
      <c r="D1008" s="366" t="s">
        <v>6126</v>
      </c>
      <c r="E1008" s="384" t="s">
        <v>4139</v>
      </c>
      <c r="F1008" s="394" t="s">
        <v>7230</v>
      </c>
      <c r="G1008" s="394" t="s">
        <v>7231</v>
      </c>
      <c r="H1008" s="394" t="s">
        <v>7232</v>
      </c>
      <c r="I1008" s="397">
        <v>300</v>
      </c>
      <c r="J1008" s="394" t="s">
        <v>7098</v>
      </c>
      <c r="K1008" s="384">
        <v>4</v>
      </c>
      <c r="L1008" s="384">
        <v>6</v>
      </c>
      <c r="M1008" s="385" t="s">
        <v>9031</v>
      </c>
      <c r="N1008" s="382" t="s">
        <v>7104</v>
      </c>
      <c r="O1008" s="383">
        <v>1.2</v>
      </c>
    </row>
    <row r="1009" spans="1:15" ht="16.8" customHeight="1" thickBot="1" x14ac:dyDescent="0.35">
      <c r="A1009" s="352" t="s">
        <v>604</v>
      </c>
      <c r="B1009" s="398" t="s">
        <v>6871</v>
      </c>
      <c r="C1009" s="365" t="s">
        <v>6130</v>
      </c>
      <c r="D1009" s="366" t="s">
        <v>6126</v>
      </c>
      <c r="E1009" s="384" t="s">
        <v>4139</v>
      </c>
      <c r="F1009" s="394" t="s">
        <v>7230</v>
      </c>
      <c r="G1009" s="394" t="s">
        <v>7231</v>
      </c>
      <c r="H1009" s="394" t="s">
        <v>7232</v>
      </c>
      <c r="I1009" s="397">
        <v>300</v>
      </c>
      <c r="J1009" s="394" t="s">
        <v>7098</v>
      </c>
      <c r="K1009" s="384">
        <v>1</v>
      </c>
      <c r="L1009" s="384">
        <v>6</v>
      </c>
      <c r="M1009" s="385" t="s">
        <v>9032</v>
      </c>
      <c r="N1009" s="382" t="s">
        <v>7098</v>
      </c>
      <c r="O1009" s="386">
        <v>300</v>
      </c>
    </row>
    <row r="1010" spans="1:15" ht="16.8" customHeight="1" thickBot="1" x14ac:dyDescent="0.35">
      <c r="A1010" s="351" t="s">
        <v>9029</v>
      </c>
      <c r="B1010" s="399" t="s">
        <v>6104</v>
      </c>
      <c r="C1010" s="365" t="s">
        <v>6130</v>
      </c>
      <c r="D1010" s="366" t="s">
        <v>6126</v>
      </c>
      <c r="E1010" s="384" t="s">
        <v>4139</v>
      </c>
      <c r="F1010" s="394" t="s">
        <v>7230</v>
      </c>
      <c r="G1010" s="394" t="s">
        <v>7231</v>
      </c>
      <c r="H1010" s="394" t="s">
        <v>7232</v>
      </c>
      <c r="I1010" s="397">
        <v>500</v>
      </c>
      <c r="J1010" s="394" t="s">
        <v>7095</v>
      </c>
      <c r="K1010" s="384">
        <v>2</v>
      </c>
      <c r="L1010" s="384">
        <v>6</v>
      </c>
      <c r="M1010" s="385" t="s">
        <v>9033</v>
      </c>
      <c r="N1010" s="382" t="s">
        <v>7096</v>
      </c>
      <c r="O1010" s="383">
        <v>1</v>
      </c>
    </row>
    <row r="1011" spans="1:15" ht="16.8" customHeight="1" thickBot="1" x14ac:dyDescent="0.35">
      <c r="A1011" s="351" t="s">
        <v>9034</v>
      </c>
      <c r="B1011" s="365" t="s">
        <v>6973</v>
      </c>
      <c r="C1011" s="365" t="s">
        <v>6130</v>
      </c>
      <c r="D1011" s="345" t="s">
        <v>6128</v>
      </c>
      <c r="E1011" s="384" t="s">
        <v>4139</v>
      </c>
      <c r="F1011" s="394" t="s">
        <v>7230</v>
      </c>
      <c r="G1011" s="394" t="s">
        <v>7231</v>
      </c>
      <c r="H1011" s="394" t="s">
        <v>7232</v>
      </c>
      <c r="I1011" s="397">
        <v>700</v>
      </c>
      <c r="J1011" s="394" t="s">
        <v>7107</v>
      </c>
      <c r="K1011" s="384">
        <v>1</v>
      </c>
      <c r="L1011" s="384">
        <v>6</v>
      </c>
      <c r="M1011" s="385" t="s">
        <v>9035</v>
      </c>
      <c r="N1011" s="382" t="s">
        <v>7107</v>
      </c>
      <c r="O1011" s="386">
        <v>700</v>
      </c>
    </row>
    <row r="1012" spans="1:15" ht="16.8" customHeight="1" thickBot="1" x14ac:dyDescent="0.35">
      <c r="A1012" s="351" t="s">
        <v>9036</v>
      </c>
      <c r="B1012" s="365" t="s">
        <v>6973</v>
      </c>
      <c r="C1012" s="365" t="s">
        <v>6130</v>
      </c>
      <c r="D1012" s="366" t="s">
        <v>6126</v>
      </c>
      <c r="E1012" s="384" t="s">
        <v>4139</v>
      </c>
      <c r="F1012" s="394" t="s">
        <v>7230</v>
      </c>
      <c r="G1012" s="394" t="s">
        <v>7231</v>
      </c>
      <c r="H1012" s="394" t="s">
        <v>7232</v>
      </c>
      <c r="I1012" s="397">
        <v>300</v>
      </c>
      <c r="J1012" s="394" t="s">
        <v>7098</v>
      </c>
      <c r="K1012" s="384">
        <v>1</v>
      </c>
      <c r="L1012" s="384">
        <v>6</v>
      </c>
      <c r="M1012" s="385" t="s">
        <v>9037</v>
      </c>
      <c r="N1012" s="382" t="s">
        <v>7098</v>
      </c>
      <c r="O1012" s="386">
        <v>300</v>
      </c>
    </row>
    <row r="1013" spans="1:15" ht="16.8" customHeight="1" thickBot="1" x14ac:dyDescent="0.35">
      <c r="A1013" s="351" t="s">
        <v>9038</v>
      </c>
      <c r="B1013" s="365" t="s">
        <v>6973</v>
      </c>
      <c r="C1013" s="365" t="s">
        <v>6130</v>
      </c>
      <c r="D1013" s="366" t="s">
        <v>6126</v>
      </c>
      <c r="E1013" s="384" t="s">
        <v>4139</v>
      </c>
      <c r="F1013" s="394" t="s">
        <v>7230</v>
      </c>
      <c r="G1013" s="394" t="s">
        <v>7231</v>
      </c>
      <c r="H1013" s="394" t="s">
        <v>7232</v>
      </c>
      <c r="I1013" s="397">
        <v>300</v>
      </c>
      <c r="J1013" s="394" t="s">
        <v>7098</v>
      </c>
      <c r="K1013" s="384">
        <v>2</v>
      </c>
      <c r="L1013" s="384">
        <v>6</v>
      </c>
      <c r="M1013" s="385" t="s">
        <v>9039</v>
      </c>
      <c r="N1013" s="382" t="s">
        <v>7105</v>
      </c>
      <c r="O1013" s="386">
        <v>600</v>
      </c>
    </row>
    <row r="1014" spans="1:15" ht="16.8" customHeight="1" thickBot="1" x14ac:dyDescent="0.35">
      <c r="A1014" s="351" t="s">
        <v>9040</v>
      </c>
      <c r="B1014" s="402" t="s">
        <v>6094</v>
      </c>
      <c r="C1014" s="365" t="s">
        <v>6130</v>
      </c>
      <c r="D1014" s="366" t="s">
        <v>6126</v>
      </c>
      <c r="E1014" s="384" t="s">
        <v>4139</v>
      </c>
      <c r="F1014" s="394" t="s">
        <v>7230</v>
      </c>
      <c r="G1014" s="394" t="s">
        <v>7231</v>
      </c>
      <c r="H1014" s="394" t="s">
        <v>7232</v>
      </c>
      <c r="I1014" s="397">
        <v>300</v>
      </c>
      <c r="J1014" s="394" t="s">
        <v>7098</v>
      </c>
      <c r="K1014" s="384">
        <v>1</v>
      </c>
      <c r="L1014" s="384">
        <v>6</v>
      </c>
      <c r="M1014" s="385" t="s">
        <v>9041</v>
      </c>
      <c r="N1014" s="382" t="s">
        <v>7098</v>
      </c>
      <c r="O1014" s="386">
        <v>300</v>
      </c>
    </row>
    <row r="1015" spans="1:15" ht="16.8" customHeight="1" thickBot="1" x14ac:dyDescent="0.35">
      <c r="A1015" s="351" t="s">
        <v>9042</v>
      </c>
      <c r="B1015" s="415" t="s">
        <v>6886</v>
      </c>
      <c r="C1015" s="365" t="s">
        <v>6130</v>
      </c>
      <c r="D1015" s="366" t="s">
        <v>6126</v>
      </c>
      <c r="E1015" s="384" t="s">
        <v>4139</v>
      </c>
      <c r="F1015" s="394" t="s">
        <v>7230</v>
      </c>
      <c r="G1015" s="394" t="s">
        <v>7233</v>
      </c>
      <c r="H1015" s="394" t="s">
        <v>7232</v>
      </c>
      <c r="I1015" s="397">
        <v>300</v>
      </c>
      <c r="J1015" s="394" t="s">
        <v>7098</v>
      </c>
      <c r="K1015" s="384">
        <v>1</v>
      </c>
      <c r="L1015" s="384">
        <v>6</v>
      </c>
      <c r="M1015" s="385" t="s">
        <v>9043</v>
      </c>
      <c r="N1015" s="382" t="s">
        <v>7098</v>
      </c>
      <c r="O1015" s="386">
        <v>300</v>
      </c>
    </row>
    <row r="1016" spans="1:15" ht="16.8" customHeight="1" thickBot="1" x14ac:dyDescent="0.35">
      <c r="A1016" s="351" t="s">
        <v>9044</v>
      </c>
      <c r="B1016" s="404" t="s">
        <v>6073</v>
      </c>
      <c r="C1016" s="365" t="s">
        <v>6130</v>
      </c>
      <c r="D1016" s="366" t="s">
        <v>6126</v>
      </c>
      <c r="E1016" s="384" t="s">
        <v>4139</v>
      </c>
      <c r="F1016" s="394" t="s">
        <v>7230</v>
      </c>
      <c r="G1016" s="394" t="s">
        <v>7231</v>
      </c>
      <c r="H1016" s="394" t="s">
        <v>7232</v>
      </c>
      <c r="I1016" s="397">
        <v>300</v>
      </c>
      <c r="J1016" s="394" t="s">
        <v>7098</v>
      </c>
      <c r="K1016" s="384">
        <v>4</v>
      </c>
      <c r="L1016" s="384">
        <v>6</v>
      </c>
      <c r="M1016" s="385" t="s">
        <v>9045</v>
      </c>
      <c r="N1016" s="382" t="s">
        <v>7104</v>
      </c>
      <c r="O1016" s="383">
        <v>1.2</v>
      </c>
    </row>
    <row r="1017" spans="1:15" ht="16.8" customHeight="1" thickBot="1" x14ac:dyDescent="0.35">
      <c r="A1017" s="351" t="s">
        <v>9046</v>
      </c>
      <c r="B1017" s="404" t="s">
        <v>6073</v>
      </c>
      <c r="C1017" s="365" t="s">
        <v>6130</v>
      </c>
      <c r="D1017" s="366" t="s">
        <v>6126</v>
      </c>
      <c r="E1017" s="384" t="s">
        <v>4139</v>
      </c>
      <c r="F1017" s="394" t="s">
        <v>7230</v>
      </c>
      <c r="G1017" s="394" t="s">
        <v>7231</v>
      </c>
      <c r="H1017" s="394" t="s">
        <v>7232</v>
      </c>
      <c r="I1017" s="397">
        <v>300</v>
      </c>
      <c r="J1017" s="394" t="s">
        <v>7098</v>
      </c>
      <c r="K1017" s="384">
        <v>1</v>
      </c>
      <c r="L1017" s="384">
        <v>6</v>
      </c>
      <c r="M1017" s="385" t="s">
        <v>9047</v>
      </c>
      <c r="N1017" s="382" t="s">
        <v>7098</v>
      </c>
      <c r="O1017" s="386">
        <v>300</v>
      </c>
    </row>
    <row r="1018" spans="1:15" ht="16.8" customHeight="1" thickBot="1" x14ac:dyDescent="0.35">
      <c r="A1018" s="351" t="s">
        <v>9048</v>
      </c>
      <c r="B1018" s="404" t="s">
        <v>6083</v>
      </c>
      <c r="C1018" s="365" t="s">
        <v>6130</v>
      </c>
      <c r="D1018" s="366" t="s">
        <v>6126</v>
      </c>
      <c r="E1018" s="384" t="s">
        <v>4139</v>
      </c>
      <c r="F1018" s="394" t="s">
        <v>7230</v>
      </c>
      <c r="G1018" s="394" t="s">
        <v>7231</v>
      </c>
      <c r="H1018" s="394" t="s">
        <v>7232</v>
      </c>
      <c r="I1018" s="397">
        <v>300</v>
      </c>
      <c r="J1018" s="394" t="s">
        <v>7098</v>
      </c>
      <c r="K1018" s="384">
        <v>1</v>
      </c>
      <c r="L1018" s="384">
        <v>6</v>
      </c>
      <c r="M1018" s="385" t="s">
        <v>9049</v>
      </c>
      <c r="N1018" s="382" t="s">
        <v>7098</v>
      </c>
      <c r="O1018" s="386">
        <v>300</v>
      </c>
    </row>
    <row r="1019" spans="1:15" ht="16.8" customHeight="1" thickBot="1" x14ac:dyDescent="0.35">
      <c r="A1019" s="351" t="s">
        <v>9050</v>
      </c>
      <c r="B1019" s="396" t="s">
        <v>6110</v>
      </c>
      <c r="C1019" s="365" t="s">
        <v>6130</v>
      </c>
      <c r="D1019" s="366" t="s">
        <v>6126</v>
      </c>
      <c r="E1019" s="384" t="s">
        <v>4139</v>
      </c>
      <c r="F1019" s="394" t="s">
        <v>7230</v>
      </c>
      <c r="G1019" s="394" t="s">
        <v>7231</v>
      </c>
      <c r="H1019" s="394" t="s">
        <v>7232</v>
      </c>
      <c r="I1019" s="397">
        <v>300</v>
      </c>
      <c r="J1019" s="394" t="s">
        <v>7098</v>
      </c>
      <c r="K1019" s="384">
        <v>2</v>
      </c>
      <c r="L1019" s="384">
        <v>6</v>
      </c>
      <c r="M1019" s="385" t="s">
        <v>9051</v>
      </c>
      <c r="N1019" s="382" t="s">
        <v>7105</v>
      </c>
      <c r="O1019" s="386">
        <v>600</v>
      </c>
    </row>
    <row r="1020" spans="1:15" ht="16.8" customHeight="1" thickBot="1" x14ac:dyDescent="0.35">
      <c r="A1020" s="351" t="s">
        <v>9052</v>
      </c>
      <c r="B1020" s="365" t="s">
        <v>6978</v>
      </c>
      <c r="C1020" s="365" t="s">
        <v>6130</v>
      </c>
      <c r="D1020" s="366" t="s">
        <v>6126</v>
      </c>
      <c r="E1020" s="384" t="s">
        <v>4139</v>
      </c>
      <c r="F1020" s="394" t="s">
        <v>7230</v>
      </c>
      <c r="G1020" s="394" t="s">
        <v>7231</v>
      </c>
      <c r="H1020" s="394" t="s">
        <v>7232</v>
      </c>
      <c r="I1020" s="397">
        <v>300</v>
      </c>
      <c r="J1020" s="394" t="s">
        <v>7098</v>
      </c>
      <c r="K1020" s="384">
        <v>1</v>
      </c>
      <c r="L1020" s="384">
        <v>7</v>
      </c>
      <c r="M1020" s="385" t="s">
        <v>9053</v>
      </c>
      <c r="N1020" s="382" t="s">
        <v>7098</v>
      </c>
      <c r="O1020" s="386">
        <v>300</v>
      </c>
    </row>
    <row r="1021" spans="1:15" ht="16.8" customHeight="1" thickBot="1" x14ac:dyDescent="0.35">
      <c r="A1021" s="351" t="s">
        <v>605</v>
      </c>
      <c r="B1021" s="427" t="s">
        <v>1102</v>
      </c>
      <c r="C1021" s="365" t="s">
        <v>6130</v>
      </c>
      <c r="D1021" s="366" t="s">
        <v>6126</v>
      </c>
      <c r="E1021" s="384" t="s">
        <v>4139</v>
      </c>
      <c r="F1021" s="394" t="s">
        <v>7230</v>
      </c>
      <c r="G1021" s="394" t="s">
        <v>7231</v>
      </c>
      <c r="H1021" s="394" t="s">
        <v>7232</v>
      </c>
      <c r="I1021" s="397">
        <v>300</v>
      </c>
      <c r="J1021" s="394" t="s">
        <v>7098</v>
      </c>
      <c r="K1021" s="384">
        <v>2</v>
      </c>
      <c r="L1021" s="384">
        <v>7</v>
      </c>
      <c r="M1021" s="385" t="s">
        <v>9054</v>
      </c>
      <c r="N1021" s="382" t="s">
        <v>7105</v>
      </c>
      <c r="O1021" s="386">
        <v>600</v>
      </c>
    </row>
    <row r="1022" spans="1:15" ht="16.8" customHeight="1" thickBot="1" x14ac:dyDescent="0.35">
      <c r="A1022" s="351" t="s">
        <v>9055</v>
      </c>
      <c r="B1022" s="431" t="s">
        <v>6069</v>
      </c>
      <c r="C1022" s="365" t="s">
        <v>6130</v>
      </c>
      <c r="D1022" s="366" t="s">
        <v>6126</v>
      </c>
      <c r="E1022" s="384" t="s">
        <v>4139</v>
      </c>
      <c r="F1022" s="394" t="s">
        <v>7230</v>
      </c>
      <c r="G1022" s="394" t="s">
        <v>7231</v>
      </c>
      <c r="H1022" s="394" t="s">
        <v>7232</v>
      </c>
      <c r="I1022" s="395">
        <v>1</v>
      </c>
      <c r="J1022" s="394" t="s">
        <v>7101</v>
      </c>
      <c r="K1022" s="384">
        <v>1</v>
      </c>
      <c r="L1022" s="384">
        <v>7</v>
      </c>
      <c r="M1022" s="385" t="s">
        <v>9056</v>
      </c>
      <c r="N1022" s="382" t="s">
        <v>7101</v>
      </c>
      <c r="O1022" s="383">
        <v>1</v>
      </c>
    </row>
    <row r="1023" spans="1:15" ht="16.8" customHeight="1" thickBot="1" x14ac:dyDescent="0.35">
      <c r="A1023" s="351" t="s">
        <v>9057</v>
      </c>
      <c r="B1023" s="422" t="s">
        <v>1106</v>
      </c>
      <c r="C1023" s="365" t="s">
        <v>6130</v>
      </c>
      <c r="D1023" s="366" t="s">
        <v>6126</v>
      </c>
      <c r="E1023" s="384" t="s">
        <v>4139</v>
      </c>
      <c r="F1023" s="394" t="s">
        <v>7230</v>
      </c>
      <c r="G1023" s="394" t="s">
        <v>7231</v>
      </c>
      <c r="H1023" s="394" t="s">
        <v>7232</v>
      </c>
      <c r="I1023" s="395">
        <v>1</v>
      </c>
      <c r="J1023" s="394" t="s">
        <v>7101</v>
      </c>
      <c r="K1023" s="384">
        <v>1</v>
      </c>
      <c r="L1023" s="384">
        <v>7</v>
      </c>
      <c r="M1023" s="385" t="s">
        <v>9058</v>
      </c>
      <c r="N1023" s="382" t="s">
        <v>7101</v>
      </c>
      <c r="O1023" s="383">
        <v>1</v>
      </c>
    </row>
    <row r="1024" spans="1:15" ht="16.8" customHeight="1" thickBot="1" x14ac:dyDescent="0.35">
      <c r="A1024" s="351" t="s">
        <v>1832</v>
      </c>
      <c r="B1024" s="399" t="s">
        <v>1123</v>
      </c>
      <c r="C1024" s="365" t="s">
        <v>6130</v>
      </c>
      <c r="D1024" s="366" t="s">
        <v>6126</v>
      </c>
      <c r="E1024" s="384" t="s">
        <v>4139</v>
      </c>
      <c r="F1024" s="394" t="s">
        <v>7230</v>
      </c>
      <c r="G1024" s="394" t="s">
        <v>7231</v>
      </c>
      <c r="H1024" s="394" t="s">
        <v>7232</v>
      </c>
      <c r="I1024" s="395">
        <v>1.4</v>
      </c>
      <c r="J1024" s="394" t="s">
        <v>7099</v>
      </c>
      <c r="K1024" s="384">
        <v>1</v>
      </c>
      <c r="L1024" s="384">
        <v>7</v>
      </c>
      <c r="M1024" s="385" t="s">
        <v>1831</v>
      </c>
      <c r="N1024" s="382" t="s">
        <v>7099</v>
      </c>
      <c r="O1024" s="383">
        <v>1.4</v>
      </c>
    </row>
    <row r="1025" spans="1:15" ht="16.8" customHeight="1" thickBot="1" x14ac:dyDescent="0.35">
      <c r="A1025" s="351" t="s">
        <v>9059</v>
      </c>
      <c r="B1025" s="396" t="s">
        <v>6058</v>
      </c>
      <c r="C1025" s="365" t="s">
        <v>6130</v>
      </c>
      <c r="D1025" s="366" t="s">
        <v>6126</v>
      </c>
      <c r="E1025" s="384" t="s">
        <v>4139</v>
      </c>
      <c r="F1025" s="394" t="s">
        <v>7230</v>
      </c>
      <c r="G1025" s="394" t="s">
        <v>7231</v>
      </c>
      <c r="H1025" s="394" t="s">
        <v>7232</v>
      </c>
      <c r="I1025" s="397">
        <v>300</v>
      </c>
      <c r="J1025" s="394" t="s">
        <v>7098</v>
      </c>
      <c r="K1025" s="384">
        <v>2</v>
      </c>
      <c r="L1025" s="384">
        <v>7</v>
      </c>
      <c r="M1025" s="385" t="s">
        <v>9060</v>
      </c>
      <c r="N1025" s="382" t="s">
        <v>7105</v>
      </c>
      <c r="O1025" s="386">
        <v>600</v>
      </c>
    </row>
    <row r="1026" spans="1:15" ht="16.8" customHeight="1" thickBot="1" x14ac:dyDescent="0.35">
      <c r="A1026" s="351" t="s">
        <v>9061</v>
      </c>
      <c r="B1026" s="418" t="s">
        <v>6873</v>
      </c>
      <c r="C1026" s="365" t="s">
        <v>6130</v>
      </c>
      <c r="D1026" s="366" t="s">
        <v>6126</v>
      </c>
      <c r="E1026" s="384" t="s">
        <v>4139</v>
      </c>
      <c r="F1026" s="394" t="s">
        <v>7230</v>
      </c>
      <c r="G1026" s="394" t="s">
        <v>7233</v>
      </c>
      <c r="H1026" s="394" t="s">
        <v>7232</v>
      </c>
      <c r="I1026" s="397">
        <v>300</v>
      </c>
      <c r="J1026" s="394" t="s">
        <v>7098</v>
      </c>
      <c r="K1026" s="384">
        <v>1</v>
      </c>
      <c r="L1026" s="384">
        <v>7</v>
      </c>
      <c r="M1026" s="385" t="s">
        <v>9062</v>
      </c>
      <c r="N1026" s="382" t="s">
        <v>7098</v>
      </c>
      <c r="O1026" s="386">
        <v>300</v>
      </c>
    </row>
    <row r="1027" spans="1:15" ht="16.8" customHeight="1" thickBot="1" x14ac:dyDescent="0.35">
      <c r="A1027" s="351" t="s">
        <v>9063</v>
      </c>
      <c r="B1027" s="365" t="s">
        <v>6973</v>
      </c>
      <c r="C1027" s="365" t="s">
        <v>6130</v>
      </c>
      <c r="D1027" s="366" t="s">
        <v>6126</v>
      </c>
      <c r="E1027" s="384" t="s">
        <v>4139</v>
      </c>
      <c r="F1027" s="394" t="s">
        <v>7230</v>
      </c>
      <c r="G1027" s="394" t="s">
        <v>7234</v>
      </c>
      <c r="H1027" s="394" t="s">
        <v>7232</v>
      </c>
      <c r="I1027" s="397">
        <v>300</v>
      </c>
      <c r="J1027" s="394" t="s">
        <v>7098</v>
      </c>
      <c r="K1027" s="384">
        <v>1</v>
      </c>
      <c r="L1027" s="384">
        <v>7</v>
      </c>
      <c r="M1027" s="385" t="s">
        <v>9064</v>
      </c>
      <c r="N1027" s="382" t="s">
        <v>7098</v>
      </c>
      <c r="O1027" s="386">
        <v>300</v>
      </c>
    </row>
    <row r="1028" spans="1:15" ht="16.8" customHeight="1" thickBot="1" x14ac:dyDescent="0.35">
      <c r="A1028" s="351" t="s">
        <v>9065</v>
      </c>
      <c r="B1028" s="396" t="s">
        <v>6110</v>
      </c>
      <c r="C1028" s="365" t="s">
        <v>6130</v>
      </c>
      <c r="D1028" s="366" t="s">
        <v>6126</v>
      </c>
      <c r="E1028" s="384" t="s">
        <v>4139</v>
      </c>
      <c r="F1028" s="394" t="s">
        <v>7230</v>
      </c>
      <c r="G1028" s="394" t="s">
        <v>7231</v>
      </c>
      <c r="H1028" s="394" t="s">
        <v>7232</v>
      </c>
      <c r="I1028" s="397">
        <v>300</v>
      </c>
      <c r="J1028" s="394" t="s">
        <v>7098</v>
      </c>
      <c r="K1028" s="384">
        <v>2</v>
      </c>
      <c r="L1028" s="384">
        <v>7</v>
      </c>
      <c r="M1028" s="385" t="s">
        <v>9066</v>
      </c>
      <c r="N1028" s="382" t="s">
        <v>7105</v>
      </c>
      <c r="O1028" s="386">
        <v>600</v>
      </c>
    </row>
    <row r="1029" spans="1:15" ht="16.8" customHeight="1" thickBot="1" x14ac:dyDescent="0.35">
      <c r="A1029" s="351" t="s">
        <v>9067</v>
      </c>
      <c r="B1029" s="429" t="s">
        <v>6086</v>
      </c>
      <c r="C1029" s="365" t="s">
        <v>6130</v>
      </c>
      <c r="D1029" s="366" t="s">
        <v>6126</v>
      </c>
      <c r="E1029" s="384" t="s">
        <v>4139</v>
      </c>
      <c r="F1029" s="394" t="s">
        <v>7230</v>
      </c>
      <c r="G1029" s="394" t="s">
        <v>7231</v>
      </c>
      <c r="H1029" s="394" t="s">
        <v>7232</v>
      </c>
      <c r="I1029" s="397">
        <v>300</v>
      </c>
      <c r="J1029" s="394" t="s">
        <v>7098</v>
      </c>
      <c r="K1029" s="384">
        <v>1</v>
      </c>
      <c r="L1029" s="384">
        <v>10</v>
      </c>
      <c r="M1029" s="385" t="s">
        <v>9068</v>
      </c>
      <c r="N1029" s="382" t="s">
        <v>7098</v>
      </c>
      <c r="O1029" s="386">
        <v>300</v>
      </c>
    </row>
    <row r="1030" spans="1:15" ht="16.8" customHeight="1" thickBot="1" x14ac:dyDescent="0.35">
      <c r="A1030" s="351" t="s">
        <v>606</v>
      </c>
      <c r="B1030" s="398" t="s">
        <v>6871</v>
      </c>
      <c r="C1030" s="365" t="s">
        <v>6130</v>
      </c>
      <c r="D1030" s="366" t="s">
        <v>6126</v>
      </c>
      <c r="E1030" s="384" t="s">
        <v>4139</v>
      </c>
      <c r="F1030" s="394" t="s">
        <v>7230</v>
      </c>
      <c r="G1030" s="394" t="s">
        <v>7231</v>
      </c>
      <c r="H1030" s="394" t="s">
        <v>7232</v>
      </c>
      <c r="I1030" s="397">
        <v>300</v>
      </c>
      <c r="J1030" s="394" t="s">
        <v>7098</v>
      </c>
      <c r="K1030" s="384">
        <v>5</v>
      </c>
      <c r="L1030" s="384">
        <v>12</v>
      </c>
      <c r="M1030" s="385" t="s">
        <v>9069</v>
      </c>
      <c r="N1030" s="382" t="s">
        <v>7109</v>
      </c>
      <c r="O1030" s="383">
        <v>1.5</v>
      </c>
    </row>
    <row r="1031" spans="1:15" ht="16.8" customHeight="1" thickBot="1" x14ac:dyDescent="0.35">
      <c r="A1031" s="351" t="s">
        <v>607</v>
      </c>
      <c r="B1031" s="425" t="s">
        <v>1108</v>
      </c>
      <c r="C1031" s="365" t="s">
        <v>6130</v>
      </c>
      <c r="D1031" s="366" t="s">
        <v>6126</v>
      </c>
      <c r="E1031" s="384" t="s">
        <v>4139</v>
      </c>
      <c r="F1031" s="394" t="s">
        <v>7230</v>
      </c>
      <c r="G1031" s="394" t="s">
        <v>7231</v>
      </c>
      <c r="H1031" s="394" t="s">
        <v>7232</v>
      </c>
      <c r="I1031" s="397">
        <v>300</v>
      </c>
      <c r="J1031" s="394" t="s">
        <v>7098</v>
      </c>
      <c r="K1031" s="384">
        <v>2</v>
      </c>
      <c r="L1031" s="384" t="s">
        <v>1775</v>
      </c>
      <c r="M1031" s="385" t="s">
        <v>9070</v>
      </c>
      <c r="N1031" s="382" t="s">
        <v>7105</v>
      </c>
      <c r="O1031" s="386">
        <v>600</v>
      </c>
    </row>
    <row r="1032" spans="1:15" ht="16.8" customHeight="1" thickBot="1" x14ac:dyDescent="0.35">
      <c r="A1032" s="351" t="s">
        <v>9071</v>
      </c>
      <c r="B1032" s="398" t="s">
        <v>6082</v>
      </c>
      <c r="C1032" s="365" t="s">
        <v>6130</v>
      </c>
      <c r="D1032" s="366" t="s">
        <v>6126</v>
      </c>
      <c r="E1032" s="384" t="s">
        <v>4139</v>
      </c>
      <c r="F1032" s="394" t="s">
        <v>7230</v>
      </c>
      <c r="G1032" s="394" t="s">
        <v>7231</v>
      </c>
      <c r="H1032" s="394" t="s">
        <v>7232</v>
      </c>
      <c r="I1032" s="395">
        <v>1</v>
      </c>
      <c r="J1032" s="394" t="s">
        <v>7101</v>
      </c>
      <c r="K1032" s="384">
        <v>1</v>
      </c>
      <c r="L1032" s="384" t="s">
        <v>1775</v>
      </c>
      <c r="M1032" s="385" t="s">
        <v>9072</v>
      </c>
      <c r="N1032" s="382" t="s">
        <v>7101</v>
      </c>
      <c r="O1032" s="383">
        <v>1</v>
      </c>
    </row>
    <row r="1033" spans="1:15" ht="16.8" customHeight="1" thickBot="1" x14ac:dyDescent="0.35">
      <c r="A1033" s="351" t="s">
        <v>9073</v>
      </c>
      <c r="B1033" s="365" t="s">
        <v>6097</v>
      </c>
      <c r="C1033" s="365" t="s">
        <v>6130</v>
      </c>
      <c r="D1033" s="366" t="s">
        <v>6126</v>
      </c>
      <c r="E1033" s="384" t="s">
        <v>4139</v>
      </c>
      <c r="F1033" s="394" t="s">
        <v>7230</v>
      </c>
      <c r="G1033" s="394" t="s">
        <v>7231</v>
      </c>
      <c r="H1033" s="394" t="s">
        <v>7232</v>
      </c>
      <c r="I1033" s="397">
        <v>300</v>
      </c>
      <c r="J1033" s="394" t="s">
        <v>7098</v>
      </c>
      <c r="K1033" s="384">
        <v>2</v>
      </c>
      <c r="L1033" s="384" t="s">
        <v>1775</v>
      </c>
      <c r="M1033" s="385" t="s">
        <v>9074</v>
      </c>
      <c r="N1033" s="382" t="s">
        <v>7105</v>
      </c>
      <c r="O1033" s="386">
        <v>600</v>
      </c>
    </row>
    <row r="1034" spans="1:15" ht="16.8" customHeight="1" thickBot="1" x14ac:dyDescent="0.35">
      <c r="A1034" s="351" t="s">
        <v>9075</v>
      </c>
      <c r="B1034" s="414" t="s">
        <v>1119</v>
      </c>
      <c r="C1034" s="365" t="s">
        <v>6130</v>
      </c>
      <c r="D1034" s="345" t="s">
        <v>6128</v>
      </c>
      <c r="E1034" s="384" t="s">
        <v>4139</v>
      </c>
      <c r="F1034" s="394" t="s">
        <v>7230</v>
      </c>
      <c r="G1034" s="394" t="s">
        <v>7231</v>
      </c>
      <c r="H1034" s="394" t="s">
        <v>7232</v>
      </c>
      <c r="I1034" s="395">
        <v>1.4</v>
      </c>
      <c r="J1034" s="394" t="s">
        <v>7099</v>
      </c>
      <c r="K1034" s="384">
        <v>1</v>
      </c>
      <c r="L1034" s="384" t="s">
        <v>1775</v>
      </c>
      <c r="M1034" s="385" t="s">
        <v>9076</v>
      </c>
      <c r="N1034" s="382" t="s">
        <v>7099</v>
      </c>
      <c r="O1034" s="383">
        <v>1.4</v>
      </c>
    </row>
    <row r="1035" spans="1:15" ht="16.8" customHeight="1" thickBot="1" x14ac:dyDescent="0.35">
      <c r="A1035" s="351" t="s">
        <v>9077</v>
      </c>
      <c r="B1035" s="416" t="s">
        <v>6064</v>
      </c>
      <c r="C1035" s="365" t="s">
        <v>6130</v>
      </c>
      <c r="D1035" s="366" t="s">
        <v>6126</v>
      </c>
      <c r="E1035" s="384" t="s">
        <v>4139</v>
      </c>
      <c r="F1035" s="394" t="s">
        <v>7230</v>
      </c>
      <c r="G1035" s="394" t="s">
        <v>7231</v>
      </c>
      <c r="H1035" s="394" t="s">
        <v>7232</v>
      </c>
      <c r="I1035" s="397">
        <v>300</v>
      </c>
      <c r="J1035" s="394" t="s">
        <v>7098</v>
      </c>
      <c r="K1035" s="384">
        <v>2</v>
      </c>
      <c r="L1035" s="384" t="s">
        <v>1775</v>
      </c>
      <c r="M1035" s="385" t="s">
        <v>9078</v>
      </c>
      <c r="N1035" s="382" t="s">
        <v>7105</v>
      </c>
      <c r="O1035" s="386">
        <v>600</v>
      </c>
    </row>
    <row r="1036" spans="1:15" ht="16.8" customHeight="1" thickBot="1" x14ac:dyDescent="0.35">
      <c r="A1036" s="351" t="s">
        <v>9079</v>
      </c>
      <c r="B1036" s="418" t="s">
        <v>6873</v>
      </c>
      <c r="C1036" s="365" t="s">
        <v>6130</v>
      </c>
      <c r="D1036" s="366" t="s">
        <v>6126</v>
      </c>
      <c r="E1036" s="384" t="s">
        <v>4139</v>
      </c>
      <c r="F1036" s="394" t="s">
        <v>7230</v>
      </c>
      <c r="G1036" s="394" t="s">
        <v>7231</v>
      </c>
      <c r="H1036" s="394" t="s">
        <v>7232</v>
      </c>
      <c r="I1036" s="397">
        <v>300</v>
      </c>
      <c r="J1036" s="394" t="s">
        <v>7098</v>
      </c>
      <c r="K1036" s="384">
        <v>1</v>
      </c>
      <c r="L1036" s="384" t="s">
        <v>1775</v>
      </c>
      <c r="M1036" s="385" t="s">
        <v>9080</v>
      </c>
      <c r="N1036" s="382" t="s">
        <v>7098</v>
      </c>
      <c r="O1036" s="386">
        <v>300</v>
      </c>
    </row>
    <row r="1037" spans="1:15" ht="16.8" customHeight="1" thickBot="1" x14ac:dyDescent="0.35">
      <c r="A1037" s="352" t="s">
        <v>9081</v>
      </c>
      <c r="B1037" s="408" t="s">
        <v>1134</v>
      </c>
      <c r="C1037" s="365" t="s">
        <v>6130</v>
      </c>
      <c r="D1037" s="366" t="s">
        <v>6126</v>
      </c>
      <c r="E1037" s="384" t="s">
        <v>4139</v>
      </c>
      <c r="F1037" s="394" t="s">
        <v>7230</v>
      </c>
      <c r="G1037" s="394" t="s">
        <v>7231</v>
      </c>
      <c r="H1037" s="394" t="s">
        <v>7232</v>
      </c>
      <c r="I1037" s="397">
        <v>300</v>
      </c>
      <c r="J1037" s="394" t="s">
        <v>7098</v>
      </c>
      <c r="K1037" s="384">
        <v>1</v>
      </c>
      <c r="L1037" s="384" t="s">
        <v>1775</v>
      </c>
      <c r="M1037" s="385" t="s">
        <v>9082</v>
      </c>
      <c r="N1037" s="382" t="s">
        <v>7098</v>
      </c>
      <c r="O1037" s="386">
        <v>300</v>
      </c>
    </row>
    <row r="1038" spans="1:15" ht="16.8" customHeight="1" thickBot="1" x14ac:dyDescent="0.35">
      <c r="A1038" s="351" t="s">
        <v>9081</v>
      </c>
      <c r="B1038" s="408" t="s">
        <v>1134</v>
      </c>
      <c r="C1038" s="365" t="s">
        <v>6130</v>
      </c>
      <c r="D1038" s="366" t="s">
        <v>6126</v>
      </c>
      <c r="E1038" s="384" t="s">
        <v>4139</v>
      </c>
      <c r="F1038" s="394" t="s">
        <v>7230</v>
      </c>
      <c r="G1038" s="394" t="s">
        <v>7231</v>
      </c>
      <c r="H1038" s="394" t="s">
        <v>7232</v>
      </c>
      <c r="I1038" s="397">
        <v>300</v>
      </c>
      <c r="J1038" s="394" t="s">
        <v>7098</v>
      </c>
      <c r="K1038" s="384">
        <v>5</v>
      </c>
      <c r="L1038" s="384" t="s">
        <v>1775</v>
      </c>
      <c r="M1038" s="385" t="s">
        <v>9083</v>
      </c>
      <c r="N1038" s="382" t="s">
        <v>7109</v>
      </c>
      <c r="O1038" s="383">
        <v>1.5</v>
      </c>
    </row>
    <row r="1039" spans="1:15" ht="16.8" customHeight="1" thickBot="1" x14ac:dyDescent="0.35">
      <c r="A1039" s="351" t="s">
        <v>9084</v>
      </c>
      <c r="B1039" s="400" t="s">
        <v>6093</v>
      </c>
      <c r="C1039" s="365" t="s">
        <v>6130</v>
      </c>
      <c r="D1039" s="345" t="s">
        <v>6128</v>
      </c>
      <c r="E1039" s="384" t="s">
        <v>4139</v>
      </c>
      <c r="F1039" s="394" t="s">
        <v>7230</v>
      </c>
      <c r="G1039" s="394" t="s">
        <v>7231</v>
      </c>
      <c r="H1039" s="394" t="s">
        <v>7232</v>
      </c>
      <c r="I1039" s="397">
        <v>700</v>
      </c>
      <c r="J1039" s="394" t="s">
        <v>7107</v>
      </c>
      <c r="K1039" s="384">
        <v>2</v>
      </c>
      <c r="L1039" s="384" t="s">
        <v>1775</v>
      </c>
      <c r="M1039" s="385" t="s">
        <v>9085</v>
      </c>
      <c r="N1039" s="382" t="s">
        <v>7119</v>
      </c>
      <c r="O1039" s="383">
        <v>1.4</v>
      </c>
    </row>
    <row r="1040" spans="1:15" ht="16.8" customHeight="1" thickBot="1" x14ac:dyDescent="0.35">
      <c r="A1040" s="351" t="s">
        <v>607</v>
      </c>
      <c r="B1040" s="400" t="s">
        <v>6093</v>
      </c>
      <c r="C1040" s="365" t="s">
        <v>6130</v>
      </c>
      <c r="D1040" s="366" t="s">
        <v>6126</v>
      </c>
      <c r="E1040" s="384" t="s">
        <v>4139</v>
      </c>
      <c r="F1040" s="394" t="s">
        <v>7230</v>
      </c>
      <c r="G1040" s="394" t="s">
        <v>7231</v>
      </c>
      <c r="H1040" s="394" t="s">
        <v>7232</v>
      </c>
      <c r="I1040" s="397">
        <v>300</v>
      </c>
      <c r="J1040" s="394" t="s">
        <v>7098</v>
      </c>
      <c r="K1040" s="384">
        <v>2</v>
      </c>
      <c r="L1040" s="384" t="s">
        <v>1775</v>
      </c>
      <c r="M1040" s="385" t="s">
        <v>9086</v>
      </c>
      <c r="N1040" s="382" t="s">
        <v>7105</v>
      </c>
      <c r="O1040" s="386">
        <v>600</v>
      </c>
    </row>
    <row r="1041" spans="1:15" ht="16.8" customHeight="1" thickBot="1" x14ac:dyDescent="0.35">
      <c r="A1041" s="351" t="s">
        <v>9087</v>
      </c>
      <c r="B1041" s="401" t="s">
        <v>5944</v>
      </c>
      <c r="C1041" s="365" t="s">
        <v>6130</v>
      </c>
      <c r="D1041" s="366" t="s">
        <v>6126</v>
      </c>
      <c r="E1041" s="384" t="s">
        <v>4139</v>
      </c>
      <c r="F1041" s="394" t="s">
        <v>7230</v>
      </c>
      <c r="G1041" s="394" t="s">
        <v>7231</v>
      </c>
      <c r="H1041" s="394" t="s">
        <v>7232</v>
      </c>
      <c r="I1041" s="397">
        <v>300</v>
      </c>
      <c r="J1041" s="394" t="s">
        <v>7098</v>
      </c>
      <c r="K1041" s="384">
        <v>1</v>
      </c>
      <c r="L1041" s="384" t="s">
        <v>1775</v>
      </c>
      <c r="M1041" s="385" t="s">
        <v>9088</v>
      </c>
      <c r="N1041" s="382" t="s">
        <v>7098</v>
      </c>
      <c r="O1041" s="386">
        <v>300</v>
      </c>
    </row>
    <row r="1042" spans="1:15" ht="16.8" customHeight="1" thickBot="1" x14ac:dyDescent="0.35">
      <c r="A1042" s="352" t="s">
        <v>3360</v>
      </c>
      <c r="B1042" s="411" t="s">
        <v>6087</v>
      </c>
      <c r="C1042" s="365" t="s">
        <v>6130</v>
      </c>
      <c r="D1042" s="366" t="s">
        <v>6126</v>
      </c>
      <c r="E1042" s="384" t="s">
        <v>4139</v>
      </c>
      <c r="F1042" s="394" t="s">
        <v>7230</v>
      </c>
      <c r="G1042" s="394" t="s">
        <v>7231</v>
      </c>
      <c r="H1042" s="394" t="s">
        <v>7232</v>
      </c>
      <c r="I1042" s="397">
        <v>300</v>
      </c>
      <c r="J1042" s="394" t="s">
        <v>7098</v>
      </c>
      <c r="K1042" s="384">
        <v>1</v>
      </c>
      <c r="L1042" s="384" t="s">
        <v>1775</v>
      </c>
      <c r="M1042" s="385" t="s">
        <v>9089</v>
      </c>
      <c r="N1042" s="382" t="s">
        <v>7098</v>
      </c>
      <c r="O1042" s="386">
        <v>300</v>
      </c>
    </row>
    <row r="1043" spans="1:15" ht="16.8" customHeight="1" thickBot="1" x14ac:dyDescent="0.35">
      <c r="A1043" s="352" t="s">
        <v>9090</v>
      </c>
      <c r="B1043" s="411" t="s">
        <v>6977</v>
      </c>
      <c r="C1043" s="365" t="s">
        <v>6130</v>
      </c>
      <c r="D1043" s="366" t="s">
        <v>6126</v>
      </c>
      <c r="E1043" s="384" t="s">
        <v>4139</v>
      </c>
      <c r="F1043" s="394" t="s">
        <v>7230</v>
      </c>
      <c r="G1043" s="394" t="s">
        <v>7231</v>
      </c>
      <c r="H1043" s="394" t="s">
        <v>7232</v>
      </c>
      <c r="I1043" s="397">
        <v>300</v>
      </c>
      <c r="J1043" s="394" t="s">
        <v>7098</v>
      </c>
      <c r="K1043" s="384">
        <v>1</v>
      </c>
      <c r="L1043" s="384" t="s">
        <v>1775</v>
      </c>
      <c r="M1043" s="385" t="s">
        <v>9091</v>
      </c>
      <c r="N1043" s="382" t="s">
        <v>7098</v>
      </c>
      <c r="O1043" s="386">
        <v>300</v>
      </c>
    </row>
    <row r="1044" spans="1:15" ht="16.8" customHeight="1" thickBot="1" x14ac:dyDescent="0.35">
      <c r="A1044" s="351" t="s">
        <v>9092</v>
      </c>
      <c r="B1044" s="396" t="s">
        <v>6110</v>
      </c>
      <c r="C1044" s="365" t="s">
        <v>6130</v>
      </c>
      <c r="D1044" s="366" t="s">
        <v>6126</v>
      </c>
      <c r="E1044" s="384" t="s">
        <v>4139</v>
      </c>
      <c r="F1044" s="394" t="s">
        <v>7230</v>
      </c>
      <c r="G1044" s="394" t="s">
        <v>7231</v>
      </c>
      <c r="H1044" s="394" t="s">
        <v>7232</v>
      </c>
      <c r="I1044" s="397">
        <v>300</v>
      </c>
      <c r="J1044" s="394" t="s">
        <v>7098</v>
      </c>
      <c r="K1044" s="384">
        <v>2</v>
      </c>
      <c r="L1044" s="384" t="s">
        <v>1775</v>
      </c>
      <c r="M1044" s="385" t="s">
        <v>9093</v>
      </c>
      <c r="N1044" s="382" t="s">
        <v>7105</v>
      </c>
      <c r="O1044" s="386">
        <v>600</v>
      </c>
    </row>
    <row r="1045" spans="1:15" ht="16.8" customHeight="1" thickBot="1" x14ac:dyDescent="0.35">
      <c r="A1045" s="351" t="s">
        <v>9071</v>
      </c>
      <c r="B1045" s="437" t="s">
        <v>6870</v>
      </c>
      <c r="C1045" s="365" t="s">
        <v>6130</v>
      </c>
      <c r="D1045" s="366" t="s">
        <v>6126</v>
      </c>
      <c r="E1045" s="384" t="s">
        <v>4139</v>
      </c>
      <c r="F1045" s="394" t="s">
        <v>7230</v>
      </c>
      <c r="G1045" s="394" t="s">
        <v>7231</v>
      </c>
      <c r="H1045" s="394" t="s">
        <v>7232</v>
      </c>
      <c r="I1045" s="397">
        <v>700</v>
      </c>
      <c r="J1045" s="394" t="s">
        <v>7107</v>
      </c>
      <c r="K1045" s="384">
        <v>1</v>
      </c>
      <c r="L1045" s="384" t="s">
        <v>1775</v>
      </c>
      <c r="M1045" s="385" t="s">
        <v>9094</v>
      </c>
      <c r="N1045" s="382" t="s">
        <v>7107</v>
      </c>
      <c r="O1045" s="386">
        <v>700</v>
      </c>
    </row>
    <row r="1046" spans="1:15" ht="16.8" customHeight="1" thickBot="1" x14ac:dyDescent="0.35">
      <c r="A1046" s="351" t="s">
        <v>9095</v>
      </c>
      <c r="B1046" s="430" t="s">
        <v>6071</v>
      </c>
      <c r="C1046" s="365" t="s">
        <v>6130</v>
      </c>
      <c r="D1046" s="366" t="s">
        <v>6126</v>
      </c>
      <c r="E1046" s="384" t="s">
        <v>4139</v>
      </c>
      <c r="F1046" s="394" t="s">
        <v>7230</v>
      </c>
      <c r="G1046" s="394" t="s">
        <v>7231</v>
      </c>
      <c r="H1046" s="394" t="s">
        <v>7232</v>
      </c>
      <c r="I1046" s="397">
        <v>300</v>
      </c>
      <c r="J1046" s="394" t="s">
        <v>7098</v>
      </c>
      <c r="K1046" s="384">
        <v>1</v>
      </c>
      <c r="L1046" s="384" t="s">
        <v>1776</v>
      </c>
      <c r="M1046" s="385" t="s">
        <v>9096</v>
      </c>
      <c r="N1046" s="382" t="s">
        <v>7098</v>
      </c>
      <c r="O1046" s="386">
        <v>300</v>
      </c>
    </row>
    <row r="1047" spans="1:15" ht="16.8" customHeight="1" thickBot="1" x14ac:dyDescent="0.35">
      <c r="A1047" s="351" t="s">
        <v>9097</v>
      </c>
      <c r="B1047" s="429" t="s">
        <v>6086</v>
      </c>
      <c r="C1047" s="365" t="s">
        <v>6131</v>
      </c>
      <c r="D1047" s="345" t="s">
        <v>6128</v>
      </c>
      <c r="E1047" s="384" t="s">
        <v>4139</v>
      </c>
      <c r="F1047" s="394" t="s">
        <v>7230</v>
      </c>
      <c r="G1047" s="394" t="s">
        <v>7231</v>
      </c>
      <c r="H1047" s="394" t="s">
        <v>7232</v>
      </c>
      <c r="I1047" s="397">
        <v>700</v>
      </c>
      <c r="J1047" s="394" t="s">
        <v>7107</v>
      </c>
      <c r="K1047" s="384">
        <v>1</v>
      </c>
      <c r="L1047" s="384">
        <v>0</v>
      </c>
      <c r="M1047" s="385" t="s">
        <v>9098</v>
      </c>
      <c r="N1047" s="382" t="s">
        <v>7107</v>
      </c>
      <c r="O1047" s="386">
        <v>700</v>
      </c>
    </row>
    <row r="1048" spans="1:15" ht="16.8" customHeight="1" thickBot="1" x14ac:dyDescent="0.35">
      <c r="A1048" s="352" t="s">
        <v>9099</v>
      </c>
      <c r="B1048" s="410" t="s">
        <v>6055</v>
      </c>
      <c r="C1048" s="365" t="s">
        <v>6131</v>
      </c>
      <c r="D1048" s="366" t="s">
        <v>6126</v>
      </c>
      <c r="E1048" s="384" t="s">
        <v>4139</v>
      </c>
      <c r="F1048" s="394" t="s">
        <v>7230</v>
      </c>
      <c r="G1048" s="394" t="s">
        <v>7231</v>
      </c>
      <c r="H1048" s="394" t="s">
        <v>7232</v>
      </c>
      <c r="I1048" s="397">
        <v>300</v>
      </c>
      <c r="J1048" s="394" t="s">
        <v>7098</v>
      </c>
      <c r="K1048" s="384">
        <v>1</v>
      </c>
      <c r="L1048" s="384">
        <v>0</v>
      </c>
      <c r="M1048" s="385" t="s">
        <v>9100</v>
      </c>
      <c r="N1048" s="382" t="s">
        <v>7098</v>
      </c>
      <c r="O1048" s="386">
        <v>300</v>
      </c>
    </row>
    <row r="1049" spans="1:15" ht="16.8" customHeight="1" thickBot="1" x14ac:dyDescent="0.35">
      <c r="A1049" s="351" t="s">
        <v>9099</v>
      </c>
      <c r="B1049" s="410" t="s">
        <v>6055</v>
      </c>
      <c r="C1049" s="365" t="s">
        <v>6131</v>
      </c>
      <c r="D1049" s="366" t="s">
        <v>6126</v>
      </c>
      <c r="E1049" s="384" t="s">
        <v>4139</v>
      </c>
      <c r="F1049" s="394" t="s">
        <v>7230</v>
      </c>
      <c r="G1049" s="394" t="s">
        <v>7231</v>
      </c>
      <c r="H1049" s="394" t="s">
        <v>7232</v>
      </c>
      <c r="I1049" s="397">
        <v>300</v>
      </c>
      <c r="J1049" s="394" t="s">
        <v>7098</v>
      </c>
      <c r="K1049" s="384">
        <v>2</v>
      </c>
      <c r="L1049" s="384">
        <v>0</v>
      </c>
      <c r="M1049" s="385" t="s">
        <v>9101</v>
      </c>
      <c r="N1049" s="382" t="s">
        <v>7105</v>
      </c>
      <c r="O1049" s="386">
        <v>600</v>
      </c>
    </row>
    <row r="1050" spans="1:15" ht="16.8" customHeight="1" thickBot="1" x14ac:dyDescent="0.35">
      <c r="A1050" s="351" t="s">
        <v>9102</v>
      </c>
      <c r="B1050" s="393" t="s">
        <v>6100</v>
      </c>
      <c r="C1050" s="365" t="s">
        <v>6131</v>
      </c>
      <c r="D1050" s="366" t="s">
        <v>6126</v>
      </c>
      <c r="E1050" s="384" t="s">
        <v>4139</v>
      </c>
      <c r="F1050" s="394" t="s">
        <v>7230</v>
      </c>
      <c r="G1050" s="394" t="s">
        <v>7231</v>
      </c>
      <c r="H1050" s="394" t="s">
        <v>7232</v>
      </c>
      <c r="I1050" s="397">
        <v>300</v>
      </c>
      <c r="J1050" s="394" t="s">
        <v>7098</v>
      </c>
      <c r="K1050" s="384">
        <v>1</v>
      </c>
      <c r="L1050" s="384">
        <v>1</v>
      </c>
      <c r="M1050" s="385" t="s">
        <v>9103</v>
      </c>
      <c r="N1050" s="382" t="s">
        <v>7098</v>
      </c>
      <c r="O1050" s="386">
        <v>300</v>
      </c>
    </row>
    <row r="1051" spans="1:15" ht="16.8" customHeight="1" thickBot="1" x14ac:dyDescent="0.35">
      <c r="A1051" s="351" t="s">
        <v>9104</v>
      </c>
      <c r="B1051" s="431" t="s">
        <v>6069</v>
      </c>
      <c r="C1051" s="365" t="s">
        <v>6131</v>
      </c>
      <c r="D1051" s="366" t="s">
        <v>6126</v>
      </c>
      <c r="E1051" s="384" t="s">
        <v>4139</v>
      </c>
      <c r="F1051" s="394" t="s">
        <v>7230</v>
      </c>
      <c r="G1051" s="394" t="s">
        <v>7231</v>
      </c>
      <c r="H1051" s="394" t="s">
        <v>7232</v>
      </c>
      <c r="I1051" s="397">
        <v>300</v>
      </c>
      <c r="J1051" s="394" t="s">
        <v>7098</v>
      </c>
      <c r="K1051" s="384">
        <v>1</v>
      </c>
      <c r="L1051" s="384">
        <v>1</v>
      </c>
      <c r="M1051" s="385" t="s">
        <v>9105</v>
      </c>
      <c r="N1051" s="382" t="s">
        <v>7098</v>
      </c>
      <c r="O1051" s="386">
        <v>300</v>
      </c>
    </row>
    <row r="1052" spans="1:15" ht="16.8" customHeight="1" thickBot="1" x14ac:dyDescent="0.35">
      <c r="A1052" s="351" t="s">
        <v>9106</v>
      </c>
      <c r="B1052" s="430" t="s">
        <v>6071</v>
      </c>
      <c r="C1052" s="365" t="s">
        <v>6131</v>
      </c>
      <c r="D1052" s="366" t="s">
        <v>6126</v>
      </c>
      <c r="E1052" s="384" t="s">
        <v>4139</v>
      </c>
      <c r="F1052" s="394" t="s">
        <v>7230</v>
      </c>
      <c r="G1052" s="394" t="s">
        <v>7231</v>
      </c>
      <c r="H1052" s="394" t="s">
        <v>7232</v>
      </c>
      <c r="I1052" s="397">
        <v>300</v>
      </c>
      <c r="J1052" s="394" t="s">
        <v>7098</v>
      </c>
      <c r="K1052" s="384">
        <v>1</v>
      </c>
      <c r="L1052" s="384">
        <v>1</v>
      </c>
      <c r="M1052" s="385" t="s">
        <v>9107</v>
      </c>
      <c r="N1052" s="382" t="s">
        <v>7098</v>
      </c>
      <c r="O1052" s="386">
        <v>300</v>
      </c>
    </row>
    <row r="1053" spans="1:15" ht="16.8" customHeight="1" thickBot="1" x14ac:dyDescent="0.35">
      <c r="A1053" s="352" t="s">
        <v>613</v>
      </c>
      <c r="B1053" s="408" t="s">
        <v>1134</v>
      </c>
      <c r="C1053" s="365" t="s">
        <v>6131</v>
      </c>
      <c r="D1053" s="366" t="s">
        <v>6126</v>
      </c>
      <c r="E1053" s="384" t="s">
        <v>4139</v>
      </c>
      <c r="F1053" s="394" t="s">
        <v>7230</v>
      </c>
      <c r="G1053" s="394" t="s">
        <v>7231</v>
      </c>
      <c r="H1053" s="394" t="s">
        <v>7232</v>
      </c>
      <c r="I1053" s="397">
        <v>300</v>
      </c>
      <c r="J1053" s="394" t="s">
        <v>7098</v>
      </c>
      <c r="K1053" s="384">
        <v>1</v>
      </c>
      <c r="L1053" s="384">
        <v>1</v>
      </c>
      <c r="M1053" s="385" t="s">
        <v>9108</v>
      </c>
      <c r="N1053" s="382" t="s">
        <v>7098</v>
      </c>
      <c r="O1053" s="386">
        <v>300</v>
      </c>
    </row>
    <row r="1054" spans="1:15" ht="16.8" customHeight="1" thickBot="1" x14ac:dyDescent="0.35">
      <c r="A1054" s="351" t="s">
        <v>613</v>
      </c>
      <c r="B1054" s="408" t="s">
        <v>1134</v>
      </c>
      <c r="C1054" s="365" t="s">
        <v>6131</v>
      </c>
      <c r="D1054" s="366" t="s">
        <v>6126</v>
      </c>
      <c r="E1054" s="384" t="s">
        <v>4139</v>
      </c>
      <c r="F1054" s="394" t="s">
        <v>7230</v>
      </c>
      <c r="G1054" s="394" t="s">
        <v>7231</v>
      </c>
      <c r="H1054" s="394" t="s">
        <v>7232</v>
      </c>
      <c r="I1054" s="397">
        <v>300</v>
      </c>
      <c r="J1054" s="394" t="s">
        <v>7098</v>
      </c>
      <c r="K1054" s="384">
        <v>2</v>
      </c>
      <c r="L1054" s="384">
        <v>1</v>
      </c>
      <c r="M1054" s="385" t="s">
        <v>9109</v>
      </c>
      <c r="N1054" s="382" t="s">
        <v>7105</v>
      </c>
      <c r="O1054" s="386">
        <v>600</v>
      </c>
    </row>
    <row r="1055" spans="1:15" ht="16.8" customHeight="1" thickBot="1" x14ac:dyDescent="0.35">
      <c r="A1055" s="351" t="s">
        <v>9110</v>
      </c>
      <c r="B1055" s="421" t="s">
        <v>6099</v>
      </c>
      <c r="C1055" s="365" t="s">
        <v>6131</v>
      </c>
      <c r="D1055" s="366" t="s">
        <v>6126</v>
      </c>
      <c r="E1055" s="384" t="s">
        <v>4139</v>
      </c>
      <c r="F1055" s="394" t="s">
        <v>7230</v>
      </c>
      <c r="G1055" s="394" t="s">
        <v>7231</v>
      </c>
      <c r="H1055" s="394" t="s">
        <v>7232</v>
      </c>
      <c r="I1055" s="397">
        <v>300</v>
      </c>
      <c r="J1055" s="394" t="s">
        <v>7098</v>
      </c>
      <c r="K1055" s="384">
        <v>2</v>
      </c>
      <c r="L1055" s="384">
        <v>1</v>
      </c>
      <c r="M1055" s="385" t="s">
        <v>9111</v>
      </c>
      <c r="N1055" s="382" t="s">
        <v>7105</v>
      </c>
      <c r="O1055" s="386">
        <v>600</v>
      </c>
    </row>
    <row r="1056" spans="1:15" ht="16.8" customHeight="1" thickBot="1" x14ac:dyDescent="0.35">
      <c r="A1056" s="352" t="s">
        <v>9110</v>
      </c>
      <c r="B1056" s="421" t="s">
        <v>6099</v>
      </c>
      <c r="C1056" s="365" t="s">
        <v>6131</v>
      </c>
      <c r="D1056" s="366" t="s">
        <v>6126</v>
      </c>
      <c r="E1056" s="384" t="s">
        <v>4139</v>
      </c>
      <c r="F1056" s="394" t="s">
        <v>7230</v>
      </c>
      <c r="G1056" s="394" t="s">
        <v>7231</v>
      </c>
      <c r="H1056" s="394" t="s">
        <v>7232</v>
      </c>
      <c r="I1056" s="397">
        <v>300</v>
      </c>
      <c r="J1056" s="394" t="s">
        <v>7098</v>
      </c>
      <c r="K1056" s="384">
        <v>1</v>
      </c>
      <c r="L1056" s="384">
        <v>1</v>
      </c>
      <c r="M1056" s="385" t="s">
        <v>9112</v>
      </c>
      <c r="N1056" s="382" t="s">
        <v>7098</v>
      </c>
      <c r="O1056" s="386">
        <v>300</v>
      </c>
    </row>
    <row r="1057" spans="1:15" ht="16.8" customHeight="1" thickBot="1" x14ac:dyDescent="0.35">
      <c r="A1057" s="351" t="s">
        <v>9113</v>
      </c>
      <c r="B1057" s="401" t="s">
        <v>5944</v>
      </c>
      <c r="C1057" s="365" t="s">
        <v>6131</v>
      </c>
      <c r="D1057" s="366" t="s">
        <v>6126</v>
      </c>
      <c r="E1057" s="384" t="s">
        <v>4139</v>
      </c>
      <c r="F1057" s="394" t="s">
        <v>7230</v>
      </c>
      <c r="G1057" s="394" t="s">
        <v>7231</v>
      </c>
      <c r="H1057" s="394" t="s">
        <v>7232</v>
      </c>
      <c r="I1057" s="397">
        <v>300</v>
      </c>
      <c r="J1057" s="394" t="s">
        <v>7098</v>
      </c>
      <c r="K1057" s="384">
        <v>1</v>
      </c>
      <c r="L1057" s="384">
        <v>1</v>
      </c>
      <c r="M1057" s="385" t="s">
        <v>9114</v>
      </c>
      <c r="N1057" s="382" t="s">
        <v>7098</v>
      </c>
      <c r="O1057" s="386">
        <v>300</v>
      </c>
    </row>
    <row r="1058" spans="1:15" ht="16.8" customHeight="1" thickBot="1" x14ac:dyDescent="0.35">
      <c r="A1058" s="351" t="s">
        <v>9115</v>
      </c>
      <c r="B1058" s="402" t="s">
        <v>6094</v>
      </c>
      <c r="C1058" s="365" t="s">
        <v>6131</v>
      </c>
      <c r="D1058" s="366" t="s">
        <v>6126</v>
      </c>
      <c r="E1058" s="384" t="s">
        <v>4139</v>
      </c>
      <c r="F1058" s="394" t="s">
        <v>7230</v>
      </c>
      <c r="G1058" s="394" t="s">
        <v>7231</v>
      </c>
      <c r="H1058" s="394" t="s">
        <v>7232</v>
      </c>
      <c r="I1058" s="397">
        <v>300</v>
      </c>
      <c r="J1058" s="394" t="s">
        <v>7098</v>
      </c>
      <c r="K1058" s="384">
        <v>1</v>
      </c>
      <c r="L1058" s="384">
        <v>1</v>
      </c>
      <c r="M1058" s="385" t="s">
        <v>9116</v>
      </c>
      <c r="N1058" s="382" t="s">
        <v>7098</v>
      </c>
      <c r="O1058" s="386">
        <v>300</v>
      </c>
    </row>
    <row r="1059" spans="1:15" ht="16.8" customHeight="1" thickBot="1" x14ac:dyDescent="0.35">
      <c r="A1059" s="351" t="s">
        <v>9117</v>
      </c>
      <c r="B1059" s="402" t="s">
        <v>6094</v>
      </c>
      <c r="C1059" s="365" t="s">
        <v>6131</v>
      </c>
      <c r="D1059" s="366" t="s">
        <v>6126</v>
      </c>
      <c r="E1059" s="384" t="s">
        <v>4139</v>
      </c>
      <c r="F1059" s="394" t="s">
        <v>7230</v>
      </c>
      <c r="G1059" s="394" t="s">
        <v>7231</v>
      </c>
      <c r="H1059" s="394" t="s">
        <v>7232</v>
      </c>
      <c r="I1059" s="395">
        <v>1</v>
      </c>
      <c r="J1059" s="394" t="s">
        <v>7101</v>
      </c>
      <c r="K1059" s="384">
        <v>1</v>
      </c>
      <c r="L1059" s="384">
        <v>1</v>
      </c>
      <c r="M1059" s="385" t="s">
        <v>9118</v>
      </c>
      <c r="N1059" s="382" t="s">
        <v>7101</v>
      </c>
      <c r="O1059" s="383">
        <v>1</v>
      </c>
    </row>
    <row r="1060" spans="1:15" ht="16.8" customHeight="1" thickBot="1" x14ac:dyDescent="0.35">
      <c r="A1060" s="351" t="s">
        <v>9119</v>
      </c>
      <c r="B1060" s="396" t="s">
        <v>6110</v>
      </c>
      <c r="C1060" s="365" t="s">
        <v>6131</v>
      </c>
      <c r="D1060" s="366" t="s">
        <v>6126</v>
      </c>
      <c r="E1060" s="384" t="s">
        <v>4139</v>
      </c>
      <c r="F1060" s="394" t="s">
        <v>7230</v>
      </c>
      <c r="G1060" s="394" t="s">
        <v>7231</v>
      </c>
      <c r="H1060" s="394" t="s">
        <v>7232</v>
      </c>
      <c r="I1060" s="397">
        <v>300</v>
      </c>
      <c r="J1060" s="394" t="s">
        <v>7098</v>
      </c>
      <c r="K1060" s="384">
        <v>3</v>
      </c>
      <c r="L1060" s="384">
        <v>1</v>
      </c>
      <c r="M1060" s="385" t="s">
        <v>9120</v>
      </c>
      <c r="N1060" s="382" t="s">
        <v>7100</v>
      </c>
      <c r="O1060" s="386">
        <v>900</v>
      </c>
    </row>
    <row r="1061" spans="1:15" ht="16.8" customHeight="1" thickBot="1" x14ac:dyDescent="0.35">
      <c r="A1061" s="352" t="s">
        <v>9119</v>
      </c>
      <c r="B1061" s="396" t="s">
        <v>6110</v>
      </c>
      <c r="C1061" s="365" t="s">
        <v>6131</v>
      </c>
      <c r="D1061" s="366" t="s">
        <v>6126</v>
      </c>
      <c r="E1061" s="384" t="s">
        <v>4139</v>
      </c>
      <c r="F1061" s="394" t="s">
        <v>7230</v>
      </c>
      <c r="G1061" s="394" t="s">
        <v>7231</v>
      </c>
      <c r="H1061" s="394" t="s">
        <v>7232</v>
      </c>
      <c r="I1061" s="397">
        <v>300</v>
      </c>
      <c r="J1061" s="394" t="s">
        <v>7098</v>
      </c>
      <c r="K1061" s="384">
        <v>1</v>
      </c>
      <c r="L1061" s="384">
        <v>1</v>
      </c>
      <c r="M1061" s="385" t="s">
        <v>9121</v>
      </c>
      <c r="N1061" s="382" t="s">
        <v>7098</v>
      </c>
      <c r="O1061" s="386">
        <v>300</v>
      </c>
    </row>
    <row r="1062" spans="1:15" ht="16.8" customHeight="1" thickBot="1" x14ac:dyDescent="0.35">
      <c r="A1062" s="351" t="s">
        <v>1919</v>
      </c>
      <c r="B1062" s="419" t="s">
        <v>6075</v>
      </c>
      <c r="C1062" s="365" t="s">
        <v>6131</v>
      </c>
      <c r="D1062" s="366" t="s">
        <v>6126</v>
      </c>
      <c r="E1062" s="384" t="s">
        <v>4139</v>
      </c>
      <c r="F1062" s="394" t="s">
        <v>7230</v>
      </c>
      <c r="G1062" s="394" t="s">
        <v>7233</v>
      </c>
      <c r="H1062" s="394" t="s">
        <v>7232</v>
      </c>
      <c r="I1062" s="397">
        <v>700</v>
      </c>
      <c r="J1062" s="394" t="s">
        <v>7107</v>
      </c>
      <c r="K1062" s="384">
        <v>1</v>
      </c>
      <c r="L1062" s="384">
        <v>2</v>
      </c>
      <c r="M1062" s="385" t="s">
        <v>9122</v>
      </c>
      <c r="N1062" s="382" t="s">
        <v>7107</v>
      </c>
      <c r="O1062" s="386">
        <v>700</v>
      </c>
    </row>
    <row r="1063" spans="1:15" ht="16.8" customHeight="1" thickBot="1" x14ac:dyDescent="0.35">
      <c r="A1063" s="351" t="s">
        <v>9123</v>
      </c>
      <c r="B1063" s="437" t="s">
        <v>6980</v>
      </c>
      <c r="C1063" s="365" t="s">
        <v>6131</v>
      </c>
      <c r="D1063" s="366" t="s">
        <v>6126</v>
      </c>
      <c r="E1063" s="384" t="s">
        <v>4139</v>
      </c>
      <c r="F1063" s="394" t="s">
        <v>7230</v>
      </c>
      <c r="G1063" s="394" t="s">
        <v>7231</v>
      </c>
      <c r="H1063" s="394" t="s">
        <v>7232</v>
      </c>
      <c r="I1063" s="397">
        <v>300</v>
      </c>
      <c r="J1063" s="394" t="s">
        <v>7098</v>
      </c>
      <c r="K1063" s="384">
        <v>1</v>
      </c>
      <c r="L1063" s="384">
        <v>2</v>
      </c>
      <c r="M1063" s="385" t="s">
        <v>9124</v>
      </c>
      <c r="N1063" s="382" t="s">
        <v>7098</v>
      </c>
      <c r="O1063" s="386">
        <v>300</v>
      </c>
    </row>
    <row r="1064" spans="1:15" ht="16.8" customHeight="1" thickBot="1" x14ac:dyDescent="0.35">
      <c r="A1064" s="351" t="s">
        <v>9125</v>
      </c>
      <c r="B1064" s="365" t="s">
        <v>6978</v>
      </c>
      <c r="C1064" s="365" t="s">
        <v>6131</v>
      </c>
      <c r="D1064" s="366" t="s">
        <v>6126</v>
      </c>
      <c r="E1064" s="384" t="s">
        <v>4139</v>
      </c>
      <c r="F1064" s="394" t="s">
        <v>7230</v>
      </c>
      <c r="G1064" s="394" t="s">
        <v>7231</v>
      </c>
      <c r="H1064" s="394" t="s">
        <v>7232</v>
      </c>
      <c r="I1064" s="397">
        <v>300</v>
      </c>
      <c r="J1064" s="394" t="s">
        <v>7098</v>
      </c>
      <c r="K1064" s="384">
        <v>1</v>
      </c>
      <c r="L1064" s="384">
        <v>2</v>
      </c>
      <c r="M1064" s="385" t="s">
        <v>9126</v>
      </c>
      <c r="N1064" s="382" t="s">
        <v>7098</v>
      </c>
      <c r="O1064" s="386">
        <v>300</v>
      </c>
    </row>
    <row r="1065" spans="1:15" ht="16.8" customHeight="1" thickBot="1" x14ac:dyDescent="0.35">
      <c r="A1065" s="351" t="s">
        <v>9127</v>
      </c>
      <c r="B1065" s="427" t="s">
        <v>1102</v>
      </c>
      <c r="C1065" s="365" t="s">
        <v>6131</v>
      </c>
      <c r="D1065" s="366" t="s">
        <v>6126</v>
      </c>
      <c r="E1065" s="384" t="s">
        <v>4139</v>
      </c>
      <c r="F1065" s="394" t="s">
        <v>7230</v>
      </c>
      <c r="G1065" s="394" t="s">
        <v>7231</v>
      </c>
      <c r="H1065" s="394" t="s">
        <v>7232</v>
      </c>
      <c r="I1065" s="397">
        <v>300</v>
      </c>
      <c r="J1065" s="394" t="s">
        <v>7098</v>
      </c>
      <c r="K1065" s="384">
        <v>2</v>
      </c>
      <c r="L1065" s="384">
        <v>2</v>
      </c>
      <c r="M1065" s="385" t="s">
        <v>9128</v>
      </c>
      <c r="N1065" s="382" t="s">
        <v>7105</v>
      </c>
      <c r="O1065" s="386">
        <v>600</v>
      </c>
    </row>
    <row r="1066" spans="1:15" ht="16.8" customHeight="1" thickBot="1" x14ac:dyDescent="0.35">
      <c r="A1066" s="351" t="s">
        <v>9129</v>
      </c>
      <c r="B1066" s="427" t="s">
        <v>1102</v>
      </c>
      <c r="C1066" s="365" t="s">
        <v>6131</v>
      </c>
      <c r="D1066" s="366" t="s">
        <v>6126</v>
      </c>
      <c r="E1066" s="384" t="s">
        <v>4139</v>
      </c>
      <c r="F1066" s="394" t="s">
        <v>7230</v>
      </c>
      <c r="G1066" s="394" t="s">
        <v>7231</v>
      </c>
      <c r="H1066" s="394" t="s">
        <v>7232</v>
      </c>
      <c r="I1066" s="397">
        <v>300</v>
      </c>
      <c r="J1066" s="394" t="s">
        <v>7098</v>
      </c>
      <c r="K1066" s="384">
        <v>2</v>
      </c>
      <c r="L1066" s="384">
        <v>2</v>
      </c>
      <c r="M1066" s="385" t="s">
        <v>9130</v>
      </c>
      <c r="N1066" s="382" t="s">
        <v>7105</v>
      </c>
      <c r="O1066" s="386">
        <v>600</v>
      </c>
    </row>
    <row r="1067" spans="1:15" ht="16.8" customHeight="1" thickBot="1" x14ac:dyDescent="0.35">
      <c r="A1067" s="351" t="s">
        <v>9131</v>
      </c>
      <c r="B1067" s="426" t="s">
        <v>1103</v>
      </c>
      <c r="C1067" s="365" t="s">
        <v>6131</v>
      </c>
      <c r="D1067" s="345" t="s">
        <v>6128</v>
      </c>
      <c r="E1067" s="384" t="s">
        <v>4139</v>
      </c>
      <c r="F1067" s="394" t="s">
        <v>7230</v>
      </c>
      <c r="G1067" s="394" t="s">
        <v>7231</v>
      </c>
      <c r="H1067" s="394" t="s">
        <v>7232</v>
      </c>
      <c r="I1067" s="397">
        <v>700</v>
      </c>
      <c r="J1067" s="394" t="s">
        <v>7107</v>
      </c>
      <c r="K1067" s="384">
        <v>1</v>
      </c>
      <c r="L1067" s="384">
        <v>2</v>
      </c>
      <c r="M1067" s="385" t="s">
        <v>9132</v>
      </c>
      <c r="N1067" s="382" t="s">
        <v>7107</v>
      </c>
      <c r="O1067" s="386">
        <v>700</v>
      </c>
    </row>
    <row r="1068" spans="1:15" ht="16.8" customHeight="1" thickBot="1" x14ac:dyDescent="0.35">
      <c r="A1068" s="351" t="s">
        <v>9133</v>
      </c>
      <c r="B1068" s="422" t="s">
        <v>1106</v>
      </c>
      <c r="C1068" s="365" t="s">
        <v>6131</v>
      </c>
      <c r="D1068" s="366" t="s">
        <v>6126</v>
      </c>
      <c r="E1068" s="384" t="s">
        <v>4139</v>
      </c>
      <c r="F1068" s="394" t="s">
        <v>7230</v>
      </c>
      <c r="G1068" s="394" t="s">
        <v>7231</v>
      </c>
      <c r="H1068" s="394" t="s">
        <v>7232</v>
      </c>
      <c r="I1068" s="397">
        <v>700</v>
      </c>
      <c r="J1068" s="394" t="s">
        <v>7107</v>
      </c>
      <c r="K1068" s="384">
        <v>2</v>
      </c>
      <c r="L1068" s="384">
        <v>2</v>
      </c>
      <c r="M1068" s="385" t="s">
        <v>9134</v>
      </c>
      <c r="N1068" s="382" t="s">
        <v>7119</v>
      </c>
      <c r="O1068" s="383">
        <v>1.4</v>
      </c>
    </row>
    <row r="1069" spans="1:15" ht="16.8" customHeight="1" thickBot="1" x14ac:dyDescent="0.35">
      <c r="A1069" s="351" t="s">
        <v>1489</v>
      </c>
      <c r="B1069" s="433" t="s">
        <v>1107</v>
      </c>
      <c r="C1069" s="365" t="s">
        <v>6131</v>
      </c>
      <c r="D1069" s="366" t="s">
        <v>6126</v>
      </c>
      <c r="E1069" s="384" t="s">
        <v>4139</v>
      </c>
      <c r="F1069" s="394" t="s">
        <v>7230</v>
      </c>
      <c r="G1069" s="394" t="s">
        <v>7231</v>
      </c>
      <c r="H1069" s="394" t="s">
        <v>7232</v>
      </c>
      <c r="I1069" s="397">
        <v>700</v>
      </c>
      <c r="J1069" s="394" t="s">
        <v>7107</v>
      </c>
      <c r="K1069" s="384">
        <v>1</v>
      </c>
      <c r="L1069" s="384">
        <v>2</v>
      </c>
      <c r="M1069" s="385" t="s">
        <v>9135</v>
      </c>
      <c r="N1069" s="382" t="s">
        <v>7107</v>
      </c>
      <c r="O1069" s="386">
        <v>700</v>
      </c>
    </row>
    <row r="1070" spans="1:15" ht="16.8" customHeight="1" thickBot="1" x14ac:dyDescent="0.35">
      <c r="A1070" s="351" t="s">
        <v>9136</v>
      </c>
      <c r="B1070" s="398" t="s">
        <v>6082</v>
      </c>
      <c r="C1070" s="365" t="s">
        <v>6131</v>
      </c>
      <c r="D1070" s="366" t="s">
        <v>6126</v>
      </c>
      <c r="E1070" s="384" t="s">
        <v>4139</v>
      </c>
      <c r="F1070" s="394" t="s">
        <v>7230</v>
      </c>
      <c r="G1070" s="394" t="s">
        <v>7231</v>
      </c>
      <c r="H1070" s="394" t="s">
        <v>7232</v>
      </c>
      <c r="I1070" s="397">
        <v>300</v>
      </c>
      <c r="J1070" s="394" t="s">
        <v>7098</v>
      </c>
      <c r="K1070" s="384">
        <v>3</v>
      </c>
      <c r="L1070" s="384">
        <v>2</v>
      </c>
      <c r="M1070" s="385" t="s">
        <v>9137</v>
      </c>
      <c r="N1070" s="382" t="s">
        <v>7100</v>
      </c>
      <c r="O1070" s="386">
        <v>900</v>
      </c>
    </row>
    <row r="1071" spans="1:15" ht="16.8" customHeight="1" thickBot="1" x14ac:dyDescent="0.35">
      <c r="A1071" s="351" t="s">
        <v>9138</v>
      </c>
      <c r="B1071" s="393" t="s">
        <v>6067</v>
      </c>
      <c r="C1071" s="365" t="s">
        <v>6131</v>
      </c>
      <c r="D1071" s="366" t="s">
        <v>6126</v>
      </c>
      <c r="E1071" s="384" t="s">
        <v>4139</v>
      </c>
      <c r="F1071" s="394" t="s">
        <v>7230</v>
      </c>
      <c r="G1071" s="394" t="s">
        <v>7231</v>
      </c>
      <c r="H1071" s="394" t="s">
        <v>7232</v>
      </c>
      <c r="I1071" s="397">
        <v>300</v>
      </c>
      <c r="J1071" s="394" t="s">
        <v>7098</v>
      </c>
      <c r="K1071" s="384">
        <v>1</v>
      </c>
      <c r="L1071" s="384">
        <v>2</v>
      </c>
      <c r="M1071" s="385" t="s">
        <v>9139</v>
      </c>
      <c r="N1071" s="382" t="s">
        <v>7098</v>
      </c>
      <c r="O1071" s="386">
        <v>300</v>
      </c>
    </row>
    <row r="1072" spans="1:15" ht="16.8" customHeight="1" thickBot="1" x14ac:dyDescent="0.35">
      <c r="A1072" s="351" t="s">
        <v>9140</v>
      </c>
      <c r="B1072" s="393" t="s">
        <v>6067</v>
      </c>
      <c r="C1072" s="365" t="s">
        <v>6131</v>
      </c>
      <c r="D1072" s="366" t="s">
        <v>6126</v>
      </c>
      <c r="E1072" s="384" t="s">
        <v>4139</v>
      </c>
      <c r="F1072" s="394" t="s">
        <v>7230</v>
      </c>
      <c r="G1072" s="394" t="s">
        <v>7231</v>
      </c>
      <c r="H1072" s="394" t="s">
        <v>7232</v>
      </c>
      <c r="I1072" s="395">
        <v>1</v>
      </c>
      <c r="J1072" s="394" t="s">
        <v>7101</v>
      </c>
      <c r="K1072" s="384">
        <v>1</v>
      </c>
      <c r="L1072" s="384">
        <v>2</v>
      </c>
      <c r="M1072" s="385" t="s">
        <v>9141</v>
      </c>
      <c r="N1072" s="382" t="s">
        <v>7101</v>
      </c>
      <c r="O1072" s="383">
        <v>1</v>
      </c>
    </row>
    <row r="1073" spans="1:15" ht="16.8" customHeight="1" thickBot="1" x14ac:dyDescent="0.35">
      <c r="A1073" s="351" t="s">
        <v>9142</v>
      </c>
      <c r="B1073" s="365" t="s">
        <v>6097</v>
      </c>
      <c r="C1073" s="365" t="s">
        <v>6131</v>
      </c>
      <c r="D1073" s="366" t="s">
        <v>6126</v>
      </c>
      <c r="E1073" s="384" t="s">
        <v>4139</v>
      </c>
      <c r="F1073" s="394" t="s">
        <v>7230</v>
      </c>
      <c r="G1073" s="394" t="s">
        <v>7231</v>
      </c>
      <c r="H1073" s="394" t="s">
        <v>7232</v>
      </c>
      <c r="I1073" s="397">
        <v>300</v>
      </c>
      <c r="J1073" s="394" t="s">
        <v>7098</v>
      </c>
      <c r="K1073" s="384">
        <v>1</v>
      </c>
      <c r="L1073" s="384">
        <v>2</v>
      </c>
      <c r="M1073" s="385" t="s">
        <v>9143</v>
      </c>
      <c r="N1073" s="382" t="s">
        <v>7098</v>
      </c>
      <c r="O1073" s="386">
        <v>300</v>
      </c>
    </row>
    <row r="1074" spans="1:15" ht="16.8" customHeight="1" thickBot="1" x14ac:dyDescent="0.35">
      <c r="A1074" s="351" t="s">
        <v>1247</v>
      </c>
      <c r="B1074" s="424" t="s">
        <v>6096</v>
      </c>
      <c r="C1074" s="365" t="s">
        <v>6131</v>
      </c>
      <c r="D1074" s="366" t="s">
        <v>6126</v>
      </c>
      <c r="E1074" s="384" t="s">
        <v>4139</v>
      </c>
      <c r="F1074" s="394" t="s">
        <v>7230</v>
      </c>
      <c r="G1074" s="394" t="s">
        <v>7231</v>
      </c>
      <c r="H1074" s="394" t="s">
        <v>7232</v>
      </c>
      <c r="I1074" s="397">
        <v>300</v>
      </c>
      <c r="J1074" s="394" t="s">
        <v>7098</v>
      </c>
      <c r="K1074" s="384">
        <v>1</v>
      </c>
      <c r="L1074" s="384">
        <v>2</v>
      </c>
      <c r="M1074" s="385" t="s">
        <v>9144</v>
      </c>
      <c r="N1074" s="382" t="s">
        <v>7098</v>
      </c>
      <c r="O1074" s="386">
        <v>300</v>
      </c>
    </row>
    <row r="1075" spans="1:15" ht="16.8" customHeight="1" thickBot="1" x14ac:dyDescent="0.35">
      <c r="A1075" s="351" t="s">
        <v>9145</v>
      </c>
      <c r="B1075" s="398" t="s">
        <v>6871</v>
      </c>
      <c r="C1075" s="365" t="s">
        <v>6131</v>
      </c>
      <c r="D1075" s="366" t="s">
        <v>6126</v>
      </c>
      <c r="E1075" s="384" t="s">
        <v>4139</v>
      </c>
      <c r="F1075" s="394" t="s">
        <v>7230</v>
      </c>
      <c r="G1075" s="394" t="s">
        <v>7231</v>
      </c>
      <c r="H1075" s="394" t="s">
        <v>7232</v>
      </c>
      <c r="I1075" s="397">
        <v>300</v>
      </c>
      <c r="J1075" s="394" t="s">
        <v>7098</v>
      </c>
      <c r="K1075" s="384">
        <v>1</v>
      </c>
      <c r="L1075" s="384">
        <v>2</v>
      </c>
      <c r="M1075" s="385" t="s">
        <v>9146</v>
      </c>
      <c r="N1075" s="382" t="s">
        <v>7098</v>
      </c>
      <c r="O1075" s="386">
        <v>300</v>
      </c>
    </row>
    <row r="1076" spans="1:15" ht="16.8" customHeight="1" thickBot="1" x14ac:dyDescent="0.35">
      <c r="A1076" s="351" t="s">
        <v>75</v>
      </c>
      <c r="B1076" s="398" t="s">
        <v>6871</v>
      </c>
      <c r="C1076" s="365" t="s">
        <v>6131</v>
      </c>
      <c r="D1076" s="366" t="s">
        <v>6126</v>
      </c>
      <c r="E1076" s="384" t="s">
        <v>4139</v>
      </c>
      <c r="F1076" s="394" t="s">
        <v>7230</v>
      </c>
      <c r="G1076" s="394" t="s">
        <v>7231</v>
      </c>
      <c r="H1076" s="394" t="s">
        <v>7232</v>
      </c>
      <c r="I1076" s="397">
        <v>300</v>
      </c>
      <c r="J1076" s="394" t="s">
        <v>7098</v>
      </c>
      <c r="K1076" s="384">
        <v>1</v>
      </c>
      <c r="L1076" s="384">
        <v>2</v>
      </c>
      <c r="M1076" s="385" t="s">
        <v>9147</v>
      </c>
      <c r="N1076" s="382" t="s">
        <v>7098</v>
      </c>
      <c r="O1076" s="386">
        <v>300</v>
      </c>
    </row>
    <row r="1077" spans="1:15" ht="16.8" customHeight="1" thickBot="1" x14ac:dyDescent="0.35">
      <c r="A1077" s="352" t="s">
        <v>75</v>
      </c>
      <c r="B1077" s="398" t="s">
        <v>6871</v>
      </c>
      <c r="C1077" s="365" t="s">
        <v>6131</v>
      </c>
      <c r="D1077" s="366" t="s">
        <v>6126</v>
      </c>
      <c r="E1077" s="384" t="s">
        <v>4139</v>
      </c>
      <c r="F1077" s="394" t="s">
        <v>7230</v>
      </c>
      <c r="G1077" s="394" t="s">
        <v>7231</v>
      </c>
      <c r="H1077" s="394" t="s">
        <v>7232</v>
      </c>
      <c r="I1077" s="395">
        <v>1</v>
      </c>
      <c r="J1077" s="394" t="s">
        <v>7101</v>
      </c>
      <c r="K1077" s="384">
        <v>1</v>
      </c>
      <c r="L1077" s="384">
        <v>2</v>
      </c>
      <c r="M1077" s="385" t="s">
        <v>140</v>
      </c>
      <c r="N1077" s="382" t="s">
        <v>7101</v>
      </c>
      <c r="O1077" s="383">
        <v>1</v>
      </c>
    </row>
    <row r="1078" spans="1:15" ht="16.8" customHeight="1" thickBot="1" x14ac:dyDescent="0.35">
      <c r="A1078" s="351" t="s">
        <v>614</v>
      </c>
      <c r="B1078" s="408" t="s">
        <v>1134</v>
      </c>
      <c r="C1078" s="365" t="s">
        <v>6131</v>
      </c>
      <c r="D1078" s="366" t="s">
        <v>6126</v>
      </c>
      <c r="E1078" s="384" t="s">
        <v>4139</v>
      </c>
      <c r="F1078" s="394" t="s">
        <v>7230</v>
      </c>
      <c r="G1078" s="394" t="s">
        <v>7231</v>
      </c>
      <c r="H1078" s="394" t="s">
        <v>7232</v>
      </c>
      <c r="I1078" s="397">
        <v>700</v>
      </c>
      <c r="J1078" s="394" t="s">
        <v>7107</v>
      </c>
      <c r="K1078" s="384">
        <v>3</v>
      </c>
      <c r="L1078" s="384">
        <v>2</v>
      </c>
      <c r="M1078" s="385" t="s">
        <v>9148</v>
      </c>
      <c r="N1078" s="382" t="s">
        <v>7122</v>
      </c>
      <c r="O1078" s="383">
        <v>2.1</v>
      </c>
    </row>
    <row r="1079" spans="1:15" ht="16.8" customHeight="1" thickBot="1" x14ac:dyDescent="0.35">
      <c r="A1079" s="352" t="s">
        <v>9149</v>
      </c>
      <c r="B1079" s="408" t="s">
        <v>1134</v>
      </c>
      <c r="C1079" s="365" t="s">
        <v>6131</v>
      </c>
      <c r="D1079" s="366" t="s">
        <v>6126</v>
      </c>
      <c r="E1079" s="384" t="s">
        <v>4139</v>
      </c>
      <c r="F1079" s="394" t="s">
        <v>7230</v>
      </c>
      <c r="G1079" s="394" t="s">
        <v>7231</v>
      </c>
      <c r="H1079" s="394" t="s">
        <v>7232</v>
      </c>
      <c r="I1079" s="397">
        <v>300</v>
      </c>
      <c r="J1079" s="394" t="s">
        <v>7098</v>
      </c>
      <c r="K1079" s="384">
        <v>1</v>
      </c>
      <c r="L1079" s="384">
        <v>2</v>
      </c>
      <c r="M1079" s="385" t="s">
        <v>9150</v>
      </c>
      <c r="N1079" s="382" t="s">
        <v>7098</v>
      </c>
      <c r="O1079" s="386">
        <v>300</v>
      </c>
    </row>
    <row r="1080" spans="1:15" ht="16.8" customHeight="1" thickBot="1" x14ac:dyDescent="0.35">
      <c r="A1080" s="351" t="s">
        <v>9149</v>
      </c>
      <c r="B1080" s="408" t="s">
        <v>1134</v>
      </c>
      <c r="C1080" s="365" t="s">
        <v>6131</v>
      </c>
      <c r="D1080" s="366" t="s">
        <v>6126</v>
      </c>
      <c r="E1080" s="384" t="s">
        <v>4139</v>
      </c>
      <c r="F1080" s="394" t="s">
        <v>7230</v>
      </c>
      <c r="G1080" s="394" t="s">
        <v>7231</v>
      </c>
      <c r="H1080" s="394" t="s">
        <v>7232</v>
      </c>
      <c r="I1080" s="397">
        <v>300</v>
      </c>
      <c r="J1080" s="394" t="s">
        <v>7098</v>
      </c>
      <c r="K1080" s="384">
        <v>2</v>
      </c>
      <c r="L1080" s="384">
        <v>2</v>
      </c>
      <c r="M1080" s="385" t="s">
        <v>9151</v>
      </c>
      <c r="N1080" s="382" t="s">
        <v>7105</v>
      </c>
      <c r="O1080" s="386">
        <v>600</v>
      </c>
    </row>
    <row r="1081" spans="1:15" ht="16.8" customHeight="1" thickBot="1" x14ac:dyDescent="0.35">
      <c r="A1081" s="352" t="s">
        <v>9152</v>
      </c>
      <c r="B1081" s="420" t="s">
        <v>6063</v>
      </c>
      <c r="C1081" s="365" t="s">
        <v>6131</v>
      </c>
      <c r="D1081" s="366" t="s">
        <v>6126</v>
      </c>
      <c r="E1081" s="384" t="s">
        <v>4139</v>
      </c>
      <c r="F1081" s="394" t="s">
        <v>7230</v>
      </c>
      <c r="G1081" s="394" t="s">
        <v>7231</v>
      </c>
      <c r="H1081" s="394" t="s">
        <v>7232</v>
      </c>
      <c r="I1081" s="395">
        <v>1</v>
      </c>
      <c r="J1081" s="394" t="s">
        <v>7101</v>
      </c>
      <c r="K1081" s="384">
        <v>1</v>
      </c>
      <c r="L1081" s="384">
        <v>2</v>
      </c>
      <c r="M1081" s="385" t="s">
        <v>9153</v>
      </c>
      <c r="N1081" s="382" t="s">
        <v>7101</v>
      </c>
      <c r="O1081" s="383">
        <v>1</v>
      </c>
    </row>
    <row r="1082" spans="1:15" ht="16.8" customHeight="1" thickBot="1" x14ac:dyDescent="0.35">
      <c r="A1082" s="351" t="s">
        <v>9154</v>
      </c>
      <c r="B1082" s="410" t="s">
        <v>6055</v>
      </c>
      <c r="C1082" s="365" t="s">
        <v>6131</v>
      </c>
      <c r="D1082" s="366" t="s">
        <v>6126</v>
      </c>
      <c r="E1082" s="384" t="s">
        <v>4139</v>
      </c>
      <c r="F1082" s="394" t="s">
        <v>7230</v>
      </c>
      <c r="G1082" s="394" t="s">
        <v>7231</v>
      </c>
      <c r="H1082" s="394" t="s">
        <v>7232</v>
      </c>
      <c r="I1082" s="397">
        <v>700</v>
      </c>
      <c r="J1082" s="394" t="s">
        <v>7107</v>
      </c>
      <c r="K1082" s="384">
        <v>2</v>
      </c>
      <c r="L1082" s="384">
        <v>2</v>
      </c>
      <c r="M1082" s="385" t="s">
        <v>9155</v>
      </c>
      <c r="N1082" s="382" t="s">
        <v>7119</v>
      </c>
      <c r="O1082" s="383">
        <v>1.4</v>
      </c>
    </row>
    <row r="1083" spans="1:15" ht="16.8" customHeight="1" thickBot="1" x14ac:dyDescent="0.35">
      <c r="A1083" s="351" t="s">
        <v>9156</v>
      </c>
      <c r="B1083" s="410" t="s">
        <v>6055</v>
      </c>
      <c r="C1083" s="365" t="s">
        <v>6131</v>
      </c>
      <c r="D1083" s="366" t="s">
        <v>6126</v>
      </c>
      <c r="E1083" s="384" t="s">
        <v>4139</v>
      </c>
      <c r="F1083" s="394" t="s">
        <v>7230</v>
      </c>
      <c r="G1083" s="394" t="s">
        <v>7231</v>
      </c>
      <c r="H1083" s="394" t="s">
        <v>7232</v>
      </c>
      <c r="I1083" s="397">
        <v>300</v>
      </c>
      <c r="J1083" s="394" t="s">
        <v>7098</v>
      </c>
      <c r="K1083" s="384">
        <v>4</v>
      </c>
      <c r="L1083" s="384">
        <v>2</v>
      </c>
      <c r="M1083" s="385" t="s">
        <v>9157</v>
      </c>
      <c r="N1083" s="382" t="s">
        <v>7104</v>
      </c>
      <c r="O1083" s="383">
        <v>1.2</v>
      </c>
    </row>
    <row r="1084" spans="1:15" ht="16.8" customHeight="1" thickBot="1" x14ac:dyDescent="0.35">
      <c r="A1084" s="351" t="s">
        <v>9158</v>
      </c>
      <c r="B1084" s="421" t="s">
        <v>6099</v>
      </c>
      <c r="C1084" s="365" t="s">
        <v>6131</v>
      </c>
      <c r="D1084" s="366" t="s">
        <v>6126</v>
      </c>
      <c r="E1084" s="384" t="s">
        <v>4139</v>
      </c>
      <c r="F1084" s="394" t="s">
        <v>7230</v>
      </c>
      <c r="G1084" s="394" t="s">
        <v>7231</v>
      </c>
      <c r="H1084" s="394" t="s">
        <v>7232</v>
      </c>
      <c r="I1084" s="397">
        <v>300</v>
      </c>
      <c r="J1084" s="394" t="s">
        <v>7098</v>
      </c>
      <c r="K1084" s="384">
        <v>5</v>
      </c>
      <c r="L1084" s="384">
        <v>2</v>
      </c>
      <c r="M1084" s="385" t="s">
        <v>9159</v>
      </c>
      <c r="N1084" s="382" t="s">
        <v>7109</v>
      </c>
      <c r="O1084" s="383">
        <v>1.5</v>
      </c>
    </row>
    <row r="1085" spans="1:15" ht="16.8" customHeight="1" thickBot="1" x14ac:dyDescent="0.35">
      <c r="A1085" s="351" t="s">
        <v>9160</v>
      </c>
      <c r="B1085" s="421" t="s">
        <v>7111</v>
      </c>
      <c r="C1085" s="365" t="s">
        <v>6131</v>
      </c>
      <c r="D1085" s="366" t="s">
        <v>6126</v>
      </c>
      <c r="E1085" s="384" t="s">
        <v>4139</v>
      </c>
      <c r="F1085" s="394" t="s">
        <v>7230</v>
      </c>
      <c r="G1085" s="394" t="s">
        <v>7231</v>
      </c>
      <c r="H1085" s="394" t="s">
        <v>7232</v>
      </c>
      <c r="I1085" s="397">
        <v>300</v>
      </c>
      <c r="J1085" s="394" t="s">
        <v>7098</v>
      </c>
      <c r="K1085" s="384">
        <v>1</v>
      </c>
      <c r="L1085" s="384">
        <v>2</v>
      </c>
      <c r="M1085" s="385" t="s">
        <v>9161</v>
      </c>
      <c r="N1085" s="382" t="s">
        <v>7098</v>
      </c>
      <c r="O1085" s="386">
        <v>300</v>
      </c>
    </row>
    <row r="1086" spans="1:15" ht="16.8" customHeight="1" thickBot="1" x14ac:dyDescent="0.35">
      <c r="A1086" s="352" t="s">
        <v>9160</v>
      </c>
      <c r="B1086" s="421" t="s">
        <v>7111</v>
      </c>
      <c r="C1086" s="365" t="s">
        <v>6131</v>
      </c>
      <c r="D1086" s="366" t="s">
        <v>6126</v>
      </c>
      <c r="E1086" s="384" t="s">
        <v>4139</v>
      </c>
      <c r="F1086" s="394" t="s">
        <v>7230</v>
      </c>
      <c r="G1086" s="394" t="s">
        <v>7231</v>
      </c>
      <c r="H1086" s="394" t="s">
        <v>7232</v>
      </c>
      <c r="I1086" s="395">
        <v>1</v>
      </c>
      <c r="J1086" s="394" t="s">
        <v>7101</v>
      </c>
      <c r="K1086" s="384">
        <v>1</v>
      </c>
      <c r="L1086" s="384">
        <v>2</v>
      </c>
      <c r="M1086" s="385" t="s">
        <v>9162</v>
      </c>
      <c r="N1086" s="382" t="s">
        <v>7101</v>
      </c>
      <c r="O1086" s="383">
        <v>1</v>
      </c>
    </row>
    <row r="1087" spans="1:15" ht="16.8" customHeight="1" thickBot="1" x14ac:dyDescent="0.35">
      <c r="A1087" s="351" t="s">
        <v>3362</v>
      </c>
      <c r="B1087" s="411" t="s">
        <v>6087</v>
      </c>
      <c r="C1087" s="365" t="s">
        <v>6131</v>
      </c>
      <c r="D1087" s="366" t="s">
        <v>6126</v>
      </c>
      <c r="E1087" s="384" t="s">
        <v>4139</v>
      </c>
      <c r="F1087" s="394" t="s">
        <v>7230</v>
      </c>
      <c r="G1087" s="394" t="s">
        <v>7231</v>
      </c>
      <c r="H1087" s="394" t="s">
        <v>7232</v>
      </c>
      <c r="I1087" s="397">
        <v>300</v>
      </c>
      <c r="J1087" s="394" t="s">
        <v>7098</v>
      </c>
      <c r="K1087" s="384">
        <v>2</v>
      </c>
      <c r="L1087" s="384">
        <v>2</v>
      </c>
      <c r="M1087" s="385" t="s">
        <v>9163</v>
      </c>
      <c r="N1087" s="382" t="s">
        <v>7105</v>
      </c>
      <c r="O1087" s="386">
        <v>600</v>
      </c>
    </row>
    <row r="1088" spans="1:15" ht="16.8" customHeight="1" thickBot="1" x14ac:dyDescent="0.35">
      <c r="A1088" s="351" t="s">
        <v>9164</v>
      </c>
      <c r="B1088" s="411" t="s">
        <v>6087</v>
      </c>
      <c r="C1088" s="365" t="s">
        <v>6131</v>
      </c>
      <c r="D1088" s="366" t="s">
        <v>6126</v>
      </c>
      <c r="E1088" s="384" t="s">
        <v>4139</v>
      </c>
      <c r="F1088" s="394" t="s">
        <v>7230</v>
      </c>
      <c r="G1088" s="394" t="s">
        <v>7231</v>
      </c>
      <c r="H1088" s="394" t="s">
        <v>7232</v>
      </c>
      <c r="I1088" s="397">
        <v>300</v>
      </c>
      <c r="J1088" s="394" t="s">
        <v>7098</v>
      </c>
      <c r="K1088" s="384">
        <v>1</v>
      </c>
      <c r="L1088" s="384">
        <v>2</v>
      </c>
      <c r="M1088" s="385" t="s">
        <v>9165</v>
      </c>
      <c r="N1088" s="382" t="s">
        <v>7098</v>
      </c>
      <c r="O1088" s="386">
        <v>300</v>
      </c>
    </row>
    <row r="1089" spans="1:15" ht="16.8" customHeight="1" thickBot="1" x14ac:dyDescent="0.35">
      <c r="A1089" s="352" t="s">
        <v>9166</v>
      </c>
      <c r="B1089" s="411" t="s">
        <v>6087</v>
      </c>
      <c r="C1089" s="365" t="s">
        <v>6131</v>
      </c>
      <c r="D1089" s="366" t="s">
        <v>6126</v>
      </c>
      <c r="E1089" s="384" t="s">
        <v>4139</v>
      </c>
      <c r="F1089" s="394" t="s">
        <v>7230</v>
      </c>
      <c r="G1089" s="394" t="s">
        <v>7231</v>
      </c>
      <c r="H1089" s="394" t="s">
        <v>7232</v>
      </c>
      <c r="I1089" s="397">
        <v>700</v>
      </c>
      <c r="J1089" s="394" t="s">
        <v>7107</v>
      </c>
      <c r="K1089" s="384">
        <v>1</v>
      </c>
      <c r="L1089" s="384">
        <v>2</v>
      </c>
      <c r="M1089" s="385" t="s">
        <v>9167</v>
      </c>
      <c r="N1089" s="382" t="s">
        <v>7107</v>
      </c>
      <c r="O1089" s="386">
        <v>700</v>
      </c>
    </row>
    <row r="1090" spans="1:15" ht="16.8" customHeight="1" thickBot="1" x14ac:dyDescent="0.35">
      <c r="A1090" s="351" t="s">
        <v>9166</v>
      </c>
      <c r="B1090" s="411" t="s">
        <v>6087</v>
      </c>
      <c r="C1090" s="365" t="s">
        <v>6131</v>
      </c>
      <c r="D1090" s="366" t="s">
        <v>6126</v>
      </c>
      <c r="E1090" s="384" t="s">
        <v>4139</v>
      </c>
      <c r="F1090" s="394" t="s">
        <v>7230</v>
      </c>
      <c r="G1090" s="394" t="s">
        <v>7231</v>
      </c>
      <c r="H1090" s="394" t="s">
        <v>7232</v>
      </c>
      <c r="I1090" s="397">
        <v>500</v>
      </c>
      <c r="J1090" s="394" t="s">
        <v>7095</v>
      </c>
      <c r="K1090" s="384">
        <v>1</v>
      </c>
      <c r="L1090" s="384">
        <v>2</v>
      </c>
      <c r="M1090" s="385" t="s">
        <v>9168</v>
      </c>
      <c r="N1090" s="382" t="s">
        <v>7095</v>
      </c>
      <c r="O1090" s="386">
        <v>500</v>
      </c>
    </row>
    <row r="1091" spans="1:15" ht="16.8" customHeight="1" thickBot="1" x14ac:dyDescent="0.35">
      <c r="A1091" s="351" t="s">
        <v>3971</v>
      </c>
      <c r="B1091" s="403" t="s">
        <v>6877</v>
      </c>
      <c r="C1091" s="365" t="s">
        <v>6131</v>
      </c>
      <c r="D1091" s="366" t="s">
        <v>6126</v>
      </c>
      <c r="E1091" s="384" t="s">
        <v>4139</v>
      </c>
      <c r="F1091" s="394" t="s">
        <v>7230</v>
      </c>
      <c r="G1091" s="394" t="s">
        <v>7231</v>
      </c>
      <c r="H1091" s="394" t="s">
        <v>7232</v>
      </c>
      <c r="I1091" s="395">
        <v>1</v>
      </c>
      <c r="J1091" s="394" t="s">
        <v>7101</v>
      </c>
      <c r="K1091" s="384">
        <v>2</v>
      </c>
      <c r="L1091" s="384">
        <v>2</v>
      </c>
      <c r="M1091" s="385" t="s">
        <v>9169</v>
      </c>
      <c r="N1091" s="382" t="s">
        <v>7114</v>
      </c>
      <c r="O1091" s="383">
        <v>2</v>
      </c>
    </row>
    <row r="1092" spans="1:15" ht="16.8" customHeight="1" thickBot="1" x14ac:dyDescent="0.35">
      <c r="A1092" s="351" t="s">
        <v>9170</v>
      </c>
      <c r="B1092" s="403" t="s">
        <v>6880</v>
      </c>
      <c r="C1092" s="365" t="s">
        <v>6131</v>
      </c>
      <c r="D1092" s="366" t="s">
        <v>6126</v>
      </c>
      <c r="E1092" s="384" t="s">
        <v>4139</v>
      </c>
      <c r="F1092" s="394" t="s">
        <v>7230</v>
      </c>
      <c r="G1092" s="394" t="s">
        <v>7231</v>
      </c>
      <c r="H1092" s="394" t="s">
        <v>7232</v>
      </c>
      <c r="I1092" s="397">
        <v>300</v>
      </c>
      <c r="J1092" s="394" t="s">
        <v>7098</v>
      </c>
      <c r="K1092" s="384">
        <v>1</v>
      </c>
      <c r="L1092" s="384">
        <v>2</v>
      </c>
      <c r="M1092" s="385" t="s">
        <v>9171</v>
      </c>
      <c r="N1092" s="382" t="s">
        <v>7098</v>
      </c>
      <c r="O1092" s="386">
        <v>300</v>
      </c>
    </row>
    <row r="1093" spans="1:15" ht="16.8" customHeight="1" thickBot="1" x14ac:dyDescent="0.35">
      <c r="A1093" s="351" t="s">
        <v>9172</v>
      </c>
      <c r="B1093" s="404" t="s">
        <v>6073</v>
      </c>
      <c r="C1093" s="365" t="s">
        <v>6131</v>
      </c>
      <c r="D1093" s="366" t="s">
        <v>6126</v>
      </c>
      <c r="E1093" s="384" t="s">
        <v>4139</v>
      </c>
      <c r="F1093" s="394" t="s">
        <v>7230</v>
      </c>
      <c r="G1093" s="394" t="s">
        <v>7231</v>
      </c>
      <c r="H1093" s="394" t="s">
        <v>7232</v>
      </c>
      <c r="I1093" s="397">
        <v>300</v>
      </c>
      <c r="J1093" s="394" t="s">
        <v>7098</v>
      </c>
      <c r="K1093" s="384">
        <v>1</v>
      </c>
      <c r="L1093" s="384">
        <v>2</v>
      </c>
      <c r="M1093" s="385" t="s">
        <v>9173</v>
      </c>
      <c r="N1093" s="382" t="s">
        <v>7098</v>
      </c>
      <c r="O1093" s="386">
        <v>300</v>
      </c>
    </row>
    <row r="1094" spans="1:15" ht="16.8" customHeight="1" thickBot="1" x14ac:dyDescent="0.35">
      <c r="A1094" s="351" t="s">
        <v>9174</v>
      </c>
      <c r="B1094" s="404" t="s">
        <v>6073</v>
      </c>
      <c r="C1094" s="365" t="s">
        <v>6131</v>
      </c>
      <c r="D1094" s="366" t="s">
        <v>6126</v>
      </c>
      <c r="E1094" s="384" t="s">
        <v>4139</v>
      </c>
      <c r="F1094" s="394" t="s">
        <v>7230</v>
      </c>
      <c r="G1094" s="394" t="s">
        <v>7231</v>
      </c>
      <c r="H1094" s="394" t="s">
        <v>7232</v>
      </c>
      <c r="I1094" s="397">
        <v>300</v>
      </c>
      <c r="J1094" s="394" t="s">
        <v>7098</v>
      </c>
      <c r="K1094" s="384">
        <v>2</v>
      </c>
      <c r="L1094" s="384">
        <v>2</v>
      </c>
      <c r="M1094" s="385" t="s">
        <v>9175</v>
      </c>
      <c r="N1094" s="382" t="s">
        <v>7105</v>
      </c>
      <c r="O1094" s="386">
        <v>600</v>
      </c>
    </row>
    <row r="1095" spans="1:15" ht="16.8" customHeight="1" thickBot="1" x14ac:dyDescent="0.35">
      <c r="A1095" s="351" t="s">
        <v>9176</v>
      </c>
      <c r="B1095" s="404" t="s">
        <v>6073</v>
      </c>
      <c r="C1095" s="365" t="s">
        <v>6131</v>
      </c>
      <c r="D1095" s="366" t="s">
        <v>6126</v>
      </c>
      <c r="E1095" s="384" t="s">
        <v>4139</v>
      </c>
      <c r="F1095" s="394" t="s">
        <v>7230</v>
      </c>
      <c r="G1095" s="394" t="s">
        <v>7231</v>
      </c>
      <c r="H1095" s="394" t="s">
        <v>7232</v>
      </c>
      <c r="I1095" s="397">
        <v>300</v>
      </c>
      <c r="J1095" s="394" t="s">
        <v>7098</v>
      </c>
      <c r="K1095" s="384">
        <v>2</v>
      </c>
      <c r="L1095" s="384">
        <v>2</v>
      </c>
      <c r="M1095" s="385" t="s">
        <v>9177</v>
      </c>
      <c r="N1095" s="382" t="s">
        <v>7105</v>
      </c>
      <c r="O1095" s="386">
        <v>600</v>
      </c>
    </row>
    <row r="1096" spans="1:15" ht="16.8" customHeight="1" thickBot="1" x14ac:dyDescent="0.35">
      <c r="A1096" s="351" t="s">
        <v>5892</v>
      </c>
      <c r="B1096" s="396" t="s">
        <v>6110</v>
      </c>
      <c r="C1096" s="365" t="s">
        <v>6131</v>
      </c>
      <c r="D1096" s="366" t="s">
        <v>6126</v>
      </c>
      <c r="E1096" s="384" t="s">
        <v>4139</v>
      </c>
      <c r="F1096" s="394" t="s">
        <v>7230</v>
      </c>
      <c r="G1096" s="394" t="s">
        <v>7231</v>
      </c>
      <c r="H1096" s="394" t="s">
        <v>7232</v>
      </c>
      <c r="I1096" s="395">
        <v>1</v>
      </c>
      <c r="J1096" s="394" t="s">
        <v>7101</v>
      </c>
      <c r="K1096" s="384">
        <v>2</v>
      </c>
      <c r="L1096" s="384">
        <v>2</v>
      </c>
      <c r="M1096" s="385" t="s">
        <v>9178</v>
      </c>
      <c r="N1096" s="382" t="s">
        <v>7114</v>
      </c>
      <c r="O1096" s="383">
        <v>2</v>
      </c>
    </row>
    <row r="1097" spans="1:15" ht="16.8" customHeight="1" thickBot="1" x14ac:dyDescent="0.35">
      <c r="A1097" s="351" t="s">
        <v>9179</v>
      </c>
      <c r="B1097" s="413" t="s">
        <v>7169</v>
      </c>
      <c r="C1097" s="365" t="s">
        <v>6131</v>
      </c>
      <c r="D1097" s="366" t="s">
        <v>6126</v>
      </c>
      <c r="E1097" s="384" t="s">
        <v>4139</v>
      </c>
      <c r="F1097" s="394" t="s">
        <v>7230</v>
      </c>
      <c r="G1097" s="394" t="s">
        <v>7233</v>
      </c>
      <c r="H1097" s="394" t="s">
        <v>7232</v>
      </c>
      <c r="I1097" s="397">
        <v>500</v>
      </c>
      <c r="J1097" s="394" t="s">
        <v>7095</v>
      </c>
      <c r="K1097" s="384">
        <v>1</v>
      </c>
      <c r="L1097" s="384">
        <v>2</v>
      </c>
      <c r="M1097" s="385" t="s">
        <v>9180</v>
      </c>
      <c r="N1097" s="382" t="s">
        <v>7095</v>
      </c>
      <c r="O1097" s="386">
        <v>500</v>
      </c>
    </row>
    <row r="1098" spans="1:15" ht="16.8" customHeight="1" thickBot="1" x14ac:dyDescent="0.35">
      <c r="A1098" s="351" t="s">
        <v>9179</v>
      </c>
      <c r="B1098" s="413" t="s">
        <v>7169</v>
      </c>
      <c r="C1098" s="365" t="s">
        <v>6131</v>
      </c>
      <c r="D1098" s="366" t="s">
        <v>6126</v>
      </c>
      <c r="E1098" s="384" t="s">
        <v>4139</v>
      </c>
      <c r="F1098" s="394" t="s">
        <v>7230</v>
      </c>
      <c r="G1098" s="394" t="s">
        <v>7234</v>
      </c>
      <c r="H1098" s="394" t="s">
        <v>7232</v>
      </c>
      <c r="I1098" s="397">
        <v>500</v>
      </c>
      <c r="J1098" s="394" t="s">
        <v>7095</v>
      </c>
      <c r="K1098" s="384">
        <v>1</v>
      </c>
      <c r="L1098" s="384">
        <v>2</v>
      </c>
      <c r="M1098" s="385" t="s">
        <v>9180</v>
      </c>
      <c r="N1098" s="382" t="s">
        <v>7095</v>
      </c>
      <c r="O1098" s="386">
        <v>500</v>
      </c>
    </row>
    <row r="1099" spans="1:15" ht="16.8" customHeight="1" thickBot="1" x14ac:dyDescent="0.35">
      <c r="A1099" s="351" t="s">
        <v>9181</v>
      </c>
      <c r="B1099" s="413" t="s">
        <v>7169</v>
      </c>
      <c r="C1099" s="365" t="s">
        <v>6131</v>
      </c>
      <c r="D1099" s="366" t="s">
        <v>6126</v>
      </c>
      <c r="E1099" s="384" t="s">
        <v>4139</v>
      </c>
      <c r="F1099" s="394" t="s">
        <v>7230</v>
      </c>
      <c r="G1099" s="394" t="s">
        <v>7233</v>
      </c>
      <c r="H1099" s="394" t="s">
        <v>7232</v>
      </c>
      <c r="I1099" s="397">
        <v>700</v>
      </c>
      <c r="J1099" s="394" t="s">
        <v>7107</v>
      </c>
      <c r="K1099" s="384">
        <v>1</v>
      </c>
      <c r="L1099" s="384">
        <v>2</v>
      </c>
      <c r="M1099" s="385" t="s">
        <v>9182</v>
      </c>
      <c r="N1099" s="382" t="s">
        <v>7107</v>
      </c>
      <c r="O1099" s="386">
        <v>700</v>
      </c>
    </row>
    <row r="1100" spans="1:15" ht="16.8" customHeight="1" thickBot="1" x14ac:dyDescent="0.35">
      <c r="A1100" s="351" t="s">
        <v>9183</v>
      </c>
      <c r="B1100" s="423" t="s">
        <v>6976</v>
      </c>
      <c r="C1100" s="365" t="s">
        <v>6131</v>
      </c>
      <c r="D1100" s="366" t="s">
        <v>6126</v>
      </c>
      <c r="E1100" s="384" t="s">
        <v>4139</v>
      </c>
      <c r="F1100" s="394" t="s">
        <v>7230</v>
      </c>
      <c r="G1100" s="394" t="s">
        <v>7231</v>
      </c>
      <c r="H1100" s="394" t="s">
        <v>7232</v>
      </c>
      <c r="I1100" s="397">
        <v>300</v>
      </c>
      <c r="J1100" s="394" t="s">
        <v>7098</v>
      </c>
      <c r="K1100" s="384">
        <v>1</v>
      </c>
      <c r="L1100" s="384">
        <v>3</v>
      </c>
      <c r="M1100" s="385" t="s">
        <v>9184</v>
      </c>
      <c r="N1100" s="382" t="s">
        <v>7098</v>
      </c>
      <c r="O1100" s="386">
        <v>300</v>
      </c>
    </row>
    <row r="1101" spans="1:15" ht="16.8" customHeight="1" thickBot="1" x14ac:dyDescent="0.35">
      <c r="A1101" s="351" t="s">
        <v>9185</v>
      </c>
      <c r="B1101" s="405" t="s">
        <v>6084</v>
      </c>
      <c r="C1101" s="365" t="s">
        <v>6131</v>
      </c>
      <c r="D1101" s="366" t="s">
        <v>6126</v>
      </c>
      <c r="E1101" s="384" t="s">
        <v>4139</v>
      </c>
      <c r="F1101" s="394" t="s">
        <v>7230</v>
      </c>
      <c r="G1101" s="394" t="s">
        <v>7231</v>
      </c>
      <c r="H1101" s="394" t="s">
        <v>7232</v>
      </c>
      <c r="I1101" s="397">
        <v>300</v>
      </c>
      <c r="J1101" s="394" t="s">
        <v>7098</v>
      </c>
      <c r="K1101" s="384">
        <v>1</v>
      </c>
      <c r="L1101" s="384">
        <v>3</v>
      </c>
      <c r="M1101" s="385" t="s">
        <v>9186</v>
      </c>
      <c r="N1101" s="382" t="s">
        <v>7098</v>
      </c>
      <c r="O1101" s="386">
        <v>300</v>
      </c>
    </row>
    <row r="1102" spans="1:15" ht="16.8" customHeight="1" thickBot="1" x14ac:dyDescent="0.35">
      <c r="A1102" s="351" t="s">
        <v>9187</v>
      </c>
      <c r="B1102" s="437" t="s">
        <v>6980</v>
      </c>
      <c r="C1102" s="365" t="s">
        <v>6131</v>
      </c>
      <c r="D1102" s="366" t="s">
        <v>6126</v>
      </c>
      <c r="E1102" s="384" t="s">
        <v>4139</v>
      </c>
      <c r="F1102" s="394" t="s">
        <v>7230</v>
      </c>
      <c r="G1102" s="394" t="s">
        <v>7231</v>
      </c>
      <c r="H1102" s="394" t="s">
        <v>7232</v>
      </c>
      <c r="I1102" s="397">
        <v>700</v>
      </c>
      <c r="J1102" s="394" t="s">
        <v>7107</v>
      </c>
      <c r="K1102" s="384">
        <v>1</v>
      </c>
      <c r="L1102" s="384">
        <v>3</v>
      </c>
      <c r="M1102" s="385" t="s">
        <v>9188</v>
      </c>
      <c r="N1102" s="382" t="s">
        <v>7107</v>
      </c>
      <c r="O1102" s="386">
        <v>700</v>
      </c>
    </row>
    <row r="1103" spans="1:15" ht="16.8" customHeight="1" thickBot="1" x14ac:dyDescent="0.35">
      <c r="A1103" s="351" t="s">
        <v>9189</v>
      </c>
      <c r="B1103" s="406" t="s">
        <v>6969</v>
      </c>
      <c r="C1103" s="365" t="s">
        <v>6131</v>
      </c>
      <c r="D1103" s="366" t="s">
        <v>6126</v>
      </c>
      <c r="E1103" s="384" t="s">
        <v>4139</v>
      </c>
      <c r="F1103" s="394" t="s">
        <v>7230</v>
      </c>
      <c r="G1103" s="394" t="s">
        <v>7231</v>
      </c>
      <c r="H1103" s="394" t="s">
        <v>7232</v>
      </c>
      <c r="I1103" s="397">
        <v>300</v>
      </c>
      <c r="J1103" s="394" t="s">
        <v>7098</v>
      </c>
      <c r="K1103" s="384">
        <v>1</v>
      </c>
      <c r="L1103" s="384">
        <v>3</v>
      </c>
      <c r="M1103" s="385" t="s">
        <v>9190</v>
      </c>
      <c r="N1103" s="382" t="s">
        <v>7098</v>
      </c>
      <c r="O1103" s="386">
        <v>300</v>
      </c>
    </row>
    <row r="1104" spans="1:15" ht="16.8" customHeight="1" thickBot="1" x14ac:dyDescent="0.35">
      <c r="A1104" s="351" t="s">
        <v>9191</v>
      </c>
      <c r="B1104" s="365" t="s">
        <v>6978</v>
      </c>
      <c r="C1104" s="365" t="s">
        <v>6131</v>
      </c>
      <c r="D1104" s="366" t="s">
        <v>6126</v>
      </c>
      <c r="E1104" s="384" t="s">
        <v>4139</v>
      </c>
      <c r="F1104" s="394" t="s">
        <v>7230</v>
      </c>
      <c r="G1104" s="394" t="s">
        <v>7231</v>
      </c>
      <c r="H1104" s="394" t="s">
        <v>7232</v>
      </c>
      <c r="I1104" s="397">
        <v>300</v>
      </c>
      <c r="J1104" s="394" t="s">
        <v>7098</v>
      </c>
      <c r="K1104" s="384">
        <v>2</v>
      </c>
      <c r="L1104" s="384">
        <v>3</v>
      </c>
      <c r="M1104" s="385" t="s">
        <v>9192</v>
      </c>
      <c r="N1104" s="382" t="s">
        <v>7105</v>
      </c>
      <c r="O1104" s="386">
        <v>600</v>
      </c>
    </row>
    <row r="1105" spans="1:15" ht="16.8" customHeight="1" thickBot="1" x14ac:dyDescent="0.35">
      <c r="A1105" s="351" t="s">
        <v>9193</v>
      </c>
      <c r="B1105" s="431" t="s">
        <v>6069</v>
      </c>
      <c r="C1105" s="365" t="s">
        <v>6131</v>
      </c>
      <c r="D1105" s="366" t="s">
        <v>6126</v>
      </c>
      <c r="E1105" s="384" t="s">
        <v>4139</v>
      </c>
      <c r="F1105" s="394" t="s">
        <v>7230</v>
      </c>
      <c r="G1105" s="394" t="s">
        <v>7231</v>
      </c>
      <c r="H1105" s="394" t="s">
        <v>7232</v>
      </c>
      <c r="I1105" s="397">
        <v>300</v>
      </c>
      <c r="J1105" s="394" t="s">
        <v>7098</v>
      </c>
      <c r="K1105" s="384">
        <v>3</v>
      </c>
      <c r="L1105" s="384">
        <v>3</v>
      </c>
      <c r="M1105" s="385" t="s">
        <v>9194</v>
      </c>
      <c r="N1105" s="382" t="s">
        <v>7100</v>
      </c>
      <c r="O1105" s="386">
        <v>900</v>
      </c>
    </row>
    <row r="1106" spans="1:15" ht="16.8" customHeight="1" thickBot="1" x14ac:dyDescent="0.35">
      <c r="A1106" s="351" t="s">
        <v>9195</v>
      </c>
      <c r="B1106" s="426" t="s">
        <v>1103</v>
      </c>
      <c r="C1106" s="365" t="s">
        <v>6131</v>
      </c>
      <c r="D1106" s="366" t="s">
        <v>6126</v>
      </c>
      <c r="E1106" s="384" t="s">
        <v>4139</v>
      </c>
      <c r="F1106" s="394" t="s">
        <v>7230</v>
      </c>
      <c r="G1106" s="394" t="s">
        <v>7231</v>
      </c>
      <c r="H1106" s="394" t="s">
        <v>7232</v>
      </c>
      <c r="I1106" s="397">
        <v>300</v>
      </c>
      <c r="J1106" s="394" t="s">
        <v>7098</v>
      </c>
      <c r="K1106" s="384">
        <v>2</v>
      </c>
      <c r="L1106" s="384">
        <v>3</v>
      </c>
      <c r="M1106" s="385" t="s">
        <v>9196</v>
      </c>
      <c r="N1106" s="382" t="s">
        <v>7105</v>
      </c>
      <c r="O1106" s="386">
        <v>600</v>
      </c>
    </row>
    <row r="1107" spans="1:15" ht="16.8" customHeight="1" thickBot="1" x14ac:dyDescent="0.35">
      <c r="A1107" s="351" t="s">
        <v>9197</v>
      </c>
      <c r="B1107" s="422" t="s">
        <v>1106</v>
      </c>
      <c r="C1107" s="365" t="s">
        <v>6131</v>
      </c>
      <c r="D1107" s="366" t="s">
        <v>6126</v>
      </c>
      <c r="E1107" s="384" t="s">
        <v>4139</v>
      </c>
      <c r="F1107" s="394" t="s">
        <v>7230</v>
      </c>
      <c r="G1107" s="394" t="s">
        <v>7231</v>
      </c>
      <c r="H1107" s="394" t="s">
        <v>7232</v>
      </c>
      <c r="I1107" s="397">
        <v>300</v>
      </c>
      <c r="J1107" s="394" t="s">
        <v>7098</v>
      </c>
      <c r="K1107" s="384">
        <v>1</v>
      </c>
      <c r="L1107" s="384">
        <v>3</v>
      </c>
      <c r="M1107" s="385" t="s">
        <v>9198</v>
      </c>
      <c r="N1107" s="382" t="s">
        <v>7098</v>
      </c>
      <c r="O1107" s="386">
        <v>300</v>
      </c>
    </row>
    <row r="1108" spans="1:15" ht="16.8" customHeight="1" thickBot="1" x14ac:dyDescent="0.35">
      <c r="A1108" s="351" t="s">
        <v>9199</v>
      </c>
      <c r="B1108" s="425" t="s">
        <v>1108</v>
      </c>
      <c r="C1108" s="365" t="s">
        <v>6131</v>
      </c>
      <c r="D1108" s="366" t="s">
        <v>6126</v>
      </c>
      <c r="E1108" s="384" t="s">
        <v>4139</v>
      </c>
      <c r="F1108" s="394" t="s">
        <v>7230</v>
      </c>
      <c r="G1108" s="394" t="s">
        <v>7231</v>
      </c>
      <c r="H1108" s="394" t="s">
        <v>7232</v>
      </c>
      <c r="I1108" s="395">
        <v>1.4</v>
      </c>
      <c r="J1108" s="394" t="s">
        <v>7099</v>
      </c>
      <c r="K1108" s="384">
        <v>1</v>
      </c>
      <c r="L1108" s="384">
        <v>3</v>
      </c>
      <c r="M1108" s="385" t="s">
        <v>9200</v>
      </c>
      <c r="N1108" s="382" t="s">
        <v>7099</v>
      </c>
      <c r="O1108" s="383">
        <v>1.4</v>
      </c>
    </row>
    <row r="1109" spans="1:15" ht="16.8" customHeight="1" thickBot="1" x14ac:dyDescent="0.35">
      <c r="A1109" s="351" t="s">
        <v>9201</v>
      </c>
      <c r="B1109" s="425" t="s">
        <v>1108</v>
      </c>
      <c r="C1109" s="365" t="s">
        <v>6131</v>
      </c>
      <c r="D1109" s="366" t="s">
        <v>6126</v>
      </c>
      <c r="E1109" s="384" t="s">
        <v>4139</v>
      </c>
      <c r="F1109" s="394" t="s">
        <v>7230</v>
      </c>
      <c r="G1109" s="394" t="s">
        <v>7231</v>
      </c>
      <c r="H1109" s="394" t="s">
        <v>7232</v>
      </c>
      <c r="I1109" s="397">
        <v>700</v>
      </c>
      <c r="J1109" s="394" t="s">
        <v>7107</v>
      </c>
      <c r="K1109" s="384">
        <v>2</v>
      </c>
      <c r="L1109" s="384">
        <v>3</v>
      </c>
      <c r="M1109" s="385" t="s">
        <v>9202</v>
      </c>
      <c r="N1109" s="382" t="s">
        <v>7119</v>
      </c>
      <c r="O1109" s="383">
        <v>1.4</v>
      </c>
    </row>
    <row r="1110" spans="1:15" ht="16.8" customHeight="1" thickBot="1" x14ac:dyDescent="0.35">
      <c r="A1110" s="351" t="s">
        <v>9203</v>
      </c>
      <c r="B1110" s="416" t="s">
        <v>6064</v>
      </c>
      <c r="C1110" s="365" t="s">
        <v>6131</v>
      </c>
      <c r="D1110" s="366" t="s">
        <v>6126</v>
      </c>
      <c r="E1110" s="384" t="s">
        <v>4139</v>
      </c>
      <c r="F1110" s="394" t="s">
        <v>7230</v>
      </c>
      <c r="G1110" s="394" t="s">
        <v>7231</v>
      </c>
      <c r="H1110" s="394" t="s">
        <v>7232</v>
      </c>
      <c r="I1110" s="397">
        <v>300</v>
      </c>
      <c r="J1110" s="394" t="s">
        <v>7098</v>
      </c>
      <c r="K1110" s="384">
        <v>2</v>
      </c>
      <c r="L1110" s="384">
        <v>3</v>
      </c>
      <c r="M1110" s="385" t="s">
        <v>9204</v>
      </c>
      <c r="N1110" s="382" t="s">
        <v>7105</v>
      </c>
      <c r="O1110" s="386">
        <v>600</v>
      </c>
    </row>
    <row r="1111" spans="1:15" ht="16.8" customHeight="1" thickBot="1" x14ac:dyDescent="0.35">
      <c r="A1111" s="351" t="s">
        <v>315</v>
      </c>
      <c r="B1111" s="430" t="s">
        <v>6071</v>
      </c>
      <c r="C1111" s="365" t="s">
        <v>6131</v>
      </c>
      <c r="D1111" s="366" t="s">
        <v>6126</v>
      </c>
      <c r="E1111" s="384" t="s">
        <v>4139</v>
      </c>
      <c r="F1111" s="394" t="s">
        <v>7230</v>
      </c>
      <c r="G1111" s="394" t="s">
        <v>7231</v>
      </c>
      <c r="H1111" s="394" t="s">
        <v>7232</v>
      </c>
      <c r="I1111" s="397">
        <v>700</v>
      </c>
      <c r="J1111" s="394" t="s">
        <v>7107</v>
      </c>
      <c r="K1111" s="384">
        <v>1</v>
      </c>
      <c r="L1111" s="384">
        <v>3</v>
      </c>
      <c r="M1111" s="385" t="s">
        <v>9205</v>
      </c>
      <c r="N1111" s="382" t="s">
        <v>7107</v>
      </c>
      <c r="O1111" s="386">
        <v>700</v>
      </c>
    </row>
    <row r="1112" spans="1:15" ht="16.8" customHeight="1" thickBot="1" x14ac:dyDescent="0.35">
      <c r="A1112" s="351" t="s">
        <v>615</v>
      </c>
      <c r="B1112" s="398" t="s">
        <v>6871</v>
      </c>
      <c r="C1112" s="365" t="s">
        <v>6131</v>
      </c>
      <c r="D1112" s="366" t="s">
        <v>6126</v>
      </c>
      <c r="E1112" s="384" t="s">
        <v>4139</v>
      </c>
      <c r="F1112" s="394" t="s">
        <v>7230</v>
      </c>
      <c r="G1112" s="394" t="s">
        <v>7231</v>
      </c>
      <c r="H1112" s="394" t="s">
        <v>7232</v>
      </c>
      <c r="I1112" s="397">
        <v>300</v>
      </c>
      <c r="J1112" s="394" t="s">
        <v>7098</v>
      </c>
      <c r="K1112" s="384">
        <v>3</v>
      </c>
      <c r="L1112" s="384">
        <v>3</v>
      </c>
      <c r="M1112" s="385" t="s">
        <v>9206</v>
      </c>
      <c r="N1112" s="382" t="s">
        <v>7100</v>
      </c>
      <c r="O1112" s="386">
        <v>900</v>
      </c>
    </row>
    <row r="1113" spans="1:15" ht="16.8" customHeight="1" thickBot="1" x14ac:dyDescent="0.35">
      <c r="A1113" s="351" t="s">
        <v>9207</v>
      </c>
      <c r="B1113" s="398" t="s">
        <v>6871</v>
      </c>
      <c r="C1113" s="365" t="s">
        <v>6131</v>
      </c>
      <c r="D1113" s="366" t="s">
        <v>6126</v>
      </c>
      <c r="E1113" s="384" t="s">
        <v>4139</v>
      </c>
      <c r="F1113" s="394" t="s">
        <v>7230</v>
      </c>
      <c r="G1113" s="394" t="s">
        <v>7231</v>
      </c>
      <c r="H1113" s="394" t="s">
        <v>7232</v>
      </c>
      <c r="I1113" s="397">
        <v>300</v>
      </c>
      <c r="J1113" s="394" t="s">
        <v>7098</v>
      </c>
      <c r="K1113" s="384">
        <v>2</v>
      </c>
      <c r="L1113" s="384">
        <v>3</v>
      </c>
      <c r="M1113" s="385" t="s">
        <v>9208</v>
      </c>
      <c r="N1113" s="382" t="s">
        <v>7105</v>
      </c>
      <c r="O1113" s="386">
        <v>600</v>
      </c>
    </row>
    <row r="1114" spans="1:15" ht="16.8" customHeight="1" thickBot="1" x14ac:dyDescent="0.35">
      <c r="A1114" s="352" t="s">
        <v>9207</v>
      </c>
      <c r="B1114" s="398" t="s">
        <v>6871</v>
      </c>
      <c r="C1114" s="365" t="s">
        <v>6131</v>
      </c>
      <c r="D1114" s="366" t="s">
        <v>6126</v>
      </c>
      <c r="E1114" s="384" t="s">
        <v>4139</v>
      </c>
      <c r="F1114" s="394" t="s">
        <v>7230</v>
      </c>
      <c r="G1114" s="394" t="s">
        <v>7231</v>
      </c>
      <c r="H1114" s="394" t="s">
        <v>7232</v>
      </c>
      <c r="I1114" s="397">
        <v>300</v>
      </c>
      <c r="J1114" s="394" t="s">
        <v>7098</v>
      </c>
      <c r="K1114" s="384">
        <v>1</v>
      </c>
      <c r="L1114" s="384">
        <v>3</v>
      </c>
      <c r="M1114" s="385" t="s">
        <v>9209</v>
      </c>
      <c r="N1114" s="382" t="s">
        <v>7098</v>
      </c>
      <c r="O1114" s="386">
        <v>300</v>
      </c>
    </row>
    <row r="1115" spans="1:15" ht="16.8" customHeight="1" thickBot="1" x14ac:dyDescent="0.35">
      <c r="A1115" s="351" t="s">
        <v>9210</v>
      </c>
      <c r="B1115" s="398" t="s">
        <v>6871</v>
      </c>
      <c r="C1115" s="365" t="s">
        <v>6131</v>
      </c>
      <c r="D1115" s="366" t="s">
        <v>6126</v>
      </c>
      <c r="E1115" s="384" t="s">
        <v>4139</v>
      </c>
      <c r="F1115" s="394" t="s">
        <v>7230</v>
      </c>
      <c r="G1115" s="394" t="s">
        <v>7231</v>
      </c>
      <c r="H1115" s="394" t="s">
        <v>7232</v>
      </c>
      <c r="I1115" s="397">
        <v>300</v>
      </c>
      <c r="J1115" s="394" t="s">
        <v>7098</v>
      </c>
      <c r="K1115" s="384">
        <v>2</v>
      </c>
      <c r="L1115" s="384">
        <v>3</v>
      </c>
      <c r="M1115" s="385" t="s">
        <v>9211</v>
      </c>
      <c r="N1115" s="382" t="s">
        <v>7105</v>
      </c>
      <c r="O1115" s="386">
        <v>600</v>
      </c>
    </row>
    <row r="1116" spans="1:15" ht="16.8" customHeight="1" thickBot="1" x14ac:dyDescent="0.35">
      <c r="A1116" s="351" t="s">
        <v>9212</v>
      </c>
      <c r="B1116" s="418" t="s">
        <v>6873</v>
      </c>
      <c r="C1116" s="365" t="s">
        <v>6131</v>
      </c>
      <c r="D1116" s="366" t="s">
        <v>6126</v>
      </c>
      <c r="E1116" s="384" t="s">
        <v>4139</v>
      </c>
      <c r="F1116" s="394" t="s">
        <v>7230</v>
      </c>
      <c r="G1116" s="394" t="s">
        <v>7231</v>
      </c>
      <c r="H1116" s="394" t="s">
        <v>7232</v>
      </c>
      <c r="I1116" s="397">
        <v>300</v>
      </c>
      <c r="J1116" s="394" t="s">
        <v>7098</v>
      </c>
      <c r="K1116" s="384">
        <v>1</v>
      </c>
      <c r="L1116" s="384">
        <v>3</v>
      </c>
      <c r="M1116" s="385" t="s">
        <v>9213</v>
      </c>
      <c r="N1116" s="382" t="s">
        <v>7098</v>
      </c>
      <c r="O1116" s="386">
        <v>300</v>
      </c>
    </row>
    <row r="1117" spans="1:15" ht="16.8" customHeight="1" thickBot="1" x14ac:dyDescent="0.35">
      <c r="A1117" s="351" t="s">
        <v>9214</v>
      </c>
      <c r="B1117" s="399" t="s">
        <v>6104</v>
      </c>
      <c r="C1117" s="365" t="s">
        <v>6131</v>
      </c>
      <c r="D1117" s="366" t="s">
        <v>6126</v>
      </c>
      <c r="E1117" s="384" t="s">
        <v>4139</v>
      </c>
      <c r="F1117" s="394" t="s">
        <v>7230</v>
      </c>
      <c r="G1117" s="394" t="s">
        <v>7231</v>
      </c>
      <c r="H1117" s="394" t="s">
        <v>7232</v>
      </c>
      <c r="I1117" s="397">
        <v>500</v>
      </c>
      <c r="J1117" s="394" t="s">
        <v>7095</v>
      </c>
      <c r="K1117" s="384">
        <v>1</v>
      </c>
      <c r="L1117" s="384">
        <v>3</v>
      </c>
      <c r="M1117" s="385" t="s">
        <v>9215</v>
      </c>
      <c r="N1117" s="382" t="s">
        <v>7095</v>
      </c>
      <c r="O1117" s="386">
        <v>500</v>
      </c>
    </row>
    <row r="1118" spans="1:15" ht="16.8" customHeight="1" thickBot="1" x14ac:dyDescent="0.35">
      <c r="A1118" s="351" t="s">
        <v>9216</v>
      </c>
      <c r="B1118" s="432" t="s">
        <v>6872</v>
      </c>
      <c r="C1118" s="365" t="s">
        <v>6131</v>
      </c>
      <c r="D1118" s="366" t="s">
        <v>6126</v>
      </c>
      <c r="E1118" s="384" t="s">
        <v>4139</v>
      </c>
      <c r="F1118" s="394" t="s">
        <v>7230</v>
      </c>
      <c r="G1118" s="394" t="s">
        <v>7231</v>
      </c>
      <c r="H1118" s="394" t="s">
        <v>7232</v>
      </c>
      <c r="I1118" s="397">
        <v>300</v>
      </c>
      <c r="J1118" s="394" t="s">
        <v>7098</v>
      </c>
      <c r="K1118" s="384">
        <v>1</v>
      </c>
      <c r="L1118" s="384">
        <v>3</v>
      </c>
      <c r="M1118" s="385" t="s">
        <v>9217</v>
      </c>
      <c r="N1118" s="382" t="s">
        <v>7098</v>
      </c>
      <c r="O1118" s="386">
        <v>300</v>
      </c>
    </row>
    <row r="1119" spans="1:15" ht="16.8" customHeight="1" thickBot="1" x14ac:dyDescent="0.35">
      <c r="A1119" s="352" t="s">
        <v>1349</v>
      </c>
      <c r="B1119" s="408" t="s">
        <v>1134</v>
      </c>
      <c r="C1119" s="365" t="s">
        <v>6131</v>
      </c>
      <c r="D1119" s="366" t="s">
        <v>6126</v>
      </c>
      <c r="E1119" s="384" t="s">
        <v>4139</v>
      </c>
      <c r="F1119" s="394" t="s">
        <v>7230</v>
      </c>
      <c r="G1119" s="394" t="s">
        <v>7231</v>
      </c>
      <c r="H1119" s="394" t="s">
        <v>7232</v>
      </c>
      <c r="I1119" s="397">
        <v>300</v>
      </c>
      <c r="J1119" s="394" t="s">
        <v>7098</v>
      </c>
      <c r="K1119" s="384">
        <v>2</v>
      </c>
      <c r="L1119" s="384">
        <v>3</v>
      </c>
      <c r="M1119" s="385" t="s">
        <v>9218</v>
      </c>
      <c r="N1119" s="382" t="s">
        <v>7105</v>
      </c>
      <c r="O1119" s="386">
        <v>600</v>
      </c>
    </row>
    <row r="1120" spans="1:15" ht="16.8" customHeight="1" thickBot="1" x14ac:dyDescent="0.35">
      <c r="A1120" s="351" t="s">
        <v>2557</v>
      </c>
      <c r="B1120" s="408" t="s">
        <v>1134</v>
      </c>
      <c r="C1120" s="365" t="s">
        <v>6131</v>
      </c>
      <c r="D1120" s="366" t="s">
        <v>6126</v>
      </c>
      <c r="E1120" s="384" t="s">
        <v>4139</v>
      </c>
      <c r="F1120" s="394" t="s">
        <v>7230</v>
      </c>
      <c r="G1120" s="394" t="s">
        <v>7231</v>
      </c>
      <c r="H1120" s="394" t="s">
        <v>7232</v>
      </c>
      <c r="I1120" s="397">
        <v>300</v>
      </c>
      <c r="J1120" s="394" t="s">
        <v>7098</v>
      </c>
      <c r="K1120" s="384">
        <v>2</v>
      </c>
      <c r="L1120" s="384">
        <v>3</v>
      </c>
      <c r="M1120" s="385" t="s">
        <v>9219</v>
      </c>
      <c r="N1120" s="382" t="s">
        <v>7105</v>
      </c>
      <c r="O1120" s="386">
        <v>600</v>
      </c>
    </row>
    <row r="1121" spans="1:15" ht="16.8" customHeight="1" thickBot="1" x14ac:dyDescent="0.35">
      <c r="A1121" s="351" t="s">
        <v>9220</v>
      </c>
      <c r="B1121" s="400" t="s">
        <v>6093</v>
      </c>
      <c r="C1121" s="365" t="s">
        <v>6131</v>
      </c>
      <c r="D1121" s="366" t="s">
        <v>6126</v>
      </c>
      <c r="E1121" s="384" t="s">
        <v>4139</v>
      </c>
      <c r="F1121" s="394" t="s">
        <v>7230</v>
      </c>
      <c r="G1121" s="394" t="s">
        <v>7231</v>
      </c>
      <c r="H1121" s="394" t="s">
        <v>7232</v>
      </c>
      <c r="I1121" s="397">
        <v>300</v>
      </c>
      <c r="J1121" s="394" t="s">
        <v>7098</v>
      </c>
      <c r="K1121" s="384">
        <v>2</v>
      </c>
      <c r="L1121" s="384">
        <v>3</v>
      </c>
      <c r="M1121" s="385" t="s">
        <v>9221</v>
      </c>
      <c r="N1121" s="382" t="s">
        <v>7105</v>
      </c>
      <c r="O1121" s="386">
        <v>600</v>
      </c>
    </row>
    <row r="1122" spans="1:15" ht="16.8" customHeight="1" thickBot="1" x14ac:dyDescent="0.35">
      <c r="A1122" s="351" t="s">
        <v>1696</v>
      </c>
      <c r="B1122" s="409" t="s">
        <v>6076</v>
      </c>
      <c r="C1122" s="365" t="s">
        <v>6131</v>
      </c>
      <c r="D1122" s="366" t="s">
        <v>6126</v>
      </c>
      <c r="E1122" s="384" t="s">
        <v>4139</v>
      </c>
      <c r="F1122" s="394" t="s">
        <v>7230</v>
      </c>
      <c r="G1122" s="394" t="s">
        <v>7231</v>
      </c>
      <c r="H1122" s="394" t="s">
        <v>7232</v>
      </c>
      <c r="I1122" s="395">
        <v>1</v>
      </c>
      <c r="J1122" s="394" t="s">
        <v>7101</v>
      </c>
      <c r="K1122" s="384">
        <v>2</v>
      </c>
      <c r="L1122" s="384">
        <v>3</v>
      </c>
      <c r="M1122" s="385" t="s">
        <v>9222</v>
      </c>
      <c r="N1122" s="382" t="s">
        <v>7114</v>
      </c>
      <c r="O1122" s="383">
        <v>2</v>
      </c>
    </row>
    <row r="1123" spans="1:15" ht="16.8" customHeight="1" thickBot="1" x14ac:dyDescent="0.35">
      <c r="A1123" s="351" t="s">
        <v>2476</v>
      </c>
      <c r="B1123" s="420" t="s">
        <v>6089</v>
      </c>
      <c r="C1123" s="365" t="s">
        <v>6131</v>
      </c>
      <c r="D1123" s="366" t="s">
        <v>6126</v>
      </c>
      <c r="E1123" s="384" t="s">
        <v>4139</v>
      </c>
      <c r="F1123" s="394" t="s">
        <v>7230</v>
      </c>
      <c r="G1123" s="394" t="s">
        <v>7231</v>
      </c>
      <c r="H1123" s="394" t="s">
        <v>7232</v>
      </c>
      <c r="I1123" s="397">
        <v>300</v>
      </c>
      <c r="J1123" s="394" t="s">
        <v>7098</v>
      </c>
      <c r="K1123" s="384">
        <v>3</v>
      </c>
      <c r="L1123" s="384">
        <v>3</v>
      </c>
      <c r="M1123" s="385" t="s">
        <v>9223</v>
      </c>
      <c r="N1123" s="382" t="s">
        <v>7100</v>
      </c>
      <c r="O1123" s="386">
        <v>900</v>
      </c>
    </row>
    <row r="1124" spans="1:15" ht="16.8" customHeight="1" thickBot="1" x14ac:dyDescent="0.35">
      <c r="A1124" s="351" t="s">
        <v>9224</v>
      </c>
      <c r="B1124" s="420" t="s">
        <v>6063</v>
      </c>
      <c r="C1124" s="365" t="s">
        <v>6131</v>
      </c>
      <c r="D1124" s="366" t="s">
        <v>6126</v>
      </c>
      <c r="E1124" s="384" t="s">
        <v>4139</v>
      </c>
      <c r="F1124" s="394" t="s">
        <v>7230</v>
      </c>
      <c r="G1124" s="394" t="s">
        <v>7231</v>
      </c>
      <c r="H1124" s="394" t="s">
        <v>7232</v>
      </c>
      <c r="I1124" s="397">
        <v>700</v>
      </c>
      <c r="J1124" s="394" t="s">
        <v>7107</v>
      </c>
      <c r="K1124" s="384">
        <v>1</v>
      </c>
      <c r="L1124" s="384">
        <v>3</v>
      </c>
      <c r="M1124" s="385" t="s">
        <v>9225</v>
      </c>
      <c r="N1124" s="382" t="s">
        <v>7107</v>
      </c>
      <c r="O1124" s="386">
        <v>700</v>
      </c>
    </row>
    <row r="1125" spans="1:15" ht="16.8" customHeight="1" thickBot="1" x14ac:dyDescent="0.35">
      <c r="A1125" s="351" t="s">
        <v>9226</v>
      </c>
      <c r="B1125" s="410" t="s">
        <v>6055</v>
      </c>
      <c r="C1125" s="365" t="s">
        <v>6131</v>
      </c>
      <c r="D1125" s="366" t="s">
        <v>6126</v>
      </c>
      <c r="E1125" s="384" t="s">
        <v>4139</v>
      </c>
      <c r="F1125" s="394" t="s">
        <v>7230</v>
      </c>
      <c r="G1125" s="394" t="s">
        <v>7231</v>
      </c>
      <c r="H1125" s="394" t="s">
        <v>7232</v>
      </c>
      <c r="I1125" s="397">
        <v>300</v>
      </c>
      <c r="J1125" s="394" t="s">
        <v>7098</v>
      </c>
      <c r="K1125" s="384">
        <v>1</v>
      </c>
      <c r="L1125" s="384">
        <v>3</v>
      </c>
      <c r="M1125" s="385" t="s">
        <v>9227</v>
      </c>
      <c r="N1125" s="382" t="s">
        <v>7098</v>
      </c>
      <c r="O1125" s="386">
        <v>300</v>
      </c>
    </row>
    <row r="1126" spans="1:15" ht="16.8" customHeight="1" thickBot="1" x14ac:dyDescent="0.35">
      <c r="A1126" s="351" t="s">
        <v>4266</v>
      </c>
      <c r="B1126" s="410" t="s">
        <v>6055</v>
      </c>
      <c r="C1126" s="365" t="s">
        <v>6131</v>
      </c>
      <c r="D1126" s="366" t="s">
        <v>6126</v>
      </c>
      <c r="E1126" s="384" t="s">
        <v>4139</v>
      </c>
      <c r="F1126" s="394" t="s">
        <v>7230</v>
      </c>
      <c r="G1126" s="394" t="s">
        <v>7231</v>
      </c>
      <c r="H1126" s="394" t="s">
        <v>7232</v>
      </c>
      <c r="I1126" s="395">
        <v>1.4</v>
      </c>
      <c r="J1126" s="394" t="s">
        <v>7099</v>
      </c>
      <c r="K1126" s="384">
        <v>2</v>
      </c>
      <c r="L1126" s="384">
        <v>3</v>
      </c>
      <c r="M1126" s="385" t="s">
        <v>9228</v>
      </c>
      <c r="N1126" s="382" t="s">
        <v>7115</v>
      </c>
      <c r="O1126" s="383">
        <v>2.8</v>
      </c>
    </row>
    <row r="1127" spans="1:15" ht="16.8" customHeight="1" thickBot="1" x14ac:dyDescent="0.35">
      <c r="A1127" s="351" t="s">
        <v>9229</v>
      </c>
      <c r="B1127" s="410" t="s">
        <v>6055</v>
      </c>
      <c r="C1127" s="365" t="s">
        <v>6131</v>
      </c>
      <c r="D1127" s="366" t="s">
        <v>6126</v>
      </c>
      <c r="E1127" s="384" t="s">
        <v>4139</v>
      </c>
      <c r="F1127" s="394" t="s">
        <v>7230</v>
      </c>
      <c r="G1127" s="394" t="s">
        <v>7231</v>
      </c>
      <c r="H1127" s="394" t="s">
        <v>7232</v>
      </c>
      <c r="I1127" s="397">
        <v>300</v>
      </c>
      <c r="J1127" s="394" t="s">
        <v>7098</v>
      </c>
      <c r="K1127" s="384">
        <v>2</v>
      </c>
      <c r="L1127" s="384">
        <v>3</v>
      </c>
      <c r="M1127" s="385" t="s">
        <v>9230</v>
      </c>
      <c r="N1127" s="382" t="s">
        <v>7105</v>
      </c>
      <c r="O1127" s="386">
        <v>600</v>
      </c>
    </row>
    <row r="1128" spans="1:15" ht="16.8" customHeight="1" thickBot="1" x14ac:dyDescent="0.35">
      <c r="A1128" s="352" t="s">
        <v>2477</v>
      </c>
      <c r="B1128" s="421" t="s">
        <v>6099</v>
      </c>
      <c r="C1128" s="365" t="s">
        <v>6131</v>
      </c>
      <c r="D1128" s="366" t="s">
        <v>6126</v>
      </c>
      <c r="E1128" s="384" t="s">
        <v>4139</v>
      </c>
      <c r="F1128" s="394" t="s">
        <v>7230</v>
      </c>
      <c r="G1128" s="394" t="s">
        <v>7231</v>
      </c>
      <c r="H1128" s="394" t="s">
        <v>7232</v>
      </c>
      <c r="I1128" s="397">
        <v>300</v>
      </c>
      <c r="J1128" s="394" t="s">
        <v>7098</v>
      </c>
      <c r="K1128" s="384">
        <v>2</v>
      </c>
      <c r="L1128" s="384">
        <v>3</v>
      </c>
      <c r="M1128" s="385" t="s">
        <v>9231</v>
      </c>
      <c r="N1128" s="382" t="s">
        <v>7105</v>
      </c>
      <c r="O1128" s="386">
        <v>600</v>
      </c>
    </row>
    <row r="1129" spans="1:15" ht="16.8" customHeight="1" thickBot="1" x14ac:dyDescent="0.35">
      <c r="A1129" s="351" t="s">
        <v>2477</v>
      </c>
      <c r="B1129" s="421" t="s">
        <v>6099</v>
      </c>
      <c r="C1129" s="365" t="s">
        <v>6131</v>
      </c>
      <c r="D1129" s="366" t="s">
        <v>6126</v>
      </c>
      <c r="E1129" s="384" t="s">
        <v>4139</v>
      </c>
      <c r="F1129" s="394" t="s">
        <v>7230</v>
      </c>
      <c r="G1129" s="394" t="s">
        <v>7231</v>
      </c>
      <c r="H1129" s="394" t="s">
        <v>7232</v>
      </c>
      <c r="I1129" s="397">
        <v>300</v>
      </c>
      <c r="J1129" s="394" t="s">
        <v>7098</v>
      </c>
      <c r="K1129" s="384">
        <v>1</v>
      </c>
      <c r="L1129" s="384">
        <v>3</v>
      </c>
      <c r="M1129" s="385" t="s">
        <v>9232</v>
      </c>
      <c r="N1129" s="382" t="s">
        <v>7098</v>
      </c>
      <c r="O1129" s="386">
        <v>300</v>
      </c>
    </row>
    <row r="1130" spans="1:15" ht="16.8" customHeight="1" thickBot="1" x14ac:dyDescent="0.35">
      <c r="A1130" s="351" t="s">
        <v>9233</v>
      </c>
      <c r="B1130" s="401" t="s">
        <v>5944</v>
      </c>
      <c r="C1130" s="365" t="s">
        <v>6131</v>
      </c>
      <c r="D1130" s="366" t="s">
        <v>6126</v>
      </c>
      <c r="E1130" s="384" t="s">
        <v>4139</v>
      </c>
      <c r="F1130" s="394" t="s">
        <v>7230</v>
      </c>
      <c r="G1130" s="394" t="s">
        <v>7231</v>
      </c>
      <c r="H1130" s="394" t="s">
        <v>7232</v>
      </c>
      <c r="I1130" s="397">
        <v>300</v>
      </c>
      <c r="J1130" s="394" t="s">
        <v>7098</v>
      </c>
      <c r="K1130" s="384">
        <v>5</v>
      </c>
      <c r="L1130" s="384">
        <v>3</v>
      </c>
      <c r="M1130" s="385" t="s">
        <v>9234</v>
      </c>
      <c r="N1130" s="382" t="s">
        <v>7109</v>
      </c>
      <c r="O1130" s="383">
        <v>1.5</v>
      </c>
    </row>
    <row r="1131" spans="1:15" ht="16.8" customHeight="1" thickBot="1" x14ac:dyDescent="0.35">
      <c r="A1131" s="351" t="s">
        <v>9235</v>
      </c>
      <c r="B1131" s="401" t="s">
        <v>5944</v>
      </c>
      <c r="C1131" s="365" t="s">
        <v>6131</v>
      </c>
      <c r="D1131" s="345" t="s">
        <v>6128</v>
      </c>
      <c r="E1131" s="384" t="s">
        <v>4139</v>
      </c>
      <c r="F1131" s="394" t="s">
        <v>7230</v>
      </c>
      <c r="G1131" s="394" t="s">
        <v>7231</v>
      </c>
      <c r="H1131" s="394" t="s">
        <v>7232</v>
      </c>
      <c r="I1131" s="397">
        <v>700</v>
      </c>
      <c r="J1131" s="394" t="s">
        <v>7107</v>
      </c>
      <c r="K1131" s="384">
        <v>1</v>
      </c>
      <c r="L1131" s="384">
        <v>3</v>
      </c>
      <c r="M1131" s="385" t="s">
        <v>9236</v>
      </c>
      <c r="N1131" s="382" t="s">
        <v>7107</v>
      </c>
      <c r="O1131" s="386">
        <v>700</v>
      </c>
    </row>
    <row r="1132" spans="1:15" ht="16.8" customHeight="1" thickBot="1" x14ac:dyDescent="0.35">
      <c r="A1132" s="351" t="s">
        <v>2985</v>
      </c>
      <c r="B1132" s="402" t="s">
        <v>6094</v>
      </c>
      <c r="C1132" s="365" t="s">
        <v>6131</v>
      </c>
      <c r="D1132" s="366" t="s">
        <v>6126</v>
      </c>
      <c r="E1132" s="384" t="s">
        <v>4139</v>
      </c>
      <c r="F1132" s="394" t="s">
        <v>7230</v>
      </c>
      <c r="G1132" s="394" t="s">
        <v>7231</v>
      </c>
      <c r="H1132" s="394" t="s">
        <v>7232</v>
      </c>
      <c r="I1132" s="397">
        <v>300</v>
      </c>
      <c r="J1132" s="394" t="s">
        <v>7098</v>
      </c>
      <c r="K1132" s="384">
        <v>1</v>
      </c>
      <c r="L1132" s="384">
        <v>3</v>
      </c>
      <c r="M1132" s="385" t="s">
        <v>9237</v>
      </c>
      <c r="N1132" s="382" t="s">
        <v>7098</v>
      </c>
      <c r="O1132" s="386">
        <v>300</v>
      </c>
    </row>
    <row r="1133" spans="1:15" ht="16.8" customHeight="1" thickBot="1" x14ac:dyDescent="0.35">
      <c r="A1133" s="351" t="s">
        <v>9238</v>
      </c>
      <c r="B1133" s="402" t="s">
        <v>6094</v>
      </c>
      <c r="C1133" s="365" t="s">
        <v>6131</v>
      </c>
      <c r="D1133" s="366" t="s">
        <v>6126</v>
      </c>
      <c r="E1133" s="384" t="s">
        <v>4139</v>
      </c>
      <c r="F1133" s="394" t="s">
        <v>7230</v>
      </c>
      <c r="G1133" s="394" t="s">
        <v>7231</v>
      </c>
      <c r="H1133" s="394" t="s">
        <v>7232</v>
      </c>
      <c r="I1133" s="397">
        <v>300</v>
      </c>
      <c r="J1133" s="394" t="s">
        <v>7098</v>
      </c>
      <c r="K1133" s="384">
        <v>1</v>
      </c>
      <c r="L1133" s="384">
        <v>3</v>
      </c>
      <c r="M1133" s="385" t="s">
        <v>9239</v>
      </c>
      <c r="N1133" s="382" t="s">
        <v>7098</v>
      </c>
      <c r="O1133" s="386">
        <v>300</v>
      </c>
    </row>
    <row r="1134" spans="1:15" ht="16.8" customHeight="1" thickBot="1" x14ac:dyDescent="0.35">
      <c r="A1134" s="351" t="s">
        <v>9240</v>
      </c>
      <c r="B1134" s="411" t="s">
        <v>6087</v>
      </c>
      <c r="C1134" s="365" t="s">
        <v>6131</v>
      </c>
      <c r="D1134" s="366" t="s">
        <v>6126</v>
      </c>
      <c r="E1134" s="384" t="s">
        <v>4139</v>
      </c>
      <c r="F1134" s="394" t="s">
        <v>7230</v>
      </c>
      <c r="G1134" s="394" t="s">
        <v>7231</v>
      </c>
      <c r="H1134" s="394" t="s">
        <v>7232</v>
      </c>
      <c r="I1134" s="397">
        <v>300</v>
      </c>
      <c r="J1134" s="394" t="s">
        <v>7098</v>
      </c>
      <c r="K1134" s="384">
        <v>2</v>
      </c>
      <c r="L1134" s="384">
        <v>3</v>
      </c>
      <c r="M1134" s="385" t="s">
        <v>9241</v>
      </c>
      <c r="N1134" s="382" t="s">
        <v>7105</v>
      </c>
      <c r="O1134" s="386">
        <v>600</v>
      </c>
    </row>
    <row r="1135" spans="1:15" ht="16.8" customHeight="1" thickBot="1" x14ac:dyDescent="0.35">
      <c r="A1135" s="351" t="s">
        <v>9242</v>
      </c>
      <c r="B1135" s="403" t="s">
        <v>6877</v>
      </c>
      <c r="C1135" s="365" t="s">
        <v>6131</v>
      </c>
      <c r="D1135" s="366" t="s">
        <v>6126</v>
      </c>
      <c r="E1135" s="384" t="s">
        <v>4139</v>
      </c>
      <c r="F1135" s="394" t="s">
        <v>7230</v>
      </c>
      <c r="G1135" s="394" t="s">
        <v>7231</v>
      </c>
      <c r="H1135" s="394" t="s">
        <v>7232</v>
      </c>
      <c r="I1135" s="397">
        <v>300</v>
      </c>
      <c r="J1135" s="394" t="s">
        <v>7098</v>
      </c>
      <c r="K1135" s="384">
        <v>3</v>
      </c>
      <c r="L1135" s="384">
        <v>3</v>
      </c>
      <c r="M1135" s="385" t="s">
        <v>9243</v>
      </c>
      <c r="N1135" s="382" t="s">
        <v>7100</v>
      </c>
      <c r="O1135" s="386">
        <v>900</v>
      </c>
    </row>
    <row r="1136" spans="1:15" ht="16.8" customHeight="1" thickBot="1" x14ac:dyDescent="0.35">
      <c r="A1136" s="351" t="s">
        <v>9244</v>
      </c>
      <c r="B1136" s="403" t="s">
        <v>6877</v>
      </c>
      <c r="C1136" s="365" t="s">
        <v>6131</v>
      </c>
      <c r="D1136" s="366" t="s">
        <v>6126</v>
      </c>
      <c r="E1136" s="384" t="s">
        <v>4139</v>
      </c>
      <c r="F1136" s="394" t="s">
        <v>7230</v>
      </c>
      <c r="G1136" s="394" t="s">
        <v>7231</v>
      </c>
      <c r="H1136" s="394" t="s">
        <v>7232</v>
      </c>
      <c r="I1136" s="397">
        <v>700</v>
      </c>
      <c r="J1136" s="394" t="s">
        <v>7107</v>
      </c>
      <c r="K1136" s="384">
        <v>2</v>
      </c>
      <c r="L1136" s="384">
        <v>3</v>
      </c>
      <c r="M1136" s="385" t="s">
        <v>9245</v>
      </c>
      <c r="N1136" s="382" t="s">
        <v>7119</v>
      </c>
      <c r="O1136" s="383">
        <v>1.4</v>
      </c>
    </row>
    <row r="1137" spans="1:15" ht="16.8" customHeight="1" thickBot="1" x14ac:dyDescent="0.35">
      <c r="A1137" s="351" t="s">
        <v>9246</v>
      </c>
      <c r="B1137" s="403" t="s">
        <v>6877</v>
      </c>
      <c r="C1137" s="365" t="s">
        <v>6131</v>
      </c>
      <c r="D1137" s="366" t="s">
        <v>6126</v>
      </c>
      <c r="E1137" s="384" t="s">
        <v>4139</v>
      </c>
      <c r="F1137" s="394" t="s">
        <v>7230</v>
      </c>
      <c r="G1137" s="394" t="s">
        <v>7231</v>
      </c>
      <c r="H1137" s="394" t="s">
        <v>7232</v>
      </c>
      <c r="I1137" s="397">
        <v>700</v>
      </c>
      <c r="J1137" s="394" t="s">
        <v>7107</v>
      </c>
      <c r="K1137" s="384">
        <v>5</v>
      </c>
      <c r="L1137" s="384">
        <v>3</v>
      </c>
      <c r="M1137" s="385" t="s">
        <v>9247</v>
      </c>
      <c r="N1137" s="382" t="s">
        <v>7609</v>
      </c>
      <c r="O1137" s="383">
        <v>3.5</v>
      </c>
    </row>
    <row r="1138" spans="1:15" ht="16.8" customHeight="1" thickBot="1" x14ac:dyDescent="0.35">
      <c r="A1138" s="352" t="s">
        <v>9246</v>
      </c>
      <c r="B1138" s="403" t="s">
        <v>6877</v>
      </c>
      <c r="C1138" s="365" t="s">
        <v>6131</v>
      </c>
      <c r="D1138" s="366" t="s">
        <v>6126</v>
      </c>
      <c r="E1138" s="384" t="s">
        <v>4139</v>
      </c>
      <c r="F1138" s="394" t="s">
        <v>7230</v>
      </c>
      <c r="G1138" s="394" t="s">
        <v>7231</v>
      </c>
      <c r="H1138" s="394" t="s">
        <v>7232</v>
      </c>
      <c r="I1138" s="395">
        <v>1</v>
      </c>
      <c r="J1138" s="394" t="s">
        <v>7101</v>
      </c>
      <c r="K1138" s="384">
        <v>1</v>
      </c>
      <c r="L1138" s="384">
        <v>3</v>
      </c>
      <c r="M1138" s="385" t="s">
        <v>9248</v>
      </c>
      <c r="N1138" s="382" t="s">
        <v>7101</v>
      </c>
      <c r="O1138" s="383">
        <v>1</v>
      </c>
    </row>
    <row r="1139" spans="1:15" ht="16.8" customHeight="1" thickBot="1" x14ac:dyDescent="0.35">
      <c r="A1139" s="351" t="s">
        <v>9249</v>
      </c>
      <c r="B1139" s="404" t="s">
        <v>6073</v>
      </c>
      <c r="C1139" s="365" t="s">
        <v>6131</v>
      </c>
      <c r="D1139" s="366" t="s">
        <v>6126</v>
      </c>
      <c r="E1139" s="384" t="s">
        <v>4139</v>
      </c>
      <c r="F1139" s="394" t="s">
        <v>7230</v>
      </c>
      <c r="G1139" s="394" t="s">
        <v>7231</v>
      </c>
      <c r="H1139" s="394" t="s">
        <v>7232</v>
      </c>
      <c r="I1139" s="397">
        <v>300</v>
      </c>
      <c r="J1139" s="394" t="s">
        <v>7098</v>
      </c>
      <c r="K1139" s="384">
        <v>2</v>
      </c>
      <c r="L1139" s="384">
        <v>3</v>
      </c>
      <c r="M1139" s="385" t="s">
        <v>9250</v>
      </c>
      <c r="N1139" s="382" t="s">
        <v>7105</v>
      </c>
      <c r="O1139" s="386">
        <v>600</v>
      </c>
    </row>
    <row r="1140" spans="1:15" ht="16.8" customHeight="1" thickBot="1" x14ac:dyDescent="0.35">
      <c r="A1140" s="351" t="s">
        <v>9251</v>
      </c>
      <c r="B1140" s="404" t="s">
        <v>6073</v>
      </c>
      <c r="C1140" s="365" t="s">
        <v>6131</v>
      </c>
      <c r="D1140" s="366" t="s">
        <v>6126</v>
      </c>
      <c r="E1140" s="384" t="s">
        <v>4139</v>
      </c>
      <c r="F1140" s="394" t="s">
        <v>7230</v>
      </c>
      <c r="G1140" s="394" t="s">
        <v>7231</v>
      </c>
      <c r="H1140" s="394" t="s">
        <v>7232</v>
      </c>
      <c r="I1140" s="397">
        <v>300</v>
      </c>
      <c r="J1140" s="394" t="s">
        <v>7098</v>
      </c>
      <c r="K1140" s="384">
        <v>2</v>
      </c>
      <c r="L1140" s="384">
        <v>3</v>
      </c>
      <c r="M1140" s="385" t="s">
        <v>9252</v>
      </c>
      <c r="N1140" s="382" t="s">
        <v>7105</v>
      </c>
      <c r="O1140" s="386">
        <v>600</v>
      </c>
    </row>
    <row r="1141" spans="1:15" ht="16.8" customHeight="1" thickBot="1" x14ac:dyDescent="0.35">
      <c r="A1141" s="351" t="s">
        <v>9253</v>
      </c>
      <c r="B1141" s="413" t="s">
        <v>7169</v>
      </c>
      <c r="C1141" s="365" t="s">
        <v>6131</v>
      </c>
      <c r="D1141" s="366" t="s">
        <v>6126</v>
      </c>
      <c r="E1141" s="384" t="s">
        <v>4139</v>
      </c>
      <c r="F1141" s="394" t="s">
        <v>7230</v>
      </c>
      <c r="G1141" s="394" t="s">
        <v>7234</v>
      </c>
      <c r="H1141" s="394" t="s">
        <v>7232</v>
      </c>
      <c r="I1141" s="397">
        <v>700</v>
      </c>
      <c r="J1141" s="394" t="s">
        <v>7107</v>
      </c>
      <c r="K1141" s="384">
        <v>2</v>
      </c>
      <c r="L1141" s="384">
        <v>3</v>
      </c>
      <c r="M1141" s="385" t="s">
        <v>9254</v>
      </c>
      <c r="N1141" s="382" t="s">
        <v>7119</v>
      </c>
      <c r="O1141" s="383">
        <v>1.4</v>
      </c>
    </row>
    <row r="1142" spans="1:15" ht="16.8" customHeight="1" thickBot="1" x14ac:dyDescent="0.35">
      <c r="A1142" s="351" t="s">
        <v>9255</v>
      </c>
      <c r="B1142" s="457" t="s">
        <v>6120</v>
      </c>
      <c r="C1142" s="365" t="s">
        <v>6131</v>
      </c>
      <c r="D1142" s="366" t="s">
        <v>6126</v>
      </c>
      <c r="E1142" s="384" t="s">
        <v>4139</v>
      </c>
      <c r="F1142" s="394" t="s">
        <v>7230</v>
      </c>
      <c r="G1142" s="394" t="s">
        <v>7231</v>
      </c>
      <c r="H1142" s="394" t="s">
        <v>7232</v>
      </c>
      <c r="I1142" s="397">
        <v>300</v>
      </c>
      <c r="J1142" s="394" t="s">
        <v>7098</v>
      </c>
      <c r="K1142" s="384">
        <v>1</v>
      </c>
      <c r="L1142" s="384">
        <v>4</v>
      </c>
      <c r="M1142" s="385" t="s">
        <v>9256</v>
      </c>
      <c r="N1142" s="382" t="s">
        <v>7098</v>
      </c>
      <c r="O1142" s="386">
        <v>300</v>
      </c>
    </row>
    <row r="1143" spans="1:15" ht="16.8" customHeight="1" thickBot="1" x14ac:dyDescent="0.35">
      <c r="A1143" s="351" t="s">
        <v>9257</v>
      </c>
      <c r="B1143" s="419" t="s">
        <v>6075</v>
      </c>
      <c r="C1143" s="365" t="s">
        <v>6131</v>
      </c>
      <c r="D1143" s="366" t="s">
        <v>6126</v>
      </c>
      <c r="E1143" s="384" t="s">
        <v>4139</v>
      </c>
      <c r="F1143" s="394" t="s">
        <v>7230</v>
      </c>
      <c r="G1143" s="394" t="s">
        <v>7231</v>
      </c>
      <c r="H1143" s="394" t="s">
        <v>7232</v>
      </c>
      <c r="I1143" s="397">
        <v>300</v>
      </c>
      <c r="J1143" s="394" t="s">
        <v>7098</v>
      </c>
      <c r="K1143" s="384">
        <v>1</v>
      </c>
      <c r="L1143" s="384">
        <v>4</v>
      </c>
      <c r="M1143" s="385" t="s">
        <v>9258</v>
      </c>
      <c r="N1143" s="382" t="s">
        <v>7098</v>
      </c>
      <c r="O1143" s="386">
        <v>300</v>
      </c>
    </row>
    <row r="1144" spans="1:15" ht="16.8" customHeight="1" thickBot="1" x14ac:dyDescent="0.35">
      <c r="A1144" s="351" t="s">
        <v>9259</v>
      </c>
      <c r="B1144" s="408" t="s">
        <v>6983</v>
      </c>
      <c r="C1144" s="365" t="s">
        <v>6131</v>
      </c>
      <c r="D1144" s="366" t="s">
        <v>6126</v>
      </c>
      <c r="E1144" s="384" t="s">
        <v>4139</v>
      </c>
      <c r="F1144" s="394" t="s">
        <v>7230</v>
      </c>
      <c r="G1144" s="394" t="s">
        <v>7231</v>
      </c>
      <c r="H1144" s="394" t="s">
        <v>7232</v>
      </c>
      <c r="I1144" s="397">
        <v>700</v>
      </c>
      <c r="J1144" s="394" t="s">
        <v>7107</v>
      </c>
      <c r="K1144" s="384">
        <v>1</v>
      </c>
      <c r="L1144" s="384">
        <v>4</v>
      </c>
      <c r="M1144" s="385" t="s">
        <v>9260</v>
      </c>
      <c r="N1144" s="382" t="s">
        <v>7107</v>
      </c>
      <c r="O1144" s="386">
        <v>700</v>
      </c>
    </row>
    <row r="1145" spans="1:15" ht="16.8" customHeight="1" thickBot="1" x14ac:dyDescent="0.35">
      <c r="A1145" s="351" t="s">
        <v>9261</v>
      </c>
      <c r="B1145" s="406" t="s">
        <v>6969</v>
      </c>
      <c r="C1145" s="365" t="s">
        <v>6131</v>
      </c>
      <c r="D1145" s="366" t="s">
        <v>6126</v>
      </c>
      <c r="E1145" s="384" t="s">
        <v>4139</v>
      </c>
      <c r="F1145" s="394" t="s">
        <v>7230</v>
      </c>
      <c r="G1145" s="394" t="s">
        <v>7231</v>
      </c>
      <c r="H1145" s="394" t="s">
        <v>7232</v>
      </c>
      <c r="I1145" s="397">
        <v>300</v>
      </c>
      <c r="J1145" s="394" t="s">
        <v>7098</v>
      </c>
      <c r="K1145" s="384">
        <v>1</v>
      </c>
      <c r="L1145" s="384">
        <v>4</v>
      </c>
      <c r="M1145" s="385" t="s">
        <v>9262</v>
      </c>
      <c r="N1145" s="382" t="s">
        <v>7098</v>
      </c>
      <c r="O1145" s="386">
        <v>300</v>
      </c>
    </row>
    <row r="1146" spans="1:15" ht="16.8" customHeight="1" thickBot="1" x14ac:dyDescent="0.35">
      <c r="A1146" s="351" t="s">
        <v>9263</v>
      </c>
      <c r="B1146" s="365" t="s">
        <v>6978</v>
      </c>
      <c r="C1146" s="365" t="s">
        <v>6131</v>
      </c>
      <c r="D1146" s="366" t="s">
        <v>6126</v>
      </c>
      <c r="E1146" s="384" t="s">
        <v>4139</v>
      </c>
      <c r="F1146" s="394" t="s">
        <v>7230</v>
      </c>
      <c r="G1146" s="394" t="s">
        <v>7231</v>
      </c>
      <c r="H1146" s="394" t="s">
        <v>7232</v>
      </c>
      <c r="I1146" s="397">
        <v>300</v>
      </c>
      <c r="J1146" s="394" t="s">
        <v>7098</v>
      </c>
      <c r="K1146" s="384">
        <v>1</v>
      </c>
      <c r="L1146" s="384">
        <v>4</v>
      </c>
      <c r="M1146" s="385" t="s">
        <v>9264</v>
      </c>
      <c r="N1146" s="382" t="s">
        <v>7098</v>
      </c>
      <c r="O1146" s="386">
        <v>300</v>
      </c>
    </row>
    <row r="1147" spans="1:15" ht="16.8" customHeight="1" thickBot="1" x14ac:dyDescent="0.35">
      <c r="A1147" s="351" t="s">
        <v>9265</v>
      </c>
      <c r="B1147" s="427" t="s">
        <v>1102</v>
      </c>
      <c r="C1147" s="365" t="s">
        <v>6131</v>
      </c>
      <c r="D1147" s="366" t="s">
        <v>6126</v>
      </c>
      <c r="E1147" s="384" t="s">
        <v>4139</v>
      </c>
      <c r="F1147" s="394" t="s">
        <v>7230</v>
      </c>
      <c r="G1147" s="394" t="s">
        <v>7231</v>
      </c>
      <c r="H1147" s="394" t="s">
        <v>7232</v>
      </c>
      <c r="I1147" s="397">
        <v>300</v>
      </c>
      <c r="J1147" s="394" t="s">
        <v>7098</v>
      </c>
      <c r="K1147" s="384">
        <v>1</v>
      </c>
      <c r="L1147" s="384">
        <v>4</v>
      </c>
      <c r="M1147" s="385" t="s">
        <v>9266</v>
      </c>
      <c r="N1147" s="382" t="s">
        <v>7098</v>
      </c>
      <c r="O1147" s="386">
        <v>300</v>
      </c>
    </row>
    <row r="1148" spans="1:15" ht="16.8" customHeight="1" thickBot="1" x14ac:dyDescent="0.35">
      <c r="A1148" s="351" t="s">
        <v>9267</v>
      </c>
      <c r="B1148" s="431" t="s">
        <v>6069</v>
      </c>
      <c r="C1148" s="365" t="s">
        <v>6131</v>
      </c>
      <c r="D1148" s="366" t="s">
        <v>6126</v>
      </c>
      <c r="E1148" s="384" t="s">
        <v>4139</v>
      </c>
      <c r="F1148" s="394" t="s">
        <v>7230</v>
      </c>
      <c r="G1148" s="394" t="s">
        <v>7231</v>
      </c>
      <c r="H1148" s="394" t="s">
        <v>7232</v>
      </c>
      <c r="I1148" s="397">
        <v>300</v>
      </c>
      <c r="J1148" s="394" t="s">
        <v>7098</v>
      </c>
      <c r="K1148" s="384">
        <v>3</v>
      </c>
      <c r="L1148" s="384">
        <v>4</v>
      </c>
      <c r="M1148" s="385" t="s">
        <v>9268</v>
      </c>
      <c r="N1148" s="382" t="s">
        <v>7100</v>
      </c>
      <c r="O1148" s="386">
        <v>900</v>
      </c>
    </row>
    <row r="1149" spans="1:15" ht="16.8" customHeight="1" thickBot="1" x14ac:dyDescent="0.35">
      <c r="A1149" s="351" t="s">
        <v>9269</v>
      </c>
      <c r="B1149" s="431" t="s">
        <v>6069</v>
      </c>
      <c r="C1149" s="365" t="s">
        <v>6131</v>
      </c>
      <c r="D1149" s="366" t="s">
        <v>6126</v>
      </c>
      <c r="E1149" s="384" t="s">
        <v>4139</v>
      </c>
      <c r="F1149" s="394" t="s">
        <v>7230</v>
      </c>
      <c r="G1149" s="394" t="s">
        <v>7231</v>
      </c>
      <c r="H1149" s="394" t="s">
        <v>7232</v>
      </c>
      <c r="I1149" s="397">
        <v>300</v>
      </c>
      <c r="J1149" s="394" t="s">
        <v>7098</v>
      </c>
      <c r="K1149" s="384">
        <v>1</v>
      </c>
      <c r="L1149" s="384">
        <v>4</v>
      </c>
      <c r="M1149" s="385" t="s">
        <v>9270</v>
      </c>
      <c r="N1149" s="382" t="s">
        <v>7098</v>
      </c>
      <c r="O1149" s="386">
        <v>300</v>
      </c>
    </row>
    <row r="1150" spans="1:15" ht="16.8" customHeight="1" thickBot="1" x14ac:dyDescent="0.35">
      <c r="A1150" s="351" t="s">
        <v>2986</v>
      </c>
      <c r="B1150" s="422" t="s">
        <v>1106</v>
      </c>
      <c r="C1150" s="365" t="s">
        <v>6131</v>
      </c>
      <c r="D1150" s="366" t="s">
        <v>6126</v>
      </c>
      <c r="E1150" s="384" t="s">
        <v>4139</v>
      </c>
      <c r="F1150" s="394" t="s">
        <v>7230</v>
      </c>
      <c r="G1150" s="394" t="s">
        <v>7231</v>
      </c>
      <c r="H1150" s="394" t="s">
        <v>7232</v>
      </c>
      <c r="I1150" s="395">
        <v>1</v>
      </c>
      <c r="J1150" s="394" t="s">
        <v>7101</v>
      </c>
      <c r="K1150" s="384">
        <v>1</v>
      </c>
      <c r="L1150" s="384">
        <v>4</v>
      </c>
      <c r="M1150" s="385" t="s">
        <v>9271</v>
      </c>
      <c r="N1150" s="382" t="s">
        <v>7101</v>
      </c>
      <c r="O1150" s="383">
        <v>1</v>
      </c>
    </row>
    <row r="1151" spans="1:15" ht="16.8" customHeight="1" thickBot="1" x14ac:dyDescent="0.35">
      <c r="A1151" s="351" t="s">
        <v>9272</v>
      </c>
      <c r="B1151" s="425" t="s">
        <v>1108</v>
      </c>
      <c r="C1151" s="365" t="s">
        <v>6131</v>
      </c>
      <c r="D1151" s="366" t="s">
        <v>6126</v>
      </c>
      <c r="E1151" s="384" t="s">
        <v>4139</v>
      </c>
      <c r="F1151" s="394" t="s">
        <v>7230</v>
      </c>
      <c r="G1151" s="394" t="s">
        <v>7231</v>
      </c>
      <c r="H1151" s="394" t="s">
        <v>7232</v>
      </c>
      <c r="I1151" s="397">
        <v>300</v>
      </c>
      <c r="J1151" s="394" t="s">
        <v>7098</v>
      </c>
      <c r="K1151" s="384">
        <v>3</v>
      </c>
      <c r="L1151" s="384">
        <v>4</v>
      </c>
      <c r="M1151" s="385" t="s">
        <v>9273</v>
      </c>
      <c r="N1151" s="382" t="s">
        <v>7100</v>
      </c>
      <c r="O1151" s="386">
        <v>900</v>
      </c>
    </row>
    <row r="1152" spans="1:15" ht="16.8" customHeight="1" thickBot="1" x14ac:dyDescent="0.35">
      <c r="A1152" s="351" t="s">
        <v>9274</v>
      </c>
      <c r="B1152" s="365" t="s">
        <v>6072</v>
      </c>
      <c r="C1152" s="365" t="s">
        <v>6131</v>
      </c>
      <c r="D1152" s="366" t="s">
        <v>6126</v>
      </c>
      <c r="E1152" s="384" t="s">
        <v>4139</v>
      </c>
      <c r="F1152" s="394" t="s">
        <v>7230</v>
      </c>
      <c r="G1152" s="394" t="s">
        <v>7231</v>
      </c>
      <c r="H1152" s="394" t="s">
        <v>7232</v>
      </c>
      <c r="I1152" s="397">
        <v>300</v>
      </c>
      <c r="J1152" s="394" t="s">
        <v>7098</v>
      </c>
      <c r="K1152" s="384">
        <v>3</v>
      </c>
      <c r="L1152" s="384">
        <v>4</v>
      </c>
      <c r="M1152" s="385" t="s">
        <v>9275</v>
      </c>
      <c r="N1152" s="382" t="s">
        <v>7100</v>
      </c>
      <c r="O1152" s="386">
        <v>900</v>
      </c>
    </row>
    <row r="1153" spans="1:15" ht="16.8" customHeight="1" thickBot="1" x14ac:dyDescent="0.35">
      <c r="A1153" s="351" t="s">
        <v>9276</v>
      </c>
      <c r="B1153" s="393" t="s">
        <v>6067</v>
      </c>
      <c r="C1153" s="365" t="s">
        <v>6131</v>
      </c>
      <c r="D1153" s="366" t="s">
        <v>6126</v>
      </c>
      <c r="E1153" s="384" t="s">
        <v>4139</v>
      </c>
      <c r="F1153" s="394" t="s">
        <v>7230</v>
      </c>
      <c r="G1153" s="394" t="s">
        <v>7231</v>
      </c>
      <c r="H1153" s="394" t="s">
        <v>7232</v>
      </c>
      <c r="I1153" s="397">
        <v>300</v>
      </c>
      <c r="J1153" s="394" t="s">
        <v>7098</v>
      </c>
      <c r="K1153" s="384">
        <v>1</v>
      </c>
      <c r="L1153" s="384">
        <v>4</v>
      </c>
      <c r="M1153" s="385" t="s">
        <v>9277</v>
      </c>
      <c r="N1153" s="382" t="s">
        <v>7098</v>
      </c>
      <c r="O1153" s="386">
        <v>300</v>
      </c>
    </row>
    <row r="1154" spans="1:15" ht="16.8" customHeight="1" thickBot="1" x14ac:dyDescent="0.35">
      <c r="A1154" s="351" t="s">
        <v>9278</v>
      </c>
      <c r="B1154" s="365" t="s">
        <v>6097</v>
      </c>
      <c r="C1154" s="365" t="s">
        <v>6131</v>
      </c>
      <c r="D1154" s="366" t="s">
        <v>6126</v>
      </c>
      <c r="E1154" s="384" t="s">
        <v>4139</v>
      </c>
      <c r="F1154" s="394" t="s">
        <v>7230</v>
      </c>
      <c r="G1154" s="394" t="s">
        <v>7231</v>
      </c>
      <c r="H1154" s="394" t="s">
        <v>7232</v>
      </c>
      <c r="I1154" s="397">
        <v>300</v>
      </c>
      <c r="J1154" s="394" t="s">
        <v>7098</v>
      </c>
      <c r="K1154" s="384">
        <v>1</v>
      </c>
      <c r="L1154" s="384">
        <v>4</v>
      </c>
      <c r="M1154" s="385" t="s">
        <v>9279</v>
      </c>
      <c r="N1154" s="382" t="s">
        <v>7098</v>
      </c>
      <c r="O1154" s="386">
        <v>300</v>
      </c>
    </row>
    <row r="1155" spans="1:15" ht="16.8" customHeight="1" thickBot="1" x14ac:dyDescent="0.35">
      <c r="A1155" s="351" t="s">
        <v>9280</v>
      </c>
      <c r="B1155" s="399" t="s">
        <v>1123</v>
      </c>
      <c r="C1155" s="365" t="s">
        <v>6131</v>
      </c>
      <c r="D1155" s="366" t="s">
        <v>6126</v>
      </c>
      <c r="E1155" s="384" t="s">
        <v>4139</v>
      </c>
      <c r="F1155" s="394" t="s">
        <v>7230</v>
      </c>
      <c r="G1155" s="394" t="s">
        <v>7231</v>
      </c>
      <c r="H1155" s="394" t="s">
        <v>7232</v>
      </c>
      <c r="I1155" s="397">
        <v>700</v>
      </c>
      <c r="J1155" s="394" t="s">
        <v>7107</v>
      </c>
      <c r="K1155" s="384">
        <v>3</v>
      </c>
      <c r="L1155" s="384">
        <v>4</v>
      </c>
      <c r="M1155" s="385" t="s">
        <v>9281</v>
      </c>
      <c r="N1155" s="382" t="s">
        <v>7122</v>
      </c>
      <c r="O1155" s="383">
        <v>2.1</v>
      </c>
    </row>
    <row r="1156" spans="1:15" ht="16.8" customHeight="1" thickBot="1" x14ac:dyDescent="0.35">
      <c r="A1156" s="351" t="s">
        <v>9282</v>
      </c>
      <c r="B1156" s="399" t="s">
        <v>1123</v>
      </c>
      <c r="C1156" s="365" t="s">
        <v>6131</v>
      </c>
      <c r="D1156" s="366" t="s">
        <v>6126</v>
      </c>
      <c r="E1156" s="384" t="s">
        <v>4139</v>
      </c>
      <c r="F1156" s="394" t="s">
        <v>7230</v>
      </c>
      <c r="G1156" s="394" t="s">
        <v>7231</v>
      </c>
      <c r="H1156" s="394" t="s">
        <v>7232</v>
      </c>
      <c r="I1156" s="397">
        <v>300</v>
      </c>
      <c r="J1156" s="394" t="s">
        <v>7098</v>
      </c>
      <c r="K1156" s="384">
        <v>4</v>
      </c>
      <c r="L1156" s="384">
        <v>4</v>
      </c>
      <c r="M1156" s="385" t="s">
        <v>9283</v>
      </c>
      <c r="N1156" s="382" t="s">
        <v>7104</v>
      </c>
      <c r="O1156" s="383">
        <v>1.2</v>
      </c>
    </row>
    <row r="1157" spans="1:15" ht="16.8" customHeight="1" thickBot="1" x14ac:dyDescent="0.35">
      <c r="A1157" s="351" t="s">
        <v>9284</v>
      </c>
      <c r="B1157" s="416" t="s">
        <v>6064</v>
      </c>
      <c r="C1157" s="365" t="s">
        <v>6131</v>
      </c>
      <c r="D1157" s="366" t="s">
        <v>6126</v>
      </c>
      <c r="E1157" s="384" t="s">
        <v>4139</v>
      </c>
      <c r="F1157" s="394" t="s">
        <v>7230</v>
      </c>
      <c r="G1157" s="394" t="s">
        <v>7231</v>
      </c>
      <c r="H1157" s="394" t="s">
        <v>7232</v>
      </c>
      <c r="I1157" s="397">
        <v>300</v>
      </c>
      <c r="J1157" s="394" t="s">
        <v>7098</v>
      </c>
      <c r="K1157" s="384">
        <v>2</v>
      </c>
      <c r="L1157" s="384">
        <v>4</v>
      </c>
      <c r="M1157" s="385" t="s">
        <v>9285</v>
      </c>
      <c r="N1157" s="382" t="s">
        <v>7105</v>
      </c>
      <c r="O1157" s="386">
        <v>600</v>
      </c>
    </row>
    <row r="1158" spans="1:15" ht="16.8" customHeight="1" thickBot="1" x14ac:dyDescent="0.35">
      <c r="A1158" s="351" t="s">
        <v>9286</v>
      </c>
      <c r="B1158" s="416" t="s">
        <v>6064</v>
      </c>
      <c r="C1158" s="365" t="s">
        <v>6131</v>
      </c>
      <c r="D1158" s="366" t="s">
        <v>6126</v>
      </c>
      <c r="E1158" s="384" t="s">
        <v>4139</v>
      </c>
      <c r="F1158" s="394" t="s">
        <v>7230</v>
      </c>
      <c r="G1158" s="394" t="s">
        <v>7231</v>
      </c>
      <c r="H1158" s="394" t="s">
        <v>7232</v>
      </c>
      <c r="I1158" s="397">
        <v>300</v>
      </c>
      <c r="J1158" s="394" t="s">
        <v>7098</v>
      </c>
      <c r="K1158" s="384">
        <v>2</v>
      </c>
      <c r="L1158" s="384">
        <v>4</v>
      </c>
      <c r="M1158" s="385" t="s">
        <v>9287</v>
      </c>
      <c r="N1158" s="382" t="s">
        <v>7105</v>
      </c>
      <c r="O1158" s="386">
        <v>600</v>
      </c>
    </row>
    <row r="1159" spans="1:15" ht="16.8" customHeight="1" thickBot="1" x14ac:dyDescent="0.35">
      <c r="A1159" s="351" t="s">
        <v>9288</v>
      </c>
      <c r="B1159" s="365" t="s">
        <v>6981</v>
      </c>
      <c r="C1159" s="365" t="s">
        <v>6131</v>
      </c>
      <c r="D1159" s="366" t="s">
        <v>6126</v>
      </c>
      <c r="E1159" s="384" t="s">
        <v>4139</v>
      </c>
      <c r="F1159" s="394" t="s">
        <v>7230</v>
      </c>
      <c r="G1159" s="394" t="s">
        <v>7231</v>
      </c>
      <c r="H1159" s="394" t="s">
        <v>7232</v>
      </c>
      <c r="I1159" s="397">
        <v>300</v>
      </c>
      <c r="J1159" s="394" t="s">
        <v>7098</v>
      </c>
      <c r="K1159" s="384">
        <v>1</v>
      </c>
      <c r="L1159" s="384">
        <v>4</v>
      </c>
      <c r="M1159" s="385" t="s">
        <v>9289</v>
      </c>
      <c r="N1159" s="382" t="s">
        <v>7098</v>
      </c>
      <c r="O1159" s="386">
        <v>300</v>
      </c>
    </row>
    <row r="1160" spans="1:15" ht="16.8" customHeight="1" thickBot="1" x14ac:dyDescent="0.35">
      <c r="A1160" s="351" t="s">
        <v>9290</v>
      </c>
      <c r="B1160" s="396" t="s">
        <v>6058</v>
      </c>
      <c r="C1160" s="365" t="s">
        <v>6131</v>
      </c>
      <c r="D1160" s="366" t="s">
        <v>6126</v>
      </c>
      <c r="E1160" s="384" t="s">
        <v>4139</v>
      </c>
      <c r="F1160" s="394" t="s">
        <v>7230</v>
      </c>
      <c r="G1160" s="394" t="s">
        <v>7231</v>
      </c>
      <c r="H1160" s="394" t="s">
        <v>7232</v>
      </c>
      <c r="I1160" s="397">
        <v>300</v>
      </c>
      <c r="J1160" s="394" t="s">
        <v>7098</v>
      </c>
      <c r="K1160" s="384">
        <v>1</v>
      </c>
      <c r="L1160" s="384">
        <v>4</v>
      </c>
      <c r="M1160" s="385" t="s">
        <v>9291</v>
      </c>
      <c r="N1160" s="382" t="s">
        <v>7098</v>
      </c>
      <c r="O1160" s="386">
        <v>300</v>
      </c>
    </row>
    <row r="1161" spans="1:15" ht="16.8" customHeight="1" thickBot="1" x14ac:dyDescent="0.35">
      <c r="A1161" s="351" t="s">
        <v>3986</v>
      </c>
      <c r="B1161" s="396" t="s">
        <v>6058</v>
      </c>
      <c r="C1161" s="365" t="s">
        <v>6131</v>
      </c>
      <c r="D1161" s="366" t="s">
        <v>6126</v>
      </c>
      <c r="E1161" s="384" t="s">
        <v>4139</v>
      </c>
      <c r="F1161" s="394" t="s">
        <v>7230</v>
      </c>
      <c r="G1161" s="394" t="s">
        <v>7231</v>
      </c>
      <c r="H1161" s="394" t="s">
        <v>7232</v>
      </c>
      <c r="I1161" s="397">
        <v>300</v>
      </c>
      <c r="J1161" s="394" t="s">
        <v>7098</v>
      </c>
      <c r="K1161" s="384">
        <v>1</v>
      </c>
      <c r="L1161" s="384">
        <v>4</v>
      </c>
      <c r="M1161" s="385" t="s">
        <v>9292</v>
      </c>
      <c r="N1161" s="382" t="s">
        <v>7098</v>
      </c>
      <c r="O1161" s="386">
        <v>300</v>
      </c>
    </row>
    <row r="1162" spans="1:15" ht="16.8" customHeight="1" thickBot="1" x14ac:dyDescent="0.35">
      <c r="A1162" s="351" t="s">
        <v>9293</v>
      </c>
      <c r="B1162" s="398" t="s">
        <v>6871</v>
      </c>
      <c r="C1162" s="365" t="s">
        <v>6131</v>
      </c>
      <c r="D1162" s="345" t="s">
        <v>6128</v>
      </c>
      <c r="E1162" s="384" t="s">
        <v>4139</v>
      </c>
      <c r="F1162" s="394" t="s">
        <v>7230</v>
      </c>
      <c r="G1162" s="394" t="s">
        <v>7231</v>
      </c>
      <c r="H1162" s="394" t="s">
        <v>7232</v>
      </c>
      <c r="I1162" s="395">
        <v>1</v>
      </c>
      <c r="J1162" s="394" t="s">
        <v>7101</v>
      </c>
      <c r="K1162" s="384">
        <v>1</v>
      </c>
      <c r="L1162" s="384">
        <v>4</v>
      </c>
      <c r="M1162" s="385" t="s">
        <v>9294</v>
      </c>
      <c r="N1162" s="382" t="s">
        <v>7101</v>
      </c>
      <c r="O1162" s="383">
        <v>1</v>
      </c>
    </row>
    <row r="1163" spans="1:15" ht="16.8" customHeight="1" thickBot="1" x14ac:dyDescent="0.35">
      <c r="A1163" s="351" t="s">
        <v>9295</v>
      </c>
      <c r="B1163" s="399" t="s">
        <v>6104</v>
      </c>
      <c r="C1163" s="365" t="s">
        <v>6131</v>
      </c>
      <c r="D1163" s="366" t="s">
        <v>6126</v>
      </c>
      <c r="E1163" s="384" t="s">
        <v>4139</v>
      </c>
      <c r="F1163" s="394" t="s">
        <v>7230</v>
      </c>
      <c r="G1163" s="394" t="s">
        <v>7231</v>
      </c>
      <c r="H1163" s="394" t="s">
        <v>7232</v>
      </c>
      <c r="I1163" s="397">
        <v>500</v>
      </c>
      <c r="J1163" s="394" t="s">
        <v>7095</v>
      </c>
      <c r="K1163" s="384">
        <v>1</v>
      </c>
      <c r="L1163" s="384">
        <v>4</v>
      </c>
      <c r="M1163" s="385" t="s">
        <v>9296</v>
      </c>
      <c r="N1163" s="382" t="s">
        <v>7095</v>
      </c>
      <c r="O1163" s="386">
        <v>500</v>
      </c>
    </row>
    <row r="1164" spans="1:15" ht="16.8" customHeight="1" thickBot="1" x14ac:dyDescent="0.35">
      <c r="A1164" s="351" t="s">
        <v>9297</v>
      </c>
      <c r="B1164" s="432" t="s">
        <v>6872</v>
      </c>
      <c r="C1164" s="365" t="s">
        <v>6131</v>
      </c>
      <c r="D1164" s="366" t="s">
        <v>6126</v>
      </c>
      <c r="E1164" s="384" t="s">
        <v>4139</v>
      </c>
      <c r="F1164" s="394" t="s">
        <v>7230</v>
      </c>
      <c r="G1164" s="394" t="s">
        <v>7231</v>
      </c>
      <c r="H1164" s="394" t="s">
        <v>7232</v>
      </c>
      <c r="I1164" s="397">
        <v>700</v>
      </c>
      <c r="J1164" s="394" t="s">
        <v>7107</v>
      </c>
      <c r="K1164" s="384">
        <v>1</v>
      </c>
      <c r="L1164" s="384">
        <v>4</v>
      </c>
      <c r="M1164" s="385" t="s">
        <v>9298</v>
      </c>
      <c r="N1164" s="382" t="s">
        <v>7107</v>
      </c>
      <c r="O1164" s="386">
        <v>700</v>
      </c>
    </row>
    <row r="1165" spans="1:15" ht="16.8" customHeight="1" thickBot="1" x14ac:dyDescent="0.35">
      <c r="A1165" s="351" t="s">
        <v>9299</v>
      </c>
      <c r="B1165" s="400" t="s">
        <v>6093</v>
      </c>
      <c r="C1165" s="365" t="s">
        <v>6131</v>
      </c>
      <c r="D1165" s="366" t="s">
        <v>6126</v>
      </c>
      <c r="E1165" s="384" t="s">
        <v>4139</v>
      </c>
      <c r="F1165" s="394" t="s">
        <v>7230</v>
      </c>
      <c r="G1165" s="394" t="s">
        <v>7231</v>
      </c>
      <c r="H1165" s="394" t="s">
        <v>7232</v>
      </c>
      <c r="I1165" s="395">
        <v>1</v>
      </c>
      <c r="J1165" s="394" t="s">
        <v>7101</v>
      </c>
      <c r="K1165" s="384">
        <v>1</v>
      </c>
      <c r="L1165" s="384">
        <v>4</v>
      </c>
      <c r="M1165" s="385" t="s">
        <v>9300</v>
      </c>
      <c r="N1165" s="382" t="s">
        <v>7101</v>
      </c>
      <c r="O1165" s="383">
        <v>1</v>
      </c>
    </row>
    <row r="1166" spans="1:15" ht="16.8" customHeight="1" thickBot="1" x14ac:dyDescent="0.35">
      <c r="A1166" s="352" t="s">
        <v>9301</v>
      </c>
      <c r="B1166" s="400" t="s">
        <v>6093</v>
      </c>
      <c r="C1166" s="365" t="s">
        <v>6131</v>
      </c>
      <c r="D1166" s="366" t="s">
        <v>6126</v>
      </c>
      <c r="E1166" s="384" t="s">
        <v>4139</v>
      </c>
      <c r="F1166" s="394" t="s">
        <v>7230</v>
      </c>
      <c r="G1166" s="394" t="s">
        <v>7231</v>
      </c>
      <c r="H1166" s="394" t="s">
        <v>7232</v>
      </c>
      <c r="I1166" s="397">
        <v>300</v>
      </c>
      <c r="J1166" s="394" t="s">
        <v>7098</v>
      </c>
      <c r="K1166" s="384">
        <v>1</v>
      </c>
      <c r="L1166" s="384">
        <v>4</v>
      </c>
      <c r="M1166" s="385" t="s">
        <v>9302</v>
      </c>
      <c r="N1166" s="382" t="s">
        <v>7098</v>
      </c>
      <c r="O1166" s="386">
        <v>300</v>
      </c>
    </row>
    <row r="1167" spans="1:15" ht="16.8" customHeight="1" thickBot="1" x14ac:dyDescent="0.35">
      <c r="A1167" s="351" t="s">
        <v>9303</v>
      </c>
      <c r="B1167" s="409" t="s">
        <v>6076</v>
      </c>
      <c r="C1167" s="365" t="s">
        <v>6131</v>
      </c>
      <c r="D1167" s="366" t="s">
        <v>6126</v>
      </c>
      <c r="E1167" s="384" t="s">
        <v>4139</v>
      </c>
      <c r="F1167" s="394" t="s">
        <v>7230</v>
      </c>
      <c r="G1167" s="394" t="s">
        <v>7231</v>
      </c>
      <c r="H1167" s="394" t="s">
        <v>7232</v>
      </c>
      <c r="I1167" s="397">
        <v>300</v>
      </c>
      <c r="J1167" s="394" t="s">
        <v>7098</v>
      </c>
      <c r="K1167" s="384">
        <v>1</v>
      </c>
      <c r="L1167" s="384">
        <v>4</v>
      </c>
      <c r="M1167" s="385" t="s">
        <v>9304</v>
      </c>
      <c r="N1167" s="382" t="s">
        <v>7098</v>
      </c>
      <c r="O1167" s="386">
        <v>300</v>
      </c>
    </row>
    <row r="1168" spans="1:15" ht="16.8" customHeight="1" thickBot="1" x14ac:dyDescent="0.35">
      <c r="A1168" s="351" t="s">
        <v>9305</v>
      </c>
      <c r="B1168" s="409" t="s">
        <v>6076</v>
      </c>
      <c r="C1168" s="365" t="s">
        <v>6131</v>
      </c>
      <c r="D1168" s="366" t="s">
        <v>6126</v>
      </c>
      <c r="E1168" s="384" t="s">
        <v>4139</v>
      </c>
      <c r="F1168" s="394" t="s">
        <v>7230</v>
      </c>
      <c r="G1168" s="394" t="s">
        <v>7231</v>
      </c>
      <c r="H1168" s="394" t="s">
        <v>7232</v>
      </c>
      <c r="I1168" s="397">
        <v>300</v>
      </c>
      <c r="J1168" s="394" t="s">
        <v>7098</v>
      </c>
      <c r="K1168" s="384">
        <v>1</v>
      </c>
      <c r="L1168" s="384">
        <v>4</v>
      </c>
      <c r="M1168" s="385" t="s">
        <v>9306</v>
      </c>
      <c r="N1168" s="382" t="s">
        <v>7098</v>
      </c>
      <c r="O1168" s="386">
        <v>300</v>
      </c>
    </row>
    <row r="1169" spans="1:15" ht="16.8" customHeight="1" thickBot="1" x14ac:dyDescent="0.35">
      <c r="A1169" s="351" t="s">
        <v>1747</v>
      </c>
      <c r="B1169" s="429" t="s">
        <v>6086</v>
      </c>
      <c r="C1169" s="365" t="s">
        <v>6131</v>
      </c>
      <c r="D1169" s="366" t="s">
        <v>6126</v>
      </c>
      <c r="E1169" s="384" t="s">
        <v>4139</v>
      </c>
      <c r="F1169" s="394" t="s">
        <v>7230</v>
      </c>
      <c r="G1169" s="394" t="s">
        <v>7231</v>
      </c>
      <c r="H1169" s="394" t="s">
        <v>7232</v>
      </c>
      <c r="I1169" s="397">
        <v>500</v>
      </c>
      <c r="J1169" s="394" t="s">
        <v>7095</v>
      </c>
      <c r="K1169" s="384">
        <v>2</v>
      </c>
      <c r="L1169" s="384">
        <v>4</v>
      </c>
      <c r="M1169" s="385" t="s">
        <v>9307</v>
      </c>
      <c r="N1169" s="382" t="s">
        <v>7096</v>
      </c>
      <c r="O1169" s="383">
        <v>1</v>
      </c>
    </row>
    <row r="1170" spans="1:15" ht="16.8" customHeight="1" thickBot="1" x14ac:dyDescent="0.35">
      <c r="A1170" s="351" t="s">
        <v>9308</v>
      </c>
      <c r="B1170" s="429" t="s">
        <v>6086</v>
      </c>
      <c r="C1170" s="365" t="s">
        <v>6131</v>
      </c>
      <c r="D1170" s="366" t="s">
        <v>6126</v>
      </c>
      <c r="E1170" s="384" t="s">
        <v>4139</v>
      </c>
      <c r="F1170" s="394" t="s">
        <v>7230</v>
      </c>
      <c r="G1170" s="394" t="s">
        <v>7231</v>
      </c>
      <c r="H1170" s="394" t="s">
        <v>7232</v>
      </c>
      <c r="I1170" s="397">
        <v>300</v>
      </c>
      <c r="J1170" s="394" t="s">
        <v>7098</v>
      </c>
      <c r="K1170" s="384">
        <v>1</v>
      </c>
      <c r="L1170" s="384">
        <v>4</v>
      </c>
      <c r="M1170" s="385" t="s">
        <v>9309</v>
      </c>
      <c r="N1170" s="382" t="s">
        <v>7098</v>
      </c>
      <c r="O1170" s="386">
        <v>300</v>
      </c>
    </row>
    <row r="1171" spans="1:15" ht="16.8" customHeight="1" thickBot="1" x14ac:dyDescent="0.35">
      <c r="A1171" s="351" t="s">
        <v>9310</v>
      </c>
      <c r="B1171" s="429" t="s">
        <v>6086</v>
      </c>
      <c r="C1171" s="365" t="s">
        <v>6131</v>
      </c>
      <c r="D1171" s="366" t="s">
        <v>6126</v>
      </c>
      <c r="E1171" s="384" t="s">
        <v>4139</v>
      </c>
      <c r="F1171" s="394" t="s">
        <v>7230</v>
      </c>
      <c r="G1171" s="394" t="s">
        <v>7231</v>
      </c>
      <c r="H1171" s="394" t="s">
        <v>7232</v>
      </c>
      <c r="I1171" s="397">
        <v>300</v>
      </c>
      <c r="J1171" s="394" t="s">
        <v>7098</v>
      </c>
      <c r="K1171" s="384">
        <v>1</v>
      </c>
      <c r="L1171" s="384">
        <v>4</v>
      </c>
      <c r="M1171" s="385" t="s">
        <v>9311</v>
      </c>
      <c r="N1171" s="382" t="s">
        <v>7098</v>
      </c>
      <c r="O1171" s="386">
        <v>300</v>
      </c>
    </row>
    <row r="1172" spans="1:15" ht="16.8" customHeight="1" thickBot="1" x14ac:dyDescent="0.35">
      <c r="A1172" s="351" t="s">
        <v>9312</v>
      </c>
      <c r="B1172" s="420" t="s">
        <v>6089</v>
      </c>
      <c r="C1172" s="365" t="s">
        <v>6131</v>
      </c>
      <c r="D1172" s="366" t="s">
        <v>6126</v>
      </c>
      <c r="E1172" s="384" t="s">
        <v>4139</v>
      </c>
      <c r="F1172" s="394" t="s">
        <v>7230</v>
      </c>
      <c r="G1172" s="394" t="s">
        <v>7231</v>
      </c>
      <c r="H1172" s="394" t="s">
        <v>7232</v>
      </c>
      <c r="I1172" s="397">
        <v>300</v>
      </c>
      <c r="J1172" s="394" t="s">
        <v>7098</v>
      </c>
      <c r="K1172" s="384">
        <v>2</v>
      </c>
      <c r="L1172" s="384">
        <v>4</v>
      </c>
      <c r="M1172" s="385" t="s">
        <v>9313</v>
      </c>
      <c r="N1172" s="382" t="s">
        <v>7105</v>
      </c>
      <c r="O1172" s="386">
        <v>600</v>
      </c>
    </row>
    <row r="1173" spans="1:15" ht="16.8" customHeight="1" thickBot="1" x14ac:dyDescent="0.35">
      <c r="A1173" s="351" t="s">
        <v>9314</v>
      </c>
      <c r="B1173" s="420" t="s">
        <v>6089</v>
      </c>
      <c r="C1173" s="365" t="s">
        <v>6131</v>
      </c>
      <c r="D1173" s="366" t="s">
        <v>6126</v>
      </c>
      <c r="E1173" s="384" t="s">
        <v>4139</v>
      </c>
      <c r="F1173" s="394" t="s">
        <v>7230</v>
      </c>
      <c r="G1173" s="394" t="s">
        <v>7231</v>
      </c>
      <c r="H1173" s="394" t="s">
        <v>7232</v>
      </c>
      <c r="I1173" s="397">
        <v>300</v>
      </c>
      <c r="J1173" s="394" t="s">
        <v>7098</v>
      </c>
      <c r="K1173" s="384">
        <v>6</v>
      </c>
      <c r="L1173" s="384">
        <v>4</v>
      </c>
      <c r="M1173" s="385" t="s">
        <v>9315</v>
      </c>
      <c r="N1173" s="382" t="s">
        <v>8061</v>
      </c>
      <c r="O1173" s="383">
        <v>1.8</v>
      </c>
    </row>
    <row r="1174" spans="1:15" ht="16.8" customHeight="1" thickBot="1" x14ac:dyDescent="0.35">
      <c r="A1174" s="351" t="s">
        <v>9316</v>
      </c>
      <c r="B1174" s="402" t="s">
        <v>6094</v>
      </c>
      <c r="C1174" s="365" t="s">
        <v>6131</v>
      </c>
      <c r="D1174" s="366" t="s">
        <v>6126</v>
      </c>
      <c r="E1174" s="384" t="s">
        <v>4139</v>
      </c>
      <c r="F1174" s="394" t="s">
        <v>7230</v>
      </c>
      <c r="G1174" s="394" t="s">
        <v>7231</v>
      </c>
      <c r="H1174" s="394" t="s">
        <v>7232</v>
      </c>
      <c r="I1174" s="395">
        <v>1</v>
      </c>
      <c r="J1174" s="394" t="s">
        <v>7101</v>
      </c>
      <c r="K1174" s="384">
        <v>1</v>
      </c>
      <c r="L1174" s="384">
        <v>4</v>
      </c>
      <c r="M1174" s="385" t="s">
        <v>9317</v>
      </c>
      <c r="N1174" s="382" t="s">
        <v>7101</v>
      </c>
      <c r="O1174" s="383">
        <v>1</v>
      </c>
    </row>
    <row r="1175" spans="1:15" ht="16.8" customHeight="1" thickBot="1" x14ac:dyDescent="0.35">
      <c r="A1175" s="351" t="s">
        <v>2987</v>
      </c>
      <c r="B1175" s="402" t="s">
        <v>6094</v>
      </c>
      <c r="C1175" s="365" t="s">
        <v>6131</v>
      </c>
      <c r="D1175" s="366" t="s">
        <v>6126</v>
      </c>
      <c r="E1175" s="384" t="s">
        <v>4139</v>
      </c>
      <c r="F1175" s="394" t="s">
        <v>7230</v>
      </c>
      <c r="G1175" s="394" t="s">
        <v>7231</v>
      </c>
      <c r="H1175" s="394" t="s">
        <v>7232</v>
      </c>
      <c r="I1175" s="397">
        <v>300</v>
      </c>
      <c r="J1175" s="394" t="s">
        <v>7098</v>
      </c>
      <c r="K1175" s="384">
        <v>5</v>
      </c>
      <c r="L1175" s="384">
        <v>4</v>
      </c>
      <c r="M1175" s="385" t="s">
        <v>9318</v>
      </c>
      <c r="N1175" s="382" t="s">
        <v>7109</v>
      </c>
      <c r="O1175" s="383">
        <v>1.5</v>
      </c>
    </row>
    <row r="1176" spans="1:15" ht="16.8" customHeight="1" thickBot="1" x14ac:dyDescent="0.35">
      <c r="A1176" s="352" t="s">
        <v>9319</v>
      </c>
      <c r="B1176" s="411" t="s">
        <v>6977</v>
      </c>
      <c r="C1176" s="365" t="s">
        <v>6131</v>
      </c>
      <c r="D1176" s="366" t="s">
        <v>6126</v>
      </c>
      <c r="E1176" s="384" t="s">
        <v>4139</v>
      </c>
      <c r="F1176" s="394" t="s">
        <v>7230</v>
      </c>
      <c r="G1176" s="394" t="s">
        <v>7231</v>
      </c>
      <c r="H1176" s="394" t="s">
        <v>7232</v>
      </c>
      <c r="I1176" s="397">
        <v>300</v>
      </c>
      <c r="J1176" s="394" t="s">
        <v>7098</v>
      </c>
      <c r="K1176" s="384">
        <v>1</v>
      </c>
      <c r="L1176" s="384">
        <v>4</v>
      </c>
      <c r="M1176" s="385" t="s">
        <v>9320</v>
      </c>
      <c r="N1176" s="382" t="s">
        <v>7098</v>
      </c>
      <c r="O1176" s="386">
        <v>300</v>
      </c>
    </row>
    <row r="1177" spans="1:15" ht="16.8" customHeight="1" thickBot="1" x14ac:dyDescent="0.35">
      <c r="A1177" s="352" t="s">
        <v>9321</v>
      </c>
      <c r="B1177" s="404" t="s">
        <v>6083</v>
      </c>
      <c r="C1177" s="365" t="s">
        <v>6131</v>
      </c>
      <c r="D1177" s="366" t="s">
        <v>6126</v>
      </c>
      <c r="E1177" s="384" t="s">
        <v>4139</v>
      </c>
      <c r="F1177" s="394" t="s">
        <v>7230</v>
      </c>
      <c r="G1177" s="394" t="s">
        <v>7231</v>
      </c>
      <c r="H1177" s="394" t="s">
        <v>7232</v>
      </c>
      <c r="I1177" s="397">
        <v>500</v>
      </c>
      <c r="J1177" s="394" t="s">
        <v>7095</v>
      </c>
      <c r="K1177" s="384">
        <v>1</v>
      </c>
      <c r="L1177" s="384">
        <v>4</v>
      </c>
      <c r="M1177" s="385" t="s">
        <v>9322</v>
      </c>
      <c r="N1177" s="382" t="s">
        <v>7095</v>
      </c>
      <c r="O1177" s="386">
        <v>500</v>
      </c>
    </row>
    <row r="1178" spans="1:15" ht="16.8" customHeight="1" thickBot="1" x14ac:dyDescent="0.35">
      <c r="A1178" s="352" t="s">
        <v>9323</v>
      </c>
      <c r="B1178" s="396" t="s">
        <v>6110</v>
      </c>
      <c r="C1178" s="365" t="s">
        <v>6131</v>
      </c>
      <c r="D1178" s="366" t="s">
        <v>6126</v>
      </c>
      <c r="E1178" s="384" t="s">
        <v>4139</v>
      </c>
      <c r="F1178" s="394" t="s">
        <v>7230</v>
      </c>
      <c r="G1178" s="394" t="s">
        <v>7231</v>
      </c>
      <c r="H1178" s="394" t="s">
        <v>7232</v>
      </c>
      <c r="I1178" s="397">
        <v>900</v>
      </c>
      <c r="J1178" s="394" t="s">
        <v>7121</v>
      </c>
      <c r="K1178" s="384">
        <v>1</v>
      </c>
      <c r="L1178" s="384">
        <v>4</v>
      </c>
      <c r="M1178" s="385" t="s">
        <v>9324</v>
      </c>
      <c r="N1178" s="382" t="s">
        <v>7121</v>
      </c>
      <c r="O1178" s="386">
        <v>900</v>
      </c>
    </row>
    <row r="1179" spans="1:15" ht="16.8" customHeight="1" thickBot="1" x14ac:dyDescent="0.35">
      <c r="A1179" s="351" t="s">
        <v>9325</v>
      </c>
      <c r="B1179" s="437" t="s">
        <v>6870</v>
      </c>
      <c r="C1179" s="365" t="s">
        <v>6131</v>
      </c>
      <c r="D1179" s="345" t="s">
        <v>6128</v>
      </c>
      <c r="E1179" s="384" t="s">
        <v>4139</v>
      </c>
      <c r="F1179" s="394" t="s">
        <v>7230</v>
      </c>
      <c r="G1179" s="394" t="s">
        <v>7231</v>
      </c>
      <c r="H1179" s="394" t="s">
        <v>7232</v>
      </c>
      <c r="I1179" s="395">
        <v>1</v>
      </c>
      <c r="J1179" s="394" t="s">
        <v>7101</v>
      </c>
      <c r="K1179" s="384">
        <v>1</v>
      </c>
      <c r="L1179" s="384">
        <v>4</v>
      </c>
      <c r="M1179" s="385" t="s">
        <v>9326</v>
      </c>
      <c r="N1179" s="382" t="s">
        <v>7101</v>
      </c>
      <c r="O1179" s="383">
        <v>1</v>
      </c>
    </row>
    <row r="1180" spans="1:15" ht="16.8" customHeight="1" thickBot="1" x14ac:dyDescent="0.35">
      <c r="A1180" s="351" t="s">
        <v>9327</v>
      </c>
      <c r="B1180" s="437" t="s">
        <v>6870</v>
      </c>
      <c r="C1180" s="365" t="s">
        <v>6131</v>
      </c>
      <c r="D1180" s="366" t="s">
        <v>6126</v>
      </c>
      <c r="E1180" s="384" t="s">
        <v>4139</v>
      </c>
      <c r="F1180" s="394" t="s">
        <v>7230</v>
      </c>
      <c r="G1180" s="394" t="s">
        <v>7231</v>
      </c>
      <c r="H1180" s="394" t="s">
        <v>7232</v>
      </c>
      <c r="I1180" s="397">
        <v>300</v>
      </c>
      <c r="J1180" s="394" t="s">
        <v>7098</v>
      </c>
      <c r="K1180" s="384">
        <v>1</v>
      </c>
      <c r="L1180" s="384">
        <v>4</v>
      </c>
      <c r="M1180" s="385" t="s">
        <v>9328</v>
      </c>
      <c r="N1180" s="382" t="s">
        <v>7098</v>
      </c>
      <c r="O1180" s="386">
        <v>300</v>
      </c>
    </row>
    <row r="1181" spans="1:15" ht="16.8" customHeight="1" thickBot="1" x14ac:dyDescent="0.35">
      <c r="A1181" s="351" t="s">
        <v>9329</v>
      </c>
      <c r="B1181" s="413" t="s">
        <v>7169</v>
      </c>
      <c r="C1181" s="365" t="s">
        <v>6131</v>
      </c>
      <c r="D1181" s="366" t="s">
        <v>6126</v>
      </c>
      <c r="E1181" s="384" t="s">
        <v>4139</v>
      </c>
      <c r="F1181" s="394" t="s">
        <v>7230</v>
      </c>
      <c r="G1181" s="394" t="s">
        <v>7234</v>
      </c>
      <c r="H1181" s="394" t="s">
        <v>7232</v>
      </c>
      <c r="I1181" s="397">
        <v>300</v>
      </c>
      <c r="J1181" s="394" t="s">
        <v>7098</v>
      </c>
      <c r="K1181" s="384">
        <v>1</v>
      </c>
      <c r="L1181" s="384">
        <v>4</v>
      </c>
      <c r="M1181" s="385" t="s">
        <v>9330</v>
      </c>
      <c r="N1181" s="382" t="s">
        <v>7098</v>
      </c>
      <c r="O1181" s="386">
        <v>300</v>
      </c>
    </row>
    <row r="1182" spans="1:15" ht="16.8" customHeight="1" thickBot="1" x14ac:dyDescent="0.35">
      <c r="A1182" s="351" t="s">
        <v>9331</v>
      </c>
      <c r="B1182" s="413" t="s">
        <v>7170</v>
      </c>
      <c r="C1182" s="365" t="s">
        <v>6131</v>
      </c>
      <c r="D1182" s="366" t="s">
        <v>6126</v>
      </c>
      <c r="E1182" s="384" t="s">
        <v>4139</v>
      </c>
      <c r="F1182" s="394" t="s">
        <v>7235</v>
      </c>
      <c r="G1182" s="394" t="s">
        <v>7233</v>
      </c>
      <c r="H1182" s="394" t="s">
        <v>7232</v>
      </c>
      <c r="I1182" s="395">
        <v>1</v>
      </c>
      <c r="J1182" s="394" t="s">
        <v>7101</v>
      </c>
      <c r="K1182" s="384">
        <v>1</v>
      </c>
      <c r="L1182" s="384">
        <v>4</v>
      </c>
      <c r="M1182" s="385" t="s">
        <v>9332</v>
      </c>
      <c r="N1182" s="382" t="s">
        <v>7101</v>
      </c>
      <c r="O1182" s="383">
        <v>1</v>
      </c>
    </row>
    <row r="1183" spans="1:15" ht="16.8" customHeight="1" thickBot="1" x14ac:dyDescent="0.35">
      <c r="A1183" s="351" t="s">
        <v>9333</v>
      </c>
      <c r="B1183" s="458" t="s">
        <v>9334</v>
      </c>
      <c r="C1183" s="365" t="s">
        <v>6131</v>
      </c>
      <c r="D1183" s="366" t="s">
        <v>6126</v>
      </c>
      <c r="E1183" s="384" t="s">
        <v>4139</v>
      </c>
      <c r="F1183" s="394" t="s">
        <v>7230</v>
      </c>
      <c r="G1183" s="394" t="s">
        <v>7231</v>
      </c>
      <c r="H1183" s="394" t="s">
        <v>7232</v>
      </c>
      <c r="I1183" s="397">
        <v>400</v>
      </c>
      <c r="J1183" s="394" t="s">
        <v>9335</v>
      </c>
      <c r="K1183" s="384">
        <v>1</v>
      </c>
      <c r="L1183" s="384">
        <v>5</v>
      </c>
      <c r="M1183" s="385" t="s">
        <v>9336</v>
      </c>
      <c r="N1183" s="382" t="s">
        <v>9335</v>
      </c>
      <c r="O1183" s="386">
        <v>400</v>
      </c>
    </row>
    <row r="1184" spans="1:15" ht="16.8" customHeight="1" thickBot="1" x14ac:dyDescent="0.35">
      <c r="A1184" s="351" t="s">
        <v>9337</v>
      </c>
      <c r="B1184" s="441" t="s">
        <v>6971</v>
      </c>
      <c r="C1184" s="365" t="s">
        <v>6131</v>
      </c>
      <c r="D1184" s="366" t="s">
        <v>6126</v>
      </c>
      <c r="E1184" s="384" t="s">
        <v>4139</v>
      </c>
      <c r="F1184" s="394" t="s">
        <v>7230</v>
      </c>
      <c r="G1184" s="394" t="s">
        <v>7231</v>
      </c>
      <c r="H1184" s="394" t="s">
        <v>7232</v>
      </c>
      <c r="I1184" s="397">
        <v>500</v>
      </c>
      <c r="J1184" s="394" t="s">
        <v>7095</v>
      </c>
      <c r="K1184" s="384">
        <v>1</v>
      </c>
      <c r="L1184" s="384">
        <v>5</v>
      </c>
      <c r="M1184" s="385" t="s">
        <v>9338</v>
      </c>
      <c r="N1184" s="382" t="s">
        <v>7095</v>
      </c>
      <c r="O1184" s="386">
        <v>500</v>
      </c>
    </row>
    <row r="1185" spans="1:15" ht="16.8" customHeight="1" thickBot="1" x14ac:dyDescent="0.35">
      <c r="A1185" s="351" t="s">
        <v>9339</v>
      </c>
      <c r="B1185" s="453" t="s">
        <v>8094</v>
      </c>
      <c r="C1185" s="365" t="s">
        <v>6131</v>
      </c>
      <c r="D1185" s="366" t="s">
        <v>6126</v>
      </c>
      <c r="E1185" s="384" t="s">
        <v>4139</v>
      </c>
      <c r="F1185" s="394" t="s">
        <v>7230</v>
      </c>
      <c r="G1185" s="394" t="s">
        <v>7231</v>
      </c>
      <c r="H1185" s="394" t="s">
        <v>7232</v>
      </c>
      <c r="I1185" s="397">
        <v>300</v>
      </c>
      <c r="J1185" s="394" t="s">
        <v>7098</v>
      </c>
      <c r="K1185" s="384">
        <v>1</v>
      </c>
      <c r="L1185" s="384">
        <v>5</v>
      </c>
      <c r="M1185" s="385" t="s">
        <v>9340</v>
      </c>
      <c r="N1185" s="382" t="s">
        <v>7098</v>
      </c>
      <c r="O1185" s="386">
        <v>300</v>
      </c>
    </row>
    <row r="1186" spans="1:15" ht="16.8" customHeight="1" thickBot="1" x14ac:dyDescent="0.35">
      <c r="A1186" s="351" t="s">
        <v>9341</v>
      </c>
      <c r="B1186" s="453" t="s">
        <v>8094</v>
      </c>
      <c r="C1186" s="365" t="s">
        <v>6131</v>
      </c>
      <c r="D1186" s="366" t="s">
        <v>6126</v>
      </c>
      <c r="E1186" s="384" t="s">
        <v>4139</v>
      </c>
      <c r="F1186" s="394" t="s">
        <v>7230</v>
      </c>
      <c r="G1186" s="394" t="s">
        <v>7231</v>
      </c>
      <c r="H1186" s="394" t="s">
        <v>7232</v>
      </c>
      <c r="I1186" s="397">
        <v>300</v>
      </c>
      <c r="J1186" s="394" t="s">
        <v>7098</v>
      </c>
      <c r="K1186" s="384">
        <v>1</v>
      </c>
      <c r="L1186" s="384">
        <v>5</v>
      </c>
      <c r="M1186" s="385" t="s">
        <v>9342</v>
      </c>
      <c r="N1186" s="382" t="s">
        <v>7098</v>
      </c>
      <c r="O1186" s="386">
        <v>300</v>
      </c>
    </row>
    <row r="1187" spans="1:15" ht="16.8" customHeight="1" thickBot="1" x14ac:dyDescent="0.35">
      <c r="A1187" s="351" t="s">
        <v>9343</v>
      </c>
      <c r="B1187" s="437" t="s">
        <v>6980</v>
      </c>
      <c r="C1187" s="365" t="s">
        <v>6131</v>
      </c>
      <c r="D1187" s="366" t="s">
        <v>6126</v>
      </c>
      <c r="E1187" s="384" t="s">
        <v>4139</v>
      </c>
      <c r="F1187" s="394" t="s">
        <v>7230</v>
      </c>
      <c r="G1187" s="394" t="s">
        <v>7231</v>
      </c>
      <c r="H1187" s="394" t="s">
        <v>7232</v>
      </c>
      <c r="I1187" s="397">
        <v>300</v>
      </c>
      <c r="J1187" s="394" t="s">
        <v>7098</v>
      </c>
      <c r="K1187" s="384">
        <v>1</v>
      </c>
      <c r="L1187" s="384">
        <v>5</v>
      </c>
      <c r="M1187" s="385" t="s">
        <v>9344</v>
      </c>
      <c r="N1187" s="382" t="s">
        <v>7098</v>
      </c>
      <c r="O1187" s="386">
        <v>300</v>
      </c>
    </row>
    <row r="1188" spans="1:15" ht="16.8" customHeight="1" thickBot="1" x14ac:dyDescent="0.35">
      <c r="A1188" s="351" t="s">
        <v>616</v>
      </c>
      <c r="B1188" s="427" t="s">
        <v>1102</v>
      </c>
      <c r="C1188" s="365" t="s">
        <v>6131</v>
      </c>
      <c r="D1188" s="366" t="s">
        <v>6126</v>
      </c>
      <c r="E1188" s="384" t="s">
        <v>4139</v>
      </c>
      <c r="F1188" s="394" t="s">
        <v>7230</v>
      </c>
      <c r="G1188" s="394" t="s">
        <v>7231</v>
      </c>
      <c r="H1188" s="394" t="s">
        <v>7232</v>
      </c>
      <c r="I1188" s="397">
        <v>700</v>
      </c>
      <c r="J1188" s="394" t="s">
        <v>7107</v>
      </c>
      <c r="K1188" s="384">
        <v>1</v>
      </c>
      <c r="L1188" s="384">
        <v>5</v>
      </c>
      <c r="M1188" s="385" t="s">
        <v>9345</v>
      </c>
      <c r="N1188" s="382" t="s">
        <v>7107</v>
      </c>
      <c r="O1188" s="386">
        <v>700</v>
      </c>
    </row>
    <row r="1189" spans="1:15" ht="16.8" customHeight="1" thickBot="1" x14ac:dyDescent="0.35">
      <c r="A1189" s="351" t="s">
        <v>9346</v>
      </c>
      <c r="B1189" s="427" t="s">
        <v>1102</v>
      </c>
      <c r="C1189" s="365" t="s">
        <v>6131</v>
      </c>
      <c r="D1189" s="345" t="s">
        <v>6128</v>
      </c>
      <c r="E1189" s="384" t="s">
        <v>4139</v>
      </c>
      <c r="F1189" s="394" t="s">
        <v>7230</v>
      </c>
      <c r="G1189" s="394" t="s">
        <v>7231</v>
      </c>
      <c r="H1189" s="394" t="s">
        <v>7232</v>
      </c>
      <c r="I1189" s="397">
        <v>700</v>
      </c>
      <c r="J1189" s="394" t="s">
        <v>7107</v>
      </c>
      <c r="K1189" s="384">
        <v>2</v>
      </c>
      <c r="L1189" s="384">
        <v>5</v>
      </c>
      <c r="M1189" s="385" t="s">
        <v>9347</v>
      </c>
      <c r="N1189" s="382" t="s">
        <v>7119</v>
      </c>
      <c r="O1189" s="383">
        <v>1.4</v>
      </c>
    </row>
    <row r="1190" spans="1:15" ht="16.8" customHeight="1" thickBot="1" x14ac:dyDescent="0.35">
      <c r="A1190" s="351" t="s">
        <v>9348</v>
      </c>
      <c r="B1190" s="365" t="s">
        <v>9349</v>
      </c>
      <c r="C1190" s="365" t="s">
        <v>6131</v>
      </c>
      <c r="D1190" s="366" t="s">
        <v>6126</v>
      </c>
      <c r="E1190" s="384" t="s">
        <v>4139</v>
      </c>
      <c r="F1190" s="394" t="s">
        <v>7230</v>
      </c>
      <c r="G1190" s="394" t="s">
        <v>7231</v>
      </c>
      <c r="H1190" s="394" t="s">
        <v>7232</v>
      </c>
      <c r="I1190" s="397">
        <v>300</v>
      </c>
      <c r="J1190" s="394" t="s">
        <v>7098</v>
      </c>
      <c r="K1190" s="384">
        <v>1</v>
      </c>
      <c r="L1190" s="384">
        <v>5</v>
      </c>
      <c r="M1190" s="385" t="s">
        <v>9350</v>
      </c>
      <c r="N1190" s="382" t="s">
        <v>7098</v>
      </c>
      <c r="O1190" s="386">
        <v>300</v>
      </c>
    </row>
    <row r="1191" spans="1:15" ht="16.8" customHeight="1" thickBot="1" x14ac:dyDescent="0.35">
      <c r="A1191" s="351" t="s">
        <v>9351</v>
      </c>
      <c r="B1191" s="428" t="s">
        <v>6891</v>
      </c>
      <c r="C1191" s="365" t="s">
        <v>6131</v>
      </c>
      <c r="D1191" s="366" t="s">
        <v>6126</v>
      </c>
      <c r="E1191" s="384" t="s">
        <v>4139</v>
      </c>
      <c r="F1191" s="394" t="s">
        <v>7230</v>
      </c>
      <c r="G1191" s="394" t="s">
        <v>7231</v>
      </c>
      <c r="H1191" s="394" t="s">
        <v>7232</v>
      </c>
      <c r="I1191" s="397">
        <v>300</v>
      </c>
      <c r="J1191" s="394" t="s">
        <v>7098</v>
      </c>
      <c r="K1191" s="384">
        <v>1</v>
      </c>
      <c r="L1191" s="384">
        <v>5</v>
      </c>
      <c r="M1191" s="385" t="s">
        <v>9352</v>
      </c>
      <c r="N1191" s="382" t="s">
        <v>7098</v>
      </c>
      <c r="O1191" s="386">
        <v>300</v>
      </c>
    </row>
    <row r="1192" spans="1:15" ht="16.8" customHeight="1" thickBot="1" x14ac:dyDescent="0.35">
      <c r="A1192" s="351" t="s">
        <v>9353</v>
      </c>
      <c r="B1192" s="414" t="s">
        <v>1119</v>
      </c>
      <c r="C1192" s="365" t="s">
        <v>6131</v>
      </c>
      <c r="D1192" s="366" t="s">
        <v>6126</v>
      </c>
      <c r="E1192" s="384" t="s">
        <v>4139</v>
      </c>
      <c r="F1192" s="394" t="s">
        <v>7230</v>
      </c>
      <c r="G1192" s="394" t="s">
        <v>7231</v>
      </c>
      <c r="H1192" s="394" t="s">
        <v>7232</v>
      </c>
      <c r="I1192" s="397">
        <v>300</v>
      </c>
      <c r="J1192" s="394" t="s">
        <v>7098</v>
      </c>
      <c r="K1192" s="384">
        <v>2</v>
      </c>
      <c r="L1192" s="384">
        <v>5</v>
      </c>
      <c r="M1192" s="385" t="s">
        <v>9354</v>
      </c>
      <c r="N1192" s="382" t="s">
        <v>7105</v>
      </c>
      <c r="O1192" s="386">
        <v>600</v>
      </c>
    </row>
    <row r="1193" spans="1:15" ht="16.8" customHeight="1" thickBot="1" x14ac:dyDescent="0.35">
      <c r="A1193" s="351" t="s">
        <v>617</v>
      </c>
      <c r="B1193" s="365" t="s">
        <v>6982</v>
      </c>
      <c r="C1193" s="365" t="s">
        <v>6131</v>
      </c>
      <c r="D1193" s="345" t="s">
        <v>6128</v>
      </c>
      <c r="E1193" s="384" t="s">
        <v>4139</v>
      </c>
      <c r="F1193" s="394" t="s">
        <v>7230</v>
      </c>
      <c r="G1193" s="394" t="s">
        <v>7231</v>
      </c>
      <c r="H1193" s="394" t="s">
        <v>7232</v>
      </c>
      <c r="I1193" s="395">
        <v>1.4</v>
      </c>
      <c r="J1193" s="394" t="s">
        <v>7099</v>
      </c>
      <c r="K1193" s="384">
        <v>2</v>
      </c>
      <c r="L1193" s="384">
        <v>5</v>
      </c>
      <c r="M1193" s="385" t="s">
        <v>618</v>
      </c>
      <c r="N1193" s="382" t="s">
        <v>7115</v>
      </c>
      <c r="O1193" s="383">
        <v>2.8</v>
      </c>
    </row>
    <row r="1194" spans="1:15" ht="16.8" customHeight="1" thickBot="1" x14ac:dyDescent="0.35">
      <c r="A1194" s="351" t="s">
        <v>9355</v>
      </c>
      <c r="B1194" s="416" t="s">
        <v>6064</v>
      </c>
      <c r="C1194" s="365" t="s">
        <v>6131</v>
      </c>
      <c r="D1194" s="366" t="s">
        <v>6126</v>
      </c>
      <c r="E1194" s="384" t="s">
        <v>4139</v>
      </c>
      <c r="F1194" s="394" t="s">
        <v>7230</v>
      </c>
      <c r="G1194" s="394" t="s">
        <v>7231</v>
      </c>
      <c r="H1194" s="394" t="s">
        <v>7232</v>
      </c>
      <c r="I1194" s="397">
        <v>300</v>
      </c>
      <c r="J1194" s="394" t="s">
        <v>7098</v>
      </c>
      <c r="K1194" s="384">
        <v>1</v>
      </c>
      <c r="L1194" s="384">
        <v>5</v>
      </c>
      <c r="M1194" s="385" t="s">
        <v>9356</v>
      </c>
      <c r="N1194" s="382" t="s">
        <v>7098</v>
      </c>
      <c r="O1194" s="386">
        <v>300</v>
      </c>
    </row>
    <row r="1195" spans="1:15" ht="16.8" customHeight="1" thickBot="1" x14ac:dyDescent="0.35">
      <c r="A1195" s="351" t="s">
        <v>9357</v>
      </c>
      <c r="B1195" s="430" t="s">
        <v>6071</v>
      </c>
      <c r="C1195" s="365" t="s">
        <v>6131</v>
      </c>
      <c r="D1195" s="366" t="s">
        <v>6126</v>
      </c>
      <c r="E1195" s="384" t="s">
        <v>4139</v>
      </c>
      <c r="F1195" s="394" t="s">
        <v>7230</v>
      </c>
      <c r="G1195" s="394" t="s">
        <v>7231</v>
      </c>
      <c r="H1195" s="394" t="s">
        <v>7232</v>
      </c>
      <c r="I1195" s="397">
        <v>300</v>
      </c>
      <c r="J1195" s="394" t="s">
        <v>7098</v>
      </c>
      <c r="K1195" s="384">
        <v>1</v>
      </c>
      <c r="L1195" s="384">
        <v>5</v>
      </c>
      <c r="M1195" s="385" t="s">
        <v>9358</v>
      </c>
      <c r="N1195" s="382" t="s">
        <v>7098</v>
      </c>
      <c r="O1195" s="386">
        <v>300</v>
      </c>
    </row>
    <row r="1196" spans="1:15" ht="16.8" customHeight="1" thickBot="1" x14ac:dyDescent="0.35">
      <c r="A1196" s="351" t="s">
        <v>9341</v>
      </c>
      <c r="B1196" s="418" t="s">
        <v>6873</v>
      </c>
      <c r="C1196" s="365" t="s">
        <v>6131</v>
      </c>
      <c r="D1196" s="366" t="s">
        <v>6126</v>
      </c>
      <c r="E1196" s="384" t="s">
        <v>4139</v>
      </c>
      <c r="F1196" s="394" t="s">
        <v>7230</v>
      </c>
      <c r="G1196" s="394" t="s">
        <v>7231</v>
      </c>
      <c r="H1196" s="394" t="s">
        <v>7232</v>
      </c>
      <c r="I1196" s="397">
        <v>300</v>
      </c>
      <c r="J1196" s="394" t="s">
        <v>7098</v>
      </c>
      <c r="K1196" s="384">
        <v>1</v>
      </c>
      <c r="L1196" s="384">
        <v>5</v>
      </c>
      <c r="M1196" s="385" t="s">
        <v>9359</v>
      </c>
      <c r="N1196" s="382" t="s">
        <v>7098</v>
      </c>
      <c r="O1196" s="386">
        <v>300</v>
      </c>
    </row>
    <row r="1197" spans="1:15" ht="16.8" customHeight="1" thickBot="1" x14ac:dyDescent="0.35">
      <c r="A1197" s="351" t="s">
        <v>9360</v>
      </c>
      <c r="B1197" s="418" t="s">
        <v>6873</v>
      </c>
      <c r="C1197" s="365" t="s">
        <v>6131</v>
      </c>
      <c r="D1197" s="366" t="s">
        <v>6126</v>
      </c>
      <c r="E1197" s="384" t="s">
        <v>4139</v>
      </c>
      <c r="F1197" s="394" t="s">
        <v>7230</v>
      </c>
      <c r="G1197" s="394" t="s">
        <v>7231</v>
      </c>
      <c r="H1197" s="394" t="s">
        <v>7232</v>
      </c>
      <c r="I1197" s="397">
        <v>300</v>
      </c>
      <c r="J1197" s="394" t="s">
        <v>7098</v>
      </c>
      <c r="K1197" s="384">
        <v>2</v>
      </c>
      <c r="L1197" s="384">
        <v>5</v>
      </c>
      <c r="M1197" s="385" t="s">
        <v>9361</v>
      </c>
      <c r="N1197" s="382" t="s">
        <v>7105</v>
      </c>
      <c r="O1197" s="386">
        <v>600</v>
      </c>
    </row>
    <row r="1198" spans="1:15" ht="16.8" customHeight="1" thickBot="1" x14ac:dyDescent="0.35">
      <c r="A1198" s="351" t="s">
        <v>9341</v>
      </c>
      <c r="B1198" s="399" t="s">
        <v>6104</v>
      </c>
      <c r="C1198" s="365" t="s">
        <v>6131</v>
      </c>
      <c r="D1198" s="366" t="s">
        <v>6126</v>
      </c>
      <c r="E1198" s="384" t="s">
        <v>4139</v>
      </c>
      <c r="F1198" s="394" t="s">
        <v>7230</v>
      </c>
      <c r="G1198" s="394" t="s">
        <v>7231</v>
      </c>
      <c r="H1198" s="394" t="s">
        <v>7232</v>
      </c>
      <c r="I1198" s="397">
        <v>300</v>
      </c>
      <c r="J1198" s="394" t="s">
        <v>7098</v>
      </c>
      <c r="K1198" s="384">
        <v>1</v>
      </c>
      <c r="L1198" s="384">
        <v>5</v>
      </c>
      <c r="M1198" s="385" t="s">
        <v>9362</v>
      </c>
      <c r="N1198" s="382" t="s">
        <v>7098</v>
      </c>
      <c r="O1198" s="386">
        <v>300</v>
      </c>
    </row>
    <row r="1199" spans="1:15" ht="16.8" customHeight="1" thickBot="1" x14ac:dyDescent="0.35">
      <c r="A1199" s="351" t="s">
        <v>5676</v>
      </c>
      <c r="B1199" s="432" t="s">
        <v>6872</v>
      </c>
      <c r="C1199" s="365" t="s">
        <v>6131</v>
      </c>
      <c r="D1199" s="366" t="s">
        <v>6126</v>
      </c>
      <c r="E1199" s="384" t="s">
        <v>4139</v>
      </c>
      <c r="F1199" s="394" t="s">
        <v>7230</v>
      </c>
      <c r="G1199" s="394" t="s">
        <v>7231</v>
      </c>
      <c r="H1199" s="394" t="s">
        <v>7232</v>
      </c>
      <c r="I1199" s="395">
        <v>1</v>
      </c>
      <c r="J1199" s="394" t="s">
        <v>7101</v>
      </c>
      <c r="K1199" s="384">
        <v>2</v>
      </c>
      <c r="L1199" s="384">
        <v>5</v>
      </c>
      <c r="M1199" s="385" t="s">
        <v>9363</v>
      </c>
      <c r="N1199" s="382" t="s">
        <v>7114</v>
      </c>
      <c r="O1199" s="383">
        <v>2</v>
      </c>
    </row>
    <row r="1200" spans="1:15" ht="16.8" customHeight="1" thickBot="1" x14ac:dyDescent="0.35">
      <c r="A1200" s="351" t="s">
        <v>9364</v>
      </c>
      <c r="B1200" s="432" t="s">
        <v>6872</v>
      </c>
      <c r="C1200" s="365" t="s">
        <v>6131</v>
      </c>
      <c r="D1200" s="366" t="s">
        <v>6126</v>
      </c>
      <c r="E1200" s="384" t="s">
        <v>4139</v>
      </c>
      <c r="F1200" s="394" t="s">
        <v>7230</v>
      </c>
      <c r="G1200" s="394" t="s">
        <v>7231</v>
      </c>
      <c r="H1200" s="394" t="s">
        <v>7232</v>
      </c>
      <c r="I1200" s="397">
        <v>300</v>
      </c>
      <c r="J1200" s="394" t="s">
        <v>7098</v>
      </c>
      <c r="K1200" s="384">
        <v>1</v>
      </c>
      <c r="L1200" s="384">
        <v>5</v>
      </c>
      <c r="M1200" s="385" t="s">
        <v>9365</v>
      </c>
      <c r="N1200" s="382" t="s">
        <v>7098</v>
      </c>
      <c r="O1200" s="386">
        <v>300</v>
      </c>
    </row>
    <row r="1201" spans="1:15" ht="16.8" customHeight="1" thickBot="1" x14ac:dyDescent="0.35">
      <c r="A1201" s="351" t="s">
        <v>9337</v>
      </c>
      <c r="B1201" s="432" t="s">
        <v>6872</v>
      </c>
      <c r="C1201" s="365" t="s">
        <v>6131</v>
      </c>
      <c r="D1201" s="366" t="s">
        <v>6126</v>
      </c>
      <c r="E1201" s="384" t="s">
        <v>4139</v>
      </c>
      <c r="F1201" s="394" t="s">
        <v>7230</v>
      </c>
      <c r="G1201" s="394" t="s">
        <v>7231</v>
      </c>
      <c r="H1201" s="394" t="s">
        <v>7232</v>
      </c>
      <c r="I1201" s="397">
        <v>300</v>
      </c>
      <c r="J1201" s="394" t="s">
        <v>7098</v>
      </c>
      <c r="K1201" s="384">
        <v>1</v>
      </c>
      <c r="L1201" s="384">
        <v>5</v>
      </c>
      <c r="M1201" s="385" t="s">
        <v>9366</v>
      </c>
      <c r="N1201" s="382" t="s">
        <v>7098</v>
      </c>
      <c r="O1201" s="386">
        <v>300</v>
      </c>
    </row>
    <row r="1202" spans="1:15" ht="16.8" customHeight="1" thickBot="1" x14ac:dyDescent="0.35">
      <c r="A1202" s="351" t="s">
        <v>9341</v>
      </c>
      <c r="B1202" s="429" t="s">
        <v>6086</v>
      </c>
      <c r="C1202" s="365" t="s">
        <v>6131</v>
      </c>
      <c r="D1202" s="348" t="s">
        <v>6150</v>
      </c>
      <c r="E1202" s="384" t="s">
        <v>4139</v>
      </c>
      <c r="F1202" s="394" t="s">
        <v>7230</v>
      </c>
      <c r="G1202" s="394" t="s">
        <v>7231</v>
      </c>
      <c r="H1202" s="394" t="s">
        <v>7232</v>
      </c>
      <c r="I1202" s="397">
        <v>500</v>
      </c>
      <c r="J1202" s="394" t="s">
        <v>7095</v>
      </c>
      <c r="K1202" s="384">
        <v>1</v>
      </c>
      <c r="L1202" s="384">
        <v>5</v>
      </c>
      <c r="M1202" s="385" t="s">
        <v>9367</v>
      </c>
      <c r="N1202" s="382" t="s">
        <v>7095</v>
      </c>
      <c r="O1202" s="386">
        <v>500</v>
      </c>
    </row>
    <row r="1203" spans="1:15" ht="16.8" customHeight="1" thickBot="1" x14ac:dyDescent="0.35">
      <c r="A1203" s="351" t="s">
        <v>9368</v>
      </c>
      <c r="B1203" s="410" t="s">
        <v>6055</v>
      </c>
      <c r="C1203" s="365" t="s">
        <v>6131</v>
      </c>
      <c r="D1203" s="366" t="s">
        <v>6126</v>
      </c>
      <c r="E1203" s="384" t="s">
        <v>4139</v>
      </c>
      <c r="F1203" s="394" t="s">
        <v>7230</v>
      </c>
      <c r="G1203" s="394" t="s">
        <v>7231</v>
      </c>
      <c r="H1203" s="394" t="s">
        <v>7232</v>
      </c>
      <c r="I1203" s="397">
        <v>300</v>
      </c>
      <c r="J1203" s="394" t="s">
        <v>7098</v>
      </c>
      <c r="K1203" s="384">
        <v>1</v>
      </c>
      <c r="L1203" s="384">
        <v>5</v>
      </c>
      <c r="M1203" s="385" t="s">
        <v>9369</v>
      </c>
      <c r="N1203" s="382" t="s">
        <v>7098</v>
      </c>
      <c r="O1203" s="386">
        <v>300</v>
      </c>
    </row>
    <row r="1204" spans="1:15" ht="16.8" customHeight="1" thickBot="1" x14ac:dyDescent="0.35">
      <c r="A1204" s="351" t="s">
        <v>9370</v>
      </c>
      <c r="B1204" s="421" t="s">
        <v>6099</v>
      </c>
      <c r="C1204" s="365" t="s">
        <v>6131</v>
      </c>
      <c r="D1204" s="366" t="s">
        <v>6126</v>
      </c>
      <c r="E1204" s="384" t="s">
        <v>4139</v>
      </c>
      <c r="F1204" s="394" t="s">
        <v>7230</v>
      </c>
      <c r="G1204" s="394" t="s">
        <v>7231</v>
      </c>
      <c r="H1204" s="394" t="s">
        <v>7232</v>
      </c>
      <c r="I1204" s="397">
        <v>300</v>
      </c>
      <c r="J1204" s="394" t="s">
        <v>7098</v>
      </c>
      <c r="K1204" s="384">
        <v>2</v>
      </c>
      <c r="L1204" s="384">
        <v>5</v>
      </c>
      <c r="M1204" s="385" t="s">
        <v>9371</v>
      </c>
      <c r="N1204" s="382" t="s">
        <v>7105</v>
      </c>
      <c r="O1204" s="386">
        <v>600</v>
      </c>
    </row>
    <row r="1205" spans="1:15" ht="16.8" customHeight="1" thickBot="1" x14ac:dyDescent="0.35">
      <c r="A1205" s="351" t="s">
        <v>9372</v>
      </c>
      <c r="B1205" s="421" t="s">
        <v>7111</v>
      </c>
      <c r="C1205" s="365" t="s">
        <v>6131</v>
      </c>
      <c r="D1205" s="366" t="s">
        <v>6126</v>
      </c>
      <c r="E1205" s="384" t="s">
        <v>4139</v>
      </c>
      <c r="F1205" s="394" t="s">
        <v>7230</v>
      </c>
      <c r="G1205" s="394" t="s">
        <v>7231</v>
      </c>
      <c r="H1205" s="394" t="s">
        <v>7232</v>
      </c>
      <c r="I1205" s="397">
        <v>300</v>
      </c>
      <c r="J1205" s="394" t="s">
        <v>7098</v>
      </c>
      <c r="K1205" s="384">
        <v>1</v>
      </c>
      <c r="L1205" s="384">
        <v>5</v>
      </c>
      <c r="M1205" s="385" t="s">
        <v>9373</v>
      </c>
      <c r="N1205" s="382" t="s">
        <v>7098</v>
      </c>
      <c r="O1205" s="386">
        <v>300</v>
      </c>
    </row>
    <row r="1206" spans="1:15" ht="16.8" customHeight="1" thickBot="1" x14ac:dyDescent="0.35">
      <c r="A1206" s="351" t="s">
        <v>9360</v>
      </c>
      <c r="B1206" s="421" t="s">
        <v>7111</v>
      </c>
      <c r="C1206" s="365" t="s">
        <v>6131</v>
      </c>
      <c r="D1206" s="366" t="s">
        <v>6126</v>
      </c>
      <c r="E1206" s="384" t="s">
        <v>4139</v>
      </c>
      <c r="F1206" s="394" t="s">
        <v>7230</v>
      </c>
      <c r="G1206" s="394" t="s">
        <v>7231</v>
      </c>
      <c r="H1206" s="394" t="s">
        <v>7232</v>
      </c>
      <c r="I1206" s="397">
        <v>300</v>
      </c>
      <c r="J1206" s="394" t="s">
        <v>7098</v>
      </c>
      <c r="K1206" s="384">
        <v>1</v>
      </c>
      <c r="L1206" s="384">
        <v>5</v>
      </c>
      <c r="M1206" s="385" t="s">
        <v>9374</v>
      </c>
      <c r="N1206" s="382" t="s">
        <v>7098</v>
      </c>
      <c r="O1206" s="386">
        <v>300</v>
      </c>
    </row>
    <row r="1207" spans="1:15" ht="16.8" customHeight="1" thickBot="1" x14ac:dyDescent="0.35">
      <c r="A1207" s="351" t="s">
        <v>9375</v>
      </c>
      <c r="B1207" s="402" t="s">
        <v>6094</v>
      </c>
      <c r="C1207" s="365" t="s">
        <v>6131</v>
      </c>
      <c r="D1207" s="366" t="s">
        <v>6126</v>
      </c>
      <c r="E1207" s="384" t="s">
        <v>4139</v>
      </c>
      <c r="F1207" s="394" t="s">
        <v>7230</v>
      </c>
      <c r="G1207" s="394" t="s">
        <v>7231</v>
      </c>
      <c r="H1207" s="394" t="s">
        <v>7232</v>
      </c>
      <c r="I1207" s="397">
        <v>700</v>
      </c>
      <c r="J1207" s="394" t="s">
        <v>7107</v>
      </c>
      <c r="K1207" s="384">
        <v>1</v>
      </c>
      <c r="L1207" s="384">
        <v>5</v>
      </c>
      <c r="M1207" s="385" t="s">
        <v>9376</v>
      </c>
      <c r="N1207" s="382" t="s">
        <v>7107</v>
      </c>
      <c r="O1207" s="386">
        <v>700</v>
      </c>
    </row>
    <row r="1208" spans="1:15" ht="16.8" customHeight="1" thickBot="1" x14ac:dyDescent="0.35">
      <c r="A1208" s="351" t="s">
        <v>9377</v>
      </c>
      <c r="B1208" s="411" t="s">
        <v>6087</v>
      </c>
      <c r="C1208" s="365" t="s">
        <v>6131</v>
      </c>
      <c r="D1208" s="366" t="s">
        <v>6126</v>
      </c>
      <c r="E1208" s="384" t="s">
        <v>4139</v>
      </c>
      <c r="F1208" s="394" t="s">
        <v>7230</v>
      </c>
      <c r="G1208" s="394" t="s">
        <v>7231</v>
      </c>
      <c r="H1208" s="394" t="s">
        <v>7232</v>
      </c>
      <c r="I1208" s="397">
        <v>300</v>
      </c>
      <c r="J1208" s="394" t="s">
        <v>7098</v>
      </c>
      <c r="K1208" s="384">
        <v>3</v>
      </c>
      <c r="L1208" s="384">
        <v>5</v>
      </c>
      <c r="M1208" s="385" t="s">
        <v>9378</v>
      </c>
      <c r="N1208" s="382" t="s">
        <v>7100</v>
      </c>
      <c r="O1208" s="386">
        <v>900</v>
      </c>
    </row>
    <row r="1209" spans="1:15" ht="16.8" customHeight="1" thickBot="1" x14ac:dyDescent="0.35">
      <c r="A1209" s="351" t="s">
        <v>3996</v>
      </c>
      <c r="B1209" s="411" t="s">
        <v>6087</v>
      </c>
      <c r="C1209" s="365" t="s">
        <v>6131</v>
      </c>
      <c r="D1209" s="366" t="s">
        <v>6126</v>
      </c>
      <c r="E1209" s="384" t="s">
        <v>4139</v>
      </c>
      <c r="F1209" s="394" t="s">
        <v>7230</v>
      </c>
      <c r="G1209" s="394" t="s">
        <v>7231</v>
      </c>
      <c r="H1209" s="394" t="s">
        <v>7232</v>
      </c>
      <c r="I1209" s="397">
        <v>300</v>
      </c>
      <c r="J1209" s="394" t="s">
        <v>7098</v>
      </c>
      <c r="K1209" s="384">
        <v>1</v>
      </c>
      <c r="L1209" s="384">
        <v>5</v>
      </c>
      <c r="M1209" s="385" t="s">
        <v>9379</v>
      </c>
      <c r="N1209" s="382" t="s">
        <v>7098</v>
      </c>
      <c r="O1209" s="386">
        <v>300</v>
      </c>
    </row>
    <row r="1210" spans="1:15" ht="16.8" customHeight="1" thickBot="1" x14ac:dyDescent="0.35">
      <c r="A1210" s="352" t="s">
        <v>3996</v>
      </c>
      <c r="B1210" s="411" t="s">
        <v>6087</v>
      </c>
      <c r="C1210" s="365" t="s">
        <v>6131</v>
      </c>
      <c r="D1210" s="366" t="s">
        <v>6126</v>
      </c>
      <c r="E1210" s="384" t="s">
        <v>4139</v>
      </c>
      <c r="F1210" s="394" t="s">
        <v>7230</v>
      </c>
      <c r="G1210" s="394" t="s">
        <v>7231</v>
      </c>
      <c r="H1210" s="394" t="s">
        <v>7232</v>
      </c>
      <c r="I1210" s="397">
        <v>300</v>
      </c>
      <c r="J1210" s="394" t="s">
        <v>7098</v>
      </c>
      <c r="K1210" s="384">
        <v>1</v>
      </c>
      <c r="L1210" s="384">
        <v>5</v>
      </c>
      <c r="M1210" s="385" t="s">
        <v>9380</v>
      </c>
      <c r="N1210" s="382" t="s">
        <v>7098</v>
      </c>
      <c r="O1210" s="386">
        <v>300</v>
      </c>
    </row>
    <row r="1211" spans="1:15" ht="16.8" customHeight="1" thickBot="1" x14ac:dyDescent="0.35">
      <c r="A1211" s="351" t="s">
        <v>9381</v>
      </c>
      <c r="B1211" s="403" t="s">
        <v>6877</v>
      </c>
      <c r="C1211" s="365" t="s">
        <v>6131</v>
      </c>
      <c r="D1211" s="366" t="s">
        <v>6126</v>
      </c>
      <c r="E1211" s="384" t="s">
        <v>4139</v>
      </c>
      <c r="F1211" s="394" t="s">
        <v>7230</v>
      </c>
      <c r="G1211" s="394" t="s">
        <v>7231</v>
      </c>
      <c r="H1211" s="394" t="s">
        <v>7232</v>
      </c>
      <c r="I1211" s="397">
        <v>300</v>
      </c>
      <c r="J1211" s="394" t="s">
        <v>7098</v>
      </c>
      <c r="K1211" s="384">
        <v>1</v>
      </c>
      <c r="L1211" s="384">
        <v>5</v>
      </c>
      <c r="M1211" s="385" t="s">
        <v>9382</v>
      </c>
      <c r="N1211" s="382" t="s">
        <v>7098</v>
      </c>
      <c r="O1211" s="386">
        <v>300</v>
      </c>
    </row>
    <row r="1212" spans="1:15" ht="16.8" customHeight="1" thickBot="1" x14ac:dyDescent="0.35">
      <c r="A1212" s="351" t="s">
        <v>9383</v>
      </c>
      <c r="B1212" s="415" t="s">
        <v>6886</v>
      </c>
      <c r="C1212" s="365" t="s">
        <v>6131</v>
      </c>
      <c r="D1212" s="366" t="s">
        <v>6126</v>
      </c>
      <c r="E1212" s="384" t="s">
        <v>4139</v>
      </c>
      <c r="F1212" s="394" t="s">
        <v>7230</v>
      </c>
      <c r="G1212" s="394" t="s">
        <v>7231</v>
      </c>
      <c r="H1212" s="394" t="s">
        <v>7232</v>
      </c>
      <c r="I1212" s="397">
        <v>700</v>
      </c>
      <c r="J1212" s="394" t="s">
        <v>7107</v>
      </c>
      <c r="K1212" s="384">
        <v>1</v>
      </c>
      <c r="L1212" s="384">
        <v>5</v>
      </c>
      <c r="M1212" s="385" t="s">
        <v>9384</v>
      </c>
      <c r="N1212" s="382" t="s">
        <v>7107</v>
      </c>
      <c r="O1212" s="386">
        <v>700</v>
      </c>
    </row>
    <row r="1213" spans="1:15" ht="16.8" customHeight="1" thickBot="1" x14ac:dyDescent="0.35">
      <c r="A1213" s="351" t="s">
        <v>9385</v>
      </c>
      <c r="B1213" s="437" t="s">
        <v>6870</v>
      </c>
      <c r="C1213" s="365" t="s">
        <v>6131</v>
      </c>
      <c r="D1213" s="366" t="s">
        <v>6126</v>
      </c>
      <c r="E1213" s="384" t="s">
        <v>4139</v>
      </c>
      <c r="F1213" s="394" t="s">
        <v>7230</v>
      </c>
      <c r="G1213" s="394" t="s">
        <v>7231</v>
      </c>
      <c r="H1213" s="394" t="s">
        <v>7232</v>
      </c>
      <c r="I1213" s="397">
        <v>300</v>
      </c>
      <c r="J1213" s="394" t="s">
        <v>7098</v>
      </c>
      <c r="K1213" s="384">
        <v>1</v>
      </c>
      <c r="L1213" s="384">
        <v>5</v>
      </c>
      <c r="M1213" s="385" t="s">
        <v>9386</v>
      </c>
      <c r="N1213" s="382" t="s">
        <v>7098</v>
      </c>
      <c r="O1213" s="386">
        <v>300</v>
      </c>
    </row>
    <row r="1214" spans="1:15" ht="16.8" customHeight="1" thickBot="1" x14ac:dyDescent="0.35">
      <c r="A1214" s="351" t="s">
        <v>9387</v>
      </c>
      <c r="B1214" s="425" t="s">
        <v>6970</v>
      </c>
      <c r="C1214" s="365" t="s">
        <v>6131</v>
      </c>
      <c r="D1214" s="366" t="s">
        <v>6126</v>
      </c>
      <c r="E1214" s="384" t="s">
        <v>4139</v>
      </c>
      <c r="F1214" s="394" t="s">
        <v>7230</v>
      </c>
      <c r="G1214" s="394" t="s">
        <v>7231</v>
      </c>
      <c r="H1214" s="394" t="s">
        <v>7232</v>
      </c>
      <c r="I1214" s="397">
        <v>700</v>
      </c>
      <c r="J1214" s="394" t="s">
        <v>7107</v>
      </c>
      <c r="K1214" s="384">
        <v>2</v>
      </c>
      <c r="L1214" s="384">
        <v>5</v>
      </c>
      <c r="M1214" s="385" t="s">
        <v>9388</v>
      </c>
      <c r="N1214" s="382" t="s">
        <v>7119</v>
      </c>
      <c r="O1214" s="383">
        <v>1.4</v>
      </c>
    </row>
    <row r="1215" spans="1:15" ht="16.8" customHeight="1" thickBot="1" x14ac:dyDescent="0.35">
      <c r="A1215" s="351" t="s">
        <v>9389</v>
      </c>
      <c r="B1215" s="405" t="s">
        <v>6084</v>
      </c>
      <c r="C1215" s="365" t="s">
        <v>6131</v>
      </c>
      <c r="D1215" s="366" t="s">
        <v>6126</v>
      </c>
      <c r="E1215" s="384" t="s">
        <v>4139</v>
      </c>
      <c r="F1215" s="394" t="s">
        <v>7230</v>
      </c>
      <c r="G1215" s="394" t="s">
        <v>7231</v>
      </c>
      <c r="H1215" s="394" t="s">
        <v>7232</v>
      </c>
      <c r="I1215" s="397">
        <v>300</v>
      </c>
      <c r="J1215" s="394" t="s">
        <v>7098</v>
      </c>
      <c r="K1215" s="384">
        <v>1</v>
      </c>
      <c r="L1215" s="384">
        <v>6</v>
      </c>
      <c r="M1215" s="385" t="s">
        <v>9390</v>
      </c>
      <c r="N1215" s="382" t="s">
        <v>7098</v>
      </c>
      <c r="O1215" s="386">
        <v>300</v>
      </c>
    </row>
    <row r="1216" spans="1:15" ht="16.8" customHeight="1" thickBot="1" x14ac:dyDescent="0.35">
      <c r="A1216" s="351" t="s">
        <v>1758</v>
      </c>
      <c r="B1216" s="438" t="s">
        <v>6061</v>
      </c>
      <c r="C1216" s="365" t="s">
        <v>6131</v>
      </c>
      <c r="D1216" s="366" t="s">
        <v>6126</v>
      </c>
      <c r="E1216" s="384" t="s">
        <v>4139</v>
      </c>
      <c r="F1216" s="394" t="s">
        <v>7230</v>
      </c>
      <c r="G1216" s="394" t="s">
        <v>7231</v>
      </c>
      <c r="H1216" s="394" t="s">
        <v>7232</v>
      </c>
      <c r="I1216" s="395">
        <v>1.4</v>
      </c>
      <c r="J1216" s="394" t="s">
        <v>7099</v>
      </c>
      <c r="K1216" s="384">
        <v>1</v>
      </c>
      <c r="L1216" s="384">
        <v>6</v>
      </c>
      <c r="M1216" s="385" t="s">
        <v>1757</v>
      </c>
      <c r="N1216" s="382" t="s">
        <v>7099</v>
      </c>
      <c r="O1216" s="383">
        <v>1.4</v>
      </c>
    </row>
    <row r="1217" spans="1:15" ht="16.8" customHeight="1" thickBot="1" x14ac:dyDescent="0.35">
      <c r="A1217" s="351" t="s">
        <v>9391</v>
      </c>
      <c r="B1217" s="407" t="s">
        <v>1101</v>
      </c>
      <c r="C1217" s="365" t="s">
        <v>6131</v>
      </c>
      <c r="D1217" s="366" t="s">
        <v>6126</v>
      </c>
      <c r="E1217" s="384" t="s">
        <v>4139</v>
      </c>
      <c r="F1217" s="394" t="s">
        <v>7230</v>
      </c>
      <c r="G1217" s="394" t="s">
        <v>7231</v>
      </c>
      <c r="H1217" s="394" t="s">
        <v>7232</v>
      </c>
      <c r="I1217" s="397">
        <v>300</v>
      </c>
      <c r="J1217" s="394" t="s">
        <v>7098</v>
      </c>
      <c r="K1217" s="384">
        <v>2</v>
      </c>
      <c r="L1217" s="384">
        <v>6</v>
      </c>
      <c r="M1217" s="385" t="s">
        <v>9392</v>
      </c>
      <c r="N1217" s="382" t="s">
        <v>7105</v>
      </c>
      <c r="O1217" s="386">
        <v>600</v>
      </c>
    </row>
    <row r="1218" spans="1:15" ht="16.8" customHeight="1" thickBot="1" x14ac:dyDescent="0.35">
      <c r="A1218" s="351" t="s">
        <v>9393</v>
      </c>
      <c r="B1218" s="426" t="s">
        <v>1103</v>
      </c>
      <c r="C1218" s="365" t="s">
        <v>6131</v>
      </c>
      <c r="D1218" s="366" t="s">
        <v>6126</v>
      </c>
      <c r="E1218" s="384" t="s">
        <v>4139</v>
      </c>
      <c r="F1218" s="394" t="s">
        <v>7230</v>
      </c>
      <c r="G1218" s="394" t="s">
        <v>7231</v>
      </c>
      <c r="H1218" s="394" t="s">
        <v>7232</v>
      </c>
      <c r="I1218" s="397">
        <v>500</v>
      </c>
      <c r="J1218" s="394" t="s">
        <v>7095</v>
      </c>
      <c r="K1218" s="384">
        <v>1</v>
      </c>
      <c r="L1218" s="384">
        <v>6</v>
      </c>
      <c r="M1218" s="385" t="s">
        <v>9394</v>
      </c>
      <c r="N1218" s="382" t="s">
        <v>7095</v>
      </c>
      <c r="O1218" s="386">
        <v>500</v>
      </c>
    </row>
    <row r="1219" spans="1:15" ht="16.8" customHeight="1" thickBot="1" x14ac:dyDescent="0.35">
      <c r="A1219" s="351" t="s">
        <v>9395</v>
      </c>
      <c r="B1219" s="365" t="s">
        <v>9349</v>
      </c>
      <c r="C1219" s="365" t="s">
        <v>6131</v>
      </c>
      <c r="D1219" s="366" t="s">
        <v>6126</v>
      </c>
      <c r="E1219" s="384" t="s">
        <v>4139</v>
      </c>
      <c r="F1219" s="394" t="s">
        <v>7230</v>
      </c>
      <c r="G1219" s="394" t="s">
        <v>7231</v>
      </c>
      <c r="H1219" s="394" t="s">
        <v>7232</v>
      </c>
      <c r="I1219" s="395">
        <v>1</v>
      </c>
      <c r="J1219" s="394" t="s">
        <v>7101</v>
      </c>
      <c r="K1219" s="384">
        <v>1</v>
      </c>
      <c r="L1219" s="384">
        <v>6</v>
      </c>
      <c r="M1219" s="385" t="s">
        <v>9396</v>
      </c>
      <c r="N1219" s="382" t="s">
        <v>7101</v>
      </c>
      <c r="O1219" s="383">
        <v>1</v>
      </c>
    </row>
    <row r="1220" spans="1:15" ht="16.8" customHeight="1" thickBot="1" x14ac:dyDescent="0.35">
      <c r="A1220" s="351" t="s">
        <v>9397</v>
      </c>
      <c r="B1220" s="434" t="s">
        <v>6892</v>
      </c>
      <c r="C1220" s="365" t="s">
        <v>6131</v>
      </c>
      <c r="D1220" s="366" t="s">
        <v>6126</v>
      </c>
      <c r="E1220" s="384" t="s">
        <v>4139</v>
      </c>
      <c r="F1220" s="394" t="s">
        <v>7230</v>
      </c>
      <c r="G1220" s="394" t="s">
        <v>7231</v>
      </c>
      <c r="H1220" s="394" t="s">
        <v>7232</v>
      </c>
      <c r="I1220" s="395">
        <v>1.7</v>
      </c>
      <c r="J1220" s="394" t="s">
        <v>7117</v>
      </c>
      <c r="K1220" s="384">
        <v>1</v>
      </c>
      <c r="L1220" s="384">
        <v>6</v>
      </c>
      <c r="M1220" s="385" t="s">
        <v>9398</v>
      </c>
      <c r="N1220" s="382" t="s">
        <v>7117</v>
      </c>
      <c r="O1220" s="383">
        <v>1.7</v>
      </c>
    </row>
    <row r="1221" spans="1:15" ht="16.8" customHeight="1" thickBot="1" x14ac:dyDescent="0.35">
      <c r="A1221" s="351" t="s">
        <v>9399</v>
      </c>
      <c r="B1221" s="428" t="s">
        <v>6891</v>
      </c>
      <c r="C1221" s="365" t="s">
        <v>6131</v>
      </c>
      <c r="D1221" s="366" t="s">
        <v>6126</v>
      </c>
      <c r="E1221" s="384" t="s">
        <v>4139</v>
      </c>
      <c r="F1221" s="394" t="s">
        <v>7230</v>
      </c>
      <c r="G1221" s="394" t="s">
        <v>7231</v>
      </c>
      <c r="H1221" s="394" t="s">
        <v>7232</v>
      </c>
      <c r="I1221" s="397">
        <v>300</v>
      </c>
      <c r="J1221" s="394" t="s">
        <v>7098</v>
      </c>
      <c r="K1221" s="384">
        <v>4</v>
      </c>
      <c r="L1221" s="384">
        <v>6</v>
      </c>
      <c r="M1221" s="385" t="s">
        <v>9400</v>
      </c>
      <c r="N1221" s="382" t="s">
        <v>7104</v>
      </c>
      <c r="O1221" s="383">
        <v>1.2</v>
      </c>
    </row>
    <row r="1222" spans="1:15" ht="16.8" customHeight="1" thickBot="1" x14ac:dyDescent="0.35">
      <c r="A1222" s="351" t="s">
        <v>9401</v>
      </c>
      <c r="B1222" s="365" t="s">
        <v>6097</v>
      </c>
      <c r="C1222" s="365" t="s">
        <v>6131</v>
      </c>
      <c r="D1222" s="366" t="s">
        <v>6126</v>
      </c>
      <c r="E1222" s="384" t="s">
        <v>4139</v>
      </c>
      <c r="F1222" s="394" t="s">
        <v>7230</v>
      </c>
      <c r="G1222" s="394" t="s">
        <v>7231</v>
      </c>
      <c r="H1222" s="394" t="s">
        <v>7232</v>
      </c>
      <c r="I1222" s="397">
        <v>300</v>
      </c>
      <c r="J1222" s="394" t="s">
        <v>7098</v>
      </c>
      <c r="K1222" s="384">
        <v>1</v>
      </c>
      <c r="L1222" s="384">
        <v>6</v>
      </c>
      <c r="M1222" s="385" t="s">
        <v>9402</v>
      </c>
      <c r="N1222" s="382" t="s">
        <v>7098</v>
      </c>
      <c r="O1222" s="386">
        <v>300</v>
      </c>
    </row>
    <row r="1223" spans="1:15" ht="16.8" customHeight="1" thickBot="1" x14ac:dyDescent="0.35">
      <c r="A1223" s="351" t="s">
        <v>9403</v>
      </c>
      <c r="B1223" s="399" t="s">
        <v>1123</v>
      </c>
      <c r="C1223" s="365" t="s">
        <v>6131</v>
      </c>
      <c r="D1223" s="366" t="s">
        <v>6126</v>
      </c>
      <c r="E1223" s="384" t="s">
        <v>4139</v>
      </c>
      <c r="F1223" s="394" t="s">
        <v>7230</v>
      </c>
      <c r="G1223" s="394" t="s">
        <v>7231</v>
      </c>
      <c r="H1223" s="394" t="s">
        <v>7232</v>
      </c>
      <c r="I1223" s="397">
        <v>700</v>
      </c>
      <c r="J1223" s="394" t="s">
        <v>7107</v>
      </c>
      <c r="K1223" s="384">
        <v>1</v>
      </c>
      <c r="L1223" s="384">
        <v>6</v>
      </c>
      <c r="M1223" s="385" t="s">
        <v>9404</v>
      </c>
      <c r="N1223" s="382" t="s">
        <v>7107</v>
      </c>
      <c r="O1223" s="386">
        <v>700</v>
      </c>
    </row>
    <row r="1224" spans="1:15" ht="16.8" customHeight="1" thickBot="1" x14ac:dyDescent="0.35">
      <c r="A1224" s="351" t="s">
        <v>9405</v>
      </c>
      <c r="B1224" s="399" t="s">
        <v>1123</v>
      </c>
      <c r="C1224" s="365" t="s">
        <v>6131</v>
      </c>
      <c r="D1224" s="366" t="s">
        <v>6126</v>
      </c>
      <c r="E1224" s="384" t="s">
        <v>4139</v>
      </c>
      <c r="F1224" s="394" t="s">
        <v>7230</v>
      </c>
      <c r="G1224" s="394" t="s">
        <v>7231</v>
      </c>
      <c r="H1224" s="394" t="s">
        <v>7232</v>
      </c>
      <c r="I1224" s="397">
        <v>300</v>
      </c>
      <c r="J1224" s="394" t="s">
        <v>7098</v>
      </c>
      <c r="K1224" s="384">
        <v>5</v>
      </c>
      <c r="L1224" s="384">
        <v>6</v>
      </c>
      <c r="M1224" s="385" t="s">
        <v>9406</v>
      </c>
      <c r="N1224" s="382" t="s">
        <v>7109</v>
      </c>
      <c r="O1224" s="383">
        <v>1.5</v>
      </c>
    </row>
    <row r="1225" spans="1:15" ht="16.8" customHeight="1" thickBot="1" x14ac:dyDescent="0.35">
      <c r="A1225" s="351" t="s">
        <v>9407</v>
      </c>
      <c r="B1225" s="424" t="s">
        <v>6096</v>
      </c>
      <c r="C1225" s="365" t="s">
        <v>6131</v>
      </c>
      <c r="D1225" s="366" t="s">
        <v>6126</v>
      </c>
      <c r="E1225" s="384" t="s">
        <v>4139</v>
      </c>
      <c r="F1225" s="394" t="s">
        <v>7230</v>
      </c>
      <c r="G1225" s="394" t="s">
        <v>7231</v>
      </c>
      <c r="H1225" s="394" t="s">
        <v>7232</v>
      </c>
      <c r="I1225" s="397">
        <v>300</v>
      </c>
      <c r="J1225" s="394" t="s">
        <v>7098</v>
      </c>
      <c r="K1225" s="384">
        <v>1</v>
      </c>
      <c r="L1225" s="384">
        <v>6</v>
      </c>
      <c r="M1225" s="385" t="s">
        <v>9408</v>
      </c>
      <c r="N1225" s="382" t="s">
        <v>7098</v>
      </c>
      <c r="O1225" s="386">
        <v>300</v>
      </c>
    </row>
    <row r="1226" spans="1:15" ht="16.8" customHeight="1" thickBot="1" x14ac:dyDescent="0.35">
      <c r="A1226" s="351" t="s">
        <v>9409</v>
      </c>
      <c r="B1226" s="396" t="s">
        <v>6058</v>
      </c>
      <c r="C1226" s="365" t="s">
        <v>6131</v>
      </c>
      <c r="D1226" s="366" t="s">
        <v>6126</v>
      </c>
      <c r="E1226" s="384" t="s">
        <v>4139</v>
      </c>
      <c r="F1226" s="394" t="s">
        <v>7230</v>
      </c>
      <c r="G1226" s="394" t="s">
        <v>7231</v>
      </c>
      <c r="H1226" s="394" t="s">
        <v>7232</v>
      </c>
      <c r="I1226" s="397">
        <v>700</v>
      </c>
      <c r="J1226" s="394" t="s">
        <v>7107</v>
      </c>
      <c r="K1226" s="384">
        <v>3</v>
      </c>
      <c r="L1226" s="384">
        <v>6</v>
      </c>
      <c r="M1226" s="385" t="s">
        <v>9410</v>
      </c>
      <c r="N1226" s="382" t="s">
        <v>7122</v>
      </c>
      <c r="O1226" s="383">
        <v>2.1</v>
      </c>
    </row>
    <row r="1227" spans="1:15" ht="16.8" customHeight="1" thickBot="1" x14ac:dyDescent="0.35">
      <c r="A1227" s="351" t="s">
        <v>9411</v>
      </c>
      <c r="B1227" s="418" t="s">
        <v>6873</v>
      </c>
      <c r="C1227" s="365" t="s">
        <v>6131</v>
      </c>
      <c r="D1227" s="345" t="s">
        <v>6128</v>
      </c>
      <c r="E1227" s="384" t="s">
        <v>4139</v>
      </c>
      <c r="F1227" s="394" t="s">
        <v>7230</v>
      </c>
      <c r="G1227" s="394" t="s">
        <v>7231</v>
      </c>
      <c r="H1227" s="394" t="s">
        <v>7232</v>
      </c>
      <c r="I1227" s="397">
        <v>700</v>
      </c>
      <c r="J1227" s="394" t="s">
        <v>7107</v>
      </c>
      <c r="K1227" s="384">
        <v>1</v>
      </c>
      <c r="L1227" s="384">
        <v>6</v>
      </c>
      <c r="M1227" s="385" t="s">
        <v>9412</v>
      </c>
      <c r="N1227" s="382" t="s">
        <v>7107</v>
      </c>
      <c r="O1227" s="386">
        <v>700</v>
      </c>
    </row>
    <row r="1228" spans="1:15" ht="16.8" customHeight="1" thickBot="1" x14ac:dyDescent="0.35">
      <c r="A1228" s="351" t="s">
        <v>9413</v>
      </c>
      <c r="B1228" s="418" t="s">
        <v>6873</v>
      </c>
      <c r="C1228" s="365" t="s">
        <v>6131</v>
      </c>
      <c r="D1228" s="366" t="s">
        <v>6126</v>
      </c>
      <c r="E1228" s="384" t="s">
        <v>4139</v>
      </c>
      <c r="F1228" s="394" t="s">
        <v>7230</v>
      </c>
      <c r="G1228" s="394" t="s">
        <v>7231</v>
      </c>
      <c r="H1228" s="394" t="s">
        <v>7232</v>
      </c>
      <c r="I1228" s="397">
        <v>500</v>
      </c>
      <c r="J1228" s="394" t="s">
        <v>7095</v>
      </c>
      <c r="K1228" s="384">
        <v>3</v>
      </c>
      <c r="L1228" s="384">
        <v>6</v>
      </c>
      <c r="M1228" s="385" t="s">
        <v>9414</v>
      </c>
      <c r="N1228" s="382" t="s">
        <v>7120</v>
      </c>
      <c r="O1228" s="383">
        <v>1.5</v>
      </c>
    </row>
    <row r="1229" spans="1:15" ht="16.8" customHeight="1" thickBot="1" x14ac:dyDescent="0.35">
      <c r="A1229" s="351" t="s">
        <v>9395</v>
      </c>
      <c r="B1229" s="418" t="s">
        <v>6873</v>
      </c>
      <c r="C1229" s="365" t="s">
        <v>6131</v>
      </c>
      <c r="D1229" s="366" t="s">
        <v>6126</v>
      </c>
      <c r="E1229" s="384" t="s">
        <v>4139</v>
      </c>
      <c r="F1229" s="394" t="s">
        <v>7230</v>
      </c>
      <c r="G1229" s="394" t="s">
        <v>7231</v>
      </c>
      <c r="H1229" s="394" t="s">
        <v>7232</v>
      </c>
      <c r="I1229" s="395">
        <v>1</v>
      </c>
      <c r="J1229" s="394" t="s">
        <v>7101</v>
      </c>
      <c r="K1229" s="384">
        <v>2</v>
      </c>
      <c r="L1229" s="384">
        <v>6</v>
      </c>
      <c r="M1229" s="385" t="s">
        <v>9415</v>
      </c>
      <c r="N1229" s="382" t="s">
        <v>7114</v>
      </c>
      <c r="O1229" s="383">
        <v>2</v>
      </c>
    </row>
    <row r="1230" spans="1:15" ht="16.8" customHeight="1" thickBot="1" x14ac:dyDescent="0.35">
      <c r="A1230" s="351" t="s">
        <v>9416</v>
      </c>
      <c r="B1230" s="400" t="s">
        <v>6093</v>
      </c>
      <c r="C1230" s="365" t="s">
        <v>6131</v>
      </c>
      <c r="D1230" s="366" t="s">
        <v>6126</v>
      </c>
      <c r="E1230" s="384" t="s">
        <v>4139</v>
      </c>
      <c r="F1230" s="394" t="s">
        <v>7230</v>
      </c>
      <c r="G1230" s="394" t="s">
        <v>7231</v>
      </c>
      <c r="H1230" s="394" t="s">
        <v>7232</v>
      </c>
      <c r="I1230" s="397">
        <v>300</v>
      </c>
      <c r="J1230" s="394" t="s">
        <v>7098</v>
      </c>
      <c r="K1230" s="384">
        <v>2</v>
      </c>
      <c r="L1230" s="384">
        <v>6</v>
      </c>
      <c r="M1230" s="385" t="s">
        <v>9417</v>
      </c>
      <c r="N1230" s="382" t="s">
        <v>7105</v>
      </c>
      <c r="O1230" s="386">
        <v>600</v>
      </c>
    </row>
    <row r="1231" spans="1:15" ht="16.8" customHeight="1" thickBot="1" x14ac:dyDescent="0.35">
      <c r="A1231" s="351" t="s">
        <v>9418</v>
      </c>
      <c r="B1231" s="400" t="s">
        <v>6093</v>
      </c>
      <c r="C1231" s="365" t="s">
        <v>6131</v>
      </c>
      <c r="D1231" s="366" t="s">
        <v>6126</v>
      </c>
      <c r="E1231" s="384" t="s">
        <v>4139</v>
      </c>
      <c r="F1231" s="394" t="s">
        <v>7230</v>
      </c>
      <c r="G1231" s="394" t="s">
        <v>7231</v>
      </c>
      <c r="H1231" s="394" t="s">
        <v>7232</v>
      </c>
      <c r="I1231" s="397">
        <v>300</v>
      </c>
      <c r="J1231" s="394" t="s">
        <v>7098</v>
      </c>
      <c r="K1231" s="384">
        <v>2</v>
      </c>
      <c r="L1231" s="384">
        <v>6</v>
      </c>
      <c r="M1231" s="385" t="s">
        <v>9419</v>
      </c>
      <c r="N1231" s="382" t="s">
        <v>7105</v>
      </c>
      <c r="O1231" s="386">
        <v>600</v>
      </c>
    </row>
    <row r="1232" spans="1:15" ht="16.8" customHeight="1" thickBot="1" x14ac:dyDescent="0.35">
      <c r="A1232" s="351" t="s">
        <v>9420</v>
      </c>
      <c r="B1232" s="420" t="s">
        <v>6089</v>
      </c>
      <c r="C1232" s="365" t="s">
        <v>6131</v>
      </c>
      <c r="D1232" s="366" t="s">
        <v>6126</v>
      </c>
      <c r="E1232" s="384" t="s">
        <v>4139</v>
      </c>
      <c r="F1232" s="394" t="s">
        <v>7230</v>
      </c>
      <c r="G1232" s="394" t="s">
        <v>7231</v>
      </c>
      <c r="H1232" s="394" t="s">
        <v>7232</v>
      </c>
      <c r="I1232" s="397">
        <v>300</v>
      </c>
      <c r="J1232" s="394" t="s">
        <v>7098</v>
      </c>
      <c r="K1232" s="384">
        <v>1</v>
      </c>
      <c r="L1232" s="384">
        <v>6</v>
      </c>
      <c r="M1232" s="385" t="s">
        <v>9421</v>
      </c>
      <c r="N1232" s="382" t="s">
        <v>7098</v>
      </c>
      <c r="O1232" s="386">
        <v>300</v>
      </c>
    </row>
    <row r="1233" spans="1:15" ht="16.8" customHeight="1" thickBot="1" x14ac:dyDescent="0.35">
      <c r="A1233" s="351" t="s">
        <v>2831</v>
      </c>
      <c r="B1233" s="401" t="s">
        <v>5944</v>
      </c>
      <c r="C1233" s="365" t="s">
        <v>6131</v>
      </c>
      <c r="D1233" s="366" t="s">
        <v>6126</v>
      </c>
      <c r="E1233" s="384" t="s">
        <v>4139</v>
      </c>
      <c r="F1233" s="394" t="s">
        <v>7230</v>
      </c>
      <c r="G1233" s="394" t="s">
        <v>7231</v>
      </c>
      <c r="H1233" s="394" t="s">
        <v>7232</v>
      </c>
      <c r="I1233" s="397">
        <v>300</v>
      </c>
      <c r="J1233" s="394" t="s">
        <v>7098</v>
      </c>
      <c r="K1233" s="384">
        <v>3</v>
      </c>
      <c r="L1233" s="384">
        <v>6</v>
      </c>
      <c r="M1233" s="385" t="s">
        <v>2830</v>
      </c>
      <c r="N1233" s="382" t="s">
        <v>7100</v>
      </c>
      <c r="O1233" s="386">
        <v>900</v>
      </c>
    </row>
    <row r="1234" spans="1:15" ht="16.8" customHeight="1" thickBot="1" x14ac:dyDescent="0.35">
      <c r="A1234" s="351" t="s">
        <v>3744</v>
      </c>
      <c r="B1234" s="403" t="s">
        <v>6877</v>
      </c>
      <c r="C1234" s="365" t="s">
        <v>6131</v>
      </c>
      <c r="D1234" s="345" t="s">
        <v>6128</v>
      </c>
      <c r="E1234" s="384" t="s">
        <v>4139</v>
      </c>
      <c r="F1234" s="394" t="s">
        <v>7230</v>
      </c>
      <c r="G1234" s="394" t="s">
        <v>7233</v>
      </c>
      <c r="H1234" s="394" t="s">
        <v>7232</v>
      </c>
      <c r="I1234" s="395">
        <v>1</v>
      </c>
      <c r="J1234" s="394" t="s">
        <v>7101</v>
      </c>
      <c r="K1234" s="384">
        <v>1</v>
      </c>
      <c r="L1234" s="384">
        <v>6</v>
      </c>
      <c r="M1234" s="385" t="s">
        <v>9422</v>
      </c>
      <c r="N1234" s="382" t="s">
        <v>7101</v>
      </c>
      <c r="O1234" s="383">
        <v>1</v>
      </c>
    </row>
    <row r="1235" spans="1:15" ht="16.8" customHeight="1" thickBot="1" x14ac:dyDescent="0.35">
      <c r="A1235" s="351" t="s">
        <v>3744</v>
      </c>
      <c r="B1235" s="403" t="s">
        <v>6877</v>
      </c>
      <c r="C1235" s="365" t="s">
        <v>6131</v>
      </c>
      <c r="D1235" s="345" t="s">
        <v>6128</v>
      </c>
      <c r="E1235" s="384" t="s">
        <v>4139</v>
      </c>
      <c r="F1235" s="394" t="s">
        <v>7230</v>
      </c>
      <c r="G1235" s="394" t="s">
        <v>7234</v>
      </c>
      <c r="H1235" s="394" t="s">
        <v>7232</v>
      </c>
      <c r="I1235" s="395">
        <v>1</v>
      </c>
      <c r="J1235" s="394" t="s">
        <v>7101</v>
      </c>
      <c r="K1235" s="384">
        <v>1</v>
      </c>
      <c r="L1235" s="384">
        <v>6</v>
      </c>
      <c r="M1235" s="385" t="s">
        <v>9422</v>
      </c>
      <c r="N1235" s="382" t="s">
        <v>7101</v>
      </c>
      <c r="O1235" s="383">
        <v>1</v>
      </c>
    </row>
    <row r="1236" spans="1:15" ht="16.8" customHeight="1" thickBot="1" x14ac:dyDescent="0.35">
      <c r="A1236" s="351" t="s">
        <v>9423</v>
      </c>
      <c r="B1236" s="415" t="s">
        <v>6886</v>
      </c>
      <c r="C1236" s="365" t="s">
        <v>6131</v>
      </c>
      <c r="D1236" s="366" t="s">
        <v>6126</v>
      </c>
      <c r="E1236" s="384" t="s">
        <v>4139</v>
      </c>
      <c r="F1236" s="394" t="s">
        <v>7230</v>
      </c>
      <c r="G1236" s="394" t="s">
        <v>7231</v>
      </c>
      <c r="H1236" s="394" t="s">
        <v>7232</v>
      </c>
      <c r="I1236" s="397">
        <v>300</v>
      </c>
      <c r="J1236" s="394" t="s">
        <v>7098</v>
      </c>
      <c r="K1236" s="384">
        <v>1</v>
      </c>
      <c r="L1236" s="384">
        <v>6</v>
      </c>
      <c r="M1236" s="385" t="s">
        <v>9424</v>
      </c>
      <c r="N1236" s="382" t="s">
        <v>7098</v>
      </c>
      <c r="O1236" s="386">
        <v>300</v>
      </c>
    </row>
    <row r="1237" spans="1:15" ht="16.8" customHeight="1" thickBot="1" x14ac:dyDescent="0.35">
      <c r="A1237" s="351" t="s">
        <v>9425</v>
      </c>
      <c r="B1237" s="404" t="s">
        <v>6073</v>
      </c>
      <c r="C1237" s="365" t="s">
        <v>6131</v>
      </c>
      <c r="D1237" s="366" t="s">
        <v>6126</v>
      </c>
      <c r="E1237" s="384" t="s">
        <v>4139</v>
      </c>
      <c r="F1237" s="394" t="s">
        <v>7230</v>
      </c>
      <c r="G1237" s="394" t="s">
        <v>7231</v>
      </c>
      <c r="H1237" s="394" t="s">
        <v>7232</v>
      </c>
      <c r="I1237" s="397">
        <v>300</v>
      </c>
      <c r="J1237" s="394" t="s">
        <v>7098</v>
      </c>
      <c r="K1237" s="384">
        <v>1</v>
      </c>
      <c r="L1237" s="384">
        <v>6</v>
      </c>
      <c r="M1237" s="385" t="s">
        <v>9426</v>
      </c>
      <c r="N1237" s="382" t="s">
        <v>7098</v>
      </c>
      <c r="O1237" s="386">
        <v>300</v>
      </c>
    </row>
    <row r="1238" spans="1:15" ht="16.8" customHeight="1" thickBot="1" x14ac:dyDescent="0.35">
      <c r="A1238" s="351" t="s">
        <v>9427</v>
      </c>
      <c r="B1238" s="396" t="s">
        <v>6110</v>
      </c>
      <c r="C1238" s="365" t="s">
        <v>6131</v>
      </c>
      <c r="D1238" s="366" t="s">
        <v>6126</v>
      </c>
      <c r="E1238" s="384" t="s">
        <v>4139</v>
      </c>
      <c r="F1238" s="394" t="s">
        <v>7230</v>
      </c>
      <c r="G1238" s="394" t="s">
        <v>7231</v>
      </c>
      <c r="H1238" s="394" t="s">
        <v>7232</v>
      </c>
      <c r="I1238" s="397">
        <v>500</v>
      </c>
      <c r="J1238" s="394" t="s">
        <v>7095</v>
      </c>
      <c r="K1238" s="384">
        <v>1</v>
      </c>
      <c r="L1238" s="384">
        <v>6</v>
      </c>
      <c r="M1238" s="385" t="s">
        <v>9428</v>
      </c>
      <c r="N1238" s="382" t="s">
        <v>7095</v>
      </c>
      <c r="O1238" s="386">
        <v>500</v>
      </c>
    </row>
    <row r="1239" spans="1:15" ht="16.8" customHeight="1" thickBot="1" x14ac:dyDescent="0.35">
      <c r="A1239" s="351" t="s">
        <v>9429</v>
      </c>
      <c r="B1239" s="437" t="s">
        <v>6870</v>
      </c>
      <c r="C1239" s="365" t="s">
        <v>6131</v>
      </c>
      <c r="D1239" s="366" t="s">
        <v>6126</v>
      </c>
      <c r="E1239" s="384" t="s">
        <v>4139</v>
      </c>
      <c r="F1239" s="394" t="s">
        <v>7230</v>
      </c>
      <c r="G1239" s="394" t="s">
        <v>7231</v>
      </c>
      <c r="H1239" s="394" t="s">
        <v>7232</v>
      </c>
      <c r="I1239" s="397">
        <v>300</v>
      </c>
      <c r="J1239" s="394" t="s">
        <v>7098</v>
      </c>
      <c r="K1239" s="384">
        <v>1</v>
      </c>
      <c r="L1239" s="384">
        <v>6</v>
      </c>
      <c r="M1239" s="385" t="s">
        <v>9430</v>
      </c>
      <c r="N1239" s="382" t="s">
        <v>7098</v>
      </c>
      <c r="O1239" s="386">
        <v>300</v>
      </c>
    </row>
    <row r="1240" spans="1:15" ht="16.8" customHeight="1" thickBot="1" x14ac:dyDescent="0.35">
      <c r="A1240" s="351" t="s">
        <v>9431</v>
      </c>
      <c r="B1240" s="437" t="s">
        <v>6870</v>
      </c>
      <c r="C1240" s="365" t="s">
        <v>6131</v>
      </c>
      <c r="D1240" s="366" t="s">
        <v>6126</v>
      </c>
      <c r="E1240" s="384" t="s">
        <v>4139</v>
      </c>
      <c r="F1240" s="394" t="s">
        <v>7230</v>
      </c>
      <c r="G1240" s="394" t="s">
        <v>7231</v>
      </c>
      <c r="H1240" s="394" t="s">
        <v>7232</v>
      </c>
      <c r="I1240" s="395">
        <v>1.4</v>
      </c>
      <c r="J1240" s="394" t="s">
        <v>7099</v>
      </c>
      <c r="K1240" s="384">
        <v>1</v>
      </c>
      <c r="L1240" s="384">
        <v>6</v>
      </c>
      <c r="M1240" s="385" t="s">
        <v>9432</v>
      </c>
      <c r="N1240" s="382" t="s">
        <v>7099</v>
      </c>
      <c r="O1240" s="383">
        <v>1.4</v>
      </c>
    </row>
    <row r="1241" spans="1:15" ht="16.8" customHeight="1" thickBot="1" x14ac:dyDescent="0.35">
      <c r="A1241" s="351" t="s">
        <v>9433</v>
      </c>
      <c r="B1241" s="458" t="s">
        <v>9334</v>
      </c>
      <c r="C1241" s="365" t="s">
        <v>6131</v>
      </c>
      <c r="D1241" s="366" t="s">
        <v>6126</v>
      </c>
      <c r="E1241" s="384" t="s">
        <v>4139</v>
      </c>
      <c r="F1241" s="394" t="s">
        <v>7230</v>
      </c>
      <c r="G1241" s="394" t="s">
        <v>7231</v>
      </c>
      <c r="H1241" s="394" t="s">
        <v>7232</v>
      </c>
      <c r="I1241" s="397">
        <v>500</v>
      </c>
      <c r="J1241" s="394" t="s">
        <v>7095</v>
      </c>
      <c r="K1241" s="384">
        <v>1</v>
      </c>
      <c r="L1241" s="384">
        <v>7</v>
      </c>
      <c r="M1241" s="385" t="s">
        <v>9434</v>
      </c>
      <c r="N1241" s="382" t="s">
        <v>7095</v>
      </c>
      <c r="O1241" s="386">
        <v>500</v>
      </c>
    </row>
    <row r="1242" spans="1:15" ht="16.8" customHeight="1" thickBot="1" x14ac:dyDescent="0.35">
      <c r="A1242" s="351" t="s">
        <v>9435</v>
      </c>
      <c r="B1242" s="419" t="s">
        <v>6075</v>
      </c>
      <c r="C1242" s="365" t="s">
        <v>6131</v>
      </c>
      <c r="D1242" s="345" t="s">
        <v>6128</v>
      </c>
      <c r="E1242" s="384" t="s">
        <v>4139</v>
      </c>
      <c r="F1242" s="394" t="s">
        <v>7230</v>
      </c>
      <c r="G1242" s="394" t="s">
        <v>7231</v>
      </c>
      <c r="H1242" s="394" t="s">
        <v>7232</v>
      </c>
      <c r="I1242" s="397">
        <v>700</v>
      </c>
      <c r="J1242" s="394" t="s">
        <v>7107</v>
      </c>
      <c r="K1242" s="384">
        <v>1</v>
      </c>
      <c r="L1242" s="384">
        <v>7</v>
      </c>
      <c r="M1242" s="385" t="s">
        <v>9436</v>
      </c>
      <c r="N1242" s="382" t="s">
        <v>7107</v>
      </c>
      <c r="O1242" s="386">
        <v>700</v>
      </c>
    </row>
    <row r="1243" spans="1:15" ht="16.8" customHeight="1" thickBot="1" x14ac:dyDescent="0.35">
      <c r="A1243" s="351" t="s">
        <v>9437</v>
      </c>
      <c r="B1243" s="419" t="s">
        <v>6075</v>
      </c>
      <c r="C1243" s="365" t="s">
        <v>6131</v>
      </c>
      <c r="D1243" s="366" t="s">
        <v>6126</v>
      </c>
      <c r="E1243" s="384" t="s">
        <v>4139</v>
      </c>
      <c r="F1243" s="394" t="s">
        <v>7230</v>
      </c>
      <c r="G1243" s="394" t="s">
        <v>7231</v>
      </c>
      <c r="H1243" s="394" t="s">
        <v>7232</v>
      </c>
      <c r="I1243" s="397">
        <v>300</v>
      </c>
      <c r="J1243" s="394" t="s">
        <v>7098</v>
      </c>
      <c r="K1243" s="384">
        <v>1</v>
      </c>
      <c r="L1243" s="384">
        <v>7</v>
      </c>
      <c r="M1243" s="385" t="s">
        <v>9438</v>
      </c>
      <c r="N1243" s="382" t="s">
        <v>7098</v>
      </c>
      <c r="O1243" s="386">
        <v>300</v>
      </c>
    </row>
    <row r="1244" spans="1:15" ht="16.8" customHeight="1" thickBot="1" x14ac:dyDescent="0.35">
      <c r="A1244" s="351" t="s">
        <v>9439</v>
      </c>
      <c r="B1244" s="407" t="s">
        <v>1101</v>
      </c>
      <c r="C1244" s="365" t="s">
        <v>6131</v>
      </c>
      <c r="D1244" s="366" t="s">
        <v>6126</v>
      </c>
      <c r="E1244" s="384" t="s">
        <v>4139</v>
      </c>
      <c r="F1244" s="394" t="s">
        <v>7230</v>
      </c>
      <c r="G1244" s="394" t="s">
        <v>7231</v>
      </c>
      <c r="H1244" s="394" t="s">
        <v>7232</v>
      </c>
      <c r="I1244" s="397">
        <v>300</v>
      </c>
      <c r="J1244" s="394" t="s">
        <v>7098</v>
      </c>
      <c r="K1244" s="384">
        <v>3</v>
      </c>
      <c r="L1244" s="384">
        <v>7</v>
      </c>
      <c r="M1244" s="385" t="s">
        <v>9440</v>
      </c>
      <c r="N1244" s="382" t="s">
        <v>7100</v>
      </c>
      <c r="O1244" s="386">
        <v>900</v>
      </c>
    </row>
    <row r="1245" spans="1:15" ht="16.8" customHeight="1" thickBot="1" x14ac:dyDescent="0.35">
      <c r="A1245" s="351" t="s">
        <v>9441</v>
      </c>
      <c r="B1245" s="431" t="s">
        <v>6069</v>
      </c>
      <c r="C1245" s="365" t="s">
        <v>6131</v>
      </c>
      <c r="D1245" s="366" t="s">
        <v>6126</v>
      </c>
      <c r="E1245" s="384" t="s">
        <v>4139</v>
      </c>
      <c r="F1245" s="394" t="s">
        <v>7230</v>
      </c>
      <c r="G1245" s="394" t="s">
        <v>7231</v>
      </c>
      <c r="H1245" s="394" t="s">
        <v>7232</v>
      </c>
      <c r="I1245" s="397">
        <v>300</v>
      </c>
      <c r="J1245" s="394" t="s">
        <v>7098</v>
      </c>
      <c r="K1245" s="384">
        <v>1</v>
      </c>
      <c r="L1245" s="384">
        <v>7</v>
      </c>
      <c r="M1245" s="385" t="s">
        <v>9442</v>
      </c>
      <c r="N1245" s="382" t="s">
        <v>7098</v>
      </c>
      <c r="O1245" s="386">
        <v>300</v>
      </c>
    </row>
    <row r="1246" spans="1:15" ht="16.8" customHeight="1" thickBot="1" x14ac:dyDescent="0.35">
      <c r="A1246" s="351" t="s">
        <v>9443</v>
      </c>
      <c r="B1246" s="398" t="s">
        <v>6082</v>
      </c>
      <c r="C1246" s="365" t="s">
        <v>6131</v>
      </c>
      <c r="D1246" s="366" t="s">
        <v>6126</v>
      </c>
      <c r="E1246" s="384" t="s">
        <v>4139</v>
      </c>
      <c r="F1246" s="394" t="s">
        <v>7230</v>
      </c>
      <c r="G1246" s="394" t="s">
        <v>7231</v>
      </c>
      <c r="H1246" s="394" t="s">
        <v>7232</v>
      </c>
      <c r="I1246" s="397">
        <v>300</v>
      </c>
      <c r="J1246" s="394" t="s">
        <v>7098</v>
      </c>
      <c r="K1246" s="384">
        <v>2</v>
      </c>
      <c r="L1246" s="384">
        <v>7</v>
      </c>
      <c r="M1246" s="385" t="s">
        <v>9444</v>
      </c>
      <c r="N1246" s="382" t="s">
        <v>7105</v>
      </c>
      <c r="O1246" s="386">
        <v>600</v>
      </c>
    </row>
    <row r="1247" spans="1:15" ht="16.8" customHeight="1" thickBot="1" x14ac:dyDescent="0.35">
      <c r="A1247" s="351" t="s">
        <v>9445</v>
      </c>
      <c r="B1247" s="428" t="s">
        <v>6891</v>
      </c>
      <c r="C1247" s="365" t="s">
        <v>6131</v>
      </c>
      <c r="D1247" s="366" t="s">
        <v>6126</v>
      </c>
      <c r="E1247" s="384" t="s">
        <v>4139</v>
      </c>
      <c r="F1247" s="394" t="s">
        <v>7230</v>
      </c>
      <c r="G1247" s="394" t="s">
        <v>7231</v>
      </c>
      <c r="H1247" s="394" t="s">
        <v>7232</v>
      </c>
      <c r="I1247" s="397">
        <v>300</v>
      </c>
      <c r="J1247" s="394" t="s">
        <v>7098</v>
      </c>
      <c r="K1247" s="384">
        <v>4</v>
      </c>
      <c r="L1247" s="384">
        <v>7</v>
      </c>
      <c r="M1247" s="385" t="s">
        <v>9446</v>
      </c>
      <c r="N1247" s="382" t="s">
        <v>7104</v>
      </c>
      <c r="O1247" s="383">
        <v>1.2</v>
      </c>
    </row>
    <row r="1248" spans="1:15" ht="16.8" customHeight="1" thickBot="1" x14ac:dyDescent="0.35">
      <c r="A1248" s="351" t="s">
        <v>9447</v>
      </c>
      <c r="B1248" s="393" t="s">
        <v>6067</v>
      </c>
      <c r="C1248" s="365" t="s">
        <v>6131</v>
      </c>
      <c r="D1248" s="366" t="s">
        <v>6126</v>
      </c>
      <c r="E1248" s="384" t="s">
        <v>4139</v>
      </c>
      <c r="F1248" s="394" t="s">
        <v>7230</v>
      </c>
      <c r="G1248" s="394" t="s">
        <v>7231</v>
      </c>
      <c r="H1248" s="394" t="s">
        <v>7232</v>
      </c>
      <c r="I1248" s="397">
        <v>500</v>
      </c>
      <c r="J1248" s="394" t="s">
        <v>7095</v>
      </c>
      <c r="K1248" s="384">
        <v>1</v>
      </c>
      <c r="L1248" s="384">
        <v>7</v>
      </c>
      <c r="M1248" s="385" t="s">
        <v>9448</v>
      </c>
      <c r="N1248" s="382" t="s">
        <v>7095</v>
      </c>
      <c r="O1248" s="386">
        <v>500</v>
      </c>
    </row>
    <row r="1249" spans="1:15" ht="16.8" customHeight="1" thickBot="1" x14ac:dyDescent="0.35">
      <c r="A1249" s="351" t="s">
        <v>9449</v>
      </c>
      <c r="B1249" s="414" t="s">
        <v>1119</v>
      </c>
      <c r="C1249" s="365" t="s">
        <v>6131</v>
      </c>
      <c r="D1249" s="366" t="s">
        <v>6126</v>
      </c>
      <c r="E1249" s="384" t="s">
        <v>4139</v>
      </c>
      <c r="F1249" s="394" t="s">
        <v>7230</v>
      </c>
      <c r="G1249" s="394" t="s">
        <v>7231</v>
      </c>
      <c r="H1249" s="394" t="s">
        <v>7232</v>
      </c>
      <c r="I1249" s="397">
        <v>700</v>
      </c>
      <c r="J1249" s="394" t="s">
        <v>7107</v>
      </c>
      <c r="K1249" s="384">
        <v>4</v>
      </c>
      <c r="L1249" s="384">
        <v>7</v>
      </c>
      <c r="M1249" s="385" t="s">
        <v>9450</v>
      </c>
      <c r="N1249" s="382" t="s">
        <v>7112</v>
      </c>
      <c r="O1249" s="383">
        <v>2.8</v>
      </c>
    </row>
    <row r="1250" spans="1:15" ht="16.8" customHeight="1" thickBot="1" x14ac:dyDescent="0.35">
      <c r="A1250" s="351" t="s">
        <v>9451</v>
      </c>
      <c r="B1250" s="396" t="s">
        <v>6058</v>
      </c>
      <c r="C1250" s="365" t="s">
        <v>6131</v>
      </c>
      <c r="D1250" s="366" t="s">
        <v>6126</v>
      </c>
      <c r="E1250" s="384" t="s">
        <v>4139</v>
      </c>
      <c r="F1250" s="394" t="s">
        <v>7230</v>
      </c>
      <c r="G1250" s="394" t="s">
        <v>7231</v>
      </c>
      <c r="H1250" s="394" t="s">
        <v>7232</v>
      </c>
      <c r="I1250" s="395">
        <v>1</v>
      </c>
      <c r="J1250" s="394" t="s">
        <v>7101</v>
      </c>
      <c r="K1250" s="384">
        <v>3</v>
      </c>
      <c r="L1250" s="384">
        <v>7</v>
      </c>
      <c r="M1250" s="385" t="s">
        <v>9452</v>
      </c>
      <c r="N1250" s="382" t="s">
        <v>7103</v>
      </c>
      <c r="O1250" s="383">
        <v>3</v>
      </c>
    </row>
    <row r="1251" spans="1:15" ht="16.8" customHeight="1" thickBot="1" x14ac:dyDescent="0.35">
      <c r="A1251" s="351" t="s">
        <v>9453</v>
      </c>
      <c r="B1251" s="408" t="s">
        <v>1134</v>
      </c>
      <c r="C1251" s="365" t="s">
        <v>6131</v>
      </c>
      <c r="D1251" s="366" t="s">
        <v>6126</v>
      </c>
      <c r="E1251" s="384" t="s">
        <v>4139</v>
      </c>
      <c r="F1251" s="394" t="s">
        <v>7230</v>
      </c>
      <c r="G1251" s="394" t="s">
        <v>7231</v>
      </c>
      <c r="H1251" s="394" t="s">
        <v>7232</v>
      </c>
      <c r="I1251" s="397">
        <v>100</v>
      </c>
      <c r="J1251" s="394" t="s">
        <v>9454</v>
      </c>
      <c r="K1251" s="384">
        <v>4</v>
      </c>
      <c r="L1251" s="384">
        <v>7</v>
      </c>
      <c r="M1251" s="385" t="s">
        <v>9455</v>
      </c>
      <c r="N1251" s="382" t="s">
        <v>9456</v>
      </c>
      <c r="O1251" s="386">
        <v>400</v>
      </c>
    </row>
    <row r="1252" spans="1:15" ht="16.8" customHeight="1" thickBot="1" x14ac:dyDescent="0.35">
      <c r="A1252" s="351" t="s">
        <v>9457</v>
      </c>
      <c r="B1252" s="400" t="s">
        <v>6093</v>
      </c>
      <c r="C1252" s="365" t="s">
        <v>6131</v>
      </c>
      <c r="D1252" s="366" t="s">
        <v>6126</v>
      </c>
      <c r="E1252" s="384" t="s">
        <v>4139</v>
      </c>
      <c r="F1252" s="394" t="s">
        <v>7230</v>
      </c>
      <c r="G1252" s="394" t="s">
        <v>7231</v>
      </c>
      <c r="H1252" s="394" t="s">
        <v>7232</v>
      </c>
      <c r="I1252" s="397">
        <v>300</v>
      </c>
      <c r="J1252" s="394" t="s">
        <v>7098</v>
      </c>
      <c r="K1252" s="384">
        <v>1</v>
      </c>
      <c r="L1252" s="384">
        <v>7</v>
      </c>
      <c r="M1252" s="385" t="s">
        <v>9458</v>
      </c>
      <c r="N1252" s="382" t="s">
        <v>7098</v>
      </c>
      <c r="O1252" s="386">
        <v>300</v>
      </c>
    </row>
    <row r="1253" spans="1:15" ht="16.8" customHeight="1" thickBot="1" x14ac:dyDescent="0.35">
      <c r="A1253" s="351" t="s">
        <v>9459</v>
      </c>
      <c r="B1253" s="400" t="s">
        <v>6093</v>
      </c>
      <c r="C1253" s="365" t="s">
        <v>6131</v>
      </c>
      <c r="D1253" s="366" t="s">
        <v>6126</v>
      </c>
      <c r="E1253" s="384" t="s">
        <v>4139</v>
      </c>
      <c r="F1253" s="394" t="s">
        <v>7230</v>
      </c>
      <c r="G1253" s="394" t="s">
        <v>7231</v>
      </c>
      <c r="H1253" s="394" t="s">
        <v>7232</v>
      </c>
      <c r="I1253" s="397">
        <v>300</v>
      </c>
      <c r="J1253" s="394" t="s">
        <v>7098</v>
      </c>
      <c r="K1253" s="384">
        <v>2</v>
      </c>
      <c r="L1253" s="384">
        <v>7</v>
      </c>
      <c r="M1253" s="385" t="s">
        <v>9460</v>
      </c>
      <c r="N1253" s="382" t="s">
        <v>7105</v>
      </c>
      <c r="O1253" s="386">
        <v>600</v>
      </c>
    </row>
    <row r="1254" spans="1:15" ht="16.8" customHeight="1" thickBot="1" x14ac:dyDescent="0.35">
      <c r="A1254" s="351" t="s">
        <v>9441</v>
      </c>
      <c r="B1254" s="400" t="s">
        <v>6093</v>
      </c>
      <c r="C1254" s="365" t="s">
        <v>6131</v>
      </c>
      <c r="D1254" s="366" t="s">
        <v>6126</v>
      </c>
      <c r="E1254" s="384" t="s">
        <v>4139</v>
      </c>
      <c r="F1254" s="394" t="s">
        <v>7230</v>
      </c>
      <c r="G1254" s="394" t="s">
        <v>7231</v>
      </c>
      <c r="H1254" s="394" t="s">
        <v>7232</v>
      </c>
      <c r="I1254" s="397">
        <v>300</v>
      </c>
      <c r="J1254" s="394" t="s">
        <v>7098</v>
      </c>
      <c r="K1254" s="384">
        <v>2</v>
      </c>
      <c r="L1254" s="384">
        <v>7</v>
      </c>
      <c r="M1254" s="385" t="s">
        <v>9461</v>
      </c>
      <c r="N1254" s="382" t="s">
        <v>7105</v>
      </c>
      <c r="O1254" s="386">
        <v>600</v>
      </c>
    </row>
    <row r="1255" spans="1:15" ht="16.8" customHeight="1" thickBot="1" x14ac:dyDescent="0.35">
      <c r="A1255" s="351" t="s">
        <v>9462</v>
      </c>
      <c r="B1255" s="404" t="s">
        <v>6073</v>
      </c>
      <c r="C1255" s="365" t="s">
        <v>6131</v>
      </c>
      <c r="D1255" s="366" t="s">
        <v>6126</v>
      </c>
      <c r="E1255" s="384" t="s">
        <v>4139</v>
      </c>
      <c r="F1255" s="394" t="s">
        <v>7230</v>
      </c>
      <c r="G1255" s="394" t="s">
        <v>7231</v>
      </c>
      <c r="H1255" s="394" t="s">
        <v>7232</v>
      </c>
      <c r="I1255" s="397">
        <v>300</v>
      </c>
      <c r="J1255" s="394" t="s">
        <v>7098</v>
      </c>
      <c r="K1255" s="384">
        <v>5</v>
      </c>
      <c r="L1255" s="384">
        <v>7</v>
      </c>
      <c r="M1255" s="385" t="s">
        <v>9463</v>
      </c>
      <c r="N1255" s="382" t="s">
        <v>7109</v>
      </c>
      <c r="O1255" s="383">
        <v>1.5</v>
      </c>
    </row>
    <row r="1256" spans="1:15" ht="16.8" customHeight="1" thickBot="1" x14ac:dyDescent="0.35">
      <c r="A1256" s="351" t="s">
        <v>2551</v>
      </c>
      <c r="B1256" s="458" t="s">
        <v>9334</v>
      </c>
      <c r="C1256" s="365" t="s">
        <v>6131</v>
      </c>
      <c r="D1256" s="366" t="s">
        <v>6126</v>
      </c>
      <c r="E1256" s="384" t="s">
        <v>4139</v>
      </c>
      <c r="F1256" s="394" t="s">
        <v>7230</v>
      </c>
      <c r="G1256" s="394" t="s">
        <v>7231</v>
      </c>
      <c r="H1256" s="394" t="s">
        <v>7232</v>
      </c>
      <c r="I1256" s="395">
        <v>1.4</v>
      </c>
      <c r="J1256" s="394" t="s">
        <v>7099</v>
      </c>
      <c r="K1256" s="384">
        <v>1</v>
      </c>
      <c r="L1256" s="384">
        <v>8</v>
      </c>
      <c r="M1256" s="385" t="s">
        <v>9464</v>
      </c>
      <c r="N1256" s="382" t="s">
        <v>7099</v>
      </c>
      <c r="O1256" s="383">
        <v>1.4</v>
      </c>
    </row>
    <row r="1257" spans="1:15" ht="16.8" customHeight="1" thickBot="1" x14ac:dyDescent="0.35">
      <c r="A1257" s="351" t="s">
        <v>9465</v>
      </c>
      <c r="B1257" s="407" t="s">
        <v>1101</v>
      </c>
      <c r="C1257" s="365" t="s">
        <v>6131</v>
      </c>
      <c r="D1257" s="366" t="s">
        <v>6126</v>
      </c>
      <c r="E1257" s="384" t="s">
        <v>4139</v>
      </c>
      <c r="F1257" s="394" t="s">
        <v>7230</v>
      </c>
      <c r="G1257" s="394" t="s">
        <v>7231</v>
      </c>
      <c r="H1257" s="394" t="s">
        <v>7232</v>
      </c>
      <c r="I1257" s="397">
        <v>300</v>
      </c>
      <c r="J1257" s="394" t="s">
        <v>7098</v>
      </c>
      <c r="K1257" s="384">
        <v>3</v>
      </c>
      <c r="L1257" s="384">
        <v>8</v>
      </c>
      <c r="M1257" s="385" t="s">
        <v>9466</v>
      </c>
      <c r="N1257" s="382" t="s">
        <v>7100</v>
      </c>
      <c r="O1257" s="386">
        <v>900</v>
      </c>
    </row>
    <row r="1258" spans="1:15" ht="16.8" customHeight="1" thickBot="1" x14ac:dyDescent="0.35">
      <c r="A1258" s="351" t="s">
        <v>9467</v>
      </c>
      <c r="B1258" s="425" t="s">
        <v>1108</v>
      </c>
      <c r="C1258" s="365" t="s">
        <v>6131</v>
      </c>
      <c r="D1258" s="366" t="s">
        <v>6126</v>
      </c>
      <c r="E1258" s="384" t="s">
        <v>4139</v>
      </c>
      <c r="F1258" s="394" t="s">
        <v>7230</v>
      </c>
      <c r="G1258" s="394" t="s">
        <v>7231</v>
      </c>
      <c r="H1258" s="394" t="s">
        <v>7232</v>
      </c>
      <c r="I1258" s="397">
        <v>300</v>
      </c>
      <c r="J1258" s="394" t="s">
        <v>7098</v>
      </c>
      <c r="K1258" s="384">
        <v>2</v>
      </c>
      <c r="L1258" s="384">
        <v>8</v>
      </c>
      <c r="M1258" s="385" t="s">
        <v>9468</v>
      </c>
      <c r="N1258" s="382" t="s">
        <v>7105</v>
      </c>
      <c r="O1258" s="386">
        <v>600</v>
      </c>
    </row>
    <row r="1259" spans="1:15" ht="16.8" customHeight="1" thickBot="1" x14ac:dyDescent="0.35">
      <c r="A1259" s="351" t="s">
        <v>9447</v>
      </c>
      <c r="B1259" s="393" t="s">
        <v>6067</v>
      </c>
      <c r="C1259" s="365" t="s">
        <v>6131</v>
      </c>
      <c r="D1259" s="366" t="s">
        <v>6126</v>
      </c>
      <c r="E1259" s="384" t="s">
        <v>4139</v>
      </c>
      <c r="F1259" s="394" t="s">
        <v>7230</v>
      </c>
      <c r="G1259" s="394" t="s">
        <v>7231</v>
      </c>
      <c r="H1259" s="394" t="s">
        <v>7232</v>
      </c>
      <c r="I1259" s="397">
        <v>500</v>
      </c>
      <c r="J1259" s="394" t="s">
        <v>7095</v>
      </c>
      <c r="K1259" s="384">
        <v>3</v>
      </c>
      <c r="L1259" s="384">
        <v>8</v>
      </c>
      <c r="M1259" s="385" t="s">
        <v>9448</v>
      </c>
      <c r="N1259" s="382" t="s">
        <v>7120</v>
      </c>
      <c r="O1259" s="383">
        <v>1.5</v>
      </c>
    </row>
    <row r="1260" spans="1:15" ht="16.8" customHeight="1" thickBot="1" x14ac:dyDescent="0.35">
      <c r="A1260" s="351" t="s">
        <v>9469</v>
      </c>
      <c r="B1260" s="400" t="s">
        <v>6093</v>
      </c>
      <c r="C1260" s="365" t="s">
        <v>6131</v>
      </c>
      <c r="D1260" s="366" t="s">
        <v>6126</v>
      </c>
      <c r="E1260" s="384" t="s">
        <v>4139</v>
      </c>
      <c r="F1260" s="394" t="s">
        <v>7230</v>
      </c>
      <c r="G1260" s="394" t="s">
        <v>7231</v>
      </c>
      <c r="H1260" s="394" t="s">
        <v>7232</v>
      </c>
      <c r="I1260" s="397">
        <v>300</v>
      </c>
      <c r="J1260" s="394" t="s">
        <v>7098</v>
      </c>
      <c r="K1260" s="384">
        <v>2</v>
      </c>
      <c r="L1260" s="384">
        <v>8</v>
      </c>
      <c r="M1260" s="385" t="s">
        <v>9470</v>
      </c>
      <c r="N1260" s="382" t="s">
        <v>7105</v>
      </c>
      <c r="O1260" s="386">
        <v>600</v>
      </c>
    </row>
    <row r="1261" spans="1:15" ht="16.8" customHeight="1" thickBot="1" x14ac:dyDescent="0.35">
      <c r="A1261" s="351" t="s">
        <v>9471</v>
      </c>
      <c r="B1261" s="411" t="s">
        <v>6977</v>
      </c>
      <c r="C1261" s="365" t="s">
        <v>6131</v>
      </c>
      <c r="D1261" s="366" t="s">
        <v>6126</v>
      </c>
      <c r="E1261" s="384" t="s">
        <v>4139</v>
      </c>
      <c r="F1261" s="394" t="s">
        <v>7230</v>
      </c>
      <c r="G1261" s="394" t="s">
        <v>7231</v>
      </c>
      <c r="H1261" s="394" t="s">
        <v>7232</v>
      </c>
      <c r="I1261" s="397">
        <v>300</v>
      </c>
      <c r="J1261" s="394" t="s">
        <v>7098</v>
      </c>
      <c r="K1261" s="384">
        <v>1</v>
      </c>
      <c r="L1261" s="384">
        <v>8</v>
      </c>
      <c r="M1261" s="385" t="s">
        <v>9472</v>
      </c>
      <c r="N1261" s="382" t="s">
        <v>7098</v>
      </c>
      <c r="O1261" s="386">
        <v>300</v>
      </c>
    </row>
    <row r="1262" spans="1:15" ht="16.8" customHeight="1" thickBot="1" x14ac:dyDescent="0.35">
      <c r="A1262" s="351" t="s">
        <v>9473</v>
      </c>
      <c r="B1262" s="410" t="s">
        <v>6055</v>
      </c>
      <c r="C1262" s="365" t="s">
        <v>6131</v>
      </c>
      <c r="D1262" s="345" t="s">
        <v>6128</v>
      </c>
      <c r="E1262" s="384" t="s">
        <v>4139</v>
      </c>
      <c r="F1262" s="394" t="s">
        <v>7230</v>
      </c>
      <c r="G1262" s="394" t="s">
        <v>7231</v>
      </c>
      <c r="H1262" s="394" t="s">
        <v>7232</v>
      </c>
      <c r="I1262" s="397">
        <v>700</v>
      </c>
      <c r="J1262" s="394" t="s">
        <v>7107</v>
      </c>
      <c r="K1262" s="384">
        <v>1</v>
      </c>
      <c r="L1262" s="384">
        <v>12</v>
      </c>
      <c r="M1262" s="385" t="s">
        <v>9474</v>
      </c>
      <c r="N1262" s="382" t="s">
        <v>7107</v>
      </c>
      <c r="O1262" s="386">
        <v>700</v>
      </c>
    </row>
    <row r="1263" spans="1:15" ht="16.8" customHeight="1" thickBot="1" x14ac:dyDescent="0.35">
      <c r="A1263" s="351" t="s">
        <v>9475</v>
      </c>
      <c r="B1263" s="415" t="s">
        <v>6886</v>
      </c>
      <c r="C1263" s="365" t="s">
        <v>6131</v>
      </c>
      <c r="D1263" s="366" t="s">
        <v>6126</v>
      </c>
      <c r="E1263" s="384" t="s">
        <v>4139</v>
      </c>
      <c r="F1263" s="394" t="s">
        <v>7230</v>
      </c>
      <c r="G1263" s="394" t="s">
        <v>7231</v>
      </c>
      <c r="H1263" s="394" t="s">
        <v>7232</v>
      </c>
      <c r="I1263" s="395">
        <v>1.4</v>
      </c>
      <c r="J1263" s="394" t="s">
        <v>7099</v>
      </c>
      <c r="K1263" s="384">
        <v>1</v>
      </c>
      <c r="L1263" s="384">
        <v>15</v>
      </c>
      <c r="M1263" s="385" t="s">
        <v>9476</v>
      </c>
      <c r="N1263" s="382" t="s">
        <v>7099</v>
      </c>
      <c r="O1263" s="383">
        <v>1.4</v>
      </c>
    </row>
    <row r="1264" spans="1:15" ht="16.8" customHeight="1" thickBot="1" x14ac:dyDescent="0.35">
      <c r="A1264" s="351" t="s">
        <v>9477</v>
      </c>
      <c r="B1264" s="405" t="s">
        <v>6084</v>
      </c>
      <c r="C1264" s="365" t="s">
        <v>6131</v>
      </c>
      <c r="D1264" s="366" t="s">
        <v>6126</v>
      </c>
      <c r="E1264" s="384" t="s">
        <v>4139</v>
      </c>
      <c r="F1264" s="394" t="s">
        <v>7230</v>
      </c>
      <c r="G1264" s="394" t="s">
        <v>7231</v>
      </c>
      <c r="H1264" s="394" t="s">
        <v>7232</v>
      </c>
      <c r="I1264" s="397">
        <v>300</v>
      </c>
      <c r="J1264" s="394" t="s">
        <v>7098</v>
      </c>
      <c r="K1264" s="384">
        <v>1</v>
      </c>
      <c r="L1264" s="384" t="s">
        <v>1775</v>
      </c>
      <c r="M1264" s="385" t="s">
        <v>9478</v>
      </c>
      <c r="N1264" s="382" t="s">
        <v>7098</v>
      </c>
      <c r="O1264" s="386">
        <v>300</v>
      </c>
    </row>
    <row r="1265" spans="1:15" ht="16.8" customHeight="1" thickBot="1" x14ac:dyDescent="0.35">
      <c r="A1265" s="351" t="s">
        <v>9479</v>
      </c>
      <c r="B1265" s="438" t="s">
        <v>6061</v>
      </c>
      <c r="C1265" s="365" t="s">
        <v>6131</v>
      </c>
      <c r="D1265" s="366" t="s">
        <v>6126</v>
      </c>
      <c r="E1265" s="384" t="s">
        <v>4139</v>
      </c>
      <c r="F1265" s="394" t="s">
        <v>7230</v>
      </c>
      <c r="G1265" s="394" t="s">
        <v>7231</v>
      </c>
      <c r="H1265" s="394" t="s">
        <v>7232</v>
      </c>
      <c r="I1265" s="397">
        <v>700</v>
      </c>
      <c r="J1265" s="394" t="s">
        <v>7107</v>
      </c>
      <c r="K1265" s="384">
        <v>1</v>
      </c>
      <c r="L1265" s="384" t="s">
        <v>1775</v>
      </c>
      <c r="M1265" s="385" t="s">
        <v>9480</v>
      </c>
      <c r="N1265" s="382" t="s">
        <v>7107</v>
      </c>
      <c r="O1265" s="386">
        <v>700</v>
      </c>
    </row>
    <row r="1266" spans="1:15" ht="16.8" customHeight="1" thickBot="1" x14ac:dyDescent="0.35">
      <c r="A1266" s="351" t="s">
        <v>9481</v>
      </c>
      <c r="B1266" s="437" t="s">
        <v>6980</v>
      </c>
      <c r="C1266" s="365" t="s">
        <v>6131</v>
      </c>
      <c r="D1266" s="366" t="s">
        <v>6126</v>
      </c>
      <c r="E1266" s="384" t="s">
        <v>4139</v>
      </c>
      <c r="F1266" s="394" t="s">
        <v>7230</v>
      </c>
      <c r="G1266" s="394" t="s">
        <v>7231</v>
      </c>
      <c r="H1266" s="394" t="s">
        <v>7232</v>
      </c>
      <c r="I1266" s="395">
        <v>1.4</v>
      </c>
      <c r="J1266" s="394" t="s">
        <v>7099</v>
      </c>
      <c r="K1266" s="384">
        <v>1</v>
      </c>
      <c r="L1266" s="384" t="s">
        <v>1775</v>
      </c>
      <c r="M1266" s="385" t="s">
        <v>9482</v>
      </c>
      <c r="N1266" s="382" t="s">
        <v>7099</v>
      </c>
      <c r="O1266" s="383">
        <v>1.4</v>
      </c>
    </row>
    <row r="1267" spans="1:15" ht="16.8" customHeight="1" thickBot="1" x14ac:dyDescent="0.35">
      <c r="A1267" s="351" t="s">
        <v>9483</v>
      </c>
      <c r="B1267" s="427" t="s">
        <v>1102</v>
      </c>
      <c r="C1267" s="365" t="s">
        <v>6131</v>
      </c>
      <c r="D1267" s="345" t="s">
        <v>6128</v>
      </c>
      <c r="E1267" s="384" t="s">
        <v>4139</v>
      </c>
      <c r="F1267" s="394" t="s">
        <v>7230</v>
      </c>
      <c r="G1267" s="394" t="s">
        <v>7231</v>
      </c>
      <c r="H1267" s="394" t="s">
        <v>7232</v>
      </c>
      <c r="I1267" s="397">
        <v>700</v>
      </c>
      <c r="J1267" s="394" t="s">
        <v>7107</v>
      </c>
      <c r="K1267" s="384">
        <v>1</v>
      </c>
      <c r="L1267" s="384" t="s">
        <v>1775</v>
      </c>
      <c r="M1267" s="385" t="s">
        <v>9484</v>
      </c>
      <c r="N1267" s="382" t="s">
        <v>7107</v>
      </c>
      <c r="O1267" s="386">
        <v>700</v>
      </c>
    </row>
    <row r="1268" spans="1:15" ht="16.8" customHeight="1" thickBot="1" x14ac:dyDescent="0.35">
      <c r="A1268" s="351" t="s">
        <v>9485</v>
      </c>
      <c r="B1268" s="416" t="s">
        <v>6064</v>
      </c>
      <c r="C1268" s="365" t="s">
        <v>6131</v>
      </c>
      <c r="D1268" s="366" t="s">
        <v>6126</v>
      </c>
      <c r="E1268" s="384" t="s">
        <v>4139</v>
      </c>
      <c r="F1268" s="394" t="s">
        <v>7230</v>
      </c>
      <c r="G1268" s="394" t="s">
        <v>7231</v>
      </c>
      <c r="H1268" s="394" t="s">
        <v>7232</v>
      </c>
      <c r="I1268" s="397">
        <v>300</v>
      </c>
      <c r="J1268" s="394" t="s">
        <v>7098</v>
      </c>
      <c r="K1268" s="384">
        <v>3</v>
      </c>
      <c r="L1268" s="384" t="s">
        <v>1775</v>
      </c>
      <c r="M1268" s="385" t="s">
        <v>9486</v>
      </c>
      <c r="N1268" s="382" t="s">
        <v>7100</v>
      </c>
      <c r="O1268" s="386">
        <v>900</v>
      </c>
    </row>
    <row r="1269" spans="1:15" ht="16.8" customHeight="1" thickBot="1" x14ac:dyDescent="0.35">
      <c r="A1269" s="351" t="s">
        <v>9487</v>
      </c>
      <c r="B1269" s="365" t="s">
        <v>6981</v>
      </c>
      <c r="C1269" s="365" t="s">
        <v>6131</v>
      </c>
      <c r="D1269" s="366" t="s">
        <v>6126</v>
      </c>
      <c r="E1269" s="384" t="s">
        <v>4139</v>
      </c>
      <c r="F1269" s="394" t="s">
        <v>7230</v>
      </c>
      <c r="G1269" s="394" t="s">
        <v>7231</v>
      </c>
      <c r="H1269" s="394" t="s">
        <v>7232</v>
      </c>
      <c r="I1269" s="397">
        <v>300</v>
      </c>
      <c r="J1269" s="394" t="s">
        <v>7098</v>
      </c>
      <c r="K1269" s="384">
        <v>1</v>
      </c>
      <c r="L1269" s="384" t="s">
        <v>1775</v>
      </c>
      <c r="M1269" s="385" t="s">
        <v>9488</v>
      </c>
      <c r="N1269" s="382" t="s">
        <v>7098</v>
      </c>
      <c r="O1269" s="386">
        <v>300</v>
      </c>
    </row>
    <row r="1270" spans="1:15" ht="16.8" customHeight="1" thickBot="1" x14ac:dyDescent="0.35">
      <c r="A1270" s="351" t="s">
        <v>9489</v>
      </c>
      <c r="B1270" s="398" t="s">
        <v>6871</v>
      </c>
      <c r="C1270" s="365" t="s">
        <v>6131</v>
      </c>
      <c r="D1270" s="366" t="s">
        <v>6126</v>
      </c>
      <c r="E1270" s="384" t="s">
        <v>4139</v>
      </c>
      <c r="F1270" s="394" t="s">
        <v>7230</v>
      </c>
      <c r="G1270" s="394" t="s">
        <v>7231</v>
      </c>
      <c r="H1270" s="394" t="s">
        <v>7232</v>
      </c>
      <c r="I1270" s="397">
        <v>300</v>
      </c>
      <c r="J1270" s="394" t="s">
        <v>7098</v>
      </c>
      <c r="K1270" s="384">
        <v>5</v>
      </c>
      <c r="L1270" s="384" t="s">
        <v>1775</v>
      </c>
      <c r="M1270" s="385" t="s">
        <v>9490</v>
      </c>
      <c r="N1270" s="382" t="s">
        <v>7109</v>
      </c>
      <c r="O1270" s="383">
        <v>1.5</v>
      </c>
    </row>
    <row r="1271" spans="1:15" ht="16.8" customHeight="1" thickBot="1" x14ac:dyDescent="0.35">
      <c r="A1271" s="351" t="s">
        <v>9491</v>
      </c>
      <c r="B1271" s="400" t="s">
        <v>6093</v>
      </c>
      <c r="C1271" s="365" t="s">
        <v>6131</v>
      </c>
      <c r="D1271" s="366" t="s">
        <v>6126</v>
      </c>
      <c r="E1271" s="384" t="s">
        <v>4139</v>
      </c>
      <c r="F1271" s="394" t="s">
        <v>7230</v>
      </c>
      <c r="G1271" s="394" t="s">
        <v>7231</v>
      </c>
      <c r="H1271" s="394" t="s">
        <v>7232</v>
      </c>
      <c r="I1271" s="397">
        <v>300</v>
      </c>
      <c r="J1271" s="394" t="s">
        <v>7098</v>
      </c>
      <c r="K1271" s="384">
        <v>2</v>
      </c>
      <c r="L1271" s="384" t="s">
        <v>1775</v>
      </c>
      <c r="M1271" s="385" t="s">
        <v>9492</v>
      </c>
      <c r="N1271" s="382" t="s">
        <v>7105</v>
      </c>
      <c r="O1271" s="386">
        <v>600</v>
      </c>
    </row>
    <row r="1272" spans="1:15" ht="16.8" customHeight="1" thickBot="1" x14ac:dyDescent="0.35">
      <c r="A1272" s="351" t="s">
        <v>9493</v>
      </c>
      <c r="B1272" s="420" t="s">
        <v>6089</v>
      </c>
      <c r="C1272" s="365" t="s">
        <v>6131</v>
      </c>
      <c r="D1272" s="345" t="s">
        <v>6128</v>
      </c>
      <c r="E1272" s="384" t="s">
        <v>4139</v>
      </c>
      <c r="F1272" s="394" t="s">
        <v>7230</v>
      </c>
      <c r="G1272" s="394" t="s">
        <v>7231</v>
      </c>
      <c r="H1272" s="394" t="s">
        <v>7232</v>
      </c>
      <c r="I1272" s="397">
        <v>700</v>
      </c>
      <c r="J1272" s="394" t="s">
        <v>7107</v>
      </c>
      <c r="K1272" s="384">
        <v>1</v>
      </c>
      <c r="L1272" s="384" t="s">
        <v>1775</v>
      </c>
      <c r="M1272" s="385" t="s">
        <v>9494</v>
      </c>
      <c r="N1272" s="382" t="s">
        <v>7107</v>
      </c>
      <c r="O1272" s="386">
        <v>700</v>
      </c>
    </row>
    <row r="1273" spans="1:15" ht="16.8" customHeight="1" thickBot="1" x14ac:dyDescent="0.35">
      <c r="A1273" s="352" t="s">
        <v>3363</v>
      </c>
      <c r="B1273" s="411" t="s">
        <v>6087</v>
      </c>
      <c r="C1273" s="365" t="s">
        <v>6131</v>
      </c>
      <c r="D1273" s="366" t="s">
        <v>6126</v>
      </c>
      <c r="E1273" s="384" t="s">
        <v>4139</v>
      </c>
      <c r="F1273" s="394" t="s">
        <v>7230</v>
      </c>
      <c r="G1273" s="394" t="s">
        <v>7231</v>
      </c>
      <c r="H1273" s="394" t="s">
        <v>7232</v>
      </c>
      <c r="I1273" s="397">
        <v>300</v>
      </c>
      <c r="J1273" s="394" t="s">
        <v>7098</v>
      </c>
      <c r="K1273" s="384">
        <v>1</v>
      </c>
      <c r="L1273" s="384" t="s">
        <v>1775</v>
      </c>
      <c r="M1273" s="385" t="s">
        <v>9495</v>
      </c>
      <c r="N1273" s="382" t="s">
        <v>7098</v>
      </c>
      <c r="O1273" s="386">
        <v>300</v>
      </c>
    </row>
    <row r="1274" spans="1:15" ht="16.8" customHeight="1" thickBot="1" x14ac:dyDescent="0.35">
      <c r="A1274" s="351" t="s">
        <v>9496</v>
      </c>
      <c r="B1274" s="425" t="s">
        <v>6970</v>
      </c>
      <c r="C1274" s="365" t="s">
        <v>6131</v>
      </c>
      <c r="D1274" s="366" t="s">
        <v>6126</v>
      </c>
      <c r="E1274" s="384" t="s">
        <v>4139</v>
      </c>
      <c r="F1274" s="394" t="s">
        <v>7230</v>
      </c>
      <c r="G1274" s="394" t="s">
        <v>7231</v>
      </c>
      <c r="H1274" s="394" t="s">
        <v>7232</v>
      </c>
      <c r="I1274" s="397">
        <v>500</v>
      </c>
      <c r="J1274" s="394" t="s">
        <v>7095</v>
      </c>
      <c r="K1274" s="384">
        <v>3</v>
      </c>
      <c r="L1274" s="384" t="s">
        <v>1775</v>
      </c>
      <c r="M1274" s="385" t="s">
        <v>9497</v>
      </c>
      <c r="N1274" s="382" t="s">
        <v>7120</v>
      </c>
      <c r="O1274" s="383">
        <v>1.5</v>
      </c>
    </row>
    <row r="1275" spans="1:15" ht="16.8" customHeight="1" thickBot="1" x14ac:dyDescent="0.35">
      <c r="A1275" s="351" t="s">
        <v>1446</v>
      </c>
      <c r="B1275" s="407" t="s">
        <v>1101</v>
      </c>
      <c r="C1275" s="365" t="s">
        <v>6895</v>
      </c>
      <c r="D1275" s="366" t="s">
        <v>6126</v>
      </c>
      <c r="E1275" s="384" t="s">
        <v>4139</v>
      </c>
      <c r="F1275" s="394" t="s">
        <v>7230</v>
      </c>
      <c r="G1275" s="394" t="s">
        <v>7231</v>
      </c>
      <c r="H1275" s="394" t="s">
        <v>7232</v>
      </c>
      <c r="I1275" s="397">
        <v>300</v>
      </c>
      <c r="J1275" s="394" t="s">
        <v>7098</v>
      </c>
      <c r="K1275" s="384">
        <v>1</v>
      </c>
      <c r="L1275" s="384">
        <v>2</v>
      </c>
      <c r="M1275" s="385" t="s">
        <v>1447</v>
      </c>
      <c r="N1275" s="382" t="s">
        <v>7098</v>
      </c>
      <c r="O1275" s="386">
        <v>300</v>
      </c>
    </row>
    <row r="1276" spans="1:15" ht="16.8" customHeight="1" thickBot="1" x14ac:dyDescent="0.35">
      <c r="A1276" s="351" t="s">
        <v>619</v>
      </c>
      <c r="B1276" s="393" t="s">
        <v>6067</v>
      </c>
      <c r="C1276" s="365" t="s">
        <v>6895</v>
      </c>
      <c r="D1276" s="366" t="s">
        <v>6126</v>
      </c>
      <c r="E1276" s="384" t="s">
        <v>4139</v>
      </c>
      <c r="F1276" s="394" t="s">
        <v>7230</v>
      </c>
      <c r="G1276" s="394" t="s">
        <v>7231</v>
      </c>
      <c r="H1276" s="394" t="s">
        <v>7232</v>
      </c>
      <c r="I1276" s="395">
        <v>1.4</v>
      </c>
      <c r="J1276" s="394" t="s">
        <v>7099</v>
      </c>
      <c r="K1276" s="384">
        <v>2</v>
      </c>
      <c r="L1276" s="384">
        <v>2</v>
      </c>
      <c r="M1276" s="385" t="s">
        <v>620</v>
      </c>
      <c r="N1276" s="382" t="s">
        <v>7115</v>
      </c>
      <c r="O1276" s="383">
        <v>2.8</v>
      </c>
    </row>
    <row r="1277" spans="1:15" ht="16.8" customHeight="1" thickBot="1" x14ac:dyDescent="0.35">
      <c r="A1277" s="351" t="s">
        <v>621</v>
      </c>
      <c r="B1277" s="396" t="s">
        <v>6058</v>
      </c>
      <c r="C1277" s="365" t="s">
        <v>6895</v>
      </c>
      <c r="D1277" s="366" t="s">
        <v>6126</v>
      </c>
      <c r="E1277" s="384" t="s">
        <v>4139</v>
      </c>
      <c r="F1277" s="394" t="s">
        <v>7230</v>
      </c>
      <c r="G1277" s="394" t="s">
        <v>7231</v>
      </c>
      <c r="H1277" s="394" t="s">
        <v>7232</v>
      </c>
      <c r="I1277" s="397">
        <v>300</v>
      </c>
      <c r="J1277" s="394" t="s">
        <v>7098</v>
      </c>
      <c r="K1277" s="384">
        <v>3</v>
      </c>
      <c r="L1277" s="384">
        <v>2</v>
      </c>
      <c r="M1277" s="385" t="s">
        <v>622</v>
      </c>
      <c r="N1277" s="382" t="s">
        <v>7100</v>
      </c>
      <c r="O1277" s="386">
        <v>900</v>
      </c>
    </row>
    <row r="1278" spans="1:15" ht="16.8" customHeight="1" thickBot="1" x14ac:dyDescent="0.35">
      <c r="A1278" s="351" t="s">
        <v>5717</v>
      </c>
      <c r="B1278" s="398" t="s">
        <v>6871</v>
      </c>
      <c r="C1278" s="365" t="s">
        <v>6895</v>
      </c>
      <c r="D1278" s="366" t="s">
        <v>6126</v>
      </c>
      <c r="E1278" s="384" t="s">
        <v>4139</v>
      </c>
      <c r="F1278" s="394" t="s">
        <v>7230</v>
      </c>
      <c r="G1278" s="394" t="s">
        <v>7231</v>
      </c>
      <c r="H1278" s="394" t="s">
        <v>7232</v>
      </c>
      <c r="I1278" s="397">
        <v>300</v>
      </c>
      <c r="J1278" s="394" t="s">
        <v>7098</v>
      </c>
      <c r="K1278" s="384">
        <v>1</v>
      </c>
      <c r="L1278" s="384">
        <v>2</v>
      </c>
      <c r="M1278" s="385" t="s">
        <v>5716</v>
      </c>
      <c r="N1278" s="382" t="s">
        <v>7098</v>
      </c>
      <c r="O1278" s="386">
        <v>300</v>
      </c>
    </row>
    <row r="1279" spans="1:15" ht="16.8" customHeight="1" thickBot="1" x14ac:dyDescent="0.35">
      <c r="A1279" s="351" t="s">
        <v>2989</v>
      </c>
      <c r="B1279" s="399" t="s">
        <v>6104</v>
      </c>
      <c r="C1279" s="365" t="s">
        <v>6895</v>
      </c>
      <c r="D1279" s="366" t="s">
        <v>6126</v>
      </c>
      <c r="E1279" s="384" t="s">
        <v>4139</v>
      </c>
      <c r="F1279" s="394" t="s">
        <v>7230</v>
      </c>
      <c r="G1279" s="394" t="s">
        <v>7231</v>
      </c>
      <c r="H1279" s="394" t="s">
        <v>7232</v>
      </c>
      <c r="I1279" s="395">
        <v>1</v>
      </c>
      <c r="J1279" s="394" t="s">
        <v>7101</v>
      </c>
      <c r="K1279" s="384">
        <v>1</v>
      </c>
      <c r="L1279" s="384">
        <v>2</v>
      </c>
      <c r="M1279" s="385" t="s">
        <v>2988</v>
      </c>
      <c r="N1279" s="382" t="s">
        <v>7101</v>
      </c>
      <c r="O1279" s="383">
        <v>1</v>
      </c>
    </row>
    <row r="1280" spans="1:15" ht="16.8" customHeight="1" thickBot="1" x14ac:dyDescent="0.35">
      <c r="A1280" s="351" t="s">
        <v>623</v>
      </c>
      <c r="B1280" s="400" t="s">
        <v>6093</v>
      </c>
      <c r="C1280" s="365" t="s">
        <v>6895</v>
      </c>
      <c r="D1280" s="366" t="s">
        <v>6126</v>
      </c>
      <c r="E1280" s="384" t="s">
        <v>4139</v>
      </c>
      <c r="F1280" s="394" t="s">
        <v>7230</v>
      </c>
      <c r="G1280" s="394" t="s">
        <v>7231</v>
      </c>
      <c r="H1280" s="394" t="s">
        <v>7232</v>
      </c>
      <c r="I1280" s="397">
        <v>300</v>
      </c>
      <c r="J1280" s="394" t="s">
        <v>7098</v>
      </c>
      <c r="K1280" s="384">
        <v>1</v>
      </c>
      <c r="L1280" s="384">
        <v>2</v>
      </c>
      <c r="M1280" s="385" t="s">
        <v>624</v>
      </c>
      <c r="N1280" s="382" t="s">
        <v>7098</v>
      </c>
      <c r="O1280" s="386">
        <v>300</v>
      </c>
    </row>
    <row r="1281" spans="1:15" ht="16.8" customHeight="1" thickBot="1" x14ac:dyDescent="0.35">
      <c r="A1281" s="351" t="s">
        <v>2852</v>
      </c>
      <c r="B1281" s="401" t="s">
        <v>5944</v>
      </c>
      <c r="C1281" s="365" t="s">
        <v>6989</v>
      </c>
      <c r="D1281" s="366" t="s">
        <v>6126</v>
      </c>
      <c r="E1281" s="384" t="s">
        <v>4139</v>
      </c>
      <c r="F1281" s="394" t="s">
        <v>7230</v>
      </c>
      <c r="G1281" s="394" t="s">
        <v>7231</v>
      </c>
      <c r="H1281" s="394" t="s">
        <v>7232</v>
      </c>
      <c r="I1281" s="397">
        <v>500</v>
      </c>
      <c r="J1281" s="394" t="s">
        <v>7095</v>
      </c>
      <c r="K1281" s="384">
        <v>3</v>
      </c>
      <c r="L1281" s="384">
        <v>2</v>
      </c>
      <c r="M1281" s="385" t="s">
        <v>6992</v>
      </c>
      <c r="N1281" s="382" t="s">
        <v>7120</v>
      </c>
      <c r="O1281" s="383">
        <v>1.5</v>
      </c>
    </row>
    <row r="1282" spans="1:15" ht="16.8" customHeight="1" thickBot="1" x14ac:dyDescent="0.35">
      <c r="A1282" s="351" t="s">
        <v>3364</v>
      </c>
      <c r="B1282" s="401" t="s">
        <v>5944</v>
      </c>
      <c r="C1282" s="365" t="s">
        <v>6895</v>
      </c>
      <c r="D1282" s="366" t="s">
        <v>6126</v>
      </c>
      <c r="E1282" s="384" t="s">
        <v>4139</v>
      </c>
      <c r="F1282" s="394" t="s">
        <v>7230</v>
      </c>
      <c r="G1282" s="394" t="s">
        <v>7231</v>
      </c>
      <c r="H1282" s="394" t="s">
        <v>7232</v>
      </c>
      <c r="I1282" s="397">
        <v>300</v>
      </c>
      <c r="J1282" s="394" t="s">
        <v>7098</v>
      </c>
      <c r="K1282" s="384">
        <v>1</v>
      </c>
      <c r="L1282" s="384">
        <v>2</v>
      </c>
      <c r="M1282" s="385" t="s">
        <v>3365</v>
      </c>
      <c r="N1282" s="382" t="s">
        <v>7098</v>
      </c>
      <c r="O1282" s="386">
        <v>300</v>
      </c>
    </row>
    <row r="1283" spans="1:15" ht="16.8" customHeight="1" thickBot="1" x14ac:dyDescent="0.35">
      <c r="A1283" s="351" t="s">
        <v>4268</v>
      </c>
      <c r="B1283" s="402" t="s">
        <v>6094</v>
      </c>
      <c r="C1283" s="365" t="s">
        <v>6895</v>
      </c>
      <c r="D1283" s="366" t="s">
        <v>6126</v>
      </c>
      <c r="E1283" s="384" t="s">
        <v>4139</v>
      </c>
      <c r="F1283" s="394" t="s">
        <v>7230</v>
      </c>
      <c r="G1283" s="394" t="s">
        <v>7231</v>
      </c>
      <c r="H1283" s="394" t="s">
        <v>7232</v>
      </c>
      <c r="I1283" s="397">
        <v>300</v>
      </c>
      <c r="J1283" s="394" t="s">
        <v>7098</v>
      </c>
      <c r="K1283" s="384">
        <v>1</v>
      </c>
      <c r="L1283" s="384">
        <v>2</v>
      </c>
      <c r="M1283" s="385" t="s">
        <v>4267</v>
      </c>
      <c r="N1283" s="382" t="s">
        <v>7098</v>
      </c>
      <c r="O1283" s="386">
        <v>300</v>
      </c>
    </row>
    <row r="1284" spans="1:15" ht="16.8" customHeight="1" thickBot="1" x14ac:dyDescent="0.35">
      <c r="A1284" s="351" t="s">
        <v>5042</v>
      </c>
      <c r="B1284" s="403" t="s">
        <v>6877</v>
      </c>
      <c r="C1284" s="365" t="s">
        <v>6895</v>
      </c>
      <c r="D1284" s="366" t="s">
        <v>6126</v>
      </c>
      <c r="E1284" s="384" t="s">
        <v>4139</v>
      </c>
      <c r="F1284" s="394" t="s">
        <v>7230</v>
      </c>
      <c r="G1284" s="394" t="s">
        <v>7231</v>
      </c>
      <c r="H1284" s="394" t="s">
        <v>7232</v>
      </c>
      <c r="I1284" s="397">
        <v>300</v>
      </c>
      <c r="J1284" s="394" t="s">
        <v>7098</v>
      </c>
      <c r="K1284" s="384">
        <v>1</v>
      </c>
      <c r="L1284" s="384">
        <v>2</v>
      </c>
      <c r="M1284" s="385" t="s">
        <v>5450</v>
      </c>
      <c r="N1284" s="382" t="s">
        <v>7098</v>
      </c>
      <c r="O1284" s="386">
        <v>300</v>
      </c>
    </row>
    <row r="1285" spans="1:15" ht="16.8" customHeight="1" thickBot="1" x14ac:dyDescent="0.35">
      <c r="A1285" s="351" t="s">
        <v>5719</v>
      </c>
      <c r="B1285" s="404" t="s">
        <v>6073</v>
      </c>
      <c r="C1285" s="365" t="s">
        <v>6895</v>
      </c>
      <c r="D1285" s="366" t="s">
        <v>6126</v>
      </c>
      <c r="E1285" s="384" t="s">
        <v>4139</v>
      </c>
      <c r="F1285" s="394" t="s">
        <v>7230</v>
      </c>
      <c r="G1285" s="394" t="s">
        <v>7231</v>
      </c>
      <c r="H1285" s="394" t="s">
        <v>7232</v>
      </c>
      <c r="I1285" s="397">
        <v>300</v>
      </c>
      <c r="J1285" s="394" t="s">
        <v>7098</v>
      </c>
      <c r="K1285" s="384">
        <v>3</v>
      </c>
      <c r="L1285" s="384">
        <v>2</v>
      </c>
      <c r="M1285" s="385" t="s">
        <v>5718</v>
      </c>
      <c r="N1285" s="382" t="s">
        <v>7100</v>
      </c>
      <c r="O1285" s="386">
        <v>900</v>
      </c>
    </row>
    <row r="1286" spans="1:15" ht="16.8" customHeight="1" thickBot="1" x14ac:dyDescent="0.35">
      <c r="A1286" s="351" t="s">
        <v>6897</v>
      </c>
      <c r="B1286" s="396" t="s">
        <v>6110</v>
      </c>
      <c r="C1286" s="365" t="s">
        <v>6989</v>
      </c>
      <c r="D1286" s="366" t="s">
        <v>6126</v>
      </c>
      <c r="E1286" s="384" t="s">
        <v>4139</v>
      </c>
      <c r="F1286" s="394" t="s">
        <v>7230</v>
      </c>
      <c r="G1286" s="394" t="s">
        <v>7231</v>
      </c>
      <c r="H1286" s="394" t="s">
        <v>7232</v>
      </c>
      <c r="I1286" s="397">
        <v>300</v>
      </c>
      <c r="J1286" s="394" t="s">
        <v>7098</v>
      </c>
      <c r="K1286" s="384">
        <v>2</v>
      </c>
      <c r="L1286" s="384">
        <v>2</v>
      </c>
      <c r="M1286" s="385" t="s">
        <v>6993</v>
      </c>
      <c r="N1286" s="382" t="s">
        <v>7105</v>
      </c>
      <c r="O1286" s="386">
        <v>600</v>
      </c>
    </row>
    <row r="1287" spans="1:15" ht="16.8" customHeight="1" thickBot="1" x14ac:dyDescent="0.35">
      <c r="A1287" s="351" t="s">
        <v>1502</v>
      </c>
      <c r="B1287" s="405" t="s">
        <v>6084</v>
      </c>
      <c r="C1287" s="365" t="s">
        <v>6895</v>
      </c>
      <c r="D1287" s="366" t="s">
        <v>6126</v>
      </c>
      <c r="E1287" s="384" t="s">
        <v>4139</v>
      </c>
      <c r="F1287" s="394" t="s">
        <v>7230</v>
      </c>
      <c r="G1287" s="394" t="s">
        <v>7231</v>
      </c>
      <c r="H1287" s="394" t="s">
        <v>7232</v>
      </c>
      <c r="I1287" s="397">
        <v>700</v>
      </c>
      <c r="J1287" s="394" t="s">
        <v>7107</v>
      </c>
      <c r="K1287" s="384">
        <v>1</v>
      </c>
      <c r="L1287" s="384">
        <v>3</v>
      </c>
      <c r="M1287" s="385" t="s">
        <v>5451</v>
      </c>
      <c r="N1287" s="382" t="s">
        <v>7107</v>
      </c>
      <c r="O1287" s="386">
        <v>700</v>
      </c>
    </row>
    <row r="1288" spans="1:15" ht="16.8" customHeight="1" thickBot="1" x14ac:dyDescent="0.35">
      <c r="A1288" s="351" t="s">
        <v>3630</v>
      </c>
      <c r="B1288" s="406" t="s">
        <v>6969</v>
      </c>
      <c r="C1288" s="365" t="s">
        <v>6895</v>
      </c>
      <c r="D1288" s="366" t="s">
        <v>6126</v>
      </c>
      <c r="E1288" s="384" t="s">
        <v>4139</v>
      </c>
      <c r="F1288" s="394" t="s">
        <v>7230</v>
      </c>
      <c r="G1288" s="394" t="s">
        <v>7231</v>
      </c>
      <c r="H1288" s="394" t="s">
        <v>7232</v>
      </c>
      <c r="I1288" s="397">
        <v>300</v>
      </c>
      <c r="J1288" s="394" t="s">
        <v>7098</v>
      </c>
      <c r="K1288" s="384">
        <v>1</v>
      </c>
      <c r="L1288" s="384">
        <v>3</v>
      </c>
      <c r="M1288" s="385" t="s">
        <v>3629</v>
      </c>
      <c r="N1288" s="382" t="s">
        <v>7098</v>
      </c>
      <c r="O1288" s="386">
        <v>300</v>
      </c>
    </row>
    <row r="1289" spans="1:15" ht="16.8" customHeight="1" thickBot="1" x14ac:dyDescent="0.35">
      <c r="A1289" s="351" t="s">
        <v>1449</v>
      </c>
      <c r="B1289" s="407" t="s">
        <v>1101</v>
      </c>
      <c r="C1289" s="365" t="s">
        <v>6895</v>
      </c>
      <c r="D1289" s="366" t="s">
        <v>6126</v>
      </c>
      <c r="E1289" s="384" t="s">
        <v>4139</v>
      </c>
      <c r="F1289" s="394" t="s">
        <v>7230</v>
      </c>
      <c r="G1289" s="394" t="s">
        <v>7231</v>
      </c>
      <c r="H1289" s="394" t="s">
        <v>7232</v>
      </c>
      <c r="I1289" s="397">
        <v>300</v>
      </c>
      <c r="J1289" s="394" t="s">
        <v>7098</v>
      </c>
      <c r="K1289" s="384">
        <v>2</v>
      </c>
      <c r="L1289" s="384">
        <v>3</v>
      </c>
      <c r="M1289" s="385" t="s">
        <v>1448</v>
      </c>
      <c r="N1289" s="382" t="s">
        <v>7105</v>
      </c>
      <c r="O1289" s="386">
        <v>600</v>
      </c>
    </row>
    <row r="1290" spans="1:15" ht="16.8" customHeight="1" thickBot="1" x14ac:dyDescent="0.35">
      <c r="A1290" s="351" t="s">
        <v>5721</v>
      </c>
      <c r="B1290" s="345" t="s">
        <v>6879</v>
      </c>
      <c r="C1290" s="365" t="s">
        <v>6895</v>
      </c>
      <c r="D1290" s="366" t="s">
        <v>6126</v>
      </c>
      <c r="E1290" s="384" t="s">
        <v>4139</v>
      </c>
      <c r="F1290" s="394" t="s">
        <v>7230</v>
      </c>
      <c r="G1290" s="394" t="s">
        <v>7231</v>
      </c>
      <c r="H1290" s="394" t="s">
        <v>7232</v>
      </c>
      <c r="I1290" s="397">
        <v>300</v>
      </c>
      <c r="J1290" s="394" t="s">
        <v>7098</v>
      </c>
      <c r="K1290" s="384">
        <v>1</v>
      </c>
      <c r="L1290" s="384">
        <v>3</v>
      </c>
      <c r="M1290" s="385" t="s">
        <v>5720</v>
      </c>
      <c r="N1290" s="382" t="s">
        <v>7098</v>
      </c>
      <c r="O1290" s="386">
        <v>300</v>
      </c>
    </row>
    <row r="1291" spans="1:15" ht="16.8" customHeight="1" thickBot="1" x14ac:dyDescent="0.35">
      <c r="A1291" s="351" t="s">
        <v>1502</v>
      </c>
      <c r="B1291" s="365" t="s">
        <v>6097</v>
      </c>
      <c r="C1291" s="365" t="s">
        <v>6895</v>
      </c>
      <c r="D1291" s="366" t="s">
        <v>6126</v>
      </c>
      <c r="E1291" s="384" t="s">
        <v>4139</v>
      </c>
      <c r="F1291" s="394" t="s">
        <v>7230</v>
      </c>
      <c r="G1291" s="394" t="s">
        <v>7231</v>
      </c>
      <c r="H1291" s="394" t="s">
        <v>7232</v>
      </c>
      <c r="I1291" s="395">
        <v>1</v>
      </c>
      <c r="J1291" s="394" t="s">
        <v>7101</v>
      </c>
      <c r="K1291" s="384">
        <v>1</v>
      </c>
      <c r="L1291" s="384">
        <v>3</v>
      </c>
      <c r="M1291" s="385" t="s">
        <v>1503</v>
      </c>
      <c r="N1291" s="382" t="s">
        <v>7101</v>
      </c>
      <c r="O1291" s="383">
        <v>1</v>
      </c>
    </row>
    <row r="1292" spans="1:15" ht="16.8" customHeight="1" thickBot="1" x14ac:dyDescent="0.35">
      <c r="A1292" s="351" t="s">
        <v>1505</v>
      </c>
      <c r="B1292" s="365" t="s">
        <v>6097</v>
      </c>
      <c r="C1292" s="365" t="s">
        <v>6895</v>
      </c>
      <c r="D1292" s="366" t="s">
        <v>6126</v>
      </c>
      <c r="E1292" s="384" t="s">
        <v>4139</v>
      </c>
      <c r="F1292" s="394" t="s">
        <v>7230</v>
      </c>
      <c r="G1292" s="394" t="s">
        <v>7231</v>
      </c>
      <c r="H1292" s="394" t="s">
        <v>7232</v>
      </c>
      <c r="I1292" s="395">
        <v>1.4</v>
      </c>
      <c r="J1292" s="394" t="s">
        <v>7099</v>
      </c>
      <c r="K1292" s="384">
        <v>1</v>
      </c>
      <c r="L1292" s="384">
        <v>3</v>
      </c>
      <c r="M1292" s="385" t="s">
        <v>1504</v>
      </c>
      <c r="N1292" s="382" t="s">
        <v>7099</v>
      </c>
      <c r="O1292" s="383">
        <v>1.4</v>
      </c>
    </row>
    <row r="1293" spans="1:15" ht="16.8" customHeight="1" thickBot="1" x14ac:dyDescent="0.35">
      <c r="A1293" s="351" t="s">
        <v>637</v>
      </c>
      <c r="B1293" s="399" t="s">
        <v>6104</v>
      </c>
      <c r="C1293" s="365" t="s">
        <v>6895</v>
      </c>
      <c r="D1293" s="366" t="s">
        <v>6126</v>
      </c>
      <c r="E1293" s="384" t="s">
        <v>4139</v>
      </c>
      <c r="F1293" s="394" t="s">
        <v>7230</v>
      </c>
      <c r="G1293" s="394" t="s">
        <v>7231</v>
      </c>
      <c r="H1293" s="394" t="s">
        <v>7232</v>
      </c>
      <c r="I1293" s="397">
        <v>700</v>
      </c>
      <c r="J1293" s="394" t="s">
        <v>7107</v>
      </c>
      <c r="K1293" s="384">
        <v>1</v>
      </c>
      <c r="L1293" s="384">
        <v>3</v>
      </c>
      <c r="M1293" s="385" t="s">
        <v>638</v>
      </c>
      <c r="N1293" s="382" t="s">
        <v>7107</v>
      </c>
      <c r="O1293" s="386">
        <v>700</v>
      </c>
    </row>
    <row r="1294" spans="1:15" ht="16.8" customHeight="1" thickBot="1" x14ac:dyDescent="0.35">
      <c r="A1294" s="351" t="s">
        <v>640</v>
      </c>
      <c r="B1294" s="408" t="s">
        <v>1134</v>
      </c>
      <c r="C1294" s="365" t="s">
        <v>6895</v>
      </c>
      <c r="D1294" s="366" t="s">
        <v>6126</v>
      </c>
      <c r="E1294" s="384" t="s">
        <v>4139</v>
      </c>
      <c r="F1294" s="394" t="s">
        <v>7230</v>
      </c>
      <c r="G1294" s="394" t="s">
        <v>7231</v>
      </c>
      <c r="H1294" s="394" t="s">
        <v>7232</v>
      </c>
      <c r="I1294" s="397">
        <v>300</v>
      </c>
      <c r="J1294" s="394" t="s">
        <v>7098</v>
      </c>
      <c r="K1294" s="384">
        <v>2</v>
      </c>
      <c r="L1294" s="384">
        <v>3</v>
      </c>
      <c r="M1294" s="385" t="s">
        <v>639</v>
      </c>
      <c r="N1294" s="382" t="s">
        <v>7105</v>
      </c>
      <c r="O1294" s="386">
        <v>600</v>
      </c>
    </row>
    <row r="1295" spans="1:15" ht="16.8" customHeight="1" thickBot="1" x14ac:dyDescent="0.35">
      <c r="A1295" s="351" t="s">
        <v>1701</v>
      </c>
      <c r="B1295" s="409" t="s">
        <v>6076</v>
      </c>
      <c r="C1295" s="365" t="s">
        <v>6895</v>
      </c>
      <c r="D1295" s="366" t="s">
        <v>6126</v>
      </c>
      <c r="E1295" s="384" t="s">
        <v>4139</v>
      </c>
      <c r="F1295" s="394" t="s">
        <v>7230</v>
      </c>
      <c r="G1295" s="394" t="s">
        <v>7231</v>
      </c>
      <c r="H1295" s="394" t="s">
        <v>7232</v>
      </c>
      <c r="I1295" s="397">
        <v>300</v>
      </c>
      <c r="J1295" s="394" t="s">
        <v>7098</v>
      </c>
      <c r="K1295" s="384">
        <v>1</v>
      </c>
      <c r="L1295" s="384">
        <v>3</v>
      </c>
      <c r="M1295" s="385" t="s">
        <v>1700</v>
      </c>
      <c r="N1295" s="382" t="s">
        <v>7098</v>
      </c>
      <c r="O1295" s="386">
        <v>300</v>
      </c>
    </row>
    <row r="1296" spans="1:15" ht="16.8" customHeight="1" thickBot="1" x14ac:dyDescent="0.35">
      <c r="A1296" s="351" t="s">
        <v>3631</v>
      </c>
      <c r="B1296" s="410" t="s">
        <v>6055</v>
      </c>
      <c r="C1296" s="365" t="s">
        <v>6895</v>
      </c>
      <c r="D1296" s="366" t="s">
        <v>6126</v>
      </c>
      <c r="E1296" s="384" t="s">
        <v>4139</v>
      </c>
      <c r="F1296" s="394" t="s">
        <v>7230</v>
      </c>
      <c r="G1296" s="394" t="s">
        <v>7231</v>
      </c>
      <c r="H1296" s="394" t="s">
        <v>7232</v>
      </c>
      <c r="I1296" s="397">
        <v>300</v>
      </c>
      <c r="J1296" s="394" t="s">
        <v>7098</v>
      </c>
      <c r="K1296" s="384">
        <v>2</v>
      </c>
      <c r="L1296" s="384">
        <v>3</v>
      </c>
      <c r="M1296" s="385" t="s">
        <v>3632</v>
      </c>
      <c r="N1296" s="382" t="s">
        <v>7105</v>
      </c>
      <c r="O1296" s="386">
        <v>600</v>
      </c>
    </row>
    <row r="1297" spans="1:15" ht="16.8" customHeight="1" thickBot="1" x14ac:dyDescent="0.35">
      <c r="A1297" s="351" t="s">
        <v>3366</v>
      </c>
      <c r="B1297" s="411" t="s">
        <v>6977</v>
      </c>
      <c r="C1297" s="365" t="s">
        <v>6895</v>
      </c>
      <c r="D1297" s="345" t="s">
        <v>6128</v>
      </c>
      <c r="E1297" s="384" t="s">
        <v>4139</v>
      </c>
      <c r="F1297" s="394" t="s">
        <v>7230</v>
      </c>
      <c r="G1297" s="394" t="s">
        <v>7231</v>
      </c>
      <c r="H1297" s="394" t="s">
        <v>7232</v>
      </c>
      <c r="I1297" s="397">
        <v>700</v>
      </c>
      <c r="J1297" s="394" t="s">
        <v>7107</v>
      </c>
      <c r="K1297" s="384">
        <v>2</v>
      </c>
      <c r="L1297" s="384">
        <v>3</v>
      </c>
      <c r="M1297" s="385" t="s">
        <v>3367</v>
      </c>
      <c r="N1297" s="382" t="s">
        <v>7119</v>
      </c>
      <c r="O1297" s="383">
        <v>1.4</v>
      </c>
    </row>
    <row r="1298" spans="1:15" ht="16.8" customHeight="1" thickBot="1" x14ac:dyDescent="0.35">
      <c r="A1298" s="351" t="s">
        <v>4269</v>
      </c>
      <c r="B1298" s="403" t="s">
        <v>6880</v>
      </c>
      <c r="C1298" s="365" t="s">
        <v>6895</v>
      </c>
      <c r="D1298" s="366" t="s">
        <v>6126</v>
      </c>
      <c r="E1298" s="384" t="s">
        <v>4139</v>
      </c>
      <c r="F1298" s="394" t="s">
        <v>7230</v>
      </c>
      <c r="G1298" s="394" t="s">
        <v>7231</v>
      </c>
      <c r="H1298" s="394" t="s">
        <v>7232</v>
      </c>
      <c r="I1298" s="397">
        <v>300</v>
      </c>
      <c r="J1298" s="394" t="s">
        <v>7098</v>
      </c>
      <c r="K1298" s="384">
        <v>1</v>
      </c>
      <c r="L1298" s="384">
        <v>3</v>
      </c>
      <c r="M1298" s="385" t="s">
        <v>4270</v>
      </c>
      <c r="N1298" s="382" t="s">
        <v>7098</v>
      </c>
      <c r="O1298" s="386">
        <v>300</v>
      </c>
    </row>
    <row r="1299" spans="1:15" ht="16.8" customHeight="1" thickBot="1" x14ac:dyDescent="0.35">
      <c r="A1299" s="351" t="s">
        <v>5723</v>
      </c>
      <c r="B1299" s="404" t="s">
        <v>6083</v>
      </c>
      <c r="C1299" s="365" t="s">
        <v>6895</v>
      </c>
      <c r="D1299" s="345" t="s">
        <v>6128</v>
      </c>
      <c r="E1299" s="384" t="s">
        <v>4139</v>
      </c>
      <c r="F1299" s="394" t="s">
        <v>7230</v>
      </c>
      <c r="G1299" s="394" t="s">
        <v>7231</v>
      </c>
      <c r="H1299" s="394" t="s">
        <v>7232</v>
      </c>
      <c r="I1299" s="397">
        <v>700</v>
      </c>
      <c r="J1299" s="394" t="s">
        <v>7107</v>
      </c>
      <c r="K1299" s="384">
        <v>1</v>
      </c>
      <c r="L1299" s="384">
        <v>3</v>
      </c>
      <c r="M1299" s="385" t="s">
        <v>5722</v>
      </c>
      <c r="N1299" s="382" t="s">
        <v>7107</v>
      </c>
      <c r="O1299" s="386">
        <v>700</v>
      </c>
    </row>
    <row r="1300" spans="1:15" ht="16.8" customHeight="1" thickBot="1" x14ac:dyDescent="0.35">
      <c r="A1300" s="351" t="s">
        <v>6898</v>
      </c>
      <c r="B1300" s="412" t="s">
        <v>6890</v>
      </c>
      <c r="C1300" s="365" t="s">
        <v>6989</v>
      </c>
      <c r="D1300" s="345" t="s">
        <v>6128</v>
      </c>
      <c r="E1300" s="384" t="s">
        <v>4139</v>
      </c>
      <c r="F1300" s="394" t="s">
        <v>7230</v>
      </c>
      <c r="G1300" s="394" t="s">
        <v>7231</v>
      </c>
      <c r="H1300" s="394" t="s">
        <v>7232</v>
      </c>
      <c r="I1300" s="397">
        <v>700</v>
      </c>
      <c r="J1300" s="394" t="s">
        <v>7107</v>
      </c>
      <c r="K1300" s="384">
        <v>1</v>
      </c>
      <c r="L1300" s="384">
        <v>3</v>
      </c>
      <c r="M1300" s="385" t="s">
        <v>6994</v>
      </c>
      <c r="N1300" s="382" t="s">
        <v>7107</v>
      </c>
      <c r="O1300" s="386">
        <v>700</v>
      </c>
    </row>
    <row r="1301" spans="1:15" ht="16.8" customHeight="1" thickBot="1" x14ac:dyDescent="0.35">
      <c r="A1301" s="351" t="s">
        <v>7146</v>
      </c>
      <c r="B1301" s="413" t="s">
        <v>7169</v>
      </c>
      <c r="C1301" s="365" t="s">
        <v>6895</v>
      </c>
      <c r="D1301" s="366" t="s">
        <v>6126</v>
      </c>
      <c r="E1301" s="384" t="s">
        <v>4139</v>
      </c>
      <c r="F1301" s="394" t="s">
        <v>7230</v>
      </c>
      <c r="G1301" s="394" t="s">
        <v>7233</v>
      </c>
      <c r="H1301" s="394" t="s">
        <v>7232</v>
      </c>
      <c r="I1301" s="397">
        <v>300</v>
      </c>
      <c r="J1301" s="394" t="s">
        <v>7098</v>
      </c>
      <c r="K1301" s="384">
        <v>1</v>
      </c>
      <c r="L1301" s="384">
        <v>3</v>
      </c>
      <c r="M1301" s="385" t="s">
        <v>7174</v>
      </c>
      <c r="N1301" s="382" t="s">
        <v>7098</v>
      </c>
      <c r="O1301" s="386">
        <v>300</v>
      </c>
    </row>
    <row r="1302" spans="1:15" ht="16.8" customHeight="1" thickBot="1" x14ac:dyDescent="0.35">
      <c r="A1302" s="351" t="s">
        <v>6899</v>
      </c>
      <c r="B1302" s="396" t="s">
        <v>6110</v>
      </c>
      <c r="C1302" s="365" t="s">
        <v>6989</v>
      </c>
      <c r="D1302" s="366" t="s">
        <v>6126</v>
      </c>
      <c r="E1302" s="384" t="s">
        <v>4139</v>
      </c>
      <c r="F1302" s="394" t="s">
        <v>7230</v>
      </c>
      <c r="G1302" s="394" t="s">
        <v>7231</v>
      </c>
      <c r="H1302" s="394" t="s">
        <v>7232</v>
      </c>
      <c r="I1302" s="397">
        <v>400</v>
      </c>
      <c r="J1302" s="394" t="s">
        <v>7097</v>
      </c>
      <c r="K1302" s="384">
        <v>3</v>
      </c>
      <c r="L1302" s="384">
        <v>4</v>
      </c>
      <c r="M1302" s="385" t="s">
        <v>6995</v>
      </c>
      <c r="N1302" s="382" t="s">
        <v>7116</v>
      </c>
      <c r="O1302" s="383">
        <v>1.2</v>
      </c>
    </row>
    <row r="1303" spans="1:15" ht="16.8" customHeight="1" thickBot="1" x14ac:dyDescent="0.35">
      <c r="A1303" s="352" t="s">
        <v>6899</v>
      </c>
      <c r="B1303" s="396" t="s">
        <v>6110</v>
      </c>
      <c r="C1303" s="365" t="s">
        <v>6989</v>
      </c>
      <c r="D1303" s="366" t="s">
        <v>6126</v>
      </c>
      <c r="E1303" s="384" t="s">
        <v>4139</v>
      </c>
      <c r="F1303" s="394" t="s">
        <v>7230</v>
      </c>
      <c r="G1303" s="394" t="s">
        <v>7231</v>
      </c>
      <c r="H1303" s="394" t="s">
        <v>7232</v>
      </c>
      <c r="I1303" s="397">
        <v>700</v>
      </c>
      <c r="J1303" s="394" t="s">
        <v>7107</v>
      </c>
      <c r="K1303" s="384">
        <v>1</v>
      </c>
      <c r="L1303" s="384">
        <v>4</v>
      </c>
      <c r="M1303" s="385" t="s">
        <v>6996</v>
      </c>
      <c r="N1303" s="382" t="s">
        <v>7107</v>
      </c>
      <c r="O1303" s="386">
        <v>700</v>
      </c>
    </row>
    <row r="1304" spans="1:15" ht="16.8" customHeight="1" thickBot="1" x14ac:dyDescent="0.35">
      <c r="A1304" s="351" t="s">
        <v>7147</v>
      </c>
      <c r="B1304" s="413" t="s">
        <v>7171</v>
      </c>
      <c r="C1304" s="365" t="s">
        <v>6895</v>
      </c>
      <c r="D1304" s="366" t="s">
        <v>6126</v>
      </c>
      <c r="E1304" s="384" t="s">
        <v>4139</v>
      </c>
      <c r="F1304" s="394" t="s">
        <v>7230</v>
      </c>
      <c r="G1304" s="394" t="s">
        <v>7233</v>
      </c>
      <c r="H1304" s="394" t="s">
        <v>7232</v>
      </c>
      <c r="I1304" s="397">
        <v>700</v>
      </c>
      <c r="J1304" s="394" t="s">
        <v>7107</v>
      </c>
      <c r="K1304" s="384">
        <v>1</v>
      </c>
      <c r="L1304" s="384">
        <v>4</v>
      </c>
      <c r="M1304" s="385" t="s">
        <v>7175</v>
      </c>
      <c r="N1304" s="382" t="s">
        <v>7107</v>
      </c>
      <c r="O1304" s="386">
        <v>700</v>
      </c>
    </row>
    <row r="1305" spans="1:15" ht="16.8" customHeight="1" thickBot="1" x14ac:dyDescent="0.35">
      <c r="A1305" s="351" t="s">
        <v>1533</v>
      </c>
      <c r="B1305" s="365" t="s">
        <v>6097</v>
      </c>
      <c r="C1305" s="365" t="s">
        <v>6895</v>
      </c>
      <c r="D1305" s="366" t="s">
        <v>6126</v>
      </c>
      <c r="E1305" s="384" t="s">
        <v>4139</v>
      </c>
      <c r="F1305" s="394" t="s">
        <v>7230</v>
      </c>
      <c r="G1305" s="394" t="s">
        <v>7231</v>
      </c>
      <c r="H1305" s="394" t="s">
        <v>7232</v>
      </c>
      <c r="I1305" s="397">
        <v>300</v>
      </c>
      <c r="J1305" s="394" t="s">
        <v>7098</v>
      </c>
      <c r="K1305" s="384">
        <v>1</v>
      </c>
      <c r="L1305" s="384">
        <v>5</v>
      </c>
      <c r="M1305" s="385" t="s">
        <v>1534</v>
      </c>
      <c r="N1305" s="382" t="s">
        <v>7098</v>
      </c>
      <c r="O1305" s="386">
        <v>300</v>
      </c>
    </row>
    <row r="1306" spans="1:15" ht="16.8" customHeight="1" thickBot="1" x14ac:dyDescent="0.35">
      <c r="A1306" s="351" t="s">
        <v>1529</v>
      </c>
      <c r="B1306" s="365" t="s">
        <v>6097</v>
      </c>
      <c r="C1306" s="365" t="s">
        <v>6895</v>
      </c>
      <c r="D1306" s="366" t="s">
        <v>6126</v>
      </c>
      <c r="E1306" s="384" t="s">
        <v>4139</v>
      </c>
      <c r="F1306" s="394" t="s">
        <v>7230</v>
      </c>
      <c r="G1306" s="394" t="s">
        <v>7231</v>
      </c>
      <c r="H1306" s="394" t="s">
        <v>7232</v>
      </c>
      <c r="I1306" s="397">
        <v>500</v>
      </c>
      <c r="J1306" s="394" t="s">
        <v>7095</v>
      </c>
      <c r="K1306" s="384">
        <v>1</v>
      </c>
      <c r="L1306" s="384">
        <v>5</v>
      </c>
      <c r="M1306" s="385" t="s">
        <v>1530</v>
      </c>
      <c r="N1306" s="382" t="s">
        <v>7095</v>
      </c>
      <c r="O1306" s="386">
        <v>500</v>
      </c>
    </row>
    <row r="1307" spans="1:15" ht="16.8" customHeight="1" thickBot="1" x14ac:dyDescent="0.35">
      <c r="A1307" s="351" t="s">
        <v>1532</v>
      </c>
      <c r="B1307" s="365" t="s">
        <v>6097</v>
      </c>
      <c r="C1307" s="365" t="s">
        <v>6895</v>
      </c>
      <c r="D1307" s="366" t="s">
        <v>6126</v>
      </c>
      <c r="E1307" s="384" t="s">
        <v>4139</v>
      </c>
      <c r="F1307" s="394" t="s">
        <v>7230</v>
      </c>
      <c r="G1307" s="394" t="s">
        <v>7231</v>
      </c>
      <c r="H1307" s="394" t="s">
        <v>7232</v>
      </c>
      <c r="I1307" s="397">
        <v>300</v>
      </c>
      <c r="J1307" s="394" t="s">
        <v>7098</v>
      </c>
      <c r="K1307" s="384">
        <v>1</v>
      </c>
      <c r="L1307" s="384">
        <v>5</v>
      </c>
      <c r="M1307" s="385" t="s">
        <v>1531</v>
      </c>
      <c r="N1307" s="382" t="s">
        <v>7098</v>
      </c>
      <c r="O1307" s="386">
        <v>300</v>
      </c>
    </row>
    <row r="1308" spans="1:15" ht="16.8" customHeight="1" thickBot="1" x14ac:dyDescent="0.35">
      <c r="A1308" s="351" t="s">
        <v>2201</v>
      </c>
      <c r="B1308" s="414" t="s">
        <v>1119</v>
      </c>
      <c r="C1308" s="365" t="s">
        <v>6895</v>
      </c>
      <c r="D1308" s="366" t="s">
        <v>6126</v>
      </c>
      <c r="E1308" s="384" t="s">
        <v>4139</v>
      </c>
      <c r="F1308" s="394" t="s">
        <v>7230</v>
      </c>
      <c r="G1308" s="394" t="s">
        <v>7231</v>
      </c>
      <c r="H1308" s="394" t="s">
        <v>7232</v>
      </c>
      <c r="I1308" s="397">
        <v>300</v>
      </c>
      <c r="J1308" s="394" t="s">
        <v>7098</v>
      </c>
      <c r="K1308" s="384">
        <v>5</v>
      </c>
      <c r="L1308" s="384">
        <v>5</v>
      </c>
      <c r="M1308" s="385" t="s">
        <v>2200</v>
      </c>
      <c r="N1308" s="382" t="s">
        <v>7109</v>
      </c>
      <c r="O1308" s="383">
        <v>1.5</v>
      </c>
    </row>
    <row r="1309" spans="1:15" ht="16.8" customHeight="1" thickBot="1" x14ac:dyDescent="0.35">
      <c r="A1309" s="351" t="s">
        <v>4504</v>
      </c>
      <c r="B1309" s="396" t="s">
        <v>6058</v>
      </c>
      <c r="C1309" s="365" t="s">
        <v>6895</v>
      </c>
      <c r="D1309" s="366" t="s">
        <v>6126</v>
      </c>
      <c r="E1309" s="384" t="s">
        <v>4139</v>
      </c>
      <c r="F1309" s="394" t="s">
        <v>7230</v>
      </c>
      <c r="G1309" s="394" t="s">
        <v>7234</v>
      </c>
      <c r="H1309" s="394" t="s">
        <v>7232</v>
      </c>
      <c r="I1309" s="395">
        <v>1.4</v>
      </c>
      <c r="J1309" s="394" t="s">
        <v>7099</v>
      </c>
      <c r="K1309" s="384">
        <v>2</v>
      </c>
      <c r="L1309" s="384">
        <v>5</v>
      </c>
      <c r="M1309" s="385" t="s">
        <v>7176</v>
      </c>
      <c r="N1309" s="382" t="s">
        <v>7115</v>
      </c>
      <c r="O1309" s="383">
        <v>2.8</v>
      </c>
    </row>
    <row r="1310" spans="1:15" ht="16.8" customHeight="1" thickBot="1" x14ac:dyDescent="0.35">
      <c r="A1310" s="351" t="s">
        <v>4271</v>
      </c>
      <c r="B1310" s="403" t="s">
        <v>6880</v>
      </c>
      <c r="C1310" s="365" t="s">
        <v>6895</v>
      </c>
      <c r="D1310" s="345" t="s">
        <v>6128</v>
      </c>
      <c r="E1310" s="384" t="s">
        <v>4139</v>
      </c>
      <c r="F1310" s="394" t="s">
        <v>7230</v>
      </c>
      <c r="G1310" s="394" t="s">
        <v>7231</v>
      </c>
      <c r="H1310" s="394" t="s">
        <v>7232</v>
      </c>
      <c r="I1310" s="397">
        <v>700</v>
      </c>
      <c r="J1310" s="394" t="s">
        <v>7107</v>
      </c>
      <c r="K1310" s="384">
        <v>1</v>
      </c>
      <c r="L1310" s="384">
        <v>5</v>
      </c>
      <c r="M1310" s="385" t="s">
        <v>4272</v>
      </c>
      <c r="N1310" s="382" t="s">
        <v>7107</v>
      </c>
      <c r="O1310" s="386">
        <v>700</v>
      </c>
    </row>
    <row r="1311" spans="1:15" ht="16.8" customHeight="1" thickBot="1" x14ac:dyDescent="0.35">
      <c r="A1311" s="351" t="s">
        <v>5453</v>
      </c>
      <c r="B1311" s="415" t="s">
        <v>6886</v>
      </c>
      <c r="C1311" s="365" t="s">
        <v>6895</v>
      </c>
      <c r="D1311" s="345" t="s">
        <v>6128</v>
      </c>
      <c r="E1311" s="384" t="s">
        <v>4139</v>
      </c>
      <c r="F1311" s="394" t="s">
        <v>7230</v>
      </c>
      <c r="G1311" s="394" t="s">
        <v>7231</v>
      </c>
      <c r="H1311" s="394" t="s">
        <v>7232</v>
      </c>
      <c r="I1311" s="395">
        <v>1</v>
      </c>
      <c r="J1311" s="394" t="s">
        <v>7101</v>
      </c>
      <c r="K1311" s="384">
        <v>1</v>
      </c>
      <c r="L1311" s="384">
        <v>5</v>
      </c>
      <c r="M1311" s="385" t="s">
        <v>5452</v>
      </c>
      <c r="N1311" s="382" t="s">
        <v>7101</v>
      </c>
      <c r="O1311" s="383">
        <v>1</v>
      </c>
    </row>
    <row r="1312" spans="1:15" ht="16.8" customHeight="1" thickBot="1" x14ac:dyDescent="0.35">
      <c r="A1312" s="351" t="s">
        <v>4504</v>
      </c>
      <c r="B1312" s="413" t="s">
        <v>7170</v>
      </c>
      <c r="C1312" s="365" t="s">
        <v>6895</v>
      </c>
      <c r="D1312" s="366" t="s">
        <v>6126</v>
      </c>
      <c r="E1312" s="384" t="s">
        <v>4139</v>
      </c>
      <c r="F1312" s="394" t="s">
        <v>7235</v>
      </c>
      <c r="G1312" s="394" t="s">
        <v>7233</v>
      </c>
      <c r="H1312" s="394" t="s">
        <v>7232</v>
      </c>
      <c r="I1312" s="397">
        <v>700</v>
      </c>
      <c r="J1312" s="394" t="s">
        <v>7107</v>
      </c>
      <c r="K1312" s="384">
        <v>1</v>
      </c>
      <c r="L1312" s="384">
        <v>5</v>
      </c>
      <c r="M1312" s="385" t="s">
        <v>7177</v>
      </c>
      <c r="N1312" s="382" t="s">
        <v>7107</v>
      </c>
      <c r="O1312" s="386">
        <v>700</v>
      </c>
    </row>
    <row r="1313" spans="1:15" ht="16.8" customHeight="1" thickBot="1" x14ac:dyDescent="0.35">
      <c r="A1313" s="351" t="s">
        <v>2201</v>
      </c>
      <c r="B1313" s="413" t="s">
        <v>7171</v>
      </c>
      <c r="C1313" s="365" t="s">
        <v>6895</v>
      </c>
      <c r="D1313" s="366" t="s">
        <v>6126</v>
      </c>
      <c r="E1313" s="384" t="s">
        <v>4139</v>
      </c>
      <c r="F1313" s="394" t="s">
        <v>7230</v>
      </c>
      <c r="G1313" s="394" t="s">
        <v>7233</v>
      </c>
      <c r="H1313" s="394" t="s">
        <v>7232</v>
      </c>
      <c r="I1313" s="397">
        <v>300</v>
      </c>
      <c r="J1313" s="394" t="s">
        <v>7098</v>
      </c>
      <c r="K1313" s="384">
        <v>1</v>
      </c>
      <c r="L1313" s="384">
        <v>5</v>
      </c>
      <c r="M1313" s="385" t="s">
        <v>7178</v>
      </c>
      <c r="N1313" s="382" t="s">
        <v>7098</v>
      </c>
      <c r="O1313" s="386">
        <v>300</v>
      </c>
    </row>
    <row r="1314" spans="1:15" ht="16.8" customHeight="1" thickBot="1" x14ac:dyDescent="0.35">
      <c r="A1314" s="351" t="s">
        <v>1537</v>
      </c>
      <c r="B1314" s="365" t="s">
        <v>6097</v>
      </c>
      <c r="C1314" s="365" t="s">
        <v>6895</v>
      </c>
      <c r="D1314" s="366" t="s">
        <v>6126</v>
      </c>
      <c r="E1314" s="384" t="s">
        <v>4139</v>
      </c>
      <c r="F1314" s="394" t="s">
        <v>7230</v>
      </c>
      <c r="G1314" s="394" t="s">
        <v>7231</v>
      </c>
      <c r="H1314" s="394" t="s">
        <v>7232</v>
      </c>
      <c r="I1314" s="395">
        <v>1</v>
      </c>
      <c r="J1314" s="394" t="s">
        <v>7101</v>
      </c>
      <c r="K1314" s="384">
        <v>1</v>
      </c>
      <c r="L1314" s="384">
        <v>6</v>
      </c>
      <c r="M1314" s="385" t="s">
        <v>1538</v>
      </c>
      <c r="N1314" s="382" t="s">
        <v>7101</v>
      </c>
      <c r="O1314" s="383">
        <v>1</v>
      </c>
    </row>
    <row r="1315" spans="1:15" ht="16.8" customHeight="1" thickBot="1" x14ac:dyDescent="0.35">
      <c r="A1315" s="351" t="s">
        <v>2214</v>
      </c>
      <c r="B1315" s="416" t="s">
        <v>6064</v>
      </c>
      <c r="C1315" s="365" t="s">
        <v>6895</v>
      </c>
      <c r="D1315" s="366" t="s">
        <v>6126</v>
      </c>
      <c r="E1315" s="384" t="s">
        <v>4139</v>
      </c>
      <c r="F1315" s="394" t="s">
        <v>7230</v>
      </c>
      <c r="G1315" s="394" t="s">
        <v>7231</v>
      </c>
      <c r="H1315" s="394" t="s">
        <v>7232</v>
      </c>
      <c r="I1315" s="395">
        <v>1</v>
      </c>
      <c r="J1315" s="394" t="s">
        <v>7101</v>
      </c>
      <c r="K1315" s="384">
        <v>8</v>
      </c>
      <c r="L1315" s="384">
        <v>6</v>
      </c>
      <c r="M1315" s="385" t="s">
        <v>2213</v>
      </c>
      <c r="N1315" s="382" t="s">
        <v>7236</v>
      </c>
      <c r="O1315" s="383">
        <v>8</v>
      </c>
    </row>
    <row r="1316" spans="1:15" ht="16.8" customHeight="1" thickBot="1" x14ac:dyDescent="0.35">
      <c r="A1316" s="351" t="s">
        <v>1690</v>
      </c>
      <c r="B1316" s="409" t="s">
        <v>6972</v>
      </c>
      <c r="C1316" s="365" t="s">
        <v>6895</v>
      </c>
      <c r="D1316" s="366" t="s">
        <v>6126</v>
      </c>
      <c r="E1316" s="384" t="s">
        <v>4139</v>
      </c>
      <c r="F1316" s="394" t="s">
        <v>7230</v>
      </c>
      <c r="G1316" s="394" t="s">
        <v>7231</v>
      </c>
      <c r="H1316" s="394" t="s">
        <v>7232</v>
      </c>
      <c r="I1316" s="397">
        <v>300</v>
      </c>
      <c r="J1316" s="394" t="s">
        <v>7098</v>
      </c>
      <c r="K1316" s="384">
        <v>1</v>
      </c>
      <c r="L1316" s="384">
        <v>6</v>
      </c>
      <c r="M1316" s="385" t="s">
        <v>1689</v>
      </c>
      <c r="N1316" s="382" t="s">
        <v>7098</v>
      </c>
      <c r="O1316" s="386">
        <v>300</v>
      </c>
    </row>
    <row r="1317" spans="1:15" ht="16.8" customHeight="1" thickBot="1" x14ac:dyDescent="0.35">
      <c r="A1317" s="351" t="s">
        <v>1550</v>
      </c>
      <c r="B1317" s="405" t="s">
        <v>6084</v>
      </c>
      <c r="C1317" s="365" t="s">
        <v>6895</v>
      </c>
      <c r="D1317" s="366" t="s">
        <v>6126</v>
      </c>
      <c r="E1317" s="384" t="s">
        <v>4139</v>
      </c>
      <c r="F1317" s="394" t="s">
        <v>7230</v>
      </c>
      <c r="G1317" s="394" t="s">
        <v>7231</v>
      </c>
      <c r="H1317" s="394" t="s">
        <v>7232</v>
      </c>
      <c r="I1317" s="397">
        <v>300</v>
      </c>
      <c r="J1317" s="394" t="s">
        <v>7098</v>
      </c>
      <c r="K1317" s="384">
        <v>1</v>
      </c>
      <c r="L1317" s="384">
        <v>7</v>
      </c>
      <c r="M1317" s="385" t="s">
        <v>5454</v>
      </c>
      <c r="N1317" s="382" t="s">
        <v>7098</v>
      </c>
      <c r="O1317" s="386">
        <v>300</v>
      </c>
    </row>
    <row r="1318" spans="1:15" ht="16.8" customHeight="1" thickBot="1" x14ac:dyDescent="0.35">
      <c r="A1318" s="351" t="s">
        <v>748</v>
      </c>
      <c r="B1318" s="393" t="s">
        <v>6067</v>
      </c>
      <c r="C1318" s="365" t="s">
        <v>6895</v>
      </c>
      <c r="D1318" s="345" t="s">
        <v>6128</v>
      </c>
      <c r="E1318" s="384" t="s">
        <v>4139</v>
      </c>
      <c r="F1318" s="394" t="s">
        <v>7230</v>
      </c>
      <c r="G1318" s="394" t="s">
        <v>7231</v>
      </c>
      <c r="H1318" s="394" t="s">
        <v>7232</v>
      </c>
      <c r="I1318" s="397">
        <v>300</v>
      </c>
      <c r="J1318" s="394" t="s">
        <v>7098</v>
      </c>
      <c r="K1318" s="384">
        <v>1</v>
      </c>
      <c r="L1318" s="384">
        <v>7</v>
      </c>
      <c r="M1318" s="385" t="s">
        <v>749</v>
      </c>
      <c r="N1318" s="382" t="s">
        <v>7098</v>
      </c>
      <c r="O1318" s="386">
        <v>300</v>
      </c>
    </row>
    <row r="1319" spans="1:15" ht="16.8" customHeight="1" thickBot="1" x14ac:dyDescent="0.35">
      <c r="A1319" s="351" t="s">
        <v>1551</v>
      </c>
      <c r="B1319" s="393" t="s">
        <v>6067</v>
      </c>
      <c r="C1319" s="365" t="s">
        <v>6895</v>
      </c>
      <c r="D1319" s="366" t="s">
        <v>6126</v>
      </c>
      <c r="E1319" s="384" t="s">
        <v>4139</v>
      </c>
      <c r="F1319" s="394" t="s">
        <v>7230</v>
      </c>
      <c r="G1319" s="394" t="s">
        <v>7231</v>
      </c>
      <c r="H1319" s="394" t="s">
        <v>7232</v>
      </c>
      <c r="I1319" s="397">
        <v>700</v>
      </c>
      <c r="J1319" s="394" t="s">
        <v>7107</v>
      </c>
      <c r="K1319" s="384">
        <v>1</v>
      </c>
      <c r="L1319" s="384">
        <v>7</v>
      </c>
      <c r="M1319" s="385" t="s">
        <v>1552</v>
      </c>
      <c r="N1319" s="382" t="s">
        <v>7107</v>
      </c>
      <c r="O1319" s="386">
        <v>700</v>
      </c>
    </row>
    <row r="1320" spans="1:15" ht="16.8" customHeight="1" thickBot="1" x14ac:dyDescent="0.35">
      <c r="A1320" s="351" t="s">
        <v>1550</v>
      </c>
      <c r="B1320" s="365" t="s">
        <v>6097</v>
      </c>
      <c r="C1320" s="365" t="s">
        <v>6895</v>
      </c>
      <c r="D1320" s="366" t="s">
        <v>6126</v>
      </c>
      <c r="E1320" s="384" t="s">
        <v>4139</v>
      </c>
      <c r="F1320" s="394" t="s">
        <v>7230</v>
      </c>
      <c r="G1320" s="394" t="s">
        <v>7231</v>
      </c>
      <c r="H1320" s="394" t="s">
        <v>7232</v>
      </c>
      <c r="I1320" s="397">
        <v>300</v>
      </c>
      <c r="J1320" s="394" t="s">
        <v>7098</v>
      </c>
      <c r="K1320" s="384">
        <v>1</v>
      </c>
      <c r="L1320" s="384">
        <v>7</v>
      </c>
      <c r="M1320" s="385" t="s">
        <v>1549</v>
      </c>
      <c r="N1320" s="382" t="s">
        <v>7098</v>
      </c>
      <c r="O1320" s="386">
        <v>300</v>
      </c>
    </row>
    <row r="1321" spans="1:15" ht="16.8" customHeight="1" thickBot="1" x14ac:dyDescent="0.35">
      <c r="A1321" s="351" t="s">
        <v>1906</v>
      </c>
      <c r="B1321" s="405" t="s">
        <v>6084</v>
      </c>
      <c r="C1321" s="365" t="s">
        <v>6989</v>
      </c>
      <c r="D1321" s="345" t="s">
        <v>6128</v>
      </c>
      <c r="E1321" s="384" t="s">
        <v>4139</v>
      </c>
      <c r="F1321" s="394" t="s">
        <v>7230</v>
      </c>
      <c r="G1321" s="394" t="s">
        <v>7231</v>
      </c>
      <c r="H1321" s="394" t="s">
        <v>7232</v>
      </c>
      <c r="I1321" s="397">
        <v>300</v>
      </c>
      <c r="J1321" s="394" t="s">
        <v>7098</v>
      </c>
      <c r="K1321" s="384">
        <v>1</v>
      </c>
      <c r="L1321" s="384" t="s">
        <v>1775</v>
      </c>
      <c r="M1321" s="385" t="s">
        <v>6997</v>
      </c>
      <c r="N1321" s="382" t="s">
        <v>7098</v>
      </c>
      <c r="O1321" s="386">
        <v>300</v>
      </c>
    </row>
    <row r="1322" spans="1:15" ht="16.8" customHeight="1" thickBot="1" x14ac:dyDescent="0.35">
      <c r="A1322" s="351" t="s">
        <v>4279</v>
      </c>
      <c r="B1322" s="403" t="s">
        <v>6877</v>
      </c>
      <c r="C1322" s="365" t="s">
        <v>6889</v>
      </c>
      <c r="D1322" s="366" t="s">
        <v>6126</v>
      </c>
      <c r="E1322" s="384" t="s">
        <v>4139</v>
      </c>
      <c r="F1322" s="394" t="s">
        <v>7230</v>
      </c>
      <c r="G1322" s="394" t="s">
        <v>7231</v>
      </c>
      <c r="H1322" s="394" t="s">
        <v>7232</v>
      </c>
      <c r="I1322" s="395">
        <v>1.7</v>
      </c>
      <c r="J1322" s="394" t="s">
        <v>7117</v>
      </c>
      <c r="K1322" s="384">
        <v>4</v>
      </c>
      <c r="L1322" s="384">
        <v>3</v>
      </c>
      <c r="M1322" s="385" t="s">
        <v>4278</v>
      </c>
      <c r="N1322" s="382" t="s">
        <v>7237</v>
      </c>
      <c r="O1322" s="383">
        <v>6.8</v>
      </c>
    </row>
    <row r="1323" spans="1:15" ht="16.8" customHeight="1" thickBot="1" x14ac:dyDescent="0.35">
      <c r="A1323" s="351" t="s">
        <v>4275</v>
      </c>
      <c r="B1323" s="403" t="s">
        <v>6877</v>
      </c>
      <c r="C1323" s="365" t="s">
        <v>6889</v>
      </c>
      <c r="D1323" s="366" t="s">
        <v>6126</v>
      </c>
      <c r="E1323" s="384" t="s">
        <v>4139</v>
      </c>
      <c r="F1323" s="394" t="s">
        <v>7230</v>
      </c>
      <c r="G1323" s="394" t="s">
        <v>7231</v>
      </c>
      <c r="H1323" s="394" t="s">
        <v>7232</v>
      </c>
      <c r="I1323" s="397">
        <v>300</v>
      </c>
      <c r="J1323" s="394" t="s">
        <v>7098</v>
      </c>
      <c r="K1323" s="384">
        <v>2</v>
      </c>
      <c r="L1323" s="384">
        <v>3</v>
      </c>
      <c r="M1323" s="385" t="s">
        <v>4276</v>
      </c>
      <c r="N1323" s="382" t="s">
        <v>7105</v>
      </c>
      <c r="O1323" s="386">
        <v>600</v>
      </c>
    </row>
    <row r="1324" spans="1:15" ht="16.8" customHeight="1" thickBot="1" x14ac:dyDescent="0.35">
      <c r="A1324" s="352" t="s">
        <v>4275</v>
      </c>
      <c r="B1324" s="403" t="s">
        <v>6877</v>
      </c>
      <c r="C1324" s="365" t="s">
        <v>6889</v>
      </c>
      <c r="D1324" s="366" t="s">
        <v>6126</v>
      </c>
      <c r="E1324" s="384" t="s">
        <v>4139</v>
      </c>
      <c r="F1324" s="394" t="s">
        <v>7230</v>
      </c>
      <c r="G1324" s="394" t="s">
        <v>7231</v>
      </c>
      <c r="H1324" s="394" t="s">
        <v>7232</v>
      </c>
      <c r="I1324" s="397">
        <v>300</v>
      </c>
      <c r="J1324" s="394" t="s">
        <v>7098</v>
      </c>
      <c r="K1324" s="384">
        <v>1</v>
      </c>
      <c r="L1324" s="384">
        <v>3</v>
      </c>
      <c r="M1324" s="385" t="s">
        <v>4277</v>
      </c>
      <c r="N1324" s="382" t="s">
        <v>7098</v>
      </c>
      <c r="O1324" s="386">
        <v>300</v>
      </c>
    </row>
    <row r="1325" spans="1:15" ht="16.8" customHeight="1" thickBot="1" x14ac:dyDescent="0.35">
      <c r="A1325" s="351" t="s">
        <v>4274</v>
      </c>
      <c r="B1325" s="403" t="s">
        <v>6877</v>
      </c>
      <c r="C1325" s="365" t="s">
        <v>6889</v>
      </c>
      <c r="D1325" s="366" t="s">
        <v>6126</v>
      </c>
      <c r="E1325" s="384" t="s">
        <v>4139</v>
      </c>
      <c r="F1325" s="394" t="s">
        <v>7230</v>
      </c>
      <c r="G1325" s="394" t="s">
        <v>7231</v>
      </c>
      <c r="H1325" s="394" t="s">
        <v>7232</v>
      </c>
      <c r="I1325" s="397">
        <v>300</v>
      </c>
      <c r="J1325" s="394" t="s">
        <v>7098</v>
      </c>
      <c r="K1325" s="384">
        <v>4</v>
      </c>
      <c r="L1325" s="384">
        <v>3</v>
      </c>
      <c r="M1325" s="385" t="s">
        <v>4273</v>
      </c>
      <c r="N1325" s="382" t="s">
        <v>7104</v>
      </c>
      <c r="O1325" s="383">
        <v>1.2</v>
      </c>
    </row>
    <row r="1326" spans="1:15" ht="16.8" customHeight="1" thickBot="1" x14ac:dyDescent="0.35">
      <c r="A1326" s="351" t="s">
        <v>4016</v>
      </c>
      <c r="B1326" s="403" t="s">
        <v>6877</v>
      </c>
      <c r="C1326" s="365" t="s">
        <v>6889</v>
      </c>
      <c r="D1326" s="366" t="s">
        <v>6126</v>
      </c>
      <c r="E1326" s="384" t="s">
        <v>4139</v>
      </c>
      <c r="F1326" s="394" t="s">
        <v>7230</v>
      </c>
      <c r="G1326" s="394" t="s">
        <v>7231</v>
      </c>
      <c r="H1326" s="394" t="s">
        <v>7232</v>
      </c>
      <c r="I1326" s="395">
        <v>1.4</v>
      </c>
      <c r="J1326" s="394" t="s">
        <v>7099</v>
      </c>
      <c r="K1326" s="384">
        <v>2</v>
      </c>
      <c r="L1326" s="384">
        <v>4</v>
      </c>
      <c r="M1326" s="385" t="s">
        <v>5455</v>
      </c>
      <c r="N1326" s="382" t="s">
        <v>7115</v>
      </c>
      <c r="O1326" s="383">
        <v>2.8</v>
      </c>
    </row>
    <row r="1327" spans="1:15" ht="16.8" customHeight="1" thickBot="1" x14ac:dyDescent="0.35">
      <c r="A1327" s="351" t="s">
        <v>4283</v>
      </c>
      <c r="B1327" s="403" t="s">
        <v>6880</v>
      </c>
      <c r="C1327" s="365" t="s">
        <v>6889</v>
      </c>
      <c r="D1327" s="345" t="s">
        <v>6128</v>
      </c>
      <c r="E1327" s="384" t="s">
        <v>4139</v>
      </c>
      <c r="F1327" s="394" t="s">
        <v>7230</v>
      </c>
      <c r="G1327" s="394" t="s">
        <v>7231</v>
      </c>
      <c r="H1327" s="394" t="s">
        <v>7232</v>
      </c>
      <c r="I1327" s="397">
        <v>300</v>
      </c>
      <c r="J1327" s="394" t="s">
        <v>7098</v>
      </c>
      <c r="K1327" s="384">
        <v>1</v>
      </c>
      <c r="L1327" s="384">
        <v>4</v>
      </c>
      <c r="M1327" s="385" t="s">
        <v>4282</v>
      </c>
      <c r="N1327" s="382" t="s">
        <v>7098</v>
      </c>
      <c r="O1327" s="386">
        <v>300</v>
      </c>
    </row>
    <row r="1328" spans="1:15" ht="16.8" customHeight="1" thickBot="1" x14ac:dyDescent="0.35">
      <c r="A1328" s="351" t="s">
        <v>4281</v>
      </c>
      <c r="B1328" s="403" t="s">
        <v>6880</v>
      </c>
      <c r="C1328" s="365" t="s">
        <v>6889</v>
      </c>
      <c r="D1328" s="366" t="s">
        <v>6126</v>
      </c>
      <c r="E1328" s="384" t="s">
        <v>4139</v>
      </c>
      <c r="F1328" s="394" t="s">
        <v>7230</v>
      </c>
      <c r="G1328" s="394" t="s">
        <v>7231</v>
      </c>
      <c r="H1328" s="394" t="s">
        <v>7232</v>
      </c>
      <c r="I1328" s="397">
        <v>700</v>
      </c>
      <c r="J1328" s="394" t="s">
        <v>7107</v>
      </c>
      <c r="K1328" s="384">
        <v>1</v>
      </c>
      <c r="L1328" s="384">
        <v>4</v>
      </c>
      <c r="M1328" s="385" t="s">
        <v>4280</v>
      </c>
      <c r="N1328" s="382" t="s">
        <v>7107</v>
      </c>
      <c r="O1328" s="386">
        <v>700</v>
      </c>
    </row>
    <row r="1329" spans="1:15" ht="16.8" customHeight="1" thickBot="1" x14ac:dyDescent="0.35">
      <c r="A1329" s="351" t="s">
        <v>4555</v>
      </c>
      <c r="B1329" s="415" t="s">
        <v>6886</v>
      </c>
      <c r="C1329" s="365" t="s">
        <v>6889</v>
      </c>
      <c r="D1329" s="366" t="s">
        <v>6126</v>
      </c>
      <c r="E1329" s="384" t="s">
        <v>4139</v>
      </c>
      <c r="F1329" s="394" t="s">
        <v>7230</v>
      </c>
      <c r="G1329" s="394" t="s">
        <v>7231</v>
      </c>
      <c r="H1329" s="394" t="s">
        <v>7232</v>
      </c>
      <c r="I1329" s="397">
        <v>300</v>
      </c>
      <c r="J1329" s="394" t="s">
        <v>7098</v>
      </c>
      <c r="K1329" s="384">
        <v>1</v>
      </c>
      <c r="L1329" s="384">
        <v>4</v>
      </c>
      <c r="M1329" s="385" t="s">
        <v>4732</v>
      </c>
      <c r="N1329" s="382" t="s">
        <v>7098</v>
      </c>
      <c r="O1329" s="386">
        <v>300</v>
      </c>
    </row>
    <row r="1330" spans="1:15" ht="16.8" customHeight="1" thickBot="1" x14ac:dyDescent="0.35">
      <c r="A1330" s="351" t="s">
        <v>5457</v>
      </c>
      <c r="B1330" s="417" t="s">
        <v>6059</v>
      </c>
      <c r="C1330" s="365" t="s">
        <v>6889</v>
      </c>
      <c r="D1330" s="366" t="s">
        <v>6126</v>
      </c>
      <c r="E1330" s="384" t="s">
        <v>4139</v>
      </c>
      <c r="F1330" s="394" t="s">
        <v>7230</v>
      </c>
      <c r="G1330" s="394" t="s">
        <v>7231</v>
      </c>
      <c r="H1330" s="394" t="s">
        <v>7232</v>
      </c>
      <c r="I1330" s="397">
        <v>300</v>
      </c>
      <c r="J1330" s="394" t="s">
        <v>7098</v>
      </c>
      <c r="K1330" s="384">
        <v>1</v>
      </c>
      <c r="L1330" s="384">
        <v>7</v>
      </c>
      <c r="M1330" s="385" t="s">
        <v>5456</v>
      </c>
      <c r="N1330" s="382" t="s">
        <v>7098</v>
      </c>
      <c r="O1330" s="386">
        <v>300</v>
      </c>
    </row>
    <row r="1331" spans="1:15" ht="16.8" customHeight="1" thickBot="1" x14ac:dyDescent="0.35">
      <c r="A1331" s="351" t="s">
        <v>6900</v>
      </c>
      <c r="B1331" s="398" t="s">
        <v>6871</v>
      </c>
      <c r="C1331" s="365" t="s">
        <v>7172</v>
      </c>
      <c r="D1331" s="366" t="s">
        <v>6126</v>
      </c>
      <c r="E1331" s="384" t="s">
        <v>4139</v>
      </c>
      <c r="F1331" s="394" t="s">
        <v>7230</v>
      </c>
      <c r="G1331" s="394" t="s">
        <v>7231</v>
      </c>
      <c r="H1331" s="394" t="s">
        <v>7232</v>
      </c>
      <c r="I1331" s="397">
        <v>700</v>
      </c>
      <c r="J1331" s="394" t="s">
        <v>7107</v>
      </c>
      <c r="K1331" s="384">
        <v>1</v>
      </c>
      <c r="L1331" s="384">
        <v>5</v>
      </c>
      <c r="M1331" s="385" t="s">
        <v>6998</v>
      </c>
      <c r="N1331" s="382" t="s">
        <v>7107</v>
      </c>
      <c r="O1331" s="386">
        <v>700</v>
      </c>
    </row>
    <row r="1332" spans="1:15" ht="16.8" customHeight="1" thickBot="1" x14ac:dyDescent="0.35">
      <c r="A1332" s="351" t="s">
        <v>5459</v>
      </c>
      <c r="B1332" s="418" t="s">
        <v>6873</v>
      </c>
      <c r="C1332" s="365" t="s">
        <v>7172</v>
      </c>
      <c r="D1332" s="345" t="s">
        <v>6128</v>
      </c>
      <c r="E1332" s="384" t="s">
        <v>4139</v>
      </c>
      <c r="F1332" s="394" t="s">
        <v>7230</v>
      </c>
      <c r="G1332" s="394" t="s">
        <v>7231</v>
      </c>
      <c r="H1332" s="394" t="s">
        <v>7232</v>
      </c>
      <c r="I1332" s="395">
        <v>1</v>
      </c>
      <c r="J1332" s="394" t="s">
        <v>7101</v>
      </c>
      <c r="K1332" s="384">
        <v>1</v>
      </c>
      <c r="L1332" s="384">
        <v>5</v>
      </c>
      <c r="M1332" s="385" t="s">
        <v>5458</v>
      </c>
      <c r="N1332" s="382" t="s">
        <v>7101</v>
      </c>
      <c r="O1332" s="383">
        <v>1</v>
      </c>
    </row>
    <row r="1333" spans="1:15" ht="16.8" customHeight="1" thickBot="1" x14ac:dyDescent="0.35">
      <c r="A1333" s="351" t="s">
        <v>4849</v>
      </c>
      <c r="B1333" s="413" t="s">
        <v>7170</v>
      </c>
      <c r="C1333" s="365" t="s">
        <v>7173</v>
      </c>
      <c r="D1333" s="345" t="s">
        <v>6128</v>
      </c>
      <c r="E1333" s="384" t="s">
        <v>4139</v>
      </c>
      <c r="F1333" s="394" t="s">
        <v>7235</v>
      </c>
      <c r="G1333" s="394" t="s">
        <v>7234</v>
      </c>
      <c r="H1333" s="394" t="s">
        <v>7232</v>
      </c>
      <c r="I1333" s="397">
        <v>700</v>
      </c>
      <c r="J1333" s="394" t="s">
        <v>7107</v>
      </c>
      <c r="K1333" s="384">
        <v>1</v>
      </c>
      <c r="L1333" s="384">
        <v>5</v>
      </c>
      <c r="M1333" s="385" t="s">
        <v>7179</v>
      </c>
      <c r="N1333" s="382" t="s">
        <v>7107</v>
      </c>
      <c r="O1333" s="386">
        <v>700</v>
      </c>
    </row>
    <row r="1334" spans="1:15" ht="16.8" customHeight="1" thickBot="1" x14ac:dyDescent="0.35">
      <c r="A1334" s="351" t="s">
        <v>4286</v>
      </c>
      <c r="B1334" s="411" t="s">
        <v>6087</v>
      </c>
      <c r="C1334" s="365" t="s">
        <v>7172</v>
      </c>
      <c r="D1334" s="345" t="s">
        <v>6128</v>
      </c>
      <c r="E1334" s="384" t="s">
        <v>4139</v>
      </c>
      <c r="F1334" s="394" t="s">
        <v>7230</v>
      </c>
      <c r="G1334" s="394" t="s">
        <v>7231</v>
      </c>
      <c r="H1334" s="394" t="s">
        <v>7232</v>
      </c>
      <c r="I1334" s="395">
        <v>1.4</v>
      </c>
      <c r="J1334" s="394" t="s">
        <v>7099</v>
      </c>
      <c r="K1334" s="384">
        <v>1</v>
      </c>
      <c r="L1334" s="384">
        <v>6</v>
      </c>
      <c r="M1334" s="385" t="s">
        <v>4287</v>
      </c>
      <c r="N1334" s="382" t="s">
        <v>7099</v>
      </c>
      <c r="O1334" s="383">
        <v>1.4</v>
      </c>
    </row>
    <row r="1335" spans="1:15" ht="16.8" customHeight="1" thickBot="1" x14ac:dyDescent="0.35">
      <c r="A1335" s="351" t="s">
        <v>6901</v>
      </c>
      <c r="B1335" s="419" t="s">
        <v>6075</v>
      </c>
      <c r="C1335" s="365" t="s">
        <v>6887</v>
      </c>
      <c r="D1335" s="366" t="s">
        <v>6126</v>
      </c>
      <c r="E1335" s="384" t="s">
        <v>4139</v>
      </c>
      <c r="F1335" s="394" t="s">
        <v>7230</v>
      </c>
      <c r="G1335" s="394" t="s">
        <v>7231</v>
      </c>
      <c r="H1335" s="394" t="s">
        <v>7232</v>
      </c>
      <c r="I1335" s="395">
        <v>1</v>
      </c>
      <c r="J1335" s="394" t="s">
        <v>7101</v>
      </c>
      <c r="K1335" s="384">
        <v>1</v>
      </c>
      <c r="L1335" s="384">
        <v>2</v>
      </c>
      <c r="M1335" s="385" t="s">
        <v>6999</v>
      </c>
      <c r="N1335" s="382" t="s">
        <v>7101</v>
      </c>
      <c r="O1335" s="383">
        <v>1</v>
      </c>
    </row>
    <row r="1336" spans="1:15" ht="16.8" customHeight="1" thickBot="1" x14ac:dyDescent="0.35">
      <c r="A1336" s="351" t="s">
        <v>5460</v>
      </c>
      <c r="B1336" s="420" t="s">
        <v>6089</v>
      </c>
      <c r="C1336" s="365" t="s">
        <v>6887</v>
      </c>
      <c r="D1336" s="366" t="s">
        <v>6126</v>
      </c>
      <c r="E1336" s="384" t="s">
        <v>4139</v>
      </c>
      <c r="F1336" s="394" t="s">
        <v>7230</v>
      </c>
      <c r="G1336" s="394" t="s">
        <v>7231</v>
      </c>
      <c r="H1336" s="394" t="s">
        <v>7232</v>
      </c>
      <c r="I1336" s="397">
        <v>300</v>
      </c>
      <c r="J1336" s="394" t="s">
        <v>7098</v>
      </c>
      <c r="K1336" s="384">
        <v>1</v>
      </c>
      <c r="L1336" s="384">
        <v>2</v>
      </c>
      <c r="M1336" s="385" t="s">
        <v>3368</v>
      </c>
      <c r="N1336" s="382" t="s">
        <v>7098</v>
      </c>
      <c r="O1336" s="386">
        <v>300</v>
      </c>
    </row>
    <row r="1337" spans="1:15" ht="16.8" customHeight="1" thickBot="1" x14ac:dyDescent="0.35">
      <c r="A1337" s="351" t="s">
        <v>7130</v>
      </c>
      <c r="B1337" s="420" t="s">
        <v>6089</v>
      </c>
      <c r="C1337" s="365" t="s">
        <v>6887</v>
      </c>
      <c r="D1337" s="366" t="s">
        <v>6126</v>
      </c>
      <c r="E1337" s="384" t="s">
        <v>4139</v>
      </c>
      <c r="F1337" s="394" t="s">
        <v>7230</v>
      </c>
      <c r="G1337" s="394" t="s">
        <v>7231</v>
      </c>
      <c r="H1337" s="394" t="s">
        <v>7232</v>
      </c>
      <c r="I1337" s="397">
        <v>300</v>
      </c>
      <c r="J1337" s="394" t="s">
        <v>7098</v>
      </c>
      <c r="K1337" s="384">
        <v>1</v>
      </c>
      <c r="L1337" s="384">
        <v>2</v>
      </c>
      <c r="M1337" s="385" t="s">
        <v>3368</v>
      </c>
      <c r="N1337" s="382" t="s">
        <v>7098</v>
      </c>
      <c r="O1337" s="386">
        <v>300</v>
      </c>
    </row>
    <row r="1338" spans="1:15" ht="16.8" customHeight="1" thickBot="1" x14ac:dyDescent="0.35">
      <c r="A1338" s="351" t="s">
        <v>2481</v>
      </c>
      <c r="B1338" s="420" t="s">
        <v>6089</v>
      </c>
      <c r="C1338" s="365" t="s">
        <v>6887</v>
      </c>
      <c r="D1338" s="366" t="s">
        <v>6126</v>
      </c>
      <c r="E1338" s="384" t="s">
        <v>4139</v>
      </c>
      <c r="F1338" s="394" t="s">
        <v>7230</v>
      </c>
      <c r="G1338" s="394" t="s">
        <v>7231</v>
      </c>
      <c r="H1338" s="394" t="s">
        <v>7232</v>
      </c>
      <c r="I1338" s="397">
        <v>300</v>
      </c>
      <c r="J1338" s="394" t="s">
        <v>7098</v>
      </c>
      <c r="K1338" s="384">
        <v>2</v>
      </c>
      <c r="L1338" s="384">
        <v>2</v>
      </c>
      <c r="M1338" s="385" t="s">
        <v>2480</v>
      </c>
      <c r="N1338" s="382" t="s">
        <v>7105</v>
      </c>
      <c r="O1338" s="386">
        <v>600</v>
      </c>
    </row>
    <row r="1339" spans="1:15" ht="16.8" customHeight="1" thickBot="1" x14ac:dyDescent="0.35">
      <c r="A1339" s="351" t="s">
        <v>1842</v>
      </c>
      <c r="B1339" s="420" t="s">
        <v>6089</v>
      </c>
      <c r="C1339" s="365" t="s">
        <v>6887</v>
      </c>
      <c r="D1339" s="366" t="s">
        <v>6126</v>
      </c>
      <c r="E1339" s="384" t="s">
        <v>4139</v>
      </c>
      <c r="F1339" s="394" t="s">
        <v>7230</v>
      </c>
      <c r="G1339" s="394" t="s">
        <v>7231</v>
      </c>
      <c r="H1339" s="394" t="s">
        <v>7232</v>
      </c>
      <c r="I1339" s="397">
        <v>300</v>
      </c>
      <c r="J1339" s="394" t="s">
        <v>7098</v>
      </c>
      <c r="K1339" s="384">
        <v>1</v>
      </c>
      <c r="L1339" s="384">
        <v>2</v>
      </c>
      <c r="M1339" s="385" t="s">
        <v>7000</v>
      </c>
      <c r="N1339" s="382" t="s">
        <v>7098</v>
      </c>
      <c r="O1339" s="386">
        <v>300</v>
      </c>
    </row>
    <row r="1340" spans="1:15" ht="16.8" customHeight="1" thickBot="1" x14ac:dyDescent="0.35">
      <c r="A1340" s="351" t="s">
        <v>2167</v>
      </c>
      <c r="B1340" s="410" t="s">
        <v>6055</v>
      </c>
      <c r="C1340" s="365" t="s">
        <v>6887</v>
      </c>
      <c r="D1340" s="366" t="s">
        <v>6126</v>
      </c>
      <c r="E1340" s="384" t="s">
        <v>4139</v>
      </c>
      <c r="F1340" s="394" t="s">
        <v>7230</v>
      </c>
      <c r="G1340" s="394" t="s">
        <v>7231</v>
      </c>
      <c r="H1340" s="394" t="s">
        <v>7232</v>
      </c>
      <c r="I1340" s="395">
        <v>1</v>
      </c>
      <c r="J1340" s="394" t="s">
        <v>7101</v>
      </c>
      <c r="K1340" s="384">
        <v>1</v>
      </c>
      <c r="L1340" s="384">
        <v>2</v>
      </c>
      <c r="M1340" s="385" t="s">
        <v>2166</v>
      </c>
      <c r="N1340" s="382" t="s">
        <v>7101</v>
      </c>
      <c r="O1340" s="383">
        <v>1</v>
      </c>
    </row>
    <row r="1341" spans="1:15" ht="16.8" customHeight="1" thickBot="1" x14ac:dyDescent="0.35">
      <c r="A1341" s="352" t="s">
        <v>2167</v>
      </c>
      <c r="B1341" s="410" t="s">
        <v>6055</v>
      </c>
      <c r="C1341" s="365" t="s">
        <v>6887</v>
      </c>
      <c r="D1341" s="366" t="s">
        <v>6126</v>
      </c>
      <c r="E1341" s="384" t="s">
        <v>4139</v>
      </c>
      <c r="F1341" s="394" t="s">
        <v>7230</v>
      </c>
      <c r="G1341" s="394" t="s">
        <v>7231</v>
      </c>
      <c r="H1341" s="394" t="s">
        <v>7232</v>
      </c>
      <c r="I1341" s="397">
        <v>300</v>
      </c>
      <c r="J1341" s="394" t="s">
        <v>7098</v>
      </c>
      <c r="K1341" s="384">
        <v>1</v>
      </c>
      <c r="L1341" s="384">
        <v>2</v>
      </c>
      <c r="M1341" s="385" t="s">
        <v>5724</v>
      </c>
      <c r="N1341" s="382" t="s">
        <v>7098</v>
      </c>
      <c r="O1341" s="386">
        <v>300</v>
      </c>
    </row>
    <row r="1342" spans="1:15" ht="16.8" customHeight="1" thickBot="1" x14ac:dyDescent="0.35">
      <c r="A1342" s="351" t="s">
        <v>2483</v>
      </c>
      <c r="B1342" s="421" t="s">
        <v>6099</v>
      </c>
      <c r="C1342" s="365" t="s">
        <v>6887</v>
      </c>
      <c r="D1342" s="366" t="s">
        <v>6126</v>
      </c>
      <c r="E1342" s="384" t="s">
        <v>4139</v>
      </c>
      <c r="F1342" s="394" t="s">
        <v>7230</v>
      </c>
      <c r="G1342" s="394" t="s">
        <v>7231</v>
      </c>
      <c r="H1342" s="394" t="s">
        <v>7232</v>
      </c>
      <c r="I1342" s="397">
        <v>500</v>
      </c>
      <c r="J1342" s="394" t="s">
        <v>7095</v>
      </c>
      <c r="K1342" s="384">
        <v>3</v>
      </c>
      <c r="L1342" s="384">
        <v>2</v>
      </c>
      <c r="M1342" s="385" t="s">
        <v>2482</v>
      </c>
      <c r="N1342" s="382" t="s">
        <v>7120</v>
      </c>
      <c r="O1342" s="383">
        <v>1.5</v>
      </c>
    </row>
    <row r="1343" spans="1:15" ht="16.8" customHeight="1" thickBot="1" x14ac:dyDescent="0.35">
      <c r="A1343" s="351" t="s">
        <v>4289</v>
      </c>
      <c r="B1343" s="398" t="s">
        <v>6881</v>
      </c>
      <c r="C1343" s="365" t="s">
        <v>6887</v>
      </c>
      <c r="D1343" s="366" t="s">
        <v>6126</v>
      </c>
      <c r="E1343" s="384" t="s">
        <v>4139</v>
      </c>
      <c r="F1343" s="394" t="s">
        <v>7230</v>
      </c>
      <c r="G1343" s="394" t="s">
        <v>7231</v>
      </c>
      <c r="H1343" s="394" t="s">
        <v>7232</v>
      </c>
      <c r="I1343" s="397">
        <v>300</v>
      </c>
      <c r="J1343" s="394" t="s">
        <v>7098</v>
      </c>
      <c r="K1343" s="384">
        <v>2</v>
      </c>
      <c r="L1343" s="384">
        <v>2</v>
      </c>
      <c r="M1343" s="385" t="s">
        <v>4288</v>
      </c>
      <c r="N1343" s="382" t="s">
        <v>7105</v>
      </c>
      <c r="O1343" s="386">
        <v>600</v>
      </c>
    </row>
    <row r="1344" spans="1:15" ht="16.8" customHeight="1" thickBot="1" x14ac:dyDescent="0.35">
      <c r="A1344" s="351" t="s">
        <v>6902</v>
      </c>
      <c r="B1344" s="393" t="s">
        <v>6100</v>
      </c>
      <c r="C1344" s="365" t="s">
        <v>6887</v>
      </c>
      <c r="D1344" s="366" t="s">
        <v>6126</v>
      </c>
      <c r="E1344" s="384" t="s">
        <v>4139</v>
      </c>
      <c r="F1344" s="394" t="s">
        <v>7230</v>
      </c>
      <c r="G1344" s="394" t="s">
        <v>7231</v>
      </c>
      <c r="H1344" s="394" t="s">
        <v>7232</v>
      </c>
      <c r="I1344" s="397">
        <v>300</v>
      </c>
      <c r="J1344" s="394" t="s">
        <v>7098</v>
      </c>
      <c r="K1344" s="384">
        <v>1</v>
      </c>
      <c r="L1344" s="384">
        <v>3</v>
      </c>
      <c r="M1344" s="385" t="s">
        <v>7001</v>
      </c>
      <c r="N1344" s="382" t="s">
        <v>7098</v>
      </c>
      <c r="O1344" s="386">
        <v>300</v>
      </c>
    </row>
    <row r="1345" spans="1:15" ht="16.8" customHeight="1" thickBot="1" x14ac:dyDescent="0.35">
      <c r="A1345" s="351" t="s">
        <v>2175</v>
      </c>
      <c r="B1345" s="422" t="s">
        <v>1106</v>
      </c>
      <c r="C1345" s="365" t="s">
        <v>6887</v>
      </c>
      <c r="D1345" s="366" t="s">
        <v>6126</v>
      </c>
      <c r="E1345" s="384" t="s">
        <v>4139</v>
      </c>
      <c r="F1345" s="394" t="s">
        <v>7230</v>
      </c>
      <c r="G1345" s="394" t="s">
        <v>7231</v>
      </c>
      <c r="H1345" s="394" t="s">
        <v>7232</v>
      </c>
      <c r="I1345" s="395">
        <v>1.4</v>
      </c>
      <c r="J1345" s="394" t="s">
        <v>7099</v>
      </c>
      <c r="K1345" s="384">
        <v>1</v>
      </c>
      <c r="L1345" s="384">
        <v>3</v>
      </c>
      <c r="M1345" s="385" t="s">
        <v>2174</v>
      </c>
      <c r="N1345" s="382" t="s">
        <v>7099</v>
      </c>
      <c r="O1345" s="383">
        <v>1.4</v>
      </c>
    </row>
    <row r="1346" spans="1:15" ht="16.8" customHeight="1" thickBot="1" x14ac:dyDescent="0.35">
      <c r="A1346" s="351" t="s">
        <v>1506</v>
      </c>
      <c r="B1346" s="365" t="s">
        <v>6097</v>
      </c>
      <c r="C1346" s="365" t="s">
        <v>6887</v>
      </c>
      <c r="D1346" s="366" t="s">
        <v>6126</v>
      </c>
      <c r="E1346" s="384" t="s">
        <v>4139</v>
      </c>
      <c r="F1346" s="394" t="s">
        <v>7230</v>
      </c>
      <c r="G1346" s="394" t="s">
        <v>7231</v>
      </c>
      <c r="H1346" s="394" t="s">
        <v>7232</v>
      </c>
      <c r="I1346" s="397">
        <v>300</v>
      </c>
      <c r="J1346" s="394" t="s">
        <v>7098</v>
      </c>
      <c r="K1346" s="384">
        <v>2</v>
      </c>
      <c r="L1346" s="384">
        <v>3</v>
      </c>
      <c r="M1346" s="385" t="s">
        <v>1507</v>
      </c>
      <c r="N1346" s="382" t="s">
        <v>7105</v>
      </c>
      <c r="O1346" s="386">
        <v>600</v>
      </c>
    </row>
    <row r="1347" spans="1:15" ht="16.8" customHeight="1" thickBot="1" x14ac:dyDescent="0.35">
      <c r="A1347" s="351" t="s">
        <v>1491</v>
      </c>
      <c r="B1347" s="414" t="s">
        <v>1119</v>
      </c>
      <c r="C1347" s="365" t="s">
        <v>6887</v>
      </c>
      <c r="D1347" s="366" t="s">
        <v>6126</v>
      </c>
      <c r="E1347" s="384" t="s">
        <v>4139</v>
      </c>
      <c r="F1347" s="394" t="s">
        <v>7230</v>
      </c>
      <c r="G1347" s="394" t="s">
        <v>7231</v>
      </c>
      <c r="H1347" s="394" t="s">
        <v>7232</v>
      </c>
      <c r="I1347" s="397">
        <v>300</v>
      </c>
      <c r="J1347" s="394" t="s">
        <v>7098</v>
      </c>
      <c r="K1347" s="384">
        <v>1</v>
      </c>
      <c r="L1347" s="384">
        <v>3</v>
      </c>
      <c r="M1347" s="385" t="s">
        <v>1490</v>
      </c>
      <c r="N1347" s="382" t="s">
        <v>7098</v>
      </c>
      <c r="O1347" s="386">
        <v>300</v>
      </c>
    </row>
    <row r="1348" spans="1:15" ht="16.8" customHeight="1" thickBot="1" x14ac:dyDescent="0.35">
      <c r="A1348" s="351" t="s">
        <v>4291</v>
      </c>
      <c r="B1348" s="416" t="s">
        <v>6064</v>
      </c>
      <c r="C1348" s="365" t="s">
        <v>6887</v>
      </c>
      <c r="D1348" s="366" t="s">
        <v>6126</v>
      </c>
      <c r="E1348" s="384" t="s">
        <v>4139</v>
      </c>
      <c r="F1348" s="394" t="s">
        <v>7230</v>
      </c>
      <c r="G1348" s="394" t="s">
        <v>7231</v>
      </c>
      <c r="H1348" s="394" t="s">
        <v>7232</v>
      </c>
      <c r="I1348" s="397">
        <v>300</v>
      </c>
      <c r="J1348" s="394" t="s">
        <v>7098</v>
      </c>
      <c r="K1348" s="384">
        <v>1</v>
      </c>
      <c r="L1348" s="384">
        <v>3</v>
      </c>
      <c r="M1348" s="385" t="s">
        <v>4290</v>
      </c>
      <c r="N1348" s="382" t="s">
        <v>7098</v>
      </c>
      <c r="O1348" s="386">
        <v>300</v>
      </c>
    </row>
    <row r="1349" spans="1:15" ht="16.8" customHeight="1" thickBot="1" x14ac:dyDescent="0.35">
      <c r="A1349" s="351" t="s">
        <v>2965</v>
      </c>
      <c r="B1349" s="396" t="s">
        <v>6058</v>
      </c>
      <c r="C1349" s="365" t="s">
        <v>6887</v>
      </c>
      <c r="D1349" s="366" t="s">
        <v>6126</v>
      </c>
      <c r="E1349" s="384" t="s">
        <v>4139</v>
      </c>
      <c r="F1349" s="394" t="s">
        <v>7230</v>
      </c>
      <c r="G1349" s="394" t="s">
        <v>7231</v>
      </c>
      <c r="H1349" s="394" t="s">
        <v>7232</v>
      </c>
      <c r="I1349" s="397">
        <v>300</v>
      </c>
      <c r="J1349" s="394" t="s">
        <v>7098</v>
      </c>
      <c r="K1349" s="384">
        <v>2</v>
      </c>
      <c r="L1349" s="384">
        <v>3</v>
      </c>
      <c r="M1349" s="385" t="s">
        <v>5725</v>
      </c>
      <c r="N1349" s="382" t="s">
        <v>7105</v>
      </c>
      <c r="O1349" s="386">
        <v>600</v>
      </c>
    </row>
    <row r="1350" spans="1:15" ht="16.8" customHeight="1" thickBot="1" x14ac:dyDescent="0.35">
      <c r="A1350" s="351" t="s">
        <v>2485</v>
      </c>
      <c r="B1350" s="420" t="s">
        <v>6089</v>
      </c>
      <c r="C1350" s="365" t="s">
        <v>6887</v>
      </c>
      <c r="D1350" s="366" t="s">
        <v>6126</v>
      </c>
      <c r="E1350" s="384" t="s">
        <v>4139</v>
      </c>
      <c r="F1350" s="394" t="s">
        <v>7230</v>
      </c>
      <c r="G1350" s="394" t="s">
        <v>7231</v>
      </c>
      <c r="H1350" s="394" t="s">
        <v>7232</v>
      </c>
      <c r="I1350" s="397">
        <v>700</v>
      </c>
      <c r="J1350" s="394" t="s">
        <v>7107</v>
      </c>
      <c r="K1350" s="384">
        <v>3</v>
      </c>
      <c r="L1350" s="384">
        <v>3</v>
      </c>
      <c r="M1350" s="385" t="s">
        <v>2484</v>
      </c>
      <c r="N1350" s="382" t="s">
        <v>7122</v>
      </c>
      <c r="O1350" s="383">
        <v>2.1</v>
      </c>
    </row>
    <row r="1351" spans="1:15" ht="16.8" customHeight="1" thickBot="1" x14ac:dyDescent="0.35">
      <c r="A1351" s="351" t="s">
        <v>2024</v>
      </c>
      <c r="B1351" s="410" t="s">
        <v>6055</v>
      </c>
      <c r="C1351" s="365" t="s">
        <v>6887</v>
      </c>
      <c r="D1351" s="366" t="s">
        <v>6126</v>
      </c>
      <c r="E1351" s="384" t="s">
        <v>4139</v>
      </c>
      <c r="F1351" s="394" t="s">
        <v>7230</v>
      </c>
      <c r="G1351" s="394" t="s">
        <v>7231</v>
      </c>
      <c r="H1351" s="394" t="s">
        <v>7232</v>
      </c>
      <c r="I1351" s="397">
        <v>300</v>
      </c>
      <c r="J1351" s="394" t="s">
        <v>7098</v>
      </c>
      <c r="K1351" s="384">
        <v>2</v>
      </c>
      <c r="L1351" s="384">
        <v>3</v>
      </c>
      <c r="M1351" s="385" t="s">
        <v>2023</v>
      </c>
      <c r="N1351" s="382" t="s">
        <v>7105</v>
      </c>
      <c r="O1351" s="386">
        <v>600</v>
      </c>
    </row>
    <row r="1352" spans="1:15" ht="16.8" customHeight="1" thickBot="1" x14ac:dyDescent="0.35">
      <c r="A1352" s="351" t="s">
        <v>3369</v>
      </c>
      <c r="B1352" s="411" t="s">
        <v>6087</v>
      </c>
      <c r="C1352" s="365" t="s">
        <v>6887</v>
      </c>
      <c r="D1352" s="366" t="s">
        <v>6126</v>
      </c>
      <c r="E1352" s="384" t="s">
        <v>4139</v>
      </c>
      <c r="F1352" s="394" t="s">
        <v>7230</v>
      </c>
      <c r="G1352" s="394" t="s">
        <v>7231</v>
      </c>
      <c r="H1352" s="394" t="s">
        <v>7232</v>
      </c>
      <c r="I1352" s="397">
        <v>700</v>
      </c>
      <c r="J1352" s="394" t="s">
        <v>7107</v>
      </c>
      <c r="K1352" s="384">
        <v>1</v>
      </c>
      <c r="L1352" s="384">
        <v>3</v>
      </c>
      <c r="M1352" s="385" t="s">
        <v>3370</v>
      </c>
      <c r="N1352" s="382" t="s">
        <v>7107</v>
      </c>
      <c r="O1352" s="386">
        <v>700</v>
      </c>
    </row>
    <row r="1353" spans="1:15" ht="16.8" customHeight="1" thickBot="1" x14ac:dyDescent="0.35">
      <c r="A1353" s="352" t="s">
        <v>3369</v>
      </c>
      <c r="B1353" s="411" t="s">
        <v>6087</v>
      </c>
      <c r="C1353" s="365" t="s">
        <v>6887</v>
      </c>
      <c r="D1353" s="366" t="s">
        <v>6126</v>
      </c>
      <c r="E1353" s="384" t="s">
        <v>4139</v>
      </c>
      <c r="F1353" s="394" t="s">
        <v>7230</v>
      </c>
      <c r="G1353" s="394" t="s">
        <v>7231</v>
      </c>
      <c r="H1353" s="394" t="s">
        <v>7232</v>
      </c>
      <c r="I1353" s="397">
        <v>500</v>
      </c>
      <c r="J1353" s="394" t="s">
        <v>7095</v>
      </c>
      <c r="K1353" s="384">
        <v>1</v>
      </c>
      <c r="L1353" s="384">
        <v>3</v>
      </c>
      <c r="M1353" s="385" t="s">
        <v>7002</v>
      </c>
      <c r="N1353" s="382" t="s">
        <v>7095</v>
      </c>
      <c r="O1353" s="386">
        <v>500</v>
      </c>
    </row>
    <row r="1354" spans="1:15" ht="16.8" customHeight="1" thickBot="1" x14ac:dyDescent="0.35">
      <c r="A1354" s="351" t="s">
        <v>5727</v>
      </c>
      <c r="B1354" s="404" t="s">
        <v>6083</v>
      </c>
      <c r="C1354" s="365" t="s">
        <v>6887</v>
      </c>
      <c r="D1354" s="366" t="s">
        <v>6126</v>
      </c>
      <c r="E1354" s="384" t="s">
        <v>4139</v>
      </c>
      <c r="F1354" s="394" t="s">
        <v>7230</v>
      </c>
      <c r="G1354" s="394" t="s">
        <v>7231</v>
      </c>
      <c r="H1354" s="394" t="s">
        <v>7232</v>
      </c>
      <c r="I1354" s="395">
        <v>1.7</v>
      </c>
      <c r="J1354" s="394" t="s">
        <v>7117</v>
      </c>
      <c r="K1354" s="384">
        <v>1</v>
      </c>
      <c r="L1354" s="384">
        <v>3</v>
      </c>
      <c r="M1354" s="385" t="s">
        <v>5726</v>
      </c>
      <c r="N1354" s="382" t="s">
        <v>7117</v>
      </c>
      <c r="O1354" s="383">
        <v>1.7</v>
      </c>
    </row>
    <row r="1355" spans="1:15" ht="16.8" customHeight="1" thickBot="1" x14ac:dyDescent="0.35">
      <c r="A1355" s="351" t="s">
        <v>6903</v>
      </c>
      <c r="B1355" s="396" t="s">
        <v>6110</v>
      </c>
      <c r="C1355" s="365" t="s">
        <v>6887</v>
      </c>
      <c r="D1355" s="366" t="s">
        <v>6126</v>
      </c>
      <c r="E1355" s="384" t="s">
        <v>4139</v>
      </c>
      <c r="F1355" s="394" t="s">
        <v>7230</v>
      </c>
      <c r="G1355" s="394" t="s">
        <v>7231</v>
      </c>
      <c r="H1355" s="394" t="s">
        <v>7232</v>
      </c>
      <c r="I1355" s="395">
        <v>1.4</v>
      </c>
      <c r="J1355" s="394" t="s">
        <v>7099</v>
      </c>
      <c r="K1355" s="384">
        <v>1</v>
      </c>
      <c r="L1355" s="384">
        <v>3</v>
      </c>
      <c r="M1355" s="385" t="s">
        <v>7003</v>
      </c>
      <c r="N1355" s="382" t="s">
        <v>7099</v>
      </c>
      <c r="O1355" s="383">
        <v>1.4</v>
      </c>
    </row>
    <row r="1356" spans="1:15" ht="16.8" customHeight="1" thickBot="1" x14ac:dyDescent="0.35">
      <c r="A1356" s="351" t="s">
        <v>7148</v>
      </c>
      <c r="B1356" s="413" t="s">
        <v>7171</v>
      </c>
      <c r="C1356" s="365" t="s">
        <v>6887</v>
      </c>
      <c r="D1356" s="366" t="s">
        <v>6126</v>
      </c>
      <c r="E1356" s="384" t="s">
        <v>4139</v>
      </c>
      <c r="F1356" s="394" t="s">
        <v>7230</v>
      </c>
      <c r="G1356" s="394" t="s">
        <v>7233</v>
      </c>
      <c r="H1356" s="394" t="s">
        <v>7232</v>
      </c>
      <c r="I1356" s="397">
        <v>300</v>
      </c>
      <c r="J1356" s="394" t="s">
        <v>7098</v>
      </c>
      <c r="K1356" s="384">
        <v>1</v>
      </c>
      <c r="L1356" s="384">
        <v>3</v>
      </c>
      <c r="M1356" s="385" t="s">
        <v>7180</v>
      </c>
      <c r="N1356" s="382" t="s">
        <v>7098</v>
      </c>
      <c r="O1356" s="386">
        <v>300</v>
      </c>
    </row>
    <row r="1357" spans="1:15" ht="16.8" customHeight="1" thickBot="1" x14ac:dyDescent="0.35">
      <c r="A1357" s="351" t="s">
        <v>2965</v>
      </c>
      <c r="B1357" s="423" t="s">
        <v>6869</v>
      </c>
      <c r="C1357" s="365" t="s">
        <v>6887</v>
      </c>
      <c r="D1357" s="366" t="s">
        <v>6126</v>
      </c>
      <c r="E1357" s="384" t="s">
        <v>4139</v>
      </c>
      <c r="F1357" s="394" t="s">
        <v>7230</v>
      </c>
      <c r="G1357" s="394" t="s">
        <v>7233</v>
      </c>
      <c r="H1357" s="394" t="s">
        <v>7232</v>
      </c>
      <c r="I1357" s="397">
        <v>300</v>
      </c>
      <c r="J1357" s="394" t="s">
        <v>7098</v>
      </c>
      <c r="K1357" s="384">
        <v>1</v>
      </c>
      <c r="L1357" s="384">
        <v>3</v>
      </c>
      <c r="M1357" s="385" t="s">
        <v>7181</v>
      </c>
      <c r="N1357" s="382" t="s">
        <v>7098</v>
      </c>
      <c r="O1357" s="386">
        <v>300</v>
      </c>
    </row>
    <row r="1358" spans="1:15" ht="16.8" customHeight="1" thickBot="1" x14ac:dyDescent="0.35">
      <c r="A1358" s="351" t="s">
        <v>3111</v>
      </c>
      <c r="B1358" s="419" t="s">
        <v>6075</v>
      </c>
      <c r="C1358" s="365" t="s">
        <v>6887</v>
      </c>
      <c r="D1358" s="366" t="s">
        <v>6126</v>
      </c>
      <c r="E1358" s="384" t="s">
        <v>4139</v>
      </c>
      <c r="F1358" s="394" t="s">
        <v>7230</v>
      </c>
      <c r="G1358" s="394" t="s">
        <v>7231</v>
      </c>
      <c r="H1358" s="394" t="s">
        <v>7232</v>
      </c>
      <c r="I1358" s="395">
        <v>1</v>
      </c>
      <c r="J1358" s="394" t="s">
        <v>7101</v>
      </c>
      <c r="K1358" s="384">
        <v>1</v>
      </c>
      <c r="L1358" s="384">
        <v>4</v>
      </c>
      <c r="M1358" s="385" t="s">
        <v>3112</v>
      </c>
      <c r="N1358" s="382" t="s">
        <v>7101</v>
      </c>
      <c r="O1358" s="383">
        <v>1</v>
      </c>
    </row>
    <row r="1359" spans="1:15" ht="16.8" customHeight="1" thickBot="1" x14ac:dyDescent="0.35">
      <c r="A1359" s="351" t="s">
        <v>2853</v>
      </c>
      <c r="B1359" s="396" t="s">
        <v>6975</v>
      </c>
      <c r="C1359" s="365" t="s">
        <v>6887</v>
      </c>
      <c r="D1359" s="366" t="s">
        <v>6126</v>
      </c>
      <c r="E1359" s="384" t="s">
        <v>4139</v>
      </c>
      <c r="F1359" s="394" t="s">
        <v>7230</v>
      </c>
      <c r="G1359" s="394" t="s">
        <v>7231</v>
      </c>
      <c r="H1359" s="394" t="s">
        <v>7232</v>
      </c>
      <c r="I1359" s="397">
        <v>300</v>
      </c>
      <c r="J1359" s="394" t="s">
        <v>7098</v>
      </c>
      <c r="K1359" s="384">
        <v>1</v>
      </c>
      <c r="L1359" s="384">
        <v>4</v>
      </c>
      <c r="M1359" s="385" t="s">
        <v>2854</v>
      </c>
      <c r="N1359" s="382" t="s">
        <v>7098</v>
      </c>
      <c r="O1359" s="386">
        <v>300</v>
      </c>
    </row>
    <row r="1360" spans="1:15" ht="16.8" customHeight="1" thickBot="1" x14ac:dyDescent="0.35">
      <c r="A1360" s="351" t="s">
        <v>3372</v>
      </c>
      <c r="B1360" s="393" t="s">
        <v>6067</v>
      </c>
      <c r="C1360" s="365" t="s">
        <v>6887</v>
      </c>
      <c r="D1360" s="366" t="s">
        <v>6126</v>
      </c>
      <c r="E1360" s="384" t="s">
        <v>4139</v>
      </c>
      <c r="F1360" s="394" t="s">
        <v>7230</v>
      </c>
      <c r="G1360" s="394" t="s">
        <v>7231</v>
      </c>
      <c r="H1360" s="394" t="s">
        <v>7232</v>
      </c>
      <c r="I1360" s="397">
        <v>300</v>
      </c>
      <c r="J1360" s="394" t="s">
        <v>7098</v>
      </c>
      <c r="K1360" s="384">
        <v>1</v>
      </c>
      <c r="L1360" s="384">
        <v>4</v>
      </c>
      <c r="M1360" s="385" t="s">
        <v>3373</v>
      </c>
      <c r="N1360" s="382" t="s">
        <v>7098</v>
      </c>
      <c r="O1360" s="386">
        <v>300</v>
      </c>
    </row>
    <row r="1361" spans="1:15" ht="16.8" customHeight="1" thickBot="1" x14ac:dyDescent="0.35">
      <c r="A1361" s="351" t="s">
        <v>2435</v>
      </c>
      <c r="B1361" s="393" t="s">
        <v>6067</v>
      </c>
      <c r="C1361" s="365" t="s">
        <v>6887</v>
      </c>
      <c r="D1361" s="345" t="s">
        <v>6128</v>
      </c>
      <c r="E1361" s="384" t="s">
        <v>4139</v>
      </c>
      <c r="F1361" s="394" t="s">
        <v>7230</v>
      </c>
      <c r="G1361" s="394" t="s">
        <v>7231</v>
      </c>
      <c r="H1361" s="394" t="s">
        <v>7232</v>
      </c>
      <c r="I1361" s="397">
        <v>300</v>
      </c>
      <c r="J1361" s="394" t="s">
        <v>7098</v>
      </c>
      <c r="K1361" s="384">
        <v>1</v>
      </c>
      <c r="L1361" s="384">
        <v>4</v>
      </c>
      <c r="M1361" s="385" t="s">
        <v>4733</v>
      </c>
      <c r="N1361" s="382" t="s">
        <v>7098</v>
      </c>
      <c r="O1361" s="386">
        <v>300</v>
      </c>
    </row>
    <row r="1362" spans="1:15" ht="16.8" customHeight="1" thickBot="1" x14ac:dyDescent="0.35">
      <c r="A1362" s="351" t="s">
        <v>1516</v>
      </c>
      <c r="B1362" s="365" t="s">
        <v>6097</v>
      </c>
      <c r="C1362" s="365" t="s">
        <v>6887</v>
      </c>
      <c r="D1362" s="366" t="s">
        <v>6126</v>
      </c>
      <c r="E1362" s="384" t="s">
        <v>4139</v>
      </c>
      <c r="F1362" s="394" t="s">
        <v>7230</v>
      </c>
      <c r="G1362" s="394" t="s">
        <v>7231</v>
      </c>
      <c r="H1362" s="394" t="s">
        <v>7232</v>
      </c>
      <c r="I1362" s="395">
        <v>1</v>
      </c>
      <c r="J1362" s="394" t="s">
        <v>7101</v>
      </c>
      <c r="K1362" s="384">
        <v>2</v>
      </c>
      <c r="L1362" s="384">
        <v>4</v>
      </c>
      <c r="M1362" s="385" t="s">
        <v>1517</v>
      </c>
      <c r="N1362" s="382" t="s">
        <v>7114</v>
      </c>
      <c r="O1362" s="383">
        <v>2</v>
      </c>
    </row>
    <row r="1363" spans="1:15" ht="16.8" customHeight="1" thickBot="1" x14ac:dyDescent="0.35">
      <c r="A1363" s="351" t="s">
        <v>674</v>
      </c>
      <c r="B1363" s="424" t="s">
        <v>6096</v>
      </c>
      <c r="C1363" s="365" t="s">
        <v>6887</v>
      </c>
      <c r="D1363" s="366" t="s">
        <v>6126</v>
      </c>
      <c r="E1363" s="384" t="s">
        <v>4139</v>
      </c>
      <c r="F1363" s="394" t="s">
        <v>7230</v>
      </c>
      <c r="G1363" s="394" t="s">
        <v>7231</v>
      </c>
      <c r="H1363" s="394" t="s">
        <v>7232</v>
      </c>
      <c r="I1363" s="397">
        <v>300</v>
      </c>
      <c r="J1363" s="394" t="s">
        <v>7098</v>
      </c>
      <c r="K1363" s="384">
        <v>1</v>
      </c>
      <c r="L1363" s="384">
        <v>4</v>
      </c>
      <c r="M1363" s="385" t="s">
        <v>675</v>
      </c>
      <c r="N1363" s="382" t="s">
        <v>7098</v>
      </c>
      <c r="O1363" s="386">
        <v>300</v>
      </c>
    </row>
    <row r="1364" spans="1:15" ht="16.8" customHeight="1" thickBot="1" x14ac:dyDescent="0.35">
      <c r="A1364" s="351" t="s">
        <v>677</v>
      </c>
      <c r="B1364" s="408" t="s">
        <v>1134</v>
      </c>
      <c r="C1364" s="365" t="s">
        <v>6887</v>
      </c>
      <c r="D1364" s="366" t="s">
        <v>6126</v>
      </c>
      <c r="E1364" s="384" t="s">
        <v>4139</v>
      </c>
      <c r="F1364" s="394" t="s">
        <v>7230</v>
      </c>
      <c r="G1364" s="394" t="s">
        <v>7231</v>
      </c>
      <c r="H1364" s="394" t="s">
        <v>7232</v>
      </c>
      <c r="I1364" s="397">
        <v>300</v>
      </c>
      <c r="J1364" s="394" t="s">
        <v>7098</v>
      </c>
      <c r="K1364" s="384">
        <v>2</v>
      </c>
      <c r="L1364" s="384">
        <v>4</v>
      </c>
      <c r="M1364" s="385" t="s">
        <v>676</v>
      </c>
      <c r="N1364" s="382" t="s">
        <v>7105</v>
      </c>
      <c r="O1364" s="386">
        <v>600</v>
      </c>
    </row>
    <row r="1365" spans="1:15" ht="16.8" customHeight="1" thickBot="1" x14ac:dyDescent="0.35">
      <c r="A1365" s="351" t="s">
        <v>1702</v>
      </c>
      <c r="B1365" s="409" t="s">
        <v>6076</v>
      </c>
      <c r="C1365" s="365" t="s">
        <v>6887</v>
      </c>
      <c r="D1365" s="366" t="s">
        <v>6126</v>
      </c>
      <c r="E1365" s="384" t="s">
        <v>4139</v>
      </c>
      <c r="F1365" s="394" t="s">
        <v>7230</v>
      </c>
      <c r="G1365" s="394" t="s">
        <v>7231</v>
      </c>
      <c r="H1365" s="394" t="s">
        <v>7232</v>
      </c>
      <c r="I1365" s="397">
        <v>300</v>
      </c>
      <c r="J1365" s="394" t="s">
        <v>7098</v>
      </c>
      <c r="K1365" s="384">
        <v>1</v>
      </c>
      <c r="L1365" s="384">
        <v>4</v>
      </c>
      <c r="M1365" s="385" t="s">
        <v>2486</v>
      </c>
      <c r="N1365" s="382" t="s">
        <v>7098</v>
      </c>
      <c r="O1365" s="386">
        <v>300</v>
      </c>
    </row>
    <row r="1366" spans="1:15" ht="16.8" customHeight="1" thickBot="1" x14ac:dyDescent="0.35">
      <c r="A1366" s="352" t="s">
        <v>2191</v>
      </c>
      <c r="B1366" s="420" t="s">
        <v>6089</v>
      </c>
      <c r="C1366" s="365" t="s">
        <v>6887</v>
      </c>
      <c r="D1366" s="366" t="s">
        <v>6126</v>
      </c>
      <c r="E1366" s="384" t="s">
        <v>4139</v>
      </c>
      <c r="F1366" s="394" t="s">
        <v>7230</v>
      </c>
      <c r="G1366" s="394" t="s">
        <v>7231</v>
      </c>
      <c r="H1366" s="394" t="s">
        <v>7232</v>
      </c>
      <c r="I1366" s="397">
        <v>300</v>
      </c>
      <c r="J1366" s="394" t="s">
        <v>7098</v>
      </c>
      <c r="K1366" s="384">
        <v>1</v>
      </c>
      <c r="L1366" s="384">
        <v>4</v>
      </c>
      <c r="M1366" s="385" t="s">
        <v>2190</v>
      </c>
      <c r="N1366" s="382" t="s">
        <v>7098</v>
      </c>
      <c r="O1366" s="386">
        <v>300</v>
      </c>
    </row>
    <row r="1367" spans="1:15" ht="16.8" customHeight="1" thickBot="1" x14ac:dyDescent="0.35">
      <c r="A1367" s="351" t="s">
        <v>2191</v>
      </c>
      <c r="B1367" s="420" t="s">
        <v>6089</v>
      </c>
      <c r="C1367" s="365" t="s">
        <v>6887</v>
      </c>
      <c r="D1367" s="366" t="s">
        <v>6126</v>
      </c>
      <c r="E1367" s="384" t="s">
        <v>4139</v>
      </c>
      <c r="F1367" s="394" t="s">
        <v>7230</v>
      </c>
      <c r="G1367" s="394" t="s">
        <v>7231</v>
      </c>
      <c r="H1367" s="394" t="s">
        <v>7232</v>
      </c>
      <c r="I1367" s="397">
        <v>500</v>
      </c>
      <c r="J1367" s="394" t="s">
        <v>7095</v>
      </c>
      <c r="K1367" s="384">
        <v>2</v>
      </c>
      <c r="L1367" s="384">
        <v>4</v>
      </c>
      <c r="M1367" s="385" t="s">
        <v>2487</v>
      </c>
      <c r="N1367" s="382" t="s">
        <v>7096</v>
      </c>
      <c r="O1367" s="383">
        <v>1</v>
      </c>
    </row>
    <row r="1368" spans="1:15" ht="16.8" customHeight="1" thickBot="1" x14ac:dyDescent="0.35">
      <c r="A1368" s="351" t="s">
        <v>2449</v>
      </c>
      <c r="B1368" s="420" t="s">
        <v>6089</v>
      </c>
      <c r="C1368" s="365" t="s">
        <v>6887</v>
      </c>
      <c r="D1368" s="345" t="s">
        <v>6128</v>
      </c>
      <c r="E1368" s="384" t="s">
        <v>4139</v>
      </c>
      <c r="F1368" s="394" t="s">
        <v>7230</v>
      </c>
      <c r="G1368" s="394" t="s">
        <v>7231</v>
      </c>
      <c r="H1368" s="394" t="s">
        <v>7232</v>
      </c>
      <c r="I1368" s="397">
        <v>300</v>
      </c>
      <c r="J1368" s="394" t="s">
        <v>7098</v>
      </c>
      <c r="K1368" s="384">
        <v>1</v>
      </c>
      <c r="L1368" s="384">
        <v>4</v>
      </c>
      <c r="M1368" s="385" t="s">
        <v>2448</v>
      </c>
      <c r="N1368" s="382" t="s">
        <v>7098</v>
      </c>
      <c r="O1368" s="386">
        <v>300</v>
      </c>
    </row>
    <row r="1369" spans="1:15" ht="16.8" customHeight="1" thickBot="1" x14ac:dyDescent="0.35">
      <c r="A1369" s="351" t="s">
        <v>2189</v>
      </c>
      <c r="B1369" s="420" t="s">
        <v>6089</v>
      </c>
      <c r="C1369" s="365" t="s">
        <v>6887</v>
      </c>
      <c r="D1369" s="366" t="s">
        <v>6126</v>
      </c>
      <c r="E1369" s="384" t="s">
        <v>4139</v>
      </c>
      <c r="F1369" s="394" t="s">
        <v>7230</v>
      </c>
      <c r="G1369" s="394" t="s">
        <v>7231</v>
      </c>
      <c r="H1369" s="394" t="s">
        <v>7232</v>
      </c>
      <c r="I1369" s="397">
        <v>700</v>
      </c>
      <c r="J1369" s="394" t="s">
        <v>7107</v>
      </c>
      <c r="K1369" s="384">
        <v>3</v>
      </c>
      <c r="L1369" s="384">
        <v>4</v>
      </c>
      <c r="M1369" s="385" t="s">
        <v>2188</v>
      </c>
      <c r="N1369" s="382" t="s">
        <v>7122</v>
      </c>
      <c r="O1369" s="383">
        <v>2.1</v>
      </c>
    </row>
    <row r="1370" spans="1:15" ht="16.8" customHeight="1" thickBot="1" x14ac:dyDescent="0.35">
      <c r="A1370" s="351" t="s">
        <v>2853</v>
      </c>
      <c r="B1370" s="403" t="s">
        <v>6880</v>
      </c>
      <c r="C1370" s="365" t="s">
        <v>6887</v>
      </c>
      <c r="D1370" s="366" t="s">
        <v>6126</v>
      </c>
      <c r="E1370" s="384" t="s">
        <v>4139</v>
      </c>
      <c r="F1370" s="394" t="s">
        <v>7230</v>
      </c>
      <c r="G1370" s="394" t="s">
        <v>7231</v>
      </c>
      <c r="H1370" s="394" t="s">
        <v>7232</v>
      </c>
      <c r="I1370" s="397">
        <v>300</v>
      </c>
      <c r="J1370" s="394" t="s">
        <v>7098</v>
      </c>
      <c r="K1370" s="384">
        <v>1</v>
      </c>
      <c r="L1370" s="384">
        <v>4</v>
      </c>
      <c r="M1370" s="385" t="s">
        <v>4292</v>
      </c>
      <c r="N1370" s="382" t="s">
        <v>7098</v>
      </c>
      <c r="O1370" s="386">
        <v>300</v>
      </c>
    </row>
    <row r="1371" spans="1:15" ht="16.8" customHeight="1" thickBot="1" x14ac:dyDescent="0.35">
      <c r="A1371" s="351" t="s">
        <v>5729</v>
      </c>
      <c r="B1371" s="404" t="s">
        <v>6073</v>
      </c>
      <c r="C1371" s="365" t="s">
        <v>6887</v>
      </c>
      <c r="D1371" s="366" t="s">
        <v>6126</v>
      </c>
      <c r="E1371" s="384" t="s">
        <v>4139</v>
      </c>
      <c r="F1371" s="394" t="s">
        <v>7230</v>
      </c>
      <c r="G1371" s="394" t="s">
        <v>7231</v>
      </c>
      <c r="H1371" s="394" t="s">
        <v>7232</v>
      </c>
      <c r="I1371" s="397">
        <v>300</v>
      </c>
      <c r="J1371" s="394" t="s">
        <v>7098</v>
      </c>
      <c r="K1371" s="384">
        <v>2</v>
      </c>
      <c r="L1371" s="384">
        <v>4</v>
      </c>
      <c r="M1371" s="385" t="s">
        <v>5728</v>
      </c>
      <c r="N1371" s="382" t="s">
        <v>7105</v>
      </c>
      <c r="O1371" s="386">
        <v>600</v>
      </c>
    </row>
    <row r="1372" spans="1:15" ht="16.8" customHeight="1" thickBot="1" x14ac:dyDescent="0.35">
      <c r="A1372" s="351" t="s">
        <v>3372</v>
      </c>
      <c r="B1372" s="404" t="s">
        <v>6083</v>
      </c>
      <c r="C1372" s="365" t="s">
        <v>6887</v>
      </c>
      <c r="D1372" s="366" t="s">
        <v>6126</v>
      </c>
      <c r="E1372" s="384" t="s">
        <v>4139</v>
      </c>
      <c r="F1372" s="394" t="s">
        <v>7230</v>
      </c>
      <c r="G1372" s="394" t="s">
        <v>7231</v>
      </c>
      <c r="H1372" s="394" t="s">
        <v>7232</v>
      </c>
      <c r="I1372" s="397">
        <v>300</v>
      </c>
      <c r="J1372" s="394" t="s">
        <v>7098</v>
      </c>
      <c r="K1372" s="384">
        <v>1</v>
      </c>
      <c r="L1372" s="384">
        <v>4</v>
      </c>
      <c r="M1372" s="385" t="s">
        <v>5730</v>
      </c>
      <c r="N1372" s="382" t="s">
        <v>7098</v>
      </c>
      <c r="O1372" s="386">
        <v>300</v>
      </c>
    </row>
    <row r="1373" spans="1:15" ht="16.8" customHeight="1" thickBot="1" x14ac:dyDescent="0.35">
      <c r="A1373" s="352" t="s">
        <v>6904</v>
      </c>
      <c r="B1373" s="425" t="s">
        <v>6970</v>
      </c>
      <c r="C1373" s="365" t="s">
        <v>6887</v>
      </c>
      <c r="D1373" s="366" t="s">
        <v>6126</v>
      </c>
      <c r="E1373" s="384" t="s">
        <v>4139</v>
      </c>
      <c r="F1373" s="394" t="s">
        <v>7230</v>
      </c>
      <c r="G1373" s="394" t="s">
        <v>7231</v>
      </c>
      <c r="H1373" s="394" t="s">
        <v>7232</v>
      </c>
      <c r="I1373" s="397">
        <v>300</v>
      </c>
      <c r="J1373" s="394" t="s">
        <v>7098</v>
      </c>
      <c r="K1373" s="384">
        <v>1</v>
      </c>
      <c r="L1373" s="384">
        <v>4</v>
      </c>
      <c r="M1373" s="385" t="s">
        <v>7004</v>
      </c>
      <c r="N1373" s="382" t="s">
        <v>7098</v>
      </c>
      <c r="O1373" s="386">
        <v>300</v>
      </c>
    </row>
    <row r="1374" spans="1:15" ht="16.8" customHeight="1" thickBot="1" x14ac:dyDescent="0.35">
      <c r="A1374" s="351" t="s">
        <v>1910</v>
      </c>
      <c r="B1374" s="413" t="s">
        <v>7170</v>
      </c>
      <c r="C1374" s="365" t="s">
        <v>6887</v>
      </c>
      <c r="D1374" s="366" t="s">
        <v>6126</v>
      </c>
      <c r="E1374" s="384" t="s">
        <v>4139</v>
      </c>
      <c r="F1374" s="394" t="s">
        <v>7235</v>
      </c>
      <c r="G1374" s="394" t="s">
        <v>7233</v>
      </c>
      <c r="H1374" s="394" t="s">
        <v>7232</v>
      </c>
      <c r="I1374" s="397">
        <v>300</v>
      </c>
      <c r="J1374" s="394" t="s">
        <v>7098</v>
      </c>
      <c r="K1374" s="384">
        <v>1</v>
      </c>
      <c r="L1374" s="384">
        <v>4</v>
      </c>
      <c r="M1374" s="385" t="s">
        <v>7182</v>
      </c>
      <c r="N1374" s="382" t="s">
        <v>7098</v>
      </c>
      <c r="O1374" s="386">
        <v>300</v>
      </c>
    </row>
    <row r="1375" spans="1:15" ht="16.8" customHeight="1" thickBot="1" x14ac:dyDescent="0.35">
      <c r="A1375" s="351" t="s">
        <v>7149</v>
      </c>
      <c r="B1375" s="413" t="s">
        <v>7171</v>
      </c>
      <c r="C1375" s="365" t="s">
        <v>6887</v>
      </c>
      <c r="D1375" s="366" t="s">
        <v>6126</v>
      </c>
      <c r="E1375" s="384" t="s">
        <v>4139</v>
      </c>
      <c r="F1375" s="394" t="s">
        <v>7230</v>
      </c>
      <c r="G1375" s="394" t="s">
        <v>7233</v>
      </c>
      <c r="H1375" s="394" t="s">
        <v>7232</v>
      </c>
      <c r="I1375" s="397">
        <v>700</v>
      </c>
      <c r="J1375" s="394" t="s">
        <v>7107</v>
      </c>
      <c r="K1375" s="384">
        <v>1</v>
      </c>
      <c r="L1375" s="384">
        <v>4</v>
      </c>
      <c r="M1375" s="385" t="s">
        <v>7183</v>
      </c>
      <c r="N1375" s="382" t="s">
        <v>7107</v>
      </c>
      <c r="O1375" s="386">
        <v>700</v>
      </c>
    </row>
    <row r="1376" spans="1:15" ht="16.8" customHeight="1" thickBot="1" x14ac:dyDescent="0.35">
      <c r="A1376" s="351" t="s">
        <v>3375</v>
      </c>
      <c r="B1376" s="419" t="s">
        <v>6075</v>
      </c>
      <c r="C1376" s="365" t="s">
        <v>6887</v>
      </c>
      <c r="D1376" s="345" t="s">
        <v>6128</v>
      </c>
      <c r="E1376" s="384" t="s">
        <v>4139</v>
      </c>
      <c r="F1376" s="394" t="s">
        <v>7230</v>
      </c>
      <c r="G1376" s="394" t="s">
        <v>7231</v>
      </c>
      <c r="H1376" s="394" t="s">
        <v>7232</v>
      </c>
      <c r="I1376" s="397">
        <v>300</v>
      </c>
      <c r="J1376" s="394" t="s">
        <v>7098</v>
      </c>
      <c r="K1376" s="384">
        <v>1</v>
      </c>
      <c r="L1376" s="384">
        <v>5</v>
      </c>
      <c r="M1376" s="385" t="s">
        <v>3374</v>
      </c>
      <c r="N1376" s="382" t="s">
        <v>7098</v>
      </c>
      <c r="O1376" s="386">
        <v>300</v>
      </c>
    </row>
    <row r="1377" spans="1:15" ht="16.8" customHeight="1" thickBot="1" x14ac:dyDescent="0.35">
      <c r="A1377" s="351" t="s">
        <v>2203</v>
      </c>
      <c r="B1377" s="426" t="s">
        <v>1103</v>
      </c>
      <c r="C1377" s="365" t="s">
        <v>6887</v>
      </c>
      <c r="D1377" s="366" t="s">
        <v>6126</v>
      </c>
      <c r="E1377" s="384" t="s">
        <v>4139</v>
      </c>
      <c r="F1377" s="394" t="s">
        <v>7230</v>
      </c>
      <c r="G1377" s="394" t="s">
        <v>7231</v>
      </c>
      <c r="H1377" s="394" t="s">
        <v>7232</v>
      </c>
      <c r="I1377" s="395">
        <v>1</v>
      </c>
      <c r="J1377" s="394" t="s">
        <v>7101</v>
      </c>
      <c r="K1377" s="384">
        <v>1</v>
      </c>
      <c r="L1377" s="384">
        <v>5</v>
      </c>
      <c r="M1377" s="385" t="s">
        <v>2202</v>
      </c>
      <c r="N1377" s="382" t="s">
        <v>7101</v>
      </c>
      <c r="O1377" s="383">
        <v>1</v>
      </c>
    </row>
    <row r="1378" spans="1:15" ht="16.8" customHeight="1" thickBot="1" x14ac:dyDescent="0.35">
      <c r="A1378" s="351" t="s">
        <v>2205</v>
      </c>
      <c r="B1378" s="400" t="s">
        <v>6093</v>
      </c>
      <c r="C1378" s="365" t="s">
        <v>6887</v>
      </c>
      <c r="D1378" s="366" t="s">
        <v>6126</v>
      </c>
      <c r="E1378" s="384" t="s">
        <v>4139</v>
      </c>
      <c r="F1378" s="394" t="s">
        <v>7230</v>
      </c>
      <c r="G1378" s="394" t="s">
        <v>7231</v>
      </c>
      <c r="H1378" s="394" t="s">
        <v>7232</v>
      </c>
      <c r="I1378" s="397">
        <v>300</v>
      </c>
      <c r="J1378" s="394" t="s">
        <v>7098</v>
      </c>
      <c r="K1378" s="384">
        <v>1</v>
      </c>
      <c r="L1378" s="384">
        <v>5</v>
      </c>
      <c r="M1378" s="385" t="s">
        <v>2204</v>
      </c>
      <c r="N1378" s="382" t="s">
        <v>7098</v>
      </c>
      <c r="O1378" s="386">
        <v>300</v>
      </c>
    </row>
    <row r="1379" spans="1:15" ht="16.8" customHeight="1" thickBot="1" x14ac:dyDescent="0.35">
      <c r="A1379" s="351" t="s">
        <v>5462</v>
      </c>
      <c r="B1379" s="417" t="s">
        <v>6059</v>
      </c>
      <c r="C1379" s="365" t="s">
        <v>6887</v>
      </c>
      <c r="D1379" s="366" t="s">
        <v>6126</v>
      </c>
      <c r="E1379" s="384" t="s">
        <v>4139</v>
      </c>
      <c r="F1379" s="394" t="s">
        <v>7230</v>
      </c>
      <c r="G1379" s="394" t="s">
        <v>7231</v>
      </c>
      <c r="H1379" s="394" t="s">
        <v>7232</v>
      </c>
      <c r="I1379" s="397">
        <v>500</v>
      </c>
      <c r="J1379" s="394" t="s">
        <v>7095</v>
      </c>
      <c r="K1379" s="384">
        <v>1</v>
      </c>
      <c r="L1379" s="384">
        <v>5</v>
      </c>
      <c r="M1379" s="385" t="s">
        <v>5461</v>
      </c>
      <c r="N1379" s="382" t="s">
        <v>7095</v>
      </c>
      <c r="O1379" s="386">
        <v>500</v>
      </c>
    </row>
    <row r="1380" spans="1:15" ht="16.8" customHeight="1" thickBot="1" x14ac:dyDescent="0.35">
      <c r="A1380" s="351" t="s">
        <v>7150</v>
      </c>
      <c r="B1380" s="413" t="s">
        <v>7169</v>
      </c>
      <c r="C1380" s="365" t="s">
        <v>6887</v>
      </c>
      <c r="D1380" s="366" t="s">
        <v>6126</v>
      </c>
      <c r="E1380" s="384" t="s">
        <v>4139</v>
      </c>
      <c r="F1380" s="394" t="s">
        <v>7230</v>
      </c>
      <c r="G1380" s="394" t="s">
        <v>7233</v>
      </c>
      <c r="H1380" s="394" t="s">
        <v>7232</v>
      </c>
      <c r="I1380" s="397">
        <v>700</v>
      </c>
      <c r="J1380" s="394" t="s">
        <v>7107</v>
      </c>
      <c r="K1380" s="384">
        <v>1</v>
      </c>
      <c r="L1380" s="384">
        <v>5</v>
      </c>
      <c r="M1380" s="385" t="s">
        <v>7184</v>
      </c>
      <c r="N1380" s="382" t="s">
        <v>7107</v>
      </c>
      <c r="O1380" s="386">
        <v>700</v>
      </c>
    </row>
    <row r="1381" spans="1:15" ht="16.8" customHeight="1" thickBot="1" x14ac:dyDescent="0.35">
      <c r="A1381" s="351" t="s">
        <v>3782</v>
      </c>
      <c r="B1381" s="413" t="s">
        <v>7171</v>
      </c>
      <c r="C1381" s="365" t="s">
        <v>6887</v>
      </c>
      <c r="D1381" s="345" t="s">
        <v>6128</v>
      </c>
      <c r="E1381" s="384" t="s">
        <v>4139</v>
      </c>
      <c r="F1381" s="394" t="s">
        <v>7230</v>
      </c>
      <c r="G1381" s="394" t="s">
        <v>7233</v>
      </c>
      <c r="H1381" s="394" t="s">
        <v>7232</v>
      </c>
      <c r="I1381" s="397">
        <v>500</v>
      </c>
      <c r="J1381" s="394" t="s">
        <v>7095</v>
      </c>
      <c r="K1381" s="384">
        <v>1</v>
      </c>
      <c r="L1381" s="384">
        <v>5</v>
      </c>
      <c r="M1381" s="385" t="s">
        <v>7185</v>
      </c>
      <c r="N1381" s="382" t="s">
        <v>7095</v>
      </c>
      <c r="O1381" s="386">
        <v>500</v>
      </c>
    </row>
    <row r="1382" spans="1:15" ht="16.8" customHeight="1" thickBot="1" x14ac:dyDescent="0.35">
      <c r="A1382" s="351" t="s">
        <v>1540</v>
      </c>
      <c r="B1382" s="419" t="s">
        <v>6075</v>
      </c>
      <c r="C1382" s="365" t="s">
        <v>6887</v>
      </c>
      <c r="D1382" s="345" t="s">
        <v>6128</v>
      </c>
      <c r="E1382" s="384" t="s">
        <v>4139</v>
      </c>
      <c r="F1382" s="394" t="s">
        <v>7230</v>
      </c>
      <c r="G1382" s="394" t="s">
        <v>7231</v>
      </c>
      <c r="H1382" s="394" t="s">
        <v>7232</v>
      </c>
      <c r="I1382" s="397">
        <v>700</v>
      </c>
      <c r="J1382" s="394" t="s">
        <v>7107</v>
      </c>
      <c r="K1382" s="384">
        <v>1</v>
      </c>
      <c r="L1382" s="384">
        <v>6</v>
      </c>
      <c r="M1382" s="385" t="s">
        <v>4293</v>
      </c>
      <c r="N1382" s="382" t="s">
        <v>7107</v>
      </c>
      <c r="O1382" s="386">
        <v>700</v>
      </c>
    </row>
    <row r="1383" spans="1:15" ht="16.8" customHeight="1" thickBot="1" x14ac:dyDescent="0.35">
      <c r="A1383" s="351" t="s">
        <v>6905</v>
      </c>
      <c r="B1383" s="419" t="s">
        <v>6075</v>
      </c>
      <c r="C1383" s="365" t="s">
        <v>6887</v>
      </c>
      <c r="D1383" s="366" t="s">
        <v>6126</v>
      </c>
      <c r="E1383" s="384" t="s">
        <v>4139</v>
      </c>
      <c r="F1383" s="394" t="s">
        <v>7230</v>
      </c>
      <c r="G1383" s="394" t="s">
        <v>7231</v>
      </c>
      <c r="H1383" s="394" t="s">
        <v>7232</v>
      </c>
      <c r="I1383" s="397">
        <v>700</v>
      </c>
      <c r="J1383" s="394" t="s">
        <v>7107</v>
      </c>
      <c r="K1383" s="384">
        <v>1</v>
      </c>
      <c r="L1383" s="384">
        <v>6</v>
      </c>
      <c r="M1383" s="385" t="s">
        <v>7005</v>
      </c>
      <c r="N1383" s="382" t="s">
        <v>7107</v>
      </c>
      <c r="O1383" s="386">
        <v>700</v>
      </c>
    </row>
    <row r="1384" spans="1:15" ht="16.8" customHeight="1" thickBot="1" x14ac:dyDescent="0.35">
      <c r="A1384" s="351" t="s">
        <v>1541</v>
      </c>
      <c r="B1384" s="419" t="s">
        <v>6075</v>
      </c>
      <c r="C1384" s="365" t="s">
        <v>6887</v>
      </c>
      <c r="D1384" s="366" t="s">
        <v>6126</v>
      </c>
      <c r="E1384" s="384" t="s">
        <v>4139</v>
      </c>
      <c r="F1384" s="394" t="s">
        <v>7230</v>
      </c>
      <c r="G1384" s="394" t="s">
        <v>7231</v>
      </c>
      <c r="H1384" s="394" t="s">
        <v>7232</v>
      </c>
      <c r="I1384" s="397">
        <v>700</v>
      </c>
      <c r="J1384" s="394" t="s">
        <v>7107</v>
      </c>
      <c r="K1384" s="384">
        <v>4</v>
      </c>
      <c r="L1384" s="384">
        <v>6</v>
      </c>
      <c r="M1384" s="385" t="s">
        <v>3113</v>
      </c>
      <c r="N1384" s="382" t="s">
        <v>7112</v>
      </c>
      <c r="O1384" s="383">
        <v>2.8</v>
      </c>
    </row>
    <row r="1385" spans="1:15" ht="16.8" customHeight="1" thickBot="1" x14ac:dyDescent="0.35">
      <c r="A1385" s="351" t="s">
        <v>1772</v>
      </c>
      <c r="B1385" s="427" t="s">
        <v>1102</v>
      </c>
      <c r="C1385" s="365" t="s">
        <v>6887</v>
      </c>
      <c r="D1385" s="366" t="s">
        <v>6126</v>
      </c>
      <c r="E1385" s="384" t="s">
        <v>4139</v>
      </c>
      <c r="F1385" s="394" t="s">
        <v>7230</v>
      </c>
      <c r="G1385" s="394" t="s">
        <v>7231</v>
      </c>
      <c r="H1385" s="394" t="s">
        <v>7232</v>
      </c>
      <c r="I1385" s="397">
        <v>300</v>
      </c>
      <c r="J1385" s="394" t="s">
        <v>7098</v>
      </c>
      <c r="K1385" s="384">
        <v>1</v>
      </c>
      <c r="L1385" s="384">
        <v>6</v>
      </c>
      <c r="M1385" s="385" t="s">
        <v>734</v>
      </c>
      <c r="N1385" s="382" t="s">
        <v>7098</v>
      </c>
      <c r="O1385" s="386">
        <v>300</v>
      </c>
    </row>
    <row r="1386" spans="1:15" ht="16.8" customHeight="1" thickBot="1" x14ac:dyDescent="0.35">
      <c r="A1386" s="351" t="s">
        <v>2857</v>
      </c>
      <c r="B1386" s="393" t="s">
        <v>6067</v>
      </c>
      <c r="C1386" s="365" t="s">
        <v>6887</v>
      </c>
      <c r="D1386" s="366" t="s">
        <v>6126</v>
      </c>
      <c r="E1386" s="384" t="s">
        <v>4139</v>
      </c>
      <c r="F1386" s="394" t="s">
        <v>7230</v>
      </c>
      <c r="G1386" s="394" t="s">
        <v>7231</v>
      </c>
      <c r="H1386" s="394" t="s">
        <v>7232</v>
      </c>
      <c r="I1386" s="397">
        <v>300</v>
      </c>
      <c r="J1386" s="394" t="s">
        <v>7098</v>
      </c>
      <c r="K1386" s="384">
        <v>1</v>
      </c>
      <c r="L1386" s="384">
        <v>6</v>
      </c>
      <c r="M1386" s="385" t="s">
        <v>2858</v>
      </c>
      <c r="N1386" s="382" t="s">
        <v>7098</v>
      </c>
      <c r="O1386" s="386">
        <v>300</v>
      </c>
    </row>
    <row r="1387" spans="1:15" ht="16.8" customHeight="1" thickBot="1" x14ac:dyDescent="0.35">
      <c r="A1387" s="351" t="s">
        <v>1540</v>
      </c>
      <c r="B1387" s="365" t="s">
        <v>6097</v>
      </c>
      <c r="C1387" s="365" t="s">
        <v>6887</v>
      </c>
      <c r="D1387" s="345" t="s">
        <v>6128</v>
      </c>
      <c r="E1387" s="384" t="s">
        <v>4139</v>
      </c>
      <c r="F1387" s="394" t="s">
        <v>7230</v>
      </c>
      <c r="G1387" s="394" t="s">
        <v>7231</v>
      </c>
      <c r="H1387" s="394" t="s">
        <v>7232</v>
      </c>
      <c r="I1387" s="397">
        <v>300</v>
      </c>
      <c r="J1387" s="394" t="s">
        <v>7098</v>
      </c>
      <c r="K1387" s="384">
        <v>2</v>
      </c>
      <c r="L1387" s="384">
        <v>6</v>
      </c>
      <c r="M1387" s="385" t="s">
        <v>1539</v>
      </c>
      <c r="N1387" s="382" t="s">
        <v>7105</v>
      </c>
      <c r="O1387" s="386">
        <v>600</v>
      </c>
    </row>
    <row r="1388" spans="1:15" ht="16.8" customHeight="1" thickBot="1" x14ac:dyDescent="0.35">
      <c r="A1388" s="351" t="s">
        <v>1541</v>
      </c>
      <c r="B1388" s="365" t="s">
        <v>6097</v>
      </c>
      <c r="C1388" s="365" t="s">
        <v>6887</v>
      </c>
      <c r="D1388" s="366" t="s">
        <v>6126</v>
      </c>
      <c r="E1388" s="384" t="s">
        <v>4139</v>
      </c>
      <c r="F1388" s="394" t="s">
        <v>7230</v>
      </c>
      <c r="G1388" s="394" t="s">
        <v>7231</v>
      </c>
      <c r="H1388" s="394" t="s">
        <v>7232</v>
      </c>
      <c r="I1388" s="397">
        <v>700</v>
      </c>
      <c r="J1388" s="394" t="s">
        <v>7107</v>
      </c>
      <c r="K1388" s="384">
        <v>2</v>
      </c>
      <c r="L1388" s="384">
        <v>6</v>
      </c>
      <c r="M1388" s="385" t="s">
        <v>1542</v>
      </c>
      <c r="N1388" s="382" t="s">
        <v>7119</v>
      </c>
      <c r="O1388" s="383">
        <v>1.4</v>
      </c>
    </row>
    <row r="1389" spans="1:15" ht="16.8" customHeight="1" thickBot="1" x14ac:dyDescent="0.35">
      <c r="A1389" s="351" t="s">
        <v>5732</v>
      </c>
      <c r="B1389" s="425" t="s">
        <v>1108</v>
      </c>
      <c r="C1389" s="365" t="s">
        <v>6887</v>
      </c>
      <c r="D1389" s="366" t="s">
        <v>6126</v>
      </c>
      <c r="E1389" s="384" t="s">
        <v>4139</v>
      </c>
      <c r="F1389" s="394" t="s">
        <v>7230</v>
      </c>
      <c r="G1389" s="394" t="s">
        <v>7231</v>
      </c>
      <c r="H1389" s="394" t="s">
        <v>7232</v>
      </c>
      <c r="I1389" s="397">
        <v>300</v>
      </c>
      <c r="J1389" s="394" t="s">
        <v>7098</v>
      </c>
      <c r="K1389" s="384">
        <v>1</v>
      </c>
      <c r="L1389" s="384">
        <v>7</v>
      </c>
      <c r="M1389" s="385" t="s">
        <v>7006</v>
      </c>
      <c r="N1389" s="382" t="s">
        <v>7098</v>
      </c>
      <c r="O1389" s="386">
        <v>300</v>
      </c>
    </row>
    <row r="1390" spans="1:15" ht="16.8" customHeight="1" thickBot="1" x14ac:dyDescent="0.35">
      <c r="A1390" s="351" t="s">
        <v>1554</v>
      </c>
      <c r="B1390" s="365" t="s">
        <v>6097</v>
      </c>
      <c r="C1390" s="365" t="s">
        <v>6887</v>
      </c>
      <c r="D1390" s="366" t="s">
        <v>6126</v>
      </c>
      <c r="E1390" s="384" t="s">
        <v>4139</v>
      </c>
      <c r="F1390" s="394" t="s">
        <v>7230</v>
      </c>
      <c r="G1390" s="394" t="s">
        <v>7231</v>
      </c>
      <c r="H1390" s="394" t="s">
        <v>7232</v>
      </c>
      <c r="I1390" s="397">
        <v>700</v>
      </c>
      <c r="J1390" s="394" t="s">
        <v>7107</v>
      </c>
      <c r="K1390" s="384">
        <v>2</v>
      </c>
      <c r="L1390" s="384">
        <v>7</v>
      </c>
      <c r="M1390" s="385" t="s">
        <v>1553</v>
      </c>
      <c r="N1390" s="382" t="s">
        <v>7119</v>
      </c>
      <c r="O1390" s="383">
        <v>1.4</v>
      </c>
    </row>
    <row r="1391" spans="1:15" ht="16.8" customHeight="1" thickBot="1" x14ac:dyDescent="0.35">
      <c r="A1391" s="351" t="s">
        <v>2856</v>
      </c>
      <c r="B1391" s="365" t="s">
        <v>6097</v>
      </c>
      <c r="C1391" s="365" t="s">
        <v>6887</v>
      </c>
      <c r="D1391" s="366" t="s">
        <v>6126</v>
      </c>
      <c r="E1391" s="384" t="s">
        <v>4139</v>
      </c>
      <c r="F1391" s="394" t="s">
        <v>7230</v>
      </c>
      <c r="G1391" s="394" t="s">
        <v>7231</v>
      </c>
      <c r="H1391" s="394" t="s">
        <v>7232</v>
      </c>
      <c r="I1391" s="397">
        <v>700</v>
      </c>
      <c r="J1391" s="394" t="s">
        <v>7107</v>
      </c>
      <c r="K1391" s="384">
        <v>2</v>
      </c>
      <c r="L1391" s="384">
        <v>7</v>
      </c>
      <c r="M1391" s="385" t="s">
        <v>2855</v>
      </c>
      <c r="N1391" s="382" t="s">
        <v>7119</v>
      </c>
      <c r="O1391" s="383">
        <v>1.4</v>
      </c>
    </row>
    <row r="1392" spans="1:15" ht="16.8" customHeight="1" thickBot="1" x14ac:dyDescent="0.35">
      <c r="A1392" s="351" t="s">
        <v>5732</v>
      </c>
      <c r="B1392" s="404" t="s">
        <v>6083</v>
      </c>
      <c r="C1392" s="365" t="s">
        <v>6887</v>
      </c>
      <c r="D1392" s="366" t="s">
        <v>6126</v>
      </c>
      <c r="E1392" s="384" t="s">
        <v>4139</v>
      </c>
      <c r="F1392" s="394" t="s">
        <v>7230</v>
      </c>
      <c r="G1392" s="394" t="s">
        <v>7231</v>
      </c>
      <c r="H1392" s="394" t="s">
        <v>7232</v>
      </c>
      <c r="I1392" s="395">
        <v>1</v>
      </c>
      <c r="J1392" s="394" t="s">
        <v>7101</v>
      </c>
      <c r="K1392" s="384">
        <v>1</v>
      </c>
      <c r="L1392" s="384">
        <v>7</v>
      </c>
      <c r="M1392" s="385" t="s">
        <v>5731</v>
      </c>
      <c r="N1392" s="382" t="s">
        <v>7101</v>
      </c>
      <c r="O1392" s="383">
        <v>1</v>
      </c>
    </row>
    <row r="1393" spans="1:15" ht="16.8" customHeight="1" thickBot="1" x14ac:dyDescent="0.35">
      <c r="A1393" s="351" t="s">
        <v>6906</v>
      </c>
      <c r="B1393" s="425" t="s">
        <v>6970</v>
      </c>
      <c r="C1393" s="365" t="s">
        <v>6887</v>
      </c>
      <c r="D1393" s="366" t="s">
        <v>6126</v>
      </c>
      <c r="E1393" s="384" t="s">
        <v>4139</v>
      </c>
      <c r="F1393" s="394" t="s">
        <v>7230</v>
      </c>
      <c r="G1393" s="394" t="s">
        <v>7231</v>
      </c>
      <c r="H1393" s="394" t="s">
        <v>7232</v>
      </c>
      <c r="I1393" s="397">
        <v>500</v>
      </c>
      <c r="J1393" s="394" t="s">
        <v>7095</v>
      </c>
      <c r="K1393" s="384">
        <v>1</v>
      </c>
      <c r="L1393" s="384">
        <v>7</v>
      </c>
      <c r="M1393" s="385" t="s">
        <v>7007</v>
      </c>
      <c r="N1393" s="382" t="s">
        <v>7095</v>
      </c>
      <c r="O1393" s="386">
        <v>500</v>
      </c>
    </row>
    <row r="1394" spans="1:15" ht="16.8" customHeight="1" thickBot="1" x14ac:dyDescent="0.35">
      <c r="A1394" s="351" t="s">
        <v>1737</v>
      </c>
      <c r="B1394" s="393" t="s">
        <v>6067</v>
      </c>
      <c r="C1394" s="365" t="s">
        <v>6887</v>
      </c>
      <c r="D1394" s="366" t="s">
        <v>6126</v>
      </c>
      <c r="E1394" s="384" t="s">
        <v>4139</v>
      </c>
      <c r="F1394" s="394" t="s">
        <v>7230</v>
      </c>
      <c r="G1394" s="394" t="s">
        <v>7231</v>
      </c>
      <c r="H1394" s="394" t="s">
        <v>7232</v>
      </c>
      <c r="I1394" s="397">
        <v>500</v>
      </c>
      <c r="J1394" s="394" t="s">
        <v>7095</v>
      </c>
      <c r="K1394" s="384">
        <v>1</v>
      </c>
      <c r="L1394" s="384">
        <v>8</v>
      </c>
      <c r="M1394" s="385" t="s">
        <v>1736</v>
      </c>
      <c r="N1394" s="382" t="s">
        <v>7095</v>
      </c>
      <c r="O1394" s="386">
        <v>500</v>
      </c>
    </row>
    <row r="1395" spans="1:15" ht="16.8" customHeight="1" thickBot="1" x14ac:dyDescent="0.35">
      <c r="A1395" s="351" t="s">
        <v>6907</v>
      </c>
      <c r="B1395" s="419" t="s">
        <v>6075</v>
      </c>
      <c r="C1395" s="365" t="s">
        <v>6887</v>
      </c>
      <c r="D1395" s="366" t="s">
        <v>6126</v>
      </c>
      <c r="E1395" s="384" t="s">
        <v>4139</v>
      </c>
      <c r="F1395" s="394" t="s">
        <v>7230</v>
      </c>
      <c r="G1395" s="394" t="s">
        <v>7231</v>
      </c>
      <c r="H1395" s="394" t="s">
        <v>7232</v>
      </c>
      <c r="I1395" s="397">
        <v>700</v>
      </c>
      <c r="J1395" s="394" t="s">
        <v>7107</v>
      </c>
      <c r="K1395" s="384">
        <v>1</v>
      </c>
      <c r="L1395" s="384" t="s">
        <v>1775</v>
      </c>
      <c r="M1395" s="385" t="s">
        <v>7008</v>
      </c>
      <c r="N1395" s="382" t="s">
        <v>7107</v>
      </c>
      <c r="O1395" s="386">
        <v>700</v>
      </c>
    </row>
    <row r="1396" spans="1:15" ht="16.8" customHeight="1" thickBot="1" x14ac:dyDescent="0.35">
      <c r="A1396" s="351" t="s">
        <v>642</v>
      </c>
      <c r="B1396" s="396" t="s">
        <v>6058</v>
      </c>
      <c r="C1396" s="365" t="s">
        <v>6882</v>
      </c>
      <c r="D1396" s="366" t="s">
        <v>6126</v>
      </c>
      <c r="E1396" s="384" t="s">
        <v>4139</v>
      </c>
      <c r="F1396" s="394" t="s">
        <v>7230</v>
      </c>
      <c r="G1396" s="394" t="s">
        <v>7231</v>
      </c>
      <c r="H1396" s="394" t="s">
        <v>7232</v>
      </c>
      <c r="I1396" s="397">
        <v>300</v>
      </c>
      <c r="J1396" s="394" t="s">
        <v>7098</v>
      </c>
      <c r="K1396" s="384">
        <v>3</v>
      </c>
      <c r="L1396" s="384">
        <v>3</v>
      </c>
      <c r="M1396" s="385" t="s">
        <v>641</v>
      </c>
      <c r="N1396" s="382" t="s">
        <v>7100</v>
      </c>
      <c r="O1396" s="386">
        <v>900</v>
      </c>
    </row>
    <row r="1397" spans="1:15" ht="16.8" customHeight="1" thickBot="1" x14ac:dyDescent="0.35">
      <c r="A1397" s="351" t="s">
        <v>5464</v>
      </c>
      <c r="B1397" s="417" t="s">
        <v>6059</v>
      </c>
      <c r="C1397" s="365" t="s">
        <v>6882</v>
      </c>
      <c r="D1397" s="366" t="s">
        <v>6126</v>
      </c>
      <c r="E1397" s="384" t="s">
        <v>4139</v>
      </c>
      <c r="F1397" s="394" t="s">
        <v>7230</v>
      </c>
      <c r="G1397" s="394" t="s">
        <v>7231</v>
      </c>
      <c r="H1397" s="394" t="s">
        <v>7232</v>
      </c>
      <c r="I1397" s="397">
        <v>300</v>
      </c>
      <c r="J1397" s="394" t="s">
        <v>7098</v>
      </c>
      <c r="K1397" s="384">
        <v>2</v>
      </c>
      <c r="L1397" s="384">
        <v>3</v>
      </c>
      <c r="M1397" s="385" t="s">
        <v>5463</v>
      </c>
      <c r="N1397" s="382" t="s">
        <v>7105</v>
      </c>
      <c r="O1397" s="386">
        <v>600</v>
      </c>
    </row>
    <row r="1398" spans="1:15" ht="16.8" customHeight="1" thickBot="1" x14ac:dyDescent="0.35">
      <c r="A1398" s="351" t="s">
        <v>7151</v>
      </c>
      <c r="B1398" s="425" t="s">
        <v>6974</v>
      </c>
      <c r="C1398" s="365" t="s">
        <v>6882</v>
      </c>
      <c r="D1398" s="345" t="s">
        <v>6128</v>
      </c>
      <c r="E1398" s="384" t="s">
        <v>4139</v>
      </c>
      <c r="F1398" s="394" t="s">
        <v>7230</v>
      </c>
      <c r="G1398" s="394" t="s">
        <v>7233</v>
      </c>
      <c r="H1398" s="394" t="s">
        <v>7232</v>
      </c>
      <c r="I1398" s="397">
        <v>300</v>
      </c>
      <c r="J1398" s="394" t="s">
        <v>7098</v>
      </c>
      <c r="K1398" s="384">
        <v>1</v>
      </c>
      <c r="L1398" s="384">
        <v>4</v>
      </c>
      <c r="M1398" s="385" t="s">
        <v>7186</v>
      </c>
      <c r="N1398" s="382" t="s">
        <v>7098</v>
      </c>
      <c r="O1398" s="386">
        <v>300</v>
      </c>
    </row>
    <row r="1399" spans="1:15" ht="16.8" customHeight="1" thickBot="1" x14ac:dyDescent="0.35">
      <c r="A1399" s="351" t="s">
        <v>25</v>
      </c>
      <c r="B1399" s="396" t="s">
        <v>6058</v>
      </c>
      <c r="C1399" s="365" t="s">
        <v>6882</v>
      </c>
      <c r="D1399" s="345" t="s">
        <v>6128</v>
      </c>
      <c r="E1399" s="384" t="s">
        <v>4139</v>
      </c>
      <c r="F1399" s="394" t="s">
        <v>7230</v>
      </c>
      <c r="G1399" s="394" t="s">
        <v>7231</v>
      </c>
      <c r="H1399" s="394" t="s">
        <v>7232</v>
      </c>
      <c r="I1399" s="395">
        <v>1</v>
      </c>
      <c r="J1399" s="394" t="s">
        <v>7101</v>
      </c>
      <c r="K1399" s="384">
        <v>1</v>
      </c>
      <c r="L1399" s="384">
        <v>5</v>
      </c>
      <c r="M1399" s="385" t="s">
        <v>7009</v>
      </c>
      <c r="N1399" s="382" t="s">
        <v>7101</v>
      </c>
      <c r="O1399" s="383">
        <v>1</v>
      </c>
    </row>
    <row r="1400" spans="1:15" ht="16.8" customHeight="1" thickBot="1" x14ac:dyDescent="0.35">
      <c r="A1400" s="351" t="s">
        <v>4294</v>
      </c>
      <c r="B1400" s="400" t="s">
        <v>6093</v>
      </c>
      <c r="C1400" s="365" t="s">
        <v>6882</v>
      </c>
      <c r="D1400" s="366" t="s">
        <v>6126</v>
      </c>
      <c r="E1400" s="384" t="s">
        <v>4139</v>
      </c>
      <c r="F1400" s="394" t="s">
        <v>7230</v>
      </c>
      <c r="G1400" s="394" t="s">
        <v>7231</v>
      </c>
      <c r="H1400" s="394" t="s">
        <v>7232</v>
      </c>
      <c r="I1400" s="395">
        <v>1</v>
      </c>
      <c r="J1400" s="394" t="s">
        <v>7101</v>
      </c>
      <c r="K1400" s="384">
        <v>1</v>
      </c>
      <c r="L1400" s="384">
        <v>6</v>
      </c>
      <c r="M1400" s="385" t="s">
        <v>4295</v>
      </c>
      <c r="N1400" s="382" t="s">
        <v>7101</v>
      </c>
      <c r="O1400" s="383">
        <v>1</v>
      </c>
    </row>
    <row r="1401" spans="1:15" ht="16.8" customHeight="1" thickBot="1" x14ac:dyDescent="0.35">
      <c r="A1401" s="351" t="s">
        <v>4735</v>
      </c>
      <c r="B1401" s="415" t="s">
        <v>6886</v>
      </c>
      <c r="C1401" s="365" t="s">
        <v>6882</v>
      </c>
      <c r="D1401" s="366" t="s">
        <v>6126</v>
      </c>
      <c r="E1401" s="384" t="s">
        <v>4139</v>
      </c>
      <c r="F1401" s="394" t="s">
        <v>7230</v>
      </c>
      <c r="G1401" s="394" t="s">
        <v>7231</v>
      </c>
      <c r="H1401" s="394" t="s">
        <v>7232</v>
      </c>
      <c r="I1401" s="397">
        <v>300</v>
      </c>
      <c r="J1401" s="394" t="s">
        <v>7098</v>
      </c>
      <c r="K1401" s="384">
        <v>1</v>
      </c>
      <c r="L1401" s="384">
        <v>7</v>
      </c>
      <c r="M1401" s="385" t="s">
        <v>4734</v>
      </c>
      <c r="N1401" s="382" t="s">
        <v>7098</v>
      </c>
      <c r="O1401" s="386">
        <v>300</v>
      </c>
    </row>
    <row r="1402" spans="1:15" ht="16.8" customHeight="1" thickBot="1" x14ac:dyDescent="0.35">
      <c r="A1402" s="351" t="s">
        <v>4735</v>
      </c>
      <c r="B1402" s="415" t="s">
        <v>6886</v>
      </c>
      <c r="C1402" s="365" t="s">
        <v>6882</v>
      </c>
      <c r="D1402" s="366" t="s">
        <v>6126</v>
      </c>
      <c r="E1402" s="384" t="s">
        <v>4139</v>
      </c>
      <c r="F1402" s="394" t="s">
        <v>7235</v>
      </c>
      <c r="G1402" s="394" t="s">
        <v>7233</v>
      </c>
      <c r="H1402" s="394" t="s">
        <v>7232</v>
      </c>
      <c r="I1402" s="397">
        <v>300</v>
      </c>
      <c r="J1402" s="394" t="s">
        <v>7098</v>
      </c>
      <c r="K1402" s="384">
        <v>1</v>
      </c>
      <c r="L1402" s="384">
        <v>7</v>
      </c>
      <c r="M1402" s="385" t="s">
        <v>7187</v>
      </c>
      <c r="N1402" s="382" t="s">
        <v>7098</v>
      </c>
      <c r="O1402" s="386">
        <v>300</v>
      </c>
    </row>
    <row r="1403" spans="1:15" ht="16.8" customHeight="1" thickBot="1" x14ac:dyDescent="0.35">
      <c r="A1403" s="351" t="s">
        <v>627</v>
      </c>
      <c r="B1403" s="414" t="s">
        <v>1119</v>
      </c>
      <c r="C1403" s="365" t="s">
        <v>6138</v>
      </c>
      <c r="D1403" s="366" t="s">
        <v>6126</v>
      </c>
      <c r="E1403" s="384" t="s">
        <v>4139</v>
      </c>
      <c r="F1403" s="394" t="s">
        <v>7230</v>
      </c>
      <c r="G1403" s="394" t="s">
        <v>7231</v>
      </c>
      <c r="H1403" s="394" t="s">
        <v>7232</v>
      </c>
      <c r="I1403" s="397">
        <v>300</v>
      </c>
      <c r="J1403" s="394" t="s">
        <v>7098</v>
      </c>
      <c r="K1403" s="384">
        <v>1</v>
      </c>
      <c r="L1403" s="384">
        <v>2</v>
      </c>
      <c r="M1403" s="385" t="s">
        <v>628</v>
      </c>
      <c r="N1403" s="382" t="s">
        <v>7098</v>
      </c>
      <c r="O1403" s="386">
        <v>300</v>
      </c>
    </row>
    <row r="1404" spans="1:15" ht="16.8" customHeight="1" thickBot="1" x14ac:dyDescent="0.35">
      <c r="A1404" s="351" t="s">
        <v>2413</v>
      </c>
      <c r="B1404" s="421" t="s">
        <v>6099</v>
      </c>
      <c r="C1404" s="365" t="s">
        <v>6138</v>
      </c>
      <c r="D1404" s="366" t="s">
        <v>6126</v>
      </c>
      <c r="E1404" s="384" t="s">
        <v>4139</v>
      </c>
      <c r="F1404" s="394" t="s">
        <v>7230</v>
      </c>
      <c r="G1404" s="394" t="s">
        <v>7231</v>
      </c>
      <c r="H1404" s="394" t="s">
        <v>7232</v>
      </c>
      <c r="I1404" s="397">
        <v>300</v>
      </c>
      <c r="J1404" s="394" t="s">
        <v>7098</v>
      </c>
      <c r="K1404" s="384">
        <v>1</v>
      </c>
      <c r="L1404" s="384">
        <v>2</v>
      </c>
      <c r="M1404" s="385" t="s">
        <v>2488</v>
      </c>
      <c r="N1404" s="382" t="s">
        <v>7098</v>
      </c>
      <c r="O1404" s="386">
        <v>300</v>
      </c>
    </row>
    <row r="1405" spans="1:15" ht="16.8" customHeight="1" thickBot="1" x14ac:dyDescent="0.35">
      <c r="A1405" s="351" t="s">
        <v>4296</v>
      </c>
      <c r="B1405" s="401" t="s">
        <v>5944</v>
      </c>
      <c r="C1405" s="365" t="s">
        <v>6138</v>
      </c>
      <c r="D1405" s="366" t="s">
        <v>6126</v>
      </c>
      <c r="E1405" s="384" t="s">
        <v>4139</v>
      </c>
      <c r="F1405" s="394" t="s">
        <v>7230</v>
      </c>
      <c r="G1405" s="394" t="s">
        <v>7231</v>
      </c>
      <c r="H1405" s="394" t="s">
        <v>7232</v>
      </c>
      <c r="I1405" s="395">
        <v>1.4</v>
      </c>
      <c r="J1405" s="394" t="s">
        <v>7099</v>
      </c>
      <c r="K1405" s="384">
        <v>1</v>
      </c>
      <c r="L1405" s="384">
        <v>2</v>
      </c>
      <c r="M1405" s="385" t="s">
        <v>4297</v>
      </c>
      <c r="N1405" s="382" t="s">
        <v>7099</v>
      </c>
      <c r="O1405" s="383">
        <v>1.4</v>
      </c>
    </row>
    <row r="1406" spans="1:15" ht="16.8" customHeight="1" thickBot="1" x14ac:dyDescent="0.35">
      <c r="A1406" s="351" t="s">
        <v>4298</v>
      </c>
      <c r="B1406" s="403" t="s">
        <v>6877</v>
      </c>
      <c r="C1406" s="365" t="s">
        <v>6138</v>
      </c>
      <c r="D1406" s="366" t="s">
        <v>6126</v>
      </c>
      <c r="E1406" s="384" t="s">
        <v>4139</v>
      </c>
      <c r="F1406" s="394" t="s">
        <v>7230</v>
      </c>
      <c r="G1406" s="394" t="s">
        <v>7231</v>
      </c>
      <c r="H1406" s="394" t="s">
        <v>7232</v>
      </c>
      <c r="I1406" s="397">
        <v>300</v>
      </c>
      <c r="J1406" s="394" t="s">
        <v>7098</v>
      </c>
      <c r="K1406" s="384">
        <v>2</v>
      </c>
      <c r="L1406" s="384">
        <v>2</v>
      </c>
      <c r="M1406" s="385" t="s">
        <v>4299</v>
      </c>
      <c r="N1406" s="382" t="s">
        <v>7105</v>
      </c>
      <c r="O1406" s="386">
        <v>600</v>
      </c>
    </row>
    <row r="1407" spans="1:15" ht="16.8" customHeight="1" thickBot="1" x14ac:dyDescent="0.35">
      <c r="A1407" s="352" t="s">
        <v>6908</v>
      </c>
      <c r="B1407" s="425" t="s">
        <v>6970</v>
      </c>
      <c r="C1407" s="365" t="s">
        <v>6138</v>
      </c>
      <c r="D1407" s="366" t="s">
        <v>6126</v>
      </c>
      <c r="E1407" s="384" t="s">
        <v>4139</v>
      </c>
      <c r="F1407" s="394" t="s">
        <v>7230</v>
      </c>
      <c r="G1407" s="394" t="s">
        <v>7231</v>
      </c>
      <c r="H1407" s="394" t="s">
        <v>7232</v>
      </c>
      <c r="I1407" s="397">
        <v>300</v>
      </c>
      <c r="J1407" s="394" t="s">
        <v>7098</v>
      </c>
      <c r="K1407" s="384">
        <v>1</v>
      </c>
      <c r="L1407" s="384">
        <v>2</v>
      </c>
      <c r="M1407" s="385" t="s">
        <v>7010</v>
      </c>
      <c r="N1407" s="382" t="s">
        <v>7098</v>
      </c>
      <c r="O1407" s="386">
        <v>300</v>
      </c>
    </row>
    <row r="1408" spans="1:15" ht="16.8" customHeight="1" thickBot="1" x14ac:dyDescent="0.35">
      <c r="A1408" s="351" t="s">
        <v>3378</v>
      </c>
      <c r="B1408" s="428" t="s">
        <v>6891</v>
      </c>
      <c r="C1408" s="365" t="s">
        <v>6138</v>
      </c>
      <c r="D1408" s="366" t="s">
        <v>6126</v>
      </c>
      <c r="E1408" s="384" t="s">
        <v>4139</v>
      </c>
      <c r="F1408" s="394" t="s">
        <v>7230</v>
      </c>
      <c r="G1408" s="394" t="s">
        <v>7231</v>
      </c>
      <c r="H1408" s="394" t="s">
        <v>7232</v>
      </c>
      <c r="I1408" s="397">
        <v>300</v>
      </c>
      <c r="J1408" s="394" t="s">
        <v>7098</v>
      </c>
      <c r="K1408" s="384">
        <v>1</v>
      </c>
      <c r="L1408" s="384">
        <v>3</v>
      </c>
      <c r="M1408" s="385" t="s">
        <v>3379</v>
      </c>
      <c r="N1408" s="382" t="s">
        <v>7098</v>
      </c>
      <c r="O1408" s="386">
        <v>300</v>
      </c>
    </row>
    <row r="1409" spans="1:15" ht="16.8" customHeight="1" thickBot="1" x14ac:dyDescent="0.35">
      <c r="A1409" s="351" t="s">
        <v>1323</v>
      </c>
      <c r="B1409" s="365" t="s">
        <v>6072</v>
      </c>
      <c r="C1409" s="365" t="s">
        <v>6138</v>
      </c>
      <c r="D1409" s="366" t="s">
        <v>6126</v>
      </c>
      <c r="E1409" s="384" t="s">
        <v>4139</v>
      </c>
      <c r="F1409" s="394" t="s">
        <v>7230</v>
      </c>
      <c r="G1409" s="394" t="s">
        <v>7231</v>
      </c>
      <c r="H1409" s="394" t="s">
        <v>7232</v>
      </c>
      <c r="I1409" s="397">
        <v>300</v>
      </c>
      <c r="J1409" s="394" t="s">
        <v>7098</v>
      </c>
      <c r="K1409" s="384">
        <v>2</v>
      </c>
      <c r="L1409" s="384">
        <v>3</v>
      </c>
      <c r="M1409" s="385" t="s">
        <v>1324</v>
      </c>
      <c r="N1409" s="382" t="s">
        <v>7105</v>
      </c>
      <c r="O1409" s="386">
        <v>600</v>
      </c>
    </row>
    <row r="1410" spans="1:15" ht="16.8" customHeight="1" thickBot="1" x14ac:dyDescent="0.35">
      <c r="A1410" s="351" t="s">
        <v>1322</v>
      </c>
      <c r="B1410" s="365" t="s">
        <v>6072</v>
      </c>
      <c r="C1410" s="365" t="s">
        <v>6138</v>
      </c>
      <c r="D1410" s="366" t="s">
        <v>6126</v>
      </c>
      <c r="E1410" s="384" t="s">
        <v>4139</v>
      </c>
      <c r="F1410" s="394" t="s">
        <v>7230</v>
      </c>
      <c r="G1410" s="394" t="s">
        <v>7231</v>
      </c>
      <c r="H1410" s="394" t="s">
        <v>7232</v>
      </c>
      <c r="I1410" s="397">
        <v>700</v>
      </c>
      <c r="J1410" s="394" t="s">
        <v>7107</v>
      </c>
      <c r="K1410" s="384">
        <v>2</v>
      </c>
      <c r="L1410" s="384">
        <v>3</v>
      </c>
      <c r="M1410" s="385" t="s">
        <v>1321</v>
      </c>
      <c r="N1410" s="382" t="s">
        <v>7119</v>
      </c>
      <c r="O1410" s="383">
        <v>1.4</v>
      </c>
    </row>
    <row r="1411" spans="1:15" ht="16.8" customHeight="1" thickBot="1" x14ac:dyDescent="0.35">
      <c r="A1411" s="351" t="s">
        <v>644</v>
      </c>
      <c r="B1411" s="396" t="s">
        <v>6058</v>
      </c>
      <c r="C1411" s="365" t="s">
        <v>6138</v>
      </c>
      <c r="D1411" s="366" t="s">
        <v>6126</v>
      </c>
      <c r="E1411" s="384" t="s">
        <v>4139</v>
      </c>
      <c r="F1411" s="394" t="s">
        <v>7230</v>
      </c>
      <c r="G1411" s="394" t="s">
        <v>7231</v>
      </c>
      <c r="H1411" s="394" t="s">
        <v>7232</v>
      </c>
      <c r="I1411" s="395">
        <v>1.4</v>
      </c>
      <c r="J1411" s="394" t="s">
        <v>7099</v>
      </c>
      <c r="K1411" s="384">
        <v>4</v>
      </c>
      <c r="L1411" s="384">
        <v>3</v>
      </c>
      <c r="M1411" s="385" t="s">
        <v>645</v>
      </c>
      <c r="N1411" s="382" t="s">
        <v>7127</v>
      </c>
      <c r="O1411" s="383">
        <v>5.6</v>
      </c>
    </row>
    <row r="1412" spans="1:15" ht="16.8" customHeight="1" thickBot="1" x14ac:dyDescent="0.35">
      <c r="A1412" s="351" t="s">
        <v>2176</v>
      </c>
      <c r="B1412" s="409" t="s">
        <v>6076</v>
      </c>
      <c r="C1412" s="365" t="s">
        <v>6138</v>
      </c>
      <c r="D1412" s="366" t="s">
        <v>6126</v>
      </c>
      <c r="E1412" s="384" t="s">
        <v>4139</v>
      </c>
      <c r="F1412" s="394" t="s">
        <v>7230</v>
      </c>
      <c r="G1412" s="394" t="s">
        <v>7231</v>
      </c>
      <c r="H1412" s="394" t="s">
        <v>7232</v>
      </c>
      <c r="I1412" s="397">
        <v>300</v>
      </c>
      <c r="J1412" s="394" t="s">
        <v>7098</v>
      </c>
      <c r="K1412" s="384">
        <v>1</v>
      </c>
      <c r="L1412" s="384">
        <v>3</v>
      </c>
      <c r="M1412" s="385" t="s">
        <v>2177</v>
      </c>
      <c r="N1412" s="382" t="s">
        <v>7098</v>
      </c>
      <c r="O1412" s="386">
        <v>300</v>
      </c>
    </row>
    <row r="1413" spans="1:15" ht="16.8" customHeight="1" thickBot="1" x14ac:dyDescent="0.35">
      <c r="A1413" s="351" t="s">
        <v>4848</v>
      </c>
      <c r="B1413" s="429" t="s">
        <v>6086</v>
      </c>
      <c r="C1413" s="365" t="s">
        <v>6138</v>
      </c>
      <c r="D1413" s="348" t="s">
        <v>6150</v>
      </c>
      <c r="E1413" s="384" t="s">
        <v>4139</v>
      </c>
      <c r="F1413" s="394" t="s">
        <v>7230</v>
      </c>
      <c r="G1413" s="394" t="s">
        <v>7231</v>
      </c>
      <c r="H1413" s="394" t="s">
        <v>7232</v>
      </c>
      <c r="I1413" s="397">
        <v>300</v>
      </c>
      <c r="J1413" s="394" t="s">
        <v>7098</v>
      </c>
      <c r="K1413" s="384">
        <v>1</v>
      </c>
      <c r="L1413" s="384">
        <v>3</v>
      </c>
      <c r="M1413" s="385" t="s">
        <v>4847</v>
      </c>
      <c r="N1413" s="382" t="s">
        <v>7098</v>
      </c>
      <c r="O1413" s="386">
        <v>300</v>
      </c>
    </row>
    <row r="1414" spans="1:15" ht="16.8" customHeight="1" thickBot="1" x14ac:dyDescent="0.35">
      <c r="A1414" s="351" t="s">
        <v>5466</v>
      </c>
      <c r="B1414" s="410" t="s">
        <v>6055</v>
      </c>
      <c r="C1414" s="365" t="s">
        <v>6138</v>
      </c>
      <c r="D1414" s="366" t="s">
        <v>6126</v>
      </c>
      <c r="E1414" s="384" t="s">
        <v>4139</v>
      </c>
      <c r="F1414" s="394" t="s">
        <v>7230</v>
      </c>
      <c r="G1414" s="394" t="s">
        <v>7231</v>
      </c>
      <c r="H1414" s="394" t="s">
        <v>7232</v>
      </c>
      <c r="I1414" s="397">
        <v>700</v>
      </c>
      <c r="J1414" s="394" t="s">
        <v>7107</v>
      </c>
      <c r="K1414" s="384">
        <v>1</v>
      </c>
      <c r="L1414" s="384">
        <v>3</v>
      </c>
      <c r="M1414" s="385" t="s">
        <v>5465</v>
      </c>
      <c r="N1414" s="382" t="s">
        <v>7107</v>
      </c>
      <c r="O1414" s="386">
        <v>700</v>
      </c>
    </row>
    <row r="1415" spans="1:15" ht="16.8" customHeight="1" thickBot="1" x14ac:dyDescent="0.35">
      <c r="A1415" s="351" t="s">
        <v>3380</v>
      </c>
      <c r="B1415" s="411" t="s">
        <v>6087</v>
      </c>
      <c r="C1415" s="365" t="s">
        <v>6138</v>
      </c>
      <c r="D1415" s="366" t="s">
        <v>6126</v>
      </c>
      <c r="E1415" s="384" t="s">
        <v>4139</v>
      </c>
      <c r="F1415" s="394" t="s">
        <v>7230</v>
      </c>
      <c r="G1415" s="394" t="s">
        <v>7231</v>
      </c>
      <c r="H1415" s="394" t="s">
        <v>7232</v>
      </c>
      <c r="I1415" s="397">
        <v>300</v>
      </c>
      <c r="J1415" s="394" t="s">
        <v>7098</v>
      </c>
      <c r="K1415" s="384">
        <v>1</v>
      </c>
      <c r="L1415" s="384">
        <v>3</v>
      </c>
      <c r="M1415" s="385" t="s">
        <v>3381</v>
      </c>
      <c r="N1415" s="382" t="s">
        <v>7098</v>
      </c>
      <c r="O1415" s="386">
        <v>300</v>
      </c>
    </row>
    <row r="1416" spans="1:15" ht="16.8" customHeight="1" thickBot="1" x14ac:dyDescent="0.35">
      <c r="A1416" s="351" t="s">
        <v>4300</v>
      </c>
      <c r="B1416" s="403" t="s">
        <v>6880</v>
      </c>
      <c r="C1416" s="365" t="s">
        <v>6138</v>
      </c>
      <c r="D1416" s="366" t="s">
        <v>6126</v>
      </c>
      <c r="E1416" s="384" t="s">
        <v>4139</v>
      </c>
      <c r="F1416" s="394" t="s">
        <v>7230</v>
      </c>
      <c r="G1416" s="394" t="s">
        <v>7231</v>
      </c>
      <c r="H1416" s="394" t="s">
        <v>7232</v>
      </c>
      <c r="I1416" s="397">
        <v>300</v>
      </c>
      <c r="J1416" s="394" t="s">
        <v>7098</v>
      </c>
      <c r="K1416" s="384">
        <v>1</v>
      </c>
      <c r="L1416" s="384">
        <v>3</v>
      </c>
      <c r="M1416" s="385" t="s">
        <v>4301</v>
      </c>
      <c r="N1416" s="382" t="s">
        <v>7098</v>
      </c>
      <c r="O1416" s="386">
        <v>300</v>
      </c>
    </row>
    <row r="1417" spans="1:15" ht="16.8" customHeight="1" thickBot="1" x14ac:dyDescent="0.35">
      <c r="A1417" s="351" t="s">
        <v>3378</v>
      </c>
      <c r="B1417" s="403" t="s">
        <v>6880</v>
      </c>
      <c r="C1417" s="365" t="s">
        <v>6138</v>
      </c>
      <c r="D1417" s="366" t="s">
        <v>6126</v>
      </c>
      <c r="E1417" s="384" t="s">
        <v>4139</v>
      </c>
      <c r="F1417" s="394" t="s">
        <v>7230</v>
      </c>
      <c r="G1417" s="394" t="s">
        <v>7231</v>
      </c>
      <c r="H1417" s="394" t="s">
        <v>7232</v>
      </c>
      <c r="I1417" s="397">
        <v>300</v>
      </c>
      <c r="J1417" s="394" t="s">
        <v>7098</v>
      </c>
      <c r="K1417" s="384">
        <v>1</v>
      </c>
      <c r="L1417" s="384">
        <v>3</v>
      </c>
      <c r="M1417" s="385" t="s">
        <v>4302</v>
      </c>
      <c r="N1417" s="382" t="s">
        <v>7098</v>
      </c>
      <c r="O1417" s="386">
        <v>300</v>
      </c>
    </row>
    <row r="1418" spans="1:15" ht="16.8" customHeight="1" thickBot="1" x14ac:dyDescent="0.35">
      <c r="A1418" s="351" t="s">
        <v>6909</v>
      </c>
      <c r="B1418" s="419" t="s">
        <v>6075</v>
      </c>
      <c r="C1418" s="365" t="s">
        <v>6138</v>
      </c>
      <c r="D1418" s="345" t="s">
        <v>6128</v>
      </c>
      <c r="E1418" s="384" t="s">
        <v>4139</v>
      </c>
      <c r="F1418" s="394" t="s">
        <v>7230</v>
      </c>
      <c r="G1418" s="394" t="s">
        <v>7231</v>
      </c>
      <c r="H1418" s="394" t="s">
        <v>7232</v>
      </c>
      <c r="I1418" s="397">
        <v>300</v>
      </c>
      <c r="J1418" s="394" t="s">
        <v>7098</v>
      </c>
      <c r="K1418" s="384">
        <v>1</v>
      </c>
      <c r="L1418" s="384">
        <v>4</v>
      </c>
      <c r="M1418" s="385" t="s">
        <v>7011</v>
      </c>
      <c r="N1418" s="382" t="s">
        <v>7098</v>
      </c>
      <c r="O1418" s="386">
        <v>300</v>
      </c>
    </row>
    <row r="1419" spans="1:15" ht="16.8" customHeight="1" thickBot="1" x14ac:dyDescent="0.35">
      <c r="A1419" s="351" t="s">
        <v>3634</v>
      </c>
      <c r="B1419" s="419" t="s">
        <v>6075</v>
      </c>
      <c r="C1419" s="365" t="s">
        <v>6138</v>
      </c>
      <c r="D1419" s="345" t="s">
        <v>6128</v>
      </c>
      <c r="E1419" s="384" t="s">
        <v>4139</v>
      </c>
      <c r="F1419" s="394" t="s">
        <v>7230</v>
      </c>
      <c r="G1419" s="394" t="s">
        <v>7231</v>
      </c>
      <c r="H1419" s="394" t="s">
        <v>7232</v>
      </c>
      <c r="I1419" s="397">
        <v>700</v>
      </c>
      <c r="J1419" s="394" t="s">
        <v>7107</v>
      </c>
      <c r="K1419" s="384">
        <v>1</v>
      </c>
      <c r="L1419" s="384">
        <v>4</v>
      </c>
      <c r="M1419" s="385" t="s">
        <v>3633</v>
      </c>
      <c r="N1419" s="382" t="s">
        <v>7107</v>
      </c>
      <c r="O1419" s="386">
        <v>700</v>
      </c>
    </row>
    <row r="1420" spans="1:15" ht="16.8" customHeight="1" thickBot="1" x14ac:dyDescent="0.35">
      <c r="A1420" s="351" t="s">
        <v>3114</v>
      </c>
      <c r="B1420" s="419" t="s">
        <v>6075</v>
      </c>
      <c r="C1420" s="365" t="s">
        <v>6138</v>
      </c>
      <c r="D1420" s="366" t="s">
        <v>6126</v>
      </c>
      <c r="E1420" s="384" t="s">
        <v>4139</v>
      </c>
      <c r="F1420" s="394" t="s">
        <v>7230</v>
      </c>
      <c r="G1420" s="394" t="s">
        <v>7231</v>
      </c>
      <c r="H1420" s="394" t="s">
        <v>7232</v>
      </c>
      <c r="I1420" s="397">
        <v>700</v>
      </c>
      <c r="J1420" s="394" t="s">
        <v>7107</v>
      </c>
      <c r="K1420" s="384">
        <v>2</v>
      </c>
      <c r="L1420" s="384">
        <v>4</v>
      </c>
      <c r="M1420" s="385" t="s">
        <v>3115</v>
      </c>
      <c r="N1420" s="382" t="s">
        <v>7119</v>
      </c>
      <c r="O1420" s="383">
        <v>1.4</v>
      </c>
    </row>
    <row r="1421" spans="1:15" ht="16.8" customHeight="1" thickBot="1" x14ac:dyDescent="0.35">
      <c r="A1421" s="351" t="s">
        <v>1326</v>
      </c>
      <c r="B1421" s="365" t="s">
        <v>6072</v>
      </c>
      <c r="C1421" s="365" t="s">
        <v>6138</v>
      </c>
      <c r="D1421" s="366" t="s">
        <v>6126</v>
      </c>
      <c r="E1421" s="384" t="s">
        <v>4139</v>
      </c>
      <c r="F1421" s="394" t="s">
        <v>7230</v>
      </c>
      <c r="G1421" s="394" t="s">
        <v>7231</v>
      </c>
      <c r="H1421" s="394" t="s">
        <v>7232</v>
      </c>
      <c r="I1421" s="397">
        <v>300</v>
      </c>
      <c r="J1421" s="394" t="s">
        <v>7098</v>
      </c>
      <c r="K1421" s="384">
        <v>2</v>
      </c>
      <c r="L1421" s="384">
        <v>4</v>
      </c>
      <c r="M1421" s="385" t="s">
        <v>1325</v>
      </c>
      <c r="N1421" s="382" t="s">
        <v>7105</v>
      </c>
      <c r="O1421" s="386">
        <v>600</v>
      </c>
    </row>
    <row r="1422" spans="1:15" ht="16.8" customHeight="1" thickBot="1" x14ac:dyDescent="0.35">
      <c r="A1422" s="351" t="s">
        <v>3634</v>
      </c>
      <c r="B1422" s="365" t="s">
        <v>6072</v>
      </c>
      <c r="C1422" s="365" t="s">
        <v>6138</v>
      </c>
      <c r="D1422" s="345" t="s">
        <v>6128</v>
      </c>
      <c r="E1422" s="384" t="s">
        <v>4139</v>
      </c>
      <c r="F1422" s="394" t="s">
        <v>7230</v>
      </c>
      <c r="G1422" s="394" t="s">
        <v>7231</v>
      </c>
      <c r="H1422" s="394" t="s">
        <v>7232</v>
      </c>
      <c r="I1422" s="395">
        <v>1</v>
      </c>
      <c r="J1422" s="394" t="s">
        <v>7101</v>
      </c>
      <c r="K1422" s="384">
        <v>1</v>
      </c>
      <c r="L1422" s="384">
        <v>4</v>
      </c>
      <c r="M1422" s="385" t="s">
        <v>4736</v>
      </c>
      <c r="N1422" s="382" t="s">
        <v>7101</v>
      </c>
      <c r="O1422" s="383">
        <v>1</v>
      </c>
    </row>
    <row r="1423" spans="1:15" ht="16.8" customHeight="1" thickBot="1" x14ac:dyDescent="0.35">
      <c r="A1423" s="351" t="s">
        <v>2896</v>
      </c>
      <c r="B1423" s="430" t="s">
        <v>6071</v>
      </c>
      <c r="C1423" s="365" t="s">
        <v>6138</v>
      </c>
      <c r="D1423" s="366" t="s">
        <v>6126</v>
      </c>
      <c r="E1423" s="384" t="s">
        <v>4139</v>
      </c>
      <c r="F1423" s="394" t="s">
        <v>7230</v>
      </c>
      <c r="G1423" s="394" t="s">
        <v>7231</v>
      </c>
      <c r="H1423" s="394" t="s">
        <v>7232</v>
      </c>
      <c r="I1423" s="395">
        <v>1</v>
      </c>
      <c r="J1423" s="394" t="s">
        <v>7101</v>
      </c>
      <c r="K1423" s="384">
        <v>1</v>
      </c>
      <c r="L1423" s="384">
        <v>4</v>
      </c>
      <c r="M1423" s="385" t="s">
        <v>2866</v>
      </c>
      <c r="N1423" s="382" t="s">
        <v>7101</v>
      </c>
      <c r="O1423" s="383">
        <v>1</v>
      </c>
    </row>
    <row r="1424" spans="1:15" ht="16.8" customHeight="1" thickBot="1" x14ac:dyDescent="0.35">
      <c r="A1424" s="351" t="s">
        <v>2867</v>
      </c>
      <c r="B1424" s="401" t="s">
        <v>5945</v>
      </c>
      <c r="C1424" s="365" t="s">
        <v>6138</v>
      </c>
      <c r="D1424" s="345" t="s">
        <v>6128</v>
      </c>
      <c r="E1424" s="384" t="s">
        <v>4139</v>
      </c>
      <c r="F1424" s="394" t="s">
        <v>7230</v>
      </c>
      <c r="G1424" s="394" t="s">
        <v>7231</v>
      </c>
      <c r="H1424" s="394" t="s">
        <v>7232</v>
      </c>
      <c r="I1424" s="397">
        <v>300</v>
      </c>
      <c r="J1424" s="394" t="s">
        <v>7098</v>
      </c>
      <c r="K1424" s="384">
        <v>1</v>
      </c>
      <c r="L1424" s="384">
        <v>4</v>
      </c>
      <c r="M1424" s="385" t="s">
        <v>2868</v>
      </c>
      <c r="N1424" s="382" t="s">
        <v>7098</v>
      </c>
      <c r="O1424" s="386">
        <v>300</v>
      </c>
    </row>
    <row r="1425" spans="1:15" ht="16.8" customHeight="1" thickBot="1" x14ac:dyDescent="0.35">
      <c r="A1425" s="351" t="s">
        <v>4737</v>
      </c>
      <c r="B1425" s="415" t="s">
        <v>6886</v>
      </c>
      <c r="C1425" s="365" t="s">
        <v>6138</v>
      </c>
      <c r="D1425" s="366" t="s">
        <v>6126</v>
      </c>
      <c r="E1425" s="384" t="s">
        <v>4139</v>
      </c>
      <c r="F1425" s="394" t="s">
        <v>7230</v>
      </c>
      <c r="G1425" s="394" t="s">
        <v>7231</v>
      </c>
      <c r="H1425" s="394" t="s">
        <v>7232</v>
      </c>
      <c r="I1425" s="397">
        <v>700</v>
      </c>
      <c r="J1425" s="394" t="s">
        <v>7107</v>
      </c>
      <c r="K1425" s="384">
        <v>1</v>
      </c>
      <c r="L1425" s="384">
        <v>4</v>
      </c>
      <c r="M1425" s="385" t="s">
        <v>4738</v>
      </c>
      <c r="N1425" s="382" t="s">
        <v>7107</v>
      </c>
      <c r="O1425" s="386">
        <v>700</v>
      </c>
    </row>
    <row r="1426" spans="1:15" ht="16.8" customHeight="1" thickBot="1" x14ac:dyDescent="0.35">
      <c r="A1426" s="351" t="s">
        <v>3</v>
      </c>
      <c r="B1426" s="417" t="s">
        <v>6059</v>
      </c>
      <c r="C1426" s="365" t="s">
        <v>6138</v>
      </c>
      <c r="D1426" s="366" t="s">
        <v>6126</v>
      </c>
      <c r="E1426" s="384" t="s">
        <v>4139</v>
      </c>
      <c r="F1426" s="394" t="s">
        <v>7230</v>
      </c>
      <c r="G1426" s="394" t="s">
        <v>7231</v>
      </c>
      <c r="H1426" s="394" t="s">
        <v>7232</v>
      </c>
      <c r="I1426" s="397">
        <v>300</v>
      </c>
      <c r="J1426" s="394" t="s">
        <v>7098</v>
      </c>
      <c r="K1426" s="384">
        <v>1</v>
      </c>
      <c r="L1426" s="384">
        <v>4</v>
      </c>
      <c r="M1426" s="385" t="s">
        <v>5467</v>
      </c>
      <c r="N1426" s="382" t="s">
        <v>7098</v>
      </c>
      <c r="O1426" s="386">
        <v>300</v>
      </c>
    </row>
    <row r="1427" spans="1:15" ht="16.8" customHeight="1" thickBot="1" x14ac:dyDescent="0.35">
      <c r="A1427" s="351" t="s">
        <v>6910</v>
      </c>
      <c r="B1427" s="404" t="s">
        <v>6073</v>
      </c>
      <c r="C1427" s="365" t="s">
        <v>6138</v>
      </c>
      <c r="D1427" s="366" t="s">
        <v>6126</v>
      </c>
      <c r="E1427" s="384" t="s">
        <v>4139</v>
      </c>
      <c r="F1427" s="394" t="s">
        <v>7230</v>
      </c>
      <c r="G1427" s="394" t="s">
        <v>7231</v>
      </c>
      <c r="H1427" s="394" t="s">
        <v>7232</v>
      </c>
      <c r="I1427" s="395">
        <v>1</v>
      </c>
      <c r="J1427" s="394" t="s">
        <v>7101</v>
      </c>
      <c r="K1427" s="384">
        <v>2</v>
      </c>
      <c r="L1427" s="384">
        <v>4</v>
      </c>
      <c r="M1427" s="385" t="s">
        <v>7012</v>
      </c>
      <c r="N1427" s="382" t="s">
        <v>7114</v>
      </c>
      <c r="O1427" s="383">
        <v>2</v>
      </c>
    </row>
    <row r="1428" spans="1:15" ht="16.8" customHeight="1" thickBot="1" x14ac:dyDescent="0.35">
      <c r="A1428" s="351" t="s">
        <v>6911</v>
      </c>
      <c r="B1428" s="412" t="s">
        <v>6890</v>
      </c>
      <c r="C1428" s="365" t="s">
        <v>6138</v>
      </c>
      <c r="D1428" s="345" t="s">
        <v>6128</v>
      </c>
      <c r="E1428" s="384" t="s">
        <v>4139</v>
      </c>
      <c r="F1428" s="394" t="s">
        <v>7230</v>
      </c>
      <c r="G1428" s="394" t="s">
        <v>7231</v>
      </c>
      <c r="H1428" s="394" t="s">
        <v>7232</v>
      </c>
      <c r="I1428" s="397">
        <v>500</v>
      </c>
      <c r="J1428" s="394" t="s">
        <v>7095</v>
      </c>
      <c r="K1428" s="384">
        <v>2</v>
      </c>
      <c r="L1428" s="384">
        <v>4</v>
      </c>
      <c r="M1428" s="385" t="s">
        <v>7013</v>
      </c>
      <c r="N1428" s="382" t="s">
        <v>7096</v>
      </c>
      <c r="O1428" s="383">
        <v>1</v>
      </c>
    </row>
    <row r="1429" spans="1:15" ht="16.8" customHeight="1" thickBot="1" x14ac:dyDescent="0.35">
      <c r="A1429" s="351" t="s">
        <v>7152</v>
      </c>
      <c r="B1429" s="413" t="s">
        <v>7170</v>
      </c>
      <c r="C1429" s="365" t="s">
        <v>6138</v>
      </c>
      <c r="D1429" s="366" t="s">
        <v>6126</v>
      </c>
      <c r="E1429" s="384" t="s">
        <v>4139</v>
      </c>
      <c r="F1429" s="394" t="s">
        <v>7235</v>
      </c>
      <c r="G1429" s="394" t="s">
        <v>7234</v>
      </c>
      <c r="H1429" s="394" t="s">
        <v>7232</v>
      </c>
      <c r="I1429" s="397">
        <v>700</v>
      </c>
      <c r="J1429" s="394" t="s">
        <v>7107</v>
      </c>
      <c r="K1429" s="384">
        <v>1</v>
      </c>
      <c r="L1429" s="384">
        <v>4</v>
      </c>
      <c r="M1429" s="385" t="s">
        <v>7188</v>
      </c>
      <c r="N1429" s="382" t="s">
        <v>7107</v>
      </c>
      <c r="O1429" s="386">
        <v>700</v>
      </c>
    </row>
    <row r="1430" spans="1:15" ht="16.8" customHeight="1" thickBot="1" x14ac:dyDescent="0.35">
      <c r="A1430" s="351" t="s">
        <v>1327</v>
      </c>
      <c r="B1430" s="365" t="s">
        <v>6072</v>
      </c>
      <c r="C1430" s="365" t="s">
        <v>6138</v>
      </c>
      <c r="D1430" s="366" t="s">
        <v>6126</v>
      </c>
      <c r="E1430" s="384" t="s">
        <v>4139</v>
      </c>
      <c r="F1430" s="394" t="s">
        <v>7230</v>
      </c>
      <c r="G1430" s="394" t="s">
        <v>7231</v>
      </c>
      <c r="H1430" s="394" t="s">
        <v>7232</v>
      </c>
      <c r="I1430" s="397">
        <v>300</v>
      </c>
      <c r="J1430" s="394" t="s">
        <v>7098</v>
      </c>
      <c r="K1430" s="384">
        <v>2</v>
      </c>
      <c r="L1430" s="384">
        <v>5</v>
      </c>
      <c r="M1430" s="385" t="s">
        <v>1328</v>
      </c>
      <c r="N1430" s="382" t="s">
        <v>7105</v>
      </c>
      <c r="O1430" s="386">
        <v>600</v>
      </c>
    </row>
    <row r="1431" spans="1:15" ht="16.8" customHeight="1" thickBot="1" x14ac:dyDescent="0.35">
      <c r="A1431" s="351" t="s">
        <v>708</v>
      </c>
      <c r="B1431" s="408" t="s">
        <v>1134</v>
      </c>
      <c r="C1431" s="365" t="s">
        <v>6138</v>
      </c>
      <c r="D1431" s="366" t="s">
        <v>6126</v>
      </c>
      <c r="E1431" s="384" t="s">
        <v>4139</v>
      </c>
      <c r="F1431" s="394" t="s">
        <v>7230</v>
      </c>
      <c r="G1431" s="394" t="s">
        <v>7231</v>
      </c>
      <c r="H1431" s="394" t="s">
        <v>7232</v>
      </c>
      <c r="I1431" s="397">
        <v>700</v>
      </c>
      <c r="J1431" s="394" t="s">
        <v>7107</v>
      </c>
      <c r="K1431" s="384">
        <v>4</v>
      </c>
      <c r="L1431" s="384">
        <v>5</v>
      </c>
      <c r="M1431" s="385" t="s">
        <v>707</v>
      </c>
      <c r="N1431" s="382" t="s">
        <v>7112</v>
      </c>
      <c r="O1431" s="383">
        <v>2.8</v>
      </c>
    </row>
    <row r="1432" spans="1:15" ht="16.8" customHeight="1" thickBot="1" x14ac:dyDescent="0.35">
      <c r="A1432" s="351" t="s">
        <v>710</v>
      </c>
      <c r="B1432" s="400" t="s">
        <v>6093</v>
      </c>
      <c r="C1432" s="365" t="s">
        <v>6138</v>
      </c>
      <c r="D1432" s="366" t="s">
        <v>6126</v>
      </c>
      <c r="E1432" s="384" t="s">
        <v>4139</v>
      </c>
      <c r="F1432" s="394" t="s">
        <v>7230</v>
      </c>
      <c r="G1432" s="394" t="s">
        <v>7231</v>
      </c>
      <c r="H1432" s="394" t="s">
        <v>7232</v>
      </c>
      <c r="I1432" s="397">
        <v>300</v>
      </c>
      <c r="J1432" s="394" t="s">
        <v>7098</v>
      </c>
      <c r="K1432" s="384">
        <v>1</v>
      </c>
      <c r="L1432" s="384">
        <v>5</v>
      </c>
      <c r="M1432" s="385" t="s">
        <v>709</v>
      </c>
      <c r="N1432" s="382" t="s">
        <v>7098</v>
      </c>
      <c r="O1432" s="386">
        <v>300</v>
      </c>
    </row>
    <row r="1433" spans="1:15" ht="16.8" customHeight="1" thickBot="1" x14ac:dyDescent="0.35">
      <c r="A1433" s="351" t="s">
        <v>1327</v>
      </c>
      <c r="B1433" s="429" t="s">
        <v>6086</v>
      </c>
      <c r="C1433" s="365" t="s">
        <v>6138</v>
      </c>
      <c r="D1433" s="348" t="s">
        <v>6150</v>
      </c>
      <c r="E1433" s="384" t="s">
        <v>4139</v>
      </c>
      <c r="F1433" s="394" t="s">
        <v>7230</v>
      </c>
      <c r="G1433" s="394" t="s">
        <v>7231</v>
      </c>
      <c r="H1433" s="394" t="s">
        <v>7232</v>
      </c>
      <c r="I1433" s="397">
        <v>300</v>
      </c>
      <c r="J1433" s="394" t="s">
        <v>7098</v>
      </c>
      <c r="K1433" s="384">
        <v>1</v>
      </c>
      <c r="L1433" s="384">
        <v>5</v>
      </c>
      <c r="M1433" s="385" t="s">
        <v>2206</v>
      </c>
      <c r="N1433" s="382" t="s">
        <v>7098</v>
      </c>
      <c r="O1433" s="386">
        <v>300</v>
      </c>
    </row>
    <row r="1434" spans="1:15" ht="16.8" customHeight="1" thickBot="1" x14ac:dyDescent="0.35">
      <c r="A1434" s="351" t="s">
        <v>3382</v>
      </c>
      <c r="B1434" s="411" t="s">
        <v>6087</v>
      </c>
      <c r="C1434" s="365" t="s">
        <v>6138</v>
      </c>
      <c r="D1434" s="366" t="s">
        <v>6126</v>
      </c>
      <c r="E1434" s="384" t="s">
        <v>4139</v>
      </c>
      <c r="F1434" s="394" t="s">
        <v>7230</v>
      </c>
      <c r="G1434" s="394" t="s">
        <v>7231</v>
      </c>
      <c r="H1434" s="394" t="s">
        <v>7232</v>
      </c>
      <c r="I1434" s="397">
        <v>700</v>
      </c>
      <c r="J1434" s="394" t="s">
        <v>7107</v>
      </c>
      <c r="K1434" s="384">
        <v>1</v>
      </c>
      <c r="L1434" s="384">
        <v>5</v>
      </c>
      <c r="M1434" s="385" t="s">
        <v>3383</v>
      </c>
      <c r="N1434" s="382" t="s">
        <v>7107</v>
      </c>
      <c r="O1434" s="386">
        <v>700</v>
      </c>
    </row>
    <row r="1435" spans="1:15" ht="16.8" customHeight="1" thickBot="1" x14ac:dyDescent="0.35">
      <c r="A1435" s="351" t="s">
        <v>4304</v>
      </c>
      <c r="B1435" s="403" t="s">
        <v>6880</v>
      </c>
      <c r="C1435" s="365" t="s">
        <v>6138</v>
      </c>
      <c r="D1435" s="366" t="s">
        <v>6126</v>
      </c>
      <c r="E1435" s="384" t="s">
        <v>4139</v>
      </c>
      <c r="F1435" s="394" t="s">
        <v>7230</v>
      </c>
      <c r="G1435" s="394" t="s">
        <v>7231</v>
      </c>
      <c r="H1435" s="394" t="s">
        <v>7232</v>
      </c>
      <c r="I1435" s="397">
        <v>300</v>
      </c>
      <c r="J1435" s="394" t="s">
        <v>7098</v>
      </c>
      <c r="K1435" s="384">
        <v>1</v>
      </c>
      <c r="L1435" s="384">
        <v>5</v>
      </c>
      <c r="M1435" s="385" t="s">
        <v>4305</v>
      </c>
      <c r="N1435" s="382" t="s">
        <v>7098</v>
      </c>
      <c r="O1435" s="386">
        <v>300</v>
      </c>
    </row>
    <row r="1436" spans="1:15" ht="16.8" customHeight="1" thickBot="1" x14ac:dyDescent="0.35">
      <c r="A1436" s="351" t="s">
        <v>7153</v>
      </c>
      <c r="B1436" s="413" t="s">
        <v>7169</v>
      </c>
      <c r="C1436" s="365" t="s">
        <v>6138</v>
      </c>
      <c r="D1436" s="366" t="s">
        <v>6126</v>
      </c>
      <c r="E1436" s="384" t="s">
        <v>4139</v>
      </c>
      <c r="F1436" s="394" t="s">
        <v>7235</v>
      </c>
      <c r="G1436" s="394" t="s">
        <v>7233</v>
      </c>
      <c r="H1436" s="394" t="s">
        <v>7232</v>
      </c>
      <c r="I1436" s="397">
        <v>300</v>
      </c>
      <c r="J1436" s="394" t="s">
        <v>7098</v>
      </c>
      <c r="K1436" s="384">
        <v>2</v>
      </c>
      <c r="L1436" s="384">
        <v>5</v>
      </c>
      <c r="M1436" s="385" t="s">
        <v>7189</v>
      </c>
      <c r="N1436" s="382" t="s">
        <v>7105</v>
      </c>
      <c r="O1436" s="386">
        <v>600</v>
      </c>
    </row>
    <row r="1437" spans="1:15" ht="16.8" customHeight="1" thickBot="1" x14ac:dyDescent="0.35">
      <c r="A1437" s="351" t="s">
        <v>7154</v>
      </c>
      <c r="B1437" s="413" t="s">
        <v>7170</v>
      </c>
      <c r="C1437" s="365" t="s">
        <v>6138</v>
      </c>
      <c r="D1437" s="345" t="s">
        <v>6128</v>
      </c>
      <c r="E1437" s="384" t="s">
        <v>4139</v>
      </c>
      <c r="F1437" s="394" t="s">
        <v>7235</v>
      </c>
      <c r="G1437" s="394" t="s">
        <v>7233</v>
      </c>
      <c r="H1437" s="394" t="s">
        <v>7232</v>
      </c>
      <c r="I1437" s="397">
        <v>500</v>
      </c>
      <c r="J1437" s="394" t="s">
        <v>7095</v>
      </c>
      <c r="K1437" s="384">
        <v>1</v>
      </c>
      <c r="L1437" s="384">
        <v>5</v>
      </c>
      <c r="M1437" s="385" t="s">
        <v>7190</v>
      </c>
      <c r="N1437" s="382" t="s">
        <v>7095</v>
      </c>
      <c r="O1437" s="386">
        <v>500</v>
      </c>
    </row>
    <row r="1438" spans="1:15" ht="16.8" customHeight="1" thickBot="1" x14ac:dyDescent="0.35">
      <c r="A1438" s="351" t="s">
        <v>4740</v>
      </c>
      <c r="B1438" s="396" t="s">
        <v>6058</v>
      </c>
      <c r="C1438" s="365" t="s">
        <v>6138</v>
      </c>
      <c r="D1438" s="366" t="s">
        <v>6126</v>
      </c>
      <c r="E1438" s="384" t="s">
        <v>4139</v>
      </c>
      <c r="F1438" s="394" t="s">
        <v>7230</v>
      </c>
      <c r="G1438" s="394" t="s">
        <v>7231</v>
      </c>
      <c r="H1438" s="394" t="s">
        <v>7232</v>
      </c>
      <c r="I1438" s="395">
        <v>1.7</v>
      </c>
      <c r="J1438" s="394" t="s">
        <v>7117</v>
      </c>
      <c r="K1438" s="384">
        <v>1</v>
      </c>
      <c r="L1438" s="384">
        <v>6</v>
      </c>
      <c r="M1438" s="385" t="s">
        <v>4739</v>
      </c>
      <c r="N1438" s="382" t="s">
        <v>7117</v>
      </c>
      <c r="O1438" s="383">
        <v>1.7</v>
      </c>
    </row>
    <row r="1439" spans="1:15" ht="16.8" customHeight="1" thickBot="1" x14ac:dyDescent="0.35">
      <c r="A1439" s="351" t="s">
        <v>4306</v>
      </c>
      <c r="B1439" s="403" t="s">
        <v>6880</v>
      </c>
      <c r="C1439" s="365" t="s">
        <v>6138</v>
      </c>
      <c r="D1439" s="345" t="s">
        <v>6128</v>
      </c>
      <c r="E1439" s="384" t="s">
        <v>4139</v>
      </c>
      <c r="F1439" s="394" t="s">
        <v>7230</v>
      </c>
      <c r="G1439" s="394" t="s">
        <v>7231</v>
      </c>
      <c r="H1439" s="394" t="s">
        <v>7232</v>
      </c>
      <c r="I1439" s="397">
        <v>300</v>
      </c>
      <c r="J1439" s="394" t="s">
        <v>7098</v>
      </c>
      <c r="K1439" s="384">
        <v>1</v>
      </c>
      <c r="L1439" s="384">
        <v>6</v>
      </c>
      <c r="M1439" s="385" t="s">
        <v>4307</v>
      </c>
      <c r="N1439" s="382" t="s">
        <v>7098</v>
      </c>
      <c r="O1439" s="386">
        <v>300</v>
      </c>
    </row>
    <row r="1440" spans="1:15" ht="16.8" customHeight="1" thickBot="1" x14ac:dyDescent="0.35">
      <c r="A1440" s="351" t="s">
        <v>1331</v>
      </c>
      <c r="B1440" s="365" t="s">
        <v>6072</v>
      </c>
      <c r="C1440" s="365" t="s">
        <v>6138</v>
      </c>
      <c r="D1440" s="366" t="s">
        <v>6126</v>
      </c>
      <c r="E1440" s="384" t="s">
        <v>4139</v>
      </c>
      <c r="F1440" s="394" t="s">
        <v>7230</v>
      </c>
      <c r="G1440" s="394" t="s">
        <v>7231</v>
      </c>
      <c r="H1440" s="394" t="s">
        <v>7232</v>
      </c>
      <c r="I1440" s="397">
        <v>700</v>
      </c>
      <c r="J1440" s="394" t="s">
        <v>7107</v>
      </c>
      <c r="K1440" s="384">
        <v>2</v>
      </c>
      <c r="L1440" s="384">
        <v>7</v>
      </c>
      <c r="M1440" s="385" t="s">
        <v>1332</v>
      </c>
      <c r="N1440" s="382" t="s">
        <v>7119</v>
      </c>
      <c r="O1440" s="383">
        <v>1.4</v>
      </c>
    </row>
    <row r="1441" spans="1:15" ht="16.8" customHeight="1" thickBot="1" x14ac:dyDescent="0.35">
      <c r="A1441" s="351" t="s">
        <v>5468</v>
      </c>
      <c r="B1441" s="403" t="s">
        <v>6880</v>
      </c>
      <c r="C1441" s="365" t="s">
        <v>6138</v>
      </c>
      <c r="D1441" s="366" t="s">
        <v>6126</v>
      </c>
      <c r="E1441" s="384" t="s">
        <v>4139</v>
      </c>
      <c r="F1441" s="394" t="s">
        <v>7230</v>
      </c>
      <c r="G1441" s="394" t="s">
        <v>7231</v>
      </c>
      <c r="H1441" s="394" t="s">
        <v>7232</v>
      </c>
      <c r="I1441" s="397">
        <v>300</v>
      </c>
      <c r="J1441" s="394" t="s">
        <v>7098</v>
      </c>
      <c r="K1441" s="384">
        <v>1</v>
      </c>
      <c r="L1441" s="384">
        <v>7</v>
      </c>
      <c r="M1441" s="385" t="s">
        <v>5469</v>
      </c>
      <c r="N1441" s="382" t="s">
        <v>7098</v>
      </c>
      <c r="O1441" s="386">
        <v>300</v>
      </c>
    </row>
    <row r="1442" spans="1:15" ht="16.8" customHeight="1" thickBot="1" x14ac:dyDescent="0.35">
      <c r="A1442" s="351" t="s">
        <v>1773</v>
      </c>
      <c r="B1442" s="428" t="s">
        <v>6891</v>
      </c>
      <c r="C1442" s="365" t="s">
        <v>6138</v>
      </c>
      <c r="D1442" s="366" t="s">
        <v>6126</v>
      </c>
      <c r="E1442" s="384" t="s">
        <v>4139</v>
      </c>
      <c r="F1442" s="394" t="s">
        <v>7230</v>
      </c>
      <c r="G1442" s="394" t="s">
        <v>7231</v>
      </c>
      <c r="H1442" s="394" t="s">
        <v>7232</v>
      </c>
      <c r="I1442" s="397">
        <v>500</v>
      </c>
      <c r="J1442" s="394" t="s">
        <v>7095</v>
      </c>
      <c r="K1442" s="384">
        <v>1</v>
      </c>
      <c r="L1442" s="384">
        <v>9</v>
      </c>
      <c r="M1442" s="385" t="s">
        <v>762</v>
      </c>
      <c r="N1442" s="382" t="s">
        <v>7095</v>
      </c>
      <c r="O1442" s="386">
        <v>500</v>
      </c>
    </row>
    <row r="1443" spans="1:15" ht="16.8" customHeight="1" thickBot="1" x14ac:dyDescent="0.35">
      <c r="A1443" s="351" t="s">
        <v>1456</v>
      </c>
      <c r="B1443" s="407" t="s">
        <v>1101</v>
      </c>
      <c r="C1443" s="365" t="s">
        <v>6138</v>
      </c>
      <c r="D1443" s="366" t="s">
        <v>6126</v>
      </c>
      <c r="E1443" s="384" t="s">
        <v>4139</v>
      </c>
      <c r="F1443" s="394" t="s">
        <v>7230</v>
      </c>
      <c r="G1443" s="394" t="s">
        <v>7231</v>
      </c>
      <c r="H1443" s="394" t="s">
        <v>7232</v>
      </c>
      <c r="I1443" s="397">
        <v>300</v>
      </c>
      <c r="J1443" s="394" t="s">
        <v>7098</v>
      </c>
      <c r="K1443" s="384">
        <v>1</v>
      </c>
      <c r="L1443" s="384">
        <v>11</v>
      </c>
      <c r="M1443" s="385" t="s">
        <v>1457</v>
      </c>
      <c r="N1443" s="382" t="s">
        <v>7098</v>
      </c>
      <c r="O1443" s="386">
        <v>300</v>
      </c>
    </row>
    <row r="1444" spans="1:15" ht="16.8" customHeight="1" thickBot="1" x14ac:dyDescent="0.35">
      <c r="A1444" s="351" t="s">
        <v>4309</v>
      </c>
      <c r="B1444" s="403" t="s">
        <v>6877</v>
      </c>
      <c r="C1444" s="365" t="s">
        <v>6156</v>
      </c>
      <c r="D1444" s="366" t="s">
        <v>6126</v>
      </c>
      <c r="E1444" s="384" t="s">
        <v>4139</v>
      </c>
      <c r="F1444" s="394" t="s">
        <v>7230</v>
      </c>
      <c r="G1444" s="394" t="s">
        <v>7231</v>
      </c>
      <c r="H1444" s="394" t="s">
        <v>7232</v>
      </c>
      <c r="I1444" s="397">
        <v>300</v>
      </c>
      <c r="J1444" s="394" t="s">
        <v>7098</v>
      </c>
      <c r="K1444" s="384">
        <v>1</v>
      </c>
      <c r="L1444" s="384">
        <v>3</v>
      </c>
      <c r="M1444" s="385" t="s">
        <v>4308</v>
      </c>
      <c r="N1444" s="382" t="s">
        <v>7098</v>
      </c>
      <c r="O1444" s="386">
        <v>300</v>
      </c>
    </row>
    <row r="1445" spans="1:15" ht="16.8" customHeight="1" thickBot="1" x14ac:dyDescent="0.35">
      <c r="A1445" s="352" t="s">
        <v>4309</v>
      </c>
      <c r="B1445" s="403" t="s">
        <v>6877</v>
      </c>
      <c r="C1445" s="365" t="s">
        <v>6156</v>
      </c>
      <c r="D1445" s="366" t="s">
        <v>6126</v>
      </c>
      <c r="E1445" s="384" t="s">
        <v>4139</v>
      </c>
      <c r="F1445" s="394" t="s">
        <v>7230</v>
      </c>
      <c r="G1445" s="394" t="s">
        <v>7231</v>
      </c>
      <c r="H1445" s="394" t="s">
        <v>7232</v>
      </c>
      <c r="I1445" s="397">
        <v>300</v>
      </c>
      <c r="J1445" s="394" t="s">
        <v>7098</v>
      </c>
      <c r="K1445" s="384">
        <v>1</v>
      </c>
      <c r="L1445" s="384">
        <v>3</v>
      </c>
      <c r="M1445" s="385" t="s">
        <v>4310</v>
      </c>
      <c r="N1445" s="382" t="s">
        <v>7098</v>
      </c>
      <c r="O1445" s="386">
        <v>300</v>
      </c>
    </row>
    <row r="1446" spans="1:15" ht="16.8" customHeight="1" thickBot="1" x14ac:dyDescent="0.35">
      <c r="A1446" s="351" t="s">
        <v>5470</v>
      </c>
      <c r="B1446" s="403" t="s">
        <v>6877</v>
      </c>
      <c r="C1446" s="365" t="s">
        <v>6156</v>
      </c>
      <c r="D1446" s="366" t="s">
        <v>6126</v>
      </c>
      <c r="E1446" s="384" t="s">
        <v>4139</v>
      </c>
      <c r="F1446" s="394" t="s">
        <v>7230</v>
      </c>
      <c r="G1446" s="394" t="s">
        <v>7231</v>
      </c>
      <c r="H1446" s="394" t="s">
        <v>7232</v>
      </c>
      <c r="I1446" s="397">
        <v>300</v>
      </c>
      <c r="J1446" s="394" t="s">
        <v>7098</v>
      </c>
      <c r="K1446" s="384">
        <v>2</v>
      </c>
      <c r="L1446" s="384">
        <v>3</v>
      </c>
      <c r="M1446" s="385" t="s">
        <v>5471</v>
      </c>
      <c r="N1446" s="382" t="s">
        <v>7105</v>
      </c>
      <c r="O1446" s="386">
        <v>600</v>
      </c>
    </row>
    <row r="1447" spans="1:15" ht="16.8" customHeight="1" thickBot="1" x14ac:dyDescent="0.35">
      <c r="A1447" s="351" t="s">
        <v>5473</v>
      </c>
      <c r="B1447" s="431" t="s">
        <v>6069</v>
      </c>
      <c r="C1447" s="365" t="s">
        <v>6156</v>
      </c>
      <c r="D1447" s="366" t="s">
        <v>6126</v>
      </c>
      <c r="E1447" s="384" t="s">
        <v>4139</v>
      </c>
      <c r="F1447" s="394" t="s">
        <v>7230</v>
      </c>
      <c r="G1447" s="394" t="s">
        <v>7231</v>
      </c>
      <c r="H1447" s="394" t="s">
        <v>7232</v>
      </c>
      <c r="I1447" s="397">
        <v>300</v>
      </c>
      <c r="J1447" s="394" t="s">
        <v>7098</v>
      </c>
      <c r="K1447" s="384">
        <v>1</v>
      </c>
      <c r="L1447" s="384">
        <v>4</v>
      </c>
      <c r="M1447" s="385" t="s">
        <v>5472</v>
      </c>
      <c r="N1447" s="382" t="s">
        <v>7098</v>
      </c>
      <c r="O1447" s="386">
        <v>300</v>
      </c>
    </row>
    <row r="1448" spans="1:15" ht="16.8" customHeight="1" thickBot="1" x14ac:dyDescent="0.35">
      <c r="A1448" s="351" t="s">
        <v>5473</v>
      </c>
      <c r="B1448" s="432" t="s">
        <v>6872</v>
      </c>
      <c r="C1448" s="365" t="s">
        <v>6156</v>
      </c>
      <c r="D1448" s="366" t="s">
        <v>6126</v>
      </c>
      <c r="E1448" s="384" t="s">
        <v>4139</v>
      </c>
      <c r="F1448" s="394" t="s">
        <v>7230</v>
      </c>
      <c r="G1448" s="394" t="s">
        <v>7231</v>
      </c>
      <c r="H1448" s="394" t="s">
        <v>7232</v>
      </c>
      <c r="I1448" s="397">
        <v>700</v>
      </c>
      <c r="J1448" s="394" t="s">
        <v>7107</v>
      </c>
      <c r="K1448" s="384">
        <v>1</v>
      </c>
      <c r="L1448" s="384">
        <v>4</v>
      </c>
      <c r="M1448" s="385" t="s">
        <v>5474</v>
      </c>
      <c r="N1448" s="382" t="s">
        <v>7107</v>
      </c>
      <c r="O1448" s="386">
        <v>700</v>
      </c>
    </row>
    <row r="1449" spans="1:15" ht="16.8" customHeight="1" thickBot="1" x14ac:dyDescent="0.35">
      <c r="A1449" s="351" t="s">
        <v>1144</v>
      </c>
      <c r="B1449" s="400" t="s">
        <v>6093</v>
      </c>
      <c r="C1449" s="365" t="s">
        <v>6156</v>
      </c>
      <c r="D1449" s="366" t="s">
        <v>6126</v>
      </c>
      <c r="E1449" s="384" t="s">
        <v>4139</v>
      </c>
      <c r="F1449" s="394" t="s">
        <v>7230</v>
      </c>
      <c r="G1449" s="394" t="s">
        <v>7231</v>
      </c>
      <c r="H1449" s="394" t="s">
        <v>7232</v>
      </c>
      <c r="I1449" s="397">
        <v>500</v>
      </c>
      <c r="J1449" s="394" t="s">
        <v>7095</v>
      </c>
      <c r="K1449" s="384">
        <v>1</v>
      </c>
      <c r="L1449" s="384">
        <v>4</v>
      </c>
      <c r="M1449" s="385" t="s">
        <v>1143</v>
      </c>
      <c r="N1449" s="382" t="s">
        <v>7095</v>
      </c>
      <c r="O1449" s="386">
        <v>500</v>
      </c>
    </row>
    <row r="1450" spans="1:15" ht="16.8" customHeight="1" thickBot="1" x14ac:dyDescent="0.35">
      <c r="A1450" s="351" t="s">
        <v>2035</v>
      </c>
      <c r="B1450" s="410" t="s">
        <v>6055</v>
      </c>
      <c r="C1450" s="365" t="s">
        <v>6156</v>
      </c>
      <c r="D1450" s="345" t="s">
        <v>6128</v>
      </c>
      <c r="E1450" s="384" t="s">
        <v>4139</v>
      </c>
      <c r="F1450" s="394" t="s">
        <v>7230</v>
      </c>
      <c r="G1450" s="394" t="s">
        <v>7231</v>
      </c>
      <c r="H1450" s="394" t="s">
        <v>7232</v>
      </c>
      <c r="I1450" s="397">
        <v>300</v>
      </c>
      <c r="J1450" s="394" t="s">
        <v>7098</v>
      </c>
      <c r="K1450" s="384">
        <v>1</v>
      </c>
      <c r="L1450" s="384">
        <v>4</v>
      </c>
      <c r="M1450" s="385" t="s">
        <v>2869</v>
      </c>
      <c r="N1450" s="382" t="s">
        <v>7098</v>
      </c>
      <c r="O1450" s="386">
        <v>300</v>
      </c>
    </row>
    <row r="1451" spans="1:15" ht="16.8" customHeight="1" thickBot="1" x14ac:dyDescent="0.35">
      <c r="A1451" s="352" t="s">
        <v>2035</v>
      </c>
      <c r="B1451" s="410" t="s">
        <v>6055</v>
      </c>
      <c r="C1451" s="365" t="s">
        <v>6156</v>
      </c>
      <c r="D1451" s="345" t="s">
        <v>6128</v>
      </c>
      <c r="E1451" s="384" t="s">
        <v>4139</v>
      </c>
      <c r="F1451" s="394" t="s">
        <v>7230</v>
      </c>
      <c r="G1451" s="394" t="s">
        <v>7231</v>
      </c>
      <c r="H1451" s="394" t="s">
        <v>7232</v>
      </c>
      <c r="I1451" s="397">
        <v>700</v>
      </c>
      <c r="J1451" s="394" t="s">
        <v>7107</v>
      </c>
      <c r="K1451" s="384">
        <v>1</v>
      </c>
      <c r="L1451" s="384">
        <v>4</v>
      </c>
      <c r="M1451" s="385" t="s">
        <v>4311</v>
      </c>
      <c r="N1451" s="382" t="s">
        <v>7107</v>
      </c>
      <c r="O1451" s="386">
        <v>700</v>
      </c>
    </row>
    <row r="1452" spans="1:15" ht="16.8" customHeight="1" thickBot="1" x14ac:dyDescent="0.35">
      <c r="A1452" s="351" t="s">
        <v>4313</v>
      </c>
      <c r="B1452" s="401" t="s">
        <v>5945</v>
      </c>
      <c r="C1452" s="365" t="s">
        <v>6156</v>
      </c>
      <c r="D1452" s="345" t="s">
        <v>6128</v>
      </c>
      <c r="E1452" s="384" t="s">
        <v>4139</v>
      </c>
      <c r="F1452" s="394" t="s">
        <v>7230</v>
      </c>
      <c r="G1452" s="394" t="s">
        <v>7231</v>
      </c>
      <c r="H1452" s="394" t="s">
        <v>7232</v>
      </c>
      <c r="I1452" s="395">
        <v>1</v>
      </c>
      <c r="J1452" s="394" t="s">
        <v>7101</v>
      </c>
      <c r="K1452" s="384">
        <v>1</v>
      </c>
      <c r="L1452" s="384">
        <v>4</v>
      </c>
      <c r="M1452" s="385" t="s">
        <v>4312</v>
      </c>
      <c r="N1452" s="382" t="s">
        <v>7101</v>
      </c>
      <c r="O1452" s="383">
        <v>1</v>
      </c>
    </row>
    <row r="1453" spans="1:15" ht="16.8" customHeight="1" thickBot="1" x14ac:dyDescent="0.35">
      <c r="A1453" s="351" t="s">
        <v>5476</v>
      </c>
      <c r="B1453" s="415" t="s">
        <v>6886</v>
      </c>
      <c r="C1453" s="365" t="s">
        <v>6156</v>
      </c>
      <c r="D1453" s="366" t="s">
        <v>6126</v>
      </c>
      <c r="E1453" s="384" t="s">
        <v>4139</v>
      </c>
      <c r="F1453" s="394" t="s">
        <v>7230</v>
      </c>
      <c r="G1453" s="394" t="s">
        <v>7231</v>
      </c>
      <c r="H1453" s="394" t="s">
        <v>7232</v>
      </c>
      <c r="I1453" s="395">
        <v>1</v>
      </c>
      <c r="J1453" s="394" t="s">
        <v>7101</v>
      </c>
      <c r="K1453" s="384">
        <v>1</v>
      </c>
      <c r="L1453" s="384">
        <v>4</v>
      </c>
      <c r="M1453" s="385" t="s">
        <v>5475</v>
      </c>
      <c r="N1453" s="382" t="s">
        <v>7101</v>
      </c>
      <c r="O1453" s="383">
        <v>1</v>
      </c>
    </row>
    <row r="1454" spans="1:15" ht="16.8" customHeight="1" thickBot="1" x14ac:dyDescent="0.35">
      <c r="A1454" s="351" t="s">
        <v>4316</v>
      </c>
      <c r="B1454" s="403" t="s">
        <v>6877</v>
      </c>
      <c r="C1454" s="365" t="s">
        <v>6156</v>
      </c>
      <c r="D1454" s="366" t="s">
        <v>6126</v>
      </c>
      <c r="E1454" s="384" t="s">
        <v>4139</v>
      </c>
      <c r="F1454" s="394" t="s">
        <v>7230</v>
      </c>
      <c r="G1454" s="394" t="s">
        <v>7231</v>
      </c>
      <c r="H1454" s="394" t="s">
        <v>7232</v>
      </c>
      <c r="I1454" s="397">
        <v>300</v>
      </c>
      <c r="J1454" s="394" t="s">
        <v>7098</v>
      </c>
      <c r="K1454" s="384">
        <v>2</v>
      </c>
      <c r="L1454" s="384">
        <v>5</v>
      </c>
      <c r="M1454" s="385" t="s">
        <v>4317</v>
      </c>
      <c r="N1454" s="382" t="s">
        <v>7105</v>
      </c>
      <c r="O1454" s="386">
        <v>600</v>
      </c>
    </row>
    <row r="1455" spans="1:15" ht="16.8" customHeight="1" thickBot="1" x14ac:dyDescent="0.35">
      <c r="A1455" s="352" t="s">
        <v>4316</v>
      </c>
      <c r="B1455" s="403" t="s">
        <v>6877</v>
      </c>
      <c r="C1455" s="365" t="s">
        <v>6156</v>
      </c>
      <c r="D1455" s="366" t="s">
        <v>6126</v>
      </c>
      <c r="E1455" s="384" t="s">
        <v>4139</v>
      </c>
      <c r="F1455" s="394" t="s">
        <v>7230</v>
      </c>
      <c r="G1455" s="394" t="s">
        <v>7231</v>
      </c>
      <c r="H1455" s="394" t="s">
        <v>7232</v>
      </c>
      <c r="I1455" s="397">
        <v>300</v>
      </c>
      <c r="J1455" s="394" t="s">
        <v>7098</v>
      </c>
      <c r="K1455" s="384">
        <v>1</v>
      </c>
      <c r="L1455" s="384">
        <v>5</v>
      </c>
      <c r="M1455" s="385" t="s">
        <v>5733</v>
      </c>
      <c r="N1455" s="382" t="s">
        <v>7098</v>
      </c>
      <c r="O1455" s="386">
        <v>300</v>
      </c>
    </row>
    <row r="1456" spans="1:15" ht="16.8" customHeight="1" thickBot="1" x14ac:dyDescent="0.35">
      <c r="A1456" s="351" t="s">
        <v>4314</v>
      </c>
      <c r="B1456" s="403" t="s">
        <v>6877</v>
      </c>
      <c r="C1456" s="365" t="s">
        <v>6156</v>
      </c>
      <c r="D1456" s="366" t="s">
        <v>6126</v>
      </c>
      <c r="E1456" s="384" t="s">
        <v>4139</v>
      </c>
      <c r="F1456" s="394" t="s">
        <v>7230</v>
      </c>
      <c r="G1456" s="394" t="s">
        <v>7231</v>
      </c>
      <c r="H1456" s="394" t="s">
        <v>7232</v>
      </c>
      <c r="I1456" s="397">
        <v>300</v>
      </c>
      <c r="J1456" s="394" t="s">
        <v>7098</v>
      </c>
      <c r="K1456" s="384">
        <v>1</v>
      </c>
      <c r="L1456" s="384">
        <v>5</v>
      </c>
      <c r="M1456" s="385" t="s">
        <v>4315</v>
      </c>
      <c r="N1456" s="382" t="s">
        <v>7098</v>
      </c>
      <c r="O1456" s="386">
        <v>300</v>
      </c>
    </row>
    <row r="1457" spans="1:15" ht="16.8" customHeight="1" thickBot="1" x14ac:dyDescent="0.35">
      <c r="A1457" s="352" t="s">
        <v>6912</v>
      </c>
      <c r="B1457" s="396" t="s">
        <v>6098</v>
      </c>
      <c r="C1457" s="365" t="s">
        <v>6156</v>
      </c>
      <c r="D1457" s="345" t="s">
        <v>6128</v>
      </c>
      <c r="E1457" s="384" t="s">
        <v>4139</v>
      </c>
      <c r="F1457" s="394" t="s">
        <v>7230</v>
      </c>
      <c r="G1457" s="394" t="s">
        <v>7231</v>
      </c>
      <c r="H1457" s="394" t="s">
        <v>7232</v>
      </c>
      <c r="I1457" s="397">
        <v>300</v>
      </c>
      <c r="J1457" s="394" t="s">
        <v>7098</v>
      </c>
      <c r="K1457" s="384">
        <v>1</v>
      </c>
      <c r="L1457" s="384">
        <v>5</v>
      </c>
      <c r="M1457" s="385" t="s">
        <v>7014</v>
      </c>
      <c r="N1457" s="382" t="s">
        <v>7098</v>
      </c>
      <c r="O1457" s="386">
        <v>300</v>
      </c>
    </row>
    <row r="1458" spans="1:15" ht="16.8" customHeight="1" thickBot="1" x14ac:dyDescent="0.35">
      <c r="A1458" s="351" t="s">
        <v>3725</v>
      </c>
      <c r="B1458" s="403" t="s">
        <v>6877</v>
      </c>
      <c r="C1458" s="365" t="s">
        <v>6156</v>
      </c>
      <c r="D1458" s="345" t="s">
        <v>6128</v>
      </c>
      <c r="E1458" s="384" t="s">
        <v>4139</v>
      </c>
      <c r="F1458" s="394" t="s">
        <v>7230</v>
      </c>
      <c r="G1458" s="394" t="s">
        <v>7231</v>
      </c>
      <c r="H1458" s="394" t="s">
        <v>7232</v>
      </c>
      <c r="I1458" s="397">
        <v>700</v>
      </c>
      <c r="J1458" s="394" t="s">
        <v>7107</v>
      </c>
      <c r="K1458" s="384">
        <v>2</v>
      </c>
      <c r="L1458" s="384">
        <v>7</v>
      </c>
      <c r="M1458" s="385" t="s">
        <v>7015</v>
      </c>
      <c r="N1458" s="382" t="s">
        <v>7119</v>
      </c>
      <c r="O1458" s="383">
        <v>1.4</v>
      </c>
    </row>
    <row r="1459" spans="1:15" ht="16.8" customHeight="1" thickBot="1" x14ac:dyDescent="0.35">
      <c r="A1459" s="351" t="s">
        <v>5477</v>
      </c>
      <c r="B1459" s="405" t="s">
        <v>6084</v>
      </c>
      <c r="C1459" s="365" t="s">
        <v>6148</v>
      </c>
      <c r="D1459" s="366" t="s">
        <v>6126</v>
      </c>
      <c r="E1459" s="384" t="s">
        <v>4139</v>
      </c>
      <c r="F1459" s="394" t="s">
        <v>7230</v>
      </c>
      <c r="G1459" s="394" t="s">
        <v>7231</v>
      </c>
      <c r="H1459" s="394" t="s">
        <v>7232</v>
      </c>
      <c r="I1459" s="395">
        <v>1.4</v>
      </c>
      <c r="J1459" s="394" t="s">
        <v>7099</v>
      </c>
      <c r="K1459" s="384">
        <v>1</v>
      </c>
      <c r="L1459" s="384">
        <v>1</v>
      </c>
      <c r="M1459" s="385" t="s">
        <v>5478</v>
      </c>
      <c r="N1459" s="382" t="s">
        <v>7099</v>
      </c>
      <c r="O1459" s="383">
        <v>1.4</v>
      </c>
    </row>
    <row r="1460" spans="1:15" ht="16.8" customHeight="1" thickBot="1" x14ac:dyDescent="0.35">
      <c r="A1460" s="351" t="s">
        <v>630</v>
      </c>
      <c r="B1460" s="428" t="s">
        <v>6891</v>
      </c>
      <c r="C1460" s="365" t="s">
        <v>6148</v>
      </c>
      <c r="D1460" s="366" t="s">
        <v>6126</v>
      </c>
      <c r="E1460" s="384" t="s">
        <v>4139</v>
      </c>
      <c r="F1460" s="394" t="s">
        <v>7230</v>
      </c>
      <c r="G1460" s="394" t="s">
        <v>7231</v>
      </c>
      <c r="H1460" s="394" t="s">
        <v>7232</v>
      </c>
      <c r="I1460" s="397">
        <v>300</v>
      </c>
      <c r="J1460" s="394" t="s">
        <v>7098</v>
      </c>
      <c r="K1460" s="384">
        <v>4</v>
      </c>
      <c r="L1460" s="384">
        <v>2</v>
      </c>
      <c r="M1460" s="385" t="s">
        <v>631</v>
      </c>
      <c r="N1460" s="382" t="s">
        <v>7104</v>
      </c>
      <c r="O1460" s="383">
        <v>1.2</v>
      </c>
    </row>
    <row r="1461" spans="1:15" ht="16.8" customHeight="1" thickBot="1" x14ac:dyDescent="0.35">
      <c r="A1461" s="351" t="s">
        <v>1698</v>
      </c>
      <c r="B1461" s="408" t="s">
        <v>1134</v>
      </c>
      <c r="C1461" s="365" t="s">
        <v>6148</v>
      </c>
      <c r="D1461" s="366" t="s">
        <v>6126</v>
      </c>
      <c r="E1461" s="384" t="s">
        <v>4139</v>
      </c>
      <c r="F1461" s="394" t="s">
        <v>7230</v>
      </c>
      <c r="G1461" s="394" t="s">
        <v>7231</v>
      </c>
      <c r="H1461" s="394" t="s">
        <v>7232</v>
      </c>
      <c r="I1461" s="397">
        <v>300</v>
      </c>
      <c r="J1461" s="394" t="s">
        <v>7098</v>
      </c>
      <c r="K1461" s="384">
        <v>2</v>
      </c>
      <c r="L1461" s="384">
        <v>2</v>
      </c>
      <c r="M1461" s="385" t="s">
        <v>1699</v>
      </c>
      <c r="N1461" s="382" t="s">
        <v>7105</v>
      </c>
      <c r="O1461" s="386">
        <v>600</v>
      </c>
    </row>
    <row r="1462" spans="1:15" ht="16.8" customHeight="1" thickBot="1" x14ac:dyDescent="0.35">
      <c r="A1462" s="351" t="s">
        <v>5735</v>
      </c>
      <c r="B1462" s="404" t="s">
        <v>6073</v>
      </c>
      <c r="C1462" s="365" t="s">
        <v>6148</v>
      </c>
      <c r="D1462" s="366" t="s">
        <v>6126</v>
      </c>
      <c r="E1462" s="384" t="s">
        <v>4139</v>
      </c>
      <c r="F1462" s="394" t="s">
        <v>7230</v>
      </c>
      <c r="G1462" s="394" t="s">
        <v>7231</v>
      </c>
      <c r="H1462" s="394" t="s">
        <v>7232</v>
      </c>
      <c r="I1462" s="397">
        <v>300</v>
      </c>
      <c r="J1462" s="394" t="s">
        <v>7098</v>
      </c>
      <c r="K1462" s="384">
        <v>3</v>
      </c>
      <c r="L1462" s="384">
        <v>2</v>
      </c>
      <c r="M1462" s="385" t="s">
        <v>5734</v>
      </c>
      <c r="N1462" s="382" t="s">
        <v>7100</v>
      </c>
      <c r="O1462" s="386">
        <v>900</v>
      </c>
    </row>
    <row r="1463" spans="1:15" ht="16.8" customHeight="1" thickBot="1" x14ac:dyDescent="0.35">
      <c r="A1463" s="352" t="s">
        <v>5735</v>
      </c>
      <c r="B1463" s="404" t="s">
        <v>6073</v>
      </c>
      <c r="C1463" s="365" t="s">
        <v>6148</v>
      </c>
      <c r="D1463" s="366" t="s">
        <v>6126</v>
      </c>
      <c r="E1463" s="384" t="s">
        <v>4139</v>
      </c>
      <c r="F1463" s="394" t="s">
        <v>7230</v>
      </c>
      <c r="G1463" s="394" t="s">
        <v>7231</v>
      </c>
      <c r="H1463" s="394" t="s">
        <v>7232</v>
      </c>
      <c r="I1463" s="397">
        <v>300</v>
      </c>
      <c r="J1463" s="394" t="s">
        <v>7098</v>
      </c>
      <c r="K1463" s="384">
        <v>1</v>
      </c>
      <c r="L1463" s="384">
        <v>2</v>
      </c>
      <c r="M1463" s="385" t="s">
        <v>5736</v>
      </c>
      <c r="N1463" s="382" t="s">
        <v>7098</v>
      </c>
      <c r="O1463" s="386">
        <v>300</v>
      </c>
    </row>
    <row r="1464" spans="1:15" ht="16.8" customHeight="1" thickBot="1" x14ac:dyDescent="0.35">
      <c r="A1464" s="351" t="s">
        <v>4318</v>
      </c>
      <c r="B1464" s="398" t="s">
        <v>6881</v>
      </c>
      <c r="C1464" s="365" t="s">
        <v>6148</v>
      </c>
      <c r="D1464" s="366" t="s">
        <v>6126</v>
      </c>
      <c r="E1464" s="384" t="s">
        <v>4139</v>
      </c>
      <c r="F1464" s="394" t="s">
        <v>7230</v>
      </c>
      <c r="G1464" s="394" t="s">
        <v>7231</v>
      </c>
      <c r="H1464" s="394" t="s">
        <v>7232</v>
      </c>
      <c r="I1464" s="397">
        <v>300</v>
      </c>
      <c r="J1464" s="394" t="s">
        <v>7098</v>
      </c>
      <c r="K1464" s="384">
        <v>1</v>
      </c>
      <c r="L1464" s="384">
        <v>2</v>
      </c>
      <c r="M1464" s="385" t="s">
        <v>4319</v>
      </c>
      <c r="N1464" s="382" t="s">
        <v>7098</v>
      </c>
      <c r="O1464" s="386">
        <v>300</v>
      </c>
    </row>
    <row r="1465" spans="1:15" ht="16.8" customHeight="1" thickBot="1" x14ac:dyDescent="0.35">
      <c r="A1465" s="351" t="s">
        <v>1305</v>
      </c>
      <c r="B1465" s="365" t="s">
        <v>6978</v>
      </c>
      <c r="C1465" s="365" t="s">
        <v>6148</v>
      </c>
      <c r="D1465" s="366" t="s">
        <v>6126</v>
      </c>
      <c r="E1465" s="384" t="s">
        <v>4139</v>
      </c>
      <c r="F1465" s="394" t="s">
        <v>7230</v>
      </c>
      <c r="G1465" s="394" t="s">
        <v>7231</v>
      </c>
      <c r="H1465" s="394" t="s">
        <v>7232</v>
      </c>
      <c r="I1465" s="397">
        <v>300</v>
      </c>
      <c r="J1465" s="394" t="s">
        <v>7098</v>
      </c>
      <c r="K1465" s="384">
        <v>1</v>
      </c>
      <c r="L1465" s="384">
        <v>3</v>
      </c>
      <c r="M1465" s="385" t="s">
        <v>1304</v>
      </c>
      <c r="N1465" s="382" t="s">
        <v>7098</v>
      </c>
      <c r="O1465" s="386">
        <v>300</v>
      </c>
    </row>
    <row r="1466" spans="1:15" ht="16.8" customHeight="1" thickBot="1" x14ac:dyDescent="0.35">
      <c r="A1466" s="351" t="s">
        <v>2859</v>
      </c>
      <c r="B1466" s="422" t="s">
        <v>1106</v>
      </c>
      <c r="C1466" s="365" t="s">
        <v>6148</v>
      </c>
      <c r="D1466" s="366" t="s">
        <v>6126</v>
      </c>
      <c r="E1466" s="384" t="s">
        <v>4139</v>
      </c>
      <c r="F1466" s="394" t="s">
        <v>7230</v>
      </c>
      <c r="G1466" s="394" t="s">
        <v>7231</v>
      </c>
      <c r="H1466" s="394" t="s">
        <v>7232</v>
      </c>
      <c r="I1466" s="397">
        <v>500</v>
      </c>
      <c r="J1466" s="394" t="s">
        <v>7095</v>
      </c>
      <c r="K1466" s="384">
        <v>2</v>
      </c>
      <c r="L1466" s="384">
        <v>3</v>
      </c>
      <c r="M1466" s="385" t="s">
        <v>2860</v>
      </c>
      <c r="N1466" s="382" t="s">
        <v>7096</v>
      </c>
      <c r="O1466" s="383">
        <v>1</v>
      </c>
    </row>
    <row r="1467" spans="1:15" ht="16.8" customHeight="1" thickBot="1" x14ac:dyDescent="0.35">
      <c r="A1467" s="351" t="s">
        <v>1306</v>
      </c>
      <c r="B1467" s="365" t="s">
        <v>6072</v>
      </c>
      <c r="C1467" s="365" t="s">
        <v>6148</v>
      </c>
      <c r="D1467" s="366" t="s">
        <v>6126</v>
      </c>
      <c r="E1467" s="384" t="s">
        <v>4139</v>
      </c>
      <c r="F1467" s="394" t="s">
        <v>7230</v>
      </c>
      <c r="G1467" s="394" t="s">
        <v>7231</v>
      </c>
      <c r="H1467" s="394" t="s">
        <v>7232</v>
      </c>
      <c r="I1467" s="397">
        <v>300</v>
      </c>
      <c r="J1467" s="394" t="s">
        <v>7098</v>
      </c>
      <c r="K1467" s="384">
        <v>2</v>
      </c>
      <c r="L1467" s="384">
        <v>3</v>
      </c>
      <c r="M1467" s="385" t="s">
        <v>1307</v>
      </c>
      <c r="N1467" s="382" t="s">
        <v>7105</v>
      </c>
      <c r="O1467" s="386">
        <v>600</v>
      </c>
    </row>
    <row r="1468" spans="1:15" ht="16.8" customHeight="1" thickBot="1" x14ac:dyDescent="0.35">
      <c r="A1468" s="351" t="s">
        <v>2179</v>
      </c>
      <c r="B1468" s="416" t="s">
        <v>6064</v>
      </c>
      <c r="C1468" s="365" t="s">
        <v>6148</v>
      </c>
      <c r="D1468" s="366" t="s">
        <v>6126</v>
      </c>
      <c r="E1468" s="384" t="s">
        <v>4139</v>
      </c>
      <c r="F1468" s="394" t="s">
        <v>7230</v>
      </c>
      <c r="G1468" s="394" t="s">
        <v>7231</v>
      </c>
      <c r="H1468" s="394" t="s">
        <v>7232</v>
      </c>
      <c r="I1468" s="397">
        <v>300</v>
      </c>
      <c r="J1468" s="394" t="s">
        <v>7098</v>
      </c>
      <c r="K1468" s="384">
        <v>3</v>
      </c>
      <c r="L1468" s="384">
        <v>3</v>
      </c>
      <c r="M1468" s="385" t="s">
        <v>2178</v>
      </c>
      <c r="N1468" s="382" t="s">
        <v>7100</v>
      </c>
      <c r="O1468" s="386">
        <v>900</v>
      </c>
    </row>
    <row r="1469" spans="1:15" ht="16.8" customHeight="1" thickBot="1" x14ac:dyDescent="0.35">
      <c r="A1469" s="351" t="s">
        <v>646</v>
      </c>
      <c r="B1469" s="396" t="s">
        <v>6058</v>
      </c>
      <c r="C1469" s="365" t="s">
        <v>6148</v>
      </c>
      <c r="D1469" s="366" t="s">
        <v>6126</v>
      </c>
      <c r="E1469" s="384" t="s">
        <v>4139</v>
      </c>
      <c r="F1469" s="394" t="s">
        <v>7230</v>
      </c>
      <c r="G1469" s="394" t="s">
        <v>7231</v>
      </c>
      <c r="H1469" s="394" t="s">
        <v>7232</v>
      </c>
      <c r="I1469" s="397">
        <v>300</v>
      </c>
      <c r="J1469" s="394" t="s">
        <v>7098</v>
      </c>
      <c r="K1469" s="384">
        <v>2</v>
      </c>
      <c r="L1469" s="384">
        <v>3</v>
      </c>
      <c r="M1469" s="385" t="s">
        <v>647</v>
      </c>
      <c r="N1469" s="382" t="s">
        <v>7105</v>
      </c>
      <c r="O1469" s="386">
        <v>600</v>
      </c>
    </row>
    <row r="1470" spans="1:15" ht="16.8" customHeight="1" thickBot="1" x14ac:dyDescent="0.35">
      <c r="A1470" s="351" t="s">
        <v>4722</v>
      </c>
      <c r="B1470" s="396" t="s">
        <v>6058</v>
      </c>
      <c r="C1470" s="365" t="s">
        <v>6148</v>
      </c>
      <c r="D1470" s="345" t="s">
        <v>6128</v>
      </c>
      <c r="E1470" s="384" t="s">
        <v>4139</v>
      </c>
      <c r="F1470" s="394" t="s">
        <v>7230</v>
      </c>
      <c r="G1470" s="394" t="s">
        <v>7231</v>
      </c>
      <c r="H1470" s="394" t="s">
        <v>7232</v>
      </c>
      <c r="I1470" s="397">
        <v>300</v>
      </c>
      <c r="J1470" s="394" t="s">
        <v>7098</v>
      </c>
      <c r="K1470" s="384">
        <v>1</v>
      </c>
      <c r="L1470" s="384">
        <v>3</v>
      </c>
      <c r="M1470" s="385" t="s">
        <v>4741</v>
      </c>
      <c r="N1470" s="382" t="s">
        <v>7098</v>
      </c>
      <c r="O1470" s="386">
        <v>300</v>
      </c>
    </row>
    <row r="1471" spans="1:15" ht="16.8" customHeight="1" thickBot="1" x14ac:dyDescent="0.35">
      <c r="A1471" s="351" t="s">
        <v>4042</v>
      </c>
      <c r="B1471" s="432" t="s">
        <v>6872</v>
      </c>
      <c r="C1471" s="365" t="s">
        <v>6148</v>
      </c>
      <c r="D1471" s="366" t="s">
        <v>6126</v>
      </c>
      <c r="E1471" s="384" t="s">
        <v>4139</v>
      </c>
      <c r="F1471" s="394" t="s">
        <v>7230</v>
      </c>
      <c r="G1471" s="394" t="s">
        <v>7231</v>
      </c>
      <c r="H1471" s="394" t="s">
        <v>7232</v>
      </c>
      <c r="I1471" s="395">
        <v>1.4</v>
      </c>
      <c r="J1471" s="394" t="s">
        <v>7099</v>
      </c>
      <c r="K1471" s="384">
        <v>1</v>
      </c>
      <c r="L1471" s="384">
        <v>3</v>
      </c>
      <c r="M1471" s="385" t="s">
        <v>5737</v>
      </c>
      <c r="N1471" s="382" t="s">
        <v>7099</v>
      </c>
      <c r="O1471" s="383">
        <v>1.4</v>
      </c>
    </row>
    <row r="1472" spans="1:15" ht="16.8" customHeight="1" thickBot="1" x14ac:dyDescent="0.35">
      <c r="A1472" s="351" t="s">
        <v>5479</v>
      </c>
      <c r="B1472" s="420" t="s">
        <v>6089</v>
      </c>
      <c r="C1472" s="365" t="s">
        <v>6148</v>
      </c>
      <c r="D1472" s="366" t="s">
        <v>6126</v>
      </c>
      <c r="E1472" s="384" t="s">
        <v>4139</v>
      </c>
      <c r="F1472" s="394" t="s">
        <v>7230</v>
      </c>
      <c r="G1472" s="394" t="s">
        <v>7231</v>
      </c>
      <c r="H1472" s="394" t="s">
        <v>7232</v>
      </c>
      <c r="I1472" s="397">
        <v>300</v>
      </c>
      <c r="J1472" s="394" t="s">
        <v>7098</v>
      </c>
      <c r="K1472" s="384">
        <v>2</v>
      </c>
      <c r="L1472" s="384">
        <v>3</v>
      </c>
      <c r="M1472" s="385" t="s">
        <v>7016</v>
      </c>
      <c r="N1472" s="382" t="s">
        <v>7105</v>
      </c>
      <c r="O1472" s="386">
        <v>600</v>
      </c>
    </row>
    <row r="1473" spans="1:15" ht="16.8" customHeight="1" thickBot="1" x14ac:dyDescent="0.35">
      <c r="A1473" s="351" t="s">
        <v>2490</v>
      </c>
      <c r="B1473" s="420" t="s">
        <v>6063</v>
      </c>
      <c r="C1473" s="365" t="s">
        <v>6148</v>
      </c>
      <c r="D1473" s="366" t="s">
        <v>6126</v>
      </c>
      <c r="E1473" s="384" t="s">
        <v>4139</v>
      </c>
      <c r="F1473" s="394" t="s">
        <v>7230</v>
      </c>
      <c r="G1473" s="394" t="s">
        <v>7231</v>
      </c>
      <c r="H1473" s="394" t="s">
        <v>7232</v>
      </c>
      <c r="I1473" s="397">
        <v>300</v>
      </c>
      <c r="J1473" s="394" t="s">
        <v>7098</v>
      </c>
      <c r="K1473" s="384">
        <v>3</v>
      </c>
      <c r="L1473" s="384">
        <v>3</v>
      </c>
      <c r="M1473" s="385" t="s">
        <v>2489</v>
      </c>
      <c r="N1473" s="382" t="s">
        <v>7100</v>
      </c>
      <c r="O1473" s="386">
        <v>900</v>
      </c>
    </row>
    <row r="1474" spans="1:15" ht="16.8" customHeight="1" thickBot="1" x14ac:dyDescent="0.35">
      <c r="A1474" s="352" t="s">
        <v>2491</v>
      </c>
      <c r="B1474" s="410" t="s">
        <v>6055</v>
      </c>
      <c r="C1474" s="365" t="s">
        <v>6148</v>
      </c>
      <c r="D1474" s="366" t="s">
        <v>6126</v>
      </c>
      <c r="E1474" s="384" t="s">
        <v>4139</v>
      </c>
      <c r="F1474" s="394" t="s">
        <v>7230</v>
      </c>
      <c r="G1474" s="394" t="s">
        <v>7231</v>
      </c>
      <c r="H1474" s="394" t="s">
        <v>7232</v>
      </c>
      <c r="I1474" s="397">
        <v>300</v>
      </c>
      <c r="J1474" s="394" t="s">
        <v>7098</v>
      </c>
      <c r="K1474" s="384">
        <v>2</v>
      </c>
      <c r="L1474" s="384">
        <v>3</v>
      </c>
      <c r="M1474" s="385" t="s">
        <v>2861</v>
      </c>
      <c r="N1474" s="382" t="s">
        <v>7105</v>
      </c>
      <c r="O1474" s="386">
        <v>600</v>
      </c>
    </row>
    <row r="1475" spans="1:15" ht="16.8" customHeight="1" thickBot="1" x14ac:dyDescent="0.35">
      <c r="A1475" s="351" t="s">
        <v>2491</v>
      </c>
      <c r="B1475" s="410" t="s">
        <v>6055</v>
      </c>
      <c r="C1475" s="365" t="s">
        <v>6148</v>
      </c>
      <c r="D1475" s="366" t="s">
        <v>6126</v>
      </c>
      <c r="E1475" s="384" t="s">
        <v>4139</v>
      </c>
      <c r="F1475" s="394" t="s">
        <v>7230</v>
      </c>
      <c r="G1475" s="394" t="s">
        <v>7231</v>
      </c>
      <c r="H1475" s="394" t="s">
        <v>7232</v>
      </c>
      <c r="I1475" s="397">
        <v>500</v>
      </c>
      <c r="J1475" s="394" t="s">
        <v>7095</v>
      </c>
      <c r="K1475" s="384">
        <v>4</v>
      </c>
      <c r="L1475" s="384">
        <v>3</v>
      </c>
      <c r="M1475" s="385" t="s">
        <v>2492</v>
      </c>
      <c r="N1475" s="382" t="s">
        <v>7129</v>
      </c>
      <c r="O1475" s="383">
        <v>2</v>
      </c>
    </row>
    <row r="1476" spans="1:15" ht="16.8" customHeight="1" thickBot="1" x14ac:dyDescent="0.35">
      <c r="A1476" s="351" t="s">
        <v>2862</v>
      </c>
      <c r="B1476" s="401" t="s">
        <v>5944</v>
      </c>
      <c r="C1476" s="365" t="s">
        <v>6148</v>
      </c>
      <c r="D1476" s="366" t="s">
        <v>6126</v>
      </c>
      <c r="E1476" s="384" t="s">
        <v>4139</v>
      </c>
      <c r="F1476" s="394" t="s">
        <v>7230</v>
      </c>
      <c r="G1476" s="394" t="s">
        <v>7231</v>
      </c>
      <c r="H1476" s="394" t="s">
        <v>7232</v>
      </c>
      <c r="I1476" s="397">
        <v>300</v>
      </c>
      <c r="J1476" s="394" t="s">
        <v>7098</v>
      </c>
      <c r="K1476" s="384">
        <v>1</v>
      </c>
      <c r="L1476" s="384">
        <v>3</v>
      </c>
      <c r="M1476" s="385" t="s">
        <v>2863</v>
      </c>
      <c r="N1476" s="382" t="s">
        <v>7098</v>
      </c>
      <c r="O1476" s="386">
        <v>300</v>
      </c>
    </row>
    <row r="1477" spans="1:15" ht="16.8" customHeight="1" thickBot="1" x14ac:dyDescent="0.35">
      <c r="A1477" s="352" t="s">
        <v>2862</v>
      </c>
      <c r="B1477" s="401" t="s">
        <v>5944</v>
      </c>
      <c r="C1477" s="365" t="s">
        <v>6148</v>
      </c>
      <c r="D1477" s="366" t="s">
        <v>6126</v>
      </c>
      <c r="E1477" s="384" t="s">
        <v>4139</v>
      </c>
      <c r="F1477" s="394" t="s">
        <v>7230</v>
      </c>
      <c r="G1477" s="394" t="s">
        <v>7231</v>
      </c>
      <c r="H1477" s="394" t="s">
        <v>7232</v>
      </c>
      <c r="I1477" s="397">
        <v>300</v>
      </c>
      <c r="J1477" s="394" t="s">
        <v>7098</v>
      </c>
      <c r="K1477" s="384">
        <v>1</v>
      </c>
      <c r="L1477" s="384">
        <v>3</v>
      </c>
      <c r="M1477" s="385" t="s">
        <v>4724</v>
      </c>
      <c r="N1477" s="382" t="s">
        <v>7098</v>
      </c>
      <c r="O1477" s="386">
        <v>300</v>
      </c>
    </row>
    <row r="1478" spans="1:15" ht="16.8" customHeight="1" thickBot="1" x14ac:dyDescent="0.35">
      <c r="A1478" s="351" t="s">
        <v>1309</v>
      </c>
      <c r="B1478" s="365" t="s">
        <v>6072</v>
      </c>
      <c r="C1478" s="365" t="s">
        <v>6148</v>
      </c>
      <c r="D1478" s="366" t="s">
        <v>6126</v>
      </c>
      <c r="E1478" s="384" t="s">
        <v>4139</v>
      </c>
      <c r="F1478" s="394" t="s">
        <v>7230</v>
      </c>
      <c r="G1478" s="394" t="s">
        <v>7231</v>
      </c>
      <c r="H1478" s="394" t="s">
        <v>7232</v>
      </c>
      <c r="I1478" s="397">
        <v>300</v>
      </c>
      <c r="J1478" s="394" t="s">
        <v>7098</v>
      </c>
      <c r="K1478" s="384">
        <v>2</v>
      </c>
      <c r="L1478" s="384">
        <v>4</v>
      </c>
      <c r="M1478" s="385" t="s">
        <v>1308</v>
      </c>
      <c r="N1478" s="382" t="s">
        <v>7105</v>
      </c>
      <c r="O1478" s="386">
        <v>600</v>
      </c>
    </row>
    <row r="1479" spans="1:15" ht="16.8" customHeight="1" thickBot="1" x14ac:dyDescent="0.35">
      <c r="A1479" s="351" t="s">
        <v>2496</v>
      </c>
      <c r="B1479" s="420" t="s">
        <v>6089</v>
      </c>
      <c r="C1479" s="365" t="s">
        <v>6148</v>
      </c>
      <c r="D1479" s="366" t="s">
        <v>6126</v>
      </c>
      <c r="E1479" s="384" t="s">
        <v>4139</v>
      </c>
      <c r="F1479" s="394" t="s">
        <v>7230</v>
      </c>
      <c r="G1479" s="394" t="s">
        <v>7231</v>
      </c>
      <c r="H1479" s="394" t="s">
        <v>7232</v>
      </c>
      <c r="I1479" s="397">
        <v>300</v>
      </c>
      <c r="J1479" s="394" t="s">
        <v>7098</v>
      </c>
      <c r="K1479" s="384">
        <v>1</v>
      </c>
      <c r="L1479" s="384">
        <v>4</v>
      </c>
      <c r="M1479" s="385" t="s">
        <v>2495</v>
      </c>
      <c r="N1479" s="382" t="s">
        <v>7098</v>
      </c>
      <c r="O1479" s="386">
        <v>300</v>
      </c>
    </row>
    <row r="1480" spans="1:15" ht="16.8" customHeight="1" thickBot="1" x14ac:dyDescent="0.35">
      <c r="A1480" s="351" t="s">
        <v>2560</v>
      </c>
      <c r="B1480" s="420" t="s">
        <v>6089</v>
      </c>
      <c r="C1480" s="365" t="s">
        <v>6148</v>
      </c>
      <c r="D1480" s="366" t="s">
        <v>6126</v>
      </c>
      <c r="E1480" s="384" t="s">
        <v>4139</v>
      </c>
      <c r="F1480" s="394" t="s">
        <v>7230</v>
      </c>
      <c r="G1480" s="394" t="s">
        <v>7231</v>
      </c>
      <c r="H1480" s="394" t="s">
        <v>7232</v>
      </c>
      <c r="I1480" s="397">
        <v>300</v>
      </c>
      <c r="J1480" s="394" t="s">
        <v>7098</v>
      </c>
      <c r="K1480" s="384">
        <v>1</v>
      </c>
      <c r="L1480" s="384">
        <v>4</v>
      </c>
      <c r="M1480" s="385" t="s">
        <v>3384</v>
      </c>
      <c r="N1480" s="382" t="s">
        <v>7098</v>
      </c>
      <c r="O1480" s="386">
        <v>300</v>
      </c>
    </row>
    <row r="1481" spans="1:15" ht="16.8" customHeight="1" thickBot="1" x14ac:dyDescent="0.35">
      <c r="A1481" s="351" t="s">
        <v>5739</v>
      </c>
      <c r="B1481" s="410" t="s">
        <v>6055</v>
      </c>
      <c r="C1481" s="365" t="s">
        <v>6148</v>
      </c>
      <c r="D1481" s="366" t="s">
        <v>6126</v>
      </c>
      <c r="E1481" s="384" t="s">
        <v>4139</v>
      </c>
      <c r="F1481" s="394" t="s">
        <v>7230</v>
      </c>
      <c r="G1481" s="394" t="s">
        <v>7231</v>
      </c>
      <c r="H1481" s="394" t="s">
        <v>7232</v>
      </c>
      <c r="I1481" s="397">
        <v>300</v>
      </c>
      <c r="J1481" s="394" t="s">
        <v>7098</v>
      </c>
      <c r="K1481" s="384">
        <v>1</v>
      </c>
      <c r="L1481" s="384">
        <v>4</v>
      </c>
      <c r="M1481" s="385" t="s">
        <v>5738</v>
      </c>
      <c r="N1481" s="382" t="s">
        <v>7098</v>
      </c>
      <c r="O1481" s="386">
        <v>300</v>
      </c>
    </row>
    <row r="1482" spans="1:15" ht="16.8" customHeight="1" thickBot="1" x14ac:dyDescent="0.35">
      <c r="A1482" s="351" t="s">
        <v>1269</v>
      </c>
      <c r="B1482" s="405" t="s">
        <v>6084</v>
      </c>
      <c r="C1482" s="365" t="s">
        <v>6148</v>
      </c>
      <c r="D1482" s="366" t="s">
        <v>6126</v>
      </c>
      <c r="E1482" s="384" t="s">
        <v>4139</v>
      </c>
      <c r="F1482" s="394" t="s">
        <v>7230</v>
      </c>
      <c r="G1482" s="394" t="s">
        <v>7231</v>
      </c>
      <c r="H1482" s="394" t="s">
        <v>7232</v>
      </c>
      <c r="I1482" s="397">
        <v>300</v>
      </c>
      <c r="J1482" s="394" t="s">
        <v>7098</v>
      </c>
      <c r="K1482" s="384">
        <v>1</v>
      </c>
      <c r="L1482" s="384">
        <v>5</v>
      </c>
      <c r="M1482" s="385" t="s">
        <v>5481</v>
      </c>
      <c r="N1482" s="382" t="s">
        <v>7098</v>
      </c>
      <c r="O1482" s="386">
        <v>300</v>
      </c>
    </row>
    <row r="1483" spans="1:15" ht="16.8" customHeight="1" thickBot="1" x14ac:dyDescent="0.35">
      <c r="A1483" s="351" t="s">
        <v>1141</v>
      </c>
      <c r="B1483" s="405" t="s">
        <v>6084</v>
      </c>
      <c r="C1483" s="365" t="s">
        <v>6148</v>
      </c>
      <c r="D1483" s="366" t="s">
        <v>6126</v>
      </c>
      <c r="E1483" s="384" t="s">
        <v>4139</v>
      </c>
      <c r="F1483" s="394" t="s">
        <v>7230</v>
      </c>
      <c r="G1483" s="394" t="s">
        <v>7231</v>
      </c>
      <c r="H1483" s="394" t="s">
        <v>7232</v>
      </c>
      <c r="I1483" s="397">
        <v>300</v>
      </c>
      <c r="J1483" s="394" t="s">
        <v>7098</v>
      </c>
      <c r="K1483" s="384">
        <v>1</v>
      </c>
      <c r="L1483" s="384">
        <v>5</v>
      </c>
      <c r="M1483" s="385" t="s">
        <v>5480</v>
      </c>
      <c r="N1483" s="382" t="s">
        <v>7098</v>
      </c>
      <c r="O1483" s="386">
        <v>300</v>
      </c>
    </row>
    <row r="1484" spans="1:15" ht="16.8" customHeight="1" thickBot="1" x14ac:dyDescent="0.35">
      <c r="A1484" s="351" t="s">
        <v>1141</v>
      </c>
      <c r="B1484" s="365" t="s">
        <v>6984</v>
      </c>
      <c r="C1484" s="365" t="s">
        <v>6148</v>
      </c>
      <c r="D1484" s="366" t="s">
        <v>6126</v>
      </c>
      <c r="E1484" s="384" t="s">
        <v>4139</v>
      </c>
      <c r="F1484" s="394" t="s">
        <v>7230</v>
      </c>
      <c r="G1484" s="394" t="s">
        <v>7231</v>
      </c>
      <c r="H1484" s="394" t="s">
        <v>7232</v>
      </c>
      <c r="I1484" s="397">
        <v>300</v>
      </c>
      <c r="J1484" s="394" t="s">
        <v>7098</v>
      </c>
      <c r="K1484" s="384">
        <v>1</v>
      </c>
      <c r="L1484" s="384">
        <v>5</v>
      </c>
      <c r="M1484" s="385" t="s">
        <v>1142</v>
      </c>
      <c r="N1484" s="382" t="s">
        <v>7098</v>
      </c>
      <c r="O1484" s="386">
        <v>300</v>
      </c>
    </row>
    <row r="1485" spans="1:15" ht="16.8" customHeight="1" thickBot="1" x14ac:dyDescent="0.35">
      <c r="A1485" s="351" t="s">
        <v>1269</v>
      </c>
      <c r="B1485" s="426" t="s">
        <v>1103</v>
      </c>
      <c r="C1485" s="365" t="s">
        <v>6148</v>
      </c>
      <c r="D1485" s="366" t="s">
        <v>6126</v>
      </c>
      <c r="E1485" s="384" t="s">
        <v>4139</v>
      </c>
      <c r="F1485" s="394" t="s">
        <v>7230</v>
      </c>
      <c r="G1485" s="394" t="s">
        <v>7231</v>
      </c>
      <c r="H1485" s="394" t="s">
        <v>7232</v>
      </c>
      <c r="I1485" s="397">
        <v>300</v>
      </c>
      <c r="J1485" s="394" t="s">
        <v>7098</v>
      </c>
      <c r="K1485" s="384">
        <v>1</v>
      </c>
      <c r="L1485" s="384">
        <v>5</v>
      </c>
      <c r="M1485" s="385" t="s">
        <v>1268</v>
      </c>
      <c r="N1485" s="382" t="s">
        <v>7098</v>
      </c>
      <c r="O1485" s="386">
        <v>300</v>
      </c>
    </row>
    <row r="1486" spans="1:15" ht="16.8" customHeight="1" thickBot="1" x14ac:dyDescent="0.35">
      <c r="A1486" s="351" t="s">
        <v>1269</v>
      </c>
      <c r="B1486" s="365" t="s">
        <v>6072</v>
      </c>
      <c r="C1486" s="365" t="s">
        <v>6148</v>
      </c>
      <c r="D1486" s="366" t="s">
        <v>6126</v>
      </c>
      <c r="E1486" s="384" t="s">
        <v>4139</v>
      </c>
      <c r="F1486" s="394" t="s">
        <v>7230</v>
      </c>
      <c r="G1486" s="394" t="s">
        <v>7231</v>
      </c>
      <c r="H1486" s="394" t="s">
        <v>7232</v>
      </c>
      <c r="I1486" s="397">
        <v>300</v>
      </c>
      <c r="J1486" s="394" t="s">
        <v>7098</v>
      </c>
      <c r="K1486" s="384">
        <v>2</v>
      </c>
      <c r="L1486" s="384">
        <v>5</v>
      </c>
      <c r="M1486" s="385" t="s">
        <v>1310</v>
      </c>
      <c r="N1486" s="382" t="s">
        <v>7105</v>
      </c>
      <c r="O1486" s="386">
        <v>600</v>
      </c>
    </row>
    <row r="1487" spans="1:15" ht="16.8" customHeight="1" thickBot="1" x14ac:dyDescent="0.35">
      <c r="A1487" s="351" t="s">
        <v>2865</v>
      </c>
      <c r="B1487" s="430" t="s">
        <v>6071</v>
      </c>
      <c r="C1487" s="365" t="s">
        <v>6148</v>
      </c>
      <c r="D1487" s="366" t="s">
        <v>6126</v>
      </c>
      <c r="E1487" s="384" t="s">
        <v>4139</v>
      </c>
      <c r="F1487" s="394" t="s">
        <v>7230</v>
      </c>
      <c r="G1487" s="394" t="s">
        <v>7231</v>
      </c>
      <c r="H1487" s="394" t="s">
        <v>7232</v>
      </c>
      <c r="I1487" s="397">
        <v>300</v>
      </c>
      <c r="J1487" s="394" t="s">
        <v>7098</v>
      </c>
      <c r="K1487" s="384">
        <v>1</v>
      </c>
      <c r="L1487" s="384">
        <v>5</v>
      </c>
      <c r="M1487" s="385" t="s">
        <v>2864</v>
      </c>
      <c r="N1487" s="382" t="s">
        <v>7098</v>
      </c>
      <c r="O1487" s="386">
        <v>300</v>
      </c>
    </row>
    <row r="1488" spans="1:15" ht="16.8" customHeight="1" thickBot="1" x14ac:dyDescent="0.35">
      <c r="A1488" s="351" t="s">
        <v>4321</v>
      </c>
      <c r="B1488" s="400" t="s">
        <v>6093</v>
      </c>
      <c r="C1488" s="365" t="s">
        <v>6148</v>
      </c>
      <c r="D1488" s="366" t="s">
        <v>6126</v>
      </c>
      <c r="E1488" s="384" t="s">
        <v>4139</v>
      </c>
      <c r="F1488" s="394" t="s">
        <v>7230</v>
      </c>
      <c r="G1488" s="394" t="s">
        <v>7231</v>
      </c>
      <c r="H1488" s="394" t="s">
        <v>7232</v>
      </c>
      <c r="I1488" s="397">
        <v>300</v>
      </c>
      <c r="J1488" s="394" t="s">
        <v>7098</v>
      </c>
      <c r="K1488" s="384">
        <v>1</v>
      </c>
      <c r="L1488" s="384">
        <v>5</v>
      </c>
      <c r="M1488" s="385" t="s">
        <v>4320</v>
      </c>
      <c r="N1488" s="382" t="s">
        <v>7098</v>
      </c>
      <c r="O1488" s="386">
        <v>300</v>
      </c>
    </row>
    <row r="1489" spans="1:15" ht="16.8" customHeight="1" thickBot="1" x14ac:dyDescent="0.35">
      <c r="A1489" s="351" t="s">
        <v>1706</v>
      </c>
      <c r="B1489" s="409" t="s">
        <v>6076</v>
      </c>
      <c r="C1489" s="365" t="s">
        <v>6148</v>
      </c>
      <c r="D1489" s="366" t="s">
        <v>6126</v>
      </c>
      <c r="E1489" s="384" t="s">
        <v>4139</v>
      </c>
      <c r="F1489" s="394" t="s">
        <v>7230</v>
      </c>
      <c r="G1489" s="394" t="s">
        <v>7231</v>
      </c>
      <c r="H1489" s="394" t="s">
        <v>7232</v>
      </c>
      <c r="I1489" s="397">
        <v>300</v>
      </c>
      <c r="J1489" s="394" t="s">
        <v>7098</v>
      </c>
      <c r="K1489" s="384">
        <v>2</v>
      </c>
      <c r="L1489" s="384">
        <v>5</v>
      </c>
      <c r="M1489" s="385" t="s">
        <v>1705</v>
      </c>
      <c r="N1489" s="382" t="s">
        <v>7105</v>
      </c>
      <c r="O1489" s="386">
        <v>600</v>
      </c>
    </row>
    <row r="1490" spans="1:15" ht="16.8" customHeight="1" thickBot="1" x14ac:dyDescent="0.35">
      <c r="A1490" s="351" t="s">
        <v>1974</v>
      </c>
      <c r="B1490" s="427" t="s">
        <v>6985</v>
      </c>
      <c r="C1490" s="365" t="s">
        <v>6148</v>
      </c>
      <c r="D1490" s="366" t="s">
        <v>6126</v>
      </c>
      <c r="E1490" s="384" t="s">
        <v>4139</v>
      </c>
      <c r="F1490" s="394" t="s">
        <v>7230</v>
      </c>
      <c r="G1490" s="394" t="s">
        <v>7231</v>
      </c>
      <c r="H1490" s="394" t="s">
        <v>7232</v>
      </c>
      <c r="I1490" s="397">
        <v>300</v>
      </c>
      <c r="J1490" s="394" t="s">
        <v>7098</v>
      </c>
      <c r="K1490" s="384">
        <v>1</v>
      </c>
      <c r="L1490" s="384">
        <v>6</v>
      </c>
      <c r="M1490" s="385" t="s">
        <v>4742</v>
      </c>
      <c r="N1490" s="382" t="s">
        <v>7098</v>
      </c>
      <c r="O1490" s="386">
        <v>300</v>
      </c>
    </row>
    <row r="1491" spans="1:15" ht="16.8" customHeight="1" thickBot="1" x14ac:dyDescent="0.35">
      <c r="A1491" s="351" t="s">
        <v>2572</v>
      </c>
      <c r="B1491" s="428" t="s">
        <v>6891</v>
      </c>
      <c r="C1491" s="365" t="s">
        <v>6148</v>
      </c>
      <c r="D1491" s="366" t="s">
        <v>6126</v>
      </c>
      <c r="E1491" s="384" t="s">
        <v>4139</v>
      </c>
      <c r="F1491" s="394" t="s">
        <v>7230</v>
      </c>
      <c r="G1491" s="394" t="s">
        <v>7231</v>
      </c>
      <c r="H1491" s="394" t="s">
        <v>7232</v>
      </c>
      <c r="I1491" s="395">
        <v>1.4</v>
      </c>
      <c r="J1491" s="394" t="s">
        <v>7099</v>
      </c>
      <c r="K1491" s="384">
        <v>2</v>
      </c>
      <c r="L1491" s="384">
        <v>6</v>
      </c>
      <c r="M1491" s="385" t="s">
        <v>2573</v>
      </c>
      <c r="N1491" s="382" t="s">
        <v>7115</v>
      </c>
      <c r="O1491" s="383">
        <v>2.8</v>
      </c>
    </row>
    <row r="1492" spans="1:15" ht="16.8" customHeight="1" thickBot="1" x14ac:dyDescent="0.35">
      <c r="A1492" s="351" t="s">
        <v>4743</v>
      </c>
      <c r="B1492" s="415" t="s">
        <v>6886</v>
      </c>
      <c r="C1492" s="365" t="s">
        <v>6148</v>
      </c>
      <c r="D1492" s="366" t="s">
        <v>6126</v>
      </c>
      <c r="E1492" s="384" t="s">
        <v>4139</v>
      </c>
      <c r="F1492" s="394" t="s">
        <v>7230</v>
      </c>
      <c r="G1492" s="394" t="s">
        <v>7231</v>
      </c>
      <c r="H1492" s="394" t="s">
        <v>7232</v>
      </c>
      <c r="I1492" s="395">
        <v>1.4</v>
      </c>
      <c r="J1492" s="394" t="s">
        <v>7099</v>
      </c>
      <c r="K1492" s="384">
        <v>2</v>
      </c>
      <c r="L1492" s="384">
        <v>6</v>
      </c>
      <c r="M1492" s="385" t="s">
        <v>4744</v>
      </c>
      <c r="N1492" s="382" t="s">
        <v>7115</v>
      </c>
      <c r="O1492" s="383">
        <v>2.8</v>
      </c>
    </row>
    <row r="1493" spans="1:15" ht="16.8" customHeight="1" thickBot="1" x14ac:dyDescent="0.35">
      <c r="A1493" s="352" t="s">
        <v>4743</v>
      </c>
      <c r="B1493" s="415" t="s">
        <v>6886</v>
      </c>
      <c r="C1493" s="365" t="s">
        <v>6148</v>
      </c>
      <c r="D1493" s="366" t="s">
        <v>6126</v>
      </c>
      <c r="E1493" s="384" t="s">
        <v>4139</v>
      </c>
      <c r="F1493" s="394" t="s">
        <v>7230</v>
      </c>
      <c r="G1493" s="394" t="s">
        <v>7231</v>
      </c>
      <c r="H1493" s="394" t="s">
        <v>7232</v>
      </c>
      <c r="I1493" s="397">
        <v>300</v>
      </c>
      <c r="J1493" s="394" t="s">
        <v>7098</v>
      </c>
      <c r="K1493" s="384">
        <v>1</v>
      </c>
      <c r="L1493" s="384">
        <v>6</v>
      </c>
      <c r="M1493" s="385" t="s">
        <v>4745</v>
      </c>
      <c r="N1493" s="382" t="s">
        <v>7098</v>
      </c>
      <c r="O1493" s="386">
        <v>300</v>
      </c>
    </row>
    <row r="1494" spans="1:15" ht="16.8" customHeight="1" thickBot="1" x14ac:dyDescent="0.35">
      <c r="A1494" s="351" t="s">
        <v>4895</v>
      </c>
      <c r="B1494" s="413" t="s">
        <v>7170</v>
      </c>
      <c r="C1494" s="365" t="s">
        <v>6148</v>
      </c>
      <c r="D1494" s="366" t="s">
        <v>6126</v>
      </c>
      <c r="E1494" s="384" t="s">
        <v>4139</v>
      </c>
      <c r="F1494" s="394" t="s">
        <v>7235</v>
      </c>
      <c r="G1494" s="394" t="s">
        <v>7233</v>
      </c>
      <c r="H1494" s="394" t="s">
        <v>7232</v>
      </c>
      <c r="I1494" s="397">
        <v>300</v>
      </c>
      <c r="J1494" s="394" t="s">
        <v>7098</v>
      </c>
      <c r="K1494" s="384">
        <v>1</v>
      </c>
      <c r="L1494" s="384">
        <v>6</v>
      </c>
      <c r="M1494" s="385" t="s">
        <v>7191</v>
      </c>
      <c r="N1494" s="382" t="s">
        <v>7098</v>
      </c>
      <c r="O1494" s="386">
        <v>300</v>
      </c>
    </row>
    <row r="1495" spans="1:15" ht="16.8" customHeight="1" thickBot="1" x14ac:dyDescent="0.35">
      <c r="A1495" s="351" t="s">
        <v>1303</v>
      </c>
      <c r="B1495" s="405" t="s">
        <v>6084</v>
      </c>
      <c r="C1495" s="365" t="s">
        <v>6148</v>
      </c>
      <c r="D1495" s="366" t="s">
        <v>6126</v>
      </c>
      <c r="E1495" s="384" t="s">
        <v>4139</v>
      </c>
      <c r="F1495" s="394" t="s">
        <v>7230</v>
      </c>
      <c r="G1495" s="394" t="s">
        <v>7231</v>
      </c>
      <c r="H1495" s="394" t="s">
        <v>7232</v>
      </c>
      <c r="I1495" s="397">
        <v>300</v>
      </c>
      <c r="J1495" s="394" t="s">
        <v>7098</v>
      </c>
      <c r="K1495" s="384">
        <v>1</v>
      </c>
      <c r="L1495" s="384">
        <v>7</v>
      </c>
      <c r="M1495" s="385" t="s">
        <v>5482</v>
      </c>
      <c r="N1495" s="382" t="s">
        <v>7098</v>
      </c>
      <c r="O1495" s="386">
        <v>300</v>
      </c>
    </row>
    <row r="1496" spans="1:15" ht="16.8" customHeight="1" thickBot="1" x14ac:dyDescent="0.35">
      <c r="A1496" s="351" t="s">
        <v>1303</v>
      </c>
      <c r="B1496" s="365" t="s">
        <v>6978</v>
      </c>
      <c r="C1496" s="365" t="s">
        <v>6148</v>
      </c>
      <c r="D1496" s="366" t="s">
        <v>6126</v>
      </c>
      <c r="E1496" s="384" t="s">
        <v>4139</v>
      </c>
      <c r="F1496" s="394" t="s">
        <v>7230</v>
      </c>
      <c r="G1496" s="394" t="s">
        <v>7231</v>
      </c>
      <c r="H1496" s="394" t="s">
        <v>7232</v>
      </c>
      <c r="I1496" s="397">
        <v>300</v>
      </c>
      <c r="J1496" s="394" t="s">
        <v>7098</v>
      </c>
      <c r="K1496" s="384">
        <v>1</v>
      </c>
      <c r="L1496" s="384">
        <v>7</v>
      </c>
      <c r="M1496" s="385" t="s">
        <v>1302</v>
      </c>
      <c r="N1496" s="382" t="s">
        <v>7098</v>
      </c>
      <c r="O1496" s="386">
        <v>300</v>
      </c>
    </row>
    <row r="1497" spans="1:15" ht="16.8" customHeight="1" thickBot="1" x14ac:dyDescent="0.35">
      <c r="A1497" s="351" t="s">
        <v>2217</v>
      </c>
      <c r="B1497" s="427" t="s">
        <v>1102</v>
      </c>
      <c r="C1497" s="365" t="s">
        <v>6148</v>
      </c>
      <c r="D1497" s="366" t="s">
        <v>6126</v>
      </c>
      <c r="E1497" s="384" t="s">
        <v>4139</v>
      </c>
      <c r="F1497" s="394" t="s">
        <v>7230</v>
      </c>
      <c r="G1497" s="394" t="s">
        <v>7231</v>
      </c>
      <c r="H1497" s="394" t="s">
        <v>7232</v>
      </c>
      <c r="I1497" s="397">
        <v>300</v>
      </c>
      <c r="J1497" s="394" t="s">
        <v>7098</v>
      </c>
      <c r="K1497" s="384">
        <v>1</v>
      </c>
      <c r="L1497" s="384">
        <v>7</v>
      </c>
      <c r="M1497" s="385" t="s">
        <v>2218</v>
      </c>
      <c r="N1497" s="382" t="s">
        <v>7098</v>
      </c>
      <c r="O1497" s="386">
        <v>300</v>
      </c>
    </row>
    <row r="1498" spans="1:15" ht="16.8" customHeight="1" thickBot="1" x14ac:dyDescent="0.35">
      <c r="A1498" s="351" t="s">
        <v>1312</v>
      </c>
      <c r="B1498" s="365" t="s">
        <v>6072</v>
      </c>
      <c r="C1498" s="365" t="s">
        <v>6148</v>
      </c>
      <c r="D1498" s="366" t="s">
        <v>6126</v>
      </c>
      <c r="E1498" s="384" t="s">
        <v>4139</v>
      </c>
      <c r="F1498" s="394" t="s">
        <v>7230</v>
      </c>
      <c r="G1498" s="394" t="s">
        <v>7231</v>
      </c>
      <c r="H1498" s="394" t="s">
        <v>7232</v>
      </c>
      <c r="I1498" s="397">
        <v>300</v>
      </c>
      <c r="J1498" s="394" t="s">
        <v>7098</v>
      </c>
      <c r="K1498" s="384">
        <v>2</v>
      </c>
      <c r="L1498" s="384">
        <v>7</v>
      </c>
      <c r="M1498" s="385" t="s">
        <v>1311</v>
      </c>
      <c r="N1498" s="382" t="s">
        <v>7105</v>
      </c>
      <c r="O1498" s="386">
        <v>600</v>
      </c>
    </row>
    <row r="1499" spans="1:15" ht="16.8" customHeight="1" thickBot="1" x14ac:dyDescent="0.35">
      <c r="A1499" s="351" t="s">
        <v>6913</v>
      </c>
      <c r="B1499" s="425" t="s">
        <v>6970</v>
      </c>
      <c r="C1499" s="365" t="s">
        <v>6148</v>
      </c>
      <c r="D1499" s="366" t="s">
        <v>6126</v>
      </c>
      <c r="E1499" s="384" t="s">
        <v>4139</v>
      </c>
      <c r="F1499" s="394" t="s">
        <v>7230</v>
      </c>
      <c r="G1499" s="394" t="s">
        <v>7231</v>
      </c>
      <c r="H1499" s="394" t="s">
        <v>7232</v>
      </c>
      <c r="I1499" s="397">
        <v>300</v>
      </c>
      <c r="J1499" s="394" t="s">
        <v>7098</v>
      </c>
      <c r="K1499" s="384">
        <v>1</v>
      </c>
      <c r="L1499" s="384">
        <v>7</v>
      </c>
      <c r="M1499" s="385" t="s">
        <v>7017</v>
      </c>
      <c r="N1499" s="382" t="s">
        <v>7098</v>
      </c>
      <c r="O1499" s="386">
        <v>300</v>
      </c>
    </row>
    <row r="1500" spans="1:15" ht="16.8" customHeight="1" thickBot="1" x14ac:dyDescent="0.35">
      <c r="A1500" s="351" t="s">
        <v>1313</v>
      </c>
      <c r="B1500" s="365" t="s">
        <v>6072</v>
      </c>
      <c r="C1500" s="365" t="s">
        <v>6148</v>
      </c>
      <c r="D1500" s="366" t="s">
        <v>6126</v>
      </c>
      <c r="E1500" s="384" t="s">
        <v>4139</v>
      </c>
      <c r="F1500" s="394" t="s">
        <v>7230</v>
      </c>
      <c r="G1500" s="394" t="s">
        <v>7231</v>
      </c>
      <c r="H1500" s="394" t="s">
        <v>7232</v>
      </c>
      <c r="I1500" s="397">
        <v>300</v>
      </c>
      <c r="J1500" s="394" t="s">
        <v>7098</v>
      </c>
      <c r="K1500" s="384">
        <v>2</v>
      </c>
      <c r="L1500" s="384" t="s">
        <v>1775</v>
      </c>
      <c r="M1500" s="385" t="s">
        <v>1314</v>
      </c>
      <c r="N1500" s="382" t="s">
        <v>7105</v>
      </c>
      <c r="O1500" s="386">
        <v>600</v>
      </c>
    </row>
    <row r="1501" spans="1:15" ht="16.8" customHeight="1" thickBot="1" x14ac:dyDescent="0.35">
      <c r="A1501" s="351" t="s">
        <v>3385</v>
      </c>
      <c r="B1501" s="420" t="s">
        <v>6089</v>
      </c>
      <c r="C1501" s="365" t="s">
        <v>6148</v>
      </c>
      <c r="D1501" s="366" t="s">
        <v>6126</v>
      </c>
      <c r="E1501" s="384" t="s">
        <v>4139</v>
      </c>
      <c r="F1501" s="394" t="s">
        <v>7230</v>
      </c>
      <c r="G1501" s="394" t="s">
        <v>7231</v>
      </c>
      <c r="H1501" s="394" t="s">
        <v>7232</v>
      </c>
      <c r="I1501" s="397">
        <v>300</v>
      </c>
      <c r="J1501" s="394" t="s">
        <v>7098</v>
      </c>
      <c r="K1501" s="384">
        <v>2</v>
      </c>
      <c r="L1501" s="384" t="s">
        <v>1775</v>
      </c>
      <c r="M1501" s="385" t="s">
        <v>3386</v>
      </c>
      <c r="N1501" s="382" t="s">
        <v>7105</v>
      </c>
      <c r="O1501" s="386">
        <v>600</v>
      </c>
    </row>
    <row r="1502" spans="1:15" ht="16.8" customHeight="1" thickBot="1" x14ac:dyDescent="0.35">
      <c r="A1502" s="351" t="s">
        <v>4746</v>
      </c>
      <c r="B1502" s="396" t="s">
        <v>6058</v>
      </c>
      <c r="C1502" s="365" t="s">
        <v>6990</v>
      </c>
      <c r="D1502" s="345" t="s">
        <v>6128</v>
      </c>
      <c r="E1502" s="384" t="s">
        <v>4139</v>
      </c>
      <c r="F1502" s="394" t="s">
        <v>7230</v>
      </c>
      <c r="G1502" s="394" t="s">
        <v>7231</v>
      </c>
      <c r="H1502" s="394" t="s">
        <v>7232</v>
      </c>
      <c r="I1502" s="397">
        <v>300</v>
      </c>
      <c r="J1502" s="394" t="s">
        <v>7098</v>
      </c>
      <c r="K1502" s="384">
        <v>1</v>
      </c>
      <c r="L1502" s="384">
        <v>4</v>
      </c>
      <c r="M1502" s="385" t="s">
        <v>4747</v>
      </c>
      <c r="N1502" s="382" t="s">
        <v>7098</v>
      </c>
      <c r="O1502" s="386">
        <v>300</v>
      </c>
    </row>
    <row r="1503" spans="1:15" ht="16.8" customHeight="1" thickBot="1" x14ac:dyDescent="0.35">
      <c r="A1503" s="352" t="s">
        <v>4746</v>
      </c>
      <c r="B1503" s="396" t="s">
        <v>6058</v>
      </c>
      <c r="C1503" s="365" t="s">
        <v>6990</v>
      </c>
      <c r="D1503" s="345" t="s">
        <v>6128</v>
      </c>
      <c r="E1503" s="384" t="s">
        <v>4139</v>
      </c>
      <c r="F1503" s="394" t="s">
        <v>7230</v>
      </c>
      <c r="G1503" s="394" t="s">
        <v>7231</v>
      </c>
      <c r="H1503" s="394" t="s">
        <v>7232</v>
      </c>
      <c r="I1503" s="395">
        <v>1</v>
      </c>
      <c r="J1503" s="394" t="s">
        <v>7101</v>
      </c>
      <c r="K1503" s="384">
        <v>1</v>
      </c>
      <c r="L1503" s="384">
        <v>4</v>
      </c>
      <c r="M1503" s="385" t="s">
        <v>4748</v>
      </c>
      <c r="N1503" s="382" t="s">
        <v>7101</v>
      </c>
      <c r="O1503" s="383">
        <v>1</v>
      </c>
    </row>
    <row r="1504" spans="1:15" ht="16.8" customHeight="1" thickBot="1" x14ac:dyDescent="0.35">
      <c r="A1504" s="351" t="s">
        <v>678</v>
      </c>
      <c r="B1504" s="396" t="s">
        <v>6058</v>
      </c>
      <c r="C1504" s="365" t="s">
        <v>6990</v>
      </c>
      <c r="D1504" s="366" t="s">
        <v>6126</v>
      </c>
      <c r="E1504" s="384" t="s">
        <v>4139</v>
      </c>
      <c r="F1504" s="394" t="s">
        <v>7230</v>
      </c>
      <c r="G1504" s="394" t="s">
        <v>7231</v>
      </c>
      <c r="H1504" s="394" t="s">
        <v>7232</v>
      </c>
      <c r="I1504" s="397">
        <v>700</v>
      </c>
      <c r="J1504" s="394" t="s">
        <v>7107</v>
      </c>
      <c r="K1504" s="384">
        <v>2</v>
      </c>
      <c r="L1504" s="384">
        <v>4</v>
      </c>
      <c r="M1504" s="385" t="s">
        <v>679</v>
      </c>
      <c r="N1504" s="382" t="s">
        <v>7119</v>
      </c>
      <c r="O1504" s="383">
        <v>1.4</v>
      </c>
    </row>
    <row r="1505" spans="1:15" ht="16.8" customHeight="1" thickBot="1" x14ac:dyDescent="0.35">
      <c r="A1505" s="351" t="s">
        <v>678</v>
      </c>
      <c r="B1505" s="396" t="s">
        <v>6058</v>
      </c>
      <c r="C1505" s="365" t="s">
        <v>6990</v>
      </c>
      <c r="D1505" s="366" t="s">
        <v>6126</v>
      </c>
      <c r="E1505" s="384" t="s">
        <v>4139</v>
      </c>
      <c r="F1505" s="394" t="s">
        <v>7230</v>
      </c>
      <c r="G1505" s="394" t="s">
        <v>7231</v>
      </c>
      <c r="H1505" s="394" t="s">
        <v>7232</v>
      </c>
      <c r="I1505" s="395">
        <v>1</v>
      </c>
      <c r="J1505" s="394" t="s">
        <v>7101</v>
      </c>
      <c r="K1505" s="384">
        <v>1</v>
      </c>
      <c r="L1505" s="384">
        <v>4</v>
      </c>
      <c r="M1505" s="385" t="s">
        <v>2497</v>
      </c>
      <c r="N1505" s="382" t="s">
        <v>7101</v>
      </c>
      <c r="O1505" s="383">
        <v>1</v>
      </c>
    </row>
    <row r="1506" spans="1:15" ht="16.8" customHeight="1" thickBot="1" x14ac:dyDescent="0.35">
      <c r="A1506" s="351" t="s">
        <v>680</v>
      </c>
      <c r="B1506" s="400" t="s">
        <v>6093</v>
      </c>
      <c r="C1506" s="365" t="s">
        <v>6990</v>
      </c>
      <c r="D1506" s="366" t="s">
        <v>6126</v>
      </c>
      <c r="E1506" s="384" t="s">
        <v>4139</v>
      </c>
      <c r="F1506" s="394" t="s">
        <v>7230</v>
      </c>
      <c r="G1506" s="394" t="s">
        <v>7231</v>
      </c>
      <c r="H1506" s="394" t="s">
        <v>7232</v>
      </c>
      <c r="I1506" s="395">
        <v>1</v>
      </c>
      <c r="J1506" s="394" t="s">
        <v>7101</v>
      </c>
      <c r="K1506" s="384">
        <v>1</v>
      </c>
      <c r="L1506" s="384">
        <v>4</v>
      </c>
      <c r="M1506" s="385" t="s">
        <v>681</v>
      </c>
      <c r="N1506" s="382" t="s">
        <v>7101</v>
      </c>
      <c r="O1506" s="383">
        <v>1</v>
      </c>
    </row>
    <row r="1507" spans="1:15" ht="16.8" customHeight="1" thickBot="1" x14ac:dyDescent="0.35">
      <c r="A1507" s="351" t="s">
        <v>5484</v>
      </c>
      <c r="B1507" s="417" t="s">
        <v>6059</v>
      </c>
      <c r="C1507" s="365" t="s">
        <v>6990</v>
      </c>
      <c r="D1507" s="366" t="s">
        <v>6126</v>
      </c>
      <c r="E1507" s="384" t="s">
        <v>4139</v>
      </c>
      <c r="F1507" s="394" t="s">
        <v>7230</v>
      </c>
      <c r="G1507" s="394" t="s">
        <v>7231</v>
      </c>
      <c r="H1507" s="394" t="s">
        <v>7232</v>
      </c>
      <c r="I1507" s="397">
        <v>300</v>
      </c>
      <c r="J1507" s="394" t="s">
        <v>7098</v>
      </c>
      <c r="K1507" s="384">
        <v>1</v>
      </c>
      <c r="L1507" s="384">
        <v>4</v>
      </c>
      <c r="M1507" s="385" t="s">
        <v>5483</v>
      </c>
      <c r="N1507" s="382" t="s">
        <v>7098</v>
      </c>
      <c r="O1507" s="386">
        <v>300</v>
      </c>
    </row>
    <row r="1508" spans="1:15" ht="16.8" customHeight="1" thickBot="1" x14ac:dyDescent="0.35">
      <c r="A1508" s="351" t="s">
        <v>6914</v>
      </c>
      <c r="B1508" s="425" t="s">
        <v>6970</v>
      </c>
      <c r="C1508" s="365" t="s">
        <v>6990</v>
      </c>
      <c r="D1508" s="366" t="s">
        <v>6126</v>
      </c>
      <c r="E1508" s="384" t="s">
        <v>4139</v>
      </c>
      <c r="F1508" s="394" t="s">
        <v>7230</v>
      </c>
      <c r="G1508" s="394" t="s">
        <v>7231</v>
      </c>
      <c r="H1508" s="394" t="s">
        <v>7232</v>
      </c>
      <c r="I1508" s="397">
        <v>300</v>
      </c>
      <c r="J1508" s="394" t="s">
        <v>7098</v>
      </c>
      <c r="K1508" s="384">
        <v>1</v>
      </c>
      <c r="L1508" s="384">
        <v>4</v>
      </c>
      <c r="M1508" s="385" t="s">
        <v>7018</v>
      </c>
      <c r="N1508" s="382" t="s">
        <v>7098</v>
      </c>
      <c r="O1508" s="386">
        <v>300</v>
      </c>
    </row>
    <row r="1509" spans="1:15" ht="16.8" customHeight="1" thickBot="1" x14ac:dyDescent="0.35">
      <c r="A1509" s="351" t="s">
        <v>5741</v>
      </c>
      <c r="B1509" s="417" t="s">
        <v>6059</v>
      </c>
      <c r="C1509" s="365" t="s">
        <v>6990</v>
      </c>
      <c r="D1509" s="366" t="s">
        <v>6126</v>
      </c>
      <c r="E1509" s="384" t="s">
        <v>4139</v>
      </c>
      <c r="F1509" s="394" t="s">
        <v>7230</v>
      </c>
      <c r="G1509" s="394" t="s">
        <v>7231</v>
      </c>
      <c r="H1509" s="394" t="s">
        <v>7232</v>
      </c>
      <c r="I1509" s="397">
        <v>700</v>
      </c>
      <c r="J1509" s="394" t="s">
        <v>7107</v>
      </c>
      <c r="K1509" s="384">
        <v>1</v>
      </c>
      <c r="L1509" s="384">
        <v>5</v>
      </c>
      <c r="M1509" s="385" t="s">
        <v>5740</v>
      </c>
      <c r="N1509" s="382" t="s">
        <v>7107</v>
      </c>
      <c r="O1509" s="386">
        <v>700</v>
      </c>
    </row>
    <row r="1510" spans="1:15" ht="16.8" customHeight="1" thickBot="1" x14ac:dyDescent="0.35">
      <c r="A1510" s="351" t="s">
        <v>7155</v>
      </c>
      <c r="B1510" s="413" t="s">
        <v>7171</v>
      </c>
      <c r="C1510" s="365" t="s">
        <v>6990</v>
      </c>
      <c r="D1510" s="345" t="s">
        <v>6128</v>
      </c>
      <c r="E1510" s="384" t="s">
        <v>4139</v>
      </c>
      <c r="F1510" s="394" t="s">
        <v>7230</v>
      </c>
      <c r="G1510" s="394" t="s">
        <v>7233</v>
      </c>
      <c r="H1510" s="394" t="s">
        <v>7232</v>
      </c>
      <c r="I1510" s="397">
        <v>300</v>
      </c>
      <c r="J1510" s="394" t="s">
        <v>7098</v>
      </c>
      <c r="K1510" s="384">
        <v>1</v>
      </c>
      <c r="L1510" s="384">
        <v>6</v>
      </c>
      <c r="M1510" s="385" t="s">
        <v>7192</v>
      </c>
      <c r="N1510" s="382" t="s">
        <v>7098</v>
      </c>
      <c r="O1510" s="386">
        <v>300</v>
      </c>
    </row>
    <row r="1511" spans="1:15" ht="16.8" customHeight="1" thickBot="1" x14ac:dyDescent="0.35">
      <c r="A1511" s="352" t="s">
        <v>751</v>
      </c>
      <c r="B1511" s="396" t="s">
        <v>6058</v>
      </c>
      <c r="C1511" s="365" t="s">
        <v>6990</v>
      </c>
      <c r="D1511" s="366" t="s">
        <v>6126</v>
      </c>
      <c r="E1511" s="384" t="s">
        <v>4139</v>
      </c>
      <c r="F1511" s="394" t="s">
        <v>7230</v>
      </c>
      <c r="G1511" s="394" t="s">
        <v>7231</v>
      </c>
      <c r="H1511" s="394" t="s">
        <v>7232</v>
      </c>
      <c r="I1511" s="397">
        <v>700</v>
      </c>
      <c r="J1511" s="394" t="s">
        <v>7107</v>
      </c>
      <c r="K1511" s="384">
        <v>1</v>
      </c>
      <c r="L1511" s="384">
        <v>7</v>
      </c>
      <c r="M1511" s="385" t="s">
        <v>752</v>
      </c>
      <c r="N1511" s="382" t="s">
        <v>7107</v>
      </c>
      <c r="O1511" s="386">
        <v>700</v>
      </c>
    </row>
    <row r="1512" spans="1:15" ht="16.8" customHeight="1" thickBot="1" x14ac:dyDescent="0.35">
      <c r="A1512" s="351" t="s">
        <v>751</v>
      </c>
      <c r="B1512" s="396" t="s">
        <v>6058</v>
      </c>
      <c r="C1512" s="365" t="s">
        <v>6990</v>
      </c>
      <c r="D1512" s="366" t="s">
        <v>6126</v>
      </c>
      <c r="E1512" s="384" t="s">
        <v>4139</v>
      </c>
      <c r="F1512" s="394" t="s">
        <v>7230</v>
      </c>
      <c r="G1512" s="394" t="s">
        <v>7231</v>
      </c>
      <c r="H1512" s="394" t="s">
        <v>7232</v>
      </c>
      <c r="I1512" s="397">
        <v>700</v>
      </c>
      <c r="J1512" s="394" t="s">
        <v>7107</v>
      </c>
      <c r="K1512" s="384">
        <v>4</v>
      </c>
      <c r="L1512" s="384">
        <v>7</v>
      </c>
      <c r="M1512" s="385" t="s">
        <v>750</v>
      </c>
      <c r="N1512" s="382" t="s">
        <v>7112</v>
      </c>
      <c r="O1512" s="383">
        <v>2.8</v>
      </c>
    </row>
    <row r="1513" spans="1:15" ht="16.8" customHeight="1" thickBot="1" x14ac:dyDescent="0.35">
      <c r="A1513" s="351" t="s">
        <v>2499</v>
      </c>
      <c r="B1513" s="410" t="s">
        <v>6055</v>
      </c>
      <c r="C1513" s="365" t="s">
        <v>6134</v>
      </c>
      <c r="D1513" s="366" t="s">
        <v>6126</v>
      </c>
      <c r="E1513" s="384" t="s">
        <v>4139</v>
      </c>
      <c r="F1513" s="394" t="s">
        <v>7230</v>
      </c>
      <c r="G1513" s="394" t="s">
        <v>7231</v>
      </c>
      <c r="H1513" s="394" t="s">
        <v>7232</v>
      </c>
      <c r="I1513" s="397">
        <v>300</v>
      </c>
      <c r="J1513" s="394" t="s">
        <v>7098</v>
      </c>
      <c r="K1513" s="384">
        <v>2</v>
      </c>
      <c r="L1513" s="384">
        <v>0</v>
      </c>
      <c r="M1513" s="385" t="s">
        <v>2498</v>
      </c>
      <c r="N1513" s="382" t="s">
        <v>7105</v>
      </c>
      <c r="O1513" s="386">
        <v>600</v>
      </c>
    </row>
    <row r="1514" spans="1:15" ht="16.8" customHeight="1" thickBot="1" x14ac:dyDescent="0.35">
      <c r="A1514" s="352" t="s">
        <v>2499</v>
      </c>
      <c r="B1514" s="410" t="s">
        <v>6055</v>
      </c>
      <c r="C1514" s="365" t="s">
        <v>6134</v>
      </c>
      <c r="D1514" s="366" t="s">
        <v>6126</v>
      </c>
      <c r="E1514" s="384" t="s">
        <v>4139</v>
      </c>
      <c r="F1514" s="394" t="s">
        <v>7230</v>
      </c>
      <c r="G1514" s="394" t="s">
        <v>7231</v>
      </c>
      <c r="H1514" s="394" t="s">
        <v>7232</v>
      </c>
      <c r="I1514" s="397">
        <v>300</v>
      </c>
      <c r="J1514" s="394" t="s">
        <v>7098</v>
      </c>
      <c r="K1514" s="384">
        <v>1</v>
      </c>
      <c r="L1514" s="384">
        <v>0</v>
      </c>
      <c r="M1514" s="385" t="s">
        <v>5742</v>
      </c>
      <c r="N1514" s="382" t="s">
        <v>7098</v>
      </c>
      <c r="O1514" s="386">
        <v>300</v>
      </c>
    </row>
    <row r="1515" spans="1:15" ht="16.8" customHeight="1" thickBot="1" x14ac:dyDescent="0.35">
      <c r="A1515" s="351" t="s">
        <v>4749</v>
      </c>
      <c r="B1515" s="396" t="s">
        <v>6058</v>
      </c>
      <c r="C1515" s="365" t="s">
        <v>6134</v>
      </c>
      <c r="D1515" s="366" t="s">
        <v>6126</v>
      </c>
      <c r="E1515" s="384" t="s">
        <v>4139</v>
      </c>
      <c r="F1515" s="394" t="s">
        <v>7230</v>
      </c>
      <c r="G1515" s="394" t="s">
        <v>7231</v>
      </c>
      <c r="H1515" s="394" t="s">
        <v>7232</v>
      </c>
      <c r="I1515" s="395">
        <v>1</v>
      </c>
      <c r="J1515" s="394" t="s">
        <v>7101</v>
      </c>
      <c r="K1515" s="384">
        <v>1</v>
      </c>
      <c r="L1515" s="384">
        <v>2</v>
      </c>
      <c r="M1515" s="385" t="s">
        <v>4750</v>
      </c>
      <c r="N1515" s="382" t="s">
        <v>7101</v>
      </c>
      <c r="O1515" s="383">
        <v>1</v>
      </c>
    </row>
    <row r="1516" spans="1:15" ht="16.8" customHeight="1" thickBot="1" x14ac:dyDescent="0.35">
      <c r="A1516" s="351" t="s">
        <v>6915</v>
      </c>
      <c r="B1516" s="406" t="s">
        <v>6969</v>
      </c>
      <c r="C1516" s="365" t="s">
        <v>6134</v>
      </c>
      <c r="D1516" s="345" t="s">
        <v>6128</v>
      </c>
      <c r="E1516" s="384" t="s">
        <v>4139</v>
      </c>
      <c r="F1516" s="394" t="s">
        <v>7230</v>
      </c>
      <c r="G1516" s="394" t="s">
        <v>7231</v>
      </c>
      <c r="H1516" s="394" t="s">
        <v>7232</v>
      </c>
      <c r="I1516" s="397">
        <v>300</v>
      </c>
      <c r="J1516" s="394" t="s">
        <v>7098</v>
      </c>
      <c r="K1516" s="384">
        <v>1</v>
      </c>
      <c r="L1516" s="384">
        <v>3</v>
      </c>
      <c r="M1516" s="385" t="s">
        <v>7019</v>
      </c>
      <c r="N1516" s="382" t="s">
        <v>7098</v>
      </c>
      <c r="O1516" s="386">
        <v>300</v>
      </c>
    </row>
    <row r="1517" spans="1:15" ht="16.8" customHeight="1" thickBot="1" x14ac:dyDescent="0.35">
      <c r="A1517" s="351" t="s">
        <v>1450</v>
      </c>
      <c r="B1517" s="407" t="s">
        <v>1101</v>
      </c>
      <c r="C1517" s="365" t="s">
        <v>6134</v>
      </c>
      <c r="D1517" s="366" t="s">
        <v>6126</v>
      </c>
      <c r="E1517" s="384" t="s">
        <v>4139</v>
      </c>
      <c r="F1517" s="394" t="s">
        <v>7230</v>
      </c>
      <c r="G1517" s="394" t="s">
        <v>7231</v>
      </c>
      <c r="H1517" s="394" t="s">
        <v>7232</v>
      </c>
      <c r="I1517" s="397">
        <v>700</v>
      </c>
      <c r="J1517" s="394" t="s">
        <v>7107</v>
      </c>
      <c r="K1517" s="384">
        <v>2</v>
      </c>
      <c r="L1517" s="384">
        <v>3</v>
      </c>
      <c r="M1517" s="385" t="s">
        <v>1451</v>
      </c>
      <c r="N1517" s="382" t="s">
        <v>7119</v>
      </c>
      <c r="O1517" s="383">
        <v>1.4</v>
      </c>
    </row>
    <row r="1518" spans="1:15" ht="16.8" customHeight="1" thickBot="1" x14ac:dyDescent="0.35">
      <c r="A1518" s="351" t="s">
        <v>1513</v>
      </c>
      <c r="B1518" s="393" t="s">
        <v>6067</v>
      </c>
      <c r="C1518" s="365" t="s">
        <v>6134</v>
      </c>
      <c r="D1518" s="366" t="s">
        <v>6126</v>
      </c>
      <c r="E1518" s="384" t="s">
        <v>4139</v>
      </c>
      <c r="F1518" s="394" t="s">
        <v>7230</v>
      </c>
      <c r="G1518" s="394" t="s">
        <v>7231</v>
      </c>
      <c r="H1518" s="394" t="s">
        <v>7232</v>
      </c>
      <c r="I1518" s="397">
        <v>300</v>
      </c>
      <c r="J1518" s="394" t="s">
        <v>7098</v>
      </c>
      <c r="K1518" s="384">
        <v>2</v>
      </c>
      <c r="L1518" s="384">
        <v>3</v>
      </c>
      <c r="M1518" s="385" t="s">
        <v>1512</v>
      </c>
      <c r="N1518" s="382" t="s">
        <v>7105</v>
      </c>
      <c r="O1518" s="386">
        <v>600</v>
      </c>
    </row>
    <row r="1519" spans="1:15" ht="16.8" customHeight="1" thickBot="1" x14ac:dyDescent="0.35">
      <c r="A1519" s="351" t="s">
        <v>1509</v>
      </c>
      <c r="B1519" s="365" t="s">
        <v>6097</v>
      </c>
      <c r="C1519" s="365" t="s">
        <v>6134</v>
      </c>
      <c r="D1519" s="366" t="s">
        <v>6126</v>
      </c>
      <c r="E1519" s="384" t="s">
        <v>4139</v>
      </c>
      <c r="F1519" s="394" t="s">
        <v>7230</v>
      </c>
      <c r="G1519" s="394" t="s">
        <v>7231</v>
      </c>
      <c r="H1519" s="394" t="s">
        <v>7232</v>
      </c>
      <c r="I1519" s="397">
        <v>300</v>
      </c>
      <c r="J1519" s="394" t="s">
        <v>7098</v>
      </c>
      <c r="K1519" s="384">
        <v>2</v>
      </c>
      <c r="L1519" s="384">
        <v>3</v>
      </c>
      <c r="M1519" s="385" t="s">
        <v>1508</v>
      </c>
      <c r="N1519" s="382" t="s">
        <v>7105</v>
      </c>
      <c r="O1519" s="386">
        <v>600</v>
      </c>
    </row>
    <row r="1520" spans="1:15" ht="16.8" customHeight="1" thickBot="1" x14ac:dyDescent="0.35">
      <c r="A1520" s="351" t="s">
        <v>1510</v>
      </c>
      <c r="B1520" s="365" t="s">
        <v>6097</v>
      </c>
      <c r="C1520" s="365" t="s">
        <v>6134</v>
      </c>
      <c r="D1520" s="366" t="s">
        <v>6126</v>
      </c>
      <c r="E1520" s="384" t="s">
        <v>4139</v>
      </c>
      <c r="F1520" s="394" t="s">
        <v>7230</v>
      </c>
      <c r="G1520" s="394" t="s">
        <v>7231</v>
      </c>
      <c r="H1520" s="394" t="s">
        <v>7232</v>
      </c>
      <c r="I1520" s="397">
        <v>300</v>
      </c>
      <c r="J1520" s="394" t="s">
        <v>7098</v>
      </c>
      <c r="K1520" s="384">
        <v>2</v>
      </c>
      <c r="L1520" s="384">
        <v>3</v>
      </c>
      <c r="M1520" s="385" t="s">
        <v>1511</v>
      </c>
      <c r="N1520" s="382" t="s">
        <v>7105</v>
      </c>
      <c r="O1520" s="386">
        <v>600</v>
      </c>
    </row>
    <row r="1521" spans="1:15" ht="16.8" customHeight="1" thickBot="1" x14ac:dyDescent="0.35">
      <c r="A1521" s="351" t="s">
        <v>2870</v>
      </c>
      <c r="B1521" s="409" t="s">
        <v>6076</v>
      </c>
      <c r="C1521" s="365" t="s">
        <v>6134</v>
      </c>
      <c r="D1521" s="366" t="s">
        <v>6126</v>
      </c>
      <c r="E1521" s="384" t="s">
        <v>4139</v>
      </c>
      <c r="F1521" s="394" t="s">
        <v>7230</v>
      </c>
      <c r="G1521" s="394" t="s">
        <v>7231</v>
      </c>
      <c r="H1521" s="394" t="s">
        <v>7232</v>
      </c>
      <c r="I1521" s="397">
        <v>300</v>
      </c>
      <c r="J1521" s="394" t="s">
        <v>7098</v>
      </c>
      <c r="K1521" s="384">
        <v>1</v>
      </c>
      <c r="L1521" s="384">
        <v>3</v>
      </c>
      <c r="M1521" s="385" t="s">
        <v>2871</v>
      </c>
      <c r="N1521" s="382" t="s">
        <v>7098</v>
      </c>
      <c r="O1521" s="386">
        <v>300</v>
      </c>
    </row>
    <row r="1522" spans="1:15" ht="16.8" customHeight="1" thickBot="1" x14ac:dyDescent="0.35">
      <c r="A1522" s="351" t="s">
        <v>4751</v>
      </c>
      <c r="B1522" s="401" t="s">
        <v>5944</v>
      </c>
      <c r="C1522" s="365" t="s">
        <v>6134</v>
      </c>
      <c r="D1522" s="366" t="s">
        <v>6126</v>
      </c>
      <c r="E1522" s="384" t="s">
        <v>4139</v>
      </c>
      <c r="F1522" s="394" t="s">
        <v>7230</v>
      </c>
      <c r="G1522" s="394" t="s">
        <v>7231</v>
      </c>
      <c r="H1522" s="394" t="s">
        <v>7232</v>
      </c>
      <c r="I1522" s="397">
        <v>300</v>
      </c>
      <c r="J1522" s="394" t="s">
        <v>7098</v>
      </c>
      <c r="K1522" s="384">
        <v>1</v>
      </c>
      <c r="L1522" s="384">
        <v>3</v>
      </c>
      <c r="M1522" s="385" t="s">
        <v>4752</v>
      </c>
      <c r="N1522" s="382" t="s">
        <v>7098</v>
      </c>
      <c r="O1522" s="386">
        <v>300</v>
      </c>
    </row>
    <row r="1523" spans="1:15" ht="16.8" customHeight="1" thickBot="1" x14ac:dyDescent="0.35">
      <c r="A1523" s="352" t="s">
        <v>4322</v>
      </c>
      <c r="B1523" s="403" t="s">
        <v>6877</v>
      </c>
      <c r="C1523" s="365" t="s">
        <v>6134</v>
      </c>
      <c r="D1523" s="366" t="s">
        <v>6126</v>
      </c>
      <c r="E1523" s="384" t="s">
        <v>4139</v>
      </c>
      <c r="F1523" s="394" t="s">
        <v>7230</v>
      </c>
      <c r="G1523" s="394" t="s">
        <v>7231</v>
      </c>
      <c r="H1523" s="394" t="s">
        <v>7232</v>
      </c>
      <c r="I1523" s="397">
        <v>300</v>
      </c>
      <c r="J1523" s="394" t="s">
        <v>7098</v>
      </c>
      <c r="K1523" s="384">
        <v>1</v>
      </c>
      <c r="L1523" s="384">
        <v>3</v>
      </c>
      <c r="M1523" s="385" t="s">
        <v>4323</v>
      </c>
      <c r="N1523" s="382" t="s">
        <v>7098</v>
      </c>
      <c r="O1523" s="386">
        <v>300</v>
      </c>
    </row>
    <row r="1524" spans="1:15" ht="16.8" customHeight="1" thickBot="1" x14ac:dyDescent="0.35">
      <c r="A1524" s="351" t="s">
        <v>5744</v>
      </c>
      <c r="B1524" s="404" t="s">
        <v>6073</v>
      </c>
      <c r="C1524" s="365" t="s">
        <v>6134</v>
      </c>
      <c r="D1524" s="366" t="s">
        <v>6126</v>
      </c>
      <c r="E1524" s="384" t="s">
        <v>4139</v>
      </c>
      <c r="F1524" s="394" t="s">
        <v>7230</v>
      </c>
      <c r="G1524" s="394" t="s">
        <v>7231</v>
      </c>
      <c r="H1524" s="394" t="s">
        <v>7232</v>
      </c>
      <c r="I1524" s="397">
        <v>300</v>
      </c>
      <c r="J1524" s="394" t="s">
        <v>7098</v>
      </c>
      <c r="K1524" s="384">
        <v>2</v>
      </c>
      <c r="L1524" s="384">
        <v>3</v>
      </c>
      <c r="M1524" s="385" t="s">
        <v>5743</v>
      </c>
      <c r="N1524" s="382" t="s">
        <v>7105</v>
      </c>
      <c r="O1524" s="386">
        <v>600</v>
      </c>
    </row>
    <row r="1525" spans="1:15" ht="16.8" customHeight="1" thickBot="1" x14ac:dyDescent="0.35">
      <c r="A1525" s="352" t="s">
        <v>5744</v>
      </c>
      <c r="B1525" s="404" t="s">
        <v>6073</v>
      </c>
      <c r="C1525" s="365" t="s">
        <v>6134</v>
      </c>
      <c r="D1525" s="366" t="s">
        <v>6126</v>
      </c>
      <c r="E1525" s="384" t="s">
        <v>4139</v>
      </c>
      <c r="F1525" s="394" t="s">
        <v>7230</v>
      </c>
      <c r="G1525" s="394" t="s">
        <v>7231</v>
      </c>
      <c r="H1525" s="394" t="s">
        <v>7232</v>
      </c>
      <c r="I1525" s="397">
        <v>500</v>
      </c>
      <c r="J1525" s="394" t="s">
        <v>7095</v>
      </c>
      <c r="K1525" s="384">
        <v>3</v>
      </c>
      <c r="L1525" s="384">
        <v>3</v>
      </c>
      <c r="M1525" s="385" t="s">
        <v>5745</v>
      </c>
      <c r="N1525" s="382" t="s">
        <v>7120</v>
      </c>
      <c r="O1525" s="383">
        <v>1.5</v>
      </c>
    </row>
    <row r="1526" spans="1:15" ht="16.8" customHeight="1" thickBot="1" x14ac:dyDescent="0.35">
      <c r="A1526" s="351" t="s">
        <v>5747</v>
      </c>
      <c r="B1526" s="404" t="s">
        <v>6083</v>
      </c>
      <c r="C1526" s="365" t="s">
        <v>6134</v>
      </c>
      <c r="D1526" s="366" t="s">
        <v>6126</v>
      </c>
      <c r="E1526" s="384" t="s">
        <v>4139</v>
      </c>
      <c r="F1526" s="394" t="s">
        <v>7230</v>
      </c>
      <c r="G1526" s="394" t="s">
        <v>7231</v>
      </c>
      <c r="H1526" s="394" t="s">
        <v>7232</v>
      </c>
      <c r="I1526" s="397">
        <v>300</v>
      </c>
      <c r="J1526" s="394" t="s">
        <v>7098</v>
      </c>
      <c r="K1526" s="384">
        <v>1</v>
      </c>
      <c r="L1526" s="384">
        <v>3</v>
      </c>
      <c r="M1526" s="385" t="s">
        <v>5746</v>
      </c>
      <c r="N1526" s="382" t="s">
        <v>7098</v>
      </c>
      <c r="O1526" s="386">
        <v>300</v>
      </c>
    </row>
    <row r="1527" spans="1:15" ht="16.8" customHeight="1" thickBot="1" x14ac:dyDescent="0.35">
      <c r="A1527" s="351" t="s">
        <v>7156</v>
      </c>
      <c r="B1527" s="413" t="s">
        <v>7170</v>
      </c>
      <c r="C1527" s="365" t="s">
        <v>6134</v>
      </c>
      <c r="D1527" s="366" t="s">
        <v>6126</v>
      </c>
      <c r="E1527" s="384" t="s">
        <v>4139</v>
      </c>
      <c r="F1527" s="394" t="s">
        <v>7235</v>
      </c>
      <c r="G1527" s="394" t="s">
        <v>7233</v>
      </c>
      <c r="H1527" s="394" t="s">
        <v>7232</v>
      </c>
      <c r="I1527" s="397">
        <v>700</v>
      </c>
      <c r="J1527" s="394" t="s">
        <v>7107</v>
      </c>
      <c r="K1527" s="384">
        <v>1</v>
      </c>
      <c r="L1527" s="384">
        <v>3</v>
      </c>
      <c r="M1527" s="385" t="s">
        <v>7193</v>
      </c>
      <c r="N1527" s="382" t="s">
        <v>7107</v>
      </c>
      <c r="O1527" s="386">
        <v>700</v>
      </c>
    </row>
    <row r="1528" spans="1:15" ht="16.8" customHeight="1" thickBot="1" x14ac:dyDescent="0.35">
      <c r="A1528" s="351" t="s">
        <v>7156</v>
      </c>
      <c r="B1528" s="413" t="s">
        <v>7170</v>
      </c>
      <c r="C1528" s="365" t="s">
        <v>6134</v>
      </c>
      <c r="D1528" s="366" t="s">
        <v>6126</v>
      </c>
      <c r="E1528" s="384" t="s">
        <v>4139</v>
      </c>
      <c r="F1528" s="394" t="s">
        <v>7235</v>
      </c>
      <c r="G1528" s="394" t="s">
        <v>7234</v>
      </c>
      <c r="H1528" s="394" t="s">
        <v>7232</v>
      </c>
      <c r="I1528" s="397">
        <v>300</v>
      </c>
      <c r="J1528" s="394" t="s">
        <v>7098</v>
      </c>
      <c r="K1528" s="384">
        <v>1</v>
      </c>
      <c r="L1528" s="384">
        <v>3</v>
      </c>
      <c r="M1528" s="385" t="s">
        <v>7193</v>
      </c>
      <c r="N1528" s="382" t="s">
        <v>7098</v>
      </c>
      <c r="O1528" s="386">
        <v>300</v>
      </c>
    </row>
    <row r="1529" spans="1:15" ht="16.8" customHeight="1" thickBot="1" x14ac:dyDescent="0.35">
      <c r="A1529" s="351" t="s">
        <v>685</v>
      </c>
      <c r="B1529" s="414" t="s">
        <v>1119</v>
      </c>
      <c r="C1529" s="365" t="s">
        <v>6134</v>
      </c>
      <c r="D1529" s="366" t="s">
        <v>6126</v>
      </c>
      <c r="E1529" s="384" t="s">
        <v>4139</v>
      </c>
      <c r="F1529" s="394" t="s">
        <v>7230</v>
      </c>
      <c r="G1529" s="394" t="s">
        <v>7231</v>
      </c>
      <c r="H1529" s="394" t="s">
        <v>7232</v>
      </c>
      <c r="I1529" s="397">
        <v>300</v>
      </c>
      <c r="J1529" s="394" t="s">
        <v>7098</v>
      </c>
      <c r="K1529" s="384">
        <v>1</v>
      </c>
      <c r="L1529" s="384">
        <v>4</v>
      </c>
      <c r="M1529" s="385" t="s">
        <v>682</v>
      </c>
      <c r="N1529" s="382" t="s">
        <v>7098</v>
      </c>
      <c r="O1529" s="386">
        <v>300</v>
      </c>
    </row>
    <row r="1530" spans="1:15" ht="16.8" customHeight="1" thickBot="1" x14ac:dyDescent="0.35">
      <c r="A1530" s="351" t="s">
        <v>1365</v>
      </c>
      <c r="B1530" s="399" t="s">
        <v>6104</v>
      </c>
      <c r="C1530" s="365" t="s">
        <v>6134</v>
      </c>
      <c r="D1530" s="366" t="s">
        <v>6126</v>
      </c>
      <c r="E1530" s="384" t="s">
        <v>4139</v>
      </c>
      <c r="F1530" s="394" t="s">
        <v>7230</v>
      </c>
      <c r="G1530" s="394" t="s">
        <v>7231</v>
      </c>
      <c r="H1530" s="394" t="s">
        <v>7232</v>
      </c>
      <c r="I1530" s="397">
        <v>300</v>
      </c>
      <c r="J1530" s="394" t="s">
        <v>7098</v>
      </c>
      <c r="K1530" s="384">
        <v>1</v>
      </c>
      <c r="L1530" s="384">
        <v>4</v>
      </c>
      <c r="M1530" s="385" t="s">
        <v>1364</v>
      </c>
      <c r="N1530" s="382" t="s">
        <v>7098</v>
      </c>
      <c r="O1530" s="386">
        <v>300</v>
      </c>
    </row>
    <row r="1531" spans="1:15" ht="16.8" customHeight="1" thickBot="1" x14ac:dyDescent="0.35">
      <c r="A1531" s="351" t="s">
        <v>4324</v>
      </c>
      <c r="B1531" s="400" t="s">
        <v>6093</v>
      </c>
      <c r="C1531" s="365" t="s">
        <v>6134</v>
      </c>
      <c r="D1531" s="366" t="s">
        <v>6126</v>
      </c>
      <c r="E1531" s="384" t="s">
        <v>4139</v>
      </c>
      <c r="F1531" s="394" t="s">
        <v>7230</v>
      </c>
      <c r="G1531" s="394" t="s">
        <v>7231</v>
      </c>
      <c r="H1531" s="394" t="s">
        <v>7232</v>
      </c>
      <c r="I1531" s="397">
        <v>500</v>
      </c>
      <c r="J1531" s="394" t="s">
        <v>7095</v>
      </c>
      <c r="K1531" s="384">
        <v>1</v>
      </c>
      <c r="L1531" s="384">
        <v>4</v>
      </c>
      <c r="M1531" s="385" t="s">
        <v>4325</v>
      </c>
      <c r="N1531" s="382" t="s">
        <v>7095</v>
      </c>
      <c r="O1531" s="386">
        <v>500</v>
      </c>
    </row>
    <row r="1532" spans="1:15" ht="16.8" customHeight="1" thickBot="1" x14ac:dyDescent="0.35">
      <c r="A1532" s="351" t="s">
        <v>5486</v>
      </c>
      <c r="B1532" s="410" t="s">
        <v>6055</v>
      </c>
      <c r="C1532" s="365" t="s">
        <v>6134</v>
      </c>
      <c r="D1532" s="366" t="s">
        <v>6126</v>
      </c>
      <c r="E1532" s="384" t="s">
        <v>4139</v>
      </c>
      <c r="F1532" s="394" t="s">
        <v>7230</v>
      </c>
      <c r="G1532" s="394" t="s">
        <v>7231</v>
      </c>
      <c r="H1532" s="394" t="s">
        <v>7232</v>
      </c>
      <c r="I1532" s="397">
        <v>300</v>
      </c>
      <c r="J1532" s="394" t="s">
        <v>7098</v>
      </c>
      <c r="K1532" s="384">
        <v>1</v>
      </c>
      <c r="L1532" s="384">
        <v>4</v>
      </c>
      <c r="M1532" s="385" t="s">
        <v>5485</v>
      </c>
      <c r="N1532" s="382" t="s">
        <v>7098</v>
      </c>
      <c r="O1532" s="386">
        <v>300</v>
      </c>
    </row>
    <row r="1533" spans="1:15" ht="16.8" customHeight="1" thickBot="1" x14ac:dyDescent="0.35">
      <c r="A1533" s="352" t="s">
        <v>5486</v>
      </c>
      <c r="B1533" s="410" t="s">
        <v>6055</v>
      </c>
      <c r="C1533" s="365" t="s">
        <v>6134</v>
      </c>
      <c r="D1533" s="366" t="s">
        <v>6126</v>
      </c>
      <c r="E1533" s="384" t="s">
        <v>4139</v>
      </c>
      <c r="F1533" s="394" t="s">
        <v>7230</v>
      </c>
      <c r="G1533" s="394" t="s">
        <v>7231</v>
      </c>
      <c r="H1533" s="394" t="s">
        <v>7232</v>
      </c>
      <c r="I1533" s="397">
        <v>300</v>
      </c>
      <c r="J1533" s="394" t="s">
        <v>7098</v>
      </c>
      <c r="K1533" s="384">
        <v>1</v>
      </c>
      <c r="L1533" s="384">
        <v>4</v>
      </c>
      <c r="M1533" s="385" t="s">
        <v>5748</v>
      </c>
      <c r="N1533" s="382" t="s">
        <v>7098</v>
      </c>
      <c r="O1533" s="386">
        <v>300</v>
      </c>
    </row>
    <row r="1534" spans="1:15" ht="16.8" customHeight="1" thickBot="1" x14ac:dyDescent="0.35">
      <c r="A1534" s="351" t="s">
        <v>2990</v>
      </c>
      <c r="B1534" s="402" t="s">
        <v>6094</v>
      </c>
      <c r="C1534" s="365" t="s">
        <v>6134</v>
      </c>
      <c r="D1534" s="366" t="s">
        <v>6126</v>
      </c>
      <c r="E1534" s="384" t="s">
        <v>4139</v>
      </c>
      <c r="F1534" s="394" t="s">
        <v>7230</v>
      </c>
      <c r="G1534" s="394" t="s">
        <v>7231</v>
      </c>
      <c r="H1534" s="394" t="s">
        <v>7232</v>
      </c>
      <c r="I1534" s="397">
        <v>300</v>
      </c>
      <c r="J1534" s="394" t="s">
        <v>7098</v>
      </c>
      <c r="K1534" s="384">
        <v>1</v>
      </c>
      <c r="L1534" s="384">
        <v>4</v>
      </c>
      <c r="M1534" s="385" t="s">
        <v>2991</v>
      </c>
      <c r="N1534" s="382" t="s">
        <v>7098</v>
      </c>
      <c r="O1534" s="386">
        <v>300</v>
      </c>
    </row>
    <row r="1535" spans="1:15" ht="16.8" customHeight="1" thickBot="1" x14ac:dyDescent="0.35">
      <c r="A1535" s="351" t="s">
        <v>6916</v>
      </c>
      <c r="B1535" s="425" t="s">
        <v>6970</v>
      </c>
      <c r="C1535" s="365" t="s">
        <v>6134</v>
      </c>
      <c r="D1535" s="366" t="s">
        <v>6126</v>
      </c>
      <c r="E1535" s="384" t="s">
        <v>4139</v>
      </c>
      <c r="F1535" s="394" t="s">
        <v>7230</v>
      </c>
      <c r="G1535" s="394" t="s">
        <v>7231</v>
      </c>
      <c r="H1535" s="394" t="s">
        <v>7232</v>
      </c>
      <c r="I1535" s="397">
        <v>300</v>
      </c>
      <c r="J1535" s="394" t="s">
        <v>7098</v>
      </c>
      <c r="K1535" s="384">
        <v>1</v>
      </c>
      <c r="L1535" s="384">
        <v>4</v>
      </c>
      <c r="M1535" s="385" t="s">
        <v>7020</v>
      </c>
      <c r="N1535" s="382" t="s">
        <v>7098</v>
      </c>
      <c r="O1535" s="386">
        <v>300</v>
      </c>
    </row>
    <row r="1536" spans="1:15" ht="16.8" customHeight="1" thickBot="1" x14ac:dyDescent="0.35">
      <c r="A1536" s="352" t="s">
        <v>6916</v>
      </c>
      <c r="B1536" s="425" t="s">
        <v>6970</v>
      </c>
      <c r="C1536" s="365" t="s">
        <v>6134</v>
      </c>
      <c r="D1536" s="366" t="s">
        <v>6126</v>
      </c>
      <c r="E1536" s="384" t="s">
        <v>4139</v>
      </c>
      <c r="F1536" s="394" t="s">
        <v>7230</v>
      </c>
      <c r="G1536" s="394" t="s">
        <v>7231</v>
      </c>
      <c r="H1536" s="394" t="s">
        <v>7232</v>
      </c>
      <c r="I1536" s="397">
        <v>300</v>
      </c>
      <c r="J1536" s="394" t="s">
        <v>7098</v>
      </c>
      <c r="K1536" s="384">
        <v>1</v>
      </c>
      <c r="L1536" s="384">
        <v>4</v>
      </c>
      <c r="M1536" s="385" t="s">
        <v>7021</v>
      </c>
      <c r="N1536" s="382" t="s">
        <v>7098</v>
      </c>
      <c r="O1536" s="386">
        <v>300</v>
      </c>
    </row>
    <row r="1537" spans="1:15" ht="16.8" customHeight="1" thickBot="1" x14ac:dyDescent="0.35">
      <c r="A1537" s="351" t="s">
        <v>4326</v>
      </c>
      <c r="B1537" s="416" t="s">
        <v>6064</v>
      </c>
      <c r="C1537" s="365" t="s">
        <v>6134</v>
      </c>
      <c r="D1537" s="366" t="s">
        <v>6126</v>
      </c>
      <c r="E1537" s="384" t="s">
        <v>4139</v>
      </c>
      <c r="F1537" s="394" t="s">
        <v>7230</v>
      </c>
      <c r="G1537" s="394" t="s">
        <v>7231</v>
      </c>
      <c r="H1537" s="394" t="s">
        <v>7232</v>
      </c>
      <c r="I1537" s="397">
        <v>300</v>
      </c>
      <c r="J1537" s="394" t="s">
        <v>7098</v>
      </c>
      <c r="K1537" s="384">
        <v>1</v>
      </c>
      <c r="L1537" s="384">
        <v>5</v>
      </c>
      <c r="M1537" s="385" t="s">
        <v>4327</v>
      </c>
      <c r="N1537" s="382" t="s">
        <v>7098</v>
      </c>
      <c r="O1537" s="386">
        <v>300</v>
      </c>
    </row>
    <row r="1538" spans="1:15" ht="16.8" customHeight="1" thickBot="1" x14ac:dyDescent="0.35">
      <c r="A1538" s="351" t="s">
        <v>712</v>
      </c>
      <c r="B1538" s="396" t="s">
        <v>6058</v>
      </c>
      <c r="C1538" s="365" t="s">
        <v>6134</v>
      </c>
      <c r="D1538" s="366" t="s">
        <v>6126</v>
      </c>
      <c r="E1538" s="384" t="s">
        <v>4139</v>
      </c>
      <c r="F1538" s="394" t="s">
        <v>7230</v>
      </c>
      <c r="G1538" s="394" t="s">
        <v>7231</v>
      </c>
      <c r="H1538" s="394" t="s">
        <v>7232</v>
      </c>
      <c r="I1538" s="397">
        <v>300</v>
      </c>
      <c r="J1538" s="394" t="s">
        <v>7098</v>
      </c>
      <c r="K1538" s="384">
        <v>3</v>
      </c>
      <c r="L1538" s="384">
        <v>5</v>
      </c>
      <c r="M1538" s="385" t="s">
        <v>711</v>
      </c>
      <c r="N1538" s="382" t="s">
        <v>7100</v>
      </c>
      <c r="O1538" s="386">
        <v>900</v>
      </c>
    </row>
    <row r="1539" spans="1:15" ht="16.8" customHeight="1" thickBot="1" x14ac:dyDescent="0.35">
      <c r="A1539" s="352" t="s">
        <v>2992</v>
      </c>
      <c r="B1539" s="402" t="s">
        <v>6080</v>
      </c>
      <c r="C1539" s="365" t="s">
        <v>6134</v>
      </c>
      <c r="D1539" s="366" t="s">
        <v>6126</v>
      </c>
      <c r="E1539" s="384" t="s">
        <v>4139</v>
      </c>
      <c r="F1539" s="394" t="s">
        <v>7230</v>
      </c>
      <c r="G1539" s="394" t="s">
        <v>7231</v>
      </c>
      <c r="H1539" s="394" t="s">
        <v>7232</v>
      </c>
      <c r="I1539" s="397">
        <v>300</v>
      </c>
      <c r="J1539" s="394" t="s">
        <v>7098</v>
      </c>
      <c r="K1539" s="384">
        <v>1</v>
      </c>
      <c r="L1539" s="384">
        <v>5</v>
      </c>
      <c r="M1539" s="385" t="s">
        <v>2993</v>
      </c>
      <c r="N1539" s="382" t="s">
        <v>7098</v>
      </c>
      <c r="O1539" s="386">
        <v>300</v>
      </c>
    </row>
    <row r="1540" spans="1:15" ht="16.8" customHeight="1" thickBot="1" x14ac:dyDescent="0.35">
      <c r="A1540" s="352" t="s">
        <v>6917</v>
      </c>
      <c r="B1540" s="396" t="s">
        <v>6110</v>
      </c>
      <c r="C1540" s="365" t="s">
        <v>6134</v>
      </c>
      <c r="D1540" s="366" t="s">
        <v>6126</v>
      </c>
      <c r="E1540" s="384" t="s">
        <v>4139</v>
      </c>
      <c r="F1540" s="394" t="s">
        <v>7230</v>
      </c>
      <c r="G1540" s="394" t="s">
        <v>7231</v>
      </c>
      <c r="H1540" s="394" t="s">
        <v>7232</v>
      </c>
      <c r="I1540" s="397">
        <v>300</v>
      </c>
      <c r="J1540" s="394" t="s">
        <v>7098</v>
      </c>
      <c r="K1540" s="384">
        <v>1</v>
      </c>
      <c r="L1540" s="384">
        <v>5</v>
      </c>
      <c r="M1540" s="385" t="s">
        <v>7022</v>
      </c>
      <c r="N1540" s="382" t="s">
        <v>7098</v>
      </c>
      <c r="O1540" s="386">
        <v>300</v>
      </c>
    </row>
    <row r="1541" spans="1:15" ht="16.8" customHeight="1" thickBot="1" x14ac:dyDescent="0.35">
      <c r="A1541" s="351" t="s">
        <v>5488</v>
      </c>
      <c r="B1541" s="405" t="s">
        <v>6084</v>
      </c>
      <c r="C1541" s="365" t="s">
        <v>6134</v>
      </c>
      <c r="D1541" s="366" t="s">
        <v>6126</v>
      </c>
      <c r="E1541" s="384" t="s">
        <v>4139</v>
      </c>
      <c r="F1541" s="394" t="s">
        <v>7230</v>
      </c>
      <c r="G1541" s="394" t="s">
        <v>7231</v>
      </c>
      <c r="H1541" s="394" t="s">
        <v>7232</v>
      </c>
      <c r="I1541" s="397">
        <v>300</v>
      </c>
      <c r="J1541" s="394" t="s">
        <v>7098</v>
      </c>
      <c r="K1541" s="384">
        <v>1</v>
      </c>
      <c r="L1541" s="384">
        <v>6</v>
      </c>
      <c r="M1541" s="385" t="s">
        <v>5487</v>
      </c>
      <c r="N1541" s="382" t="s">
        <v>7098</v>
      </c>
      <c r="O1541" s="386">
        <v>300</v>
      </c>
    </row>
    <row r="1542" spans="1:15" ht="16.8" customHeight="1" thickBot="1" x14ac:dyDescent="0.35">
      <c r="A1542" s="351" t="s">
        <v>1272</v>
      </c>
      <c r="B1542" s="426" t="s">
        <v>1103</v>
      </c>
      <c r="C1542" s="365" t="s">
        <v>6134</v>
      </c>
      <c r="D1542" s="366" t="s">
        <v>6126</v>
      </c>
      <c r="E1542" s="384" t="s">
        <v>4139</v>
      </c>
      <c r="F1542" s="394" t="s">
        <v>7230</v>
      </c>
      <c r="G1542" s="394" t="s">
        <v>7231</v>
      </c>
      <c r="H1542" s="394" t="s">
        <v>7232</v>
      </c>
      <c r="I1542" s="397">
        <v>300</v>
      </c>
      <c r="J1542" s="394" t="s">
        <v>7098</v>
      </c>
      <c r="K1542" s="384">
        <v>1</v>
      </c>
      <c r="L1542" s="384">
        <v>6</v>
      </c>
      <c r="M1542" s="385" t="s">
        <v>1273</v>
      </c>
      <c r="N1542" s="382" t="s">
        <v>7098</v>
      </c>
      <c r="O1542" s="386">
        <v>300</v>
      </c>
    </row>
    <row r="1543" spans="1:15" ht="16.8" customHeight="1" thickBot="1" x14ac:dyDescent="0.35">
      <c r="A1543" s="351" t="s">
        <v>1543</v>
      </c>
      <c r="B1543" s="365" t="s">
        <v>6097</v>
      </c>
      <c r="C1543" s="365" t="s">
        <v>6134</v>
      </c>
      <c r="D1543" s="366" t="s">
        <v>6126</v>
      </c>
      <c r="E1543" s="384" t="s">
        <v>4139</v>
      </c>
      <c r="F1543" s="394" t="s">
        <v>7230</v>
      </c>
      <c r="G1543" s="394" t="s">
        <v>7231</v>
      </c>
      <c r="H1543" s="394" t="s">
        <v>7232</v>
      </c>
      <c r="I1543" s="397">
        <v>300</v>
      </c>
      <c r="J1543" s="394" t="s">
        <v>7098</v>
      </c>
      <c r="K1543" s="384">
        <v>2</v>
      </c>
      <c r="L1543" s="384">
        <v>6</v>
      </c>
      <c r="M1543" s="385" t="s">
        <v>1544</v>
      </c>
      <c r="N1543" s="382" t="s">
        <v>7105</v>
      </c>
      <c r="O1543" s="386">
        <v>600</v>
      </c>
    </row>
    <row r="1544" spans="1:15" ht="16.8" customHeight="1" thickBot="1" x14ac:dyDescent="0.35">
      <c r="A1544" s="351" t="s">
        <v>735</v>
      </c>
      <c r="B1544" s="408" t="s">
        <v>1134</v>
      </c>
      <c r="C1544" s="365" t="s">
        <v>6134</v>
      </c>
      <c r="D1544" s="366" t="s">
        <v>6126</v>
      </c>
      <c r="E1544" s="384" t="s">
        <v>4139</v>
      </c>
      <c r="F1544" s="394" t="s">
        <v>7230</v>
      </c>
      <c r="G1544" s="394" t="s">
        <v>7231</v>
      </c>
      <c r="H1544" s="394" t="s">
        <v>7232</v>
      </c>
      <c r="I1544" s="397">
        <v>300</v>
      </c>
      <c r="J1544" s="394" t="s">
        <v>7098</v>
      </c>
      <c r="K1544" s="384">
        <v>4</v>
      </c>
      <c r="L1544" s="384">
        <v>6</v>
      </c>
      <c r="M1544" s="385" t="s">
        <v>736</v>
      </c>
      <c r="N1544" s="382" t="s">
        <v>7104</v>
      </c>
      <c r="O1544" s="383">
        <v>1.2</v>
      </c>
    </row>
    <row r="1545" spans="1:15" ht="16.8" customHeight="1" thickBot="1" x14ac:dyDescent="0.35">
      <c r="A1545" s="351" t="s">
        <v>5664</v>
      </c>
      <c r="B1545" s="404" t="s">
        <v>6083</v>
      </c>
      <c r="C1545" s="365" t="s">
        <v>6134</v>
      </c>
      <c r="D1545" s="366" t="s">
        <v>6126</v>
      </c>
      <c r="E1545" s="384" t="s">
        <v>4139</v>
      </c>
      <c r="F1545" s="394" t="s">
        <v>7230</v>
      </c>
      <c r="G1545" s="394" t="s">
        <v>7231</v>
      </c>
      <c r="H1545" s="394" t="s">
        <v>7232</v>
      </c>
      <c r="I1545" s="397">
        <v>300</v>
      </c>
      <c r="J1545" s="394" t="s">
        <v>7098</v>
      </c>
      <c r="K1545" s="384">
        <v>1</v>
      </c>
      <c r="L1545" s="384">
        <v>7</v>
      </c>
      <c r="M1545" s="385" t="s">
        <v>7131</v>
      </c>
      <c r="N1545" s="382" t="s">
        <v>7098</v>
      </c>
      <c r="O1545" s="386">
        <v>300</v>
      </c>
    </row>
    <row r="1546" spans="1:15" ht="16.8" customHeight="1" thickBot="1" x14ac:dyDescent="0.35">
      <c r="A1546" s="351" t="s">
        <v>1734</v>
      </c>
      <c r="B1546" s="393" t="s">
        <v>6067</v>
      </c>
      <c r="C1546" s="365" t="s">
        <v>6134</v>
      </c>
      <c r="D1546" s="366" t="s">
        <v>6126</v>
      </c>
      <c r="E1546" s="384" t="s">
        <v>4139</v>
      </c>
      <c r="F1546" s="394" t="s">
        <v>7230</v>
      </c>
      <c r="G1546" s="394" t="s">
        <v>7231</v>
      </c>
      <c r="H1546" s="394" t="s">
        <v>7232</v>
      </c>
      <c r="I1546" s="395">
        <v>2.1</v>
      </c>
      <c r="J1546" s="394" t="s">
        <v>7128</v>
      </c>
      <c r="K1546" s="384">
        <v>3</v>
      </c>
      <c r="L1546" s="384">
        <v>8</v>
      </c>
      <c r="M1546" s="385" t="s">
        <v>758</v>
      </c>
      <c r="N1546" s="382" t="s">
        <v>7238</v>
      </c>
      <c r="O1546" s="383">
        <v>6.3</v>
      </c>
    </row>
    <row r="1547" spans="1:15" ht="16.8" customHeight="1" thickBot="1" x14ac:dyDescent="0.35">
      <c r="A1547" s="351" t="s">
        <v>1560</v>
      </c>
      <c r="B1547" s="405" t="s">
        <v>6084</v>
      </c>
      <c r="C1547" s="365" t="s">
        <v>6134</v>
      </c>
      <c r="D1547" s="345" t="s">
        <v>6128</v>
      </c>
      <c r="E1547" s="384" t="s">
        <v>4139</v>
      </c>
      <c r="F1547" s="394" t="s">
        <v>7230</v>
      </c>
      <c r="G1547" s="394" t="s">
        <v>7231</v>
      </c>
      <c r="H1547" s="394" t="s">
        <v>7232</v>
      </c>
      <c r="I1547" s="397">
        <v>300</v>
      </c>
      <c r="J1547" s="394" t="s">
        <v>7098</v>
      </c>
      <c r="K1547" s="384">
        <v>1</v>
      </c>
      <c r="L1547" s="384" t="s">
        <v>1775</v>
      </c>
      <c r="M1547" s="385" t="s">
        <v>5749</v>
      </c>
      <c r="N1547" s="382" t="s">
        <v>7098</v>
      </c>
      <c r="O1547" s="386">
        <v>300</v>
      </c>
    </row>
    <row r="1548" spans="1:15" ht="16.8" customHeight="1" thickBot="1" x14ac:dyDescent="0.35">
      <c r="A1548" s="351" t="s">
        <v>1560</v>
      </c>
      <c r="B1548" s="365" t="s">
        <v>6097</v>
      </c>
      <c r="C1548" s="365" t="s">
        <v>6134</v>
      </c>
      <c r="D1548" s="345" t="s">
        <v>6128</v>
      </c>
      <c r="E1548" s="384" t="s">
        <v>4139</v>
      </c>
      <c r="F1548" s="394" t="s">
        <v>7230</v>
      </c>
      <c r="G1548" s="394" t="s">
        <v>7231</v>
      </c>
      <c r="H1548" s="394" t="s">
        <v>7232</v>
      </c>
      <c r="I1548" s="397">
        <v>700</v>
      </c>
      <c r="J1548" s="394" t="s">
        <v>7107</v>
      </c>
      <c r="K1548" s="384">
        <v>2</v>
      </c>
      <c r="L1548" s="384" t="s">
        <v>1775</v>
      </c>
      <c r="M1548" s="385" t="s">
        <v>1559</v>
      </c>
      <c r="N1548" s="382" t="s">
        <v>7119</v>
      </c>
      <c r="O1548" s="383">
        <v>1.4</v>
      </c>
    </row>
    <row r="1549" spans="1:15" ht="16.8" customHeight="1" thickBot="1" x14ac:dyDescent="0.35">
      <c r="A1549" s="351" t="s">
        <v>2501</v>
      </c>
      <c r="B1549" s="421" t="s">
        <v>6099</v>
      </c>
      <c r="C1549" s="365" t="s">
        <v>6134</v>
      </c>
      <c r="D1549" s="366" t="s">
        <v>6126</v>
      </c>
      <c r="E1549" s="384" t="s">
        <v>4139</v>
      </c>
      <c r="F1549" s="394" t="s">
        <v>7230</v>
      </c>
      <c r="G1549" s="394" t="s">
        <v>7231</v>
      </c>
      <c r="H1549" s="394" t="s">
        <v>7232</v>
      </c>
      <c r="I1549" s="397">
        <v>700</v>
      </c>
      <c r="J1549" s="394" t="s">
        <v>7107</v>
      </c>
      <c r="K1549" s="384">
        <v>2</v>
      </c>
      <c r="L1549" s="384" t="s">
        <v>1775</v>
      </c>
      <c r="M1549" s="385" t="s">
        <v>2500</v>
      </c>
      <c r="N1549" s="382" t="s">
        <v>7119</v>
      </c>
      <c r="O1549" s="383">
        <v>1.4</v>
      </c>
    </row>
    <row r="1550" spans="1:15" ht="16.8" customHeight="1" thickBot="1" x14ac:dyDescent="0.35">
      <c r="A1550" s="351" t="s">
        <v>4329</v>
      </c>
      <c r="B1550" s="403" t="s">
        <v>6877</v>
      </c>
      <c r="C1550" s="365" t="s">
        <v>6152</v>
      </c>
      <c r="D1550" s="366" t="s">
        <v>6126</v>
      </c>
      <c r="E1550" s="384" t="s">
        <v>4139</v>
      </c>
      <c r="F1550" s="394" t="s">
        <v>7230</v>
      </c>
      <c r="G1550" s="394" t="s">
        <v>7231</v>
      </c>
      <c r="H1550" s="394" t="s">
        <v>7232</v>
      </c>
      <c r="I1550" s="397">
        <v>300</v>
      </c>
      <c r="J1550" s="394" t="s">
        <v>7098</v>
      </c>
      <c r="K1550" s="384">
        <v>2</v>
      </c>
      <c r="L1550" s="384">
        <v>3</v>
      </c>
      <c r="M1550" s="385" t="s">
        <v>4328</v>
      </c>
      <c r="N1550" s="382" t="s">
        <v>7105</v>
      </c>
      <c r="O1550" s="386">
        <v>600</v>
      </c>
    </row>
    <row r="1551" spans="1:15" ht="16.8" customHeight="1" thickBot="1" x14ac:dyDescent="0.35">
      <c r="A1551" s="352" t="s">
        <v>4329</v>
      </c>
      <c r="B1551" s="403" t="s">
        <v>6877</v>
      </c>
      <c r="C1551" s="365" t="s">
        <v>6152</v>
      </c>
      <c r="D1551" s="366" t="s">
        <v>6126</v>
      </c>
      <c r="E1551" s="384" t="s">
        <v>4139</v>
      </c>
      <c r="F1551" s="394" t="s">
        <v>7230</v>
      </c>
      <c r="G1551" s="394" t="s">
        <v>7231</v>
      </c>
      <c r="H1551" s="394" t="s">
        <v>7232</v>
      </c>
      <c r="I1551" s="397">
        <v>300</v>
      </c>
      <c r="J1551" s="394" t="s">
        <v>7098</v>
      </c>
      <c r="K1551" s="384">
        <v>1</v>
      </c>
      <c r="L1551" s="384">
        <v>3</v>
      </c>
      <c r="M1551" s="385" t="s">
        <v>4330</v>
      </c>
      <c r="N1551" s="382" t="s">
        <v>7098</v>
      </c>
      <c r="O1551" s="386">
        <v>300</v>
      </c>
    </row>
    <row r="1552" spans="1:15" ht="16.8" customHeight="1" thickBot="1" x14ac:dyDescent="0.35">
      <c r="A1552" s="351" t="s">
        <v>4335</v>
      </c>
      <c r="B1552" s="403" t="s">
        <v>6877</v>
      </c>
      <c r="C1552" s="365" t="s">
        <v>6152</v>
      </c>
      <c r="D1552" s="366" t="s">
        <v>6126</v>
      </c>
      <c r="E1552" s="384" t="s">
        <v>4139</v>
      </c>
      <c r="F1552" s="394" t="s">
        <v>7230</v>
      </c>
      <c r="G1552" s="394" t="s">
        <v>7231</v>
      </c>
      <c r="H1552" s="394" t="s">
        <v>7232</v>
      </c>
      <c r="I1552" s="397">
        <v>300</v>
      </c>
      <c r="J1552" s="394" t="s">
        <v>7098</v>
      </c>
      <c r="K1552" s="384">
        <v>2</v>
      </c>
      <c r="L1552" s="384">
        <v>4</v>
      </c>
      <c r="M1552" s="385" t="s">
        <v>4336</v>
      </c>
      <c r="N1552" s="382" t="s">
        <v>7105</v>
      </c>
      <c r="O1552" s="386">
        <v>600</v>
      </c>
    </row>
    <row r="1553" spans="1:15" ht="16.8" customHeight="1" thickBot="1" x14ac:dyDescent="0.35">
      <c r="A1553" s="352" t="s">
        <v>4335</v>
      </c>
      <c r="B1553" s="403" t="s">
        <v>6877</v>
      </c>
      <c r="C1553" s="365" t="s">
        <v>6152</v>
      </c>
      <c r="D1553" s="366" t="s">
        <v>6126</v>
      </c>
      <c r="E1553" s="384" t="s">
        <v>4139</v>
      </c>
      <c r="F1553" s="394" t="s">
        <v>7230</v>
      </c>
      <c r="G1553" s="394" t="s">
        <v>7231</v>
      </c>
      <c r="H1553" s="394" t="s">
        <v>7232</v>
      </c>
      <c r="I1553" s="397">
        <v>300</v>
      </c>
      <c r="J1553" s="394" t="s">
        <v>7098</v>
      </c>
      <c r="K1553" s="384">
        <v>1</v>
      </c>
      <c r="L1553" s="384">
        <v>4</v>
      </c>
      <c r="M1553" s="385" t="s">
        <v>4337</v>
      </c>
      <c r="N1553" s="382" t="s">
        <v>7098</v>
      </c>
      <c r="O1553" s="386">
        <v>300</v>
      </c>
    </row>
    <row r="1554" spans="1:15" ht="16.8" customHeight="1" thickBot="1" x14ac:dyDescent="0.35">
      <c r="A1554" s="351" t="s">
        <v>4334</v>
      </c>
      <c r="B1554" s="403" t="s">
        <v>6877</v>
      </c>
      <c r="C1554" s="365" t="s">
        <v>6152</v>
      </c>
      <c r="D1554" s="366" t="s">
        <v>6126</v>
      </c>
      <c r="E1554" s="384" t="s">
        <v>4139</v>
      </c>
      <c r="F1554" s="394" t="s">
        <v>7230</v>
      </c>
      <c r="G1554" s="394" t="s">
        <v>7231</v>
      </c>
      <c r="H1554" s="394" t="s">
        <v>7232</v>
      </c>
      <c r="I1554" s="397">
        <v>300</v>
      </c>
      <c r="J1554" s="394" t="s">
        <v>7098</v>
      </c>
      <c r="K1554" s="384">
        <v>3</v>
      </c>
      <c r="L1554" s="384">
        <v>4</v>
      </c>
      <c r="M1554" s="385" t="s">
        <v>4333</v>
      </c>
      <c r="N1554" s="382" t="s">
        <v>7100</v>
      </c>
      <c r="O1554" s="386">
        <v>900</v>
      </c>
    </row>
    <row r="1555" spans="1:15" ht="16.8" customHeight="1" thickBot="1" x14ac:dyDescent="0.35">
      <c r="A1555" s="352" t="s">
        <v>4331</v>
      </c>
      <c r="B1555" s="403" t="s">
        <v>6877</v>
      </c>
      <c r="C1555" s="365" t="s">
        <v>6152</v>
      </c>
      <c r="D1555" s="366" t="s">
        <v>6126</v>
      </c>
      <c r="E1555" s="384" t="s">
        <v>4139</v>
      </c>
      <c r="F1555" s="394" t="s">
        <v>7230</v>
      </c>
      <c r="G1555" s="394" t="s">
        <v>7231</v>
      </c>
      <c r="H1555" s="394" t="s">
        <v>7232</v>
      </c>
      <c r="I1555" s="397">
        <v>300</v>
      </c>
      <c r="J1555" s="394" t="s">
        <v>7098</v>
      </c>
      <c r="K1555" s="384">
        <v>1</v>
      </c>
      <c r="L1555" s="384">
        <v>4</v>
      </c>
      <c r="M1555" s="385" t="s">
        <v>4332</v>
      </c>
      <c r="N1555" s="382" t="s">
        <v>7098</v>
      </c>
      <c r="O1555" s="386">
        <v>300</v>
      </c>
    </row>
    <row r="1556" spans="1:15" ht="16.8" customHeight="1" thickBot="1" x14ac:dyDescent="0.35">
      <c r="A1556" s="351" t="s">
        <v>4331</v>
      </c>
      <c r="B1556" s="403" t="s">
        <v>6877</v>
      </c>
      <c r="C1556" s="365" t="s">
        <v>6152</v>
      </c>
      <c r="D1556" s="366" t="s">
        <v>6126</v>
      </c>
      <c r="E1556" s="384" t="s">
        <v>4139</v>
      </c>
      <c r="F1556" s="394" t="s">
        <v>7230</v>
      </c>
      <c r="G1556" s="394" t="s">
        <v>7231</v>
      </c>
      <c r="H1556" s="394" t="s">
        <v>7232</v>
      </c>
      <c r="I1556" s="397">
        <v>300</v>
      </c>
      <c r="J1556" s="394" t="s">
        <v>7098</v>
      </c>
      <c r="K1556" s="384">
        <v>1</v>
      </c>
      <c r="L1556" s="384">
        <v>4</v>
      </c>
      <c r="M1556" s="385" t="s">
        <v>5489</v>
      </c>
      <c r="N1556" s="382" t="s">
        <v>7098</v>
      </c>
      <c r="O1556" s="386">
        <v>300</v>
      </c>
    </row>
    <row r="1557" spans="1:15" ht="16.8" customHeight="1" thickBot="1" x14ac:dyDescent="0.35">
      <c r="A1557" s="351" t="s">
        <v>5706</v>
      </c>
      <c r="B1557" s="404" t="s">
        <v>6073</v>
      </c>
      <c r="C1557" s="365" t="s">
        <v>6152</v>
      </c>
      <c r="D1557" s="345" t="s">
        <v>6128</v>
      </c>
      <c r="E1557" s="384" t="s">
        <v>4139</v>
      </c>
      <c r="F1557" s="394" t="s">
        <v>7235</v>
      </c>
      <c r="G1557" s="394" t="s">
        <v>7233</v>
      </c>
      <c r="H1557" s="394" t="s">
        <v>7232</v>
      </c>
      <c r="I1557" s="397">
        <v>300</v>
      </c>
      <c r="J1557" s="394" t="s">
        <v>7098</v>
      </c>
      <c r="K1557" s="384">
        <v>1</v>
      </c>
      <c r="L1557" s="384">
        <v>4</v>
      </c>
      <c r="M1557" s="385" t="s">
        <v>7194</v>
      </c>
      <c r="N1557" s="382" t="s">
        <v>7098</v>
      </c>
      <c r="O1557" s="386">
        <v>300</v>
      </c>
    </row>
    <row r="1558" spans="1:15" ht="16.8" customHeight="1" thickBot="1" x14ac:dyDescent="0.35">
      <c r="A1558" s="351" t="s">
        <v>5706</v>
      </c>
      <c r="B1558" s="404" t="s">
        <v>6073</v>
      </c>
      <c r="C1558" s="365" t="s">
        <v>6152</v>
      </c>
      <c r="D1558" s="345" t="s">
        <v>6128</v>
      </c>
      <c r="E1558" s="384" t="s">
        <v>4139</v>
      </c>
      <c r="F1558" s="394" t="s">
        <v>7235</v>
      </c>
      <c r="G1558" s="394" t="s">
        <v>7234</v>
      </c>
      <c r="H1558" s="394" t="s">
        <v>7232</v>
      </c>
      <c r="I1558" s="395">
        <v>1</v>
      </c>
      <c r="J1558" s="394" t="s">
        <v>7101</v>
      </c>
      <c r="K1558" s="384">
        <v>1</v>
      </c>
      <c r="L1558" s="384">
        <v>4</v>
      </c>
      <c r="M1558" s="385" t="s">
        <v>7194</v>
      </c>
      <c r="N1558" s="382" t="s">
        <v>7101</v>
      </c>
      <c r="O1558" s="383">
        <v>1</v>
      </c>
    </row>
    <row r="1559" spans="1:15" ht="16.8" customHeight="1" thickBot="1" x14ac:dyDescent="0.35">
      <c r="A1559" s="351" t="s">
        <v>5491</v>
      </c>
      <c r="B1559" s="417" t="s">
        <v>6059</v>
      </c>
      <c r="C1559" s="365" t="s">
        <v>6152</v>
      </c>
      <c r="D1559" s="366" t="s">
        <v>6126</v>
      </c>
      <c r="E1559" s="384" t="s">
        <v>4139</v>
      </c>
      <c r="F1559" s="394" t="s">
        <v>7230</v>
      </c>
      <c r="G1559" s="394" t="s">
        <v>7231</v>
      </c>
      <c r="H1559" s="394" t="s">
        <v>7232</v>
      </c>
      <c r="I1559" s="395">
        <v>1</v>
      </c>
      <c r="J1559" s="394" t="s">
        <v>7101</v>
      </c>
      <c r="K1559" s="384">
        <v>1</v>
      </c>
      <c r="L1559" s="384">
        <v>5</v>
      </c>
      <c r="M1559" s="385" t="s">
        <v>5490</v>
      </c>
      <c r="N1559" s="382" t="s">
        <v>7101</v>
      </c>
      <c r="O1559" s="383">
        <v>1</v>
      </c>
    </row>
    <row r="1560" spans="1:15" ht="16.8" customHeight="1" thickBot="1" x14ac:dyDescent="0.35">
      <c r="A1560" s="351" t="s">
        <v>7157</v>
      </c>
      <c r="B1560" s="398" t="s">
        <v>6881</v>
      </c>
      <c r="C1560" s="365" t="s">
        <v>6152</v>
      </c>
      <c r="D1560" s="366" t="s">
        <v>6126</v>
      </c>
      <c r="E1560" s="384" t="s">
        <v>4139</v>
      </c>
      <c r="F1560" s="394" t="s">
        <v>7230</v>
      </c>
      <c r="G1560" s="394" t="s">
        <v>7233</v>
      </c>
      <c r="H1560" s="394" t="s">
        <v>7232</v>
      </c>
      <c r="I1560" s="397">
        <v>700</v>
      </c>
      <c r="J1560" s="394" t="s">
        <v>7107</v>
      </c>
      <c r="K1560" s="384">
        <v>1</v>
      </c>
      <c r="L1560" s="384">
        <v>5</v>
      </c>
      <c r="M1560" s="385" t="s">
        <v>7195</v>
      </c>
      <c r="N1560" s="382" t="s">
        <v>7107</v>
      </c>
      <c r="O1560" s="386">
        <v>700</v>
      </c>
    </row>
    <row r="1561" spans="1:15" ht="16.8" customHeight="1" thickBot="1" x14ac:dyDescent="0.35">
      <c r="A1561" s="351" t="s">
        <v>754</v>
      </c>
      <c r="B1561" s="425" t="s">
        <v>1108</v>
      </c>
      <c r="C1561" s="365" t="s">
        <v>6152</v>
      </c>
      <c r="D1561" s="345" t="s">
        <v>6128</v>
      </c>
      <c r="E1561" s="384" t="s">
        <v>4139</v>
      </c>
      <c r="F1561" s="394" t="s">
        <v>7230</v>
      </c>
      <c r="G1561" s="394" t="s">
        <v>7231</v>
      </c>
      <c r="H1561" s="394" t="s">
        <v>7232</v>
      </c>
      <c r="I1561" s="395">
        <v>1</v>
      </c>
      <c r="J1561" s="394" t="s">
        <v>7101</v>
      </c>
      <c r="K1561" s="384">
        <v>1</v>
      </c>
      <c r="L1561" s="384">
        <v>7</v>
      </c>
      <c r="M1561" s="385" t="s">
        <v>753</v>
      </c>
      <c r="N1561" s="382" t="s">
        <v>7101</v>
      </c>
      <c r="O1561" s="383">
        <v>1</v>
      </c>
    </row>
    <row r="1562" spans="1:15" ht="16.8" customHeight="1" thickBot="1" x14ac:dyDescent="0.35">
      <c r="A1562" s="351" t="s">
        <v>5493</v>
      </c>
      <c r="B1562" s="417" t="s">
        <v>6059</v>
      </c>
      <c r="C1562" s="365" t="s">
        <v>6152</v>
      </c>
      <c r="D1562" s="366" t="s">
        <v>6126</v>
      </c>
      <c r="E1562" s="384" t="s">
        <v>4139</v>
      </c>
      <c r="F1562" s="394" t="s">
        <v>7230</v>
      </c>
      <c r="G1562" s="394" t="s">
        <v>7231</v>
      </c>
      <c r="H1562" s="394" t="s">
        <v>7232</v>
      </c>
      <c r="I1562" s="397">
        <v>700</v>
      </c>
      <c r="J1562" s="394" t="s">
        <v>7107</v>
      </c>
      <c r="K1562" s="384">
        <v>1</v>
      </c>
      <c r="L1562" s="384" t="s">
        <v>1775</v>
      </c>
      <c r="M1562" s="385" t="s">
        <v>5492</v>
      </c>
      <c r="N1562" s="382" t="s">
        <v>7107</v>
      </c>
      <c r="O1562" s="386">
        <v>700</v>
      </c>
    </row>
    <row r="1563" spans="1:15" ht="16.8" customHeight="1" thickBot="1" x14ac:dyDescent="0.35">
      <c r="A1563" s="351" t="s">
        <v>2502</v>
      </c>
      <c r="B1563" s="420" t="s">
        <v>6089</v>
      </c>
      <c r="C1563" s="365" t="s">
        <v>6133</v>
      </c>
      <c r="D1563" s="366" t="s">
        <v>6126</v>
      </c>
      <c r="E1563" s="384" t="s">
        <v>4139</v>
      </c>
      <c r="F1563" s="394" t="s">
        <v>7230</v>
      </c>
      <c r="G1563" s="394" t="s">
        <v>7231</v>
      </c>
      <c r="H1563" s="394" t="s">
        <v>7232</v>
      </c>
      <c r="I1563" s="397">
        <v>300</v>
      </c>
      <c r="J1563" s="394" t="s">
        <v>7098</v>
      </c>
      <c r="K1563" s="384">
        <v>3</v>
      </c>
      <c r="L1563" s="384">
        <v>1</v>
      </c>
      <c r="M1563" s="385" t="s">
        <v>2165</v>
      </c>
      <c r="N1563" s="382" t="s">
        <v>7100</v>
      </c>
      <c r="O1563" s="386">
        <v>900</v>
      </c>
    </row>
    <row r="1564" spans="1:15" ht="16.8" customHeight="1" thickBot="1" x14ac:dyDescent="0.35">
      <c r="A1564" s="351" t="s">
        <v>7132</v>
      </c>
      <c r="B1564" s="420" t="s">
        <v>6089</v>
      </c>
      <c r="C1564" s="365" t="s">
        <v>6133</v>
      </c>
      <c r="D1564" s="366" t="s">
        <v>6126</v>
      </c>
      <c r="E1564" s="384" t="s">
        <v>4139</v>
      </c>
      <c r="F1564" s="394" t="s">
        <v>7230</v>
      </c>
      <c r="G1564" s="394" t="s">
        <v>7231</v>
      </c>
      <c r="H1564" s="394" t="s">
        <v>7232</v>
      </c>
      <c r="I1564" s="397">
        <v>300</v>
      </c>
      <c r="J1564" s="394" t="s">
        <v>7098</v>
      </c>
      <c r="K1564" s="384">
        <v>2</v>
      </c>
      <c r="L1564" s="384">
        <v>1</v>
      </c>
      <c r="M1564" s="385" t="s">
        <v>2165</v>
      </c>
      <c r="N1564" s="382" t="s">
        <v>7105</v>
      </c>
      <c r="O1564" s="386">
        <v>600</v>
      </c>
    </row>
    <row r="1565" spans="1:15" ht="16.8" customHeight="1" thickBot="1" x14ac:dyDescent="0.35">
      <c r="A1565" s="351" t="s">
        <v>1363</v>
      </c>
      <c r="B1565" s="405" t="s">
        <v>6084</v>
      </c>
      <c r="C1565" s="365" t="s">
        <v>6133</v>
      </c>
      <c r="D1565" s="366" t="s">
        <v>6126</v>
      </c>
      <c r="E1565" s="384" t="s">
        <v>4139</v>
      </c>
      <c r="F1565" s="394" t="s">
        <v>7230</v>
      </c>
      <c r="G1565" s="394" t="s">
        <v>7231</v>
      </c>
      <c r="H1565" s="394" t="s">
        <v>7232</v>
      </c>
      <c r="I1565" s="397">
        <v>300</v>
      </c>
      <c r="J1565" s="394" t="s">
        <v>7098</v>
      </c>
      <c r="K1565" s="384">
        <v>1</v>
      </c>
      <c r="L1565" s="384">
        <v>2</v>
      </c>
      <c r="M1565" s="385" t="s">
        <v>5494</v>
      </c>
      <c r="N1565" s="382" t="s">
        <v>7098</v>
      </c>
      <c r="O1565" s="386">
        <v>300</v>
      </c>
    </row>
    <row r="1566" spans="1:15" ht="16.8" customHeight="1" thickBot="1" x14ac:dyDescent="0.35">
      <c r="A1566" s="351" t="s">
        <v>1363</v>
      </c>
      <c r="B1566" s="365" t="s">
        <v>6072</v>
      </c>
      <c r="C1566" s="365" t="s">
        <v>6133</v>
      </c>
      <c r="D1566" s="366" t="s">
        <v>6126</v>
      </c>
      <c r="E1566" s="384" t="s">
        <v>4139</v>
      </c>
      <c r="F1566" s="394" t="s">
        <v>7230</v>
      </c>
      <c r="G1566" s="394" t="s">
        <v>7231</v>
      </c>
      <c r="H1566" s="394" t="s">
        <v>7232</v>
      </c>
      <c r="I1566" s="397">
        <v>300</v>
      </c>
      <c r="J1566" s="394" t="s">
        <v>7098</v>
      </c>
      <c r="K1566" s="384">
        <v>3</v>
      </c>
      <c r="L1566" s="384">
        <v>2</v>
      </c>
      <c r="M1566" s="385" t="s">
        <v>1362</v>
      </c>
      <c r="N1566" s="382" t="s">
        <v>7100</v>
      </c>
      <c r="O1566" s="386">
        <v>900</v>
      </c>
    </row>
    <row r="1567" spans="1:15" ht="16.8" customHeight="1" thickBot="1" x14ac:dyDescent="0.35">
      <c r="A1567" s="351" t="s">
        <v>102</v>
      </c>
      <c r="B1567" s="396" t="s">
        <v>6058</v>
      </c>
      <c r="C1567" s="365" t="s">
        <v>6133</v>
      </c>
      <c r="D1567" s="345" t="s">
        <v>6128</v>
      </c>
      <c r="E1567" s="384" t="s">
        <v>4139</v>
      </c>
      <c r="F1567" s="394" t="s">
        <v>7230</v>
      </c>
      <c r="G1567" s="394" t="s">
        <v>7231</v>
      </c>
      <c r="H1567" s="394" t="s">
        <v>7232</v>
      </c>
      <c r="I1567" s="397">
        <v>300</v>
      </c>
      <c r="J1567" s="394" t="s">
        <v>7098</v>
      </c>
      <c r="K1567" s="384">
        <v>2</v>
      </c>
      <c r="L1567" s="384">
        <v>2</v>
      </c>
      <c r="M1567" s="385" t="s">
        <v>4753</v>
      </c>
      <c r="N1567" s="382" t="s">
        <v>7105</v>
      </c>
      <c r="O1567" s="386">
        <v>600</v>
      </c>
    </row>
    <row r="1568" spans="1:15" ht="16.8" customHeight="1" thickBot="1" x14ac:dyDescent="0.35">
      <c r="A1568" s="351" t="s">
        <v>632</v>
      </c>
      <c r="B1568" s="400" t="s">
        <v>6093</v>
      </c>
      <c r="C1568" s="365" t="s">
        <v>6133</v>
      </c>
      <c r="D1568" s="366" t="s">
        <v>6126</v>
      </c>
      <c r="E1568" s="384" t="s">
        <v>4139</v>
      </c>
      <c r="F1568" s="394" t="s">
        <v>7230</v>
      </c>
      <c r="G1568" s="394" t="s">
        <v>7231</v>
      </c>
      <c r="H1568" s="394" t="s">
        <v>7232</v>
      </c>
      <c r="I1568" s="397">
        <v>700</v>
      </c>
      <c r="J1568" s="394" t="s">
        <v>7107</v>
      </c>
      <c r="K1568" s="384">
        <v>2</v>
      </c>
      <c r="L1568" s="384">
        <v>2</v>
      </c>
      <c r="M1568" s="385" t="s">
        <v>633</v>
      </c>
      <c r="N1568" s="382" t="s">
        <v>7119</v>
      </c>
      <c r="O1568" s="383">
        <v>1.4</v>
      </c>
    </row>
    <row r="1569" spans="1:15" ht="16.8" customHeight="1" thickBot="1" x14ac:dyDescent="0.35">
      <c r="A1569" s="351" t="s">
        <v>2504</v>
      </c>
      <c r="B1569" s="420" t="s">
        <v>6089</v>
      </c>
      <c r="C1569" s="365" t="s">
        <v>6133</v>
      </c>
      <c r="D1569" s="366" t="s">
        <v>6126</v>
      </c>
      <c r="E1569" s="384" t="s">
        <v>4139</v>
      </c>
      <c r="F1569" s="394" t="s">
        <v>7230</v>
      </c>
      <c r="G1569" s="394" t="s">
        <v>7231</v>
      </c>
      <c r="H1569" s="394" t="s">
        <v>7232</v>
      </c>
      <c r="I1569" s="397">
        <v>300</v>
      </c>
      <c r="J1569" s="394" t="s">
        <v>7098</v>
      </c>
      <c r="K1569" s="384">
        <v>3</v>
      </c>
      <c r="L1569" s="384">
        <v>2</v>
      </c>
      <c r="M1569" s="385" t="s">
        <v>2503</v>
      </c>
      <c r="N1569" s="382" t="s">
        <v>7100</v>
      </c>
      <c r="O1569" s="386">
        <v>900</v>
      </c>
    </row>
    <row r="1570" spans="1:15" ht="16.8" customHeight="1" thickBot="1" x14ac:dyDescent="0.35">
      <c r="A1570" s="351" t="s">
        <v>3388</v>
      </c>
      <c r="B1570" s="401" t="s">
        <v>5944</v>
      </c>
      <c r="C1570" s="365" t="s">
        <v>6133</v>
      </c>
      <c r="D1570" s="366" t="s">
        <v>6126</v>
      </c>
      <c r="E1570" s="384" t="s">
        <v>4139</v>
      </c>
      <c r="F1570" s="394" t="s">
        <v>7230</v>
      </c>
      <c r="G1570" s="394" t="s">
        <v>7231</v>
      </c>
      <c r="H1570" s="394" t="s">
        <v>7232</v>
      </c>
      <c r="I1570" s="397">
        <v>300</v>
      </c>
      <c r="J1570" s="394" t="s">
        <v>7098</v>
      </c>
      <c r="K1570" s="384">
        <v>2</v>
      </c>
      <c r="L1570" s="384">
        <v>2</v>
      </c>
      <c r="M1570" s="385" t="s">
        <v>3387</v>
      </c>
      <c r="N1570" s="382" t="s">
        <v>7105</v>
      </c>
      <c r="O1570" s="386">
        <v>600</v>
      </c>
    </row>
    <row r="1571" spans="1:15" ht="16.8" customHeight="1" thickBot="1" x14ac:dyDescent="0.35">
      <c r="A1571" s="351" t="s">
        <v>5496</v>
      </c>
      <c r="B1571" s="417" t="s">
        <v>6059</v>
      </c>
      <c r="C1571" s="365" t="s">
        <v>6133</v>
      </c>
      <c r="D1571" s="366" t="s">
        <v>6126</v>
      </c>
      <c r="E1571" s="384" t="s">
        <v>4139</v>
      </c>
      <c r="F1571" s="394" t="s">
        <v>7230</v>
      </c>
      <c r="G1571" s="394" t="s">
        <v>7231</v>
      </c>
      <c r="H1571" s="394" t="s">
        <v>7232</v>
      </c>
      <c r="I1571" s="397">
        <v>300</v>
      </c>
      <c r="J1571" s="394" t="s">
        <v>7098</v>
      </c>
      <c r="K1571" s="384">
        <v>1</v>
      </c>
      <c r="L1571" s="384">
        <v>2</v>
      </c>
      <c r="M1571" s="385" t="s">
        <v>5495</v>
      </c>
      <c r="N1571" s="382" t="s">
        <v>7098</v>
      </c>
      <c r="O1571" s="386">
        <v>300</v>
      </c>
    </row>
    <row r="1572" spans="1:15" ht="16.8" customHeight="1" thickBot="1" x14ac:dyDescent="0.35">
      <c r="A1572" s="351" t="s">
        <v>657</v>
      </c>
      <c r="B1572" s="428" t="s">
        <v>6891</v>
      </c>
      <c r="C1572" s="365" t="s">
        <v>6133</v>
      </c>
      <c r="D1572" s="366" t="s">
        <v>6126</v>
      </c>
      <c r="E1572" s="384" t="s">
        <v>4139</v>
      </c>
      <c r="F1572" s="394" t="s">
        <v>7230</v>
      </c>
      <c r="G1572" s="394" t="s">
        <v>7231</v>
      </c>
      <c r="H1572" s="394" t="s">
        <v>7232</v>
      </c>
      <c r="I1572" s="397">
        <v>500</v>
      </c>
      <c r="J1572" s="394" t="s">
        <v>7095</v>
      </c>
      <c r="K1572" s="384">
        <v>4</v>
      </c>
      <c r="L1572" s="384">
        <v>3</v>
      </c>
      <c r="M1572" s="385" t="s">
        <v>658</v>
      </c>
      <c r="N1572" s="382" t="s">
        <v>7129</v>
      </c>
      <c r="O1572" s="383">
        <v>2</v>
      </c>
    </row>
    <row r="1573" spans="1:15" ht="16.8" customHeight="1" thickBot="1" x14ac:dyDescent="0.35">
      <c r="A1573" s="351" t="s">
        <v>660</v>
      </c>
      <c r="B1573" s="408" t="s">
        <v>1134</v>
      </c>
      <c r="C1573" s="365" t="s">
        <v>6133</v>
      </c>
      <c r="D1573" s="366" t="s">
        <v>6126</v>
      </c>
      <c r="E1573" s="384" t="s">
        <v>4139</v>
      </c>
      <c r="F1573" s="394" t="s">
        <v>7230</v>
      </c>
      <c r="G1573" s="394" t="s">
        <v>7231</v>
      </c>
      <c r="H1573" s="394" t="s">
        <v>7232</v>
      </c>
      <c r="I1573" s="397">
        <v>300</v>
      </c>
      <c r="J1573" s="394" t="s">
        <v>7098</v>
      </c>
      <c r="K1573" s="384">
        <v>3</v>
      </c>
      <c r="L1573" s="384">
        <v>3</v>
      </c>
      <c r="M1573" s="385" t="s">
        <v>3118</v>
      </c>
      <c r="N1573" s="382" t="s">
        <v>7100</v>
      </c>
      <c r="O1573" s="386">
        <v>900</v>
      </c>
    </row>
    <row r="1574" spans="1:15" ht="16.8" customHeight="1" thickBot="1" x14ac:dyDescent="0.35">
      <c r="A1574" s="352" t="s">
        <v>660</v>
      </c>
      <c r="B1574" s="408" t="s">
        <v>1134</v>
      </c>
      <c r="C1574" s="365" t="s">
        <v>6133</v>
      </c>
      <c r="D1574" s="366" t="s">
        <v>6126</v>
      </c>
      <c r="E1574" s="384" t="s">
        <v>4139</v>
      </c>
      <c r="F1574" s="394" t="s">
        <v>7230</v>
      </c>
      <c r="G1574" s="394" t="s">
        <v>7231</v>
      </c>
      <c r="H1574" s="394" t="s">
        <v>7232</v>
      </c>
      <c r="I1574" s="397">
        <v>300</v>
      </c>
      <c r="J1574" s="394" t="s">
        <v>7098</v>
      </c>
      <c r="K1574" s="384">
        <v>1</v>
      </c>
      <c r="L1574" s="384">
        <v>3</v>
      </c>
      <c r="M1574" s="385" t="s">
        <v>659</v>
      </c>
      <c r="N1574" s="382" t="s">
        <v>7098</v>
      </c>
      <c r="O1574" s="386">
        <v>300</v>
      </c>
    </row>
    <row r="1575" spans="1:15" ht="16.8" customHeight="1" thickBot="1" x14ac:dyDescent="0.35">
      <c r="A1575" s="352" t="s">
        <v>1626</v>
      </c>
      <c r="B1575" s="409" t="s">
        <v>6076</v>
      </c>
      <c r="C1575" s="365" t="s">
        <v>6133</v>
      </c>
      <c r="D1575" s="366" t="s">
        <v>6126</v>
      </c>
      <c r="E1575" s="384" t="s">
        <v>4139</v>
      </c>
      <c r="F1575" s="394" t="s">
        <v>7230</v>
      </c>
      <c r="G1575" s="394" t="s">
        <v>7231</v>
      </c>
      <c r="H1575" s="394" t="s">
        <v>7232</v>
      </c>
      <c r="I1575" s="397">
        <v>300</v>
      </c>
      <c r="J1575" s="394" t="s">
        <v>7098</v>
      </c>
      <c r="K1575" s="384">
        <v>2</v>
      </c>
      <c r="L1575" s="384">
        <v>3</v>
      </c>
      <c r="M1575" s="385" t="s">
        <v>1627</v>
      </c>
      <c r="N1575" s="382" t="s">
        <v>7105</v>
      </c>
      <c r="O1575" s="386">
        <v>600</v>
      </c>
    </row>
    <row r="1576" spans="1:15" ht="16.8" customHeight="1" thickBot="1" x14ac:dyDescent="0.35">
      <c r="A1576" s="351" t="s">
        <v>2181</v>
      </c>
      <c r="B1576" s="420" t="s">
        <v>6089</v>
      </c>
      <c r="C1576" s="365" t="s">
        <v>6133</v>
      </c>
      <c r="D1576" s="366" t="s">
        <v>6126</v>
      </c>
      <c r="E1576" s="384" t="s">
        <v>4139</v>
      </c>
      <c r="F1576" s="394" t="s">
        <v>7230</v>
      </c>
      <c r="G1576" s="394" t="s">
        <v>7231</v>
      </c>
      <c r="H1576" s="394" t="s">
        <v>7232</v>
      </c>
      <c r="I1576" s="397">
        <v>300</v>
      </c>
      <c r="J1576" s="394" t="s">
        <v>7098</v>
      </c>
      <c r="K1576" s="384">
        <v>5</v>
      </c>
      <c r="L1576" s="384">
        <v>3</v>
      </c>
      <c r="M1576" s="385" t="s">
        <v>2180</v>
      </c>
      <c r="N1576" s="382" t="s">
        <v>7109</v>
      </c>
      <c r="O1576" s="383">
        <v>1.5</v>
      </c>
    </row>
    <row r="1577" spans="1:15" ht="16.8" customHeight="1" thickBot="1" x14ac:dyDescent="0.35">
      <c r="A1577" s="351" t="s">
        <v>2183</v>
      </c>
      <c r="B1577" s="420" t="s">
        <v>6063</v>
      </c>
      <c r="C1577" s="365" t="s">
        <v>6133</v>
      </c>
      <c r="D1577" s="366" t="s">
        <v>6126</v>
      </c>
      <c r="E1577" s="384" t="s">
        <v>4139</v>
      </c>
      <c r="F1577" s="394" t="s">
        <v>7230</v>
      </c>
      <c r="G1577" s="394" t="s">
        <v>7231</v>
      </c>
      <c r="H1577" s="394" t="s">
        <v>7232</v>
      </c>
      <c r="I1577" s="397">
        <v>300</v>
      </c>
      <c r="J1577" s="394" t="s">
        <v>7098</v>
      </c>
      <c r="K1577" s="384">
        <v>1</v>
      </c>
      <c r="L1577" s="384">
        <v>3</v>
      </c>
      <c r="M1577" s="385" t="s">
        <v>2182</v>
      </c>
      <c r="N1577" s="382" t="s">
        <v>7098</v>
      </c>
      <c r="O1577" s="386">
        <v>300</v>
      </c>
    </row>
    <row r="1578" spans="1:15" ht="16.8" customHeight="1" thickBot="1" x14ac:dyDescent="0.35">
      <c r="A1578" s="351" t="s">
        <v>6918</v>
      </c>
      <c r="B1578" s="425" t="s">
        <v>6970</v>
      </c>
      <c r="C1578" s="365" t="s">
        <v>6133</v>
      </c>
      <c r="D1578" s="366" t="s">
        <v>6126</v>
      </c>
      <c r="E1578" s="384" t="s">
        <v>4139</v>
      </c>
      <c r="F1578" s="394" t="s">
        <v>7230</v>
      </c>
      <c r="G1578" s="394" t="s">
        <v>7231</v>
      </c>
      <c r="H1578" s="394" t="s">
        <v>7232</v>
      </c>
      <c r="I1578" s="397">
        <v>500</v>
      </c>
      <c r="J1578" s="394" t="s">
        <v>7095</v>
      </c>
      <c r="K1578" s="384">
        <v>1</v>
      </c>
      <c r="L1578" s="384">
        <v>3</v>
      </c>
      <c r="M1578" s="385" t="s">
        <v>7023</v>
      </c>
      <c r="N1578" s="382" t="s">
        <v>7095</v>
      </c>
      <c r="O1578" s="386">
        <v>500</v>
      </c>
    </row>
    <row r="1579" spans="1:15" ht="16.8" customHeight="1" thickBot="1" x14ac:dyDescent="0.35">
      <c r="A1579" s="351" t="s">
        <v>5500</v>
      </c>
      <c r="B1579" s="405" t="s">
        <v>6084</v>
      </c>
      <c r="C1579" s="365" t="s">
        <v>6133</v>
      </c>
      <c r="D1579" s="366" t="s">
        <v>6126</v>
      </c>
      <c r="E1579" s="384" t="s">
        <v>4139</v>
      </c>
      <c r="F1579" s="394" t="s">
        <v>7230</v>
      </c>
      <c r="G1579" s="394" t="s">
        <v>7231</v>
      </c>
      <c r="H1579" s="394" t="s">
        <v>7232</v>
      </c>
      <c r="I1579" s="397">
        <v>900</v>
      </c>
      <c r="J1579" s="394" t="s">
        <v>7121</v>
      </c>
      <c r="K1579" s="384">
        <v>1</v>
      </c>
      <c r="L1579" s="384">
        <v>4</v>
      </c>
      <c r="M1579" s="385" t="s">
        <v>5499</v>
      </c>
      <c r="N1579" s="382" t="s">
        <v>7121</v>
      </c>
      <c r="O1579" s="386">
        <v>900</v>
      </c>
    </row>
    <row r="1580" spans="1:15" ht="16.8" customHeight="1" thickBot="1" x14ac:dyDescent="0.35">
      <c r="A1580" s="351" t="s">
        <v>5498</v>
      </c>
      <c r="B1580" s="405" t="s">
        <v>6084</v>
      </c>
      <c r="C1580" s="365" t="s">
        <v>6133</v>
      </c>
      <c r="D1580" s="366" t="s">
        <v>6126</v>
      </c>
      <c r="E1580" s="384" t="s">
        <v>4139</v>
      </c>
      <c r="F1580" s="394" t="s">
        <v>7230</v>
      </c>
      <c r="G1580" s="394" t="s">
        <v>7231</v>
      </c>
      <c r="H1580" s="394" t="s">
        <v>7232</v>
      </c>
      <c r="I1580" s="397">
        <v>500</v>
      </c>
      <c r="J1580" s="394" t="s">
        <v>7095</v>
      </c>
      <c r="K1580" s="384">
        <v>2</v>
      </c>
      <c r="L1580" s="384">
        <v>4</v>
      </c>
      <c r="M1580" s="385" t="s">
        <v>5497</v>
      </c>
      <c r="N1580" s="382" t="s">
        <v>7096</v>
      </c>
      <c r="O1580" s="383">
        <v>1</v>
      </c>
    </row>
    <row r="1581" spans="1:15" ht="16.8" customHeight="1" thickBot="1" x14ac:dyDescent="0.35">
      <c r="A1581" s="351" t="s">
        <v>2193</v>
      </c>
      <c r="B1581" s="427" t="s">
        <v>1102</v>
      </c>
      <c r="C1581" s="365" t="s">
        <v>6133</v>
      </c>
      <c r="D1581" s="366" t="s">
        <v>6126</v>
      </c>
      <c r="E1581" s="384" t="s">
        <v>4139</v>
      </c>
      <c r="F1581" s="394" t="s">
        <v>7230</v>
      </c>
      <c r="G1581" s="394" t="s">
        <v>7231</v>
      </c>
      <c r="H1581" s="394" t="s">
        <v>7232</v>
      </c>
      <c r="I1581" s="397">
        <v>700</v>
      </c>
      <c r="J1581" s="394" t="s">
        <v>7107</v>
      </c>
      <c r="K1581" s="384">
        <v>1</v>
      </c>
      <c r="L1581" s="384">
        <v>4</v>
      </c>
      <c r="M1581" s="385" t="s">
        <v>2192</v>
      </c>
      <c r="N1581" s="382" t="s">
        <v>7107</v>
      </c>
      <c r="O1581" s="386">
        <v>700</v>
      </c>
    </row>
    <row r="1582" spans="1:15" ht="16.8" customHeight="1" thickBot="1" x14ac:dyDescent="0.35">
      <c r="A1582" s="351" t="s">
        <v>686</v>
      </c>
      <c r="B1582" s="414" t="s">
        <v>1119</v>
      </c>
      <c r="C1582" s="365" t="s">
        <v>6133</v>
      </c>
      <c r="D1582" s="366" t="s">
        <v>6126</v>
      </c>
      <c r="E1582" s="384" t="s">
        <v>4139</v>
      </c>
      <c r="F1582" s="394" t="s">
        <v>7230</v>
      </c>
      <c r="G1582" s="394" t="s">
        <v>7231</v>
      </c>
      <c r="H1582" s="394" t="s">
        <v>7232</v>
      </c>
      <c r="I1582" s="397">
        <v>300</v>
      </c>
      <c r="J1582" s="394" t="s">
        <v>7098</v>
      </c>
      <c r="K1582" s="384">
        <v>1</v>
      </c>
      <c r="L1582" s="384">
        <v>4</v>
      </c>
      <c r="M1582" s="385" t="s">
        <v>687</v>
      </c>
      <c r="N1582" s="382" t="s">
        <v>7098</v>
      </c>
      <c r="O1582" s="386">
        <v>300</v>
      </c>
    </row>
    <row r="1583" spans="1:15" ht="16.8" customHeight="1" thickBot="1" x14ac:dyDescent="0.35">
      <c r="A1583" s="351" t="s">
        <v>3636</v>
      </c>
      <c r="B1583" s="396" t="s">
        <v>6058</v>
      </c>
      <c r="C1583" s="365" t="s">
        <v>6133</v>
      </c>
      <c r="D1583" s="366" t="s">
        <v>6126</v>
      </c>
      <c r="E1583" s="384" t="s">
        <v>4139</v>
      </c>
      <c r="F1583" s="394" t="s">
        <v>7230</v>
      </c>
      <c r="G1583" s="394" t="s">
        <v>7231</v>
      </c>
      <c r="H1583" s="394" t="s">
        <v>7232</v>
      </c>
      <c r="I1583" s="397">
        <v>300</v>
      </c>
      <c r="J1583" s="394" t="s">
        <v>7098</v>
      </c>
      <c r="K1583" s="384">
        <v>3</v>
      </c>
      <c r="L1583" s="384">
        <v>4</v>
      </c>
      <c r="M1583" s="385" t="s">
        <v>3635</v>
      </c>
      <c r="N1583" s="382" t="s">
        <v>7100</v>
      </c>
      <c r="O1583" s="386">
        <v>900</v>
      </c>
    </row>
    <row r="1584" spans="1:15" ht="16.8" customHeight="1" thickBot="1" x14ac:dyDescent="0.35">
      <c r="A1584" s="351" t="s">
        <v>331</v>
      </c>
      <c r="B1584" s="408" t="s">
        <v>1134</v>
      </c>
      <c r="C1584" s="365" t="s">
        <v>6133</v>
      </c>
      <c r="D1584" s="345" t="s">
        <v>6128</v>
      </c>
      <c r="E1584" s="384" t="s">
        <v>4139</v>
      </c>
      <c r="F1584" s="394" t="s">
        <v>7230</v>
      </c>
      <c r="G1584" s="394" t="s">
        <v>7231</v>
      </c>
      <c r="H1584" s="394" t="s">
        <v>7232</v>
      </c>
      <c r="I1584" s="397">
        <v>300</v>
      </c>
      <c r="J1584" s="394" t="s">
        <v>7098</v>
      </c>
      <c r="K1584" s="384">
        <v>1</v>
      </c>
      <c r="L1584" s="384">
        <v>4</v>
      </c>
      <c r="M1584" s="385" t="s">
        <v>2002</v>
      </c>
      <c r="N1584" s="382" t="s">
        <v>7098</v>
      </c>
      <c r="O1584" s="386">
        <v>300</v>
      </c>
    </row>
    <row r="1585" spans="1:15" ht="16.8" customHeight="1" thickBot="1" x14ac:dyDescent="0.35">
      <c r="A1585" s="351" t="s">
        <v>1704</v>
      </c>
      <c r="B1585" s="409" t="s">
        <v>6076</v>
      </c>
      <c r="C1585" s="365" t="s">
        <v>6133</v>
      </c>
      <c r="D1585" s="366" t="s">
        <v>6126</v>
      </c>
      <c r="E1585" s="384" t="s">
        <v>4139</v>
      </c>
      <c r="F1585" s="394" t="s">
        <v>7230</v>
      </c>
      <c r="G1585" s="394" t="s">
        <v>7231</v>
      </c>
      <c r="H1585" s="394" t="s">
        <v>7232</v>
      </c>
      <c r="I1585" s="395">
        <v>1.4</v>
      </c>
      <c r="J1585" s="394" t="s">
        <v>7099</v>
      </c>
      <c r="K1585" s="384">
        <v>1</v>
      </c>
      <c r="L1585" s="384">
        <v>4</v>
      </c>
      <c r="M1585" s="385" t="s">
        <v>1703</v>
      </c>
      <c r="N1585" s="382" t="s">
        <v>7099</v>
      </c>
      <c r="O1585" s="383">
        <v>1.4</v>
      </c>
    </row>
    <row r="1586" spans="1:15" ht="16.8" customHeight="1" thickBot="1" x14ac:dyDescent="0.35">
      <c r="A1586" s="351" t="s">
        <v>2361</v>
      </c>
      <c r="B1586" s="420" t="s">
        <v>6089</v>
      </c>
      <c r="C1586" s="365" t="s">
        <v>6133</v>
      </c>
      <c r="D1586" s="366" t="s">
        <v>6126</v>
      </c>
      <c r="E1586" s="384" t="s">
        <v>4139</v>
      </c>
      <c r="F1586" s="394" t="s">
        <v>7230</v>
      </c>
      <c r="G1586" s="394" t="s">
        <v>7239</v>
      </c>
      <c r="H1586" s="394" t="s">
        <v>7232</v>
      </c>
      <c r="I1586" s="397">
        <v>300</v>
      </c>
      <c r="J1586" s="394" t="s">
        <v>7098</v>
      </c>
      <c r="K1586" s="384">
        <v>1</v>
      </c>
      <c r="L1586" s="384">
        <v>4</v>
      </c>
      <c r="M1586" s="385" t="s">
        <v>7196</v>
      </c>
      <c r="N1586" s="382" t="s">
        <v>7098</v>
      </c>
      <c r="O1586" s="386">
        <v>300</v>
      </c>
    </row>
    <row r="1587" spans="1:15" ht="16.8" customHeight="1" thickBot="1" x14ac:dyDescent="0.35">
      <c r="A1587" s="352" t="s">
        <v>2195</v>
      </c>
      <c r="B1587" s="420" t="s">
        <v>6089</v>
      </c>
      <c r="C1587" s="365" t="s">
        <v>6133</v>
      </c>
      <c r="D1587" s="366" t="s">
        <v>6126</v>
      </c>
      <c r="E1587" s="384" t="s">
        <v>4139</v>
      </c>
      <c r="F1587" s="394" t="s">
        <v>7230</v>
      </c>
      <c r="G1587" s="394" t="s">
        <v>7231</v>
      </c>
      <c r="H1587" s="394" t="s">
        <v>7232</v>
      </c>
      <c r="I1587" s="395">
        <v>1.4</v>
      </c>
      <c r="J1587" s="394" t="s">
        <v>7099</v>
      </c>
      <c r="K1587" s="384">
        <v>1</v>
      </c>
      <c r="L1587" s="384">
        <v>4</v>
      </c>
      <c r="M1587" s="385" t="s">
        <v>2196</v>
      </c>
      <c r="N1587" s="382" t="s">
        <v>7099</v>
      </c>
      <c r="O1587" s="383">
        <v>1.4</v>
      </c>
    </row>
    <row r="1588" spans="1:15" ht="16.8" customHeight="1" thickBot="1" x14ac:dyDescent="0.35">
      <c r="A1588" s="351" t="s">
        <v>2195</v>
      </c>
      <c r="B1588" s="420" t="s">
        <v>6089</v>
      </c>
      <c r="C1588" s="365" t="s">
        <v>6133</v>
      </c>
      <c r="D1588" s="366" t="s">
        <v>6126</v>
      </c>
      <c r="E1588" s="384" t="s">
        <v>4139</v>
      </c>
      <c r="F1588" s="394" t="s">
        <v>7230</v>
      </c>
      <c r="G1588" s="394" t="s">
        <v>7231</v>
      </c>
      <c r="H1588" s="394" t="s">
        <v>7232</v>
      </c>
      <c r="I1588" s="397">
        <v>700</v>
      </c>
      <c r="J1588" s="394" t="s">
        <v>7107</v>
      </c>
      <c r="K1588" s="384">
        <v>2</v>
      </c>
      <c r="L1588" s="384">
        <v>4</v>
      </c>
      <c r="M1588" s="385" t="s">
        <v>2194</v>
      </c>
      <c r="N1588" s="382" t="s">
        <v>7119</v>
      </c>
      <c r="O1588" s="383">
        <v>1.4</v>
      </c>
    </row>
    <row r="1589" spans="1:15" ht="16.8" customHeight="1" thickBot="1" x14ac:dyDescent="0.35">
      <c r="A1589" s="351" t="s">
        <v>2198</v>
      </c>
      <c r="B1589" s="410" t="s">
        <v>6055</v>
      </c>
      <c r="C1589" s="365" t="s">
        <v>6133</v>
      </c>
      <c r="D1589" s="366" t="s">
        <v>6126</v>
      </c>
      <c r="E1589" s="384" t="s">
        <v>4139</v>
      </c>
      <c r="F1589" s="394" t="s">
        <v>7230</v>
      </c>
      <c r="G1589" s="394" t="s">
        <v>7231</v>
      </c>
      <c r="H1589" s="394" t="s">
        <v>7232</v>
      </c>
      <c r="I1589" s="397">
        <v>300</v>
      </c>
      <c r="J1589" s="394" t="s">
        <v>7098</v>
      </c>
      <c r="K1589" s="384">
        <v>2</v>
      </c>
      <c r="L1589" s="384">
        <v>4</v>
      </c>
      <c r="M1589" s="385" t="s">
        <v>2197</v>
      </c>
      <c r="N1589" s="382" t="s">
        <v>7105</v>
      </c>
      <c r="O1589" s="386">
        <v>600</v>
      </c>
    </row>
    <row r="1590" spans="1:15" ht="16.8" customHeight="1" thickBot="1" x14ac:dyDescent="0.35">
      <c r="A1590" s="351" t="s">
        <v>5502</v>
      </c>
      <c r="B1590" s="417" t="s">
        <v>6059</v>
      </c>
      <c r="C1590" s="365" t="s">
        <v>6133</v>
      </c>
      <c r="D1590" s="366" t="s">
        <v>6126</v>
      </c>
      <c r="E1590" s="384" t="s">
        <v>4139</v>
      </c>
      <c r="F1590" s="394" t="s">
        <v>7230</v>
      </c>
      <c r="G1590" s="394" t="s">
        <v>7231</v>
      </c>
      <c r="H1590" s="394" t="s">
        <v>7232</v>
      </c>
      <c r="I1590" s="397">
        <v>300</v>
      </c>
      <c r="J1590" s="394" t="s">
        <v>7098</v>
      </c>
      <c r="K1590" s="384">
        <v>1</v>
      </c>
      <c r="L1590" s="384">
        <v>4</v>
      </c>
      <c r="M1590" s="385" t="s">
        <v>7024</v>
      </c>
      <c r="N1590" s="382" t="s">
        <v>7098</v>
      </c>
      <c r="O1590" s="386">
        <v>300</v>
      </c>
    </row>
    <row r="1591" spans="1:15" ht="16.8" customHeight="1" thickBot="1" x14ac:dyDescent="0.35">
      <c r="A1591" s="351" t="s">
        <v>5751</v>
      </c>
      <c r="B1591" s="404" t="s">
        <v>6073</v>
      </c>
      <c r="C1591" s="365" t="s">
        <v>6133</v>
      </c>
      <c r="D1591" s="366" t="s">
        <v>6126</v>
      </c>
      <c r="E1591" s="384" t="s">
        <v>4139</v>
      </c>
      <c r="F1591" s="394" t="s">
        <v>7230</v>
      </c>
      <c r="G1591" s="394" t="s">
        <v>7231</v>
      </c>
      <c r="H1591" s="394" t="s">
        <v>7232</v>
      </c>
      <c r="I1591" s="395">
        <v>1</v>
      </c>
      <c r="J1591" s="394" t="s">
        <v>7101</v>
      </c>
      <c r="K1591" s="384">
        <v>2</v>
      </c>
      <c r="L1591" s="384">
        <v>4</v>
      </c>
      <c r="M1591" s="385" t="s">
        <v>5750</v>
      </c>
      <c r="N1591" s="382" t="s">
        <v>7114</v>
      </c>
      <c r="O1591" s="383">
        <v>2</v>
      </c>
    </row>
    <row r="1592" spans="1:15" ht="16.8" customHeight="1" thickBot="1" x14ac:dyDescent="0.35">
      <c r="A1592" s="352" t="s">
        <v>5751</v>
      </c>
      <c r="B1592" s="404" t="s">
        <v>6073</v>
      </c>
      <c r="C1592" s="365" t="s">
        <v>6133</v>
      </c>
      <c r="D1592" s="366" t="s">
        <v>6126</v>
      </c>
      <c r="E1592" s="384" t="s">
        <v>4139</v>
      </c>
      <c r="F1592" s="394" t="s">
        <v>7230</v>
      </c>
      <c r="G1592" s="394" t="s">
        <v>7231</v>
      </c>
      <c r="H1592" s="394" t="s">
        <v>7232</v>
      </c>
      <c r="I1592" s="397">
        <v>300</v>
      </c>
      <c r="J1592" s="394" t="s">
        <v>7098</v>
      </c>
      <c r="K1592" s="384">
        <v>1</v>
      </c>
      <c r="L1592" s="384">
        <v>4</v>
      </c>
      <c r="M1592" s="385" t="s">
        <v>5752</v>
      </c>
      <c r="N1592" s="382" t="s">
        <v>7098</v>
      </c>
      <c r="O1592" s="386">
        <v>300</v>
      </c>
    </row>
    <row r="1593" spans="1:15" ht="16.8" customHeight="1" thickBot="1" x14ac:dyDescent="0.35">
      <c r="A1593" s="351" t="s">
        <v>3636</v>
      </c>
      <c r="B1593" s="413" t="s">
        <v>7170</v>
      </c>
      <c r="C1593" s="365" t="s">
        <v>6133</v>
      </c>
      <c r="D1593" s="366" t="s">
        <v>6126</v>
      </c>
      <c r="E1593" s="384" t="s">
        <v>4139</v>
      </c>
      <c r="F1593" s="394" t="s">
        <v>7235</v>
      </c>
      <c r="G1593" s="394" t="s">
        <v>7233</v>
      </c>
      <c r="H1593" s="394" t="s">
        <v>7232</v>
      </c>
      <c r="I1593" s="397">
        <v>300</v>
      </c>
      <c r="J1593" s="394" t="s">
        <v>7098</v>
      </c>
      <c r="K1593" s="384">
        <v>1</v>
      </c>
      <c r="L1593" s="384">
        <v>4</v>
      </c>
      <c r="M1593" s="385" t="s">
        <v>7197</v>
      </c>
      <c r="N1593" s="382" t="s">
        <v>7098</v>
      </c>
      <c r="O1593" s="386">
        <v>300</v>
      </c>
    </row>
    <row r="1594" spans="1:15" ht="16.8" customHeight="1" thickBot="1" x14ac:dyDescent="0.35">
      <c r="A1594" s="351" t="s">
        <v>5504</v>
      </c>
      <c r="B1594" s="405" t="s">
        <v>6084</v>
      </c>
      <c r="C1594" s="365" t="s">
        <v>6133</v>
      </c>
      <c r="D1594" s="345" t="s">
        <v>6128</v>
      </c>
      <c r="E1594" s="384" t="s">
        <v>4139</v>
      </c>
      <c r="F1594" s="394" t="s">
        <v>7230</v>
      </c>
      <c r="G1594" s="394" t="s">
        <v>7231</v>
      </c>
      <c r="H1594" s="394" t="s">
        <v>7232</v>
      </c>
      <c r="I1594" s="397">
        <v>300</v>
      </c>
      <c r="J1594" s="394" t="s">
        <v>7098</v>
      </c>
      <c r="K1594" s="384">
        <v>1</v>
      </c>
      <c r="L1594" s="384">
        <v>5</v>
      </c>
      <c r="M1594" s="385" t="s">
        <v>5503</v>
      </c>
      <c r="N1594" s="382" t="s">
        <v>7098</v>
      </c>
      <c r="O1594" s="386">
        <v>300</v>
      </c>
    </row>
    <row r="1595" spans="1:15" ht="16.8" customHeight="1" thickBot="1" x14ac:dyDescent="0.35">
      <c r="A1595" s="351" t="s">
        <v>1357</v>
      </c>
      <c r="B1595" s="365" t="s">
        <v>6072</v>
      </c>
      <c r="C1595" s="365" t="s">
        <v>6133</v>
      </c>
      <c r="D1595" s="366" t="s">
        <v>6126</v>
      </c>
      <c r="E1595" s="384" t="s">
        <v>4139</v>
      </c>
      <c r="F1595" s="394" t="s">
        <v>7230</v>
      </c>
      <c r="G1595" s="394" t="s">
        <v>7231</v>
      </c>
      <c r="H1595" s="394" t="s">
        <v>7232</v>
      </c>
      <c r="I1595" s="397">
        <v>700</v>
      </c>
      <c r="J1595" s="394" t="s">
        <v>7107</v>
      </c>
      <c r="K1595" s="384">
        <v>3</v>
      </c>
      <c r="L1595" s="384">
        <v>5</v>
      </c>
      <c r="M1595" s="385" t="s">
        <v>1356</v>
      </c>
      <c r="N1595" s="382" t="s">
        <v>7122</v>
      </c>
      <c r="O1595" s="383">
        <v>2.1</v>
      </c>
    </row>
    <row r="1596" spans="1:15" ht="16.8" customHeight="1" thickBot="1" x14ac:dyDescent="0.35">
      <c r="A1596" s="351" t="s">
        <v>6919</v>
      </c>
      <c r="B1596" s="396" t="s">
        <v>6110</v>
      </c>
      <c r="C1596" s="365" t="s">
        <v>6133</v>
      </c>
      <c r="D1596" s="366" t="s">
        <v>6126</v>
      </c>
      <c r="E1596" s="384" t="s">
        <v>4139</v>
      </c>
      <c r="F1596" s="394" t="s">
        <v>7230</v>
      </c>
      <c r="G1596" s="394" t="s">
        <v>7231</v>
      </c>
      <c r="H1596" s="394" t="s">
        <v>7232</v>
      </c>
      <c r="I1596" s="397">
        <v>300</v>
      </c>
      <c r="J1596" s="394" t="s">
        <v>7098</v>
      </c>
      <c r="K1596" s="384">
        <v>2</v>
      </c>
      <c r="L1596" s="384">
        <v>5</v>
      </c>
      <c r="M1596" s="385" t="s">
        <v>7025</v>
      </c>
      <c r="N1596" s="382" t="s">
        <v>7105</v>
      </c>
      <c r="O1596" s="386">
        <v>600</v>
      </c>
    </row>
    <row r="1597" spans="1:15" ht="16.8" customHeight="1" thickBot="1" x14ac:dyDescent="0.35">
      <c r="A1597" s="351" t="s">
        <v>7158</v>
      </c>
      <c r="B1597" s="413" t="s">
        <v>7169</v>
      </c>
      <c r="C1597" s="365" t="s">
        <v>6133</v>
      </c>
      <c r="D1597" s="366" t="s">
        <v>6126</v>
      </c>
      <c r="E1597" s="384" t="s">
        <v>4139</v>
      </c>
      <c r="F1597" s="394" t="s">
        <v>7230</v>
      </c>
      <c r="G1597" s="394" t="s">
        <v>7233</v>
      </c>
      <c r="H1597" s="394" t="s">
        <v>7232</v>
      </c>
      <c r="I1597" s="397">
        <v>300</v>
      </c>
      <c r="J1597" s="394" t="s">
        <v>7098</v>
      </c>
      <c r="K1597" s="384">
        <v>1</v>
      </c>
      <c r="L1597" s="384">
        <v>5</v>
      </c>
      <c r="M1597" s="385" t="s">
        <v>7198</v>
      </c>
      <c r="N1597" s="382" t="s">
        <v>7098</v>
      </c>
      <c r="O1597" s="386">
        <v>300</v>
      </c>
    </row>
    <row r="1598" spans="1:15" ht="16.8" customHeight="1" thickBot="1" x14ac:dyDescent="0.35">
      <c r="A1598" s="351" t="s">
        <v>1353</v>
      </c>
      <c r="B1598" s="365" t="s">
        <v>6072</v>
      </c>
      <c r="C1598" s="365" t="s">
        <v>6133</v>
      </c>
      <c r="D1598" s="345" t="s">
        <v>6128</v>
      </c>
      <c r="E1598" s="384" t="s">
        <v>4139</v>
      </c>
      <c r="F1598" s="394" t="s">
        <v>7230</v>
      </c>
      <c r="G1598" s="394" t="s">
        <v>7231</v>
      </c>
      <c r="H1598" s="394" t="s">
        <v>7232</v>
      </c>
      <c r="I1598" s="397">
        <v>300</v>
      </c>
      <c r="J1598" s="394" t="s">
        <v>7098</v>
      </c>
      <c r="K1598" s="384">
        <v>3</v>
      </c>
      <c r="L1598" s="384">
        <v>6</v>
      </c>
      <c r="M1598" s="385" t="s">
        <v>1352</v>
      </c>
      <c r="N1598" s="382" t="s">
        <v>7100</v>
      </c>
      <c r="O1598" s="386">
        <v>900</v>
      </c>
    </row>
    <row r="1599" spans="1:15" ht="16.8" customHeight="1" thickBot="1" x14ac:dyDescent="0.35">
      <c r="A1599" s="351" t="s">
        <v>738</v>
      </c>
      <c r="B1599" s="414" t="s">
        <v>1119</v>
      </c>
      <c r="C1599" s="365" t="s">
        <v>6133</v>
      </c>
      <c r="D1599" s="366" t="s">
        <v>6126</v>
      </c>
      <c r="E1599" s="384" t="s">
        <v>4139</v>
      </c>
      <c r="F1599" s="394" t="s">
        <v>7230</v>
      </c>
      <c r="G1599" s="394" t="s">
        <v>7231</v>
      </c>
      <c r="H1599" s="394" t="s">
        <v>7232</v>
      </c>
      <c r="I1599" s="397">
        <v>700</v>
      </c>
      <c r="J1599" s="394" t="s">
        <v>7107</v>
      </c>
      <c r="K1599" s="384">
        <v>1</v>
      </c>
      <c r="L1599" s="384">
        <v>6</v>
      </c>
      <c r="M1599" s="385" t="s">
        <v>737</v>
      </c>
      <c r="N1599" s="382" t="s">
        <v>7107</v>
      </c>
      <c r="O1599" s="386">
        <v>700</v>
      </c>
    </row>
    <row r="1600" spans="1:15" ht="16.8" customHeight="1" thickBot="1" x14ac:dyDescent="0.35">
      <c r="A1600" s="351" t="s">
        <v>7159</v>
      </c>
      <c r="B1600" s="413" t="s">
        <v>7169</v>
      </c>
      <c r="C1600" s="365" t="s">
        <v>6133</v>
      </c>
      <c r="D1600" s="366" t="s">
        <v>6126</v>
      </c>
      <c r="E1600" s="384" t="s">
        <v>4139</v>
      </c>
      <c r="F1600" s="394" t="s">
        <v>7230</v>
      </c>
      <c r="G1600" s="394" t="s">
        <v>7233</v>
      </c>
      <c r="H1600" s="394" t="s">
        <v>7232</v>
      </c>
      <c r="I1600" s="395">
        <v>1</v>
      </c>
      <c r="J1600" s="394" t="s">
        <v>7101</v>
      </c>
      <c r="K1600" s="384">
        <v>1</v>
      </c>
      <c r="L1600" s="384">
        <v>6</v>
      </c>
      <c r="M1600" s="385" t="s">
        <v>7199</v>
      </c>
      <c r="N1600" s="382" t="s">
        <v>7101</v>
      </c>
      <c r="O1600" s="383">
        <v>1</v>
      </c>
    </row>
    <row r="1601" spans="1:15" ht="16.8" customHeight="1" thickBot="1" x14ac:dyDescent="0.35">
      <c r="A1601" s="351" t="s">
        <v>5506</v>
      </c>
      <c r="B1601" s="420" t="s">
        <v>6089</v>
      </c>
      <c r="C1601" s="365" t="s">
        <v>6133</v>
      </c>
      <c r="D1601" s="345" t="s">
        <v>6128</v>
      </c>
      <c r="E1601" s="384" t="s">
        <v>4139</v>
      </c>
      <c r="F1601" s="394" t="s">
        <v>7230</v>
      </c>
      <c r="G1601" s="394" t="s">
        <v>7231</v>
      </c>
      <c r="H1601" s="394" t="s">
        <v>7232</v>
      </c>
      <c r="I1601" s="397">
        <v>300</v>
      </c>
      <c r="J1601" s="394" t="s">
        <v>7098</v>
      </c>
      <c r="K1601" s="384">
        <v>1</v>
      </c>
      <c r="L1601" s="384">
        <v>7</v>
      </c>
      <c r="M1601" s="385" t="s">
        <v>5505</v>
      </c>
      <c r="N1601" s="382" t="s">
        <v>7098</v>
      </c>
      <c r="O1601" s="386">
        <v>300</v>
      </c>
    </row>
    <row r="1602" spans="1:15" ht="16.8" customHeight="1" thickBot="1" x14ac:dyDescent="0.35">
      <c r="A1602" s="351" t="s">
        <v>6920</v>
      </c>
      <c r="B1602" s="428" t="s">
        <v>6891</v>
      </c>
      <c r="C1602" s="365" t="s">
        <v>6133</v>
      </c>
      <c r="D1602" s="366" t="s">
        <v>6126</v>
      </c>
      <c r="E1602" s="384" t="s">
        <v>4139</v>
      </c>
      <c r="F1602" s="394" t="s">
        <v>7230</v>
      </c>
      <c r="G1602" s="394" t="s">
        <v>7231</v>
      </c>
      <c r="H1602" s="394" t="s">
        <v>7232</v>
      </c>
      <c r="I1602" s="397">
        <v>700</v>
      </c>
      <c r="J1602" s="394" t="s">
        <v>7107</v>
      </c>
      <c r="K1602" s="384">
        <v>1</v>
      </c>
      <c r="L1602" s="384">
        <v>8</v>
      </c>
      <c r="M1602" s="385" t="s">
        <v>759</v>
      </c>
      <c r="N1602" s="382" t="s">
        <v>7107</v>
      </c>
      <c r="O1602" s="386">
        <v>700</v>
      </c>
    </row>
    <row r="1603" spans="1:15" ht="16.8" customHeight="1" thickBot="1" x14ac:dyDescent="0.35">
      <c r="A1603" s="351" t="s">
        <v>1354</v>
      </c>
      <c r="B1603" s="365" t="s">
        <v>6072</v>
      </c>
      <c r="C1603" s="365" t="s">
        <v>6133</v>
      </c>
      <c r="D1603" s="366" t="s">
        <v>6126</v>
      </c>
      <c r="E1603" s="384" t="s">
        <v>4139</v>
      </c>
      <c r="F1603" s="394" t="s">
        <v>7230</v>
      </c>
      <c r="G1603" s="394" t="s">
        <v>7231</v>
      </c>
      <c r="H1603" s="394" t="s">
        <v>7232</v>
      </c>
      <c r="I1603" s="397">
        <v>300</v>
      </c>
      <c r="J1603" s="394" t="s">
        <v>7098</v>
      </c>
      <c r="K1603" s="384">
        <v>3</v>
      </c>
      <c r="L1603" s="384">
        <v>8</v>
      </c>
      <c r="M1603" s="385" t="s">
        <v>1355</v>
      </c>
      <c r="N1603" s="382" t="s">
        <v>7100</v>
      </c>
      <c r="O1603" s="386">
        <v>900</v>
      </c>
    </row>
    <row r="1604" spans="1:15" ht="16.8" customHeight="1" thickBot="1" x14ac:dyDescent="0.35">
      <c r="A1604" s="351" t="s">
        <v>1350</v>
      </c>
      <c r="B1604" s="365" t="s">
        <v>6072</v>
      </c>
      <c r="C1604" s="365" t="s">
        <v>6133</v>
      </c>
      <c r="D1604" s="366" t="s">
        <v>6126</v>
      </c>
      <c r="E1604" s="384" t="s">
        <v>4139</v>
      </c>
      <c r="F1604" s="394" t="s">
        <v>7230</v>
      </c>
      <c r="G1604" s="394" t="s">
        <v>7231</v>
      </c>
      <c r="H1604" s="394" t="s">
        <v>7232</v>
      </c>
      <c r="I1604" s="395">
        <v>1</v>
      </c>
      <c r="J1604" s="394" t="s">
        <v>7101</v>
      </c>
      <c r="K1604" s="384">
        <v>3</v>
      </c>
      <c r="L1604" s="384" t="s">
        <v>1775</v>
      </c>
      <c r="M1604" s="385" t="s">
        <v>1351</v>
      </c>
      <c r="N1604" s="382" t="s">
        <v>7103</v>
      </c>
      <c r="O1604" s="383">
        <v>3</v>
      </c>
    </row>
    <row r="1605" spans="1:15" ht="16.8" customHeight="1" thickBot="1" x14ac:dyDescent="0.35">
      <c r="A1605" s="351" t="s">
        <v>690</v>
      </c>
      <c r="B1605" s="396" t="s">
        <v>6058</v>
      </c>
      <c r="C1605" s="365" t="s">
        <v>6145</v>
      </c>
      <c r="D1605" s="366" t="s">
        <v>6126</v>
      </c>
      <c r="E1605" s="384" t="s">
        <v>4139</v>
      </c>
      <c r="F1605" s="394" t="s">
        <v>7230</v>
      </c>
      <c r="G1605" s="394" t="s">
        <v>7231</v>
      </c>
      <c r="H1605" s="394" t="s">
        <v>7232</v>
      </c>
      <c r="I1605" s="397">
        <v>300</v>
      </c>
      <c r="J1605" s="394" t="s">
        <v>7098</v>
      </c>
      <c r="K1605" s="384">
        <v>5</v>
      </c>
      <c r="L1605" s="384">
        <v>4</v>
      </c>
      <c r="M1605" s="385" t="s">
        <v>688</v>
      </c>
      <c r="N1605" s="382" t="s">
        <v>7109</v>
      </c>
      <c r="O1605" s="383">
        <v>1.5</v>
      </c>
    </row>
    <row r="1606" spans="1:15" ht="16.8" customHeight="1" thickBot="1" x14ac:dyDescent="0.35">
      <c r="A1606" s="351" t="s">
        <v>4339</v>
      </c>
      <c r="B1606" s="400" t="s">
        <v>6093</v>
      </c>
      <c r="C1606" s="365" t="s">
        <v>6145</v>
      </c>
      <c r="D1606" s="366" t="s">
        <v>6126</v>
      </c>
      <c r="E1606" s="384" t="s">
        <v>4139</v>
      </c>
      <c r="F1606" s="394" t="s">
        <v>7230</v>
      </c>
      <c r="G1606" s="394" t="s">
        <v>7231</v>
      </c>
      <c r="H1606" s="394" t="s">
        <v>7232</v>
      </c>
      <c r="I1606" s="397">
        <v>300</v>
      </c>
      <c r="J1606" s="394" t="s">
        <v>7098</v>
      </c>
      <c r="K1606" s="384">
        <v>1</v>
      </c>
      <c r="L1606" s="384">
        <v>4</v>
      </c>
      <c r="M1606" s="385" t="s">
        <v>4338</v>
      </c>
      <c r="N1606" s="382" t="s">
        <v>7098</v>
      </c>
      <c r="O1606" s="386">
        <v>300</v>
      </c>
    </row>
    <row r="1607" spans="1:15" ht="16.8" customHeight="1" thickBot="1" x14ac:dyDescent="0.35">
      <c r="A1607" s="351" t="s">
        <v>4755</v>
      </c>
      <c r="B1607" s="415" t="s">
        <v>6886</v>
      </c>
      <c r="C1607" s="365" t="s">
        <v>6145</v>
      </c>
      <c r="D1607" s="366" t="s">
        <v>6126</v>
      </c>
      <c r="E1607" s="384" t="s">
        <v>4139</v>
      </c>
      <c r="F1607" s="394" t="s">
        <v>7230</v>
      </c>
      <c r="G1607" s="394" t="s">
        <v>7231</v>
      </c>
      <c r="H1607" s="394" t="s">
        <v>7232</v>
      </c>
      <c r="I1607" s="397">
        <v>300</v>
      </c>
      <c r="J1607" s="394" t="s">
        <v>7098</v>
      </c>
      <c r="K1607" s="384">
        <v>1</v>
      </c>
      <c r="L1607" s="384">
        <v>4</v>
      </c>
      <c r="M1607" s="385" t="s">
        <v>4754</v>
      </c>
      <c r="N1607" s="382" t="s">
        <v>7098</v>
      </c>
      <c r="O1607" s="386">
        <v>300</v>
      </c>
    </row>
    <row r="1608" spans="1:15" ht="16.8" customHeight="1" thickBot="1" x14ac:dyDescent="0.35">
      <c r="A1608" s="351" t="s">
        <v>5508</v>
      </c>
      <c r="B1608" s="417" t="s">
        <v>6059</v>
      </c>
      <c r="C1608" s="365" t="s">
        <v>6875</v>
      </c>
      <c r="D1608" s="366" t="s">
        <v>6126</v>
      </c>
      <c r="E1608" s="384" t="s">
        <v>4139</v>
      </c>
      <c r="F1608" s="394" t="s">
        <v>7230</v>
      </c>
      <c r="G1608" s="394" t="s">
        <v>7231</v>
      </c>
      <c r="H1608" s="394" t="s">
        <v>7232</v>
      </c>
      <c r="I1608" s="397">
        <v>300</v>
      </c>
      <c r="J1608" s="394" t="s">
        <v>7098</v>
      </c>
      <c r="K1608" s="384">
        <v>1</v>
      </c>
      <c r="L1608" s="384">
        <v>1</v>
      </c>
      <c r="M1608" s="385" t="s">
        <v>5507</v>
      </c>
      <c r="N1608" s="382" t="s">
        <v>7098</v>
      </c>
      <c r="O1608" s="386">
        <v>300</v>
      </c>
    </row>
    <row r="1609" spans="1:15" ht="16.8" customHeight="1" thickBot="1" x14ac:dyDescent="0.35">
      <c r="A1609" s="351" t="s">
        <v>2168</v>
      </c>
      <c r="B1609" s="422" t="s">
        <v>1106</v>
      </c>
      <c r="C1609" s="365" t="s">
        <v>6875</v>
      </c>
      <c r="D1609" s="366" t="s">
        <v>6126</v>
      </c>
      <c r="E1609" s="384" t="s">
        <v>4139</v>
      </c>
      <c r="F1609" s="394" t="s">
        <v>7230</v>
      </c>
      <c r="G1609" s="394" t="s">
        <v>7231</v>
      </c>
      <c r="H1609" s="394" t="s">
        <v>7232</v>
      </c>
      <c r="I1609" s="397">
        <v>300</v>
      </c>
      <c r="J1609" s="394" t="s">
        <v>7098</v>
      </c>
      <c r="K1609" s="384">
        <v>2</v>
      </c>
      <c r="L1609" s="384">
        <v>2</v>
      </c>
      <c r="M1609" s="385" t="s">
        <v>2169</v>
      </c>
      <c r="N1609" s="382" t="s">
        <v>7105</v>
      </c>
      <c r="O1609" s="386">
        <v>600</v>
      </c>
    </row>
    <row r="1610" spans="1:15" ht="16.8" customHeight="1" thickBot="1" x14ac:dyDescent="0.35">
      <c r="A1610" s="351" t="s">
        <v>1251</v>
      </c>
      <c r="B1610" s="428" t="s">
        <v>6891</v>
      </c>
      <c r="C1610" s="365" t="s">
        <v>6875</v>
      </c>
      <c r="D1610" s="366" t="s">
        <v>6126</v>
      </c>
      <c r="E1610" s="384" t="s">
        <v>4139</v>
      </c>
      <c r="F1610" s="394" t="s">
        <v>7230</v>
      </c>
      <c r="G1610" s="394" t="s">
        <v>7231</v>
      </c>
      <c r="H1610" s="394" t="s">
        <v>7232</v>
      </c>
      <c r="I1610" s="397">
        <v>300</v>
      </c>
      <c r="J1610" s="394" t="s">
        <v>7098</v>
      </c>
      <c r="K1610" s="384">
        <v>3</v>
      </c>
      <c r="L1610" s="384">
        <v>2</v>
      </c>
      <c r="M1610" s="385" t="s">
        <v>1250</v>
      </c>
      <c r="N1610" s="382" t="s">
        <v>7100</v>
      </c>
      <c r="O1610" s="386">
        <v>900</v>
      </c>
    </row>
    <row r="1611" spans="1:15" ht="16.8" customHeight="1" thickBot="1" x14ac:dyDescent="0.35">
      <c r="A1611" s="351" t="s">
        <v>5509</v>
      </c>
      <c r="B1611" s="400" t="s">
        <v>6093</v>
      </c>
      <c r="C1611" s="365" t="s">
        <v>6875</v>
      </c>
      <c r="D1611" s="366" t="s">
        <v>6126</v>
      </c>
      <c r="E1611" s="384" t="s">
        <v>4139</v>
      </c>
      <c r="F1611" s="394" t="s">
        <v>7230</v>
      </c>
      <c r="G1611" s="394" t="s">
        <v>7231</v>
      </c>
      <c r="H1611" s="394" t="s">
        <v>7232</v>
      </c>
      <c r="I1611" s="397">
        <v>300</v>
      </c>
      <c r="J1611" s="394" t="s">
        <v>7098</v>
      </c>
      <c r="K1611" s="384">
        <v>2</v>
      </c>
      <c r="L1611" s="384">
        <v>2</v>
      </c>
      <c r="M1611" s="385" t="s">
        <v>5510</v>
      </c>
      <c r="N1611" s="382" t="s">
        <v>7105</v>
      </c>
      <c r="O1611" s="386">
        <v>600</v>
      </c>
    </row>
    <row r="1612" spans="1:15" ht="16.8" customHeight="1" thickBot="1" x14ac:dyDescent="0.35">
      <c r="A1612" s="351" t="s">
        <v>2170</v>
      </c>
      <c r="B1612" s="420" t="s">
        <v>6089</v>
      </c>
      <c r="C1612" s="365" t="s">
        <v>6875</v>
      </c>
      <c r="D1612" s="366" t="s">
        <v>6126</v>
      </c>
      <c r="E1612" s="384" t="s">
        <v>4139</v>
      </c>
      <c r="F1612" s="394" t="s">
        <v>7230</v>
      </c>
      <c r="G1612" s="394" t="s">
        <v>7231</v>
      </c>
      <c r="H1612" s="394" t="s">
        <v>7232</v>
      </c>
      <c r="I1612" s="395">
        <v>1.4</v>
      </c>
      <c r="J1612" s="394" t="s">
        <v>7099</v>
      </c>
      <c r="K1612" s="384">
        <v>2</v>
      </c>
      <c r="L1612" s="384">
        <v>2</v>
      </c>
      <c r="M1612" s="385" t="s">
        <v>2171</v>
      </c>
      <c r="N1612" s="382" t="s">
        <v>7115</v>
      </c>
      <c r="O1612" s="383">
        <v>2.8</v>
      </c>
    </row>
    <row r="1613" spans="1:15" ht="16.8" customHeight="1" thickBot="1" x14ac:dyDescent="0.35">
      <c r="A1613" s="351" t="s">
        <v>6921</v>
      </c>
      <c r="B1613" s="425" t="s">
        <v>6970</v>
      </c>
      <c r="C1613" s="365" t="s">
        <v>6875</v>
      </c>
      <c r="D1613" s="366" t="s">
        <v>6126</v>
      </c>
      <c r="E1613" s="384" t="s">
        <v>4139</v>
      </c>
      <c r="F1613" s="394" t="s">
        <v>7230</v>
      </c>
      <c r="G1613" s="394" t="s">
        <v>7231</v>
      </c>
      <c r="H1613" s="394" t="s">
        <v>7232</v>
      </c>
      <c r="I1613" s="397">
        <v>300</v>
      </c>
      <c r="J1613" s="394" t="s">
        <v>7098</v>
      </c>
      <c r="K1613" s="384">
        <v>1</v>
      </c>
      <c r="L1613" s="384">
        <v>2</v>
      </c>
      <c r="M1613" s="385" t="s">
        <v>7026</v>
      </c>
      <c r="N1613" s="382" t="s">
        <v>7098</v>
      </c>
      <c r="O1613" s="386">
        <v>300</v>
      </c>
    </row>
    <row r="1614" spans="1:15" ht="16.8" customHeight="1" thickBot="1" x14ac:dyDescent="0.35">
      <c r="A1614" s="351" t="s">
        <v>1562</v>
      </c>
      <c r="B1614" s="428" t="s">
        <v>6891</v>
      </c>
      <c r="C1614" s="365" t="s">
        <v>6875</v>
      </c>
      <c r="D1614" s="366" t="s">
        <v>6126</v>
      </c>
      <c r="E1614" s="384" t="s">
        <v>4139</v>
      </c>
      <c r="F1614" s="394" t="s">
        <v>7230</v>
      </c>
      <c r="G1614" s="394" t="s">
        <v>7231</v>
      </c>
      <c r="H1614" s="394" t="s">
        <v>7232</v>
      </c>
      <c r="I1614" s="397">
        <v>300</v>
      </c>
      <c r="J1614" s="394" t="s">
        <v>7098</v>
      </c>
      <c r="K1614" s="384">
        <v>7</v>
      </c>
      <c r="L1614" s="384">
        <v>3</v>
      </c>
      <c r="M1614" s="385" t="s">
        <v>1563</v>
      </c>
      <c r="N1614" s="382" t="s">
        <v>7125</v>
      </c>
      <c r="O1614" s="383">
        <v>2.1</v>
      </c>
    </row>
    <row r="1615" spans="1:15" ht="16.8" customHeight="1" thickBot="1" x14ac:dyDescent="0.35">
      <c r="A1615" s="351" t="s">
        <v>2994</v>
      </c>
      <c r="B1615" s="428" t="s">
        <v>6891</v>
      </c>
      <c r="C1615" s="365" t="s">
        <v>6875</v>
      </c>
      <c r="D1615" s="366" t="s">
        <v>6126</v>
      </c>
      <c r="E1615" s="384" t="s">
        <v>4139</v>
      </c>
      <c r="F1615" s="394" t="s">
        <v>7230</v>
      </c>
      <c r="G1615" s="394" t="s">
        <v>7231</v>
      </c>
      <c r="H1615" s="394" t="s">
        <v>7232</v>
      </c>
      <c r="I1615" s="397">
        <v>300</v>
      </c>
      <c r="J1615" s="394" t="s">
        <v>7098</v>
      </c>
      <c r="K1615" s="384">
        <v>1</v>
      </c>
      <c r="L1615" s="384">
        <v>3</v>
      </c>
      <c r="M1615" s="385" t="s">
        <v>2995</v>
      </c>
      <c r="N1615" s="382" t="s">
        <v>7098</v>
      </c>
      <c r="O1615" s="386">
        <v>300</v>
      </c>
    </row>
    <row r="1616" spans="1:15" ht="16.8" customHeight="1" thickBot="1" x14ac:dyDescent="0.35">
      <c r="A1616" s="351" t="s">
        <v>1252</v>
      </c>
      <c r="B1616" s="365" t="s">
        <v>6072</v>
      </c>
      <c r="C1616" s="365" t="s">
        <v>6875</v>
      </c>
      <c r="D1616" s="366" t="s">
        <v>6126</v>
      </c>
      <c r="E1616" s="384" t="s">
        <v>4139</v>
      </c>
      <c r="F1616" s="394" t="s">
        <v>7230</v>
      </c>
      <c r="G1616" s="394" t="s">
        <v>7231</v>
      </c>
      <c r="H1616" s="394" t="s">
        <v>7232</v>
      </c>
      <c r="I1616" s="397">
        <v>300</v>
      </c>
      <c r="J1616" s="394" t="s">
        <v>7098</v>
      </c>
      <c r="K1616" s="384">
        <v>4</v>
      </c>
      <c r="L1616" s="384">
        <v>3</v>
      </c>
      <c r="M1616" s="385" t="s">
        <v>1253</v>
      </c>
      <c r="N1616" s="382" t="s">
        <v>7104</v>
      </c>
      <c r="O1616" s="383">
        <v>1.2</v>
      </c>
    </row>
    <row r="1617" spans="1:15" ht="16.8" customHeight="1" thickBot="1" x14ac:dyDescent="0.35">
      <c r="A1617" s="351" t="s">
        <v>2873</v>
      </c>
      <c r="B1617" s="430" t="s">
        <v>6071</v>
      </c>
      <c r="C1617" s="365" t="s">
        <v>6875</v>
      </c>
      <c r="D1617" s="366" t="s">
        <v>6126</v>
      </c>
      <c r="E1617" s="384" t="s">
        <v>4139</v>
      </c>
      <c r="F1617" s="394" t="s">
        <v>7230</v>
      </c>
      <c r="G1617" s="394" t="s">
        <v>7231</v>
      </c>
      <c r="H1617" s="394" t="s">
        <v>7232</v>
      </c>
      <c r="I1617" s="397">
        <v>500</v>
      </c>
      <c r="J1617" s="394" t="s">
        <v>7095</v>
      </c>
      <c r="K1617" s="384">
        <v>1</v>
      </c>
      <c r="L1617" s="384">
        <v>3</v>
      </c>
      <c r="M1617" s="385" t="s">
        <v>2872</v>
      </c>
      <c r="N1617" s="382" t="s">
        <v>7095</v>
      </c>
      <c r="O1617" s="386">
        <v>500</v>
      </c>
    </row>
    <row r="1618" spans="1:15" ht="16.8" customHeight="1" thickBot="1" x14ac:dyDescent="0.35">
      <c r="A1618" s="351" t="s">
        <v>661</v>
      </c>
      <c r="B1618" s="396" t="s">
        <v>6058</v>
      </c>
      <c r="C1618" s="365" t="s">
        <v>6875</v>
      </c>
      <c r="D1618" s="366" t="s">
        <v>6126</v>
      </c>
      <c r="E1618" s="384" t="s">
        <v>4139</v>
      </c>
      <c r="F1618" s="394" t="s">
        <v>7230</v>
      </c>
      <c r="G1618" s="394" t="s">
        <v>7231</v>
      </c>
      <c r="H1618" s="394" t="s">
        <v>7232</v>
      </c>
      <c r="I1618" s="397">
        <v>300</v>
      </c>
      <c r="J1618" s="394" t="s">
        <v>7098</v>
      </c>
      <c r="K1618" s="384">
        <v>1</v>
      </c>
      <c r="L1618" s="384">
        <v>3</v>
      </c>
      <c r="M1618" s="385" t="s">
        <v>662</v>
      </c>
      <c r="N1618" s="382" t="s">
        <v>7098</v>
      </c>
      <c r="O1618" s="386">
        <v>300</v>
      </c>
    </row>
    <row r="1619" spans="1:15" ht="16.8" customHeight="1" thickBot="1" x14ac:dyDescent="0.35">
      <c r="A1619" s="351" t="s">
        <v>664</v>
      </c>
      <c r="B1619" s="408" t="s">
        <v>1134</v>
      </c>
      <c r="C1619" s="365" t="s">
        <v>6875</v>
      </c>
      <c r="D1619" s="366" t="s">
        <v>6126</v>
      </c>
      <c r="E1619" s="384" t="s">
        <v>4139</v>
      </c>
      <c r="F1619" s="394" t="s">
        <v>7230</v>
      </c>
      <c r="G1619" s="394" t="s">
        <v>7231</v>
      </c>
      <c r="H1619" s="394" t="s">
        <v>7232</v>
      </c>
      <c r="I1619" s="395">
        <v>1</v>
      </c>
      <c r="J1619" s="394" t="s">
        <v>7101</v>
      </c>
      <c r="K1619" s="384">
        <v>3</v>
      </c>
      <c r="L1619" s="384">
        <v>3</v>
      </c>
      <c r="M1619" s="385" t="s">
        <v>663</v>
      </c>
      <c r="N1619" s="382" t="s">
        <v>7103</v>
      </c>
      <c r="O1619" s="383">
        <v>3</v>
      </c>
    </row>
    <row r="1620" spans="1:15" ht="16.8" customHeight="1" thickBot="1" x14ac:dyDescent="0.35">
      <c r="A1620" s="351" t="s">
        <v>3638</v>
      </c>
      <c r="B1620" s="420" t="s">
        <v>6089</v>
      </c>
      <c r="C1620" s="365" t="s">
        <v>6875</v>
      </c>
      <c r="D1620" s="345" t="s">
        <v>6128</v>
      </c>
      <c r="E1620" s="384" t="s">
        <v>4139</v>
      </c>
      <c r="F1620" s="394" t="s">
        <v>7230</v>
      </c>
      <c r="G1620" s="394" t="s">
        <v>7231</v>
      </c>
      <c r="H1620" s="394" t="s">
        <v>7232</v>
      </c>
      <c r="I1620" s="397">
        <v>500</v>
      </c>
      <c r="J1620" s="394" t="s">
        <v>7095</v>
      </c>
      <c r="K1620" s="384">
        <v>1</v>
      </c>
      <c r="L1620" s="384">
        <v>3</v>
      </c>
      <c r="M1620" s="385" t="s">
        <v>3637</v>
      </c>
      <c r="N1620" s="382" t="s">
        <v>7095</v>
      </c>
      <c r="O1620" s="386">
        <v>500</v>
      </c>
    </row>
    <row r="1621" spans="1:15" ht="16.8" customHeight="1" thickBot="1" x14ac:dyDescent="0.35">
      <c r="A1621" s="351" t="s">
        <v>7133</v>
      </c>
      <c r="B1621" s="420" t="s">
        <v>6089</v>
      </c>
      <c r="C1621" s="365" t="s">
        <v>6875</v>
      </c>
      <c r="D1621" s="366" t="s">
        <v>6126</v>
      </c>
      <c r="E1621" s="384" t="s">
        <v>4139</v>
      </c>
      <c r="F1621" s="394" t="s">
        <v>7230</v>
      </c>
      <c r="G1621" s="394" t="s">
        <v>7231</v>
      </c>
      <c r="H1621" s="394" t="s">
        <v>7232</v>
      </c>
      <c r="I1621" s="395">
        <v>1.4</v>
      </c>
      <c r="J1621" s="394" t="s">
        <v>7099</v>
      </c>
      <c r="K1621" s="384">
        <v>1</v>
      </c>
      <c r="L1621" s="384">
        <v>3</v>
      </c>
      <c r="M1621" s="385" t="s">
        <v>3389</v>
      </c>
      <c r="N1621" s="382" t="s">
        <v>7099</v>
      </c>
      <c r="O1621" s="383">
        <v>1.4</v>
      </c>
    </row>
    <row r="1622" spans="1:15" ht="16.8" customHeight="1" thickBot="1" x14ac:dyDescent="0.35">
      <c r="A1622" s="351" t="s">
        <v>5754</v>
      </c>
      <c r="B1622" s="401" t="s">
        <v>5944</v>
      </c>
      <c r="C1622" s="365" t="s">
        <v>6875</v>
      </c>
      <c r="D1622" s="366" t="s">
        <v>6126</v>
      </c>
      <c r="E1622" s="384" t="s">
        <v>4139</v>
      </c>
      <c r="F1622" s="394" t="s">
        <v>7230</v>
      </c>
      <c r="G1622" s="394" t="s">
        <v>7231</v>
      </c>
      <c r="H1622" s="394" t="s">
        <v>7232</v>
      </c>
      <c r="I1622" s="397">
        <v>300</v>
      </c>
      <c r="J1622" s="394" t="s">
        <v>7098</v>
      </c>
      <c r="K1622" s="384">
        <v>1</v>
      </c>
      <c r="L1622" s="384">
        <v>3</v>
      </c>
      <c r="M1622" s="385" t="s">
        <v>5753</v>
      </c>
      <c r="N1622" s="382" t="s">
        <v>7098</v>
      </c>
      <c r="O1622" s="386">
        <v>300</v>
      </c>
    </row>
    <row r="1623" spans="1:15" ht="16.8" customHeight="1" thickBot="1" x14ac:dyDescent="0.35">
      <c r="A1623" s="351" t="s">
        <v>2996</v>
      </c>
      <c r="B1623" s="402" t="s">
        <v>6094</v>
      </c>
      <c r="C1623" s="365" t="s">
        <v>6875</v>
      </c>
      <c r="D1623" s="366" t="s">
        <v>6126</v>
      </c>
      <c r="E1623" s="384" t="s">
        <v>4139</v>
      </c>
      <c r="F1623" s="394" t="s">
        <v>7230</v>
      </c>
      <c r="G1623" s="394" t="s">
        <v>7231</v>
      </c>
      <c r="H1623" s="394" t="s">
        <v>7232</v>
      </c>
      <c r="I1623" s="397">
        <v>300</v>
      </c>
      <c r="J1623" s="394" t="s">
        <v>7098</v>
      </c>
      <c r="K1623" s="384">
        <v>1</v>
      </c>
      <c r="L1623" s="384">
        <v>3</v>
      </c>
      <c r="M1623" s="385" t="s">
        <v>2997</v>
      </c>
      <c r="N1623" s="382" t="s">
        <v>7098</v>
      </c>
      <c r="O1623" s="386">
        <v>300</v>
      </c>
    </row>
    <row r="1624" spans="1:15" ht="16.8" customHeight="1" thickBot="1" x14ac:dyDescent="0.35">
      <c r="A1624" s="351" t="s">
        <v>3390</v>
      </c>
      <c r="B1624" s="411" t="s">
        <v>6087</v>
      </c>
      <c r="C1624" s="365" t="s">
        <v>6875</v>
      </c>
      <c r="D1624" s="366" t="s">
        <v>6126</v>
      </c>
      <c r="E1624" s="384" t="s">
        <v>4139</v>
      </c>
      <c r="F1624" s="394" t="s">
        <v>7230</v>
      </c>
      <c r="G1624" s="394" t="s">
        <v>7231</v>
      </c>
      <c r="H1624" s="394" t="s">
        <v>7232</v>
      </c>
      <c r="I1624" s="397">
        <v>300</v>
      </c>
      <c r="J1624" s="394" t="s">
        <v>7098</v>
      </c>
      <c r="K1624" s="384">
        <v>2</v>
      </c>
      <c r="L1624" s="384">
        <v>3</v>
      </c>
      <c r="M1624" s="385" t="s">
        <v>3391</v>
      </c>
      <c r="N1624" s="382" t="s">
        <v>7105</v>
      </c>
      <c r="O1624" s="386">
        <v>600</v>
      </c>
    </row>
    <row r="1625" spans="1:15" ht="16.8" customHeight="1" thickBot="1" x14ac:dyDescent="0.35">
      <c r="A1625" s="351" t="s">
        <v>6922</v>
      </c>
      <c r="B1625" s="396" t="s">
        <v>6110</v>
      </c>
      <c r="C1625" s="365" t="s">
        <v>6875</v>
      </c>
      <c r="D1625" s="366" t="s">
        <v>6126</v>
      </c>
      <c r="E1625" s="384" t="s">
        <v>4139</v>
      </c>
      <c r="F1625" s="394" t="s">
        <v>7230</v>
      </c>
      <c r="G1625" s="394" t="s">
        <v>7231</v>
      </c>
      <c r="H1625" s="394" t="s">
        <v>7232</v>
      </c>
      <c r="I1625" s="397">
        <v>300</v>
      </c>
      <c r="J1625" s="394" t="s">
        <v>7098</v>
      </c>
      <c r="K1625" s="384">
        <v>1</v>
      </c>
      <c r="L1625" s="384">
        <v>3</v>
      </c>
      <c r="M1625" s="385" t="s">
        <v>7027</v>
      </c>
      <c r="N1625" s="382" t="s">
        <v>7098</v>
      </c>
      <c r="O1625" s="386">
        <v>300</v>
      </c>
    </row>
    <row r="1626" spans="1:15" ht="16.8" customHeight="1" thickBot="1" x14ac:dyDescent="0.35">
      <c r="A1626" s="351" t="s">
        <v>1565</v>
      </c>
      <c r="B1626" s="423" t="s">
        <v>6986</v>
      </c>
      <c r="C1626" s="365" t="s">
        <v>6875</v>
      </c>
      <c r="D1626" s="366" t="s">
        <v>6126</v>
      </c>
      <c r="E1626" s="384" t="s">
        <v>4139</v>
      </c>
      <c r="F1626" s="394" t="s">
        <v>7230</v>
      </c>
      <c r="G1626" s="394" t="s">
        <v>7231</v>
      </c>
      <c r="H1626" s="394" t="s">
        <v>7232</v>
      </c>
      <c r="I1626" s="397">
        <v>300</v>
      </c>
      <c r="J1626" s="394" t="s">
        <v>7098</v>
      </c>
      <c r="K1626" s="384">
        <v>1</v>
      </c>
      <c r="L1626" s="384">
        <v>4</v>
      </c>
      <c r="M1626" s="385" t="s">
        <v>1564</v>
      </c>
      <c r="N1626" s="382" t="s">
        <v>7098</v>
      </c>
      <c r="O1626" s="386">
        <v>300</v>
      </c>
    </row>
    <row r="1627" spans="1:15" ht="16.8" customHeight="1" thickBot="1" x14ac:dyDescent="0.35">
      <c r="A1627" s="351" t="s">
        <v>1256</v>
      </c>
      <c r="B1627" s="419" t="s">
        <v>6075</v>
      </c>
      <c r="C1627" s="365" t="s">
        <v>6875</v>
      </c>
      <c r="D1627" s="366" t="s">
        <v>6126</v>
      </c>
      <c r="E1627" s="384" t="s">
        <v>4139</v>
      </c>
      <c r="F1627" s="394" t="s">
        <v>7230</v>
      </c>
      <c r="G1627" s="394" t="s">
        <v>7231</v>
      </c>
      <c r="H1627" s="394" t="s">
        <v>7232</v>
      </c>
      <c r="I1627" s="397">
        <v>700</v>
      </c>
      <c r="J1627" s="394" t="s">
        <v>7107</v>
      </c>
      <c r="K1627" s="384">
        <v>2</v>
      </c>
      <c r="L1627" s="384">
        <v>4</v>
      </c>
      <c r="M1627" s="385" t="s">
        <v>4340</v>
      </c>
      <c r="N1627" s="382" t="s">
        <v>7119</v>
      </c>
      <c r="O1627" s="383">
        <v>1.4</v>
      </c>
    </row>
    <row r="1628" spans="1:15" ht="16.8" customHeight="1" thickBot="1" x14ac:dyDescent="0.35">
      <c r="A1628" s="351" t="s">
        <v>1255</v>
      </c>
      <c r="B1628" s="419" t="s">
        <v>6075</v>
      </c>
      <c r="C1628" s="365" t="s">
        <v>6875</v>
      </c>
      <c r="D1628" s="366" t="s">
        <v>6126</v>
      </c>
      <c r="E1628" s="384" t="s">
        <v>4139</v>
      </c>
      <c r="F1628" s="394" t="s">
        <v>7230</v>
      </c>
      <c r="G1628" s="394" t="s">
        <v>7231</v>
      </c>
      <c r="H1628" s="394" t="s">
        <v>7232</v>
      </c>
      <c r="I1628" s="397">
        <v>300</v>
      </c>
      <c r="J1628" s="394" t="s">
        <v>7098</v>
      </c>
      <c r="K1628" s="384">
        <v>2</v>
      </c>
      <c r="L1628" s="384">
        <v>4</v>
      </c>
      <c r="M1628" s="385" t="s">
        <v>2507</v>
      </c>
      <c r="N1628" s="382" t="s">
        <v>7105</v>
      </c>
      <c r="O1628" s="386">
        <v>600</v>
      </c>
    </row>
    <row r="1629" spans="1:15" ht="16.8" customHeight="1" thickBot="1" x14ac:dyDescent="0.35">
      <c r="A1629" s="351" t="s">
        <v>1492</v>
      </c>
      <c r="B1629" s="433" t="s">
        <v>1107</v>
      </c>
      <c r="C1629" s="365" t="s">
        <v>6875</v>
      </c>
      <c r="D1629" s="366" t="s">
        <v>6126</v>
      </c>
      <c r="E1629" s="384" t="s">
        <v>4139</v>
      </c>
      <c r="F1629" s="394" t="s">
        <v>7230</v>
      </c>
      <c r="G1629" s="394" t="s">
        <v>7231</v>
      </c>
      <c r="H1629" s="394" t="s">
        <v>7232</v>
      </c>
      <c r="I1629" s="397">
        <v>300</v>
      </c>
      <c r="J1629" s="394" t="s">
        <v>7098</v>
      </c>
      <c r="K1629" s="384">
        <v>1</v>
      </c>
      <c r="L1629" s="384">
        <v>4</v>
      </c>
      <c r="M1629" s="385" t="s">
        <v>1493</v>
      </c>
      <c r="N1629" s="382" t="s">
        <v>7098</v>
      </c>
      <c r="O1629" s="386">
        <v>300</v>
      </c>
    </row>
    <row r="1630" spans="1:15" ht="16.8" customHeight="1" thickBot="1" x14ac:dyDescent="0.35">
      <c r="A1630" s="351" t="s">
        <v>1256</v>
      </c>
      <c r="B1630" s="365" t="s">
        <v>6072</v>
      </c>
      <c r="C1630" s="365" t="s">
        <v>6875</v>
      </c>
      <c r="D1630" s="366" t="s">
        <v>6126</v>
      </c>
      <c r="E1630" s="384" t="s">
        <v>4139</v>
      </c>
      <c r="F1630" s="394" t="s">
        <v>7230</v>
      </c>
      <c r="G1630" s="394" t="s">
        <v>7231</v>
      </c>
      <c r="H1630" s="394" t="s">
        <v>7232</v>
      </c>
      <c r="I1630" s="397">
        <v>300</v>
      </c>
      <c r="J1630" s="394" t="s">
        <v>7098</v>
      </c>
      <c r="K1630" s="384">
        <v>3</v>
      </c>
      <c r="L1630" s="384">
        <v>4</v>
      </c>
      <c r="M1630" s="385" t="s">
        <v>1257</v>
      </c>
      <c r="N1630" s="382" t="s">
        <v>7100</v>
      </c>
      <c r="O1630" s="386">
        <v>900</v>
      </c>
    </row>
    <row r="1631" spans="1:15" ht="16.8" customHeight="1" thickBot="1" x14ac:dyDescent="0.35">
      <c r="A1631" s="351" t="s">
        <v>1259</v>
      </c>
      <c r="B1631" s="365" t="s">
        <v>6072</v>
      </c>
      <c r="C1631" s="365" t="s">
        <v>6875</v>
      </c>
      <c r="D1631" s="366" t="s">
        <v>6126</v>
      </c>
      <c r="E1631" s="384" t="s">
        <v>4139</v>
      </c>
      <c r="F1631" s="394" t="s">
        <v>7230</v>
      </c>
      <c r="G1631" s="394" t="s">
        <v>7231</v>
      </c>
      <c r="H1631" s="394" t="s">
        <v>7232</v>
      </c>
      <c r="I1631" s="397">
        <v>300</v>
      </c>
      <c r="J1631" s="394" t="s">
        <v>7098</v>
      </c>
      <c r="K1631" s="384">
        <v>3</v>
      </c>
      <c r="L1631" s="384">
        <v>4</v>
      </c>
      <c r="M1631" s="385" t="s">
        <v>1258</v>
      </c>
      <c r="N1631" s="382" t="s">
        <v>7100</v>
      </c>
      <c r="O1631" s="386">
        <v>900</v>
      </c>
    </row>
    <row r="1632" spans="1:15" ht="16.8" customHeight="1" thickBot="1" x14ac:dyDescent="0.35">
      <c r="A1632" s="351" t="s">
        <v>1255</v>
      </c>
      <c r="B1632" s="365" t="s">
        <v>6072</v>
      </c>
      <c r="C1632" s="365" t="s">
        <v>6875</v>
      </c>
      <c r="D1632" s="366" t="s">
        <v>6126</v>
      </c>
      <c r="E1632" s="384" t="s">
        <v>4139</v>
      </c>
      <c r="F1632" s="394" t="s">
        <v>7230</v>
      </c>
      <c r="G1632" s="394" t="s">
        <v>7231</v>
      </c>
      <c r="H1632" s="394" t="s">
        <v>7232</v>
      </c>
      <c r="I1632" s="397">
        <v>300</v>
      </c>
      <c r="J1632" s="394" t="s">
        <v>7098</v>
      </c>
      <c r="K1632" s="384">
        <v>3</v>
      </c>
      <c r="L1632" s="384">
        <v>4</v>
      </c>
      <c r="M1632" s="385" t="s">
        <v>1254</v>
      </c>
      <c r="N1632" s="382" t="s">
        <v>7100</v>
      </c>
      <c r="O1632" s="386">
        <v>900</v>
      </c>
    </row>
    <row r="1633" spans="1:15" ht="16.8" customHeight="1" thickBot="1" x14ac:dyDescent="0.35">
      <c r="A1633" s="351" t="s">
        <v>691</v>
      </c>
      <c r="B1633" s="414" t="s">
        <v>1119</v>
      </c>
      <c r="C1633" s="365" t="s">
        <v>6875</v>
      </c>
      <c r="D1633" s="366" t="s">
        <v>6126</v>
      </c>
      <c r="E1633" s="384" t="s">
        <v>4139</v>
      </c>
      <c r="F1633" s="394" t="s">
        <v>7230</v>
      </c>
      <c r="G1633" s="394" t="s">
        <v>7231</v>
      </c>
      <c r="H1633" s="394" t="s">
        <v>7232</v>
      </c>
      <c r="I1633" s="397">
        <v>300</v>
      </c>
      <c r="J1633" s="394" t="s">
        <v>7098</v>
      </c>
      <c r="K1633" s="384">
        <v>5</v>
      </c>
      <c r="L1633" s="384">
        <v>4</v>
      </c>
      <c r="M1633" s="385" t="s">
        <v>692</v>
      </c>
      <c r="N1633" s="382" t="s">
        <v>7109</v>
      </c>
      <c r="O1633" s="383">
        <v>1.5</v>
      </c>
    </row>
    <row r="1634" spans="1:15" ht="16.8" customHeight="1" thickBot="1" x14ac:dyDescent="0.35">
      <c r="A1634" s="351" t="s">
        <v>1566</v>
      </c>
      <c r="B1634" s="416" t="s">
        <v>6064</v>
      </c>
      <c r="C1634" s="365" t="s">
        <v>6875</v>
      </c>
      <c r="D1634" s="366" t="s">
        <v>6126</v>
      </c>
      <c r="E1634" s="384" t="s">
        <v>4139</v>
      </c>
      <c r="F1634" s="394" t="s">
        <v>7230</v>
      </c>
      <c r="G1634" s="394" t="s">
        <v>7231</v>
      </c>
      <c r="H1634" s="394" t="s">
        <v>7232</v>
      </c>
      <c r="I1634" s="397">
        <v>300</v>
      </c>
      <c r="J1634" s="394" t="s">
        <v>7098</v>
      </c>
      <c r="K1634" s="384">
        <v>2</v>
      </c>
      <c r="L1634" s="384">
        <v>4</v>
      </c>
      <c r="M1634" s="385" t="s">
        <v>1567</v>
      </c>
      <c r="N1634" s="382" t="s">
        <v>7105</v>
      </c>
      <c r="O1634" s="386">
        <v>600</v>
      </c>
    </row>
    <row r="1635" spans="1:15" ht="16.8" customHeight="1" thickBot="1" x14ac:dyDescent="0.35">
      <c r="A1635" s="352" t="s">
        <v>2874</v>
      </c>
      <c r="B1635" s="408" t="s">
        <v>1134</v>
      </c>
      <c r="C1635" s="365" t="s">
        <v>6875</v>
      </c>
      <c r="D1635" s="345" t="s">
        <v>6128</v>
      </c>
      <c r="E1635" s="384" t="s">
        <v>4139</v>
      </c>
      <c r="F1635" s="394" t="s">
        <v>7230</v>
      </c>
      <c r="G1635" s="394" t="s">
        <v>7231</v>
      </c>
      <c r="H1635" s="394" t="s">
        <v>7232</v>
      </c>
      <c r="I1635" s="397">
        <v>300</v>
      </c>
      <c r="J1635" s="394" t="s">
        <v>7098</v>
      </c>
      <c r="K1635" s="384">
        <v>1</v>
      </c>
      <c r="L1635" s="384">
        <v>4</v>
      </c>
      <c r="M1635" s="385" t="s">
        <v>2875</v>
      </c>
      <c r="N1635" s="382" t="s">
        <v>7098</v>
      </c>
      <c r="O1635" s="386">
        <v>300</v>
      </c>
    </row>
    <row r="1636" spans="1:15" ht="16.8" customHeight="1" thickBot="1" x14ac:dyDescent="0.35">
      <c r="A1636" s="351" t="s">
        <v>4342</v>
      </c>
      <c r="B1636" s="400" t="s">
        <v>6093</v>
      </c>
      <c r="C1636" s="365" t="s">
        <v>6875</v>
      </c>
      <c r="D1636" s="366" t="s">
        <v>6126</v>
      </c>
      <c r="E1636" s="384" t="s">
        <v>4139</v>
      </c>
      <c r="F1636" s="394" t="s">
        <v>7230</v>
      </c>
      <c r="G1636" s="394" t="s">
        <v>7231</v>
      </c>
      <c r="H1636" s="394" t="s">
        <v>7232</v>
      </c>
      <c r="I1636" s="397">
        <v>700</v>
      </c>
      <c r="J1636" s="394" t="s">
        <v>7107</v>
      </c>
      <c r="K1636" s="384">
        <v>1</v>
      </c>
      <c r="L1636" s="384">
        <v>4</v>
      </c>
      <c r="M1636" s="385" t="s">
        <v>4341</v>
      </c>
      <c r="N1636" s="382" t="s">
        <v>7107</v>
      </c>
      <c r="O1636" s="386">
        <v>700</v>
      </c>
    </row>
    <row r="1637" spans="1:15" ht="16.8" customHeight="1" thickBot="1" x14ac:dyDescent="0.35">
      <c r="A1637" s="351" t="s">
        <v>1259</v>
      </c>
      <c r="B1637" s="400" t="s">
        <v>6093</v>
      </c>
      <c r="C1637" s="365" t="s">
        <v>6875</v>
      </c>
      <c r="D1637" s="366" t="s">
        <v>6126</v>
      </c>
      <c r="E1637" s="384" t="s">
        <v>4139</v>
      </c>
      <c r="F1637" s="394" t="s">
        <v>7230</v>
      </c>
      <c r="G1637" s="394" t="s">
        <v>7231</v>
      </c>
      <c r="H1637" s="394" t="s">
        <v>7232</v>
      </c>
      <c r="I1637" s="397">
        <v>300</v>
      </c>
      <c r="J1637" s="394" t="s">
        <v>7098</v>
      </c>
      <c r="K1637" s="384">
        <v>2</v>
      </c>
      <c r="L1637" s="384">
        <v>4</v>
      </c>
      <c r="M1637" s="385" t="s">
        <v>2199</v>
      </c>
      <c r="N1637" s="382" t="s">
        <v>7105</v>
      </c>
      <c r="O1637" s="386">
        <v>600</v>
      </c>
    </row>
    <row r="1638" spans="1:15" ht="16.8" customHeight="1" thickBot="1" x14ac:dyDescent="0.35">
      <c r="A1638" s="351" t="s">
        <v>2561</v>
      </c>
      <c r="B1638" s="420" t="s">
        <v>6089</v>
      </c>
      <c r="C1638" s="365" t="s">
        <v>6875</v>
      </c>
      <c r="D1638" s="366" t="s">
        <v>6126</v>
      </c>
      <c r="E1638" s="384" t="s">
        <v>4139</v>
      </c>
      <c r="F1638" s="394" t="s">
        <v>7230</v>
      </c>
      <c r="G1638" s="394" t="s">
        <v>7231</v>
      </c>
      <c r="H1638" s="394" t="s">
        <v>7232</v>
      </c>
      <c r="I1638" s="397">
        <v>300</v>
      </c>
      <c r="J1638" s="394" t="s">
        <v>7098</v>
      </c>
      <c r="K1638" s="384">
        <v>1</v>
      </c>
      <c r="L1638" s="384">
        <v>4</v>
      </c>
      <c r="M1638" s="385" t="s">
        <v>3119</v>
      </c>
      <c r="N1638" s="382" t="s">
        <v>7098</v>
      </c>
      <c r="O1638" s="386">
        <v>300</v>
      </c>
    </row>
    <row r="1639" spans="1:15" ht="16.8" customHeight="1" thickBot="1" x14ac:dyDescent="0.35">
      <c r="A1639" s="351" t="s">
        <v>5511</v>
      </c>
      <c r="B1639" s="420" t="s">
        <v>6089</v>
      </c>
      <c r="C1639" s="365" t="s">
        <v>6875</v>
      </c>
      <c r="D1639" s="366" t="s">
        <v>6126</v>
      </c>
      <c r="E1639" s="384" t="s">
        <v>4139</v>
      </c>
      <c r="F1639" s="394" t="s">
        <v>7230</v>
      </c>
      <c r="G1639" s="394" t="s">
        <v>7231</v>
      </c>
      <c r="H1639" s="394" t="s">
        <v>7232</v>
      </c>
      <c r="I1639" s="395">
        <v>1</v>
      </c>
      <c r="J1639" s="394" t="s">
        <v>7101</v>
      </c>
      <c r="K1639" s="384">
        <v>1</v>
      </c>
      <c r="L1639" s="384">
        <v>4</v>
      </c>
      <c r="M1639" s="385" t="s">
        <v>3392</v>
      </c>
      <c r="N1639" s="382" t="s">
        <v>7101</v>
      </c>
      <c r="O1639" s="383">
        <v>1</v>
      </c>
    </row>
    <row r="1640" spans="1:15" ht="16.8" customHeight="1" thickBot="1" x14ac:dyDescent="0.35">
      <c r="A1640" s="351" t="s">
        <v>7134</v>
      </c>
      <c r="B1640" s="420" t="s">
        <v>6089</v>
      </c>
      <c r="C1640" s="365" t="s">
        <v>6875</v>
      </c>
      <c r="D1640" s="366" t="s">
        <v>6126</v>
      </c>
      <c r="E1640" s="384" t="s">
        <v>4139</v>
      </c>
      <c r="F1640" s="394" t="s">
        <v>7230</v>
      </c>
      <c r="G1640" s="394" t="s">
        <v>7231</v>
      </c>
      <c r="H1640" s="394" t="s">
        <v>7232</v>
      </c>
      <c r="I1640" s="397">
        <v>300</v>
      </c>
      <c r="J1640" s="394" t="s">
        <v>7098</v>
      </c>
      <c r="K1640" s="384">
        <v>1</v>
      </c>
      <c r="L1640" s="384">
        <v>4</v>
      </c>
      <c r="M1640" s="385" t="s">
        <v>3392</v>
      </c>
      <c r="N1640" s="382" t="s">
        <v>7098</v>
      </c>
      <c r="O1640" s="386">
        <v>300</v>
      </c>
    </row>
    <row r="1641" spans="1:15" ht="16.8" customHeight="1" thickBot="1" x14ac:dyDescent="0.35">
      <c r="A1641" s="351" t="s">
        <v>5756</v>
      </c>
      <c r="B1641" s="411" t="s">
        <v>6087</v>
      </c>
      <c r="C1641" s="365" t="s">
        <v>6875</v>
      </c>
      <c r="D1641" s="366" t="s">
        <v>6126</v>
      </c>
      <c r="E1641" s="384" t="s">
        <v>4139</v>
      </c>
      <c r="F1641" s="394" t="s">
        <v>7230</v>
      </c>
      <c r="G1641" s="394" t="s">
        <v>7231</v>
      </c>
      <c r="H1641" s="394" t="s">
        <v>7232</v>
      </c>
      <c r="I1641" s="397">
        <v>300</v>
      </c>
      <c r="J1641" s="394" t="s">
        <v>7098</v>
      </c>
      <c r="K1641" s="384">
        <v>1</v>
      </c>
      <c r="L1641" s="384">
        <v>4</v>
      </c>
      <c r="M1641" s="385" t="s">
        <v>5755</v>
      </c>
      <c r="N1641" s="382" t="s">
        <v>7098</v>
      </c>
      <c r="O1641" s="386">
        <v>300</v>
      </c>
    </row>
    <row r="1642" spans="1:15" ht="16.8" customHeight="1" thickBot="1" x14ac:dyDescent="0.35">
      <c r="A1642" s="351" t="s">
        <v>5758</v>
      </c>
      <c r="B1642" s="404" t="s">
        <v>6073</v>
      </c>
      <c r="C1642" s="365" t="s">
        <v>6875</v>
      </c>
      <c r="D1642" s="366" t="s">
        <v>6126</v>
      </c>
      <c r="E1642" s="384" t="s">
        <v>4139</v>
      </c>
      <c r="F1642" s="394" t="s">
        <v>7230</v>
      </c>
      <c r="G1642" s="394" t="s">
        <v>7231</v>
      </c>
      <c r="H1642" s="394" t="s">
        <v>7232</v>
      </c>
      <c r="I1642" s="397">
        <v>300</v>
      </c>
      <c r="J1642" s="394" t="s">
        <v>7098</v>
      </c>
      <c r="K1642" s="384">
        <v>3</v>
      </c>
      <c r="L1642" s="384">
        <v>4</v>
      </c>
      <c r="M1642" s="385" t="s">
        <v>5757</v>
      </c>
      <c r="N1642" s="382" t="s">
        <v>7100</v>
      </c>
      <c r="O1642" s="386">
        <v>900</v>
      </c>
    </row>
    <row r="1643" spans="1:15" ht="16.8" customHeight="1" thickBot="1" x14ac:dyDescent="0.35">
      <c r="A1643" s="351" t="s">
        <v>4342</v>
      </c>
      <c r="B1643" s="404" t="s">
        <v>6083</v>
      </c>
      <c r="C1643" s="365" t="s">
        <v>6875</v>
      </c>
      <c r="D1643" s="366" t="s">
        <v>6126</v>
      </c>
      <c r="E1643" s="384" t="s">
        <v>4139</v>
      </c>
      <c r="F1643" s="394" t="s">
        <v>7230</v>
      </c>
      <c r="G1643" s="394" t="s">
        <v>7231</v>
      </c>
      <c r="H1643" s="394" t="s">
        <v>7232</v>
      </c>
      <c r="I1643" s="397">
        <v>300</v>
      </c>
      <c r="J1643" s="394" t="s">
        <v>7098</v>
      </c>
      <c r="K1643" s="384">
        <v>1</v>
      </c>
      <c r="L1643" s="384">
        <v>4</v>
      </c>
      <c r="M1643" s="385" t="s">
        <v>5761</v>
      </c>
      <c r="N1643" s="382" t="s">
        <v>7098</v>
      </c>
      <c r="O1643" s="386">
        <v>300</v>
      </c>
    </row>
    <row r="1644" spans="1:15" ht="16.8" customHeight="1" thickBot="1" x14ac:dyDescent="0.35">
      <c r="A1644" s="351" t="s">
        <v>5846</v>
      </c>
      <c r="B1644" s="404" t="s">
        <v>6083</v>
      </c>
      <c r="C1644" s="365" t="s">
        <v>6875</v>
      </c>
      <c r="D1644" s="366" t="s">
        <v>6126</v>
      </c>
      <c r="E1644" s="384" t="s">
        <v>4139</v>
      </c>
      <c r="F1644" s="394" t="s">
        <v>7230</v>
      </c>
      <c r="G1644" s="394" t="s">
        <v>7233</v>
      </c>
      <c r="H1644" s="394" t="s">
        <v>7232</v>
      </c>
      <c r="I1644" s="397">
        <v>300</v>
      </c>
      <c r="J1644" s="394" t="s">
        <v>7098</v>
      </c>
      <c r="K1644" s="384">
        <v>1</v>
      </c>
      <c r="L1644" s="384">
        <v>4</v>
      </c>
      <c r="M1644" s="385" t="s">
        <v>7200</v>
      </c>
      <c r="N1644" s="382" t="s">
        <v>7098</v>
      </c>
      <c r="O1644" s="386">
        <v>300</v>
      </c>
    </row>
    <row r="1645" spans="1:15" ht="16.8" customHeight="1" thickBot="1" x14ac:dyDescent="0.35">
      <c r="A1645" s="351" t="s">
        <v>5760</v>
      </c>
      <c r="B1645" s="404" t="s">
        <v>6083</v>
      </c>
      <c r="C1645" s="365" t="s">
        <v>6875</v>
      </c>
      <c r="D1645" s="366" t="s">
        <v>6126</v>
      </c>
      <c r="E1645" s="384" t="s">
        <v>4139</v>
      </c>
      <c r="F1645" s="394" t="s">
        <v>7230</v>
      </c>
      <c r="G1645" s="394" t="s">
        <v>7231</v>
      </c>
      <c r="H1645" s="394" t="s">
        <v>7232</v>
      </c>
      <c r="I1645" s="395">
        <v>1.7</v>
      </c>
      <c r="J1645" s="394" t="s">
        <v>7117</v>
      </c>
      <c r="K1645" s="384">
        <v>1</v>
      </c>
      <c r="L1645" s="384">
        <v>4</v>
      </c>
      <c r="M1645" s="385" t="s">
        <v>5759</v>
      </c>
      <c r="N1645" s="382" t="s">
        <v>7117</v>
      </c>
      <c r="O1645" s="383">
        <v>1.7</v>
      </c>
    </row>
    <row r="1646" spans="1:15" ht="16.8" customHeight="1" thickBot="1" x14ac:dyDescent="0.35">
      <c r="A1646" s="351" t="s">
        <v>4344</v>
      </c>
      <c r="B1646" s="398" t="s">
        <v>6881</v>
      </c>
      <c r="C1646" s="365" t="s">
        <v>6875</v>
      </c>
      <c r="D1646" s="366" t="s">
        <v>6126</v>
      </c>
      <c r="E1646" s="384" t="s">
        <v>4139</v>
      </c>
      <c r="F1646" s="394" t="s">
        <v>7230</v>
      </c>
      <c r="G1646" s="394" t="s">
        <v>7231</v>
      </c>
      <c r="H1646" s="394" t="s">
        <v>7232</v>
      </c>
      <c r="I1646" s="397">
        <v>300</v>
      </c>
      <c r="J1646" s="394" t="s">
        <v>7098</v>
      </c>
      <c r="K1646" s="384">
        <v>1</v>
      </c>
      <c r="L1646" s="384">
        <v>4</v>
      </c>
      <c r="M1646" s="385" t="s">
        <v>4343</v>
      </c>
      <c r="N1646" s="382" t="s">
        <v>7098</v>
      </c>
      <c r="O1646" s="386">
        <v>300</v>
      </c>
    </row>
    <row r="1647" spans="1:15" ht="16.8" customHeight="1" thickBot="1" x14ac:dyDescent="0.35">
      <c r="A1647" s="351" t="s">
        <v>1270</v>
      </c>
      <c r="B1647" s="365" t="s">
        <v>6072</v>
      </c>
      <c r="C1647" s="365" t="s">
        <v>6875</v>
      </c>
      <c r="D1647" s="366" t="s">
        <v>6126</v>
      </c>
      <c r="E1647" s="384" t="s">
        <v>4139</v>
      </c>
      <c r="F1647" s="394" t="s">
        <v>7230</v>
      </c>
      <c r="G1647" s="394" t="s">
        <v>7231</v>
      </c>
      <c r="H1647" s="394" t="s">
        <v>7232</v>
      </c>
      <c r="I1647" s="397">
        <v>300</v>
      </c>
      <c r="J1647" s="394" t="s">
        <v>7098</v>
      </c>
      <c r="K1647" s="384">
        <v>3</v>
      </c>
      <c r="L1647" s="384">
        <v>5</v>
      </c>
      <c r="M1647" s="385" t="s">
        <v>1271</v>
      </c>
      <c r="N1647" s="382" t="s">
        <v>7100</v>
      </c>
      <c r="O1647" s="386">
        <v>900</v>
      </c>
    </row>
    <row r="1648" spans="1:15" ht="16.8" customHeight="1" thickBot="1" x14ac:dyDescent="0.35">
      <c r="A1648" s="351" t="s">
        <v>3639</v>
      </c>
      <c r="B1648" s="420" t="s">
        <v>6089</v>
      </c>
      <c r="C1648" s="365" t="s">
        <v>6875</v>
      </c>
      <c r="D1648" s="345" t="s">
        <v>6128</v>
      </c>
      <c r="E1648" s="384" t="s">
        <v>4139</v>
      </c>
      <c r="F1648" s="394" t="s">
        <v>7230</v>
      </c>
      <c r="G1648" s="394" t="s">
        <v>7231</v>
      </c>
      <c r="H1648" s="394" t="s">
        <v>7232</v>
      </c>
      <c r="I1648" s="397">
        <v>300</v>
      </c>
      <c r="J1648" s="394" t="s">
        <v>7098</v>
      </c>
      <c r="K1648" s="384">
        <v>1</v>
      </c>
      <c r="L1648" s="384">
        <v>5</v>
      </c>
      <c r="M1648" s="385" t="s">
        <v>3640</v>
      </c>
      <c r="N1648" s="382" t="s">
        <v>7098</v>
      </c>
      <c r="O1648" s="386">
        <v>300</v>
      </c>
    </row>
    <row r="1649" spans="1:15" ht="16.8" customHeight="1" thickBot="1" x14ac:dyDescent="0.35">
      <c r="A1649" s="351" t="s">
        <v>2208</v>
      </c>
      <c r="B1649" s="420" t="s">
        <v>6089</v>
      </c>
      <c r="C1649" s="365" t="s">
        <v>6875</v>
      </c>
      <c r="D1649" s="366" t="s">
        <v>6126</v>
      </c>
      <c r="E1649" s="384" t="s">
        <v>4139</v>
      </c>
      <c r="F1649" s="394" t="s">
        <v>7230</v>
      </c>
      <c r="G1649" s="394" t="s">
        <v>7231</v>
      </c>
      <c r="H1649" s="394" t="s">
        <v>7232</v>
      </c>
      <c r="I1649" s="395">
        <v>1.4</v>
      </c>
      <c r="J1649" s="394" t="s">
        <v>7099</v>
      </c>
      <c r="K1649" s="384">
        <v>2</v>
      </c>
      <c r="L1649" s="384">
        <v>5</v>
      </c>
      <c r="M1649" s="385" t="s">
        <v>2207</v>
      </c>
      <c r="N1649" s="382" t="s">
        <v>7115</v>
      </c>
      <c r="O1649" s="383">
        <v>2.8</v>
      </c>
    </row>
    <row r="1650" spans="1:15" ht="16.8" customHeight="1" thickBot="1" x14ac:dyDescent="0.35">
      <c r="A1650" s="351" t="s">
        <v>2210</v>
      </c>
      <c r="B1650" s="365" t="s">
        <v>6973</v>
      </c>
      <c r="C1650" s="365" t="s">
        <v>6875</v>
      </c>
      <c r="D1650" s="366" t="s">
        <v>6126</v>
      </c>
      <c r="E1650" s="384" t="s">
        <v>4139</v>
      </c>
      <c r="F1650" s="394" t="s">
        <v>7230</v>
      </c>
      <c r="G1650" s="394" t="s">
        <v>7231</v>
      </c>
      <c r="H1650" s="394" t="s">
        <v>7232</v>
      </c>
      <c r="I1650" s="397">
        <v>300</v>
      </c>
      <c r="J1650" s="394" t="s">
        <v>7098</v>
      </c>
      <c r="K1650" s="384">
        <v>1</v>
      </c>
      <c r="L1650" s="384">
        <v>5</v>
      </c>
      <c r="M1650" s="385" t="s">
        <v>2209</v>
      </c>
      <c r="N1650" s="382" t="s">
        <v>7098</v>
      </c>
      <c r="O1650" s="386">
        <v>300</v>
      </c>
    </row>
    <row r="1651" spans="1:15" ht="16.8" customHeight="1" thickBot="1" x14ac:dyDescent="0.35">
      <c r="A1651" s="352" t="s">
        <v>2508</v>
      </c>
      <c r="B1651" s="421" t="s">
        <v>6099</v>
      </c>
      <c r="C1651" s="365" t="s">
        <v>6875</v>
      </c>
      <c r="D1651" s="366" t="s">
        <v>6126</v>
      </c>
      <c r="E1651" s="384" t="s">
        <v>4139</v>
      </c>
      <c r="F1651" s="394" t="s">
        <v>7230</v>
      </c>
      <c r="G1651" s="394" t="s">
        <v>7231</v>
      </c>
      <c r="H1651" s="394" t="s">
        <v>7232</v>
      </c>
      <c r="I1651" s="397">
        <v>300</v>
      </c>
      <c r="J1651" s="394" t="s">
        <v>7098</v>
      </c>
      <c r="K1651" s="384">
        <v>1</v>
      </c>
      <c r="L1651" s="384">
        <v>5</v>
      </c>
      <c r="M1651" s="385" t="s">
        <v>5762</v>
      </c>
      <c r="N1651" s="382" t="s">
        <v>7098</v>
      </c>
      <c r="O1651" s="386">
        <v>300</v>
      </c>
    </row>
    <row r="1652" spans="1:15" ht="16.8" customHeight="1" thickBot="1" x14ac:dyDescent="0.35">
      <c r="A1652" s="351" t="s">
        <v>5764</v>
      </c>
      <c r="B1652" s="404" t="s">
        <v>6083</v>
      </c>
      <c r="C1652" s="365" t="s">
        <v>6875</v>
      </c>
      <c r="D1652" s="366" t="s">
        <v>6126</v>
      </c>
      <c r="E1652" s="384" t="s">
        <v>4139</v>
      </c>
      <c r="F1652" s="394" t="s">
        <v>7230</v>
      </c>
      <c r="G1652" s="394" t="s">
        <v>7231</v>
      </c>
      <c r="H1652" s="394" t="s">
        <v>7232</v>
      </c>
      <c r="I1652" s="397">
        <v>300</v>
      </c>
      <c r="J1652" s="394" t="s">
        <v>7098</v>
      </c>
      <c r="K1652" s="384">
        <v>1</v>
      </c>
      <c r="L1652" s="384">
        <v>5</v>
      </c>
      <c r="M1652" s="385" t="s">
        <v>5763</v>
      </c>
      <c r="N1652" s="382" t="s">
        <v>7098</v>
      </c>
      <c r="O1652" s="386">
        <v>300</v>
      </c>
    </row>
    <row r="1653" spans="1:15" ht="16.8" customHeight="1" thickBot="1" x14ac:dyDescent="0.35">
      <c r="A1653" s="351" t="s">
        <v>7160</v>
      </c>
      <c r="B1653" s="413" t="s">
        <v>7169</v>
      </c>
      <c r="C1653" s="365" t="s">
        <v>6875</v>
      </c>
      <c r="D1653" s="366" t="s">
        <v>6126</v>
      </c>
      <c r="E1653" s="384" t="s">
        <v>4139</v>
      </c>
      <c r="F1653" s="394" t="s">
        <v>7230</v>
      </c>
      <c r="G1653" s="394" t="s">
        <v>7233</v>
      </c>
      <c r="H1653" s="394" t="s">
        <v>7232</v>
      </c>
      <c r="I1653" s="397">
        <v>300</v>
      </c>
      <c r="J1653" s="394" t="s">
        <v>7098</v>
      </c>
      <c r="K1653" s="384">
        <v>1</v>
      </c>
      <c r="L1653" s="384">
        <v>5</v>
      </c>
      <c r="M1653" s="385" t="s">
        <v>7201</v>
      </c>
      <c r="N1653" s="382" t="s">
        <v>7098</v>
      </c>
      <c r="O1653" s="386">
        <v>300</v>
      </c>
    </row>
    <row r="1654" spans="1:15" ht="16.8" customHeight="1" thickBot="1" x14ac:dyDescent="0.35">
      <c r="A1654" s="351" t="s">
        <v>7161</v>
      </c>
      <c r="B1654" s="413" t="s">
        <v>7169</v>
      </c>
      <c r="C1654" s="365" t="s">
        <v>6875</v>
      </c>
      <c r="D1654" s="366" t="s">
        <v>6126</v>
      </c>
      <c r="E1654" s="384" t="s">
        <v>4139</v>
      </c>
      <c r="F1654" s="394" t="s">
        <v>7230</v>
      </c>
      <c r="G1654" s="394" t="s">
        <v>7233</v>
      </c>
      <c r="H1654" s="394" t="s">
        <v>7232</v>
      </c>
      <c r="I1654" s="397">
        <v>300</v>
      </c>
      <c r="J1654" s="394" t="s">
        <v>7098</v>
      </c>
      <c r="K1654" s="384">
        <v>1</v>
      </c>
      <c r="L1654" s="384">
        <v>5</v>
      </c>
      <c r="M1654" s="385" t="s">
        <v>7202</v>
      </c>
      <c r="N1654" s="382" t="s">
        <v>7098</v>
      </c>
      <c r="O1654" s="386">
        <v>300</v>
      </c>
    </row>
    <row r="1655" spans="1:15" ht="16.8" customHeight="1" thickBot="1" x14ac:dyDescent="0.35">
      <c r="A1655" s="351" t="s">
        <v>7161</v>
      </c>
      <c r="B1655" s="413" t="s">
        <v>7169</v>
      </c>
      <c r="C1655" s="365" t="s">
        <v>6875</v>
      </c>
      <c r="D1655" s="366" t="s">
        <v>6126</v>
      </c>
      <c r="E1655" s="384" t="s">
        <v>4139</v>
      </c>
      <c r="F1655" s="394" t="s">
        <v>7230</v>
      </c>
      <c r="G1655" s="394" t="s">
        <v>7234</v>
      </c>
      <c r="H1655" s="394" t="s">
        <v>7232</v>
      </c>
      <c r="I1655" s="397">
        <v>300</v>
      </c>
      <c r="J1655" s="394" t="s">
        <v>7098</v>
      </c>
      <c r="K1655" s="384">
        <v>1</v>
      </c>
      <c r="L1655" s="384">
        <v>5</v>
      </c>
      <c r="M1655" s="385" t="s">
        <v>7202</v>
      </c>
      <c r="N1655" s="382" t="s">
        <v>7098</v>
      </c>
      <c r="O1655" s="386">
        <v>300</v>
      </c>
    </row>
    <row r="1656" spans="1:15" ht="16.8" customHeight="1" thickBot="1" x14ac:dyDescent="0.35">
      <c r="A1656" s="351" t="s">
        <v>4070</v>
      </c>
      <c r="B1656" s="419" t="s">
        <v>6075</v>
      </c>
      <c r="C1656" s="365" t="s">
        <v>6875</v>
      </c>
      <c r="D1656" s="366" t="s">
        <v>6126</v>
      </c>
      <c r="E1656" s="384" t="s">
        <v>4139</v>
      </c>
      <c r="F1656" s="394" t="s">
        <v>7230</v>
      </c>
      <c r="G1656" s="394" t="s">
        <v>7231</v>
      </c>
      <c r="H1656" s="394" t="s">
        <v>7232</v>
      </c>
      <c r="I1656" s="397">
        <v>300</v>
      </c>
      <c r="J1656" s="394" t="s">
        <v>7098</v>
      </c>
      <c r="K1656" s="384">
        <v>1</v>
      </c>
      <c r="L1656" s="384">
        <v>6</v>
      </c>
      <c r="M1656" s="385" t="s">
        <v>7028</v>
      </c>
      <c r="N1656" s="382" t="s">
        <v>7098</v>
      </c>
      <c r="O1656" s="386">
        <v>300</v>
      </c>
    </row>
    <row r="1657" spans="1:15" ht="16.8" customHeight="1" thickBot="1" x14ac:dyDescent="0.35">
      <c r="A1657" s="351" t="s">
        <v>2216</v>
      </c>
      <c r="B1657" s="427" t="s">
        <v>1102</v>
      </c>
      <c r="C1657" s="365" t="s">
        <v>6875</v>
      </c>
      <c r="D1657" s="366" t="s">
        <v>6126</v>
      </c>
      <c r="E1657" s="384" t="s">
        <v>4139</v>
      </c>
      <c r="F1657" s="394" t="s">
        <v>7230</v>
      </c>
      <c r="G1657" s="394" t="s">
        <v>7231</v>
      </c>
      <c r="H1657" s="394" t="s">
        <v>7232</v>
      </c>
      <c r="I1657" s="397">
        <v>300</v>
      </c>
      <c r="J1657" s="394" t="s">
        <v>7098</v>
      </c>
      <c r="K1657" s="384">
        <v>1</v>
      </c>
      <c r="L1657" s="384">
        <v>6</v>
      </c>
      <c r="M1657" s="385" t="s">
        <v>2215</v>
      </c>
      <c r="N1657" s="382" t="s">
        <v>7098</v>
      </c>
      <c r="O1657" s="386">
        <v>300</v>
      </c>
    </row>
    <row r="1658" spans="1:15" ht="16.8" customHeight="1" thickBot="1" x14ac:dyDescent="0.35">
      <c r="A1658" s="351" t="s">
        <v>1276</v>
      </c>
      <c r="B1658" s="426" t="s">
        <v>1103</v>
      </c>
      <c r="C1658" s="365" t="s">
        <v>6875</v>
      </c>
      <c r="D1658" s="366" t="s">
        <v>6126</v>
      </c>
      <c r="E1658" s="384" t="s">
        <v>4139</v>
      </c>
      <c r="F1658" s="394" t="s">
        <v>7230</v>
      </c>
      <c r="G1658" s="394" t="s">
        <v>7231</v>
      </c>
      <c r="H1658" s="394" t="s">
        <v>7232</v>
      </c>
      <c r="I1658" s="397">
        <v>300</v>
      </c>
      <c r="J1658" s="394" t="s">
        <v>7098</v>
      </c>
      <c r="K1658" s="384">
        <v>1</v>
      </c>
      <c r="L1658" s="384">
        <v>6</v>
      </c>
      <c r="M1658" s="385" t="s">
        <v>1274</v>
      </c>
      <c r="N1658" s="382" t="s">
        <v>7098</v>
      </c>
      <c r="O1658" s="386">
        <v>300</v>
      </c>
    </row>
    <row r="1659" spans="1:15" ht="16.8" customHeight="1" thickBot="1" x14ac:dyDescent="0.35">
      <c r="A1659" s="351" t="s">
        <v>1276</v>
      </c>
      <c r="B1659" s="365" t="s">
        <v>6072</v>
      </c>
      <c r="C1659" s="365" t="s">
        <v>6875</v>
      </c>
      <c r="D1659" s="366" t="s">
        <v>6126</v>
      </c>
      <c r="E1659" s="384" t="s">
        <v>4139</v>
      </c>
      <c r="F1659" s="394" t="s">
        <v>7230</v>
      </c>
      <c r="G1659" s="394" t="s">
        <v>7231</v>
      </c>
      <c r="H1659" s="394" t="s">
        <v>7232</v>
      </c>
      <c r="I1659" s="397">
        <v>300</v>
      </c>
      <c r="J1659" s="394" t="s">
        <v>7098</v>
      </c>
      <c r="K1659" s="384">
        <v>3</v>
      </c>
      <c r="L1659" s="384">
        <v>6</v>
      </c>
      <c r="M1659" s="385" t="s">
        <v>1275</v>
      </c>
      <c r="N1659" s="382" t="s">
        <v>7100</v>
      </c>
      <c r="O1659" s="386">
        <v>900</v>
      </c>
    </row>
    <row r="1660" spans="1:15" ht="16.8" customHeight="1" thickBot="1" x14ac:dyDescent="0.35">
      <c r="A1660" s="351" t="s">
        <v>1569</v>
      </c>
      <c r="B1660" s="428" t="s">
        <v>6891</v>
      </c>
      <c r="C1660" s="365" t="s">
        <v>6875</v>
      </c>
      <c r="D1660" s="366" t="s">
        <v>6126</v>
      </c>
      <c r="E1660" s="384" t="s">
        <v>4139</v>
      </c>
      <c r="F1660" s="394" t="s">
        <v>7230</v>
      </c>
      <c r="G1660" s="394" t="s">
        <v>7231</v>
      </c>
      <c r="H1660" s="394" t="s">
        <v>7232</v>
      </c>
      <c r="I1660" s="397">
        <v>300</v>
      </c>
      <c r="J1660" s="394" t="s">
        <v>7098</v>
      </c>
      <c r="K1660" s="384">
        <v>2</v>
      </c>
      <c r="L1660" s="384">
        <v>7</v>
      </c>
      <c r="M1660" s="385" t="s">
        <v>1568</v>
      </c>
      <c r="N1660" s="382" t="s">
        <v>7105</v>
      </c>
      <c r="O1660" s="386">
        <v>600</v>
      </c>
    </row>
    <row r="1661" spans="1:15" ht="16.8" customHeight="1" thickBot="1" x14ac:dyDescent="0.35">
      <c r="A1661" s="351" t="s">
        <v>1569</v>
      </c>
      <c r="B1661" s="400" t="s">
        <v>6093</v>
      </c>
      <c r="C1661" s="365" t="s">
        <v>6875</v>
      </c>
      <c r="D1661" s="366" t="s">
        <v>6126</v>
      </c>
      <c r="E1661" s="384" t="s">
        <v>4139</v>
      </c>
      <c r="F1661" s="394" t="s">
        <v>7230</v>
      </c>
      <c r="G1661" s="394" t="s">
        <v>7231</v>
      </c>
      <c r="H1661" s="394" t="s">
        <v>7232</v>
      </c>
      <c r="I1661" s="397">
        <v>300</v>
      </c>
      <c r="J1661" s="394" t="s">
        <v>7098</v>
      </c>
      <c r="K1661" s="384">
        <v>2</v>
      </c>
      <c r="L1661" s="384">
        <v>7</v>
      </c>
      <c r="M1661" s="385" t="s">
        <v>2219</v>
      </c>
      <c r="N1661" s="382" t="s">
        <v>7105</v>
      </c>
      <c r="O1661" s="386">
        <v>600</v>
      </c>
    </row>
    <row r="1662" spans="1:15" ht="16.8" customHeight="1" thickBot="1" x14ac:dyDescent="0.35">
      <c r="A1662" s="351" t="s">
        <v>2220</v>
      </c>
      <c r="B1662" s="365" t="s">
        <v>6973</v>
      </c>
      <c r="C1662" s="365" t="s">
        <v>6875</v>
      </c>
      <c r="D1662" s="366" t="s">
        <v>6126</v>
      </c>
      <c r="E1662" s="384" t="s">
        <v>4139</v>
      </c>
      <c r="F1662" s="394" t="s">
        <v>7230</v>
      </c>
      <c r="G1662" s="394" t="s">
        <v>7231</v>
      </c>
      <c r="H1662" s="394" t="s">
        <v>7232</v>
      </c>
      <c r="I1662" s="397">
        <v>300</v>
      </c>
      <c r="J1662" s="394" t="s">
        <v>7098</v>
      </c>
      <c r="K1662" s="384">
        <v>1</v>
      </c>
      <c r="L1662" s="384">
        <v>7</v>
      </c>
      <c r="M1662" s="385" t="s">
        <v>2221</v>
      </c>
      <c r="N1662" s="382" t="s">
        <v>7098</v>
      </c>
      <c r="O1662" s="386">
        <v>300</v>
      </c>
    </row>
    <row r="1663" spans="1:15" ht="16.8" customHeight="1" thickBot="1" x14ac:dyDescent="0.35">
      <c r="A1663" s="351" t="s">
        <v>1284</v>
      </c>
      <c r="B1663" s="365" t="s">
        <v>6072</v>
      </c>
      <c r="C1663" s="365" t="s">
        <v>6875</v>
      </c>
      <c r="D1663" s="366" t="s">
        <v>6126</v>
      </c>
      <c r="E1663" s="384" t="s">
        <v>4139</v>
      </c>
      <c r="F1663" s="394" t="s">
        <v>7230</v>
      </c>
      <c r="G1663" s="394" t="s">
        <v>7231</v>
      </c>
      <c r="H1663" s="394" t="s">
        <v>7232</v>
      </c>
      <c r="I1663" s="395">
        <v>2.1</v>
      </c>
      <c r="J1663" s="394" t="s">
        <v>7128</v>
      </c>
      <c r="K1663" s="384">
        <v>3</v>
      </c>
      <c r="L1663" s="384">
        <v>8</v>
      </c>
      <c r="M1663" s="385" t="s">
        <v>1283</v>
      </c>
      <c r="N1663" s="382" t="s">
        <v>7238</v>
      </c>
      <c r="O1663" s="383">
        <v>6.3</v>
      </c>
    </row>
    <row r="1664" spans="1:15" ht="16.8" customHeight="1" thickBot="1" x14ac:dyDescent="0.35">
      <c r="A1664" s="351" t="s">
        <v>1285</v>
      </c>
      <c r="B1664" s="365" t="s">
        <v>6072</v>
      </c>
      <c r="C1664" s="365" t="s">
        <v>6875</v>
      </c>
      <c r="D1664" s="366" t="s">
        <v>6126</v>
      </c>
      <c r="E1664" s="384" t="s">
        <v>4139</v>
      </c>
      <c r="F1664" s="394" t="s">
        <v>7230</v>
      </c>
      <c r="G1664" s="394" t="s">
        <v>7231</v>
      </c>
      <c r="H1664" s="394" t="s">
        <v>7232</v>
      </c>
      <c r="I1664" s="397">
        <v>500</v>
      </c>
      <c r="J1664" s="394" t="s">
        <v>7095</v>
      </c>
      <c r="K1664" s="384">
        <v>3</v>
      </c>
      <c r="L1664" s="384" t="s">
        <v>1775</v>
      </c>
      <c r="M1664" s="385" t="s">
        <v>1286</v>
      </c>
      <c r="N1664" s="382" t="s">
        <v>7120</v>
      </c>
      <c r="O1664" s="383">
        <v>1.5</v>
      </c>
    </row>
    <row r="1665" spans="1:15" ht="16.8" customHeight="1" thickBot="1" x14ac:dyDescent="0.35">
      <c r="A1665" s="351" t="s">
        <v>3393</v>
      </c>
      <c r="B1665" s="411" t="s">
        <v>6087</v>
      </c>
      <c r="C1665" s="365" t="s">
        <v>6875</v>
      </c>
      <c r="D1665" s="366" t="s">
        <v>6126</v>
      </c>
      <c r="E1665" s="384" t="s">
        <v>4139</v>
      </c>
      <c r="F1665" s="394" t="s">
        <v>7230</v>
      </c>
      <c r="G1665" s="394" t="s">
        <v>7231</v>
      </c>
      <c r="H1665" s="394" t="s">
        <v>7232</v>
      </c>
      <c r="I1665" s="397">
        <v>300</v>
      </c>
      <c r="J1665" s="394" t="s">
        <v>7098</v>
      </c>
      <c r="K1665" s="384">
        <v>1</v>
      </c>
      <c r="L1665" s="384" t="s">
        <v>1775</v>
      </c>
      <c r="M1665" s="385" t="s">
        <v>3394</v>
      </c>
      <c r="N1665" s="382" t="s">
        <v>7098</v>
      </c>
      <c r="O1665" s="386">
        <v>300</v>
      </c>
    </row>
    <row r="1666" spans="1:15" ht="16.8" customHeight="1" thickBot="1" x14ac:dyDescent="0.35">
      <c r="A1666" s="351" t="s">
        <v>3395</v>
      </c>
      <c r="B1666" s="411" t="s">
        <v>6087</v>
      </c>
      <c r="C1666" s="365" t="s">
        <v>6883</v>
      </c>
      <c r="D1666" s="366" t="s">
        <v>6126</v>
      </c>
      <c r="E1666" s="384" t="s">
        <v>4139</v>
      </c>
      <c r="F1666" s="394" t="s">
        <v>7230</v>
      </c>
      <c r="G1666" s="394" t="s">
        <v>7231</v>
      </c>
      <c r="H1666" s="394" t="s">
        <v>7232</v>
      </c>
      <c r="I1666" s="397">
        <v>300</v>
      </c>
      <c r="J1666" s="394" t="s">
        <v>7098</v>
      </c>
      <c r="K1666" s="384">
        <v>1</v>
      </c>
      <c r="L1666" s="384">
        <v>3</v>
      </c>
      <c r="M1666" s="385" t="s">
        <v>7029</v>
      </c>
      <c r="N1666" s="382" t="s">
        <v>7098</v>
      </c>
      <c r="O1666" s="386">
        <v>300</v>
      </c>
    </row>
    <row r="1667" spans="1:15" ht="16.8" customHeight="1" thickBot="1" x14ac:dyDescent="0.35">
      <c r="A1667" s="351" t="s">
        <v>4567</v>
      </c>
      <c r="B1667" s="415" t="s">
        <v>6886</v>
      </c>
      <c r="C1667" s="365" t="s">
        <v>6883</v>
      </c>
      <c r="D1667" s="366" t="s">
        <v>6126</v>
      </c>
      <c r="E1667" s="384" t="s">
        <v>4139</v>
      </c>
      <c r="F1667" s="394" t="s">
        <v>7230</v>
      </c>
      <c r="G1667" s="394" t="s">
        <v>7231</v>
      </c>
      <c r="H1667" s="394" t="s">
        <v>7232</v>
      </c>
      <c r="I1667" s="397">
        <v>300</v>
      </c>
      <c r="J1667" s="394" t="s">
        <v>7098</v>
      </c>
      <c r="K1667" s="384">
        <v>1</v>
      </c>
      <c r="L1667" s="384">
        <v>3</v>
      </c>
      <c r="M1667" s="385" t="s">
        <v>4756</v>
      </c>
      <c r="N1667" s="382" t="s">
        <v>7098</v>
      </c>
      <c r="O1667" s="386">
        <v>300</v>
      </c>
    </row>
    <row r="1668" spans="1:15" ht="16.8" customHeight="1" thickBot="1" x14ac:dyDescent="0.35">
      <c r="A1668" s="352" t="s">
        <v>693</v>
      </c>
      <c r="B1668" s="396" t="s">
        <v>6058</v>
      </c>
      <c r="C1668" s="365" t="s">
        <v>6883</v>
      </c>
      <c r="D1668" s="345" t="s">
        <v>6128</v>
      </c>
      <c r="E1668" s="384" t="s">
        <v>4139</v>
      </c>
      <c r="F1668" s="394" t="s">
        <v>7230</v>
      </c>
      <c r="G1668" s="394" t="s">
        <v>7231</v>
      </c>
      <c r="H1668" s="394" t="s">
        <v>7232</v>
      </c>
      <c r="I1668" s="397">
        <v>300</v>
      </c>
      <c r="J1668" s="394" t="s">
        <v>7098</v>
      </c>
      <c r="K1668" s="384">
        <v>1</v>
      </c>
      <c r="L1668" s="384">
        <v>4</v>
      </c>
      <c r="M1668" s="385" t="s">
        <v>3641</v>
      </c>
      <c r="N1668" s="382" t="s">
        <v>7098</v>
      </c>
      <c r="O1668" s="386">
        <v>300</v>
      </c>
    </row>
    <row r="1669" spans="1:15" ht="16.8" customHeight="1" thickBot="1" x14ac:dyDescent="0.35">
      <c r="A1669" s="351" t="s">
        <v>715</v>
      </c>
      <c r="B1669" s="396" t="s">
        <v>6058</v>
      </c>
      <c r="C1669" s="365" t="s">
        <v>6883</v>
      </c>
      <c r="D1669" s="366" t="s">
        <v>6126</v>
      </c>
      <c r="E1669" s="384" t="s">
        <v>4139</v>
      </c>
      <c r="F1669" s="394" t="s">
        <v>7230</v>
      </c>
      <c r="G1669" s="394" t="s">
        <v>7231</v>
      </c>
      <c r="H1669" s="394" t="s">
        <v>7232</v>
      </c>
      <c r="I1669" s="395">
        <v>1</v>
      </c>
      <c r="J1669" s="394" t="s">
        <v>7101</v>
      </c>
      <c r="K1669" s="384">
        <v>2</v>
      </c>
      <c r="L1669" s="384">
        <v>5</v>
      </c>
      <c r="M1669" s="385" t="s">
        <v>716</v>
      </c>
      <c r="N1669" s="382" t="s">
        <v>7114</v>
      </c>
      <c r="O1669" s="383">
        <v>2</v>
      </c>
    </row>
    <row r="1670" spans="1:15" ht="16.8" customHeight="1" thickBot="1" x14ac:dyDescent="0.35">
      <c r="A1670" s="351" t="s">
        <v>5766</v>
      </c>
      <c r="B1670" s="410" t="s">
        <v>6055</v>
      </c>
      <c r="C1670" s="365" t="s">
        <v>6883</v>
      </c>
      <c r="D1670" s="366" t="s">
        <v>6126</v>
      </c>
      <c r="E1670" s="384" t="s">
        <v>4139</v>
      </c>
      <c r="F1670" s="394" t="s">
        <v>7230</v>
      </c>
      <c r="G1670" s="394" t="s">
        <v>7231</v>
      </c>
      <c r="H1670" s="394" t="s">
        <v>7232</v>
      </c>
      <c r="I1670" s="397">
        <v>300</v>
      </c>
      <c r="J1670" s="394" t="s">
        <v>7098</v>
      </c>
      <c r="K1670" s="384">
        <v>1</v>
      </c>
      <c r="L1670" s="384">
        <v>8</v>
      </c>
      <c r="M1670" s="385" t="s">
        <v>5765</v>
      </c>
      <c r="N1670" s="382" t="s">
        <v>7098</v>
      </c>
      <c r="O1670" s="386">
        <v>300</v>
      </c>
    </row>
    <row r="1671" spans="1:15" ht="16.8" customHeight="1" thickBot="1" x14ac:dyDescent="0.35">
      <c r="A1671" s="351" t="s">
        <v>4345</v>
      </c>
      <c r="B1671" s="419" t="s">
        <v>6075</v>
      </c>
      <c r="C1671" s="365" t="s">
        <v>6139</v>
      </c>
      <c r="D1671" s="366" t="s">
        <v>6126</v>
      </c>
      <c r="E1671" s="384" t="s">
        <v>4139</v>
      </c>
      <c r="F1671" s="394" t="s">
        <v>7230</v>
      </c>
      <c r="G1671" s="394" t="s">
        <v>7231</v>
      </c>
      <c r="H1671" s="394" t="s">
        <v>7232</v>
      </c>
      <c r="I1671" s="397">
        <v>300</v>
      </c>
      <c r="J1671" s="394" t="s">
        <v>7098</v>
      </c>
      <c r="K1671" s="384">
        <v>1</v>
      </c>
      <c r="L1671" s="384">
        <v>2</v>
      </c>
      <c r="M1671" s="385" t="s">
        <v>4346</v>
      </c>
      <c r="N1671" s="382" t="s">
        <v>7098</v>
      </c>
      <c r="O1671" s="386">
        <v>300</v>
      </c>
    </row>
    <row r="1672" spans="1:15" ht="16.8" customHeight="1" thickBot="1" x14ac:dyDescent="0.35">
      <c r="A1672" s="351" t="s">
        <v>1298</v>
      </c>
      <c r="B1672" s="365" t="s">
        <v>6978</v>
      </c>
      <c r="C1672" s="365" t="s">
        <v>6139</v>
      </c>
      <c r="D1672" s="366" t="s">
        <v>6126</v>
      </c>
      <c r="E1672" s="384" t="s">
        <v>4139</v>
      </c>
      <c r="F1672" s="394" t="s">
        <v>7230</v>
      </c>
      <c r="G1672" s="394" t="s">
        <v>7231</v>
      </c>
      <c r="H1672" s="394" t="s">
        <v>7232</v>
      </c>
      <c r="I1672" s="397">
        <v>300</v>
      </c>
      <c r="J1672" s="394" t="s">
        <v>7098</v>
      </c>
      <c r="K1672" s="384">
        <v>1</v>
      </c>
      <c r="L1672" s="384">
        <v>2</v>
      </c>
      <c r="M1672" s="385" t="s">
        <v>1297</v>
      </c>
      <c r="N1672" s="382" t="s">
        <v>7098</v>
      </c>
      <c r="O1672" s="386">
        <v>300</v>
      </c>
    </row>
    <row r="1673" spans="1:15" ht="16.8" customHeight="1" thickBot="1" x14ac:dyDescent="0.35">
      <c r="A1673" s="351" t="s">
        <v>3153</v>
      </c>
      <c r="B1673" s="393" t="s">
        <v>6067</v>
      </c>
      <c r="C1673" s="365" t="s">
        <v>6139</v>
      </c>
      <c r="D1673" s="366" t="s">
        <v>6126</v>
      </c>
      <c r="E1673" s="384" t="s">
        <v>4139</v>
      </c>
      <c r="F1673" s="394" t="s">
        <v>7230</v>
      </c>
      <c r="G1673" s="394" t="s">
        <v>7231</v>
      </c>
      <c r="H1673" s="394" t="s">
        <v>7232</v>
      </c>
      <c r="I1673" s="397">
        <v>300</v>
      </c>
      <c r="J1673" s="394" t="s">
        <v>7098</v>
      </c>
      <c r="K1673" s="384">
        <v>2</v>
      </c>
      <c r="L1673" s="384">
        <v>2</v>
      </c>
      <c r="M1673" s="385" t="s">
        <v>3396</v>
      </c>
      <c r="N1673" s="382" t="s">
        <v>7105</v>
      </c>
      <c r="O1673" s="386">
        <v>600</v>
      </c>
    </row>
    <row r="1674" spans="1:15" ht="16.8" customHeight="1" thickBot="1" x14ac:dyDescent="0.35">
      <c r="A1674" s="351" t="s">
        <v>4348</v>
      </c>
      <c r="B1674" s="416" t="s">
        <v>6064</v>
      </c>
      <c r="C1674" s="365" t="s">
        <v>6139</v>
      </c>
      <c r="D1674" s="366" t="s">
        <v>6126</v>
      </c>
      <c r="E1674" s="384" t="s">
        <v>4139</v>
      </c>
      <c r="F1674" s="394" t="s">
        <v>7230</v>
      </c>
      <c r="G1674" s="394" t="s">
        <v>7231</v>
      </c>
      <c r="H1674" s="394" t="s">
        <v>7232</v>
      </c>
      <c r="I1674" s="397">
        <v>300</v>
      </c>
      <c r="J1674" s="394" t="s">
        <v>7098</v>
      </c>
      <c r="K1674" s="384">
        <v>2</v>
      </c>
      <c r="L1674" s="384">
        <v>2</v>
      </c>
      <c r="M1674" s="385" t="s">
        <v>4347</v>
      </c>
      <c r="N1674" s="382" t="s">
        <v>7105</v>
      </c>
      <c r="O1674" s="386">
        <v>600</v>
      </c>
    </row>
    <row r="1675" spans="1:15" ht="16.8" customHeight="1" thickBot="1" x14ac:dyDescent="0.35">
      <c r="A1675" s="351" t="s">
        <v>2172</v>
      </c>
      <c r="B1675" s="410" t="s">
        <v>6055</v>
      </c>
      <c r="C1675" s="365" t="s">
        <v>6139</v>
      </c>
      <c r="D1675" s="366" t="s">
        <v>6126</v>
      </c>
      <c r="E1675" s="384" t="s">
        <v>4139</v>
      </c>
      <c r="F1675" s="394" t="s">
        <v>7230</v>
      </c>
      <c r="G1675" s="394" t="s">
        <v>7231</v>
      </c>
      <c r="H1675" s="394" t="s">
        <v>7232</v>
      </c>
      <c r="I1675" s="397">
        <v>300</v>
      </c>
      <c r="J1675" s="394" t="s">
        <v>7098</v>
      </c>
      <c r="K1675" s="384">
        <v>3</v>
      </c>
      <c r="L1675" s="384">
        <v>2</v>
      </c>
      <c r="M1675" s="385" t="s">
        <v>2173</v>
      </c>
      <c r="N1675" s="382" t="s">
        <v>7100</v>
      </c>
      <c r="O1675" s="386">
        <v>900</v>
      </c>
    </row>
    <row r="1676" spans="1:15" ht="16.8" customHeight="1" thickBot="1" x14ac:dyDescent="0.35">
      <c r="A1676" s="351" t="s">
        <v>2172</v>
      </c>
      <c r="B1676" s="410" t="s">
        <v>6055</v>
      </c>
      <c r="C1676" s="365" t="s">
        <v>6139</v>
      </c>
      <c r="D1676" s="366" t="s">
        <v>6126</v>
      </c>
      <c r="E1676" s="384" t="s">
        <v>4139</v>
      </c>
      <c r="F1676" s="394" t="s">
        <v>7230</v>
      </c>
      <c r="G1676" s="394" t="s">
        <v>7231</v>
      </c>
      <c r="H1676" s="394" t="s">
        <v>7232</v>
      </c>
      <c r="I1676" s="397">
        <v>300</v>
      </c>
      <c r="J1676" s="394" t="s">
        <v>7098</v>
      </c>
      <c r="K1676" s="384">
        <v>1</v>
      </c>
      <c r="L1676" s="384">
        <v>2</v>
      </c>
      <c r="M1676" s="385" t="s">
        <v>4349</v>
      </c>
      <c r="N1676" s="382" t="s">
        <v>7098</v>
      </c>
      <c r="O1676" s="386">
        <v>300</v>
      </c>
    </row>
    <row r="1677" spans="1:15" ht="16.8" customHeight="1" thickBot="1" x14ac:dyDescent="0.35">
      <c r="A1677" s="351" t="s">
        <v>4074</v>
      </c>
      <c r="B1677" s="403" t="s">
        <v>6877</v>
      </c>
      <c r="C1677" s="365" t="s">
        <v>6139</v>
      </c>
      <c r="D1677" s="366" t="s">
        <v>6126</v>
      </c>
      <c r="E1677" s="384" t="s">
        <v>4139</v>
      </c>
      <c r="F1677" s="394" t="s">
        <v>7230</v>
      </c>
      <c r="G1677" s="394" t="s">
        <v>7231</v>
      </c>
      <c r="H1677" s="394" t="s">
        <v>7232</v>
      </c>
      <c r="I1677" s="397">
        <v>500</v>
      </c>
      <c r="J1677" s="394" t="s">
        <v>7095</v>
      </c>
      <c r="K1677" s="384">
        <v>3</v>
      </c>
      <c r="L1677" s="384">
        <v>2</v>
      </c>
      <c r="M1677" s="385" t="s">
        <v>4235</v>
      </c>
      <c r="N1677" s="382" t="s">
        <v>7120</v>
      </c>
      <c r="O1677" s="383">
        <v>1.5</v>
      </c>
    </row>
    <row r="1678" spans="1:15" ht="16.8" customHeight="1" thickBot="1" x14ac:dyDescent="0.35">
      <c r="A1678" s="351" t="s">
        <v>6923</v>
      </c>
      <c r="B1678" s="396" t="s">
        <v>6110</v>
      </c>
      <c r="C1678" s="365" t="s">
        <v>6139</v>
      </c>
      <c r="D1678" s="366" t="s">
        <v>6126</v>
      </c>
      <c r="E1678" s="384" t="s">
        <v>4139</v>
      </c>
      <c r="F1678" s="394" t="s">
        <v>7230</v>
      </c>
      <c r="G1678" s="394" t="s">
        <v>7231</v>
      </c>
      <c r="H1678" s="394" t="s">
        <v>7232</v>
      </c>
      <c r="I1678" s="397">
        <v>300</v>
      </c>
      <c r="J1678" s="394" t="s">
        <v>7098</v>
      </c>
      <c r="K1678" s="384">
        <v>3</v>
      </c>
      <c r="L1678" s="384">
        <v>2</v>
      </c>
      <c r="M1678" s="385" t="s">
        <v>7030</v>
      </c>
      <c r="N1678" s="382" t="s">
        <v>7100</v>
      </c>
      <c r="O1678" s="386">
        <v>900</v>
      </c>
    </row>
    <row r="1679" spans="1:15" ht="16.8" customHeight="1" thickBot="1" x14ac:dyDescent="0.35">
      <c r="A1679" s="351" t="s">
        <v>7162</v>
      </c>
      <c r="B1679" s="419" t="s">
        <v>6075</v>
      </c>
      <c r="C1679" s="365" t="s">
        <v>6139</v>
      </c>
      <c r="D1679" s="366" t="s">
        <v>6126</v>
      </c>
      <c r="E1679" s="384" t="s">
        <v>4139</v>
      </c>
      <c r="F1679" s="394" t="s">
        <v>7230</v>
      </c>
      <c r="G1679" s="394" t="s">
        <v>7233</v>
      </c>
      <c r="H1679" s="394" t="s">
        <v>7232</v>
      </c>
      <c r="I1679" s="397">
        <v>300</v>
      </c>
      <c r="J1679" s="394" t="s">
        <v>7098</v>
      </c>
      <c r="K1679" s="384">
        <v>1</v>
      </c>
      <c r="L1679" s="384">
        <v>3</v>
      </c>
      <c r="M1679" s="385" t="s">
        <v>7203</v>
      </c>
      <c r="N1679" s="382" t="s">
        <v>7098</v>
      </c>
      <c r="O1679" s="386">
        <v>300</v>
      </c>
    </row>
    <row r="1680" spans="1:15" ht="16.8" customHeight="1" thickBot="1" x14ac:dyDescent="0.35">
      <c r="A1680" s="351" t="s">
        <v>1514</v>
      </c>
      <c r="B1680" s="365" t="s">
        <v>6097</v>
      </c>
      <c r="C1680" s="365" t="s">
        <v>6139</v>
      </c>
      <c r="D1680" s="366" t="s">
        <v>6126</v>
      </c>
      <c r="E1680" s="384" t="s">
        <v>4139</v>
      </c>
      <c r="F1680" s="394" t="s">
        <v>7230</v>
      </c>
      <c r="G1680" s="394" t="s">
        <v>7231</v>
      </c>
      <c r="H1680" s="394" t="s">
        <v>7232</v>
      </c>
      <c r="I1680" s="395">
        <v>1.4</v>
      </c>
      <c r="J1680" s="394" t="s">
        <v>7099</v>
      </c>
      <c r="K1680" s="384">
        <v>1</v>
      </c>
      <c r="L1680" s="384">
        <v>3</v>
      </c>
      <c r="M1680" s="385" t="s">
        <v>1515</v>
      </c>
      <c r="N1680" s="382" t="s">
        <v>7099</v>
      </c>
      <c r="O1680" s="383">
        <v>1.4</v>
      </c>
    </row>
    <row r="1681" spans="1:15" ht="16.8" customHeight="1" thickBot="1" x14ac:dyDescent="0.35">
      <c r="A1681" s="351" t="s">
        <v>2998</v>
      </c>
      <c r="B1681" s="414" t="s">
        <v>1119</v>
      </c>
      <c r="C1681" s="365" t="s">
        <v>6139</v>
      </c>
      <c r="D1681" s="366" t="s">
        <v>6126</v>
      </c>
      <c r="E1681" s="384" t="s">
        <v>4139</v>
      </c>
      <c r="F1681" s="394" t="s">
        <v>7230</v>
      </c>
      <c r="G1681" s="394" t="s">
        <v>7231</v>
      </c>
      <c r="H1681" s="394" t="s">
        <v>7232</v>
      </c>
      <c r="I1681" s="397">
        <v>300</v>
      </c>
      <c r="J1681" s="394" t="s">
        <v>7098</v>
      </c>
      <c r="K1681" s="384">
        <v>1</v>
      </c>
      <c r="L1681" s="384">
        <v>3</v>
      </c>
      <c r="M1681" s="385" t="s">
        <v>2999</v>
      </c>
      <c r="N1681" s="382" t="s">
        <v>7098</v>
      </c>
      <c r="O1681" s="386">
        <v>300</v>
      </c>
    </row>
    <row r="1682" spans="1:15" ht="16.8" customHeight="1" thickBot="1" x14ac:dyDescent="0.35">
      <c r="A1682" s="351" t="s">
        <v>3643</v>
      </c>
      <c r="B1682" s="401" t="s">
        <v>5944</v>
      </c>
      <c r="C1682" s="365" t="s">
        <v>6139</v>
      </c>
      <c r="D1682" s="366" t="s">
        <v>6126</v>
      </c>
      <c r="E1682" s="384" t="s">
        <v>4139</v>
      </c>
      <c r="F1682" s="394" t="s">
        <v>7230</v>
      </c>
      <c r="G1682" s="394" t="s">
        <v>7231</v>
      </c>
      <c r="H1682" s="394" t="s">
        <v>7232</v>
      </c>
      <c r="I1682" s="397">
        <v>300</v>
      </c>
      <c r="J1682" s="394" t="s">
        <v>7098</v>
      </c>
      <c r="K1682" s="384">
        <v>1</v>
      </c>
      <c r="L1682" s="384">
        <v>3</v>
      </c>
      <c r="M1682" s="385" t="s">
        <v>3642</v>
      </c>
      <c r="N1682" s="382" t="s">
        <v>7098</v>
      </c>
      <c r="O1682" s="386">
        <v>300</v>
      </c>
    </row>
    <row r="1683" spans="1:15" ht="16.8" customHeight="1" thickBot="1" x14ac:dyDescent="0.35">
      <c r="A1683" s="351" t="s">
        <v>2828</v>
      </c>
      <c r="B1683" s="401" t="s">
        <v>5944</v>
      </c>
      <c r="C1683" s="365" t="s">
        <v>6139</v>
      </c>
      <c r="D1683" s="366" t="s">
        <v>6126</v>
      </c>
      <c r="E1683" s="384" t="s">
        <v>4139</v>
      </c>
      <c r="F1683" s="394" t="s">
        <v>7230</v>
      </c>
      <c r="G1683" s="394" t="s">
        <v>7231</v>
      </c>
      <c r="H1683" s="394" t="s">
        <v>7232</v>
      </c>
      <c r="I1683" s="397">
        <v>300</v>
      </c>
      <c r="J1683" s="394" t="s">
        <v>7098</v>
      </c>
      <c r="K1683" s="384">
        <v>3</v>
      </c>
      <c r="L1683" s="384">
        <v>3</v>
      </c>
      <c r="M1683" s="385" t="s">
        <v>2829</v>
      </c>
      <c r="N1683" s="382" t="s">
        <v>7100</v>
      </c>
      <c r="O1683" s="386">
        <v>900</v>
      </c>
    </row>
    <row r="1684" spans="1:15" ht="16.8" customHeight="1" thickBot="1" x14ac:dyDescent="0.35">
      <c r="A1684" s="351" t="s">
        <v>5768</v>
      </c>
      <c r="B1684" s="404" t="s">
        <v>6073</v>
      </c>
      <c r="C1684" s="365" t="s">
        <v>6139</v>
      </c>
      <c r="D1684" s="366" t="s">
        <v>6126</v>
      </c>
      <c r="E1684" s="384" t="s">
        <v>4139</v>
      </c>
      <c r="F1684" s="394" t="s">
        <v>7230</v>
      </c>
      <c r="G1684" s="394" t="s">
        <v>7231</v>
      </c>
      <c r="H1684" s="394" t="s">
        <v>7232</v>
      </c>
      <c r="I1684" s="397">
        <v>300</v>
      </c>
      <c r="J1684" s="394" t="s">
        <v>7098</v>
      </c>
      <c r="K1684" s="384">
        <v>2</v>
      </c>
      <c r="L1684" s="384">
        <v>3</v>
      </c>
      <c r="M1684" s="385" t="s">
        <v>5767</v>
      </c>
      <c r="N1684" s="382" t="s">
        <v>7105</v>
      </c>
      <c r="O1684" s="386">
        <v>600</v>
      </c>
    </row>
    <row r="1685" spans="1:15" ht="16.8" customHeight="1" thickBot="1" x14ac:dyDescent="0.35">
      <c r="A1685" s="351" t="s">
        <v>4351</v>
      </c>
      <c r="B1685" s="398" t="s">
        <v>6881</v>
      </c>
      <c r="C1685" s="365" t="s">
        <v>6139</v>
      </c>
      <c r="D1685" s="366" t="s">
        <v>6126</v>
      </c>
      <c r="E1685" s="384" t="s">
        <v>4139</v>
      </c>
      <c r="F1685" s="394" t="s">
        <v>7230</v>
      </c>
      <c r="G1685" s="394" t="s">
        <v>7231</v>
      </c>
      <c r="H1685" s="394" t="s">
        <v>7232</v>
      </c>
      <c r="I1685" s="397">
        <v>300</v>
      </c>
      <c r="J1685" s="394" t="s">
        <v>7098</v>
      </c>
      <c r="K1685" s="384">
        <v>2</v>
      </c>
      <c r="L1685" s="384">
        <v>3</v>
      </c>
      <c r="M1685" s="385" t="s">
        <v>4350</v>
      </c>
      <c r="N1685" s="382" t="s">
        <v>7105</v>
      </c>
      <c r="O1685" s="386">
        <v>600</v>
      </c>
    </row>
    <row r="1686" spans="1:15" ht="16.8" customHeight="1" thickBot="1" x14ac:dyDescent="0.35">
      <c r="A1686" s="351" t="s">
        <v>1300</v>
      </c>
      <c r="B1686" s="407" t="s">
        <v>1101</v>
      </c>
      <c r="C1686" s="365" t="s">
        <v>6139</v>
      </c>
      <c r="D1686" s="366" t="s">
        <v>6126</v>
      </c>
      <c r="E1686" s="384" t="s">
        <v>4139</v>
      </c>
      <c r="F1686" s="394" t="s">
        <v>7230</v>
      </c>
      <c r="G1686" s="394" t="s">
        <v>7231</v>
      </c>
      <c r="H1686" s="394" t="s">
        <v>7232</v>
      </c>
      <c r="I1686" s="397">
        <v>300</v>
      </c>
      <c r="J1686" s="394" t="s">
        <v>7135</v>
      </c>
      <c r="K1686" s="384">
        <v>1</v>
      </c>
      <c r="L1686" s="384">
        <v>4</v>
      </c>
      <c r="M1686" s="385" t="s">
        <v>1301</v>
      </c>
      <c r="N1686" s="382" t="s">
        <v>7135</v>
      </c>
      <c r="O1686" s="386">
        <v>300</v>
      </c>
    </row>
    <row r="1687" spans="1:15" ht="16.8" customHeight="1" thickBot="1" x14ac:dyDescent="0.35">
      <c r="A1687" s="351" t="s">
        <v>695</v>
      </c>
      <c r="B1687" s="425" t="s">
        <v>1108</v>
      </c>
      <c r="C1687" s="365" t="s">
        <v>6139</v>
      </c>
      <c r="D1687" s="366" t="s">
        <v>6126</v>
      </c>
      <c r="E1687" s="384" t="s">
        <v>4139</v>
      </c>
      <c r="F1687" s="394" t="s">
        <v>7230</v>
      </c>
      <c r="G1687" s="394" t="s">
        <v>7231</v>
      </c>
      <c r="H1687" s="394" t="s">
        <v>7232</v>
      </c>
      <c r="I1687" s="397">
        <v>300</v>
      </c>
      <c r="J1687" s="394" t="s">
        <v>7098</v>
      </c>
      <c r="K1687" s="384">
        <v>2</v>
      </c>
      <c r="L1687" s="384">
        <v>4</v>
      </c>
      <c r="M1687" s="385" t="s">
        <v>696</v>
      </c>
      <c r="N1687" s="382" t="s">
        <v>7105</v>
      </c>
      <c r="O1687" s="386">
        <v>600</v>
      </c>
    </row>
    <row r="1688" spans="1:15" ht="16.8" customHeight="1" thickBot="1" x14ac:dyDescent="0.35">
      <c r="A1688" s="351" t="s">
        <v>3398</v>
      </c>
      <c r="B1688" s="393" t="s">
        <v>6067</v>
      </c>
      <c r="C1688" s="365" t="s">
        <v>6139</v>
      </c>
      <c r="D1688" s="345" t="s">
        <v>6128</v>
      </c>
      <c r="E1688" s="384" t="s">
        <v>4139</v>
      </c>
      <c r="F1688" s="394" t="s">
        <v>7230</v>
      </c>
      <c r="G1688" s="394" t="s">
        <v>7231</v>
      </c>
      <c r="H1688" s="394" t="s">
        <v>7232</v>
      </c>
      <c r="I1688" s="397">
        <v>700</v>
      </c>
      <c r="J1688" s="394" t="s">
        <v>7107</v>
      </c>
      <c r="K1688" s="384">
        <v>1</v>
      </c>
      <c r="L1688" s="384">
        <v>4</v>
      </c>
      <c r="M1688" s="385" t="s">
        <v>3397</v>
      </c>
      <c r="N1688" s="382" t="s">
        <v>7107</v>
      </c>
      <c r="O1688" s="386">
        <v>700</v>
      </c>
    </row>
    <row r="1689" spans="1:15" ht="16.8" customHeight="1" thickBot="1" x14ac:dyDescent="0.35">
      <c r="A1689" s="351" t="s">
        <v>1523</v>
      </c>
      <c r="B1689" s="365" t="s">
        <v>6097</v>
      </c>
      <c r="C1689" s="365" t="s">
        <v>6139</v>
      </c>
      <c r="D1689" s="366" t="s">
        <v>6126</v>
      </c>
      <c r="E1689" s="384" t="s">
        <v>4139</v>
      </c>
      <c r="F1689" s="394" t="s">
        <v>7230</v>
      </c>
      <c r="G1689" s="394" t="s">
        <v>7231</v>
      </c>
      <c r="H1689" s="394" t="s">
        <v>7232</v>
      </c>
      <c r="I1689" s="397">
        <v>700</v>
      </c>
      <c r="J1689" s="394" t="s">
        <v>7107</v>
      </c>
      <c r="K1689" s="384">
        <v>1</v>
      </c>
      <c r="L1689" s="384">
        <v>4</v>
      </c>
      <c r="M1689" s="385" t="s">
        <v>1522</v>
      </c>
      <c r="N1689" s="382" t="s">
        <v>7107</v>
      </c>
      <c r="O1689" s="386">
        <v>700</v>
      </c>
    </row>
    <row r="1690" spans="1:15" ht="16.8" customHeight="1" thickBot="1" x14ac:dyDescent="0.35">
      <c r="A1690" s="351" t="s">
        <v>1300</v>
      </c>
      <c r="B1690" s="365" t="s">
        <v>6097</v>
      </c>
      <c r="C1690" s="365" t="s">
        <v>6139</v>
      </c>
      <c r="D1690" s="366" t="s">
        <v>6126</v>
      </c>
      <c r="E1690" s="384" t="s">
        <v>4139</v>
      </c>
      <c r="F1690" s="394" t="s">
        <v>7230</v>
      </c>
      <c r="G1690" s="394" t="s">
        <v>7231</v>
      </c>
      <c r="H1690" s="394" t="s">
        <v>7232</v>
      </c>
      <c r="I1690" s="397">
        <v>300</v>
      </c>
      <c r="J1690" s="394" t="s">
        <v>7098</v>
      </c>
      <c r="K1690" s="384">
        <v>1</v>
      </c>
      <c r="L1690" s="384">
        <v>4</v>
      </c>
      <c r="M1690" s="385" t="s">
        <v>1524</v>
      </c>
      <c r="N1690" s="382" t="s">
        <v>7098</v>
      </c>
      <c r="O1690" s="386">
        <v>300</v>
      </c>
    </row>
    <row r="1691" spans="1:15" ht="16.8" customHeight="1" thickBot="1" x14ac:dyDescent="0.35">
      <c r="A1691" s="351" t="s">
        <v>1520</v>
      </c>
      <c r="B1691" s="365" t="s">
        <v>6097</v>
      </c>
      <c r="C1691" s="365" t="s">
        <v>6139</v>
      </c>
      <c r="D1691" s="366" t="s">
        <v>6126</v>
      </c>
      <c r="E1691" s="384" t="s">
        <v>4139</v>
      </c>
      <c r="F1691" s="394" t="s">
        <v>7230</v>
      </c>
      <c r="G1691" s="394" t="s">
        <v>7231</v>
      </c>
      <c r="H1691" s="394" t="s">
        <v>7232</v>
      </c>
      <c r="I1691" s="397">
        <v>300</v>
      </c>
      <c r="J1691" s="394" t="s">
        <v>7098</v>
      </c>
      <c r="K1691" s="384">
        <v>1</v>
      </c>
      <c r="L1691" s="384">
        <v>4</v>
      </c>
      <c r="M1691" s="385" t="s">
        <v>1521</v>
      </c>
      <c r="N1691" s="382" t="s">
        <v>7098</v>
      </c>
      <c r="O1691" s="386">
        <v>300</v>
      </c>
    </row>
    <row r="1692" spans="1:15" ht="16.8" customHeight="1" thickBot="1" x14ac:dyDescent="0.35">
      <c r="A1692" s="351" t="s">
        <v>1519</v>
      </c>
      <c r="B1692" s="365" t="s">
        <v>6097</v>
      </c>
      <c r="C1692" s="365" t="s">
        <v>6139</v>
      </c>
      <c r="D1692" s="366" t="s">
        <v>6126</v>
      </c>
      <c r="E1692" s="384" t="s">
        <v>4139</v>
      </c>
      <c r="F1692" s="394" t="s">
        <v>7230</v>
      </c>
      <c r="G1692" s="394" t="s">
        <v>7231</v>
      </c>
      <c r="H1692" s="394" t="s">
        <v>7232</v>
      </c>
      <c r="I1692" s="397">
        <v>300</v>
      </c>
      <c r="J1692" s="394" t="s">
        <v>7098</v>
      </c>
      <c r="K1692" s="384">
        <v>1</v>
      </c>
      <c r="L1692" s="384">
        <v>4</v>
      </c>
      <c r="M1692" s="385" t="s">
        <v>1518</v>
      </c>
      <c r="N1692" s="382" t="s">
        <v>7098</v>
      </c>
      <c r="O1692" s="386">
        <v>300</v>
      </c>
    </row>
    <row r="1693" spans="1:15" ht="16.8" customHeight="1" thickBot="1" x14ac:dyDescent="0.35">
      <c r="A1693" s="351" t="s">
        <v>1145</v>
      </c>
      <c r="B1693" s="400" t="s">
        <v>6093</v>
      </c>
      <c r="C1693" s="365" t="s">
        <v>6139</v>
      </c>
      <c r="D1693" s="366" t="s">
        <v>6126</v>
      </c>
      <c r="E1693" s="384" t="s">
        <v>4139</v>
      </c>
      <c r="F1693" s="394" t="s">
        <v>7230</v>
      </c>
      <c r="G1693" s="394" t="s">
        <v>7231</v>
      </c>
      <c r="H1693" s="394" t="s">
        <v>7232</v>
      </c>
      <c r="I1693" s="397">
        <v>300</v>
      </c>
      <c r="J1693" s="394" t="s">
        <v>7098</v>
      </c>
      <c r="K1693" s="384">
        <v>1</v>
      </c>
      <c r="L1693" s="384">
        <v>4</v>
      </c>
      <c r="M1693" s="385" t="s">
        <v>1146</v>
      </c>
      <c r="N1693" s="382" t="s">
        <v>7098</v>
      </c>
      <c r="O1693" s="386">
        <v>300</v>
      </c>
    </row>
    <row r="1694" spans="1:15" ht="16.8" customHeight="1" thickBot="1" x14ac:dyDescent="0.35">
      <c r="A1694" s="351" t="s">
        <v>5513</v>
      </c>
      <c r="B1694" s="429" t="s">
        <v>6086</v>
      </c>
      <c r="C1694" s="365" t="s">
        <v>6139</v>
      </c>
      <c r="D1694" s="348" t="s">
        <v>6150</v>
      </c>
      <c r="E1694" s="384" t="s">
        <v>4139</v>
      </c>
      <c r="F1694" s="394" t="s">
        <v>7230</v>
      </c>
      <c r="G1694" s="394" t="s">
        <v>7231</v>
      </c>
      <c r="H1694" s="394" t="s">
        <v>7232</v>
      </c>
      <c r="I1694" s="397">
        <v>300</v>
      </c>
      <c r="J1694" s="394" t="s">
        <v>7098</v>
      </c>
      <c r="K1694" s="384">
        <v>2</v>
      </c>
      <c r="L1694" s="384">
        <v>4</v>
      </c>
      <c r="M1694" s="385" t="s">
        <v>5512</v>
      </c>
      <c r="N1694" s="382" t="s">
        <v>7105</v>
      </c>
      <c r="O1694" s="386">
        <v>600</v>
      </c>
    </row>
    <row r="1695" spans="1:15" ht="16.8" customHeight="1" thickBot="1" x14ac:dyDescent="0.35">
      <c r="A1695" s="351" t="s">
        <v>3645</v>
      </c>
      <c r="B1695" s="402" t="s">
        <v>6094</v>
      </c>
      <c r="C1695" s="365" t="s">
        <v>6139</v>
      </c>
      <c r="D1695" s="366" t="s">
        <v>6126</v>
      </c>
      <c r="E1695" s="384" t="s">
        <v>4139</v>
      </c>
      <c r="F1695" s="394" t="s">
        <v>7230</v>
      </c>
      <c r="G1695" s="394" t="s">
        <v>7231</v>
      </c>
      <c r="H1695" s="394" t="s">
        <v>7232</v>
      </c>
      <c r="I1695" s="397">
        <v>300</v>
      </c>
      <c r="J1695" s="394" t="s">
        <v>7098</v>
      </c>
      <c r="K1695" s="384">
        <v>3</v>
      </c>
      <c r="L1695" s="384">
        <v>4</v>
      </c>
      <c r="M1695" s="385" t="s">
        <v>3644</v>
      </c>
      <c r="N1695" s="382" t="s">
        <v>7100</v>
      </c>
      <c r="O1695" s="386">
        <v>900</v>
      </c>
    </row>
    <row r="1696" spans="1:15" ht="16.8" customHeight="1" thickBot="1" x14ac:dyDescent="0.35">
      <c r="A1696" s="351" t="s">
        <v>3400</v>
      </c>
      <c r="B1696" s="411" t="s">
        <v>6977</v>
      </c>
      <c r="C1696" s="365" t="s">
        <v>6139</v>
      </c>
      <c r="D1696" s="345" t="s">
        <v>6128</v>
      </c>
      <c r="E1696" s="384" t="s">
        <v>4139</v>
      </c>
      <c r="F1696" s="394" t="s">
        <v>7230</v>
      </c>
      <c r="G1696" s="394" t="s">
        <v>7231</v>
      </c>
      <c r="H1696" s="394" t="s">
        <v>7232</v>
      </c>
      <c r="I1696" s="397">
        <v>700</v>
      </c>
      <c r="J1696" s="394" t="s">
        <v>7107</v>
      </c>
      <c r="K1696" s="384">
        <v>1</v>
      </c>
      <c r="L1696" s="384">
        <v>4</v>
      </c>
      <c r="M1696" s="385" t="s">
        <v>3399</v>
      </c>
      <c r="N1696" s="382" t="s">
        <v>7107</v>
      </c>
      <c r="O1696" s="386">
        <v>700</v>
      </c>
    </row>
    <row r="1697" spans="1:15" ht="16.8" customHeight="1" thickBot="1" x14ac:dyDescent="0.35">
      <c r="A1697" s="351" t="s">
        <v>720</v>
      </c>
      <c r="B1697" s="431" t="s">
        <v>6069</v>
      </c>
      <c r="C1697" s="365" t="s">
        <v>6139</v>
      </c>
      <c r="D1697" s="366" t="s">
        <v>6126</v>
      </c>
      <c r="E1697" s="384" t="s">
        <v>4139</v>
      </c>
      <c r="F1697" s="394" t="s">
        <v>7230</v>
      </c>
      <c r="G1697" s="394" t="s">
        <v>7231</v>
      </c>
      <c r="H1697" s="394" t="s">
        <v>7232</v>
      </c>
      <c r="I1697" s="397">
        <v>700</v>
      </c>
      <c r="J1697" s="394" t="s">
        <v>7107</v>
      </c>
      <c r="K1697" s="384">
        <v>3</v>
      </c>
      <c r="L1697" s="384">
        <v>5</v>
      </c>
      <c r="M1697" s="385" t="s">
        <v>719</v>
      </c>
      <c r="N1697" s="382" t="s">
        <v>7122</v>
      </c>
      <c r="O1697" s="383">
        <v>2.1</v>
      </c>
    </row>
    <row r="1698" spans="1:15" ht="16.8" customHeight="1" thickBot="1" x14ac:dyDescent="0.35">
      <c r="A1698" s="351" t="s">
        <v>721</v>
      </c>
      <c r="B1698" s="393" t="s">
        <v>6067</v>
      </c>
      <c r="C1698" s="365" t="s">
        <v>6139</v>
      </c>
      <c r="D1698" s="366" t="s">
        <v>6126</v>
      </c>
      <c r="E1698" s="384" t="s">
        <v>4139</v>
      </c>
      <c r="F1698" s="394" t="s">
        <v>7230</v>
      </c>
      <c r="G1698" s="394" t="s">
        <v>7231</v>
      </c>
      <c r="H1698" s="394" t="s">
        <v>7232</v>
      </c>
      <c r="I1698" s="395">
        <v>1.7</v>
      </c>
      <c r="J1698" s="394" t="s">
        <v>7117</v>
      </c>
      <c r="K1698" s="384">
        <v>3</v>
      </c>
      <c r="L1698" s="384">
        <v>5</v>
      </c>
      <c r="M1698" s="385" t="s">
        <v>722</v>
      </c>
      <c r="N1698" s="382" t="s">
        <v>7118</v>
      </c>
      <c r="O1698" s="383">
        <v>5.0999999999999996</v>
      </c>
    </row>
    <row r="1699" spans="1:15" ht="16.8" customHeight="1" thickBot="1" x14ac:dyDescent="0.35">
      <c r="A1699" s="351" t="s">
        <v>724</v>
      </c>
      <c r="B1699" s="396" t="s">
        <v>6058</v>
      </c>
      <c r="C1699" s="365" t="s">
        <v>6139</v>
      </c>
      <c r="D1699" s="366" t="s">
        <v>6126</v>
      </c>
      <c r="E1699" s="384" t="s">
        <v>4139</v>
      </c>
      <c r="F1699" s="394" t="s">
        <v>7230</v>
      </c>
      <c r="G1699" s="394" t="s">
        <v>7231</v>
      </c>
      <c r="H1699" s="394" t="s">
        <v>7232</v>
      </c>
      <c r="I1699" s="397">
        <v>300</v>
      </c>
      <c r="J1699" s="394" t="s">
        <v>7098</v>
      </c>
      <c r="K1699" s="384">
        <v>2</v>
      </c>
      <c r="L1699" s="384">
        <v>5</v>
      </c>
      <c r="M1699" s="385" t="s">
        <v>723</v>
      </c>
      <c r="N1699" s="382" t="s">
        <v>7105</v>
      </c>
      <c r="O1699" s="386">
        <v>600</v>
      </c>
    </row>
    <row r="1700" spans="1:15" ht="16.8" customHeight="1" thickBot="1" x14ac:dyDescent="0.35">
      <c r="A1700" s="351" t="s">
        <v>6924</v>
      </c>
      <c r="B1700" s="412" t="s">
        <v>6890</v>
      </c>
      <c r="C1700" s="365" t="s">
        <v>6139</v>
      </c>
      <c r="D1700" s="345" t="s">
        <v>6128</v>
      </c>
      <c r="E1700" s="384" t="s">
        <v>4139</v>
      </c>
      <c r="F1700" s="394" t="s">
        <v>7230</v>
      </c>
      <c r="G1700" s="394" t="s">
        <v>7231</v>
      </c>
      <c r="H1700" s="394" t="s">
        <v>7232</v>
      </c>
      <c r="I1700" s="395">
        <v>1</v>
      </c>
      <c r="J1700" s="394" t="s">
        <v>7101</v>
      </c>
      <c r="K1700" s="384">
        <v>1</v>
      </c>
      <c r="L1700" s="384">
        <v>5</v>
      </c>
      <c r="M1700" s="385" t="s">
        <v>7031</v>
      </c>
      <c r="N1700" s="382" t="s">
        <v>7101</v>
      </c>
      <c r="O1700" s="383">
        <v>1</v>
      </c>
    </row>
    <row r="1701" spans="1:15" ht="16.8" customHeight="1" thickBot="1" x14ac:dyDescent="0.35">
      <c r="A1701" s="351" t="s">
        <v>717</v>
      </c>
      <c r="B1701" s="413" t="s">
        <v>7170</v>
      </c>
      <c r="C1701" s="365" t="s">
        <v>6139</v>
      </c>
      <c r="D1701" s="366" t="s">
        <v>6126</v>
      </c>
      <c r="E1701" s="384" t="s">
        <v>4139</v>
      </c>
      <c r="F1701" s="394" t="s">
        <v>7235</v>
      </c>
      <c r="G1701" s="394" t="s">
        <v>7233</v>
      </c>
      <c r="H1701" s="394" t="s">
        <v>7232</v>
      </c>
      <c r="I1701" s="397">
        <v>700</v>
      </c>
      <c r="J1701" s="394" t="s">
        <v>7107</v>
      </c>
      <c r="K1701" s="384">
        <v>2</v>
      </c>
      <c r="L1701" s="384">
        <v>5</v>
      </c>
      <c r="M1701" s="385" t="s">
        <v>7204</v>
      </c>
      <c r="N1701" s="382" t="s">
        <v>7119</v>
      </c>
      <c r="O1701" s="383">
        <v>1.4</v>
      </c>
    </row>
    <row r="1702" spans="1:15" ht="16.8" customHeight="1" thickBot="1" x14ac:dyDescent="0.35">
      <c r="A1702" s="351" t="s">
        <v>741</v>
      </c>
      <c r="B1702" s="393" t="s">
        <v>6067</v>
      </c>
      <c r="C1702" s="365" t="s">
        <v>6139</v>
      </c>
      <c r="D1702" s="345" t="s">
        <v>6128</v>
      </c>
      <c r="E1702" s="384" t="s">
        <v>4139</v>
      </c>
      <c r="F1702" s="394" t="s">
        <v>7230</v>
      </c>
      <c r="G1702" s="394" t="s">
        <v>7231</v>
      </c>
      <c r="H1702" s="394" t="s">
        <v>7232</v>
      </c>
      <c r="I1702" s="395">
        <v>1</v>
      </c>
      <c r="J1702" s="394" t="s">
        <v>7101</v>
      </c>
      <c r="K1702" s="384">
        <v>2</v>
      </c>
      <c r="L1702" s="384">
        <v>6</v>
      </c>
      <c r="M1702" s="385" t="s">
        <v>740</v>
      </c>
      <c r="N1702" s="382" t="s">
        <v>7114</v>
      </c>
      <c r="O1702" s="383">
        <v>2</v>
      </c>
    </row>
    <row r="1703" spans="1:15" ht="16.8" customHeight="1" thickBot="1" x14ac:dyDescent="0.35">
      <c r="A1703" s="351" t="s">
        <v>1774</v>
      </c>
      <c r="B1703" s="393" t="s">
        <v>6067</v>
      </c>
      <c r="C1703" s="365" t="s">
        <v>6139</v>
      </c>
      <c r="D1703" s="366" t="s">
        <v>6126</v>
      </c>
      <c r="E1703" s="384" t="s">
        <v>4139</v>
      </c>
      <c r="F1703" s="394" t="s">
        <v>7230</v>
      </c>
      <c r="G1703" s="394" t="s">
        <v>7231</v>
      </c>
      <c r="H1703" s="394" t="s">
        <v>7232</v>
      </c>
      <c r="I1703" s="397">
        <v>700</v>
      </c>
      <c r="J1703" s="394" t="s">
        <v>7107</v>
      </c>
      <c r="K1703" s="384">
        <v>2</v>
      </c>
      <c r="L1703" s="384">
        <v>6</v>
      </c>
      <c r="M1703" s="385" t="s">
        <v>739</v>
      </c>
      <c r="N1703" s="382" t="s">
        <v>7119</v>
      </c>
      <c r="O1703" s="383">
        <v>1.4</v>
      </c>
    </row>
    <row r="1704" spans="1:15" ht="16.8" customHeight="1" thickBot="1" x14ac:dyDescent="0.35">
      <c r="A1704" s="351" t="s">
        <v>1545</v>
      </c>
      <c r="B1704" s="365" t="s">
        <v>6097</v>
      </c>
      <c r="C1704" s="365" t="s">
        <v>6139</v>
      </c>
      <c r="D1704" s="366" t="s">
        <v>6126</v>
      </c>
      <c r="E1704" s="384" t="s">
        <v>4139</v>
      </c>
      <c r="F1704" s="394" t="s">
        <v>7230</v>
      </c>
      <c r="G1704" s="394" t="s">
        <v>7231</v>
      </c>
      <c r="H1704" s="394" t="s">
        <v>7232</v>
      </c>
      <c r="I1704" s="397">
        <v>300</v>
      </c>
      <c r="J1704" s="394" t="s">
        <v>7098</v>
      </c>
      <c r="K1704" s="384">
        <v>1</v>
      </c>
      <c r="L1704" s="384">
        <v>6</v>
      </c>
      <c r="M1704" s="385" t="s">
        <v>1546</v>
      </c>
      <c r="N1704" s="382" t="s">
        <v>7098</v>
      </c>
      <c r="O1704" s="386">
        <v>300</v>
      </c>
    </row>
    <row r="1705" spans="1:15" ht="16.8" customHeight="1" thickBot="1" x14ac:dyDescent="0.35">
      <c r="A1705" s="351" t="s">
        <v>743</v>
      </c>
      <c r="B1705" s="408" t="s">
        <v>1134</v>
      </c>
      <c r="C1705" s="365" t="s">
        <v>6139</v>
      </c>
      <c r="D1705" s="366" t="s">
        <v>6126</v>
      </c>
      <c r="E1705" s="384" t="s">
        <v>4139</v>
      </c>
      <c r="F1705" s="394" t="s">
        <v>7230</v>
      </c>
      <c r="G1705" s="394" t="s">
        <v>7231</v>
      </c>
      <c r="H1705" s="394" t="s">
        <v>7232</v>
      </c>
      <c r="I1705" s="397">
        <v>300</v>
      </c>
      <c r="J1705" s="394" t="s">
        <v>7098</v>
      </c>
      <c r="K1705" s="384">
        <v>2</v>
      </c>
      <c r="L1705" s="384">
        <v>6</v>
      </c>
      <c r="M1705" s="385" t="s">
        <v>3120</v>
      </c>
      <c r="N1705" s="382" t="s">
        <v>7105</v>
      </c>
      <c r="O1705" s="386">
        <v>600</v>
      </c>
    </row>
    <row r="1706" spans="1:15" ht="16.8" customHeight="1" thickBot="1" x14ac:dyDescent="0.35">
      <c r="A1706" s="352" t="s">
        <v>743</v>
      </c>
      <c r="B1706" s="408" t="s">
        <v>1134</v>
      </c>
      <c r="C1706" s="365" t="s">
        <v>6139</v>
      </c>
      <c r="D1706" s="366" t="s">
        <v>6126</v>
      </c>
      <c r="E1706" s="384" t="s">
        <v>4139</v>
      </c>
      <c r="F1706" s="394" t="s">
        <v>7230</v>
      </c>
      <c r="G1706" s="394" t="s">
        <v>7231</v>
      </c>
      <c r="H1706" s="394" t="s">
        <v>7232</v>
      </c>
      <c r="I1706" s="397">
        <v>300</v>
      </c>
      <c r="J1706" s="394" t="s">
        <v>7098</v>
      </c>
      <c r="K1706" s="384">
        <v>2</v>
      </c>
      <c r="L1706" s="384">
        <v>6</v>
      </c>
      <c r="M1706" s="385" t="s">
        <v>742</v>
      </c>
      <c r="N1706" s="382" t="s">
        <v>7105</v>
      </c>
      <c r="O1706" s="386">
        <v>600</v>
      </c>
    </row>
    <row r="1707" spans="1:15" ht="16.8" customHeight="1" thickBot="1" x14ac:dyDescent="0.35">
      <c r="A1707" s="351" t="s">
        <v>1685</v>
      </c>
      <c r="B1707" s="409" t="s">
        <v>6076</v>
      </c>
      <c r="C1707" s="365" t="s">
        <v>6139</v>
      </c>
      <c r="D1707" s="366" t="s">
        <v>6126</v>
      </c>
      <c r="E1707" s="384" t="s">
        <v>4139</v>
      </c>
      <c r="F1707" s="394" t="s">
        <v>7230</v>
      </c>
      <c r="G1707" s="394" t="s">
        <v>7231</v>
      </c>
      <c r="H1707" s="394" t="s">
        <v>7232</v>
      </c>
      <c r="I1707" s="397">
        <v>300</v>
      </c>
      <c r="J1707" s="394" t="s">
        <v>7098</v>
      </c>
      <c r="K1707" s="384">
        <v>2</v>
      </c>
      <c r="L1707" s="384">
        <v>6</v>
      </c>
      <c r="M1707" s="385" t="s">
        <v>1686</v>
      </c>
      <c r="N1707" s="382" t="s">
        <v>7105</v>
      </c>
      <c r="O1707" s="386">
        <v>600</v>
      </c>
    </row>
    <row r="1708" spans="1:15" ht="16.8" customHeight="1" thickBot="1" x14ac:dyDescent="0.35">
      <c r="A1708" s="351" t="s">
        <v>5901</v>
      </c>
      <c r="B1708" s="396" t="s">
        <v>6110</v>
      </c>
      <c r="C1708" s="365" t="s">
        <v>6139</v>
      </c>
      <c r="D1708" s="345" t="s">
        <v>6128</v>
      </c>
      <c r="E1708" s="384" t="s">
        <v>4139</v>
      </c>
      <c r="F1708" s="394" t="s">
        <v>7230</v>
      </c>
      <c r="G1708" s="394" t="s">
        <v>7231</v>
      </c>
      <c r="H1708" s="394" t="s">
        <v>7232</v>
      </c>
      <c r="I1708" s="397">
        <v>300</v>
      </c>
      <c r="J1708" s="394" t="s">
        <v>7098</v>
      </c>
      <c r="K1708" s="384">
        <v>2</v>
      </c>
      <c r="L1708" s="384">
        <v>6</v>
      </c>
      <c r="M1708" s="385" t="s">
        <v>7032</v>
      </c>
      <c r="N1708" s="382" t="s">
        <v>7105</v>
      </c>
      <c r="O1708" s="386">
        <v>600</v>
      </c>
    </row>
    <row r="1709" spans="1:15" ht="16.8" customHeight="1" thickBot="1" x14ac:dyDescent="0.35">
      <c r="A1709" s="351" t="s">
        <v>2510</v>
      </c>
      <c r="B1709" s="419" t="s">
        <v>6075</v>
      </c>
      <c r="C1709" s="365" t="s">
        <v>6139</v>
      </c>
      <c r="D1709" s="366" t="s">
        <v>6126</v>
      </c>
      <c r="E1709" s="384" t="s">
        <v>4139</v>
      </c>
      <c r="F1709" s="394" t="s">
        <v>7230</v>
      </c>
      <c r="G1709" s="394" t="s">
        <v>7231</v>
      </c>
      <c r="H1709" s="394" t="s">
        <v>7232</v>
      </c>
      <c r="I1709" s="397">
        <v>700</v>
      </c>
      <c r="J1709" s="394" t="s">
        <v>7107</v>
      </c>
      <c r="K1709" s="384">
        <v>2</v>
      </c>
      <c r="L1709" s="384">
        <v>7</v>
      </c>
      <c r="M1709" s="385" t="s">
        <v>2509</v>
      </c>
      <c r="N1709" s="382" t="s">
        <v>7119</v>
      </c>
      <c r="O1709" s="383">
        <v>1.4</v>
      </c>
    </row>
    <row r="1710" spans="1:15" ht="16.8" customHeight="1" thickBot="1" x14ac:dyDescent="0.35">
      <c r="A1710" s="351" t="s">
        <v>1556</v>
      </c>
      <c r="B1710" s="365" t="s">
        <v>6097</v>
      </c>
      <c r="C1710" s="365" t="s">
        <v>6139</v>
      </c>
      <c r="D1710" s="366" t="s">
        <v>6126</v>
      </c>
      <c r="E1710" s="384" t="s">
        <v>4139</v>
      </c>
      <c r="F1710" s="394" t="s">
        <v>7230</v>
      </c>
      <c r="G1710" s="394" t="s">
        <v>7231</v>
      </c>
      <c r="H1710" s="394" t="s">
        <v>7232</v>
      </c>
      <c r="I1710" s="397">
        <v>300</v>
      </c>
      <c r="J1710" s="394" t="s">
        <v>7098</v>
      </c>
      <c r="K1710" s="384">
        <v>1</v>
      </c>
      <c r="L1710" s="384">
        <v>7</v>
      </c>
      <c r="M1710" s="385" t="s">
        <v>1555</v>
      </c>
      <c r="N1710" s="382" t="s">
        <v>7098</v>
      </c>
      <c r="O1710" s="386">
        <v>300</v>
      </c>
    </row>
    <row r="1711" spans="1:15" ht="16.8" customHeight="1" thickBot="1" x14ac:dyDescent="0.35">
      <c r="A1711" s="351" t="s">
        <v>6925</v>
      </c>
      <c r="B1711" s="419" t="s">
        <v>6075</v>
      </c>
      <c r="C1711" s="365" t="s">
        <v>6139</v>
      </c>
      <c r="D1711" s="366" t="s">
        <v>6126</v>
      </c>
      <c r="E1711" s="384" t="s">
        <v>4139</v>
      </c>
      <c r="F1711" s="394" t="s">
        <v>7230</v>
      </c>
      <c r="G1711" s="394" t="s">
        <v>7231</v>
      </c>
      <c r="H1711" s="394" t="s">
        <v>7232</v>
      </c>
      <c r="I1711" s="397">
        <v>300</v>
      </c>
      <c r="J1711" s="394" t="s">
        <v>7098</v>
      </c>
      <c r="K1711" s="384">
        <v>1</v>
      </c>
      <c r="L1711" s="384" t="s">
        <v>1775</v>
      </c>
      <c r="M1711" s="385" t="s">
        <v>7033</v>
      </c>
      <c r="N1711" s="382" t="s">
        <v>7098</v>
      </c>
      <c r="O1711" s="386">
        <v>300</v>
      </c>
    </row>
    <row r="1712" spans="1:15" ht="16.8" customHeight="1" thickBot="1" x14ac:dyDescent="0.35">
      <c r="A1712" s="351" t="s">
        <v>764</v>
      </c>
      <c r="B1712" s="399" t="s">
        <v>6104</v>
      </c>
      <c r="C1712" s="365" t="s">
        <v>6139</v>
      </c>
      <c r="D1712" s="366" t="s">
        <v>6126</v>
      </c>
      <c r="E1712" s="384" t="s">
        <v>4139</v>
      </c>
      <c r="F1712" s="394" t="s">
        <v>7230</v>
      </c>
      <c r="G1712" s="394" t="s">
        <v>7231</v>
      </c>
      <c r="H1712" s="394" t="s">
        <v>7232</v>
      </c>
      <c r="I1712" s="397">
        <v>300</v>
      </c>
      <c r="J1712" s="394" t="s">
        <v>7098</v>
      </c>
      <c r="K1712" s="384">
        <v>1</v>
      </c>
      <c r="L1712" s="384" t="s">
        <v>1775</v>
      </c>
      <c r="M1712" s="385" t="s">
        <v>763</v>
      </c>
      <c r="N1712" s="382" t="s">
        <v>7098</v>
      </c>
      <c r="O1712" s="386">
        <v>300</v>
      </c>
    </row>
    <row r="1713" spans="1:15" ht="16.8" customHeight="1" thickBot="1" x14ac:dyDescent="0.35">
      <c r="A1713" s="351" t="s">
        <v>665</v>
      </c>
      <c r="B1713" s="400" t="s">
        <v>6093</v>
      </c>
      <c r="C1713" s="365" t="s">
        <v>6885</v>
      </c>
      <c r="D1713" s="366" t="s">
        <v>6126</v>
      </c>
      <c r="E1713" s="384" t="s">
        <v>4139</v>
      </c>
      <c r="F1713" s="394" t="s">
        <v>7230</v>
      </c>
      <c r="G1713" s="394" t="s">
        <v>7231</v>
      </c>
      <c r="H1713" s="394" t="s">
        <v>7232</v>
      </c>
      <c r="I1713" s="397">
        <v>300</v>
      </c>
      <c r="J1713" s="394" t="s">
        <v>7098</v>
      </c>
      <c r="K1713" s="384">
        <v>1</v>
      </c>
      <c r="L1713" s="384">
        <v>3</v>
      </c>
      <c r="M1713" s="385" t="s">
        <v>667</v>
      </c>
      <c r="N1713" s="382" t="s">
        <v>7098</v>
      </c>
      <c r="O1713" s="386">
        <v>300</v>
      </c>
    </row>
    <row r="1714" spans="1:15" ht="16.8" customHeight="1" thickBot="1" x14ac:dyDescent="0.35">
      <c r="A1714" s="351" t="s">
        <v>4353</v>
      </c>
      <c r="B1714" s="403" t="s">
        <v>6877</v>
      </c>
      <c r="C1714" s="365" t="s">
        <v>6885</v>
      </c>
      <c r="D1714" s="366" t="s">
        <v>6126</v>
      </c>
      <c r="E1714" s="384" t="s">
        <v>4139</v>
      </c>
      <c r="F1714" s="394" t="s">
        <v>7230</v>
      </c>
      <c r="G1714" s="394" t="s">
        <v>7231</v>
      </c>
      <c r="H1714" s="394" t="s">
        <v>7232</v>
      </c>
      <c r="I1714" s="397">
        <v>300</v>
      </c>
      <c r="J1714" s="394" t="s">
        <v>7098</v>
      </c>
      <c r="K1714" s="384">
        <v>4</v>
      </c>
      <c r="L1714" s="384">
        <v>3</v>
      </c>
      <c r="M1714" s="385" t="s">
        <v>4352</v>
      </c>
      <c r="N1714" s="382" t="s">
        <v>7104</v>
      </c>
      <c r="O1714" s="383">
        <v>1.2</v>
      </c>
    </row>
    <row r="1715" spans="1:15" ht="16.8" customHeight="1" thickBot="1" x14ac:dyDescent="0.35">
      <c r="A1715" s="351" t="s">
        <v>5515</v>
      </c>
      <c r="B1715" s="403" t="s">
        <v>6877</v>
      </c>
      <c r="C1715" s="365" t="s">
        <v>6885</v>
      </c>
      <c r="D1715" s="366" t="s">
        <v>6126</v>
      </c>
      <c r="E1715" s="384" t="s">
        <v>4139</v>
      </c>
      <c r="F1715" s="394" t="s">
        <v>7230</v>
      </c>
      <c r="G1715" s="394" t="s">
        <v>7231</v>
      </c>
      <c r="H1715" s="394" t="s">
        <v>7232</v>
      </c>
      <c r="I1715" s="397">
        <v>300</v>
      </c>
      <c r="J1715" s="394" t="s">
        <v>7098</v>
      </c>
      <c r="K1715" s="384">
        <v>3</v>
      </c>
      <c r="L1715" s="384">
        <v>3</v>
      </c>
      <c r="M1715" s="385" t="s">
        <v>5514</v>
      </c>
      <c r="N1715" s="382" t="s">
        <v>7100</v>
      </c>
      <c r="O1715" s="386">
        <v>900</v>
      </c>
    </row>
    <row r="1716" spans="1:15" ht="16.8" customHeight="1" thickBot="1" x14ac:dyDescent="0.35">
      <c r="A1716" s="352" t="s">
        <v>5515</v>
      </c>
      <c r="B1716" s="403" t="s">
        <v>6877</v>
      </c>
      <c r="C1716" s="365" t="s">
        <v>6885</v>
      </c>
      <c r="D1716" s="366" t="s">
        <v>6126</v>
      </c>
      <c r="E1716" s="384" t="s">
        <v>4139</v>
      </c>
      <c r="F1716" s="394" t="s">
        <v>7230</v>
      </c>
      <c r="G1716" s="394" t="s">
        <v>7231</v>
      </c>
      <c r="H1716" s="394" t="s">
        <v>7232</v>
      </c>
      <c r="I1716" s="397">
        <v>300</v>
      </c>
      <c r="J1716" s="394" t="s">
        <v>7098</v>
      </c>
      <c r="K1716" s="384">
        <v>1</v>
      </c>
      <c r="L1716" s="384">
        <v>3</v>
      </c>
      <c r="M1716" s="385" t="s">
        <v>5516</v>
      </c>
      <c r="N1716" s="382" t="s">
        <v>7098</v>
      </c>
      <c r="O1716" s="386">
        <v>300</v>
      </c>
    </row>
    <row r="1717" spans="1:15" ht="16.8" customHeight="1" thickBot="1" x14ac:dyDescent="0.35">
      <c r="A1717" s="351" t="s">
        <v>4355</v>
      </c>
      <c r="B1717" s="403" t="s">
        <v>6877</v>
      </c>
      <c r="C1717" s="365" t="s">
        <v>6885</v>
      </c>
      <c r="D1717" s="366" t="s">
        <v>6126</v>
      </c>
      <c r="E1717" s="384" t="s">
        <v>4139</v>
      </c>
      <c r="F1717" s="394" t="s">
        <v>7230</v>
      </c>
      <c r="G1717" s="394" t="s">
        <v>7231</v>
      </c>
      <c r="H1717" s="394" t="s">
        <v>7232</v>
      </c>
      <c r="I1717" s="397">
        <v>300</v>
      </c>
      <c r="J1717" s="394" t="s">
        <v>7098</v>
      </c>
      <c r="K1717" s="384">
        <v>2</v>
      </c>
      <c r="L1717" s="384">
        <v>3</v>
      </c>
      <c r="M1717" s="385" t="s">
        <v>4354</v>
      </c>
      <c r="N1717" s="382" t="s">
        <v>7105</v>
      </c>
      <c r="O1717" s="386">
        <v>600</v>
      </c>
    </row>
    <row r="1718" spans="1:15" ht="16.8" customHeight="1" thickBot="1" x14ac:dyDescent="0.35">
      <c r="A1718" s="351" t="s">
        <v>5770</v>
      </c>
      <c r="B1718" s="417" t="s">
        <v>6059</v>
      </c>
      <c r="C1718" s="365" t="s">
        <v>6885</v>
      </c>
      <c r="D1718" s="366" t="s">
        <v>6126</v>
      </c>
      <c r="E1718" s="384" t="s">
        <v>4139</v>
      </c>
      <c r="F1718" s="394" t="s">
        <v>7230</v>
      </c>
      <c r="G1718" s="394" t="s">
        <v>7231</v>
      </c>
      <c r="H1718" s="394" t="s">
        <v>7232</v>
      </c>
      <c r="I1718" s="397">
        <v>300</v>
      </c>
      <c r="J1718" s="394" t="s">
        <v>7098</v>
      </c>
      <c r="K1718" s="384">
        <v>1</v>
      </c>
      <c r="L1718" s="384">
        <v>3</v>
      </c>
      <c r="M1718" s="385" t="s">
        <v>5769</v>
      </c>
      <c r="N1718" s="382" t="s">
        <v>7098</v>
      </c>
      <c r="O1718" s="386">
        <v>300</v>
      </c>
    </row>
    <row r="1719" spans="1:15" ht="16.8" customHeight="1" thickBot="1" x14ac:dyDescent="0.35">
      <c r="A1719" s="351" t="s">
        <v>5772</v>
      </c>
      <c r="B1719" s="417" t="s">
        <v>6059</v>
      </c>
      <c r="C1719" s="365" t="s">
        <v>6885</v>
      </c>
      <c r="D1719" s="366" t="s">
        <v>6126</v>
      </c>
      <c r="E1719" s="384" t="s">
        <v>4139</v>
      </c>
      <c r="F1719" s="394" t="s">
        <v>7230</v>
      </c>
      <c r="G1719" s="394" t="s">
        <v>7231</v>
      </c>
      <c r="H1719" s="394" t="s">
        <v>7232</v>
      </c>
      <c r="I1719" s="397">
        <v>300</v>
      </c>
      <c r="J1719" s="394" t="s">
        <v>7098</v>
      </c>
      <c r="K1719" s="384">
        <v>1</v>
      </c>
      <c r="L1719" s="384">
        <v>3</v>
      </c>
      <c r="M1719" s="385" t="s">
        <v>5771</v>
      </c>
      <c r="N1719" s="382" t="s">
        <v>7098</v>
      </c>
      <c r="O1719" s="386">
        <v>300</v>
      </c>
    </row>
    <row r="1720" spans="1:15" ht="16.8" customHeight="1" thickBot="1" x14ac:dyDescent="0.35">
      <c r="A1720" s="351" t="s">
        <v>4356</v>
      </c>
      <c r="B1720" s="403" t="s">
        <v>6877</v>
      </c>
      <c r="C1720" s="365" t="s">
        <v>6885</v>
      </c>
      <c r="D1720" s="366" t="s">
        <v>6126</v>
      </c>
      <c r="E1720" s="384" t="s">
        <v>4139</v>
      </c>
      <c r="F1720" s="394" t="s">
        <v>7230</v>
      </c>
      <c r="G1720" s="394" t="s">
        <v>7231</v>
      </c>
      <c r="H1720" s="394" t="s">
        <v>7232</v>
      </c>
      <c r="I1720" s="395">
        <v>1</v>
      </c>
      <c r="J1720" s="394" t="s">
        <v>7101</v>
      </c>
      <c r="K1720" s="384">
        <v>4</v>
      </c>
      <c r="L1720" s="384">
        <v>4</v>
      </c>
      <c r="M1720" s="385" t="s">
        <v>4357</v>
      </c>
      <c r="N1720" s="382" t="s">
        <v>7102</v>
      </c>
      <c r="O1720" s="383">
        <v>4</v>
      </c>
    </row>
    <row r="1721" spans="1:15" ht="16.8" customHeight="1" thickBot="1" x14ac:dyDescent="0.35">
      <c r="A1721" s="351" t="s">
        <v>4757</v>
      </c>
      <c r="B1721" s="415" t="s">
        <v>6886</v>
      </c>
      <c r="C1721" s="365" t="s">
        <v>6885</v>
      </c>
      <c r="D1721" s="366" t="s">
        <v>6126</v>
      </c>
      <c r="E1721" s="384" t="s">
        <v>4139</v>
      </c>
      <c r="F1721" s="394" t="s">
        <v>7230</v>
      </c>
      <c r="G1721" s="394" t="s">
        <v>7231</v>
      </c>
      <c r="H1721" s="394" t="s">
        <v>7232</v>
      </c>
      <c r="I1721" s="397">
        <v>300</v>
      </c>
      <c r="J1721" s="394" t="s">
        <v>7098</v>
      </c>
      <c r="K1721" s="384">
        <v>1</v>
      </c>
      <c r="L1721" s="384">
        <v>4</v>
      </c>
      <c r="M1721" s="385" t="s">
        <v>4758</v>
      </c>
      <c r="N1721" s="382" t="s">
        <v>7098</v>
      </c>
      <c r="O1721" s="386">
        <v>300</v>
      </c>
    </row>
    <row r="1722" spans="1:15" ht="16.8" customHeight="1" thickBot="1" x14ac:dyDescent="0.35">
      <c r="A1722" s="351" t="s">
        <v>5518</v>
      </c>
      <c r="B1722" s="417" t="s">
        <v>6059</v>
      </c>
      <c r="C1722" s="365" t="s">
        <v>6885</v>
      </c>
      <c r="D1722" s="366" t="s">
        <v>6126</v>
      </c>
      <c r="E1722" s="384" t="s">
        <v>4139</v>
      </c>
      <c r="F1722" s="394" t="s">
        <v>7230</v>
      </c>
      <c r="G1722" s="394" t="s">
        <v>7231</v>
      </c>
      <c r="H1722" s="394" t="s">
        <v>7232</v>
      </c>
      <c r="I1722" s="397">
        <v>300</v>
      </c>
      <c r="J1722" s="394" t="s">
        <v>7098</v>
      </c>
      <c r="K1722" s="384">
        <v>2</v>
      </c>
      <c r="L1722" s="384">
        <v>4</v>
      </c>
      <c r="M1722" s="385" t="s">
        <v>5517</v>
      </c>
      <c r="N1722" s="382" t="s">
        <v>7105</v>
      </c>
      <c r="O1722" s="386">
        <v>600</v>
      </c>
    </row>
    <row r="1723" spans="1:15" ht="16.8" customHeight="1" thickBot="1" x14ac:dyDescent="0.35">
      <c r="A1723" s="351" t="s">
        <v>5670</v>
      </c>
      <c r="B1723" s="404" t="s">
        <v>6073</v>
      </c>
      <c r="C1723" s="365" t="s">
        <v>6885</v>
      </c>
      <c r="D1723" s="345" t="s">
        <v>6128</v>
      </c>
      <c r="E1723" s="384" t="s">
        <v>4139</v>
      </c>
      <c r="F1723" s="394" t="s">
        <v>7230</v>
      </c>
      <c r="G1723" s="394" t="s">
        <v>7231</v>
      </c>
      <c r="H1723" s="394" t="s">
        <v>7232</v>
      </c>
      <c r="I1723" s="397">
        <v>300</v>
      </c>
      <c r="J1723" s="394" t="s">
        <v>7098</v>
      </c>
      <c r="K1723" s="384">
        <v>1</v>
      </c>
      <c r="L1723" s="384">
        <v>5</v>
      </c>
      <c r="M1723" s="385" t="s">
        <v>7034</v>
      </c>
      <c r="N1723" s="382" t="s">
        <v>7098</v>
      </c>
      <c r="O1723" s="386">
        <v>300</v>
      </c>
    </row>
    <row r="1724" spans="1:15" ht="16.8" customHeight="1" thickBot="1" x14ac:dyDescent="0.35">
      <c r="A1724" s="351" t="s">
        <v>744</v>
      </c>
      <c r="B1724" s="398" t="s">
        <v>6082</v>
      </c>
      <c r="C1724" s="365" t="s">
        <v>6885</v>
      </c>
      <c r="D1724" s="345" t="s">
        <v>6128</v>
      </c>
      <c r="E1724" s="384" t="s">
        <v>4139</v>
      </c>
      <c r="F1724" s="394" t="s">
        <v>7230</v>
      </c>
      <c r="G1724" s="394" t="s">
        <v>7231</v>
      </c>
      <c r="H1724" s="394" t="s">
        <v>7232</v>
      </c>
      <c r="I1724" s="395">
        <v>1.4</v>
      </c>
      <c r="J1724" s="394" t="s">
        <v>7099</v>
      </c>
      <c r="K1724" s="384">
        <v>1</v>
      </c>
      <c r="L1724" s="384">
        <v>6</v>
      </c>
      <c r="M1724" s="385" t="s">
        <v>745</v>
      </c>
      <c r="N1724" s="382" t="s">
        <v>7099</v>
      </c>
      <c r="O1724" s="383">
        <v>1.4</v>
      </c>
    </row>
    <row r="1725" spans="1:15" ht="16.8" customHeight="1" thickBot="1" x14ac:dyDescent="0.35">
      <c r="A1725" s="351" t="s">
        <v>747</v>
      </c>
      <c r="B1725" s="430" t="s">
        <v>6071</v>
      </c>
      <c r="C1725" s="365" t="s">
        <v>6885</v>
      </c>
      <c r="D1725" s="366" t="s">
        <v>6126</v>
      </c>
      <c r="E1725" s="384" t="s">
        <v>4139</v>
      </c>
      <c r="F1725" s="394" t="s">
        <v>7230</v>
      </c>
      <c r="G1725" s="394" t="s">
        <v>7231</v>
      </c>
      <c r="H1725" s="394" t="s">
        <v>7232</v>
      </c>
      <c r="I1725" s="395">
        <v>1</v>
      </c>
      <c r="J1725" s="394" t="s">
        <v>7101</v>
      </c>
      <c r="K1725" s="384">
        <v>1</v>
      </c>
      <c r="L1725" s="384">
        <v>6</v>
      </c>
      <c r="M1725" s="385" t="s">
        <v>746</v>
      </c>
      <c r="N1725" s="382" t="s">
        <v>7101</v>
      </c>
      <c r="O1725" s="383">
        <v>1</v>
      </c>
    </row>
    <row r="1726" spans="1:15" ht="16.8" customHeight="1" thickBot="1" x14ac:dyDescent="0.35">
      <c r="A1726" s="351" t="s">
        <v>6926</v>
      </c>
      <c r="B1726" s="412" t="s">
        <v>6890</v>
      </c>
      <c r="C1726" s="365" t="s">
        <v>6885</v>
      </c>
      <c r="D1726" s="345" t="s">
        <v>6128</v>
      </c>
      <c r="E1726" s="384" t="s">
        <v>4139</v>
      </c>
      <c r="F1726" s="394" t="s">
        <v>7230</v>
      </c>
      <c r="G1726" s="394" t="s">
        <v>7231</v>
      </c>
      <c r="H1726" s="394" t="s">
        <v>7232</v>
      </c>
      <c r="I1726" s="397">
        <v>300</v>
      </c>
      <c r="J1726" s="394" t="s">
        <v>7098</v>
      </c>
      <c r="K1726" s="384">
        <v>1</v>
      </c>
      <c r="L1726" s="384">
        <v>7</v>
      </c>
      <c r="M1726" s="385" t="s">
        <v>7035</v>
      </c>
      <c r="N1726" s="382" t="s">
        <v>7098</v>
      </c>
      <c r="O1726" s="386">
        <v>300</v>
      </c>
    </row>
    <row r="1727" spans="1:15" ht="16.8" customHeight="1" thickBot="1" x14ac:dyDescent="0.35">
      <c r="A1727" s="351" t="s">
        <v>5520</v>
      </c>
      <c r="B1727" s="422" t="s">
        <v>1106</v>
      </c>
      <c r="C1727" s="365" t="s">
        <v>6888</v>
      </c>
      <c r="D1727" s="366" t="s">
        <v>6126</v>
      </c>
      <c r="E1727" s="384" t="s">
        <v>4139</v>
      </c>
      <c r="F1727" s="394" t="s">
        <v>7230</v>
      </c>
      <c r="G1727" s="394" t="s">
        <v>7231</v>
      </c>
      <c r="H1727" s="394" t="s">
        <v>7232</v>
      </c>
      <c r="I1727" s="397">
        <v>700</v>
      </c>
      <c r="J1727" s="394" t="s">
        <v>7107</v>
      </c>
      <c r="K1727" s="384">
        <v>1</v>
      </c>
      <c r="L1727" s="384">
        <v>2</v>
      </c>
      <c r="M1727" s="385" t="s">
        <v>5519</v>
      </c>
      <c r="N1727" s="382" t="s">
        <v>7107</v>
      </c>
      <c r="O1727" s="386">
        <v>700</v>
      </c>
    </row>
    <row r="1728" spans="1:15" ht="16.8" customHeight="1" thickBot="1" x14ac:dyDescent="0.35">
      <c r="A1728" s="351" t="s">
        <v>634</v>
      </c>
      <c r="B1728" s="416" t="s">
        <v>6064</v>
      </c>
      <c r="C1728" s="365" t="s">
        <v>6888</v>
      </c>
      <c r="D1728" s="366" t="s">
        <v>6126</v>
      </c>
      <c r="E1728" s="384" t="s">
        <v>4139</v>
      </c>
      <c r="F1728" s="394" t="s">
        <v>7230</v>
      </c>
      <c r="G1728" s="394" t="s">
        <v>7231</v>
      </c>
      <c r="H1728" s="394" t="s">
        <v>7232</v>
      </c>
      <c r="I1728" s="395">
        <v>1</v>
      </c>
      <c r="J1728" s="394" t="s">
        <v>7101</v>
      </c>
      <c r="K1728" s="384">
        <v>2</v>
      </c>
      <c r="L1728" s="384">
        <v>2</v>
      </c>
      <c r="M1728" s="385" t="s">
        <v>635</v>
      </c>
      <c r="N1728" s="382" t="s">
        <v>7114</v>
      </c>
      <c r="O1728" s="383">
        <v>2</v>
      </c>
    </row>
    <row r="1729" spans="1:15" ht="16.8" customHeight="1" thickBot="1" x14ac:dyDescent="0.35">
      <c r="A1729" s="351" t="s">
        <v>5522</v>
      </c>
      <c r="B1729" s="429" t="s">
        <v>6086</v>
      </c>
      <c r="C1729" s="365" t="s">
        <v>6888</v>
      </c>
      <c r="D1729" s="366" t="s">
        <v>6126</v>
      </c>
      <c r="E1729" s="384" t="s">
        <v>4139</v>
      </c>
      <c r="F1729" s="394" t="s">
        <v>7230</v>
      </c>
      <c r="G1729" s="394" t="s">
        <v>7231</v>
      </c>
      <c r="H1729" s="394" t="s">
        <v>7232</v>
      </c>
      <c r="I1729" s="397">
        <v>300</v>
      </c>
      <c r="J1729" s="394" t="s">
        <v>7098</v>
      </c>
      <c r="K1729" s="384">
        <v>1</v>
      </c>
      <c r="L1729" s="384">
        <v>2</v>
      </c>
      <c r="M1729" s="385" t="s">
        <v>5521</v>
      </c>
      <c r="N1729" s="382" t="s">
        <v>7098</v>
      </c>
      <c r="O1729" s="386">
        <v>300</v>
      </c>
    </row>
    <row r="1730" spans="1:15" ht="16.8" customHeight="1" thickBot="1" x14ac:dyDescent="0.35">
      <c r="A1730" s="351" t="s">
        <v>3000</v>
      </c>
      <c r="B1730" s="429" t="s">
        <v>6086</v>
      </c>
      <c r="C1730" s="365" t="s">
        <v>6888</v>
      </c>
      <c r="D1730" s="366" t="s">
        <v>6126</v>
      </c>
      <c r="E1730" s="384" t="s">
        <v>4139</v>
      </c>
      <c r="F1730" s="394" t="s">
        <v>7230</v>
      </c>
      <c r="G1730" s="394" t="s">
        <v>7231</v>
      </c>
      <c r="H1730" s="394" t="s">
        <v>7232</v>
      </c>
      <c r="I1730" s="397">
        <v>300</v>
      </c>
      <c r="J1730" s="394" t="s">
        <v>7098</v>
      </c>
      <c r="K1730" s="384">
        <v>1</v>
      </c>
      <c r="L1730" s="384">
        <v>2</v>
      </c>
      <c r="M1730" s="385" t="s">
        <v>3001</v>
      </c>
      <c r="N1730" s="382" t="s">
        <v>7098</v>
      </c>
      <c r="O1730" s="386">
        <v>300</v>
      </c>
    </row>
    <row r="1731" spans="1:15" ht="16.8" customHeight="1" thickBot="1" x14ac:dyDescent="0.35">
      <c r="A1731" s="351" t="s">
        <v>1183</v>
      </c>
      <c r="B1731" s="410" t="s">
        <v>6055</v>
      </c>
      <c r="C1731" s="365" t="s">
        <v>6888</v>
      </c>
      <c r="D1731" s="366" t="s">
        <v>6126</v>
      </c>
      <c r="E1731" s="384" t="s">
        <v>4139</v>
      </c>
      <c r="F1731" s="394" t="s">
        <v>7230</v>
      </c>
      <c r="G1731" s="394" t="s">
        <v>7231</v>
      </c>
      <c r="H1731" s="394" t="s">
        <v>7232</v>
      </c>
      <c r="I1731" s="395">
        <v>1</v>
      </c>
      <c r="J1731" s="394" t="s">
        <v>7101</v>
      </c>
      <c r="K1731" s="384">
        <v>1</v>
      </c>
      <c r="L1731" s="384">
        <v>2</v>
      </c>
      <c r="M1731" s="385" t="s">
        <v>2552</v>
      </c>
      <c r="N1731" s="382" t="s">
        <v>7101</v>
      </c>
      <c r="O1731" s="383">
        <v>1</v>
      </c>
    </row>
    <row r="1732" spans="1:15" ht="16.8" customHeight="1" thickBot="1" x14ac:dyDescent="0.35">
      <c r="A1732" s="352" t="s">
        <v>2837</v>
      </c>
      <c r="B1732" s="410" t="s">
        <v>6055</v>
      </c>
      <c r="C1732" s="365" t="s">
        <v>6888</v>
      </c>
      <c r="D1732" s="366" t="s">
        <v>6126</v>
      </c>
      <c r="E1732" s="384" t="s">
        <v>4139</v>
      </c>
      <c r="F1732" s="394" t="s">
        <v>7230</v>
      </c>
      <c r="G1732" s="394" t="s">
        <v>7231</v>
      </c>
      <c r="H1732" s="394" t="s">
        <v>7232</v>
      </c>
      <c r="I1732" s="395">
        <v>2.1</v>
      </c>
      <c r="J1732" s="394" t="s">
        <v>7128</v>
      </c>
      <c r="K1732" s="384">
        <v>1</v>
      </c>
      <c r="L1732" s="384">
        <v>2</v>
      </c>
      <c r="M1732" s="385" t="s">
        <v>3121</v>
      </c>
      <c r="N1732" s="382" t="s">
        <v>7128</v>
      </c>
      <c r="O1732" s="383">
        <v>2.1</v>
      </c>
    </row>
    <row r="1733" spans="1:15" ht="16.8" customHeight="1" thickBot="1" x14ac:dyDescent="0.35">
      <c r="A1733" s="351" t="s">
        <v>2837</v>
      </c>
      <c r="B1733" s="410" t="s">
        <v>6055</v>
      </c>
      <c r="C1733" s="365" t="s">
        <v>6888</v>
      </c>
      <c r="D1733" s="366" t="s">
        <v>6126</v>
      </c>
      <c r="E1733" s="384" t="s">
        <v>4139</v>
      </c>
      <c r="F1733" s="394" t="s">
        <v>7230</v>
      </c>
      <c r="G1733" s="394" t="s">
        <v>7231</v>
      </c>
      <c r="H1733" s="394" t="s">
        <v>7232</v>
      </c>
      <c r="I1733" s="395">
        <v>1.4</v>
      </c>
      <c r="J1733" s="394" t="s">
        <v>7099</v>
      </c>
      <c r="K1733" s="384">
        <v>3</v>
      </c>
      <c r="L1733" s="384">
        <v>2</v>
      </c>
      <c r="M1733" s="385" t="s">
        <v>5523</v>
      </c>
      <c r="N1733" s="382" t="s">
        <v>7113</v>
      </c>
      <c r="O1733" s="383">
        <v>4.2</v>
      </c>
    </row>
    <row r="1734" spans="1:15" ht="16.8" customHeight="1" thickBot="1" x14ac:dyDescent="0.35">
      <c r="A1734" s="351" t="s">
        <v>4359</v>
      </c>
      <c r="B1734" s="421" t="s">
        <v>7111</v>
      </c>
      <c r="C1734" s="365" t="s">
        <v>6888</v>
      </c>
      <c r="D1734" s="366" t="s">
        <v>6126</v>
      </c>
      <c r="E1734" s="384" t="s">
        <v>4139</v>
      </c>
      <c r="F1734" s="394" t="s">
        <v>7230</v>
      </c>
      <c r="G1734" s="394" t="s">
        <v>7231</v>
      </c>
      <c r="H1734" s="394" t="s">
        <v>7232</v>
      </c>
      <c r="I1734" s="395">
        <v>1.4</v>
      </c>
      <c r="J1734" s="394" t="s">
        <v>7099</v>
      </c>
      <c r="K1734" s="384">
        <v>1</v>
      </c>
      <c r="L1734" s="384">
        <v>2</v>
      </c>
      <c r="M1734" s="385" t="s">
        <v>4358</v>
      </c>
      <c r="N1734" s="382" t="s">
        <v>7099</v>
      </c>
      <c r="O1734" s="383">
        <v>1.4</v>
      </c>
    </row>
    <row r="1735" spans="1:15" ht="16.8" customHeight="1" thickBot="1" x14ac:dyDescent="0.35">
      <c r="A1735" s="351" t="s">
        <v>4360</v>
      </c>
      <c r="B1735" s="421" t="s">
        <v>7111</v>
      </c>
      <c r="C1735" s="365" t="s">
        <v>6888</v>
      </c>
      <c r="D1735" s="366" t="s">
        <v>6126</v>
      </c>
      <c r="E1735" s="384" t="s">
        <v>4139</v>
      </c>
      <c r="F1735" s="394" t="s">
        <v>7230</v>
      </c>
      <c r="G1735" s="394" t="s">
        <v>7231</v>
      </c>
      <c r="H1735" s="394" t="s">
        <v>7232</v>
      </c>
      <c r="I1735" s="397">
        <v>300</v>
      </c>
      <c r="J1735" s="394" t="s">
        <v>7098</v>
      </c>
      <c r="K1735" s="384">
        <v>1</v>
      </c>
      <c r="L1735" s="384">
        <v>2</v>
      </c>
      <c r="M1735" s="385" t="s">
        <v>4361</v>
      </c>
      <c r="N1735" s="382" t="s">
        <v>7098</v>
      </c>
      <c r="O1735" s="386">
        <v>300</v>
      </c>
    </row>
    <row r="1736" spans="1:15" ht="16.8" customHeight="1" thickBot="1" x14ac:dyDescent="0.35">
      <c r="A1736" s="351" t="s">
        <v>3401</v>
      </c>
      <c r="B1736" s="401" t="s">
        <v>5944</v>
      </c>
      <c r="C1736" s="365" t="s">
        <v>6888</v>
      </c>
      <c r="D1736" s="366" t="s">
        <v>6126</v>
      </c>
      <c r="E1736" s="384" t="s">
        <v>4139</v>
      </c>
      <c r="F1736" s="394" t="s">
        <v>7230</v>
      </c>
      <c r="G1736" s="394" t="s">
        <v>7231</v>
      </c>
      <c r="H1736" s="394" t="s">
        <v>7232</v>
      </c>
      <c r="I1736" s="397">
        <v>300</v>
      </c>
      <c r="J1736" s="394" t="s">
        <v>7098</v>
      </c>
      <c r="K1736" s="384">
        <v>2</v>
      </c>
      <c r="L1736" s="384">
        <v>2</v>
      </c>
      <c r="M1736" s="385" t="s">
        <v>3402</v>
      </c>
      <c r="N1736" s="382" t="s">
        <v>7105</v>
      </c>
      <c r="O1736" s="386">
        <v>600</v>
      </c>
    </row>
    <row r="1737" spans="1:15" ht="16.8" customHeight="1" thickBot="1" x14ac:dyDescent="0.35">
      <c r="A1737" s="351" t="s">
        <v>4362</v>
      </c>
      <c r="B1737" s="403" t="s">
        <v>6877</v>
      </c>
      <c r="C1737" s="365" t="s">
        <v>6888</v>
      </c>
      <c r="D1737" s="366" t="s">
        <v>6126</v>
      </c>
      <c r="E1737" s="384" t="s">
        <v>4139</v>
      </c>
      <c r="F1737" s="394" t="s">
        <v>7230</v>
      </c>
      <c r="G1737" s="394" t="s">
        <v>7231</v>
      </c>
      <c r="H1737" s="394" t="s">
        <v>7232</v>
      </c>
      <c r="I1737" s="397">
        <v>700</v>
      </c>
      <c r="J1737" s="394" t="s">
        <v>7107</v>
      </c>
      <c r="K1737" s="384">
        <v>3</v>
      </c>
      <c r="L1737" s="384">
        <v>2</v>
      </c>
      <c r="M1737" s="385" t="s">
        <v>4363</v>
      </c>
      <c r="N1737" s="382" t="s">
        <v>7122</v>
      </c>
      <c r="O1737" s="383">
        <v>2.1</v>
      </c>
    </row>
    <row r="1738" spans="1:15" ht="16.8" customHeight="1" thickBot="1" x14ac:dyDescent="0.35">
      <c r="A1738" s="351" t="s">
        <v>5774</v>
      </c>
      <c r="B1738" s="404" t="s">
        <v>6083</v>
      </c>
      <c r="C1738" s="365" t="s">
        <v>6888</v>
      </c>
      <c r="D1738" s="345" t="s">
        <v>6128</v>
      </c>
      <c r="E1738" s="384" t="s">
        <v>4139</v>
      </c>
      <c r="F1738" s="394" t="s">
        <v>7230</v>
      </c>
      <c r="G1738" s="394" t="s">
        <v>7231</v>
      </c>
      <c r="H1738" s="394" t="s">
        <v>7232</v>
      </c>
      <c r="I1738" s="397">
        <v>300</v>
      </c>
      <c r="J1738" s="394" t="s">
        <v>7098</v>
      </c>
      <c r="K1738" s="384">
        <v>1</v>
      </c>
      <c r="L1738" s="384">
        <v>2</v>
      </c>
      <c r="M1738" s="385" t="s">
        <v>5773</v>
      </c>
      <c r="N1738" s="382" t="s">
        <v>7098</v>
      </c>
      <c r="O1738" s="386">
        <v>300</v>
      </c>
    </row>
    <row r="1739" spans="1:15" ht="16.8" customHeight="1" thickBot="1" x14ac:dyDescent="0.35">
      <c r="A1739" s="351" t="s">
        <v>6927</v>
      </c>
      <c r="B1739" s="425" t="s">
        <v>6970</v>
      </c>
      <c r="C1739" s="365" t="s">
        <v>6888</v>
      </c>
      <c r="D1739" s="366" t="s">
        <v>6126</v>
      </c>
      <c r="E1739" s="384" t="s">
        <v>4139</v>
      </c>
      <c r="F1739" s="394" t="s">
        <v>7230</v>
      </c>
      <c r="G1739" s="394" t="s">
        <v>7231</v>
      </c>
      <c r="H1739" s="394" t="s">
        <v>7232</v>
      </c>
      <c r="I1739" s="397">
        <v>700</v>
      </c>
      <c r="J1739" s="394" t="s">
        <v>7107</v>
      </c>
      <c r="K1739" s="384">
        <v>1</v>
      </c>
      <c r="L1739" s="384">
        <v>2</v>
      </c>
      <c r="M1739" s="385" t="s">
        <v>7036</v>
      </c>
      <c r="N1739" s="382" t="s">
        <v>7107</v>
      </c>
      <c r="O1739" s="386">
        <v>700</v>
      </c>
    </row>
    <row r="1740" spans="1:15" ht="16.8" customHeight="1" thickBot="1" x14ac:dyDescent="0.35">
      <c r="A1740" s="351" t="s">
        <v>3122</v>
      </c>
      <c r="B1740" s="405" t="s">
        <v>6084</v>
      </c>
      <c r="C1740" s="365" t="s">
        <v>6888</v>
      </c>
      <c r="D1740" s="366" t="s">
        <v>6126</v>
      </c>
      <c r="E1740" s="384" t="s">
        <v>4139</v>
      </c>
      <c r="F1740" s="394" t="s">
        <v>7230</v>
      </c>
      <c r="G1740" s="394" t="s">
        <v>7231</v>
      </c>
      <c r="H1740" s="394" t="s">
        <v>7232</v>
      </c>
      <c r="I1740" s="397">
        <v>300</v>
      </c>
      <c r="J1740" s="394" t="s">
        <v>7098</v>
      </c>
      <c r="K1740" s="384">
        <v>2</v>
      </c>
      <c r="L1740" s="384">
        <v>3</v>
      </c>
      <c r="M1740" s="385" t="s">
        <v>3123</v>
      </c>
      <c r="N1740" s="382" t="s">
        <v>7105</v>
      </c>
      <c r="O1740" s="386">
        <v>600</v>
      </c>
    </row>
    <row r="1741" spans="1:15" ht="16.8" customHeight="1" thickBot="1" x14ac:dyDescent="0.35">
      <c r="A1741" s="351" t="s">
        <v>669</v>
      </c>
      <c r="B1741" s="396" t="s">
        <v>6058</v>
      </c>
      <c r="C1741" s="365" t="s">
        <v>6888</v>
      </c>
      <c r="D1741" s="366" t="s">
        <v>6126</v>
      </c>
      <c r="E1741" s="384" t="s">
        <v>4139</v>
      </c>
      <c r="F1741" s="394" t="s">
        <v>7230</v>
      </c>
      <c r="G1741" s="394" t="s">
        <v>7231</v>
      </c>
      <c r="H1741" s="394" t="s">
        <v>7232</v>
      </c>
      <c r="I1741" s="397">
        <v>300</v>
      </c>
      <c r="J1741" s="394" t="s">
        <v>7098</v>
      </c>
      <c r="K1741" s="384">
        <v>4</v>
      </c>
      <c r="L1741" s="384">
        <v>3</v>
      </c>
      <c r="M1741" s="385" t="s">
        <v>668</v>
      </c>
      <c r="N1741" s="382" t="s">
        <v>7104</v>
      </c>
      <c r="O1741" s="383">
        <v>1.2</v>
      </c>
    </row>
    <row r="1742" spans="1:15" ht="16.8" customHeight="1" thickBot="1" x14ac:dyDescent="0.35">
      <c r="A1742" s="351" t="s">
        <v>4364</v>
      </c>
      <c r="B1742" s="421" t="s">
        <v>7111</v>
      </c>
      <c r="C1742" s="365" t="s">
        <v>6888</v>
      </c>
      <c r="D1742" s="366" t="s">
        <v>6126</v>
      </c>
      <c r="E1742" s="384" t="s">
        <v>4139</v>
      </c>
      <c r="F1742" s="394" t="s">
        <v>7230</v>
      </c>
      <c r="G1742" s="394" t="s">
        <v>7231</v>
      </c>
      <c r="H1742" s="394" t="s">
        <v>7232</v>
      </c>
      <c r="I1742" s="395">
        <v>1</v>
      </c>
      <c r="J1742" s="394" t="s">
        <v>7101</v>
      </c>
      <c r="K1742" s="384">
        <v>1</v>
      </c>
      <c r="L1742" s="384">
        <v>3</v>
      </c>
      <c r="M1742" s="385" t="s">
        <v>4365</v>
      </c>
      <c r="N1742" s="382" t="s">
        <v>7101</v>
      </c>
      <c r="O1742" s="383">
        <v>1</v>
      </c>
    </row>
    <row r="1743" spans="1:15" ht="16.8" customHeight="1" thickBot="1" x14ac:dyDescent="0.35">
      <c r="A1743" s="351" t="s">
        <v>3002</v>
      </c>
      <c r="B1743" s="402" t="s">
        <v>6094</v>
      </c>
      <c r="C1743" s="365" t="s">
        <v>6888</v>
      </c>
      <c r="D1743" s="366" t="s">
        <v>6126</v>
      </c>
      <c r="E1743" s="384" t="s">
        <v>4139</v>
      </c>
      <c r="F1743" s="394" t="s">
        <v>7230</v>
      </c>
      <c r="G1743" s="394" t="s">
        <v>7231</v>
      </c>
      <c r="H1743" s="394" t="s">
        <v>7232</v>
      </c>
      <c r="I1743" s="397">
        <v>700</v>
      </c>
      <c r="J1743" s="394" t="s">
        <v>7107</v>
      </c>
      <c r="K1743" s="384">
        <v>1</v>
      </c>
      <c r="L1743" s="384">
        <v>3</v>
      </c>
      <c r="M1743" s="385" t="s">
        <v>3003</v>
      </c>
      <c r="N1743" s="382" t="s">
        <v>7107</v>
      </c>
      <c r="O1743" s="386">
        <v>700</v>
      </c>
    </row>
    <row r="1744" spans="1:15" ht="16.8" customHeight="1" thickBot="1" x14ac:dyDescent="0.35">
      <c r="A1744" s="351" t="s">
        <v>5777</v>
      </c>
      <c r="B1744" s="404" t="s">
        <v>6073</v>
      </c>
      <c r="C1744" s="365" t="s">
        <v>6888</v>
      </c>
      <c r="D1744" s="366" t="s">
        <v>6126</v>
      </c>
      <c r="E1744" s="384" t="s">
        <v>4139</v>
      </c>
      <c r="F1744" s="394" t="s">
        <v>7230</v>
      </c>
      <c r="G1744" s="394" t="s">
        <v>7231</v>
      </c>
      <c r="H1744" s="394" t="s">
        <v>7232</v>
      </c>
      <c r="I1744" s="397">
        <v>700</v>
      </c>
      <c r="J1744" s="394" t="s">
        <v>7107</v>
      </c>
      <c r="K1744" s="384">
        <v>2</v>
      </c>
      <c r="L1744" s="384">
        <v>3</v>
      </c>
      <c r="M1744" s="385" t="s">
        <v>5775</v>
      </c>
      <c r="N1744" s="382" t="s">
        <v>7119</v>
      </c>
      <c r="O1744" s="383">
        <v>1.4</v>
      </c>
    </row>
    <row r="1745" spans="1:15" ht="16.8" customHeight="1" thickBot="1" x14ac:dyDescent="0.35">
      <c r="A1745" s="352" t="s">
        <v>5777</v>
      </c>
      <c r="B1745" s="404" t="s">
        <v>6073</v>
      </c>
      <c r="C1745" s="365" t="s">
        <v>6888</v>
      </c>
      <c r="D1745" s="366" t="s">
        <v>6126</v>
      </c>
      <c r="E1745" s="384" t="s">
        <v>4139</v>
      </c>
      <c r="F1745" s="394" t="s">
        <v>7230</v>
      </c>
      <c r="G1745" s="394" t="s">
        <v>7231</v>
      </c>
      <c r="H1745" s="394" t="s">
        <v>7232</v>
      </c>
      <c r="I1745" s="397">
        <v>300</v>
      </c>
      <c r="J1745" s="394" t="s">
        <v>7098</v>
      </c>
      <c r="K1745" s="384">
        <v>1</v>
      </c>
      <c r="L1745" s="384">
        <v>3</v>
      </c>
      <c r="M1745" s="385" t="s">
        <v>5776</v>
      </c>
      <c r="N1745" s="382" t="s">
        <v>7098</v>
      </c>
      <c r="O1745" s="386">
        <v>300</v>
      </c>
    </row>
    <row r="1746" spans="1:15" ht="16.8" customHeight="1" thickBot="1" x14ac:dyDescent="0.35">
      <c r="A1746" s="351" t="s">
        <v>669</v>
      </c>
      <c r="B1746" s="413" t="s">
        <v>7170</v>
      </c>
      <c r="C1746" s="365" t="s">
        <v>6888</v>
      </c>
      <c r="D1746" s="366" t="s">
        <v>6126</v>
      </c>
      <c r="E1746" s="384" t="s">
        <v>4139</v>
      </c>
      <c r="F1746" s="394" t="s">
        <v>7235</v>
      </c>
      <c r="G1746" s="394" t="s">
        <v>7233</v>
      </c>
      <c r="H1746" s="394" t="s">
        <v>7232</v>
      </c>
      <c r="I1746" s="397">
        <v>300</v>
      </c>
      <c r="J1746" s="394" t="s">
        <v>7098</v>
      </c>
      <c r="K1746" s="384">
        <v>1</v>
      </c>
      <c r="L1746" s="384">
        <v>3</v>
      </c>
      <c r="M1746" s="385" t="s">
        <v>7205</v>
      </c>
      <c r="N1746" s="382" t="s">
        <v>7098</v>
      </c>
      <c r="O1746" s="386">
        <v>300</v>
      </c>
    </row>
    <row r="1747" spans="1:15" ht="16.8" customHeight="1" thickBot="1" x14ac:dyDescent="0.35">
      <c r="A1747" s="351" t="s">
        <v>4367</v>
      </c>
      <c r="B1747" s="398" t="s">
        <v>6881</v>
      </c>
      <c r="C1747" s="365" t="s">
        <v>6888</v>
      </c>
      <c r="D1747" s="366" t="s">
        <v>6126</v>
      </c>
      <c r="E1747" s="384" t="s">
        <v>4139</v>
      </c>
      <c r="F1747" s="394" t="s">
        <v>7230</v>
      </c>
      <c r="G1747" s="394" t="s">
        <v>7231</v>
      </c>
      <c r="H1747" s="394" t="s">
        <v>7232</v>
      </c>
      <c r="I1747" s="397">
        <v>300</v>
      </c>
      <c r="J1747" s="394" t="s">
        <v>7098</v>
      </c>
      <c r="K1747" s="384">
        <v>1</v>
      </c>
      <c r="L1747" s="384">
        <v>3</v>
      </c>
      <c r="M1747" s="385" t="s">
        <v>4366</v>
      </c>
      <c r="N1747" s="382" t="s">
        <v>7098</v>
      </c>
      <c r="O1747" s="386">
        <v>300</v>
      </c>
    </row>
    <row r="1748" spans="1:15" ht="16.8" customHeight="1" thickBot="1" x14ac:dyDescent="0.35">
      <c r="A1748" s="351" t="s">
        <v>1261</v>
      </c>
      <c r="B1748" s="365" t="s">
        <v>6072</v>
      </c>
      <c r="C1748" s="365" t="s">
        <v>6888</v>
      </c>
      <c r="D1748" s="366" t="s">
        <v>6126</v>
      </c>
      <c r="E1748" s="384" t="s">
        <v>4139</v>
      </c>
      <c r="F1748" s="394" t="s">
        <v>7230</v>
      </c>
      <c r="G1748" s="394" t="s">
        <v>7231</v>
      </c>
      <c r="H1748" s="394" t="s">
        <v>7232</v>
      </c>
      <c r="I1748" s="397">
        <v>300</v>
      </c>
      <c r="J1748" s="394" t="s">
        <v>7098</v>
      </c>
      <c r="K1748" s="384">
        <v>3</v>
      </c>
      <c r="L1748" s="384">
        <v>4</v>
      </c>
      <c r="M1748" s="385" t="s">
        <v>1260</v>
      </c>
      <c r="N1748" s="382" t="s">
        <v>7100</v>
      </c>
      <c r="O1748" s="386">
        <v>900</v>
      </c>
    </row>
    <row r="1749" spans="1:15" ht="16.8" customHeight="1" thickBot="1" x14ac:dyDescent="0.35">
      <c r="A1749" s="351" t="s">
        <v>1267</v>
      </c>
      <c r="B1749" s="365" t="s">
        <v>6072</v>
      </c>
      <c r="C1749" s="365" t="s">
        <v>6888</v>
      </c>
      <c r="D1749" s="366" t="s">
        <v>6126</v>
      </c>
      <c r="E1749" s="384" t="s">
        <v>4139</v>
      </c>
      <c r="F1749" s="394" t="s">
        <v>7230</v>
      </c>
      <c r="G1749" s="394" t="s">
        <v>7231</v>
      </c>
      <c r="H1749" s="394" t="s">
        <v>7232</v>
      </c>
      <c r="I1749" s="397">
        <v>300</v>
      </c>
      <c r="J1749" s="394" t="s">
        <v>7098</v>
      </c>
      <c r="K1749" s="384">
        <v>3</v>
      </c>
      <c r="L1749" s="384">
        <v>4</v>
      </c>
      <c r="M1749" s="385" t="s">
        <v>1266</v>
      </c>
      <c r="N1749" s="382" t="s">
        <v>7100</v>
      </c>
      <c r="O1749" s="386">
        <v>900</v>
      </c>
    </row>
    <row r="1750" spans="1:15" ht="16.8" customHeight="1" thickBot="1" x14ac:dyDescent="0.35">
      <c r="A1750" s="351" t="s">
        <v>1262</v>
      </c>
      <c r="B1750" s="365" t="s">
        <v>6072</v>
      </c>
      <c r="C1750" s="365" t="s">
        <v>6888</v>
      </c>
      <c r="D1750" s="366" t="s">
        <v>6126</v>
      </c>
      <c r="E1750" s="384" t="s">
        <v>4139</v>
      </c>
      <c r="F1750" s="394" t="s">
        <v>7230</v>
      </c>
      <c r="G1750" s="394" t="s">
        <v>7231</v>
      </c>
      <c r="H1750" s="394" t="s">
        <v>7232</v>
      </c>
      <c r="I1750" s="397">
        <v>400</v>
      </c>
      <c r="J1750" s="394" t="s">
        <v>7097</v>
      </c>
      <c r="K1750" s="384">
        <v>3</v>
      </c>
      <c r="L1750" s="384">
        <v>4</v>
      </c>
      <c r="M1750" s="385" t="s">
        <v>1263</v>
      </c>
      <c r="N1750" s="382" t="s">
        <v>7116</v>
      </c>
      <c r="O1750" s="383">
        <v>1.2</v>
      </c>
    </row>
    <row r="1751" spans="1:15" ht="16.8" customHeight="1" thickBot="1" x14ac:dyDescent="0.35">
      <c r="A1751" s="351" t="s">
        <v>1265</v>
      </c>
      <c r="B1751" s="365" t="s">
        <v>6072</v>
      </c>
      <c r="C1751" s="365" t="s">
        <v>6888</v>
      </c>
      <c r="D1751" s="366" t="s">
        <v>6126</v>
      </c>
      <c r="E1751" s="384" t="s">
        <v>4139</v>
      </c>
      <c r="F1751" s="394" t="s">
        <v>7230</v>
      </c>
      <c r="G1751" s="394" t="s">
        <v>7231</v>
      </c>
      <c r="H1751" s="394" t="s">
        <v>7232</v>
      </c>
      <c r="I1751" s="397">
        <v>500</v>
      </c>
      <c r="J1751" s="394" t="s">
        <v>7095</v>
      </c>
      <c r="K1751" s="384">
        <v>3</v>
      </c>
      <c r="L1751" s="384">
        <v>4</v>
      </c>
      <c r="M1751" s="385" t="s">
        <v>1264</v>
      </c>
      <c r="N1751" s="382" t="s">
        <v>7120</v>
      </c>
      <c r="O1751" s="383">
        <v>1.5</v>
      </c>
    </row>
    <row r="1752" spans="1:15" ht="16.8" customHeight="1" thickBot="1" x14ac:dyDescent="0.35">
      <c r="A1752" s="351" t="s">
        <v>698</v>
      </c>
      <c r="B1752" s="396" t="s">
        <v>6058</v>
      </c>
      <c r="C1752" s="365" t="s">
        <v>6888</v>
      </c>
      <c r="D1752" s="366" t="s">
        <v>6126</v>
      </c>
      <c r="E1752" s="384" t="s">
        <v>4139</v>
      </c>
      <c r="F1752" s="394" t="s">
        <v>7230</v>
      </c>
      <c r="G1752" s="394" t="s">
        <v>7231</v>
      </c>
      <c r="H1752" s="394" t="s">
        <v>7232</v>
      </c>
      <c r="I1752" s="397">
        <v>300</v>
      </c>
      <c r="J1752" s="394" t="s">
        <v>7098</v>
      </c>
      <c r="K1752" s="384">
        <v>3</v>
      </c>
      <c r="L1752" s="384">
        <v>4</v>
      </c>
      <c r="M1752" s="385" t="s">
        <v>697</v>
      </c>
      <c r="N1752" s="382" t="s">
        <v>7100</v>
      </c>
      <c r="O1752" s="386">
        <v>900</v>
      </c>
    </row>
    <row r="1753" spans="1:15" ht="16.8" customHeight="1" thickBot="1" x14ac:dyDescent="0.35">
      <c r="A1753" s="351" t="s">
        <v>699</v>
      </c>
      <c r="B1753" s="408" t="s">
        <v>1134</v>
      </c>
      <c r="C1753" s="365" t="s">
        <v>6888</v>
      </c>
      <c r="D1753" s="366" t="s">
        <v>6126</v>
      </c>
      <c r="E1753" s="384" t="s">
        <v>4139</v>
      </c>
      <c r="F1753" s="394" t="s">
        <v>7230</v>
      </c>
      <c r="G1753" s="394" t="s">
        <v>7231</v>
      </c>
      <c r="H1753" s="394" t="s">
        <v>7232</v>
      </c>
      <c r="I1753" s="397">
        <v>300</v>
      </c>
      <c r="J1753" s="394" t="s">
        <v>7098</v>
      </c>
      <c r="K1753" s="384">
        <v>1</v>
      </c>
      <c r="L1753" s="384">
        <v>4</v>
      </c>
      <c r="M1753" s="385" t="s">
        <v>700</v>
      </c>
      <c r="N1753" s="382" t="s">
        <v>7098</v>
      </c>
      <c r="O1753" s="386">
        <v>300</v>
      </c>
    </row>
    <row r="1754" spans="1:15" ht="16.8" customHeight="1" thickBot="1" x14ac:dyDescent="0.35">
      <c r="A1754" s="351" t="s">
        <v>702</v>
      </c>
      <c r="B1754" s="400" t="s">
        <v>6093</v>
      </c>
      <c r="C1754" s="365" t="s">
        <v>6888</v>
      </c>
      <c r="D1754" s="366" t="s">
        <v>6126</v>
      </c>
      <c r="E1754" s="384" t="s">
        <v>4139</v>
      </c>
      <c r="F1754" s="394" t="s">
        <v>7230</v>
      </c>
      <c r="G1754" s="394" t="s">
        <v>7231</v>
      </c>
      <c r="H1754" s="394" t="s">
        <v>7232</v>
      </c>
      <c r="I1754" s="397">
        <v>300</v>
      </c>
      <c r="J1754" s="394" t="s">
        <v>7098</v>
      </c>
      <c r="K1754" s="384">
        <v>2</v>
      </c>
      <c r="L1754" s="384">
        <v>4</v>
      </c>
      <c r="M1754" s="385" t="s">
        <v>701</v>
      </c>
      <c r="N1754" s="382" t="s">
        <v>7105</v>
      </c>
      <c r="O1754" s="386">
        <v>600</v>
      </c>
    </row>
    <row r="1755" spans="1:15" ht="16.8" customHeight="1" thickBot="1" x14ac:dyDescent="0.35">
      <c r="A1755" s="351" t="s">
        <v>3265</v>
      </c>
      <c r="B1755" s="401" t="s">
        <v>5944</v>
      </c>
      <c r="C1755" s="365" t="s">
        <v>6888</v>
      </c>
      <c r="D1755" s="345" t="s">
        <v>6128</v>
      </c>
      <c r="E1755" s="384" t="s">
        <v>4139</v>
      </c>
      <c r="F1755" s="394" t="s">
        <v>7230</v>
      </c>
      <c r="G1755" s="394" t="s">
        <v>7231</v>
      </c>
      <c r="H1755" s="394" t="s">
        <v>7232</v>
      </c>
      <c r="I1755" s="397">
        <v>300</v>
      </c>
      <c r="J1755" s="394" t="s">
        <v>7098</v>
      </c>
      <c r="K1755" s="384">
        <v>1</v>
      </c>
      <c r="L1755" s="384">
        <v>4</v>
      </c>
      <c r="M1755" s="385" t="s">
        <v>3646</v>
      </c>
      <c r="N1755" s="382" t="s">
        <v>7098</v>
      </c>
      <c r="O1755" s="386">
        <v>300</v>
      </c>
    </row>
    <row r="1756" spans="1:15" ht="16.8" customHeight="1" thickBot="1" x14ac:dyDescent="0.35">
      <c r="A1756" s="351" t="s">
        <v>3265</v>
      </c>
      <c r="B1756" s="401" t="s">
        <v>5944</v>
      </c>
      <c r="C1756" s="365" t="s">
        <v>6888</v>
      </c>
      <c r="D1756" s="345" t="s">
        <v>6128</v>
      </c>
      <c r="E1756" s="384" t="s">
        <v>4139</v>
      </c>
      <c r="F1756" s="394" t="s">
        <v>7230</v>
      </c>
      <c r="G1756" s="394" t="s">
        <v>7231</v>
      </c>
      <c r="H1756" s="394" t="s">
        <v>7232</v>
      </c>
      <c r="I1756" s="397">
        <v>700</v>
      </c>
      <c r="J1756" s="394" t="s">
        <v>7107</v>
      </c>
      <c r="K1756" s="384">
        <v>1</v>
      </c>
      <c r="L1756" s="384">
        <v>4</v>
      </c>
      <c r="M1756" s="385" t="s">
        <v>4368</v>
      </c>
      <c r="N1756" s="382" t="s">
        <v>7107</v>
      </c>
      <c r="O1756" s="386">
        <v>700</v>
      </c>
    </row>
    <row r="1757" spans="1:15" ht="16.8" customHeight="1" thickBot="1" x14ac:dyDescent="0.35">
      <c r="A1757" s="351" t="s">
        <v>702</v>
      </c>
      <c r="B1757" s="413" t="s">
        <v>7170</v>
      </c>
      <c r="C1757" s="365" t="s">
        <v>6888</v>
      </c>
      <c r="D1757" s="366" t="s">
        <v>6126</v>
      </c>
      <c r="E1757" s="384" t="s">
        <v>4139</v>
      </c>
      <c r="F1757" s="394" t="s">
        <v>7235</v>
      </c>
      <c r="G1757" s="394" t="s">
        <v>7234</v>
      </c>
      <c r="H1757" s="394" t="s">
        <v>7232</v>
      </c>
      <c r="I1757" s="395">
        <v>1</v>
      </c>
      <c r="J1757" s="394" t="s">
        <v>7101</v>
      </c>
      <c r="K1757" s="384">
        <v>2</v>
      </c>
      <c r="L1757" s="384">
        <v>4</v>
      </c>
      <c r="M1757" s="385" t="s">
        <v>7206</v>
      </c>
      <c r="N1757" s="382" t="s">
        <v>7114</v>
      </c>
      <c r="O1757" s="383">
        <v>2</v>
      </c>
    </row>
    <row r="1758" spans="1:15" ht="16.8" customHeight="1" thickBot="1" x14ac:dyDescent="0.35">
      <c r="A1758" s="351" t="s">
        <v>3403</v>
      </c>
      <c r="B1758" s="428" t="s">
        <v>6891</v>
      </c>
      <c r="C1758" s="365" t="s">
        <v>6888</v>
      </c>
      <c r="D1758" s="345" t="s">
        <v>6128</v>
      </c>
      <c r="E1758" s="384" t="s">
        <v>4139</v>
      </c>
      <c r="F1758" s="394" t="s">
        <v>7230</v>
      </c>
      <c r="G1758" s="394" t="s">
        <v>7231</v>
      </c>
      <c r="H1758" s="394" t="s">
        <v>7232</v>
      </c>
      <c r="I1758" s="397">
        <v>300</v>
      </c>
      <c r="J1758" s="394" t="s">
        <v>7098</v>
      </c>
      <c r="K1758" s="384">
        <v>1</v>
      </c>
      <c r="L1758" s="384">
        <v>5</v>
      </c>
      <c r="M1758" s="385" t="s">
        <v>3404</v>
      </c>
      <c r="N1758" s="382" t="s">
        <v>7098</v>
      </c>
      <c r="O1758" s="386">
        <v>300</v>
      </c>
    </row>
    <row r="1759" spans="1:15" ht="16.8" customHeight="1" thickBot="1" x14ac:dyDescent="0.35">
      <c r="A1759" s="351" t="s">
        <v>725</v>
      </c>
      <c r="B1759" s="414" t="s">
        <v>1119</v>
      </c>
      <c r="C1759" s="365" t="s">
        <v>6888</v>
      </c>
      <c r="D1759" s="366" t="s">
        <v>6126</v>
      </c>
      <c r="E1759" s="384" t="s">
        <v>4139</v>
      </c>
      <c r="F1759" s="394" t="s">
        <v>7230</v>
      </c>
      <c r="G1759" s="394" t="s">
        <v>7231</v>
      </c>
      <c r="H1759" s="394" t="s">
        <v>7232</v>
      </c>
      <c r="I1759" s="397">
        <v>700</v>
      </c>
      <c r="J1759" s="394" t="s">
        <v>7107</v>
      </c>
      <c r="K1759" s="384">
        <v>1</v>
      </c>
      <c r="L1759" s="384">
        <v>5</v>
      </c>
      <c r="M1759" s="385" t="s">
        <v>726</v>
      </c>
      <c r="N1759" s="382" t="s">
        <v>7107</v>
      </c>
      <c r="O1759" s="386">
        <v>700</v>
      </c>
    </row>
    <row r="1760" spans="1:15" ht="16.8" customHeight="1" thickBot="1" x14ac:dyDescent="0.35">
      <c r="A1760" s="351" t="s">
        <v>4759</v>
      </c>
      <c r="B1760" s="421" t="s">
        <v>6099</v>
      </c>
      <c r="C1760" s="365" t="s">
        <v>6888</v>
      </c>
      <c r="D1760" s="366" t="s">
        <v>6126</v>
      </c>
      <c r="E1760" s="384" t="s">
        <v>4139</v>
      </c>
      <c r="F1760" s="394" t="s">
        <v>7230</v>
      </c>
      <c r="G1760" s="394" t="s">
        <v>7231</v>
      </c>
      <c r="H1760" s="394" t="s">
        <v>7232</v>
      </c>
      <c r="I1760" s="397">
        <v>300</v>
      </c>
      <c r="J1760" s="394" t="s">
        <v>7098</v>
      </c>
      <c r="K1760" s="384">
        <v>1</v>
      </c>
      <c r="L1760" s="384">
        <v>5</v>
      </c>
      <c r="M1760" s="385" t="s">
        <v>4760</v>
      </c>
      <c r="N1760" s="382" t="s">
        <v>7098</v>
      </c>
      <c r="O1760" s="386">
        <v>300</v>
      </c>
    </row>
    <row r="1761" spans="1:15" ht="16.8" customHeight="1" thickBot="1" x14ac:dyDescent="0.35">
      <c r="A1761" s="351" t="s">
        <v>1280</v>
      </c>
      <c r="B1761" s="423" t="s">
        <v>6976</v>
      </c>
      <c r="C1761" s="365" t="s">
        <v>6888</v>
      </c>
      <c r="D1761" s="366" t="s">
        <v>6126</v>
      </c>
      <c r="E1761" s="384" t="s">
        <v>4139</v>
      </c>
      <c r="F1761" s="394" t="s">
        <v>7230</v>
      </c>
      <c r="G1761" s="394" t="s">
        <v>7234</v>
      </c>
      <c r="H1761" s="394" t="s">
        <v>7232</v>
      </c>
      <c r="I1761" s="397">
        <v>300</v>
      </c>
      <c r="J1761" s="394" t="s">
        <v>7098</v>
      </c>
      <c r="K1761" s="384">
        <v>1</v>
      </c>
      <c r="L1761" s="384">
        <v>6</v>
      </c>
      <c r="M1761" s="385" t="s">
        <v>7207</v>
      </c>
      <c r="N1761" s="382" t="s">
        <v>7098</v>
      </c>
      <c r="O1761" s="386">
        <v>300</v>
      </c>
    </row>
    <row r="1762" spans="1:15" ht="16.8" customHeight="1" thickBot="1" x14ac:dyDescent="0.35">
      <c r="A1762" s="351" t="s">
        <v>3125</v>
      </c>
      <c r="B1762" s="405" t="s">
        <v>6084</v>
      </c>
      <c r="C1762" s="365" t="s">
        <v>6888</v>
      </c>
      <c r="D1762" s="366" t="s">
        <v>6126</v>
      </c>
      <c r="E1762" s="384" t="s">
        <v>4139</v>
      </c>
      <c r="F1762" s="394" t="s">
        <v>7230</v>
      </c>
      <c r="G1762" s="394" t="s">
        <v>7231</v>
      </c>
      <c r="H1762" s="394" t="s">
        <v>7232</v>
      </c>
      <c r="I1762" s="395">
        <v>1.4</v>
      </c>
      <c r="J1762" s="394" t="s">
        <v>7099</v>
      </c>
      <c r="K1762" s="384">
        <v>1</v>
      </c>
      <c r="L1762" s="384">
        <v>6</v>
      </c>
      <c r="M1762" s="385" t="s">
        <v>3124</v>
      </c>
      <c r="N1762" s="382" t="s">
        <v>7099</v>
      </c>
      <c r="O1762" s="383">
        <v>1.4</v>
      </c>
    </row>
    <row r="1763" spans="1:15" ht="16.8" customHeight="1" thickBot="1" x14ac:dyDescent="0.35">
      <c r="A1763" s="351" t="s">
        <v>1455</v>
      </c>
      <c r="B1763" s="407" t="s">
        <v>1101</v>
      </c>
      <c r="C1763" s="365" t="s">
        <v>6888</v>
      </c>
      <c r="D1763" s="366" t="s">
        <v>6126</v>
      </c>
      <c r="E1763" s="384" t="s">
        <v>4139</v>
      </c>
      <c r="F1763" s="394" t="s">
        <v>7230</v>
      </c>
      <c r="G1763" s="394" t="s">
        <v>7231</v>
      </c>
      <c r="H1763" s="394" t="s">
        <v>7232</v>
      </c>
      <c r="I1763" s="397">
        <v>400</v>
      </c>
      <c r="J1763" s="394" t="s">
        <v>7097</v>
      </c>
      <c r="K1763" s="384">
        <v>1</v>
      </c>
      <c r="L1763" s="384">
        <v>6</v>
      </c>
      <c r="M1763" s="385" t="s">
        <v>1454</v>
      </c>
      <c r="N1763" s="382" t="s">
        <v>7097</v>
      </c>
      <c r="O1763" s="386">
        <v>400</v>
      </c>
    </row>
    <row r="1764" spans="1:15" ht="16.8" customHeight="1" thickBot="1" x14ac:dyDescent="0.35">
      <c r="A1764" s="351" t="s">
        <v>1281</v>
      </c>
      <c r="B1764" s="428" t="s">
        <v>6891</v>
      </c>
      <c r="C1764" s="365" t="s">
        <v>6888</v>
      </c>
      <c r="D1764" s="366" t="s">
        <v>6126</v>
      </c>
      <c r="E1764" s="384" t="s">
        <v>4139</v>
      </c>
      <c r="F1764" s="394" t="s">
        <v>7230</v>
      </c>
      <c r="G1764" s="394" t="s">
        <v>7231</v>
      </c>
      <c r="H1764" s="394" t="s">
        <v>7232</v>
      </c>
      <c r="I1764" s="397">
        <v>300</v>
      </c>
      <c r="J1764" s="394" t="s">
        <v>7098</v>
      </c>
      <c r="K1764" s="384">
        <v>3</v>
      </c>
      <c r="L1764" s="384">
        <v>6</v>
      </c>
      <c r="M1764" s="385" t="s">
        <v>1282</v>
      </c>
      <c r="N1764" s="382" t="s">
        <v>7100</v>
      </c>
      <c r="O1764" s="386">
        <v>900</v>
      </c>
    </row>
    <row r="1765" spans="1:15" ht="16.8" customHeight="1" thickBot="1" x14ac:dyDescent="0.35">
      <c r="A1765" s="351" t="s">
        <v>1278</v>
      </c>
      <c r="B1765" s="365" t="s">
        <v>6072</v>
      </c>
      <c r="C1765" s="365" t="s">
        <v>6888</v>
      </c>
      <c r="D1765" s="345" t="s">
        <v>6128</v>
      </c>
      <c r="E1765" s="384" t="s">
        <v>4139</v>
      </c>
      <c r="F1765" s="394" t="s">
        <v>7230</v>
      </c>
      <c r="G1765" s="394" t="s">
        <v>7231</v>
      </c>
      <c r="H1765" s="394" t="s">
        <v>7232</v>
      </c>
      <c r="I1765" s="397">
        <v>300</v>
      </c>
      <c r="J1765" s="394" t="s">
        <v>7098</v>
      </c>
      <c r="K1765" s="384">
        <v>3</v>
      </c>
      <c r="L1765" s="384">
        <v>6</v>
      </c>
      <c r="M1765" s="385" t="s">
        <v>1277</v>
      </c>
      <c r="N1765" s="382" t="s">
        <v>7100</v>
      </c>
      <c r="O1765" s="386">
        <v>900</v>
      </c>
    </row>
    <row r="1766" spans="1:15" ht="16.8" customHeight="1" thickBot="1" x14ac:dyDescent="0.35">
      <c r="A1766" s="351" t="s">
        <v>1280</v>
      </c>
      <c r="B1766" s="365" t="s">
        <v>6072</v>
      </c>
      <c r="C1766" s="365" t="s">
        <v>6888</v>
      </c>
      <c r="D1766" s="366" t="s">
        <v>6126</v>
      </c>
      <c r="E1766" s="384" t="s">
        <v>4139</v>
      </c>
      <c r="F1766" s="394" t="s">
        <v>7230</v>
      </c>
      <c r="G1766" s="394" t="s">
        <v>7231</v>
      </c>
      <c r="H1766" s="394" t="s">
        <v>7232</v>
      </c>
      <c r="I1766" s="397">
        <v>700</v>
      </c>
      <c r="J1766" s="394" t="s">
        <v>7107</v>
      </c>
      <c r="K1766" s="384">
        <v>2</v>
      </c>
      <c r="L1766" s="384">
        <v>6</v>
      </c>
      <c r="M1766" s="385" t="s">
        <v>7136</v>
      </c>
      <c r="N1766" s="382" t="s">
        <v>7119</v>
      </c>
      <c r="O1766" s="383">
        <v>1.4</v>
      </c>
    </row>
    <row r="1767" spans="1:15" ht="16.8" customHeight="1" thickBot="1" x14ac:dyDescent="0.35">
      <c r="A1767" s="351" t="s">
        <v>3405</v>
      </c>
      <c r="B1767" s="428" t="s">
        <v>6891</v>
      </c>
      <c r="C1767" s="365" t="s">
        <v>6888</v>
      </c>
      <c r="D1767" s="345" t="s">
        <v>6128</v>
      </c>
      <c r="E1767" s="384" t="s">
        <v>4139</v>
      </c>
      <c r="F1767" s="394" t="s">
        <v>7230</v>
      </c>
      <c r="G1767" s="394" t="s">
        <v>7231</v>
      </c>
      <c r="H1767" s="394" t="s">
        <v>7232</v>
      </c>
      <c r="I1767" s="395">
        <v>1.7</v>
      </c>
      <c r="J1767" s="394" t="s">
        <v>7117</v>
      </c>
      <c r="K1767" s="384">
        <v>2</v>
      </c>
      <c r="L1767" s="384" t="s">
        <v>1775</v>
      </c>
      <c r="M1767" s="385" t="s">
        <v>3406</v>
      </c>
      <c r="N1767" s="382" t="s">
        <v>7123</v>
      </c>
      <c r="O1767" s="383">
        <v>3.4</v>
      </c>
    </row>
    <row r="1768" spans="1:15" ht="16.8" customHeight="1" thickBot="1" x14ac:dyDescent="0.35">
      <c r="A1768" s="352" t="s">
        <v>4372</v>
      </c>
      <c r="B1768" s="403" t="s">
        <v>6877</v>
      </c>
      <c r="C1768" s="365" t="s">
        <v>6884</v>
      </c>
      <c r="D1768" s="366" t="s">
        <v>6126</v>
      </c>
      <c r="E1768" s="384" t="s">
        <v>4139</v>
      </c>
      <c r="F1768" s="394" t="s">
        <v>7230</v>
      </c>
      <c r="G1768" s="394" t="s">
        <v>7231</v>
      </c>
      <c r="H1768" s="394" t="s">
        <v>7232</v>
      </c>
      <c r="I1768" s="397">
        <v>700</v>
      </c>
      <c r="J1768" s="394" t="s">
        <v>7107</v>
      </c>
      <c r="K1768" s="384">
        <v>1</v>
      </c>
      <c r="L1768" s="384">
        <v>3</v>
      </c>
      <c r="M1768" s="385" t="s">
        <v>4371</v>
      </c>
      <c r="N1768" s="382" t="s">
        <v>7107</v>
      </c>
      <c r="O1768" s="386">
        <v>700</v>
      </c>
    </row>
    <row r="1769" spans="1:15" ht="16.8" customHeight="1" thickBot="1" x14ac:dyDescent="0.35">
      <c r="A1769" s="351" t="s">
        <v>4372</v>
      </c>
      <c r="B1769" s="403" t="s">
        <v>6877</v>
      </c>
      <c r="C1769" s="365" t="s">
        <v>6884</v>
      </c>
      <c r="D1769" s="366" t="s">
        <v>6126</v>
      </c>
      <c r="E1769" s="384" t="s">
        <v>4139</v>
      </c>
      <c r="F1769" s="394" t="s">
        <v>7230</v>
      </c>
      <c r="G1769" s="394" t="s">
        <v>7231</v>
      </c>
      <c r="H1769" s="394" t="s">
        <v>7232</v>
      </c>
      <c r="I1769" s="397">
        <v>700</v>
      </c>
      <c r="J1769" s="394" t="s">
        <v>7107</v>
      </c>
      <c r="K1769" s="384">
        <v>1</v>
      </c>
      <c r="L1769" s="384">
        <v>3</v>
      </c>
      <c r="M1769" s="385" t="s">
        <v>5778</v>
      </c>
      <c r="N1769" s="382" t="s">
        <v>7107</v>
      </c>
      <c r="O1769" s="386">
        <v>700</v>
      </c>
    </row>
    <row r="1770" spans="1:15" ht="16.8" customHeight="1" thickBot="1" x14ac:dyDescent="0.35">
      <c r="A1770" s="351" t="s">
        <v>4370</v>
      </c>
      <c r="B1770" s="403" t="s">
        <v>6877</v>
      </c>
      <c r="C1770" s="365" t="s">
        <v>6884</v>
      </c>
      <c r="D1770" s="366" t="s">
        <v>6126</v>
      </c>
      <c r="E1770" s="384" t="s">
        <v>4139</v>
      </c>
      <c r="F1770" s="394" t="s">
        <v>7230</v>
      </c>
      <c r="G1770" s="394" t="s">
        <v>7231</v>
      </c>
      <c r="H1770" s="394" t="s">
        <v>7232</v>
      </c>
      <c r="I1770" s="397">
        <v>900</v>
      </c>
      <c r="J1770" s="394" t="s">
        <v>7121</v>
      </c>
      <c r="K1770" s="384">
        <v>3</v>
      </c>
      <c r="L1770" s="384">
        <v>3</v>
      </c>
      <c r="M1770" s="385" t="s">
        <v>4369</v>
      </c>
      <c r="N1770" s="382" t="s">
        <v>7240</v>
      </c>
      <c r="O1770" s="383">
        <v>2.7</v>
      </c>
    </row>
    <row r="1771" spans="1:15" ht="16.8" customHeight="1" thickBot="1" x14ac:dyDescent="0.35">
      <c r="A1771" s="351" t="s">
        <v>3757</v>
      </c>
      <c r="B1771" s="403" t="s">
        <v>6877</v>
      </c>
      <c r="C1771" s="365" t="s">
        <v>6884</v>
      </c>
      <c r="D1771" s="366" t="s">
        <v>6126</v>
      </c>
      <c r="E1771" s="384" t="s">
        <v>4139</v>
      </c>
      <c r="F1771" s="394" t="s">
        <v>7230</v>
      </c>
      <c r="G1771" s="394" t="s">
        <v>7231</v>
      </c>
      <c r="H1771" s="394" t="s">
        <v>7232</v>
      </c>
      <c r="I1771" s="397">
        <v>300</v>
      </c>
      <c r="J1771" s="394" t="s">
        <v>7098</v>
      </c>
      <c r="K1771" s="384">
        <v>2</v>
      </c>
      <c r="L1771" s="384">
        <v>3</v>
      </c>
      <c r="M1771" s="385" t="s">
        <v>5524</v>
      </c>
      <c r="N1771" s="382" t="s">
        <v>7105</v>
      </c>
      <c r="O1771" s="386">
        <v>600</v>
      </c>
    </row>
    <row r="1772" spans="1:15" ht="16.8" customHeight="1" thickBot="1" x14ac:dyDescent="0.35">
      <c r="A1772" s="352" t="s">
        <v>3757</v>
      </c>
      <c r="B1772" s="403" t="s">
        <v>6877</v>
      </c>
      <c r="C1772" s="365" t="s">
        <v>6884</v>
      </c>
      <c r="D1772" s="366" t="s">
        <v>6126</v>
      </c>
      <c r="E1772" s="384" t="s">
        <v>4139</v>
      </c>
      <c r="F1772" s="394" t="s">
        <v>7230</v>
      </c>
      <c r="G1772" s="394" t="s">
        <v>7231</v>
      </c>
      <c r="H1772" s="394" t="s">
        <v>7232</v>
      </c>
      <c r="I1772" s="397">
        <v>300</v>
      </c>
      <c r="J1772" s="394" t="s">
        <v>7098</v>
      </c>
      <c r="K1772" s="384">
        <v>1</v>
      </c>
      <c r="L1772" s="384">
        <v>3</v>
      </c>
      <c r="M1772" s="385" t="s">
        <v>5779</v>
      </c>
      <c r="N1772" s="382" t="s">
        <v>7098</v>
      </c>
      <c r="O1772" s="386">
        <v>300</v>
      </c>
    </row>
    <row r="1773" spans="1:15" ht="16.8" customHeight="1" thickBot="1" x14ac:dyDescent="0.35">
      <c r="A1773" s="351" t="s">
        <v>4762</v>
      </c>
      <c r="B1773" s="415" t="s">
        <v>6886</v>
      </c>
      <c r="C1773" s="365" t="s">
        <v>6884</v>
      </c>
      <c r="D1773" s="366" t="s">
        <v>6126</v>
      </c>
      <c r="E1773" s="384" t="s">
        <v>4139</v>
      </c>
      <c r="F1773" s="394" t="s">
        <v>7230</v>
      </c>
      <c r="G1773" s="394" t="s">
        <v>7231</v>
      </c>
      <c r="H1773" s="394" t="s">
        <v>7232</v>
      </c>
      <c r="I1773" s="397">
        <v>300</v>
      </c>
      <c r="J1773" s="394" t="s">
        <v>7098</v>
      </c>
      <c r="K1773" s="384">
        <v>1</v>
      </c>
      <c r="L1773" s="384">
        <v>3</v>
      </c>
      <c r="M1773" s="385" t="s">
        <v>4761</v>
      </c>
      <c r="N1773" s="382" t="s">
        <v>7098</v>
      </c>
      <c r="O1773" s="386">
        <v>300</v>
      </c>
    </row>
    <row r="1774" spans="1:15" ht="16.8" customHeight="1" thickBot="1" x14ac:dyDescent="0.35">
      <c r="A1774" s="352" t="s">
        <v>5781</v>
      </c>
      <c r="B1774" s="404" t="s">
        <v>6073</v>
      </c>
      <c r="C1774" s="365" t="s">
        <v>6884</v>
      </c>
      <c r="D1774" s="345" t="s">
        <v>6128</v>
      </c>
      <c r="E1774" s="384" t="s">
        <v>4139</v>
      </c>
      <c r="F1774" s="394" t="s">
        <v>7230</v>
      </c>
      <c r="G1774" s="394" t="s">
        <v>7231</v>
      </c>
      <c r="H1774" s="394" t="s">
        <v>7232</v>
      </c>
      <c r="I1774" s="397">
        <v>300</v>
      </c>
      <c r="J1774" s="394" t="s">
        <v>7098</v>
      </c>
      <c r="K1774" s="384">
        <v>1</v>
      </c>
      <c r="L1774" s="384">
        <v>3</v>
      </c>
      <c r="M1774" s="385" t="s">
        <v>5780</v>
      </c>
      <c r="N1774" s="382" t="s">
        <v>7098</v>
      </c>
      <c r="O1774" s="386">
        <v>300</v>
      </c>
    </row>
    <row r="1775" spans="1:15" ht="16.8" customHeight="1" thickBot="1" x14ac:dyDescent="0.35">
      <c r="A1775" s="351" t="s">
        <v>7163</v>
      </c>
      <c r="B1775" s="413" t="s">
        <v>7171</v>
      </c>
      <c r="C1775" s="365" t="s">
        <v>6884</v>
      </c>
      <c r="D1775" s="345" t="s">
        <v>6128</v>
      </c>
      <c r="E1775" s="384" t="s">
        <v>4139</v>
      </c>
      <c r="F1775" s="394" t="s">
        <v>7230</v>
      </c>
      <c r="G1775" s="394" t="s">
        <v>7234</v>
      </c>
      <c r="H1775" s="394" t="s">
        <v>7232</v>
      </c>
      <c r="I1775" s="397">
        <v>700</v>
      </c>
      <c r="J1775" s="394" t="s">
        <v>7107</v>
      </c>
      <c r="K1775" s="384">
        <v>1</v>
      </c>
      <c r="L1775" s="384">
        <v>3</v>
      </c>
      <c r="M1775" s="385" t="s">
        <v>7208</v>
      </c>
      <c r="N1775" s="382" t="s">
        <v>7107</v>
      </c>
      <c r="O1775" s="386">
        <v>700</v>
      </c>
    </row>
    <row r="1776" spans="1:15" ht="16.8" customHeight="1" thickBot="1" x14ac:dyDescent="0.35">
      <c r="A1776" s="351" t="s">
        <v>4376</v>
      </c>
      <c r="B1776" s="403" t="s">
        <v>6877</v>
      </c>
      <c r="C1776" s="365" t="s">
        <v>6884</v>
      </c>
      <c r="D1776" s="345" t="s">
        <v>6128</v>
      </c>
      <c r="E1776" s="384" t="s">
        <v>4139</v>
      </c>
      <c r="F1776" s="394" t="s">
        <v>7230</v>
      </c>
      <c r="G1776" s="394" t="s">
        <v>7231</v>
      </c>
      <c r="H1776" s="394" t="s">
        <v>7232</v>
      </c>
      <c r="I1776" s="395">
        <v>1</v>
      </c>
      <c r="J1776" s="394" t="s">
        <v>7101</v>
      </c>
      <c r="K1776" s="384">
        <v>2</v>
      </c>
      <c r="L1776" s="384">
        <v>4</v>
      </c>
      <c r="M1776" s="385" t="s">
        <v>4375</v>
      </c>
      <c r="N1776" s="382" t="s">
        <v>7114</v>
      </c>
      <c r="O1776" s="383">
        <v>2</v>
      </c>
    </row>
    <row r="1777" spans="1:15" ht="16.8" customHeight="1" thickBot="1" x14ac:dyDescent="0.35">
      <c r="A1777" s="352" t="s">
        <v>4376</v>
      </c>
      <c r="B1777" s="403" t="s">
        <v>6877</v>
      </c>
      <c r="C1777" s="365" t="s">
        <v>6884</v>
      </c>
      <c r="D1777" s="345" t="s">
        <v>6128</v>
      </c>
      <c r="E1777" s="384" t="s">
        <v>4139</v>
      </c>
      <c r="F1777" s="394" t="s">
        <v>7230</v>
      </c>
      <c r="G1777" s="394" t="s">
        <v>7231</v>
      </c>
      <c r="H1777" s="394" t="s">
        <v>7232</v>
      </c>
      <c r="I1777" s="397">
        <v>700</v>
      </c>
      <c r="J1777" s="394" t="s">
        <v>7107</v>
      </c>
      <c r="K1777" s="384">
        <v>1</v>
      </c>
      <c r="L1777" s="384">
        <v>4</v>
      </c>
      <c r="M1777" s="385" t="s">
        <v>5525</v>
      </c>
      <c r="N1777" s="382" t="s">
        <v>7107</v>
      </c>
      <c r="O1777" s="386">
        <v>700</v>
      </c>
    </row>
    <row r="1778" spans="1:15" ht="16.8" customHeight="1" thickBot="1" x14ac:dyDescent="0.35">
      <c r="A1778" s="351" t="s">
        <v>4374</v>
      </c>
      <c r="B1778" s="403" t="s">
        <v>6880</v>
      </c>
      <c r="C1778" s="365" t="s">
        <v>6884</v>
      </c>
      <c r="D1778" s="345" t="s">
        <v>6128</v>
      </c>
      <c r="E1778" s="384" t="s">
        <v>4139</v>
      </c>
      <c r="F1778" s="394" t="s">
        <v>7230</v>
      </c>
      <c r="G1778" s="394" t="s">
        <v>7231</v>
      </c>
      <c r="H1778" s="394" t="s">
        <v>7232</v>
      </c>
      <c r="I1778" s="395">
        <v>1</v>
      </c>
      <c r="J1778" s="394" t="s">
        <v>7101</v>
      </c>
      <c r="K1778" s="384">
        <v>1</v>
      </c>
      <c r="L1778" s="384">
        <v>4</v>
      </c>
      <c r="M1778" s="385" t="s">
        <v>4373</v>
      </c>
      <c r="N1778" s="382" t="s">
        <v>7101</v>
      </c>
      <c r="O1778" s="383">
        <v>1</v>
      </c>
    </row>
    <row r="1779" spans="1:15" ht="16.8" customHeight="1" thickBot="1" x14ac:dyDescent="0.35">
      <c r="A1779" s="351" t="s">
        <v>6928</v>
      </c>
      <c r="B1779" s="396" t="s">
        <v>6110</v>
      </c>
      <c r="C1779" s="365" t="s">
        <v>6884</v>
      </c>
      <c r="D1779" s="366" t="s">
        <v>6126</v>
      </c>
      <c r="E1779" s="384" t="s">
        <v>4139</v>
      </c>
      <c r="F1779" s="394" t="s">
        <v>7230</v>
      </c>
      <c r="G1779" s="394" t="s">
        <v>7231</v>
      </c>
      <c r="H1779" s="394" t="s">
        <v>7232</v>
      </c>
      <c r="I1779" s="397">
        <v>700</v>
      </c>
      <c r="J1779" s="394" t="s">
        <v>7107</v>
      </c>
      <c r="K1779" s="384">
        <v>1</v>
      </c>
      <c r="L1779" s="384">
        <v>4</v>
      </c>
      <c r="M1779" s="385" t="s">
        <v>7037</v>
      </c>
      <c r="N1779" s="382" t="s">
        <v>7107</v>
      </c>
      <c r="O1779" s="386">
        <v>700</v>
      </c>
    </row>
    <row r="1780" spans="1:15" ht="16.8" customHeight="1" thickBot="1" x14ac:dyDescent="0.35">
      <c r="A1780" s="351" t="s">
        <v>4378</v>
      </c>
      <c r="B1780" s="400" t="s">
        <v>6093</v>
      </c>
      <c r="C1780" s="365" t="s">
        <v>6884</v>
      </c>
      <c r="D1780" s="366" t="s">
        <v>6126</v>
      </c>
      <c r="E1780" s="384" t="s">
        <v>4139</v>
      </c>
      <c r="F1780" s="394" t="s">
        <v>7230</v>
      </c>
      <c r="G1780" s="394" t="s">
        <v>7231</v>
      </c>
      <c r="H1780" s="394" t="s">
        <v>7232</v>
      </c>
      <c r="I1780" s="397">
        <v>300</v>
      </c>
      <c r="J1780" s="394" t="s">
        <v>7098</v>
      </c>
      <c r="K1780" s="384">
        <v>1</v>
      </c>
      <c r="L1780" s="384">
        <v>6</v>
      </c>
      <c r="M1780" s="385" t="s">
        <v>4377</v>
      </c>
      <c r="N1780" s="382" t="s">
        <v>7098</v>
      </c>
      <c r="O1780" s="386">
        <v>300</v>
      </c>
    </row>
    <row r="1781" spans="1:15" ht="16.8" customHeight="1" thickBot="1" x14ac:dyDescent="0.35">
      <c r="A1781" s="351" t="s">
        <v>3748</v>
      </c>
      <c r="B1781" s="403" t="s">
        <v>6877</v>
      </c>
      <c r="C1781" s="365" t="s">
        <v>6884</v>
      </c>
      <c r="D1781" s="366" t="s">
        <v>6126</v>
      </c>
      <c r="E1781" s="384" t="s">
        <v>4139</v>
      </c>
      <c r="F1781" s="394" t="s">
        <v>7230</v>
      </c>
      <c r="G1781" s="394" t="s">
        <v>7231</v>
      </c>
      <c r="H1781" s="394" t="s">
        <v>7232</v>
      </c>
      <c r="I1781" s="397">
        <v>300</v>
      </c>
      <c r="J1781" s="394" t="s">
        <v>7098</v>
      </c>
      <c r="K1781" s="384">
        <v>5</v>
      </c>
      <c r="L1781" s="384">
        <v>7</v>
      </c>
      <c r="M1781" s="385" t="s">
        <v>4379</v>
      </c>
      <c r="N1781" s="382" t="s">
        <v>7109</v>
      </c>
      <c r="O1781" s="383">
        <v>1.5</v>
      </c>
    </row>
    <row r="1782" spans="1:15" ht="16.8" customHeight="1" thickBot="1" x14ac:dyDescent="0.35">
      <c r="A1782" s="351" t="s">
        <v>636</v>
      </c>
      <c r="B1782" s="393" t="s">
        <v>6067</v>
      </c>
      <c r="C1782" s="365" t="s">
        <v>6143</v>
      </c>
      <c r="D1782" s="366" t="s">
        <v>6126</v>
      </c>
      <c r="E1782" s="384" t="s">
        <v>4139</v>
      </c>
      <c r="F1782" s="394" t="s">
        <v>7230</v>
      </c>
      <c r="G1782" s="394" t="s">
        <v>7231</v>
      </c>
      <c r="H1782" s="394" t="s">
        <v>7232</v>
      </c>
      <c r="I1782" s="397">
        <v>300</v>
      </c>
      <c r="J1782" s="394" t="s">
        <v>7098</v>
      </c>
      <c r="K1782" s="384">
        <v>1</v>
      </c>
      <c r="L1782" s="384">
        <v>2</v>
      </c>
      <c r="M1782" s="385" t="s">
        <v>2511</v>
      </c>
      <c r="N1782" s="382" t="s">
        <v>7098</v>
      </c>
      <c r="O1782" s="386">
        <v>300</v>
      </c>
    </row>
    <row r="1783" spans="1:15" ht="16.8" customHeight="1" thickBot="1" x14ac:dyDescent="0.35">
      <c r="A1783" s="351" t="s">
        <v>1844</v>
      </c>
      <c r="B1783" s="420" t="s">
        <v>6089</v>
      </c>
      <c r="C1783" s="365" t="s">
        <v>6143</v>
      </c>
      <c r="D1783" s="366" t="s">
        <v>6126</v>
      </c>
      <c r="E1783" s="384" t="s">
        <v>4139</v>
      </c>
      <c r="F1783" s="394" t="s">
        <v>7230</v>
      </c>
      <c r="G1783" s="394" t="s">
        <v>7231</v>
      </c>
      <c r="H1783" s="394" t="s">
        <v>7232</v>
      </c>
      <c r="I1783" s="395">
        <v>2.8</v>
      </c>
      <c r="J1783" s="394" t="s">
        <v>7124</v>
      </c>
      <c r="K1783" s="384">
        <v>2</v>
      </c>
      <c r="L1783" s="384">
        <v>2</v>
      </c>
      <c r="M1783" s="385" t="s">
        <v>2876</v>
      </c>
      <c r="N1783" s="382" t="s">
        <v>7241</v>
      </c>
      <c r="O1783" s="383">
        <v>5.6</v>
      </c>
    </row>
    <row r="1784" spans="1:15" ht="16.8" customHeight="1" thickBot="1" x14ac:dyDescent="0.35">
      <c r="A1784" s="351" t="s">
        <v>7137</v>
      </c>
      <c r="B1784" s="420" t="s">
        <v>6089</v>
      </c>
      <c r="C1784" s="365" t="s">
        <v>6143</v>
      </c>
      <c r="D1784" s="366" t="s">
        <v>6126</v>
      </c>
      <c r="E1784" s="384" t="s">
        <v>4139</v>
      </c>
      <c r="F1784" s="394" t="s">
        <v>7230</v>
      </c>
      <c r="G1784" s="394" t="s">
        <v>7231</v>
      </c>
      <c r="H1784" s="394" t="s">
        <v>7232</v>
      </c>
      <c r="I1784" s="395">
        <v>1.4</v>
      </c>
      <c r="J1784" s="394" t="s">
        <v>7099</v>
      </c>
      <c r="K1784" s="384">
        <v>3</v>
      </c>
      <c r="L1784" s="384">
        <v>2</v>
      </c>
      <c r="M1784" s="385" t="s">
        <v>2876</v>
      </c>
      <c r="N1784" s="382" t="s">
        <v>7113</v>
      </c>
      <c r="O1784" s="383">
        <v>4.2</v>
      </c>
    </row>
    <row r="1785" spans="1:15" ht="16.8" customHeight="1" thickBot="1" x14ac:dyDescent="0.35">
      <c r="A1785" s="352" t="s">
        <v>2512</v>
      </c>
      <c r="B1785" s="421" t="s">
        <v>7111</v>
      </c>
      <c r="C1785" s="365" t="s">
        <v>6143</v>
      </c>
      <c r="D1785" s="366" t="s">
        <v>6126</v>
      </c>
      <c r="E1785" s="384" t="s">
        <v>4139</v>
      </c>
      <c r="F1785" s="394" t="s">
        <v>7230</v>
      </c>
      <c r="G1785" s="394" t="s">
        <v>7231</v>
      </c>
      <c r="H1785" s="394" t="s">
        <v>7232</v>
      </c>
      <c r="I1785" s="395">
        <v>1.4</v>
      </c>
      <c r="J1785" s="394" t="s">
        <v>7099</v>
      </c>
      <c r="K1785" s="384">
        <v>1</v>
      </c>
      <c r="L1785" s="384">
        <v>2</v>
      </c>
      <c r="M1785" s="385" t="s">
        <v>2513</v>
      </c>
      <c r="N1785" s="382" t="s">
        <v>7099</v>
      </c>
      <c r="O1785" s="383">
        <v>1.4</v>
      </c>
    </row>
    <row r="1786" spans="1:15" ht="16.8" customHeight="1" thickBot="1" x14ac:dyDescent="0.35">
      <c r="A1786" s="351" t="s">
        <v>2512</v>
      </c>
      <c r="B1786" s="421" t="s">
        <v>7111</v>
      </c>
      <c r="C1786" s="365" t="s">
        <v>6143</v>
      </c>
      <c r="D1786" s="366" t="s">
        <v>6126</v>
      </c>
      <c r="E1786" s="384" t="s">
        <v>4139</v>
      </c>
      <c r="F1786" s="394" t="s">
        <v>7230</v>
      </c>
      <c r="G1786" s="394" t="s">
        <v>7231</v>
      </c>
      <c r="H1786" s="394" t="s">
        <v>7232</v>
      </c>
      <c r="I1786" s="397">
        <v>700</v>
      </c>
      <c r="J1786" s="394" t="s">
        <v>7107</v>
      </c>
      <c r="K1786" s="384">
        <v>1</v>
      </c>
      <c r="L1786" s="384">
        <v>2</v>
      </c>
      <c r="M1786" s="385" t="s">
        <v>4380</v>
      </c>
      <c r="N1786" s="382" t="s">
        <v>7107</v>
      </c>
      <c r="O1786" s="386">
        <v>700</v>
      </c>
    </row>
    <row r="1787" spans="1:15" ht="16.8" customHeight="1" thickBot="1" x14ac:dyDescent="0.35">
      <c r="A1787" s="351" t="s">
        <v>2878</v>
      </c>
      <c r="B1787" s="401" t="s">
        <v>5944</v>
      </c>
      <c r="C1787" s="365" t="s">
        <v>6143</v>
      </c>
      <c r="D1787" s="366" t="s">
        <v>6126</v>
      </c>
      <c r="E1787" s="384" t="s">
        <v>4139</v>
      </c>
      <c r="F1787" s="394" t="s">
        <v>7230</v>
      </c>
      <c r="G1787" s="394" t="s">
        <v>7231</v>
      </c>
      <c r="H1787" s="394" t="s">
        <v>7232</v>
      </c>
      <c r="I1787" s="397">
        <v>300</v>
      </c>
      <c r="J1787" s="394" t="s">
        <v>7098</v>
      </c>
      <c r="K1787" s="384">
        <v>1</v>
      </c>
      <c r="L1787" s="384">
        <v>2</v>
      </c>
      <c r="M1787" s="385" t="s">
        <v>2877</v>
      </c>
      <c r="N1787" s="382" t="s">
        <v>7098</v>
      </c>
      <c r="O1787" s="386">
        <v>300</v>
      </c>
    </row>
    <row r="1788" spans="1:15" ht="16.8" customHeight="1" thickBot="1" x14ac:dyDescent="0.35">
      <c r="A1788" s="351" t="s">
        <v>5783</v>
      </c>
      <c r="B1788" s="404" t="s">
        <v>6073</v>
      </c>
      <c r="C1788" s="365" t="s">
        <v>6143</v>
      </c>
      <c r="D1788" s="366" t="s">
        <v>6126</v>
      </c>
      <c r="E1788" s="384" t="s">
        <v>4139</v>
      </c>
      <c r="F1788" s="394" t="s">
        <v>7230</v>
      </c>
      <c r="G1788" s="394" t="s">
        <v>7231</v>
      </c>
      <c r="H1788" s="394" t="s">
        <v>7232</v>
      </c>
      <c r="I1788" s="397">
        <v>300</v>
      </c>
      <c r="J1788" s="394" t="s">
        <v>7098</v>
      </c>
      <c r="K1788" s="384">
        <v>2</v>
      </c>
      <c r="L1788" s="384">
        <v>2</v>
      </c>
      <c r="M1788" s="385" t="s">
        <v>5782</v>
      </c>
      <c r="N1788" s="382" t="s">
        <v>7105</v>
      </c>
      <c r="O1788" s="386">
        <v>600</v>
      </c>
    </row>
    <row r="1789" spans="1:15" ht="16.8" customHeight="1" thickBot="1" x14ac:dyDescent="0.35">
      <c r="A1789" s="352" t="s">
        <v>5783</v>
      </c>
      <c r="B1789" s="404" t="s">
        <v>6073</v>
      </c>
      <c r="C1789" s="365" t="s">
        <v>6143</v>
      </c>
      <c r="D1789" s="366" t="s">
        <v>6126</v>
      </c>
      <c r="E1789" s="384" t="s">
        <v>4139</v>
      </c>
      <c r="F1789" s="394" t="s">
        <v>7230</v>
      </c>
      <c r="G1789" s="394" t="s">
        <v>7231</v>
      </c>
      <c r="H1789" s="394" t="s">
        <v>7232</v>
      </c>
      <c r="I1789" s="397">
        <v>500</v>
      </c>
      <c r="J1789" s="394" t="s">
        <v>7095</v>
      </c>
      <c r="K1789" s="384">
        <v>3</v>
      </c>
      <c r="L1789" s="384">
        <v>2</v>
      </c>
      <c r="M1789" s="385" t="s">
        <v>5784</v>
      </c>
      <c r="N1789" s="382" t="s">
        <v>7120</v>
      </c>
      <c r="O1789" s="383">
        <v>1.5</v>
      </c>
    </row>
    <row r="1790" spans="1:15" ht="16.8" customHeight="1" thickBot="1" x14ac:dyDescent="0.35">
      <c r="A1790" s="351" t="s">
        <v>1718</v>
      </c>
      <c r="B1790" s="400" t="s">
        <v>6093</v>
      </c>
      <c r="C1790" s="365" t="s">
        <v>6143</v>
      </c>
      <c r="D1790" s="366" t="s">
        <v>6126</v>
      </c>
      <c r="E1790" s="384" t="s">
        <v>4139</v>
      </c>
      <c r="F1790" s="394" t="s">
        <v>7230</v>
      </c>
      <c r="G1790" s="394" t="s">
        <v>7231</v>
      </c>
      <c r="H1790" s="394" t="s">
        <v>7232</v>
      </c>
      <c r="I1790" s="397">
        <v>300</v>
      </c>
      <c r="J1790" s="394" t="s">
        <v>7098</v>
      </c>
      <c r="K1790" s="384">
        <v>1</v>
      </c>
      <c r="L1790" s="384">
        <v>3</v>
      </c>
      <c r="M1790" s="385" t="s">
        <v>1717</v>
      </c>
      <c r="N1790" s="382" t="s">
        <v>7098</v>
      </c>
      <c r="O1790" s="386">
        <v>300</v>
      </c>
    </row>
    <row r="1791" spans="1:15" ht="16.8" customHeight="1" thickBot="1" x14ac:dyDescent="0.35">
      <c r="A1791" s="351" t="s">
        <v>2185</v>
      </c>
      <c r="B1791" s="409" t="s">
        <v>6076</v>
      </c>
      <c r="C1791" s="365" t="s">
        <v>6143</v>
      </c>
      <c r="D1791" s="366" t="s">
        <v>6126</v>
      </c>
      <c r="E1791" s="384" t="s">
        <v>4139</v>
      </c>
      <c r="F1791" s="394" t="s">
        <v>7230</v>
      </c>
      <c r="G1791" s="394" t="s">
        <v>7231</v>
      </c>
      <c r="H1791" s="394" t="s">
        <v>7232</v>
      </c>
      <c r="I1791" s="397">
        <v>300</v>
      </c>
      <c r="J1791" s="394" t="s">
        <v>7098</v>
      </c>
      <c r="K1791" s="384">
        <v>2</v>
      </c>
      <c r="L1791" s="384">
        <v>3</v>
      </c>
      <c r="M1791" s="385" t="s">
        <v>2184</v>
      </c>
      <c r="N1791" s="382" t="s">
        <v>7105</v>
      </c>
      <c r="O1791" s="386">
        <v>600</v>
      </c>
    </row>
    <row r="1792" spans="1:15" ht="16.8" customHeight="1" thickBot="1" x14ac:dyDescent="0.35">
      <c r="A1792" s="351" t="s">
        <v>5527</v>
      </c>
      <c r="B1792" s="429" t="s">
        <v>6086</v>
      </c>
      <c r="C1792" s="365" t="s">
        <v>6143</v>
      </c>
      <c r="D1792" s="348" t="s">
        <v>6150</v>
      </c>
      <c r="E1792" s="384" t="s">
        <v>4139</v>
      </c>
      <c r="F1792" s="394" t="s">
        <v>7230</v>
      </c>
      <c r="G1792" s="394" t="s">
        <v>7231</v>
      </c>
      <c r="H1792" s="394" t="s">
        <v>7232</v>
      </c>
      <c r="I1792" s="397">
        <v>300</v>
      </c>
      <c r="J1792" s="394" t="s">
        <v>7098</v>
      </c>
      <c r="K1792" s="384">
        <v>1</v>
      </c>
      <c r="L1792" s="384">
        <v>3</v>
      </c>
      <c r="M1792" s="385" t="s">
        <v>5526</v>
      </c>
      <c r="N1792" s="382" t="s">
        <v>7098</v>
      </c>
      <c r="O1792" s="386">
        <v>300</v>
      </c>
    </row>
    <row r="1793" spans="1:15" ht="16.8" customHeight="1" thickBot="1" x14ac:dyDescent="0.35">
      <c r="A1793" s="351" t="s">
        <v>3648</v>
      </c>
      <c r="B1793" s="420" t="s">
        <v>6089</v>
      </c>
      <c r="C1793" s="365" t="s">
        <v>6143</v>
      </c>
      <c r="D1793" s="366" t="s">
        <v>6126</v>
      </c>
      <c r="E1793" s="384" t="s">
        <v>4139</v>
      </c>
      <c r="F1793" s="394" t="s">
        <v>7230</v>
      </c>
      <c r="G1793" s="394" t="s">
        <v>7231</v>
      </c>
      <c r="H1793" s="394" t="s">
        <v>7232</v>
      </c>
      <c r="I1793" s="397">
        <v>200</v>
      </c>
      <c r="J1793" s="394" t="s">
        <v>7110</v>
      </c>
      <c r="K1793" s="384">
        <v>1</v>
      </c>
      <c r="L1793" s="384">
        <v>3</v>
      </c>
      <c r="M1793" s="385" t="s">
        <v>3647</v>
      </c>
      <c r="N1793" s="382" t="s">
        <v>7110</v>
      </c>
      <c r="O1793" s="386">
        <v>200</v>
      </c>
    </row>
    <row r="1794" spans="1:15" ht="16.8" customHeight="1" thickBot="1" x14ac:dyDescent="0.35">
      <c r="A1794" s="351" t="s">
        <v>2187</v>
      </c>
      <c r="B1794" s="420" t="s">
        <v>6089</v>
      </c>
      <c r="C1794" s="365" t="s">
        <v>6143</v>
      </c>
      <c r="D1794" s="366" t="s">
        <v>6126</v>
      </c>
      <c r="E1794" s="384" t="s">
        <v>4139</v>
      </c>
      <c r="F1794" s="394" t="s">
        <v>7230</v>
      </c>
      <c r="G1794" s="394" t="s">
        <v>7231</v>
      </c>
      <c r="H1794" s="394" t="s">
        <v>7232</v>
      </c>
      <c r="I1794" s="397">
        <v>300</v>
      </c>
      <c r="J1794" s="394" t="s">
        <v>7098</v>
      </c>
      <c r="K1794" s="384">
        <v>1</v>
      </c>
      <c r="L1794" s="384">
        <v>3</v>
      </c>
      <c r="M1794" s="385" t="s">
        <v>2186</v>
      </c>
      <c r="N1794" s="382" t="s">
        <v>7098</v>
      </c>
      <c r="O1794" s="386">
        <v>300</v>
      </c>
    </row>
    <row r="1795" spans="1:15" ht="16.8" customHeight="1" thickBot="1" x14ac:dyDescent="0.35">
      <c r="A1795" s="351" t="s">
        <v>5529</v>
      </c>
      <c r="B1795" s="420" t="s">
        <v>6089</v>
      </c>
      <c r="C1795" s="365" t="s">
        <v>6143</v>
      </c>
      <c r="D1795" s="366" t="s">
        <v>6126</v>
      </c>
      <c r="E1795" s="384" t="s">
        <v>4139</v>
      </c>
      <c r="F1795" s="394" t="s">
        <v>7230</v>
      </c>
      <c r="G1795" s="394" t="s">
        <v>7231</v>
      </c>
      <c r="H1795" s="394" t="s">
        <v>7232</v>
      </c>
      <c r="I1795" s="397">
        <v>300</v>
      </c>
      <c r="J1795" s="394" t="s">
        <v>7098</v>
      </c>
      <c r="K1795" s="384">
        <v>1</v>
      </c>
      <c r="L1795" s="384">
        <v>3</v>
      </c>
      <c r="M1795" s="385" t="s">
        <v>5528</v>
      </c>
      <c r="N1795" s="382" t="s">
        <v>7098</v>
      </c>
      <c r="O1795" s="386">
        <v>300</v>
      </c>
    </row>
    <row r="1796" spans="1:15" ht="16.8" customHeight="1" thickBot="1" x14ac:dyDescent="0.35">
      <c r="A1796" s="351" t="s">
        <v>2515</v>
      </c>
      <c r="B1796" s="410" t="s">
        <v>6055</v>
      </c>
      <c r="C1796" s="365" t="s">
        <v>6143</v>
      </c>
      <c r="D1796" s="366" t="s">
        <v>6126</v>
      </c>
      <c r="E1796" s="384" t="s">
        <v>4139</v>
      </c>
      <c r="F1796" s="394" t="s">
        <v>7230</v>
      </c>
      <c r="G1796" s="394" t="s">
        <v>7231</v>
      </c>
      <c r="H1796" s="394" t="s">
        <v>7232</v>
      </c>
      <c r="I1796" s="397">
        <v>300</v>
      </c>
      <c r="J1796" s="394" t="s">
        <v>7098</v>
      </c>
      <c r="K1796" s="384">
        <v>3</v>
      </c>
      <c r="L1796" s="384">
        <v>3</v>
      </c>
      <c r="M1796" s="385" t="s">
        <v>2514</v>
      </c>
      <c r="N1796" s="382" t="s">
        <v>7100</v>
      </c>
      <c r="O1796" s="386">
        <v>900</v>
      </c>
    </row>
    <row r="1797" spans="1:15" ht="16.8" customHeight="1" thickBot="1" x14ac:dyDescent="0.35">
      <c r="A1797" s="351" t="s">
        <v>4382</v>
      </c>
      <c r="B1797" s="421" t="s">
        <v>7111</v>
      </c>
      <c r="C1797" s="365" t="s">
        <v>6143</v>
      </c>
      <c r="D1797" s="366" t="s">
        <v>6126</v>
      </c>
      <c r="E1797" s="384" t="s">
        <v>4139</v>
      </c>
      <c r="F1797" s="394" t="s">
        <v>7230</v>
      </c>
      <c r="G1797" s="394" t="s">
        <v>7231</v>
      </c>
      <c r="H1797" s="394" t="s">
        <v>7232</v>
      </c>
      <c r="I1797" s="397">
        <v>300</v>
      </c>
      <c r="J1797" s="394" t="s">
        <v>7098</v>
      </c>
      <c r="K1797" s="384">
        <v>1</v>
      </c>
      <c r="L1797" s="384">
        <v>3</v>
      </c>
      <c r="M1797" s="385" t="s">
        <v>4381</v>
      </c>
      <c r="N1797" s="382" t="s">
        <v>7098</v>
      </c>
      <c r="O1797" s="386">
        <v>300</v>
      </c>
    </row>
    <row r="1798" spans="1:15" ht="16.8" customHeight="1" thickBot="1" x14ac:dyDescent="0.35">
      <c r="A1798" s="351" t="s">
        <v>4763</v>
      </c>
      <c r="B1798" s="401" t="s">
        <v>5944</v>
      </c>
      <c r="C1798" s="365" t="s">
        <v>6143</v>
      </c>
      <c r="D1798" s="366" t="s">
        <v>6126</v>
      </c>
      <c r="E1798" s="384" t="s">
        <v>4139</v>
      </c>
      <c r="F1798" s="394" t="s">
        <v>7230</v>
      </c>
      <c r="G1798" s="394" t="s">
        <v>7231</v>
      </c>
      <c r="H1798" s="394" t="s">
        <v>7232</v>
      </c>
      <c r="I1798" s="397">
        <v>300</v>
      </c>
      <c r="J1798" s="394" t="s">
        <v>7098</v>
      </c>
      <c r="K1798" s="384">
        <v>1</v>
      </c>
      <c r="L1798" s="384">
        <v>3</v>
      </c>
      <c r="M1798" s="385" t="s">
        <v>4764</v>
      </c>
      <c r="N1798" s="382" t="s">
        <v>7098</v>
      </c>
      <c r="O1798" s="386">
        <v>300</v>
      </c>
    </row>
    <row r="1799" spans="1:15" ht="16.8" customHeight="1" thickBot="1" x14ac:dyDescent="0.35">
      <c r="A1799" s="351" t="s">
        <v>3127</v>
      </c>
      <c r="B1799" s="401" t="s">
        <v>5944</v>
      </c>
      <c r="C1799" s="365" t="s">
        <v>6143</v>
      </c>
      <c r="D1799" s="366" t="s">
        <v>6126</v>
      </c>
      <c r="E1799" s="384" t="s">
        <v>4139</v>
      </c>
      <c r="F1799" s="394" t="s">
        <v>7230</v>
      </c>
      <c r="G1799" s="394" t="s">
        <v>7231</v>
      </c>
      <c r="H1799" s="394" t="s">
        <v>7232</v>
      </c>
      <c r="I1799" s="397">
        <v>300</v>
      </c>
      <c r="J1799" s="394" t="s">
        <v>7098</v>
      </c>
      <c r="K1799" s="384">
        <v>4</v>
      </c>
      <c r="L1799" s="384">
        <v>3</v>
      </c>
      <c r="M1799" s="385" t="s">
        <v>3126</v>
      </c>
      <c r="N1799" s="382" t="s">
        <v>7104</v>
      </c>
      <c r="O1799" s="383">
        <v>1.2</v>
      </c>
    </row>
    <row r="1800" spans="1:15" ht="16.8" customHeight="1" thickBot="1" x14ac:dyDescent="0.35">
      <c r="A1800" s="352" t="s">
        <v>3127</v>
      </c>
      <c r="B1800" s="401" t="s">
        <v>5944</v>
      </c>
      <c r="C1800" s="365" t="s">
        <v>6143</v>
      </c>
      <c r="D1800" s="366" t="s">
        <v>6126</v>
      </c>
      <c r="E1800" s="384" t="s">
        <v>4139</v>
      </c>
      <c r="F1800" s="394" t="s">
        <v>7230</v>
      </c>
      <c r="G1800" s="394" t="s">
        <v>7231</v>
      </c>
      <c r="H1800" s="394" t="s">
        <v>7232</v>
      </c>
      <c r="I1800" s="397">
        <v>300</v>
      </c>
      <c r="J1800" s="394" t="s">
        <v>7098</v>
      </c>
      <c r="K1800" s="384">
        <v>1</v>
      </c>
      <c r="L1800" s="384">
        <v>3</v>
      </c>
      <c r="M1800" s="385" t="s">
        <v>3649</v>
      </c>
      <c r="N1800" s="382" t="s">
        <v>7098</v>
      </c>
      <c r="O1800" s="386">
        <v>300</v>
      </c>
    </row>
    <row r="1801" spans="1:15" ht="16.8" customHeight="1" thickBot="1" x14ac:dyDescent="0.35">
      <c r="A1801" s="351" t="s">
        <v>3407</v>
      </c>
      <c r="B1801" s="419" t="s">
        <v>6075</v>
      </c>
      <c r="C1801" s="365" t="s">
        <v>6143</v>
      </c>
      <c r="D1801" s="366" t="s">
        <v>6126</v>
      </c>
      <c r="E1801" s="384" t="s">
        <v>4139</v>
      </c>
      <c r="F1801" s="394" t="s">
        <v>7230</v>
      </c>
      <c r="G1801" s="394" t="s">
        <v>7231</v>
      </c>
      <c r="H1801" s="394" t="s">
        <v>7232</v>
      </c>
      <c r="I1801" s="397">
        <v>300</v>
      </c>
      <c r="J1801" s="394" t="s">
        <v>7098</v>
      </c>
      <c r="K1801" s="384">
        <v>2</v>
      </c>
      <c r="L1801" s="384">
        <v>4</v>
      </c>
      <c r="M1801" s="385" t="s">
        <v>3408</v>
      </c>
      <c r="N1801" s="382" t="s">
        <v>7105</v>
      </c>
      <c r="O1801" s="386">
        <v>600</v>
      </c>
    </row>
    <row r="1802" spans="1:15" ht="16.8" customHeight="1" thickBot="1" x14ac:dyDescent="0.35">
      <c r="A1802" s="351" t="s">
        <v>1453</v>
      </c>
      <c r="B1802" s="407" t="s">
        <v>1101</v>
      </c>
      <c r="C1802" s="365" t="s">
        <v>6143</v>
      </c>
      <c r="D1802" s="366" t="s">
        <v>6126</v>
      </c>
      <c r="E1802" s="384" t="s">
        <v>4139</v>
      </c>
      <c r="F1802" s="394" t="s">
        <v>7230</v>
      </c>
      <c r="G1802" s="394" t="s">
        <v>7231</v>
      </c>
      <c r="H1802" s="394" t="s">
        <v>7232</v>
      </c>
      <c r="I1802" s="397">
        <v>300</v>
      </c>
      <c r="J1802" s="394" t="s">
        <v>7098</v>
      </c>
      <c r="K1802" s="384">
        <v>3</v>
      </c>
      <c r="L1802" s="384">
        <v>4</v>
      </c>
      <c r="M1802" s="385" t="s">
        <v>1452</v>
      </c>
      <c r="N1802" s="382" t="s">
        <v>7100</v>
      </c>
      <c r="O1802" s="386">
        <v>900</v>
      </c>
    </row>
    <row r="1803" spans="1:15" ht="16.8" customHeight="1" thickBot="1" x14ac:dyDescent="0.35">
      <c r="A1803" s="351" t="s">
        <v>1495</v>
      </c>
      <c r="B1803" s="433" t="s">
        <v>1107</v>
      </c>
      <c r="C1803" s="365" t="s">
        <v>6143</v>
      </c>
      <c r="D1803" s="366" t="s">
        <v>6126</v>
      </c>
      <c r="E1803" s="384" t="s">
        <v>4139</v>
      </c>
      <c r="F1803" s="394" t="s">
        <v>7230</v>
      </c>
      <c r="G1803" s="394" t="s">
        <v>7231</v>
      </c>
      <c r="H1803" s="394" t="s">
        <v>7232</v>
      </c>
      <c r="I1803" s="397">
        <v>300</v>
      </c>
      <c r="J1803" s="394" t="s">
        <v>7098</v>
      </c>
      <c r="K1803" s="384">
        <v>1</v>
      </c>
      <c r="L1803" s="384">
        <v>4</v>
      </c>
      <c r="M1803" s="385" t="s">
        <v>1494</v>
      </c>
      <c r="N1803" s="382" t="s">
        <v>7098</v>
      </c>
      <c r="O1803" s="386">
        <v>300</v>
      </c>
    </row>
    <row r="1804" spans="1:15" ht="16.8" customHeight="1" thickBot="1" x14ac:dyDescent="0.35">
      <c r="A1804" s="351" t="s">
        <v>1526</v>
      </c>
      <c r="B1804" s="365" t="s">
        <v>6097</v>
      </c>
      <c r="C1804" s="365" t="s">
        <v>6143</v>
      </c>
      <c r="D1804" s="366" t="s">
        <v>6126</v>
      </c>
      <c r="E1804" s="384" t="s">
        <v>4139</v>
      </c>
      <c r="F1804" s="394" t="s">
        <v>7230</v>
      </c>
      <c r="G1804" s="394" t="s">
        <v>7231</v>
      </c>
      <c r="H1804" s="394" t="s">
        <v>7232</v>
      </c>
      <c r="I1804" s="397">
        <v>700</v>
      </c>
      <c r="J1804" s="394" t="s">
        <v>7107</v>
      </c>
      <c r="K1804" s="384">
        <v>1</v>
      </c>
      <c r="L1804" s="384">
        <v>4</v>
      </c>
      <c r="M1804" s="385" t="s">
        <v>1525</v>
      </c>
      <c r="N1804" s="382" t="s">
        <v>7107</v>
      </c>
      <c r="O1804" s="386">
        <v>700</v>
      </c>
    </row>
    <row r="1805" spans="1:15" ht="16.8" customHeight="1" thickBot="1" x14ac:dyDescent="0.35">
      <c r="A1805" s="351" t="s">
        <v>1527</v>
      </c>
      <c r="B1805" s="365" t="s">
        <v>6097</v>
      </c>
      <c r="C1805" s="365" t="s">
        <v>6143</v>
      </c>
      <c r="D1805" s="366" t="s">
        <v>6126</v>
      </c>
      <c r="E1805" s="384" t="s">
        <v>4139</v>
      </c>
      <c r="F1805" s="394" t="s">
        <v>7230</v>
      </c>
      <c r="G1805" s="394" t="s">
        <v>7231</v>
      </c>
      <c r="H1805" s="394" t="s">
        <v>7232</v>
      </c>
      <c r="I1805" s="397">
        <v>300</v>
      </c>
      <c r="J1805" s="394" t="s">
        <v>7098</v>
      </c>
      <c r="K1805" s="384">
        <v>1</v>
      </c>
      <c r="L1805" s="384">
        <v>4</v>
      </c>
      <c r="M1805" s="385" t="s">
        <v>1528</v>
      </c>
      <c r="N1805" s="382" t="s">
        <v>7098</v>
      </c>
      <c r="O1805" s="386">
        <v>300</v>
      </c>
    </row>
    <row r="1806" spans="1:15" ht="16.8" customHeight="1" thickBot="1" x14ac:dyDescent="0.35">
      <c r="A1806" s="351" t="s">
        <v>704</v>
      </c>
      <c r="B1806" s="414" t="s">
        <v>1119</v>
      </c>
      <c r="C1806" s="365" t="s">
        <v>6143</v>
      </c>
      <c r="D1806" s="366" t="s">
        <v>6126</v>
      </c>
      <c r="E1806" s="384" t="s">
        <v>4139</v>
      </c>
      <c r="F1806" s="394" t="s">
        <v>7230</v>
      </c>
      <c r="G1806" s="394" t="s">
        <v>7231</v>
      </c>
      <c r="H1806" s="394" t="s">
        <v>7232</v>
      </c>
      <c r="I1806" s="395">
        <v>1</v>
      </c>
      <c r="J1806" s="394" t="s">
        <v>7101</v>
      </c>
      <c r="K1806" s="384">
        <v>3</v>
      </c>
      <c r="L1806" s="384">
        <v>4</v>
      </c>
      <c r="M1806" s="385" t="s">
        <v>703</v>
      </c>
      <c r="N1806" s="382" t="s">
        <v>7103</v>
      </c>
      <c r="O1806" s="383">
        <v>3</v>
      </c>
    </row>
    <row r="1807" spans="1:15" ht="16.8" customHeight="1" thickBot="1" x14ac:dyDescent="0.35">
      <c r="A1807" s="351" t="s">
        <v>1526</v>
      </c>
      <c r="B1807" s="400" t="s">
        <v>6093</v>
      </c>
      <c r="C1807" s="365" t="s">
        <v>6143</v>
      </c>
      <c r="D1807" s="366" t="s">
        <v>6126</v>
      </c>
      <c r="E1807" s="384" t="s">
        <v>4139</v>
      </c>
      <c r="F1807" s="394" t="s">
        <v>7230</v>
      </c>
      <c r="G1807" s="394" t="s">
        <v>7231</v>
      </c>
      <c r="H1807" s="394" t="s">
        <v>7232</v>
      </c>
      <c r="I1807" s="397">
        <v>300</v>
      </c>
      <c r="J1807" s="394" t="s">
        <v>7098</v>
      </c>
      <c r="K1807" s="384">
        <v>2</v>
      </c>
      <c r="L1807" s="384">
        <v>4</v>
      </c>
      <c r="M1807" s="385" t="s">
        <v>1716</v>
      </c>
      <c r="N1807" s="382" t="s">
        <v>7105</v>
      </c>
      <c r="O1807" s="386">
        <v>600</v>
      </c>
    </row>
    <row r="1808" spans="1:15" ht="16.8" customHeight="1" thickBot="1" x14ac:dyDescent="0.35">
      <c r="A1808" s="351" t="s">
        <v>3128</v>
      </c>
      <c r="B1808" s="420" t="s">
        <v>6089</v>
      </c>
      <c r="C1808" s="365" t="s">
        <v>6143</v>
      </c>
      <c r="D1808" s="366" t="s">
        <v>6126</v>
      </c>
      <c r="E1808" s="384" t="s">
        <v>4139</v>
      </c>
      <c r="F1808" s="394" t="s">
        <v>7230</v>
      </c>
      <c r="G1808" s="394" t="s">
        <v>7231</v>
      </c>
      <c r="H1808" s="394" t="s">
        <v>7232</v>
      </c>
      <c r="I1808" s="397">
        <v>300</v>
      </c>
      <c r="J1808" s="394" t="s">
        <v>7098</v>
      </c>
      <c r="K1808" s="384">
        <v>1</v>
      </c>
      <c r="L1808" s="384">
        <v>4</v>
      </c>
      <c r="M1808" s="385" t="s">
        <v>3129</v>
      </c>
      <c r="N1808" s="382" t="s">
        <v>7098</v>
      </c>
      <c r="O1808" s="386">
        <v>300</v>
      </c>
    </row>
    <row r="1809" spans="1:15" ht="16.8" customHeight="1" thickBot="1" x14ac:dyDescent="0.35">
      <c r="A1809" s="352" t="s">
        <v>6929</v>
      </c>
      <c r="B1809" s="421" t="s">
        <v>6099</v>
      </c>
      <c r="C1809" s="365" t="s">
        <v>6143</v>
      </c>
      <c r="D1809" s="366" t="s">
        <v>6126</v>
      </c>
      <c r="E1809" s="384" t="s">
        <v>4139</v>
      </c>
      <c r="F1809" s="394" t="s">
        <v>7230</v>
      </c>
      <c r="G1809" s="394" t="s">
        <v>7231</v>
      </c>
      <c r="H1809" s="394" t="s">
        <v>7232</v>
      </c>
      <c r="I1809" s="397">
        <v>300</v>
      </c>
      <c r="J1809" s="394" t="s">
        <v>7098</v>
      </c>
      <c r="K1809" s="384">
        <v>1</v>
      </c>
      <c r="L1809" s="384">
        <v>4</v>
      </c>
      <c r="M1809" s="385" t="s">
        <v>7038</v>
      </c>
      <c r="N1809" s="382" t="s">
        <v>7098</v>
      </c>
      <c r="O1809" s="386">
        <v>300</v>
      </c>
    </row>
    <row r="1810" spans="1:15" ht="16.8" customHeight="1" thickBot="1" x14ac:dyDescent="0.35">
      <c r="A1810" s="351" t="s">
        <v>3004</v>
      </c>
      <c r="B1810" s="402" t="s">
        <v>6094</v>
      </c>
      <c r="C1810" s="365" t="s">
        <v>6143</v>
      </c>
      <c r="D1810" s="366" t="s">
        <v>6126</v>
      </c>
      <c r="E1810" s="384" t="s">
        <v>4139</v>
      </c>
      <c r="F1810" s="394" t="s">
        <v>7230</v>
      </c>
      <c r="G1810" s="394" t="s">
        <v>7231</v>
      </c>
      <c r="H1810" s="394" t="s">
        <v>7232</v>
      </c>
      <c r="I1810" s="397">
        <v>300</v>
      </c>
      <c r="J1810" s="394" t="s">
        <v>7098</v>
      </c>
      <c r="K1810" s="384">
        <v>3</v>
      </c>
      <c r="L1810" s="384">
        <v>4</v>
      </c>
      <c r="M1810" s="385" t="s">
        <v>3005</v>
      </c>
      <c r="N1810" s="382" t="s">
        <v>7100</v>
      </c>
      <c r="O1810" s="386">
        <v>900</v>
      </c>
    </row>
    <row r="1811" spans="1:15" ht="16.8" customHeight="1" thickBot="1" x14ac:dyDescent="0.35">
      <c r="A1811" s="351" t="s">
        <v>7164</v>
      </c>
      <c r="B1811" s="413" t="s">
        <v>7169</v>
      </c>
      <c r="C1811" s="365" t="s">
        <v>6143</v>
      </c>
      <c r="D1811" s="366" t="s">
        <v>6126</v>
      </c>
      <c r="E1811" s="384" t="s">
        <v>4139</v>
      </c>
      <c r="F1811" s="394" t="s">
        <v>7230</v>
      </c>
      <c r="G1811" s="394" t="s">
        <v>7233</v>
      </c>
      <c r="H1811" s="394" t="s">
        <v>7232</v>
      </c>
      <c r="I1811" s="397">
        <v>300</v>
      </c>
      <c r="J1811" s="394" t="s">
        <v>7098</v>
      </c>
      <c r="K1811" s="384">
        <v>1</v>
      </c>
      <c r="L1811" s="384">
        <v>4</v>
      </c>
      <c r="M1811" s="385" t="s">
        <v>7209</v>
      </c>
      <c r="N1811" s="382" t="s">
        <v>7098</v>
      </c>
      <c r="O1811" s="386">
        <v>300</v>
      </c>
    </row>
    <row r="1812" spans="1:15" ht="16.8" customHeight="1" thickBot="1" x14ac:dyDescent="0.35">
      <c r="A1812" s="351" t="s">
        <v>7164</v>
      </c>
      <c r="B1812" s="413" t="s">
        <v>7169</v>
      </c>
      <c r="C1812" s="365" t="s">
        <v>6143</v>
      </c>
      <c r="D1812" s="366" t="s">
        <v>6126</v>
      </c>
      <c r="E1812" s="384" t="s">
        <v>4139</v>
      </c>
      <c r="F1812" s="394" t="s">
        <v>7235</v>
      </c>
      <c r="G1812" s="394" t="s">
        <v>7234</v>
      </c>
      <c r="H1812" s="394" t="s">
        <v>7232</v>
      </c>
      <c r="I1812" s="397">
        <v>500</v>
      </c>
      <c r="J1812" s="394" t="s">
        <v>7095</v>
      </c>
      <c r="K1812" s="384">
        <v>1</v>
      </c>
      <c r="L1812" s="384">
        <v>4</v>
      </c>
      <c r="M1812" s="385" t="s">
        <v>7210</v>
      </c>
      <c r="N1812" s="382" t="s">
        <v>7095</v>
      </c>
      <c r="O1812" s="386">
        <v>500</v>
      </c>
    </row>
    <row r="1813" spans="1:15" ht="16.8" customHeight="1" thickBot="1" x14ac:dyDescent="0.35">
      <c r="A1813" s="351" t="s">
        <v>4383</v>
      </c>
      <c r="B1813" s="419" t="s">
        <v>6075</v>
      </c>
      <c r="C1813" s="365" t="s">
        <v>6143</v>
      </c>
      <c r="D1813" s="366" t="s">
        <v>6126</v>
      </c>
      <c r="E1813" s="384" t="s">
        <v>4139</v>
      </c>
      <c r="F1813" s="394" t="s">
        <v>7230</v>
      </c>
      <c r="G1813" s="394" t="s">
        <v>7231</v>
      </c>
      <c r="H1813" s="394" t="s">
        <v>7232</v>
      </c>
      <c r="I1813" s="397">
        <v>300</v>
      </c>
      <c r="J1813" s="394" t="s">
        <v>7098</v>
      </c>
      <c r="K1813" s="384">
        <v>2</v>
      </c>
      <c r="L1813" s="384">
        <v>5</v>
      </c>
      <c r="M1813" s="385" t="s">
        <v>7039</v>
      </c>
      <c r="N1813" s="382" t="s">
        <v>7105</v>
      </c>
      <c r="O1813" s="386">
        <v>600</v>
      </c>
    </row>
    <row r="1814" spans="1:15" ht="16.8" customHeight="1" thickBot="1" x14ac:dyDescent="0.35">
      <c r="A1814" s="351" t="s">
        <v>1735</v>
      </c>
      <c r="B1814" s="393" t="s">
        <v>6067</v>
      </c>
      <c r="C1814" s="365" t="s">
        <v>6143</v>
      </c>
      <c r="D1814" s="366" t="s">
        <v>6126</v>
      </c>
      <c r="E1814" s="384" t="s">
        <v>4139</v>
      </c>
      <c r="F1814" s="394" t="s">
        <v>7230</v>
      </c>
      <c r="G1814" s="394" t="s">
        <v>7231</v>
      </c>
      <c r="H1814" s="394" t="s">
        <v>7232</v>
      </c>
      <c r="I1814" s="397">
        <v>300</v>
      </c>
      <c r="J1814" s="394" t="s">
        <v>7098</v>
      </c>
      <c r="K1814" s="384">
        <v>4</v>
      </c>
      <c r="L1814" s="384">
        <v>5</v>
      </c>
      <c r="M1814" s="385" t="s">
        <v>727</v>
      </c>
      <c r="N1814" s="382" t="s">
        <v>7104</v>
      </c>
      <c r="O1814" s="383">
        <v>1.2</v>
      </c>
    </row>
    <row r="1815" spans="1:15" ht="16.8" customHeight="1" thickBot="1" x14ac:dyDescent="0.35">
      <c r="A1815" s="351" t="s">
        <v>728</v>
      </c>
      <c r="B1815" s="414" t="s">
        <v>1119</v>
      </c>
      <c r="C1815" s="365" t="s">
        <v>6143</v>
      </c>
      <c r="D1815" s="366" t="s">
        <v>6126</v>
      </c>
      <c r="E1815" s="384" t="s">
        <v>4139</v>
      </c>
      <c r="F1815" s="394" t="s">
        <v>7230</v>
      </c>
      <c r="G1815" s="394" t="s">
        <v>7231</v>
      </c>
      <c r="H1815" s="394" t="s">
        <v>7232</v>
      </c>
      <c r="I1815" s="397">
        <v>300</v>
      </c>
      <c r="J1815" s="394" t="s">
        <v>7098</v>
      </c>
      <c r="K1815" s="384">
        <v>3</v>
      </c>
      <c r="L1815" s="384">
        <v>5</v>
      </c>
      <c r="M1815" s="385" t="s">
        <v>729</v>
      </c>
      <c r="N1815" s="382" t="s">
        <v>7100</v>
      </c>
      <c r="O1815" s="386">
        <v>900</v>
      </c>
    </row>
    <row r="1816" spans="1:15" ht="16.8" customHeight="1" thickBot="1" x14ac:dyDescent="0.35">
      <c r="A1816" s="351" t="s">
        <v>2212</v>
      </c>
      <c r="B1816" s="424" t="s">
        <v>6096</v>
      </c>
      <c r="C1816" s="365" t="s">
        <v>6143</v>
      </c>
      <c r="D1816" s="366" t="s">
        <v>6126</v>
      </c>
      <c r="E1816" s="384" t="s">
        <v>4139</v>
      </c>
      <c r="F1816" s="394" t="s">
        <v>7230</v>
      </c>
      <c r="G1816" s="394" t="s">
        <v>7231</v>
      </c>
      <c r="H1816" s="394" t="s">
        <v>7232</v>
      </c>
      <c r="I1816" s="397">
        <v>300</v>
      </c>
      <c r="J1816" s="394" t="s">
        <v>7098</v>
      </c>
      <c r="K1816" s="384">
        <v>1</v>
      </c>
      <c r="L1816" s="384">
        <v>5</v>
      </c>
      <c r="M1816" s="385" t="s">
        <v>2211</v>
      </c>
      <c r="N1816" s="382" t="s">
        <v>7098</v>
      </c>
      <c r="O1816" s="386">
        <v>300</v>
      </c>
    </row>
    <row r="1817" spans="1:15" ht="16.8" customHeight="1" thickBot="1" x14ac:dyDescent="0.35">
      <c r="A1817" s="352" t="s">
        <v>731</v>
      </c>
      <c r="B1817" s="396" t="s">
        <v>6058</v>
      </c>
      <c r="C1817" s="365" t="s">
        <v>6143</v>
      </c>
      <c r="D1817" s="366" t="s">
        <v>6126</v>
      </c>
      <c r="E1817" s="384" t="s">
        <v>4139</v>
      </c>
      <c r="F1817" s="394" t="s">
        <v>7230</v>
      </c>
      <c r="G1817" s="394" t="s">
        <v>7231</v>
      </c>
      <c r="H1817" s="394" t="s">
        <v>7232</v>
      </c>
      <c r="I1817" s="397">
        <v>300</v>
      </c>
      <c r="J1817" s="394" t="s">
        <v>7098</v>
      </c>
      <c r="K1817" s="384">
        <v>1</v>
      </c>
      <c r="L1817" s="384">
        <v>5</v>
      </c>
      <c r="M1817" s="385" t="s">
        <v>730</v>
      </c>
      <c r="N1817" s="382" t="s">
        <v>7098</v>
      </c>
      <c r="O1817" s="386">
        <v>300</v>
      </c>
    </row>
    <row r="1818" spans="1:15" ht="16.8" customHeight="1" thickBot="1" x14ac:dyDescent="0.35">
      <c r="A1818" s="351" t="s">
        <v>416</v>
      </c>
      <c r="B1818" s="400" t="s">
        <v>6093</v>
      </c>
      <c r="C1818" s="365" t="s">
        <v>6143</v>
      </c>
      <c r="D1818" s="366" t="s">
        <v>6126</v>
      </c>
      <c r="E1818" s="384" t="s">
        <v>4139</v>
      </c>
      <c r="F1818" s="394" t="s">
        <v>7230</v>
      </c>
      <c r="G1818" s="394" t="s">
        <v>7231</v>
      </c>
      <c r="H1818" s="394" t="s">
        <v>7232</v>
      </c>
      <c r="I1818" s="395">
        <v>1.4</v>
      </c>
      <c r="J1818" s="394" t="s">
        <v>7099</v>
      </c>
      <c r="K1818" s="384">
        <v>1</v>
      </c>
      <c r="L1818" s="384">
        <v>5</v>
      </c>
      <c r="M1818" s="385" t="s">
        <v>417</v>
      </c>
      <c r="N1818" s="382" t="s">
        <v>7099</v>
      </c>
      <c r="O1818" s="383">
        <v>1.4</v>
      </c>
    </row>
    <row r="1819" spans="1:15" ht="16.8" customHeight="1" thickBot="1" x14ac:dyDescent="0.35">
      <c r="A1819" s="351" t="s">
        <v>416</v>
      </c>
      <c r="B1819" s="417" t="s">
        <v>6059</v>
      </c>
      <c r="C1819" s="365" t="s">
        <v>6143</v>
      </c>
      <c r="D1819" s="366" t="s">
        <v>6126</v>
      </c>
      <c r="E1819" s="384" t="s">
        <v>4139</v>
      </c>
      <c r="F1819" s="394" t="s">
        <v>7230</v>
      </c>
      <c r="G1819" s="394" t="s">
        <v>7231</v>
      </c>
      <c r="H1819" s="394" t="s">
        <v>7232</v>
      </c>
      <c r="I1819" s="397">
        <v>300</v>
      </c>
      <c r="J1819" s="394" t="s">
        <v>7098</v>
      </c>
      <c r="K1819" s="384">
        <v>2</v>
      </c>
      <c r="L1819" s="384">
        <v>5</v>
      </c>
      <c r="M1819" s="385" t="s">
        <v>5530</v>
      </c>
      <c r="N1819" s="382" t="s">
        <v>7105</v>
      </c>
      <c r="O1819" s="386">
        <v>600</v>
      </c>
    </row>
    <row r="1820" spans="1:15" ht="16.8" customHeight="1" thickBot="1" x14ac:dyDescent="0.35">
      <c r="A1820" s="351" t="s">
        <v>6930</v>
      </c>
      <c r="B1820" s="396" t="s">
        <v>6110</v>
      </c>
      <c r="C1820" s="365" t="s">
        <v>6143</v>
      </c>
      <c r="D1820" s="366" t="s">
        <v>6126</v>
      </c>
      <c r="E1820" s="384" t="s">
        <v>4139</v>
      </c>
      <c r="F1820" s="394" t="s">
        <v>7230</v>
      </c>
      <c r="G1820" s="394" t="s">
        <v>7231</v>
      </c>
      <c r="H1820" s="394" t="s">
        <v>7232</v>
      </c>
      <c r="I1820" s="397">
        <v>500</v>
      </c>
      <c r="J1820" s="394" t="s">
        <v>7095</v>
      </c>
      <c r="K1820" s="384">
        <v>1</v>
      </c>
      <c r="L1820" s="384">
        <v>5</v>
      </c>
      <c r="M1820" s="385" t="s">
        <v>7040</v>
      </c>
      <c r="N1820" s="382" t="s">
        <v>7095</v>
      </c>
      <c r="O1820" s="386">
        <v>500</v>
      </c>
    </row>
    <row r="1821" spans="1:15" ht="16.8" customHeight="1" thickBot="1" x14ac:dyDescent="0.35">
      <c r="A1821" s="351" t="s">
        <v>731</v>
      </c>
      <c r="B1821" s="413" t="s">
        <v>7170</v>
      </c>
      <c r="C1821" s="365" t="s">
        <v>6143</v>
      </c>
      <c r="D1821" s="366" t="s">
        <v>6126</v>
      </c>
      <c r="E1821" s="384" t="s">
        <v>4139</v>
      </c>
      <c r="F1821" s="394" t="s">
        <v>7230</v>
      </c>
      <c r="G1821" s="394" t="s">
        <v>7233</v>
      </c>
      <c r="H1821" s="394" t="s">
        <v>7232</v>
      </c>
      <c r="I1821" s="397">
        <v>300</v>
      </c>
      <c r="J1821" s="394" t="s">
        <v>7098</v>
      </c>
      <c r="K1821" s="384">
        <v>1</v>
      </c>
      <c r="L1821" s="384">
        <v>5</v>
      </c>
      <c r="M1821" s="385" t="s">
        <v>7211</v>
      </c>
      <c r="N1821" s="382" t="s">
        <v>7098</v>
      </c>
      <c r="O1821" s="386">
        <v>300</v>
      </c>
    </row>
    <row r="1822" spans="1:15" ht="16.8" customHeight="1" thickBot="1" x14ac:dyDescent="0.35">
      <c r="A1822" s="351" t="s">
        <v>5532</v>
      </c>
      <c r="B1822" s="427" t="s">
        <v>1102</v>
      </c>
      <c r="C1822" s="365" t="s">
        <v>6143</v>
      </c>
      <c r="D1822" s="366" t="s">
        <v>6126</v>
      </c>
      <c r="E1822" s="384" t="s">
        <v>4139</v>
      </c>
      <c r="F1822" s="394" t="s">
        <v>7230</v>
      </c>
      <c r="G1822" s="394" t="s">
        <v>7231</v>
      </c>
      <c r="H1822" s="394" t="s">
        <v>7232</v>
      </c>
      <c r="I1822" s="397">
        <v>300</v>
      </c>
      <c r="J1822" s="394" t="s">
        <v>7098</v>
      </c>
      <c r="K1822" s="384">
        <v>1</v>
      </c>
      <c r="L1822" s="384">
        <v>6</v>
      </c>
      <c r="M1822" s="385" t="s">
        <v>5531</v>
      </c>
      <c r="N1822" s="382" t="s">
        <v>7098</v>
      </c>
      <c r="O1822" s="386">
        <v>300</v>
      </c>
    </row>
    <row r="1823" spans="1:15" ht="16.8" customHeight="1" thickBot="1" x14ac:dyDescent="0.35">
      <c r="A1823" s="351" t="s">
        <v>1713</v>
      </c>
      <c r="B1823" s="400" t="s">
        <v>6093</v>
      </c>
      <c r="C1823" s="365" t="s">
        <v>6143</v>
      </c>
      <c r="D1823" s="366" t="s">
        <v>6126</v>
      </c>
      <c r="E1823" s="384" t="s">
        <v>4139</v>
      </c>
      <c r="F1823" s="394" t="s">
        <v>7230</v>
      </c>
      <c r="G1823" s="394" t="s">
        <v>7231</v>
      </c>
      <c r="H1823" s="394" t="s">
        <v>7232</v>
      </c>
      <c r="I1823" s="397">
        <v>300</v>
      </c>
      <c r="J1823" s="394" t="s">
        <v>7098</v>
      </c>
      <c r="K1823" s="384">
        <v>2</v>
      </c>
      <c r="L1823" s="384">
        <v>6</v>
      </c>
      <c r="M1823" s="385" t="s">
        <v>1714</v>
      </c>
      <c r="N1823" s="382" t="s">
        <v>7105</v>
      </c>
      <c r="O1823" s="386">
        <v>600</v>
      </c>
    </row>
    <row r="1824" spans="1:15" ht="16.8" customHeight="1" thickBot="1" x14ac:dyDescent="0.35">
      <c r="A1824" s="351" t="s">
        <v>3006</v>
      </c>
      <c r="B1824" s="420" t="s">
        <v>6089</v>
      </c>
      <c r="C1824" s="365" t="s">
        <v>6143</v>
      </c>
      <c r="D1824" s="345" t="s">
        <v>6128</v>
      </c>
      <c r="E1824" s="384" t="s">
        <v>4139</v>
      </c>
      <c r="F1824" s="394" t="s">
        <v>7230</v>
      </c>
      <c r="G1824" s="394" t="s">
        <v>7231</v>
      </c>
      <c r="H1824" s="394" t="s">
        <v>7232</v>
      </c>
      <c r="I1824" s="397">
        <v>300</v>
      </c>
      <c r="J1824" s="394" t="s">
        <v>7098</v>
      </c>
      <c r="K1824" s="384">
        <v>2</v>
      </c>
      <c r="L1824" s="384">
        <v>6</v>
      </c>
      <c r="M1824" s="385" t="s">
        <v>3007</v>
      </c>
      <c r="N1824" s="382" t="s">
        <v>7105</v>
      </c>
      <c r="O1824" s="386">
        <v>600</v>
      </c>
    </row>
    <row r="1825" spans="1:15" ht="16.8" customHeight="1" thickBot="1" x14ac:dyDescent="0.35">
      <c r="A1825" s="351" t="s">
        <v>1557</v>
      </c>
      <c r="B1825" s="365" t="s">
        <v>6097</v>
      </c>
      <c r="C1825" s="365" t="s">
        <v>6143</v>
      </c>
      <c r="D1825" s="366" t="s">
        <v>6126</v>
      </c>
      <c r="E1825" s="384" t="s">
        <v>4139</v>
      </c>
      <c r="F1825" s="394" t="s">
        <v>7230</v>
      </c>
      <c r="G1825" s="394" t="s">
        <v>7231</v>
      </c>
      <c r="H1825" s="394" t="s">
        <v>7232</v>
      </c>
      <c r="I1825" s="397">
        <v>700</v>
      </c>
      <c r="J1825" s="394" t="s">
        <v>7107</v>
      </c>
      <c r="K1825" s="384">
        <v>1</v>
      </c>
      <c r="L1825" s="384">
        <v>7</v>
      </c>
      <c r="M1825" s="385" t="s">
        <v>1558</v>
      </c>
      <c r="N1825" s="382" t="s">
        <v>7107</v>
      </c>
      <c r="O1825" s="386">
        <v>700</v>
      </c>
    </row>
    <row r="1826" spans="1:15" ht="16.8" customHeight="1" thickBot="1" x14ac:dyDescent="0.35">
      <c r="A1826" s="351" t="s">
        <v>1557</v>
      </c>
      <c r="B1826" s="400" t="s">
        <v>6093</v>
      </c>
      <c r="C1826" s="365" t="s">
        <v>6143</v>
      </c>
      <c r="D1826" s="366" t="s">
        <v>6126</v>
      </c>
      <c r="E1826" s="384" t="s">
        <v>4139</v>
      </c>
      <c r="F1826" s="394" t="s">
        <v>7230</v>
      </c>
      <c r="G1826" s="394" t="s">
        <v>7231</v>
      </c>
      <c r="H1826" s="394" t="s">
        <v>7232</v>
      </c>
      <c r="I1826" s="397">
        <v>300</v>
      </c>
      <c r="J1826" s="394" t="s">
        <v>7098</v>
      </c>
      <c r="K1826" s="384">
        <v>2</v>
      </c>
      <c r="L1826" s="384">
        <v>7</v>
      </c>
      <c r="M1826" s="385" t="s">
        <v>1715</v>
      </c>
      <c r="N1826" s="382" t="s">
        <v>7105</v>
      </c>
      <c r="O1826" s="386">
        <v>600</v>
      </c>
    </row>
    <row r="1827" spans="1:15" ht="16.8" customHeight="1" thickBot="1" x14ac:dyDescent="0.35">
      <c r="A1827" s="351" t="s">
        <v>761</v>
      </c>
      <c r="B1827" s="430" t="s">
        <v>6071</v>
      </c>
      <c r="C1827" s="365" t="s">
        <v>6143</v>
      </c>
      <c r="D1827" s="366" t="s">
        <v>6126</v>
      </c>
      <c r="E1827" s="384" t="s">
        <v>4139</v>
      </c>
      <c r="F1827" s="394" t="s">
        <v>7230</v>
      </c>
      <c r="G1827" s="394" t="s">
        <v>7231</v>
      </c>
      <c r="H1827" s="394" t="s">
        <v>7232</v>
      </c>
      <c r="I1827" s="397">
        <v>300</v>
      </c>
      <c r="J1827" s="394" t="s">
        <v>7098</v>
      </c>
      <c r="K1827" s="384">
        <v>1</v>
      </c>
      <c r="L1827" s="384">
        <v>8</v>
      </c>
      <c r="M1827" s="385" t="s">
        <v>760</v>
      </c>
      <c r="N1827" s="382" t="s">
        <v>7098</v>
      </c>
      <c r="O1827" s="386">
        <v>300</v>
      </c>
    </row>
    <row r="1828" spans="1:15" ht="16.8" customHeight="1" thickBot="1" x14ac:dyDescent="0.35">
      <c r="A1828" s="351" t="s">
        <v>3409</v>
      </c>
      <c r="B1828" s="419" t="s">
        <v>6075</v>
      </c>
      <c r="C1828" s="365" t="s">
        <v>6143</v>
      </c>
      <c r="D1828" s="366" t="s">
        <v>6126</v>
      </c>
      <c r="E1828" s="384" t="s">
        <v>4139</v>
      </c>
      <c r="F1828" s="394" t="s">
        <v>7230</v>
      </c>
      <c r="G1828" s="394" t="s">
        <v>7231</v>
      </c>
      <c r="H1828" s="394" t="s">
        <v>7232</v>
      </c>
      <c r="I1828" s="397">
        <v>300</v>
      </c>
      <c r="J1828" s="394" t="s">
        <v>7098</v>
      </c>
      <c r="K1828" s="384">
        <v>1</v>
      </c>
      <c r="L1828" s="384" t="s">
        <v>1775</v>
      </c>
      <c r="M1828" s="385" t="s">
        <v>3410</v>
      </c>
      <c r="N1828" s="382" t="s">
        <v>7098</v>
      </c>
      <c r="O1828" s="386">
        <v>300</v>
      </c>
    </row>
    <row r="1829" spans="1:15" ht="16.8" customHeight="1" thickBot="1" x14ac:dyDescent="0.35">
      <c r="A1829" s="351" t="s">
        <v>3650</v>
      </c>
      <c r="B1829" s="406" t="s">
        <v>6969</v>
      </c>
      <c r="C1829" s="365" t="s">
        <v>6143</v>
      </c>
      <c r="D1829" s="366" t="s">
        <v>6126</v>
      </c>
      <c r="E1829" s="384" t="s">
        <v>4139</v>
      </c>
      <c r="F1829" s="394" t="s">
        <v>7230</v>
      </c>
      <c r="G1829" s="394" t="s">
        <v>7231</v>
      </c>
      <c r="H1829" s="394" t="s">
        <v>7232</v>
      </c>
      <c r="I1829" s="397">
        <v>300</v>
      </c>
      <c r="J1829" s="394" t="s">
        <v>7098</v>
      </c>
      <c r="K1829" s="384">
        <v>1</v>
      </c>
      <c r="L1829" s="384" t="s">
        <v>1775</v>
      </c>
      <c r="M1829" s="385" t="s">
        <v>3651</v>
      </c>
      <c r="N1829" s="382" t="s">
        <v>7098</v>
      </c>
      <c r="O1829" s="386">
        <v>300</v>
      </c>
    </row>
    <row r="1830" spans="1:15" ht="16.8" customHeight="1" thickBot="1" x14ac:dyDescent="0.35">
      <c r="A1830" s="351" t="s">
        <v>765</v>
      </c>
      <c r="B1830" s="408" t="s">
        <v>1134</v>
      </c>
      <c r="C1830" s="365" t="s">
        <v>6143</v>
      </c>
      <c r="D1830" s="366" t="s">
        <v>6126</v>
      </c>
      <c r="E1830" s="384" t="s">
        <v>4139</v>
      </c>
      <c r="F1830" s="394" t="s">
        <v>7230</v>
      </c>
      <c r="G1830" s="394" t="s">
        <v>7231</v>
      </c>
      <c r="H1830" s="394" t="s">
        <v>7232</v>
      </c>
      <c r="I1830" s="395">
        <v>1</v>
      </c>
      <c r="J1830" s="394" t="s">
        <v>7101</v>
      </c>
      <c r="K1830" s="384">
        <v>2</v>
      </c>
      <c r="L1830" s="384" t="s">
        <v>1775</v>
      </c>
      <c r="M1830" s="385" t="s">
        <v>766</v>
      </c>
      <c r="N1830" s="382" t="s">
        <v>7114</v>
      </c>
      <c r="O1830" s="383">
        <v>2</v>
      </c>
    </row>
    <row r="1831" spans="1:15" ht="16.8" customHeight="1" thickBot="1" x14ac:dyDescent="0.35">
      <c r="A1831" s="351" t="s">
        <v>670</v>
      </c>
      <c r="B1831" s="396" t="s">
        <v>6975</v>
      </c>
      <c r="C1831" s="365" t="s">
        <v>6137</v>
      </c>
      <c r="D1831" s="366" t="s">
        <v>6126</v>
      </c>
      <c r="E1831" s="384" t="s">
        <v>4139</v>
      </c>
      <c r="F1831" s="394" t="s">
        <v>7230</v>
      </c>
      <c r="G1831" s="394" t="s">
        <v>7231</v>
      </c>
      <c r="H1831" s="394" t="s">
        <v>7232</v>
      </c>
      <c r="I1831" s="397">
        <v>300</v>
      </c>
      <c r="J1831" s="394" t="s">
        <v>7098</v>
      </c>
      <c r="K1831" s="384">
        <v>1</v>
      </c>
      <c r="L1831" s="384">
        <v>3</v>
      </c>
      <c r="M1831" s="385" t="s">
        <v>5785</v>
      </c>
      <c r="N1831" s="382" t="s">
        <v>7098</v>
      </c>
      <c r="O1831" s="386">
        <v>300</v>
      </c>
    </row>
    <row r="1832" spans="1:15" ht="16.8" customHeight="1" thickBot="1" x14ac:dyDescent="0.35">
      <c r="A1832" s="351" t="s">
        <v>648</v>
      </c>
      <c r="B1832" s="430" t="s">
        <v>6071</v>
      </c>
      <c r="C1832" s="365" t="s">
        <v>6137</v>
      </c>
      <c r="D1832" s="366" t="s">
        <v>6126</v>
      </c>
      <c r="E1832" s="384" t="s">
        <v>4139</v>
      </c>
      <c r="F1832" s="394" t="s">
        <v>7230</v>
      </c>
      <c r="G1832" s="394" t="s">
        <v>7231</v>
      </c>
      <c r="H1832" s="394" t="s">
        <v>7232</v>
      </c>
      <c r="I1832" s="397">
        <v>300</v>
      </c>
      <c r="J1832" s="394" t="s">
        <v>7098</v>
      </c>
      <c r="K1832" s="384">
        <v>1</v>
      </c>
      <c r="L1832" s="384">
        <v>3</v>
      </c>
      <c r="M1832" s="385" t="s">
        <v>649</v>
      </c>
      <c r="N1832" s="382" t="s">
        <v>7098</v>
      </c>
      <c r="O1832" s="386">
        <v>300</v>
      </c>
    </row>
    <row r="1833" spans="1:15" ht="16.8" customHeight="1" thickBot="1" x14ac:dyDescent="0.35">
      <c r="A1833" s="351" t="s">
        <v>670</v>
      </c>
      <c r="B1833" s="430" t="s">
        <v>6071</v>
      </c>
      <c r="C1833" s="365" t="s">
        <v>6137</v>
      </c>
      <c r="D1833" s="366" t="s">
        <v>6126</v>
      </c>
      <c r="E1833" s="384" t="s">
        <v>4139</v>
      </c>
      <c r="F1833" s="394" t="s">
        <v>7230</v>
      </c>
      <c r="G1833" s="394" t="s">
        <v>7231</v>
      </c>
      <c r="H1833" s="394" t="s">
        <v>7232</v>
      </c>
      <c r="I1833" s="397">
        <v>300</v>
      </c>
      <c r="J1833" s="394" t="s">
        <v>7098</v>
      </c>
      <c r="K1833" s="384">
        <v>1</v>
      </c>
      <c r="L1833" s="384">
        <v>3</v>
      </c>
      <c r="M1833" s="385" t="s">
        <v>671</v>
      </c>
      <c r="N1833" s="382" t="s">
        <v>7098</v>
      </c>
      <c r="O1833" s="386">
        <v>300</v>
      </c>
    </row>
    <row r="1834" spans="1:15" ht="16.8" customHeight="1" thickBot="1" x14ac:dyDescent="0.35">
      <c r="A1834" s="351" t="s">
        <v>673</v>
      </c>
      <c r="B1834" s="400" t="s">
        <v>6093</v>
      </c>
      <c r="C1834" s="365" t="s">
        <v>6137</v>
      </c>
      <c r="D1834" s="366" t="s">
        <v>6126</v>
      </c>
      <c r="E1834" s="384" t="s">
        <v>4139</v>
      </c>
      <c r="F1834" s="394" t="s">
        <v>7230</v>
      </c>
      <c r="G1834" s="394" t="s">
        <v>7231</v>
      </c>
      <c r="H1834" s="394" t="s">
        <v>7232</v>
      </c>
      <c r="I1834" s="397">
        <v>300</v>
      </c>
      <c r="J1834" s="394" t="s">
        <v>7098</v>
      </c>
      <c r="K1834" s="384">
        <v>2</v>
      </c>
      <c r="L1834" s="384">
        <v>3</v>
      </c>
      <c r="M1834" s="385" t="s">
        <v>672</v>
      </c>
      <c r="N1834" s="382" t="s">
        <v>7105</v>
      </c>
      <c r="O1834" s="386">
        <v>600</v>
      </c>
    </row>
    <row r="1835" spans="1:15" ht="16.8" customHeight="1" thickBot="1" x14ac:dyDescent="0.35">
      <c r="A1835" s="351" t="s">
        <v>648</v>
      </c>
      <c r="B1835" s="417" t="s">
        <v>6059</v>
      </c>
      <c r="C1835" s="365" t="s">
        <v>6137</v>
      </c>
      <c r="D1835" s="366" t="s">
        <v>6126</v>
      </c>
      <c r="E1835" s="384" t="s">
        <v>4139</v>
      </c>
      <c r="F1835" s="394" t="s">
        <v>7230</v>
      </c>
      <c r="G1835" s="394" t="s">
        <v>7231</v>
      </c>
      <c r="H1835" s="394" t="s">
        <v>7232</v>
      </c>
      <c r="I1835" s="397">
        <v>300</v>
      </c>
      <c r="J1835" s="394" t="s">
        <v>7098</v>
      </c>
      <c r="K1835" s="384">
        <v>1</v>
      </c>
      <c r="L1835" s="384">
        <v>3</v>
      </c>
      <c r="M1835" s="385" t="s">
        <v>5533</v>
      </c>
      <c r="N1835" s="382" t="s">
        <v>7098</v>
      </c>
      <c r="O1835" s="386">
        <v>300</v>
      </c>
    </row>
    <row r="1836" spans="1:15" ht="16.8" customHeight="1" thickBot="1" x14ac:dyDescent="0.35">
      <c r="A1836" s="351" t="s">
        <v>705</v>
      </c>
      <c r="B1836" s="396" t="s">
        <v>6058</v>
      </c>
      <c r="C1836" s="365" t="s">
        <v>6137</v>
      </c>
      <c r="D1836" s="366" t="s">
        <v>6126</v>
      </c>
      <c r="E1836" s="384" t="s">
        <v>4139</v>
      </c>
      <c r="F1836" s="394" t="s">
        <v>7230</v>
      </c>
      <c r="G1836" s="394" t="s">
        <v>7231</v>
      </c>
      <c r="H1836" s="394" t="s">
        <v>7232</v>
      </c>
      <c r="I1836" s="397">
        <v>300</v>
      </c>
      <c r="J1836" s="394" t="s">
        <v>7098</v>
      </c>
      <c r="K1836" s="384">
        <v>2</v>
      </c>
      <c r="L1836" s="384">
        <v>4</v>
      </c>
      <c r="M1836" s="385" t="s">
        <v>706</v>
      </c>
      <c r="N1836" s="382" t="s">
        <v>7105</v>
      </c>
      <c r="O1836" s="386">
        <v>600</v>
      </c>
    </row>
    <row r="1837" spans="1:15" ht="16.8" customHeight="1" thickBot="1" x14ac:dyDescent="0.35">
      <c r="A1837" s="351" t="s">
        <v>732</v>
      </c>
      <c r="B1837" s="365" t="s">
        <v>6981</v>
      </c>
      <c r="C1837" s="365" t="s">
        <v>6137</v>
      </c>
      <c r="D1837" s="345" t="s">
        <v>6128</v>
      </c>
      <c r="E1837" s="384" t="s">
        <v>4139</v>
      </c>
      <c r="F1837" s="394" t="s">
        <v>7230</v>
      </c>
      <c r="G1837" s="394" t="s">
        <v>7231</v>
      </c>
      <c r="H1837" s="394" t="s">
        <v>7232</v>
      </c>
      <c r="I1837" s="397">
        <v>300</v>
      </c>
      <c r="J1837" s="394" t="s">
        <v>7098</v>
      </c>
      <c r="K1837" s="384">
        <v>1</v>
      </c>
      <c r="L1837" s="384">
        <v>5</v>
      </c>
      <c r="M1837" s="385" t="s">
        <v>733</v>
      </c>
      <c r="N1837" s="382" t="s">
        <v>7098</v>
      </c>
      <c r="O1837" s="386">
        <v>300</v>
      </c>
    </row>
    <row r="1838" spans="1:15" ht="16.8" customHeight="1" thickBot="1" x14ac:dyDescent="0.35">
      <c r="A1838" s="351" t="s">
        <v>6931</v>
      </c>
      <c r="B1838" s="415" t="s">
        <v>6886</v>
      </c>
      <c r="C1838" s="365" t="s">
        <v>6137</v>
      </c>
      <c r="D1838" s="366" t="s">
        <v>6126</v>
      </c>
      <c r="E1838" s="384" t="s">
        <v>4139</v>
      </c>
      <c r="F1838" s="394" t="s">
        <v>7230</v>
      </c>
      <c r="G1838" s="394" t="s">
        <v>7231</v>
      </c>
      <c r="H1838" s="394" t="s">
        <v>7232</v>
      </c>
      <c r="I1838" s="395">
        <v>1.4</v>
      </c>
      <c r="J1838" s="394" t="s">
        <v>7099</v>
      </c>
      <c r="K1838" s="384">
        <v>1</v>
      </c>
      <c r="L1838" s="384">
        <v>6</v>
      </c>
      <c r="M1838" s="385" t="s">
        <v>7041</v>
      </c>
      <c r="N1838" s="382" t="s">
        <v>7099</v>
      </c>
      <c r="O1838" s="383">
        <v>1.4</v>
      </c>
    </row>
    <row r="1839" spans="1:15" ht="16.8" customHeight="1" thickBot="1" x14ac:dyDescent="0.35">
      <c r="A1839" s="351" t="s">
        <v>2223</v>
      </c>
      <c r="B1839" s="396" t="s">
        <v>6058</v>
      </c>
      <c r="C1839" s="365" t="s">
        <v>6137</v>
      </c>
      <c r="D1839" s="366" t="s">
        <v>6126</v>
      </c>
      <c r="E1839" s="384" t="s">
        <v>4139</v>
      </c>
      <c r="F1839" s="394" t="s">
        <v>7230</v>
      </c>
      <c r="G1839" s="394" t="s">
        <v>7231</v>
      </c>
      <c r="H1839" s="394" t="s">
        <v>7232</v>
      </c>
      <c r="I1839" s="395">
        <v>1</v>
      </c>
      <c r="J1839" s="394" t="s">
        <v>7101</v>
      </c>
      <c r="K1839" s="384">
        <v>2</v>
      </c>
      <c r="L1839" s="384">
        <v>7</v>
      </c>
      <c r="M1839" s="385" t="s">
        <v>2222</v>
      </c>
      <c r="N1839" s="382" t="s">
        <v>7114</v>
      </c>
      <c r="O1839" s="383">
        <v>2</v>
      </c>
    </row>
    <row r="1840" spans="1:15" ht="16.8" customHeight="1" thickBot="1" x14ac:dyDescent="0.35">
      <c r="A1840" s="351" t="s">
        <v>4385</v>
      </c>
      <c r="B1840" s="434" t="s">
        <v>6892</v>
      </c>
      <c r="C1840" s="365" t="s">
        <v>6135</v>
      </c>
      <c r="D1840" s="345" t="s">
        <v>6128</v>
      </c>
      <c r="E1840" s="384" t="s">
        <v>4139</v>
      </c>
      <c r="F1840" s="394" t="s">
        <v>7230</v>
      </c>
      <c r="G1840" s="394" t="s">
        <v>7231</v>
      </c>
      <c r="H1840" s="394" t="s">
        <v>7232</v>
      </c>
      <c r="I1840" s="395">
        <v>1</v>
      </c>
      <c r="J1840" s="394" t="s">
        <v>7101</v>
      </c>
      <c r="K1840" s="384">
        <v>1</v>
      </c>
      <c r="L1840" s="384">
        <v>0</v>
      </c>
      <c r="M1840" s="385" t="s">
        <v>4384</v>
      </c>
      <c r="N1840" s="382" t="s">
        <v>7101</v>
      </c>
      <c r="O1840" s="383">
        <v>1</v>
      </c>
    </row>
    <row r="1841" spans="1:15" ht="16.8" customHeight="1" thickBot="1" x14ac:dyDescent="0.35">
      <c r="A1841" s="351" t="s">
        <v>5787</v>
      </c>
      <c r="B1841" s="434" t="s">
        <v>6892</v>
      </c>
      <c r="C1841" s="365" t="s">
        <v>6135</v>
      </c>
      <c r="D1841" s="366" t="s">
        <v>6126</v>
      </c>
      <c r="E1841" s="384" t="s">
        <v>4139</v>
      </c>
      <c r="F1841" s="394" t="s">
        <v>7230</v>
      </c>
      <c r="G1841" s="394" t="s">
        <v>7231</v>
      </c>
      <c r="H1841" s="394" t="s">
        <v>7232</v>
      </c>
      <c r="I1841" s="397">
        <v>500</v>
      </c>
      <c r="J1841" s="394" t="s">
        <v>7095</v>
      </c>
      <c r="K1841" s="384">
        <v>1</v>
      </c>
      <c r="L1841" s="384">
        <v>0</v>
      </c>
      <c r="M1841" s="385" t="s">
        <v>5786</v>
      </c>
      <c r="N1841" s="382" t="s">
        <v>7095</v>
      </c>
      <c r="O1841" s="386">
        <v>500</v>
      </c>
    </row>
    <row r="1842" spans="1:15" ht="16.8" customHeight="1" thickBot="1" x14ac:dyDescent="0.35">
      <c r="A1842" s="351" t="s">
        <v>4491</v>
      </c>
      <c r="B1842" s="429" t="s">
        <v>6086</v>
      </c>
      <c r="C1842" s="365" t="s">
        <v>6135</v>
      </c>
      <c r="D1842" s="366" t="s">
        <v>6126</v>
      </c>
      <c r="E1842" s="384" t="s">
        <v>4139</v>
      </c>
      <c r="F1842" s="394" t="s">
        <v>7230</v>
      </c>
      <c r="G1842" s="394" t="s">
        <v>7231</v>
      </c>
      <c r="H1842" s="394" t="s">
        <v>7232</v>
      </c>
      <c r="I1842" s="397">
        <v>200</v>
      </c>
      <c r="J1842" s="394" t="s">
        <v>7108</v>
      </c>
      <c r="K1842" s="384">
        <v>2</v>
      </c>
      <c r="L1842" s="384">
        <v>0</v>
      </c>
      <c r="M1842" s="385" t="s">
        <v>7042</v>
      </c>
      <c r="N1842" s="382" t="s">
        <v>7126</v>
      </c>
      <c r="O1842" s="386">
        <v>400</v>
      </c>
    </row>
    <row r="1843" spans="1:15" ht="16.8" customHeight="1" thickBot="1" x14ac:dyDescent="0.35">
      <c r="A1843" s="351" t="s">
        <v>2517</v>
      </c>
      <c r="B1843" s="410" t="s">
        <v>6055</v>
      </c>
      <c r="C1843" s="365" t="s">
        <v>6135</v>
      </c>
      <c r="D1843" s="366" t="s">
        <v>6126</v>
      </c>
      <c r="E1843" s="384" t="s">
        <v>4139</v>
      </c>
      <c r="F1843" s="394" t="s">
        <v>7230</v>
      </c>
      <c r="G1843" s="394" t="s">
        <v>7231</v>
      </c>
      <c r="H1843" s="394" t="s">
        <v>7232</v>
      </c>
      <c r="I1843" s="395">
        <v>1.4</v>
      </c>
      <c r="J1843" s="394" t="s">
        <v>7099</v>
      </c>
      <c r="K1843" s="384">
        <v>1</v>
      </c>
      <c r="L1843" s="384">
        <v>0</v>
      </c>
      <c r="M1843" s="385" t="s">
        <v>2516</v>
      </c>
      <c r="N1843" s="382" t="s">
        <v>7099</v>
      </c>
      <c r="O1843" s="383">
        <v>1.4</v>
      </c>
    </row>
    <row r="1844" spans="1:15" ht="16.8" customHeight="1" thickBot="1" x14ac:dyDescent="0.35">
      <c r="A1844" s="351" t="s">
        <v>6932</v>
      </c>
      <c r="B1844" s="419" t="s">
        <v>6075</v>
      </c>
      <c r="C1844" s="365" t="s">
        <v>6135</v>
      </c>
      <c r="D1844" s="366" t="s">
        <v>6126</v>
      </c>
      <c r="E1844" s="384" t="s">
        <v>4139</v>
      </c>
      <c r="F1844" s="394" t="s">
        <v>7230</v>
      </c>
      <c r="G1844" s="394" t="s">
        <v>7231</v>
      </c>
      <c r="H1844" s="394" t="s">
        <v>7232</v>
      </c>
      <c r="I1844" s="397">
        <v>700</v>
      </c>
      <c r="J1844" s="394" t="s">
        <v>7107</v>
      </c>
      <c r="K1844" s="384">
        <v>1</v>
      </c>
      <c r="L1844" s="384">
        <v>1</v>
      </c>
      <c r="M1844" s="385" t="s">
        <v>7043</v>
      </c>
      <c r="N1844" s="382" t="s">
        <v>7107</v>
      </c>
      <c r="O1844" s="386">
        <v>700</v>
      </c>
    </row>
    <row r="1845" spans="1:15" ht="16.8" customHeight="1" thickBot="1" x14ac:dyDescent="0.35">
      <c r="A1845" s="351" t="s">
        <v>3652</v>
      </c>
      <c r="B1845" s="393" t="s">
        <v>6100</v>
      </c>
      <c r="C1845" s="365" t="s">
        <v>6135</v>
      </c>
      <c r="D1845" s="366" t="s">
        <v>6126</v>
      </c>
      <c r="E1845" s="384" t="s">
        <v>4139</v>
      </c>
      <c r="F1845" s="394" t="s">
        <v>7230</v>
      </c>
      <c r="G1845" s="394" t="s">
        <v>7231</v>
      </c>
      <c r="H1845" s="394" t="s">
        <v>7232</v>
      </c>
      <c r="I1845" s="395">
        <v>1.4</v>
      </c>
      <c r="J1845" s="394" t="s">
        <v>7099</v>
      </c>
      <c r="K1845" s="384">
        <v>1</v>
      </c>
      <c r="L1845" s="384">
        <v>1</v>
      </c>
      <c r="M1845" s="385" t="s">
        <v>3653</v>
      </c>
      <c r="N1845" s="382" t="s">
        <v>7099</v>
      </c>
      <c r="O1845" s="383">
        <v>1.4</v>
      </c>
    </row>
    <row r="1846" spans="1:15" ht="16.8" customHeight="1" thickBot="1" x14ac:dyDescent="0.35">
      <c r="A1846" s="351" t="s">
        <v>2225</v>
      </c>
      <c r="B1846" s="422" t="s">
        <v>1106</v>
      </c>
      <c r="C1846" s="365" t="s">
        <v>6135</v>
      </c>
      <c r="D1846" s="366" t="s">
        <v>6126</v>
      </c>
      <c r="E1846" s="384" t="s">
        <v>4139</v>
      </c>
      <c r="F1846" s="394" t="s">
        <v>7230</v>
      </c>
      <c r="G1846" s="394" t="s">
        <v>7231</v>
      </c>
      <c r="H1846" s="394" t="s">
        <v>7232</v>
      </c>
      <c r="I1846" s="397">
        <v>500</v>
      </c>
      <c r="J1846" s="394" t="s">
        <v>7095</v>
      </c>
      <c r="K1846" s="384">
        <v>1</v>
      </c>
      <c r="L1846" s="384">
        <v>1</v>
      </c>
      <c r="M1846" s="385" t="s">
        <v>2224</v>
      </c>
      <c r="N1846" s="382" t="s">
        <v>7095</v>
      </c>
      <c r="O1846" s="386">
        <v>500</v>
      </c>
    </row>
    <row r="1847" spans="1:15" ht="16.8" customHeight="1" thickBot="1" x14ac:dyDescent="0.35">
      <c r="A1847" s="351" t="s">
        <v>770</v>
      </c>
      <c r="B1847" s="399" t="s">
        <v>1123</v>
      </c>
      <c r="C1847" s="365" t="s">
        <v>6135</v>
      </c>
      <c r="D1847" s="366" t="s">
        <v>6126</v>
      </c>
      <c r="E1847" s="384" t="s">
        <v>4139</v>
      </c>
      <c r="F1847" s="394" t="s">
        <v>7230</v>
      </c>
      <c r="G1847" s="394" t="s">
        <v>7231</v>
      </c>
      <c r="H1847" s="394" t="s">
        <v>7232</v>
      </c>
      <c r="I1847" s="397">
        <v>300</v>
      </c>
      <c r="J1847" s="394" t="s">
        <v>7098</v>
      </c>
      <c r="K1847" s="384">
        <v>4</v>
      </c>
      <c r="L1847" s="384">
        <v>1</v>
      </c>
      <c r="M1847" s="385" t="s">
        <v>771</v>
      </c>
      <c r="N1847" s="382" t="s">
        <v>7104</v>
      </c>
      <c r="O1847" s="383">
        <v>1.2</v>
      </c>
    </row>
    <row r="1848" spans="1:15" ht="16.8" customHeight="1" thickBot="1" x14ac:dyDescent="0.35">
      <c r="A1848" s="351" t="s">
        <v>2879</v>
      </c>
      <c r="B1848" s="399" t="s">
        <v>6104</v>
      </c>
      <c r="C1848" s="365" t="s">
        <v>6135</v>
      </c>
      <c r="D1848" s="366" t="s">
        <v>6126</v>
      </c>
      <c r="E1848" s="384" t="s">
        <v>4139</v>
      </c>
      <c r="F1848" s="394" t="s">
        <v>7230</v>
      </c>
      <c r="G1848" s="394" t="s">
        <v>7231</v>
      </c>
      <c r="H1848" s="394" t="s">
        <v>7232</v>
      </c>
      <c r="I1848" s="397">
        <v>300</v>
      </c>
      <c r="J1848" s="394" t="s">
        <v>7098</v>
      </c>
      <c r="K1848" s="384">
        <v>2</v>
      </c>
      <c r="L1848" s="384">
        <v>1</v>
      </c>
      <c r="M1848" s="385" t="s">
        <v>2880</v>
      </c>
      <c r="N1848" s="382" t="s">
        <v>7105</v>
      </c>
      <c r="O1848" s="386">
        <v>600</v>
      </c>
    </row>
    <row r="1849" spans="1:15" ht="16.8" customHeight="1" thickBot="1" x14ac:dyDescent="0.35">
      <c r="A1849" s="351" t="s">
        <v>2227</v>
      </c>
      <c r="B1849" s="410" t="s">
        <v>6055</v>
      </c>
      <c r="C1849" s="365" t="s">
        <v>6135</v>
      </c>
      <c r="D1849" s="366" t="s">
        <v>6126</v>
      </c>
      <c r="E1849" s="384" t="s">
        <v>4139</v>
      </c>
      <c r="F1849" s="394" t="s">
        <v>7230</v>
      </c>
      <c r="G1849" s="394" t="s">
        <v>7231</v>
      </c>
      <c r="H1849" s="394" t="s">
        <v>7232</v>
      </c>
      <c r="I1849" s="397">
        <v>900</v>
      </c>
      <c r="J1849" s="394" t="s">
        <v>7121</v>
      </c>
      <c r="K1849" s="384">
        <v>3</v>
      </c>
      <c r="L1849" s="384">
        <v>1</v>
      </c>
      <c r="M1849" s="385" t="s">
        <v>2226</v>
      </c>
      <c r="N1849" s="382" t="s">
        <v>7240</v>
      </c>
      <c r="O1849" s="383">
        <v>2.7</v>
      </c>
    </row>
    <row r="1850" spans="1:15" ht="16.8" customHeight="1" thickBot="1" x14ac:dyDescent="0.35">
      <c r="A1850" s="351" t="s">
        <v>2879</v>
      </c>
      <c r="B1850" s="421" t="s">
        <v>7111</v>
      </c>
      <c r="C1850" s="365" t="s">
        <v>6135</v>
      </c>
      <c r="D1850" s="366" t="s">
        <v>6126</v>
      </c>
      <c r="E1850" s="384" t="s">
        <v>4139</v>
      </c>
      <c r="F1850" s="394" t="s">
        <v>7230</v>
      </c>
      <c r="G1850" s="394" t="s">
        <v>7231</v>
      </c>
      <c r="H1850" s="394" t="s">
        <v>7232</v>
      </c>
      <c r="I1850" s="397">
        <v>300</v>
      </c>
      <c r="J1850" s="394" t="s">
        <v>7098</v>
      </c>
      <c r="K1850" s="384">
        <v>1</v>
      </c>
      <c r="L1850" s="384">
        <v>1</v>
      </c>
      <c r="M1850" s="385" t="s">
        <v>4386</v>
      </c>
      <c r="N1850" s="382" t="s">
        <v>7098</v>
      </c>
      <c r="O1850" s="386">
        <v>300</v>
      </c>
    </row>
    <row r="1851" spans="1:15" ht="16.8" customHeight="1" thickBot="1" x14ac:dyDescent="0.35">
      <c r="A1851" s="351" t="s">
        <v>5788</v>
      </c>
      <c r="B1851" s="417" t="s">
        <v>6059</v>
      </c>
      <c r="C1851" s="365" t="s">
        <v>6135</v>
      </c>
      <c r="D1851" s="366" t="s">
        <v>6126</v>
      </c>
      <c r="E1851" s="384" t="s">
        <v>4139</v>
      </c>
      <c r="F1851" s="394" t="s">
        <v>7230</v>
      </c>
      <c r="G1851" s="394" t="s">
        <v>7231</v>
      </c>
      <c r="H1851" s="394" t="s">
        <v>7232</v>
      </c>
      <c r="I1851" s="395">
        <v>1</v>
      </c>
      <c r="J1851" s="394" t="s">
        <v>7101</v>
      </c>
      <c r="K1851" s="384">
        <v>1</v>
      </c>
      <c r="L1851" s="384">
        <v>1</v>
      </c>
      <c r="M1851" s="385" t="s">
        <v>5789</v>
      </c>
      <c r="N1851" s="382" t="s">
        <v>7101</v>
      </c>
      <c r="O1851" s="383">
        <v>1</v>
      </c>
    </row>
    <row r="1852" spans="1:15" ht="16.8" customHeight="1" thickBot="1" x14ac:dyDescent="0.35">
      <c r="A1852" s="351" t="s">
        <v>5788</v>
      </c>
      <c r="B1852" s="417" t="s">
        <v>6059</v>
      </c>
      <c r="C1852" s="365" t="s">
        <v>6135</v>
      </c>
      <c r="D1852" s="366" t="s">
        <v>6126</v>
      </c>
      <c r="E1852" s="384" t="s">
        <v>4139</v>
      </c>
      <c r="F1852" s="394" t="s">
        <v>7230</v>
      </c>
      <c r="G1852" s="394" t="s">
        <v>7233</v>
      </c>
      <c r="H1852" s="394" t="s">
        <v>7232</v>
      </c>
      <c r="I1852" s="395">
        <v>1.7</v>
      </c>
      <c r="J1852" s="394" t="s">
        <v>7117</v>
      </c>
      <c r="K1852" s="384">
        <v>1</v>
      </c>
      <c r="L1852" s="384">
        <v>1</v>
      </c>
      <c r="M1852" s="385" t="s">
        <v>7212</v>
      </c>
      <c r="N1852" s="382" t="s">
        <v>7117</v>
      </c>
      <c r="O1852" s="383">
        <v>1.7</v>
      </c>
    </row>
    <row r="1853" spans="1:15" ht="16.8" customHeight="1" thickBot="1" x14ac:dyDescent="0.35">
      <c r="A1853" s="351" t="s">
        <v>4387</v>
      </c>
      <c r="B1853" s="393" t="s">
        <v>6100</v>
      </c>
      <c r="C1853" s="365" t="s">
        <v>6135</v>
      </c>
      <c r="D1853" s="366" t="s">
        <v>6126</v>
      </c>
      <c r="E1853" s="384" t="s">
        <v>4139</v>
      </c>
      <c r="F1853" s="394" t="s">
        <v>7230</v>
      </c>
      <c r="G1853" s="394" t="s">
        <v>7231</v>
      </c>
      <c r="H1853" s="394" t="s">
        <v>7232</v>
      </c>
      <c r="I1853" s="395">
        <v>1.7</v>
      </c>
      <c r="J1853" s="394" t="s">
        <v>7117</v>
      </c>
      <c r="K1853" s="384">
        <v>1</v>
      </c>
      <c r="L1853" s="384">
        <v>2</v>
      </c>
      <c r="M1853" s="385" t="s">
        <v>4388</v>
      </c>
      <c r="N1853" s="382" t="s">
        <v>7117</v>
      </c>
      <c r="O1853" s="383">
        <v>1.7</v>
      </c>
    </row>
    <row r="1854" spans="1:15" ht="16.8" customHeight="1" thickBot="1" x14ac:dyDescent="0.35">
      <c r="A1854" s="351" t="s">
        <v>772</v>
      </c>
      <c r="B1854" s="431" t="s">
        <v>6069</v>
      </c>
      <c r="C1854" s="365" t="s">
        <v>6135</v>
      </c>
      <c r="D1854" s="366" t="s">
        <v>6126</v>
      </c>
      <c r="E1854" s="384" t="s">
        <v>4139</v>
      </c>
      <c r="F1854" s="394" t="s">
        <v>7230</v>
      </c>
      <c r="G1854" s="394" t="s">
        <v>7231</v>
      </c>
      <c r="H1854" s="394" t="s">
        <v>7232</v>
      </c>
      <c r="I1854" s="397">
        <v>700</v>
      </c>
      <c r="J1854" s="394" t="s">
        <v>7107</v>
      </c>
      <c r="K1854" s="384">
        <v>2</v>
      </c>
      <c r="L1854" s="384">
        <v>2</v>
      </c>
      <c r="M1854" s="385" t="s">
        <v>773</v>
      </c>
      <c r="N1854" s="382" t="s">
        <v>7119</v>
      </c>
      <c r="O1854" s="383">
        <v>1.4</v>
      </c>
    </row>
    <row r="1855" spans="1:15" ht="16.8" customHeight="1" thickBot="1" x14ac:dyDescent="0.35">
      <c r="A1855" s="351" t="s">
        <v>779</v>
      </c>
      <c r="B1855" s="431" t="s">
        <v>6069</v>
      </c>
      <c r="C1855" s="365" t="s">
        <v>6135</v>
      </c>
      <c r="D1855" s="366" t="s">
        <v>6126</v>
      </c>
      <c r="E1855" s="384" t="s">
        <v>4139</v>
      </c>
      <c r="F1855" s="394" t="s">
        <v>7230</v>
      </c>
      <c r="G1855" s="394" t="s">
        <v>7231</v>
      </c>
      <c r="H1855" s="394" t="s">
        <v>7232</v>
      </c>
      <c r="I1855" s="397">
        <v>300</v>
      </c>
      <c r="J1855" s="394" t="s">
        <v>7098</v>
      </c>
      <c r="K1855" s="384">
        <v>1</v>
      </c>
      <c r="L1855" s="384">
        <v>2</v>
      </c>
      <c r="M1855" s="385" t="s">
        <v>2518</v>
      </c>
      <c r="N1855" s="382" t="s">
        <v>7098</v>
      </c>
      <c r="O1855" s="386">
        <v>300</v>
      </c>
    </row>
    <row r="1856" spans="1:15" ht="16.8" customHeight="1" thickBot="1" x14ac:dyDescent="0.35">
      <c r="A1856" s="351" t="s">
        <v>775</v>
      </c>
      <c r="B1856" s="398" t="s">
        <v>6082</v>
      </c>
      <c r="C1856" s="365" t="s">
        <v>6135</v>
      </c>
      <c r="D1856" s="366" t="s">
        <v>6126</v>
      </c>
      <c r="E1856" s="384" t="s">
        <v>4139</v>
      </c>
      <c r="F1856" s="394" t="s">
        <v>7230</v>
      </c>
      <c r="G1856" s="394" t="s">
        <v>7231</v>
      </c>
      <c r="H1856" s="394" t="s">
        <v>7232</v>
      </c>
      <c r="I1856" s="397">
        <v>400</v>
      </c>
      <c r="J1856" s="394" t="s">
        <v>7097</v>
      </c>
      <c r="K1856" s="384">
        <v>3</v>
      </c>
      <c r="L1856" s="384">
        <v>2</v>
      </c>
      <c r="M1856" s="385" t="s">
        <v>774</v>
      </c>
      <c r="N1856" s="382" t="s">
        <v>7116</v>
      </c>
      <c r="O1856" s="383">
        <v>1.2</v>
      </c>
    </row>
    <row r="1857" spans="1:15" ht="16.8" customHeight="1" thickBot="1" x14ac:dyDescent="0.35">
      <c r="A1857" s="351" t="s">
        <v>776</v>
      </c>
      <c r="B1857" s="393" t="s">
        <v>6067</v>
      </c>
      <c r="C1857" s="365" t="s">
        <v>6135</v>
      </c>
      <c r="D1857" s="366" t="s">
        <v>6126</v>
      </c>
      <c r="E1857" s="384" t="s">
        <v>4139</v>
      </c>
      <c r="F1857" s="394" t="s">
        <v>7230</v>
      </c>
      <c r="G1857" s="394" t="s">
        <v>7231</v>
      </c>
      <c r="H1857" s="394" t="s">
        <v>7232</v>
      </c>
      <c r="I1857" s="397">
        <v>300</v>
      </c>
      <c r="J1857" s="394" t="s">
        <v>7098</v>
      </c>
      <c r="K1857" s="384">
        <v>2</v>
      </c>
      <c r="L1857" s="384">
        <v>2</v>
      </c>
      <c r="M1857" s="385" t="s">
        <v>777</v>
      </c>
      <c r="N1857" s="382" t="s">
        <v>7105</v>
      </c>
      <c r="O1857" s="386">
        <v>600</v>
      </c>
    </row>
    <row r="1858" spans="1:15" ht="16.8" customHeight="1" thickBot="1" x14ac:dyDescent="0.35">
      <c r="A1858" s="351" t="s">
        <v>2231</v>
      </c>
      <c r="B1858" s="435" t="s">
        <v>6107</v>
      </c>
      <c r="C1858" s="365" t="s">
        <v>6135</v>
      </c>
      <c r="D1858" s="366" t="s">
        <v>6126</v>
      </c>
      <c r="E1858" s="384" t="s">
        <v>4139</v>
      </c>
      <c r="F1858" s="394" t="s">
        <v>7230</v>
      </c>
      <c r="G1858" s="394" t="s">
        <v>7231</v>
      </c>
      <c r="H1858" s="394" t="s">
        <v>7232</v>
      </c>
      <c r="I1858" s="397">
        <v>300</v>
      </c>
      <c r="J1858" s="394" t="s">
        <v>7098</v>
      </c>
      <c r="K1858" s="384">
        <v>1</v>
      </c>
      <c r="L1858" s="384">
        <v>2</v>
      </c>
      <c r="M1858" s="385" t="s">
        <v>3008</v>
      </c>
      <c r="N1858" s="382" t="s">
        <v>7098</v>
      </c>
      <c r="O1858" s="386">
        <v>300</v>
      </c>
    </row>
    <row r="1859" spans="1:15" ht="16.8" customHeight="1" thickBot="1" x14ac:dyDescent="0.35">
      <c r="A1859" s="351" t="s">
        <v>2229</v>
      </c>
      <c r="B1859" s="399" t="s">
        <v>1123</v>
      </c>
      <c r="C1859" s="365" t="s">
        <v>6135</v>
      </c>
      <c r="D1859" s="366" t="s">
        <v>6126</v>
      </c>
      <c r="E1859" s="384" t="s">
        <v>4139</v>
      </c>
      <c r="F1859" s="394" t="s">
        <v>7230</v>
      </c>
      <c r="G1859" s="394" t="s">
        <v>7231</v>
      </c>
      <c r="H1859" s="394" t="s">
        <v>7232</v>
      </c>
      <c r="I1859" s="395">
        <v>1</v>
      </c>
      <c r="J1859" s="394" t="s">
        <v>7101</v>
      </c>
      <c r="K1859" s="384">
        <v>3</v>
      </c>
      <c r="L1859" s="384">
        <v>2</v>
      </c>
      <c r="M1859" s="385" t="s">
        <v>2228</v>
      </c>
      <c r="N1859" s="382" t="s">
        <v>7103</v>
      </c>
      <c r="O1859" s="383">
        <v>3</v>
      </c>
    </row>
    <row r="1860" spans="1:15" ht="16.8" customHeight="1" thickBot="1" x14ac:dyDescent="0.35">
      <c r="A1860" s="351" t="s">
        <v>779</v>
      </c>
      <c r="B1860" s="424" t="s">
        <v>6096</v>
      </c>
      <c r="C1860" s="365" t="s">
        <v>6135</v>
      </c>
      <c r="D1860" s="366" t="s">
        <v>6126</v>
      </c>
      <c r="E1860" s="384" t="s">
        <v>4139</v>
      </c>
      <c r="F1860" s="394" t="s">
        <v>7230</v>
      </c>
      <c r="G1860" s="394" t="s">
        <v>7231</v>
      </c>
      <c r="H1860" s="394" t="s">
        <v>7232</v>
      </c>
      <c r="I1860" s="395">
        <v>1.4</v>
      </c>
      <c r="J1860" s="394" t="s">
        <v>7099</v>
      </c>
      <c r="K1860" s="384">
        <v>1</v>
      </c>
      <c r="L1860" s="384">
        <v>2</v>
      </c>
      <c r="M1860" s="385" t="s">
        <v>778</v>
      </c>
      <c r="N1860" s="382" t="s">
        <v>7099</v>
      </c>
      <c r="O1860" s="383">
        <v>1.4</v>
      </c>
    </row>
    <row r="1861" spans="1:15" ht="16.8" customHeight="1" thickBot="1" x14ac:dyDescent="0.35">
      <c r="A1861" s="351" t="s">
        <v>780</v>
      </c>
      <c r="B1861" s="430" t="s">
        <v>6071</v>
      </c>
      <c r="C1861" s="365" t="s">
        <v>6135</v>
      </c>
      <c r="D1861" s="366" t="s">
        <v>6126</v>
      </c>
      <c r="E1861" s="384" t="s">
        <v>4139</v>
      </c>
      <c r="F1861" s="394" t="s">
        <v>7230</v>
      </c>
      <c r="G1861" s="394" t="s">
        <v>7231</v>
      </c>
      <c r="H1861" s="394" t="s">
        <v>7232</v>
      </c>
      <c r="I1861" s="397">
        <v>300</v>
      </c>
      <c r="J1861" s="394" t="s">
        <v>7098</v>
      </c>
      <c r="K1861" s="384">
        <v>1</v>
      </c>
      <c r="L1861" s="384">
        <v>2</v>
      </c>
      <c r="M1861" s="385" t="s">
        <v>781</v>
      </c>
      <c r="N1861" s="382" t="s">
        <v>7098</v>
      </c>
      <c r="O1861" s="386">
        <v>300</v>
      </c>
    </row>
    <row r="1862" spans="1:15" ht="16.8" customHeight="1" thickBot="1" x14ac:dyDescent="0.35">
      <c r="A1862" s="351" t="s">
        <v>94</v>
      </c>
      <c r="B1862" s="398" t="s">
        <v>6871</v>
      </c>
      <c r="C1862" s="365" t="s">
        <v>6135</v>
      </c>
      <c r="D1862" s="366" t="s">
        <v>6126</v>
      </c>
      <c r="E1862" s="384" t="s">
        <v>4139</v>
      </c>
      <c r="F1862" s="394" t="s">
        <v>7230</v>
      </c>
      <c r="G1862" s="394" t="s">
        <v>7231</v>
      </c>
      <c r="H1862" s="394" t="s">
        <v>7232</v>
      </c>
      <c r="I1862" s="397">
        <v>300</v>
      </c>
      <c r="J1862" s="394" t="s">
        <v>7098</v>
      </c>
      <c r="K1862" s="384">
        <v>1</v>
      </c>
      <c r="L1862" s="384">
        <v>2</v>
      </c>
      <c r="M1862" s="385" t="s">
        <v>148</v>
      </c>
      <c r="N1862" s="382" t="s">
        <v>7098</v>
      </c>
      <c r="O1862" s="386">
        <v>300</v>
      </c>
    </row>
    <row r="1863" spans="1:15" ht="16.8" customHeight="1" thickBot="1" x14ac:dyDescent="0.35">
      <c r="A1863" s="351" t="s">
        <v>783</v>
      </c>
      <c r="B1863" s="399" t="s">
        <v>6104</v>
      </c>
      <c r="C1863" s="365" t="s">
        <v>6135</v>
      </c>
      <c r="D1863" s="366" t="s">
        <v>6126</v>
      </c>
      <c r="E1863" s="384" t="s">
        <v>4139</v>
      </c>
      <c r="F1863" s="394" t="s">
        <v>7230</v>
      </c>
      <c r="G1863" s="394" t="s">
        <v>7231</v>
      </c>
      <c r="H1863" s="394" t="s">
        <v>7232</v>
      </c>
      <c r="I1863" s="395">
        <v>1</v>
      </c>
      <c r="J1863" s="394" t="s">
        <v>7101</v>
      </c>
      <c r="K1863" s="384">
        <v>1</v>
      </c>
      <c r="L1863" s="384">
        <v>2</v>
      </c>
      <c r="M1863" s="385" t="s">
        <v>782</v>
      </c>
      <c r="N1863" s="382" t="s">
        <v>7101</v>
      </c>
      <c r="O1863" s="383">
        <v>1</v>
      </c>
    </row>
    <row r="1864" spans="1:15" ht="16.8" customHeight="1" thickBot="1" x14ac:dyDescent="0.35">
      <c r="A1864" s="351" t="s">
        <v>2231</v>
      </c>
      <c r="B1864" s="400" t="s">
        <v>6093</v>
      </c>
      <c r="C1864" s="365" t="s">
        <v>6135</v>
      </c>
      <c r="D1864" s="366" t="s">
        <v>6126</v>
      </c>
      <c r="E1864" s="384" t="s">
        <v>4139</v>
      </c>
      <c r="F1864" s="394" t="s">
        <v>7230</v>
      </c>
      <c r="G1864" s="394" t="s">
        <v>7231</v>
      </c>
      <c r="H1864" s="394" t="s">
        <v>7232</v>
      </c>
      <c r="I1864" s="397">
        <v>700</v>
      </c>
      <c r="J1864" s="394" t="s">
        <v>7107</v>
      </c>
      <c r="K1864" s="384">
        <v>2</v>
      </c>
      <c r="L1864" s="384">
        <v>2</v>
      </c>
      <c r="M1864" s="385" t="s">
        <v>2230</v>
      </c>
      <c r="N1864" s="382" t="s">
        <v>7119</v>
      </c>
      <c r="O1864" s="383">
        <v>1.4</v>
      </c>
    </row>
    <row r="1865" spans="1:15" ht="16.8" customHeight="1" thickBot="1" x14ac:dyDescent="0.35">
      <c r="A1865" s="351" t="s">
        <v>1607</v>
      </c>
      <c r="B1865" s="409" t="s">
        <v>6076</v>
      </c>
      <c r="C1865" s="365" t="s">
        <v>6135</v>
      </c>
      <c r="D1865" s="366" t="s">
        <v>6126</v>
      </c>
      <c r="E1865" s="384" t="s">
        <v>4139</v>
      </c>
      <c r="F1865" s="394" t="s">
        <v>7230</v>
      </c>
      <c r="G1865" s="394" t="s">
        <v>7231</v>
      </c>
      <c r="H1865" s="394" t="s">
        <v>7232</v>
      </c>
      <c r="I1865" s="397">
        <v>500</v>
      </c>
      <c r="J1865" s="394" t="s">
        <v>7095</v>
      </c>
      <c r="K1865" s="384">
        <v>2</v>
      </c>
      <c r="L1865" s="384">
        <v>2</v>
      </c>
      <c r="M1865" s="385" t="s">
        <v>1606</v>
      </c>
      <c r="N1865" s="382" t="s">
        <v>7096</v>
      </c>
      <c r="O1865" s="383">
        <v>1</v>
      </c>
    </row>
    <row r="1866" spans="1:15" ht="16.8" customHeight="1" thickBot="1" x14ac:dyDescent="0.35">
      <c r="A1866" s="351" t="s">
        <v>3130</v>
      </c>
      <c r="B1866" s="429" t="s">
        <v>6086</v>
      </c>
      <c r="C1866" s="365" t="s">
        <v>6135</v>
      </c>
      <c r="D1866" s="366" t="s">
        <v>6126</v>
      </c>
      <c r="E1866" s="384" t="s">
        <v>4139</v>
      </c>
      <c r="F1866" s="394" t="s">
        <v>7230</v>
      </c>
      <c r="G1866" s="394" t="s">
        <v>7231</v>
      </c>
      <c r="H1866" s="394" t="s">
        <v>7232</v>
      </c>
      <c r="I1866" s="397">
        <v>700</v>
      </c>
      <c r="J1866" s="394" t="s">
        <v>7107</v>
      </c>
      <c r="K1866" s="384">
        <v>2</v>
      </c>
      <c r="L1866" s="384">
        <v>2</v>
      </c>
      <c r="M1866" s="385" t="s">
        <v>3131</v>
      </c>
      <c r="N1866" s="382" t="s">
        <v>7119</v>
      </c>
      <c r="O1866" s="383">
        <v>1.4</v>
      </c>
    </row>
    <row r="1867" spans="1:15" ht="16.8" customHeight="1" thickBot="1" x14ac:dyDescent="0.35">
      <c r="A1867" s="351" t="s">
        <v>2233</v>
      </c>
      <c r="B1867" s="365" t="s">
        <v>6973</v>
      </c>
      <c r="C1867" s="365" t="s">
        <v>6135</v>
      </c>
      <c r="D1867" s="366" t="s">
        <v>6126</v>
      </c>
      <c r="E1867" s="384" t="s">
        <v>4139</v>
      </c>
      <c r="F1867" s="394" t="s">
        <v>7230</v>
      </c>
      <c r="G1867" s="394" t="s">
        <v>7231</v>
      </c>
      <c r="H1867" s="394" t="s">
        <v>7232</v>
      </c>
      <c r="I1867" s="397">
        <v>300</v>
      </c>
      <c r="J1867" s="394" t="s">
        <v>7098</v>
      </c>
      <c r="K1867" s="384">
        <v>1</v>
      </c>
      <c r="L1867" s="384">
        <v>2</v>
      </c>
      <c r="M1867" s="385" t="s">
        <v>2232</v>
      </c>
      <c r="N1867" s="382" t="s">
        <v>7098</v>
      </c>
      <c r="O1867" s="386">
        <v>300</v>
      </c>
    </row>
    <row r="1868" spans="1:15" ht="16.8" customHeight="1" thickBot="1" x14ac:dyDescent="0.35">
      <c r="A1868" s="351" t="s">
        <v>2229</v>
      </c>
      <c r="B1868" s="365" t="s">
        <v>6973</v>
      </c>
      <c r="C1868" s="365" t="s">
        <v>6135</v>
      </c>
      <c r="D1868" s="366" t="s">
        <v>6126</v>
      </c>
      <c r="E1868" s="384" t="s">
        <v>4139</v>
      </c>
      <c r="F1868" s="394" t="s">
        <v>7230</v>
      </c>
      <c r="G1868" s="394" t="s">
        <v>7231</v>
      </c>
      <c r="H1868" s="394" t="s">
        <v>7232</v>
      </c>
      <c r="I1868" s="397">
        <v>300</v>
      </c>
      <c r="J1868" s="394" t="s">
        <v>7098</v>
      </c>
      <c r="K1868" s="384">
        <v>1</v>
      </c>
      <c r="L1868" s="384">
        <v>2</v>
      </c>
      <c r="M1868" s="385" t="s">
        <v>2234</v>
      </c>
      <c r="N1868" s="382" t="s">
        <v>7098</v>
      </c>
      <c r="O1868" s="386">
        <v>300</v>
      </c>
    </row>
    <row r="1869" spans="1:15" ht="16.8" customHeight="1" thickBot="1" x14ac:dyDescent="0.35">
      <c r="A1869" s="351" t="s">
        <v>3654</v>
      </c>
      <c r="B1869" s="410" t="s">
        <v>6055</v>
      </c>
      <c r="C1869" s="365" t="s">
        <v>6135</v>
      </c>
      <c r="D1869" s="366" t="s">
        <v>6126</v>
      </c>
      <c r="E1869" s="384" t="s">
        <v>4139</v>
      </c>
      <c r="F1869" s="394" t="s">
        <v>7230</v>
      </c>
      <c r="G1869" s="394" t="s">
        <v>7231</v>
      </c>
      <c r="H1869" s="394" t="s">
        <v>7232</v>
      </c>
      <c r="I1869" s="395">
        <v>1</v>
      </c>
      <c r="J1869" s="394" t="s">
        <v>7101</v>
      </c>
      <c r="K1869" s="384">
        <v>1</v>
      </c>
      <c r="L1869" s="384">
        <v>2</v>
      </c>
      <c r="M1869" s="385" t="s">
        <v>3655</v>
      </c>
      <c r="N1869" s="382" t="s">
        <v>7101</v>
      </c>
      <c r="O1869" s="383">
        <v>1</v>
      </c>
    </row>
    <row r="1870" spans="1:15" ht="16.8" customHeight="1" thickBot="1" x14ac:dyDescent="0.35">
      <c r="A1870" s="351" t="s">
        <v>3411</v>
      </c>
      <c r="B1870" s="410" t="s">
        <v>6055</v>
      </c>
      <c r="C1870" s="365" t="s">
        <v>6135</v>
      </c>
      <c r="D1870" s="366" t="s">
        <v>6126</v>
      </c>
      <c r="E1870" s="384" t="s">
        <v>4139</v>
      </c>
      <c r="F1870" s="394" t="s">
        <v>7230</v>
      </c>
      <c r="G1870" s="394" t="s">
        <v>7231</v>
      </c>
      <c r="H1870" s="394" t="s">
        <v>7232</v>
      </c>
      <c r="I1870" s="397">
        <v>500</v>
      </c>
      <c r="J1870" s="394" t="s">
        <v>7095</v>
      </c>
      <c r="K1870" s="384">
        <v>2</v>
      </c>
      <c r="L1870" s="384">
        <v>2</v>
      </c>
      <c r="M1870" s="385" t="s">
        <v>3412</v>
      </c>
      <c r="N1870" s="382" t="s">
        <v>7096</v>
      </c>
      <c r="O1870" s="383">
        <v>1</v>
      </c>
    </row>
    <row r="1871" spans="1:15" ht="16.8" customHeight="1" thickBot="1" x14ac:dyDescent="0.35">
      <c r="A1871" s="351" t="s">
        <v>5790</v>
      </c>
      <c r="B1871" s="410" t="s">
        <v>6055</v>
      </c>
      <c r="C1871" s="365" t="s">
        <v>6135</v>
      </c>
      <c r="D1871" s="366" t="s">
        <v>6126</v>
      </c>
      <c r="E1871" s="384" t="s">
        <v>4139</v>
      </c>
      <c r="F1871" s="394" t="s">
        <v>7230</v>
      </c>
      <c r="G1871" s="394" t="s">
        <v>7231</v>
      </c>
      <c r="H1871" s="394" t="s">
        <v>7232</v>
      </c>
      <c r="I1871" s="397">
        <v>300</v>
      </c>
      <c r="J1871" s="394" t="s">
        <v>7098</v>
      </c>
      <c r="K1871" s="384">
        <v>1</v>
      </c>
      <c r="L1871" s="384">
        <v>2</v>
      </c>
      <c r="M1871" s="385" t="s">
        <v>5791</v>
      </c>
      <c r="N1871" s="382" t="s">
        <v>7098</v>
      </c>
      <c r="O1871" s="386">
        <v>300</v>
      </c>
    </row>
    <row r="1872" spans="1:15" ht="16.8" customHeight="1" thickBot="1" x14ac:dyDescent="0.35">
      <c r="A1872" s="351" t="s">
        <v>2015</v>
      </c>
      <c r="B1872" s="410" t="s">
        <v>6055</v>
      </c>
      <c r="C1872" s="365" t="s">
        <v>6135</v>
      </c>
      <c r="D1872" s="366" t="s">
        <v>6126</v>
      </c>
      <c r="E1872" s="384" t="s">
        <v>4139</v>
      </c>
      <c r="F1872" s="394" t="s">
        <v>7230</v>
      </c>
      <c r="G1872" s="394" t="s">
        <v>7231</v>
      </c>
      <c r="H1872" s="394" t="s">
        <v>7232</v>
      </c>
      <c r="I1872" s="397">
        <v>300</v>
      </c>
      <c r="J1872" s="394" t="s">
        <v>7098</v>
      </c>
      <c r="K1872" s="384">
        <v>2</v>
      </c>
      <c r="L1872" s="384">
        <v>2</v>
      </c>
      <c r="M1872" s="385" t="s">
        <v>2881</v>
      </c>
      <c r="N1872" s="382" t="s">
        <v>7105</v>
      </c>
      <c r="O1872" s="386">
        <v>600</v>
      </c>
    </row>
    <row r="1873" spans="1:15" ht="16.8" customHeight="1" thickBot="1" x14ac:dyDescent="0.35">
      <c r="A1873" s="351" t="s">
        <v>2520</v>
      </c>
      <c r="B1873" s="421" t="s">
        <v>6099</v>
      </c>
      <c r="C1873" s="365" t="s">
        <v>6135</v>
      </c>
      <c r="D1873" s="366" t="s">
        <v>6126</v>
      </c>
      <c r="E1873" s="384" t="s">
        <v>4139</v>
      </c>
      <c r="F1873" s="394" t="s">
        <v>7230</v>
      </c>
      <c r="G1873" s="394" t="s">
        <v>7231</v>
      </c>
      <c r="H1873" s="394" t="s">
        <v>7232</v>
      </c>
      <c r="I1873" s="397">
        <v>300</v>
      </c>
      <c r="J1873" s="394" t="s">
        <v>7098</v>
      </c>
      <c r="K1873" s="384">
        <v>3</v>
      </c>
      <c r="L1873" s="384">
        <v>2</v>
      </c>
      <c r="M1873" s="385" t="s">
        <v>2519</v>
      </c>
      <c r="N1873" s="382" t="s">
        <v>7100</v>
      </c>
      <c r="O1873" s="386">
        <v>900</v>
      </c>
    </row>
    <row r="1874" spans="1:15" ht="16.8" customHeight="1" thickBot="1" x14ac:dyDescent="0.35">
      <c r="A1874" s="351" t="s">
        <v>3192</v>
      </c>
      <c r="B1874" s="411" t="s">
        <v>6087</v>
      </c>
      <c r="C1874" s="365" t="s">
        <v>6135</v>
      </c>
      <c r="D1874" s="366" t="s">
        <v>6126</v>
      </c>
      <c r="E1874" s="384" t="s">
        <v>4139</v>
      </c>
      <c r="F1874" s="394" t="s">
        <v>7230</v>
      </c>
      <c r="G1874" s="394" t="s">
        <v>7231</v>
      </c>
      <c r="H1874" s="394" t="s">
        <v>7232</v>
      </c>
      <c r="I1874" s="397">
        <v>300</v>
      </c>
      <c r="J1874" s="394" t="s">
        <v>7098</v>
      </c>
      <c r="K1874" s="384">
        <v>2</v>
      </c>
      <c r="L1874" s="384">
        <v>2</v>
      </c>
      <c r="M1874" s="385" t="s">
        <v>3414</v>
      </c>
      <c r="N1874" s="382" t="s">
        <v>7105</v>
      </c>
      <c r="O1874" s="386">
        <v>600</v>
      </c>
    </row>
    <row r="1875" spans="1:15" ht="16.8" customHeight="1" thickBot="1" x14ac:dyDescent="0.35">
      <c r="A1875" s="351" t="s">
        <v>4458</v>
      </c>
      <c r="B1875" s="415" t="s">
        <v>6886</v>
      </c>
      <c r="C1875" s="365" t="s">
        <v>6135</v>
      </c>
      <c r="D1875" s="366" t="s">
        <v>6126</v>
      </c>
      <c r="E1875" s="384" t="s">
        <v>4139</v>
      </c>
      <c r="F1875" s="394" t="s">
        <v>7230</v>
      </c>
      <c r="G1875" s="394" t="s">
        <v>7231</v>
      </c>
      <c r="H1875" s="394" t="s">
        <v>7232</v>
      </c>
      <c r="I1875" s="397">
        <v>300</v>
      </c>
      <c r="J1875" s="394" t="s">
        <v>7098</v>
      </c>
      <c r="K1875" s="384">
        <v>1</v>
      </c>
      <c r="L1875" s="384">
        <v>2</v>
      </c>
      <c r="M1875" s="385" t="s">
        <v>7044</v>
      </c>
      <c r="N1875" s="382" t="s">
        <v>7098</v>
      </c>
      <c r="O1875" s="386">
        <v>300</v>
      </c>
    </row>
    <row r="1876" spans="1:15" ht="16.8" customHeight="1" thickBot="1" x14ac:dyDescent="0.35">
      <c r="A1876" s="351" t="s">
        <v>2231</v>
      </c>
      <c r="B1876" s="404" t="s">
        <v>6083</v>
      </c>
      <c r="C1876" s="365" t="s">
        <v>6135</v>
      </c>
      <c r="D1876" s="366" t="s">
        <v>6126</v>
      </c>
      <c r="E1876" s="384" t="s">
        <v>4139</v>
      </c>
      <c r="F1876" s="394" t="s">
        <v>7230</v>
      </c>
      <c r="G1876" s="394" t="s">
        <v>7231</v>
      </c>
      <c r="H1876" s="394" t="s">
        <v>7232</v>
      </c>
      <c r="I1876" s="395">
        <v>2.1</v>
      </c>
      <c r="J1876" s="394" t="s">
        <v>7128</v>
      </c>
      <c r="K1876" s="384">
        <v>1</v>
      </c>
      <c r="L1876" s="384">
        <v>2</v>
      </c>
      <c r="M1876" s="385" t="s">
        <v>5792</v>
      </c>
      <c r="N1876" s="382" t="s">
        <v>7128</v>
      </c>
      <c r="O1876" s="383">
        <v>2.1</v>
      </c>
    </row>
    <row r="1877" spans="1:15" ht="16.8" customHeight="1" thickBot="1" x14ac:dyDescent="0.35">
      <c r="A1877" s="351" t="s">
        <v>5794</v>
      </c>
      <c r="B1877" s="404" t="s">
        <v>6083</v>
      </c>
      <c r="C1877" s="365" t="s">
        <v>6135</v>
      </c>
      <c r="D1877" s="366" t="s">
        <v>6126</v>
      </c>
      <c r="E1877" s="384" t="s">
        <v>4139</v>
      </c>
      <c r="F1877" s="394" t="s">
        <v>7230</v>
      </c>
      <c r="G1877" s="394" t="s">
        <v>7231</v>
      </c>
      <c r="H1877" s="394" t="s">
        <v>7232</v>
      </c>
      <c r="I1877" s="397">
        <v>500</v>
      </c>
      <c r="J1877" s="394" t="s">
        <v>7095</v>
      </c>
      <c r="K1877" s="384">
        <v>1</v>
      </c>
      <c r="L1877" s="384">
        <v>2</v>
      </c>
      <c r="M1877" s="385" t="s">
        <v>5793</v>
      </c>
      <c r="N1877" s="382" t="s">
        <v>7095</v>
      </c>
      <c r="O1877" s="386">
        <v>500</v>
      </c>
    </row>
    <row r="1878" spans="1:15" ht="16.8" customHeight="1" thickBot="1" x14ac:dyDescent="0.35">
      <c r="A1878" s="351" t="s">
        <v>5915</v>
      </c>
      <c r="B1878" s="396" t="s">
        <v>6110</v>
      </c>
      <c r="C1878" s="365" t="s">
        <v>6135</v>
      </c>
      <c r="D1878" s="366" t="s">
        <v>6126</v>
      </c>
      <c r="E1878" s="384" t="s">
        <v>4139</v>
      </c>
      <c r="F1878" s="394" t="s">
        <v>7230</v>
      </c>
      <c r="G1878" s="394" t="s">
        <v>7231</v>
      </c>
      <c r="H1878" s="394" t="s">
        <v>7232</v>
      </c>
      <c r="I1878" s="397">
        <v>300</v>
      </c>
      <c r="J1878" s="394" t="s">
        <v>7098</v>
      </c>
      <c r="K1878" s="384">
        <v>2</v>
      </c>
      <c r="L1878" s="384">
        <v>2</v>
      </c>
      <c r="M1878" s="385" t="s">
        <v>7046</v>
      </c>
      <c r="N1878" s="382" t="s">
        <v>7105</v>
      </c>
      <c r="O1878" s="386">
        <v>600</v>
      </c>
    </row>
    <row r="1879" spans="1:15" ht="16.8" customHeight="1" thickBot="1" x14ac:dyDescent="0.35">
      <c r="A1879" s="351" t="s">
        <v>6933</v>
      </c>
      <c r="B1879" s="396" t="s">
        <v>6110</v>
      </c>
      <c r="C1879" s="365" t="s">
        <v>6135</v>
      </c>
      <c r="D1879" s="366" t="s">
        <v>6126</v>
      </c>
      <c r="E1879" s="384" t="s">
        <v>4139</v>
      </c>
      <c r="F1879" s="394" t="s">
        <v>7230</v>
      </c>
      <c r="G1879" s="394" t="s">
        <v>7231</v>
      </c>
      <c r="H1879" s="394" t="s">
        <v>7232</v>
      </c>
      <c r="I1879" s="395">
        <v>1</v>
      </c>
      <c r="J1879" s="394" t="s">
        <v>7101</v>
      </c>
      <c r="K1879" s="384">
        <v>2</v>
      </c>
      <c r="L1879" s="384">
        <v>2</v>
      </c>
      <c r="M1879" s="385" t="s">
        <v>7045</v>
      </c>
      <c r="N1879" s="382" t="s">
        <v>7114</v>
      </c>
      <c r="O1879" s="383">
        <v>2</v>
      </c>
    </row>
    <row r="1880" spans="1:15" ht="16.8" customHeight="1" thickBot="1" x14ac:dyDescent="0.35">
      <c r="A1880" s="351" t="s">
        <v>6935</v>
      </c>
      <c r="B1880" s="396" t="s">
        <v>6111</v>
      </c>
      <c r="C1880" s="365" t="s">
        <v>6135</v>
      </c>
      <c r="D1880" s="366" t="s">
        <v>6126</v>
      </c>
      <c r="E1880" s="384" t="s">
        <v>4139</v>
      </c>
      <c r="F1880" s="394" t="s">
        <v>7230</v>
      </c>
      <c r="G1880" s="394" t="s">
        <v>7231</v>
      </c>
      <c r="H1880" s="394" t="s">
        <v>7232</v>
      </c>
      <c r="I1880" s="397">
        <v>300</v>
      </c>
      <c r="J1880" s="394" t="s">
        <v>7098</v>
      </c>
      <c r="K1880" s="384">
        <v>3</v>
      </c>
      <c r="L1880" s="384">
        <v>2</v>
      </c>
      <c r="M1880" s="385" t="s">
        <v>7050</v>
      </c>
      <c r="N1880" s="382" t="s">
        <v>7100</v>
      </c>
      <c r="O1880" s="386">
        <v>900</v>
      </c>
    </row>
    <row r="1881" spans="1:15" ht="16.8" customHeight="1" thickBot="1" x14ac:dyDescent="0.35">
      <c r="A1881" s="351" t="s">
        <v>2233</v>
      </c>
      <c r="B1881" s="396" t="s">
        <v>6111</v>
      </c>
      <c r="C1881" s="365" t="s">
        <v>6135</v>
      </c>
      <c r="D1881" s="366" t="s">
        <v>6126</v>
      </c>
      <c r="E1881" s="384" t="s">
        <v>4139</v>
      </c>
      <c r="F1881" s="394" t="s">
        <v>7230</v>
      </c>
      <c r="G1881" s="394" t="s">
        <v>7231</v>
      </c>
      <c r="H1881" s="394" t="s">
        <v>7232</v>
      </c>
      <c r="I1881" s="397">
        <v>300</v>
      </c>
      <c r="J1881" s="394" t="s">
        <v>7098</v>
      </c>
      <c r="K1881" s="384">
        <v>2</v>
      </c>
      <c r="L1881" s="384">
        <v>2</v>
      </c>
      <c r="M1881" s="385" t="s">
        <v>7049</v>
      </c>
      <c r="N1881" s="382" t="s">
        <v>7105</v>
      </c>
      <c r="O1881" s="386">
        <v>600</v>
      </c>
    </row>
    <row r="1882" spans="1:15" ht="16.8" customHeight="1" thickBot="1" x14ac:dyDescent="0.35">
      <c r="A1882" s="351" t="s">
        <v>94</v>
      </c>
      <c r="B1882" s="396" t="s">
        <v>6111</v>
      </c>
      <c r="C1882" s="365" t="s">
        <v>6135</v>
      </c>
      <c r="D1882" s="366" t="s">
        <v>6126</v>
      </c>
      <c r="E1882" s="384" t="s">
        <v>4139</v>
      </c>
      <c r="F1882" s="394" t="s">
        <v>7230</v>
      </c>
      <c r="G1882" s="394" t="s">
        <v>7231</v>
      </c>
      <c r="H1882" s="394" t="s">
        <v>7232</v>
      </c>
      <c r="I1882" s="397">
        <v>300</v>
      </c>
      <c r="J1882" s="394" t="s">
        <v>7098</v>
      </c>
      <c r="K1882" s="384">
        <v>2</v>
      </c>
      <c r="L1882" s="384">
        <v>2</v>
      </c>
      <c r="M1882" s="385" t="s">
        <v>7047</v>
      </c>
      <c r="N1882" s="382" t="s">
        <v>7105</v>
      </c>
      <c r="O1882" s="386">
        <v>600</v>
      </c>
    </row>
    <row r="1883" spans="1:15" ht="16.8" customHeight="1" thickBot="1" x14ac:dyDescent="0.35">
      <c r="A1883" s="351" t="s">
        <v>6934</v>
      </c>
      <c r="B1883" s="396" t="s">
        <v>6111</v>
      </c>
      <c r="C1883" s="365" t="s">
        <v>6135</v>
      </c>
      <c r="D1883" s="366" t="s">
        <v>6126</v>
      </c>
      <c r="E1883" s="384" t="s">
        <v>4139</v>
      </c>
      <c r="F1883" s="394" t="s">
        <v>7230</v>
      </c>
      <c r="G1883" s="394" t="s">
        <v>7231</v>
      </c>
      <c r="H1883" s="394" t="s">
        <v>7232</v>
      </c>
      <c r="I1883" s="397">
        <v>300</v>
      </c>
      <c r="J1883" s="394" t="s">
        <v>7098</v>
      </c>
      <c r="K1883" s="384">
        <v>1</v>
      </c>
      <c r="L1883" s="384">
        <v>2</v>
      </c>
      <c r="M1883" s="385" t="s">
        <v>7048</v>
      </c>
      <c r="N1883" s="382" t="s">
        <v>7098</v>
      </c>
      <c r="O1883" s="386">
        <v>300</v>
      </c>
    </row>
    <row r="1884" spans="1:15" ht="16.8" customHeight="1" thickBot="1" x14ac:dyDescent="0.35">
      <c r="A1884" s="351" t="s">
        <v>5911</v>
      </c>
      <c r="B1884" s="396" t="s">
        <v>6111</v>
      </c>
      <c r="C1884" s="365" t="s">
        <v>6135</v>
      </c>
      <c r="D1884" s="366" t="s">
        <v>6126</v>
      </c>
      <c r="E1884" s="384" t="s">
        <v>4139</v>
      </c>
      <c r="F1884" s="394" t="s">
        <v>7230</v>
      </c>
      <c r="G1884" s="394" t="s">
        <v>7231</v>
      </c>
      <c r="H1884" s="394" t="s">
        <v>7232</v>
      </c>
      <c r="I1884" s="397">
        <v>300</v>
      </c>
      <c r="J1884" s="394" t="s">
        <v>7098</v>
      </c>
      <c r="K1884" s="384">
        <v>1</v>
      </c>
      <c r="L1884" s="384">
        <v>2</v>
      </c>
      <c r="M1884" s="385" t="s">
        <v>7138</v>
      </c>
      <c r="N1884" s="382" t="s">
        <v>7098</v>
      </c>
      <c r="O1884" s="386">
        <v>300</v>
      </c>
    </row>
    <row r="1885" spans="1:15" ht="16.8" customHeight="1" thickBot="1" x14ac:dyDescent="0.35">
      <c r="A1885" s="351" t="s">
        <v>6936</v>
      </c>
      <c r="B1885" s="436" t="s">
        <v>6987</v>
      </c>
      <c r="C1885" s="365" t="s">
        <v>6135</v>
      </c>
      <c r="D1885" s="366" t="s">
        <v>6126</v>
      </c>
      <c r="E1885" s="384" t="s">
        <v>4139</v>
      </c>
      <c r="F1885" s="394" t="s">
        <v>7230</v>
      </c>
      <c r="G1885" s="394" t="s">
        <v>7231</v>
      </c>
      <c r="H1885" s="394" t="s">
        <v>7232</v>
      </c>
      <c r="I1885" s="395">
        <v>1</v>
      </c>
      <c r="J1885" s="394" t="s">
        <v>7101</v>
      </c>
      <c r="K1885" s="384">
        <v>1</v>
      </c>
      <c r="L1885" s="384">
        <v>2</v>
      </c>
      <c r="M1885" s="385" t="s">
        <v>7051</v>
      </c>
      <c r="N1885" s="382" t="s">
        <v>7101</v>
      </c>
      <c r="O1885" s="383">
        <v>1</v>
      </c>
    </row>
    <row r="1886" spans="1:15" ht="16.8" customHeight="1" thickBot="1" x14ac:dyDescent="0.35">
      <c r="A1886" s="351" t="s">
        <v>6937</v>
      </c>
      <c r="B1886" s="425" t="s">
        <v>6970</v>
      </c>
      <c r="C1886" s="365" t="s">
        <v>6135</v>
      </c>
      <c r="D1886" s="366" t="s">
        <v>6126</v>
      </c>
      <c r="E1886" s="384" t="s">
        <v>4139</v>
      </c>
      <c r="F1886" s="394" t="s">
        <v>7230</v>
      </c>
      <c r="G1886" s="394" t="s">
        <v>7231</v>
      </c>
      <c r="H1886" s="394" t="s">
        <v>7232</v>
      </c>
      <c r="I1886" s="397">
        <v>700</v>
      </c>
      <c r="J1886" s="394" t="s">
        <v>7107</v>
      </c>
      <c r="K1886" s="384">
        <v>1</v>
      </c>
      <c r="L1886" s="384">
        <v>2</v>
      </c>
      <c r="M1886" s="385" t="s">
        <v>7052</v>
      </c>
      <c r="N1886" s="382" t="s">
        <v>7107</v>
      </c>
      <c r="O1886" s="386">
        <v>700</v>
      </c>
    </row>
    <row r="1887" spans="1:15" ht="16.8" customHeight="1" thickBot="1" x14ac:dyDescent="0.35">
      <c r="A1887" s="351" t="s">
        <v>6938</v>
      </c>
      <c r="B1887" s="425" t="s">
        <v>6970</v>
      </c>
      <c r="C1887" s="365" t="s">
        <v>6135</v>
      </c>
      <c r="D1887" s="366" t="s">
        <v>6126</v>
      </c>
      <c r="E1887" s="384" t="s">
        <v>4139</v>
      </c>
      <c r="F1887" s="394" t="s">
        <v>7230</v>
      </c>
      <c r="G1887" s="394" t="s">
        <v>7231</v>
      </c>
      <c r="H1887" s="394" t="s">
        <v>7232</v>
      </c>
      <c r="I1887" s="397">
        <v>300</v>
      </c>
      <c r="J1887" s="394" t="s">
        <v>7098</v>
      </c>
      <c r="K1887" s="384">
        <v>1</v>
      </c>
      <c r="L1887" s="384">
        <v>2</v>
      </c>
      <c r="M1887" s="385" t="s">
        <v>7053</v>
      </c>
      <c r="N1887" s="382" t="s">
        <v>7098</v>
      </c>
      <c r="O1887" s="386">
        <v>300</v>
      </c>
    </row>
    <row r="1888" spans="1:15" ht="16.8" customHeight="1" thickBot="1" x14ac:dyDescent="0.35">
      <c r="A1888" s="351" t="s">
        <v>1149</v>
      </c>
      <c r="B1888" s="420" t="s">
        <v>6078</v>
      </c>
      <c r="C1888" s="365" t="s">
        <v>6135</v>
      </c>
      <c r="D1888" s="366" t="s">
        <v>6126</v>
      </c>
      <c r="E1888" s="384" t="s">
        <v>4139</v>
      </c>
      <c r="F1888" s="394" t="s">
        <v>7230</v>
      </c>
      <c r="G1888" s="394" t="s">
        <v>7231</v>
      </c>
      <c r="H1888" s="394" t="s">
        <v>7232</v>
      </c>
      <c r="I1888" s="397">
        <v>300</v>
      </c>
      <c r="J1888" s="394" t="s">
        <v>7098</v>
      </c>
      <c r="K1888" s="384">
        <v>1</v>
      </c>
      <c r="L1888" s="384">
        <v>3</v>
      </c>
      <c r="M1888" s="385" t="s">
        <v>1150</v>
      </c>
      <c r="N1888" s="382" t="s">
        <v>7098</v>
      </c>
      <c r="O1888" s="386">
        <v>300</v>
      </c>
    </row>
    <row r="1889" spans="1:15" ht="16.8" customHeight="1" thickBot="1" x14ac:dyDescent="0.35">
      <c r="A1889" s="351" t="s">
        <v>2238</v>
      </c>
      <c r="B1889" s="427" t="s">
        <v>1102</v>
      </c>
      <c r="C1889" s="365" t="s">
        <v>6135</v>
      </c>
      <c r="D1889" s="366" t="s">
        <v>6126</v>
      </c>
      <c r="E1889" s="384" t="s">
        <v>4139</v>
      </c>
      <c r="F1889" s="394" t="s">
        <v>7230</v>
      </c>
      <c r="G1889" s="394" t="s">
        <v>7231</v>
      </c>
      <c r="H1889" s="394" t="s">
        <v>7232</v>
      </c>
      <c r="I1889" s="397">
        <v>300</v>
      </c>
      <c r="J1889" s="394" t="s">
        <v>7098</v>
      </c>
      <c r="K1889" s="384">
        <v>1</v>
      </c>
      <c r="L1889" s="384">
        <v>3</v>
      </c>
      <c r="M1889" s="385" t="s">
        <v>2237</v>
      </c>
      <c r="N1889" s="382" t="s">
        <v>7098</v>
      </c>
      <c r="O1889" s="386">
        <v>300</v>
      </c>
    </row>
    <row r="1890" spans="1:15" ht="16.8" customHeight="1" thickBot="1" x14ac:dyDescent="0.35">
      <c r="A1890" s="351" t="s">
        <v>158</v>
      </c>
      <c r="B1890" s="427" t="s">
        <v>1102</v>
      </c>
      <c r="C1890" s="365" t="s">
        <v>6135</v>
      </c>
      <c r="D1890" s="366" t="s">
        <v>6126</v>
      </c>
      <c r="E1890" s="384" t="s">
        <v>4139</v>
      </c>
      <c r="F1890" s="394" t="s">
        <v>7230</v>
      </c>
      <c r="G1890" s="394" t="s">
        <v>7231</v>
      </c>
      <c r="H1890" s="394" t="s">
        <v>7232</v>
      </c>
      <c r="I1890" s="397">
        <v>300</v>
      </c>
      <c r="J1890" s="394" t="s">
        <v>7098</v>
      </c>
      <c r="K1890" s="384">
        <v>1</v>
      </c>
      <c r="L1890" s="384">
        <v>3</v>
      </c>
      <c r="M1890" s="385" t="s">
        <v>159</v>
      </c>
      <c r="N1890" s="382" t="s">
        <v>7098</v>
      </c>
      <c r="O1890" s="386">
        <v>300</v>
      </c>
    </row>
    <row r="1891" spans="1:15" ht="16.8" customHeight="1" thickBot="1" x14ac:dyDescent="0.35">
      <c r="A1891" s="351" t="s">
        <v>4389</v>
      </c>
      <c r="B1891" s="431" t="s">
        <v>6069</v>
      </c>
      <c r="C1891" s="365" t="s">
        <v>6135</v>
      </c>
      <c r="D1891" s="366" t="s">
        <v>6126</v>
      </c>
      <c r="E1891" s="384" t="s">
        <v>4139</v>
      </c>
      <c r="F1891" s="394" t="s">
        <v>7230</v>
      </c>
      <c r="G1891" s="394" t="s">
        <v>7231</v>
      </c>
      <c r="H1891" s="394" t="s">
        <v>7232</v>
      </c>
      <c r="I1891" s="395">
        <v>1.4</v>
      </c>
      <c r="J1891" s="394" t="s">
        <v>7099</v>
      </c>
      <c r="K1891" s="384">
        <v>1</v>
      </c>
      <c r="L1891" s="384">
        <v>3</v>
      </c>
      <c r="M1891" s="385" t="s">
        <v>4390</v>
      </c>
      <c r="N1891" s="382" t="s">
        <v>7099</v>
      </c>
      <c r="O1891" s="383">
        <v>1.4</v>
      </c>
    </row>
    <row r="1892" spans="1:15" ht="16.8" customHeight="1" thickBot="1" x14ac:dyDescent="0.35">
      <c r="A1892" s="351" t="s">
        <v>1288</v>
      </c>
      <c r="B1892" s="426" t="s">
        <v>1103</v>
      </c>
      <c r="C1892" s="365" t="s">
        <v>6135</v>
      </c>
      <c r="D1892" s="366" t="s">
        <v>6126</v>
      </c>
      <c r="E1892" s="384" t="s">
        <v>4139</v>
      </c>
      <c r="F1892" s="394" t="s">
        <v>7230</v>
      </c>
      <c r="G1892" s="394" t="s">
        <v>7231</v>
      </c>
      <c r="H1892" s="394" t="s">
        <v>7232</v>
      </c>
      <c r="I1892" s="397">
        <v>300</v>
      </c>
      <c r="J1892" s="394" t="s">
        <v>7098</v>
      </c>
      <c r="K1892" s="384">
        <v>1</v>
      </c>
      <c r="L1892" s="384">
        <v>3</v>
      </c>
      <c r="M1892" s="385" t="s">
        <v>1287</v>
      </c>
      <c r="N1892" s="382" t="s">
        <v>7098</v>
      </c>
      <c r="O1892" s="386">
        <v>300</v>
      </c>
    </row>
    <row r="1893" spans="1:15" ht="16.8" customHeight="1" thickBot="1" x14ac:dyDescent="0.35">
      <c r="A1893" s="351" t="s">
        <v>2236</v>
      </c>
      <c r="B1893" s="422" t="s">
        <v>1106</v>
      </c>
      <c r="C1893" s="365" t="s">
        <v>6135</v>
      </c>
      <c r="D1893" s="366" t="s">
        <v>6126</v>
      </c>
      <c r="E1893" s="384" t="s">
        <v>4139</v>
      </c>
      <c r="F1893" s="394" t="s">
        <v>7230</v>
      </c>
      <c r="G1893" s="394" t="s">
        <v>7231</v>
      </c>
      <c r="H1893" s="394" t="s">
        <v>7232</v>
      </c>
      <c r="I1893" s="397">
        <v>500</v>
      </c>
      <c r="J1893" s="394" t="s">
        <v>7095</v>
      </c>
      <c r="K1893" s="384">
        <v>2</v>
      </c>
      <c r="L1893" s="384">
        <v>3</v>
      </c>
      <c r="M1893" s="385" t="s">
        <v>2235</v>
      </c>
      <c r="N1893" s="382" t="s">
        <v>7096</v>
      </c>
      <c r="O1893" s="383">
        <v>1</v>
      </c>
    </row>
    <row r="1894" spans="1:15" ht="16.8" customHeight="1" thickBot="1" x14ac:dyDescent="0.35">
      <c r="A1894" s="351" t="s">
        <v>785</v>
      </c>
      <c r="B1894" s="425" t="s">
        <v>1108</v>
      </c>
      <c r="C1894" s="365" t="s">
        <v>6135</v>
      </c>
      <c r="D1894" s="366" t="s">
        <v>6126</v>
      </c>
      <c r="E1894" s="384" t="s">
        <v>4139</v>
      </c>
      <c r="F1894" s="394" t="s">
        <v>7230</v>
      </c>
      <c r="G1894" s="394" t="s">
        <v>7231</v>
      </c>
      <c r="H1894" s="394" t="s">
        <v>7232</v>
      </c>
      <c r="I1894" s="397">
        <v>300</v>
      </c>
      <c r="J1894" s="394" t="s">
        <v>7098</v>
      </c>
      <c r="K1894" s="384">
        <v>1</v>
      </c>
      <c r="L1894" s="384">
        <v>3</v>
      </c>
      <c r="M1894" s="385" t="s">
        <v>784</v>
      </c>
      <c r="N1894" s="382" t="s">
        <v>7098</v>
      </c>
      <c r="O1894" s="386">
        <v>300</v>
      </c>
    </row>
    <row r="1895" spans="1:15" ht="16.8" customHeight="1" thickBot="1" x14ac:dyDescent="0.35">
      <c r="A1895" s="351" t="s">
        <v>3132</v>
      </c>
      <c r="B1895" s="398" t="s">
        <v>6082</v>
      </c>
      <c r="C1895" s="365" t="s">
        <v>6135</v>
      </c>
      <c r="D1895" s="366" t="s">
        <v>6126</v>
      </c>
      <c r="E1895" s="384" t="s">
        <v>4139</v>
      </c>
      <c r="F1895" s="394" t="s">
        <v>7230</v>
      </c>
      <c r="G1895" s="394" t="s">
        <v>7231</v>
      </c>
      <c r="H1895" s="394" t="s">
        <v>7232</v>
      </c>
      <c r="I1895" s="397">
        <v>300</v>
      </c>
      <c r="J1895" s="394" t="s">
        <v>7098</v>
      </c>
      <c r="K1895" s="384">
        <v>1</v>
      </c>
      <c r="L1895" s="384">
        <v>3</v>
      </c>
      <c r="M1895" s="385" t="s">
        <v>3133</v>
      </c>
      <c r="N1895" s="382" t="s">
        <v>7098</v>
      </c>
      <c r="O1895" s="386">
        <v>300</v>
      </c>
    </row>
    <row r="1896" spans="1:15" ht="16.8" customHeight="1" thickBot="1" x14ac:dyDescent="0.35">
      <c r="A1896" s="351" t="s">
        <v>790</v>
      </c>
      <c r="B1896" s="398" t="s">
        <v>6082</v>
      </c>
      <c r="C1896" s="365" t="s">
        <v>6135</v>
      </c>
      <c r="D1896" s="366" t="s">
        <v>6126</v>
      </c>
      <c r="E1896" s="384" t="s">
        <v>4139</v>
      </c>
      <c r="F1896" s="394" t="s">
        <v>7230</v>
      </c>
      <c r="G1896" s="394" t="s">
        <v>7231</v>
      </c>
      <c r="H1896" s="394" t="s">
        <v>7232</v>
      </c>
      <c r="I1896" s="397">
        <v>300</v>
      </c>
      <c r="J1896" s="394" t="s">
        <v>7098</v>
      </c>
      <c r="K1896" s="384">
        <v>3</v>
      </c>
      <c r="L1896" s="384">
        <v>3</v>
      </c>
      <c r="M1896" s="385" t="s">
        <v>789</v>
      </c>
      <c r="N1896" s="382" t="s">
        <v>7100</v>
      </c>
      <c r="O1896" s="386">
        <v>900</v>
      </c>
    </row>
    <row r="1897" spans="1:15" ht="16.8" customHeight="1" thickBot="1" x14ac:dyDescent="0.35">
      <c r="A1897" s="351" t="s">
        <v>787</v>
      </c>
      <c r="B1897" s="398" t="s">
        <v>6082</v>
      </c>
      <c r="C1897" s="365" t="s">
        <v>6135</v>
      </c>
      <c r="D1897" s="366" t="s">
        <v>6126</v>
      </c>
      <c r="E1897" s="384" t="s">
        <v>4139</v>
      </c>
      <c r="F1897" s="394" t="s">
        <v>7230</v>
      </c>
      <c r="G1897" s="394" t="s">
        <v>7231</v>
      </c>
      <c r="H1897" s="394" t="s">
        <v>7232</v>
      </c>
      <c r="I1897" s="397">
        <v>300</v>
      </c>
      <c r="J1897" s="394" t="s">
        <v>7098</v>
      </c>
      <c r="K1897" s="384">
        <v>1</v>
      </c>
      <c r="L1897" s="384">
        <v>3</v>
      </c>
      <c r="M1897" s="385" t="s">
        <v>788</v>
      </c>
      <c r="N1897" s="382" t="s">
        <v>7098</v>
      </c>
      <c r="O1897" s="386">
        <v>300</v>
      </c>
    </row>
    <row r="1898" spans="1:15" ht="16.8" customHeight="1" thickBot="1" x14ac:dyDescent="0.35">
      <c r="A1898" s="351" t="s">
        <v>786</v>
      </c>
      <c r="B1898" s="398" t="s">
        <v>6082</v>
      </c>
      <c r="C1898" s="365" t="s">
        <v>6135</v>
      </c>
      <c r="D1898" s="366" t="s">
        <v>6126</v>
      </c>
      <c r="E1898" s="384" t="s">
        <v>4139</v>
      </c>
      <c r="F1898" s="394" t="s">
        <v>7230</v>
      </c>
      <c r="G1898" s="394" t="s">
        <v>7231</v>
      </c>
      <c r="H1898" s="394" t="s">
        <v>7232</v>
      </c>
      <c r="I1898" s="397">
        <v>300</v>
      </c>
      <c r="J1898" s="394" t="s">
        <v>7098</v>
      </c>
      <c r="K1898" s="384">
        <v>2</v>
      </c>
      <c r="L1898" s="384">
        <v>3</v>
      </c>
      <c r="M1898" s="385" t="s">
        <v>7054</v>
      </c>
      <c r="N1898" s="382" t="s">
        <v>7105</v>
      </c>
      <c r="O1898" s="386">
        <v>600</v>
      </c>
    </row>
    <row r="1899" spans="1:15" ht="16.8" customHeight="1" thickBot="1" x14ac:dyDescent="0.35">
      <c r="A1899" s="351" t="s">
        <v>791</v>
      </c>
      <c r="B1899" s="396" t="s">
        <v>6058</v>
      </c>
      <c r="C1899" s="365" t="s">
        <v>6135</v>
      </c>
      <c r="D1899" s="366" t="s">
        <v>6126</v>
      </c>
      <c r="E1899" s="384" t="s">
        <v>4139</v>
      </c>
      <c r="F1899" s="394" t="s">
        <v>7230</v>
      </c>
      <c r="G1899" s="394" t="s">
        <v>7231</v>
      </c>
      <c r="H1899" s="394" t="s">
        <v>7232</v>
      </c>
      <c r="I1899" s="397">
        <v>500</v>
      </c>
      <c r="J1899" s="394" t="s">
        <v>7095</v>
      </c>
      <c r="K1899" s="384">
        <v>2</v>
      </c>
      <c r="L1899" s="384">
        <v>3</v>
      </c>
      <c r="M1899" s="385" t="s">
        <v>792</v>
      </c>
      <c r="N1899" s="382" t="s">
        <v>7096</v>
      </c>
      <c r="O1899" s="383">
        <v>1</v>
      </c>
    </row>
    <row r="1900" spans="1:15" ht="16.8" customHeight="1" thickBot="1" x14ac:dyDescent="0.35">
      <c r="A1900" s="351" t="s">
        <v>4391</v>
      </c>
      <c r="B1900" s="398" t="s">
        <v>6871</v>
      </c>
      <c r="C1900" s="365" t="s">
        <v>6135</v>
      </c>
      <c r="D1900" s="366" t="s">
        <v>6126</v>
      </c>
      <c r="E1900" s="384" t="s">
        <v>4139</v>
      </c>
      <c r="F1900" s="394" t="s">
        <v>7230</v>
      </c>
      <c r="G1900" s="394" t="s">
        <v>7231</v>
      </c>
      <c r="H1900" s="394" t="s">
        <v>7232</v>
      </c>
      <c r="I1900" s="397">
        <v>300</v>
      </c>
      <c r="J1900" s="394" t="s">
        <v>7098</v>
      </c>
      <c r="K1900" s="384">
        <v>1</v>
      </c>
      <c r="L1900" s="384">
        <v>3</v>
      </c>
      <c r="M1900" s="385" t="s">
        <v>4392</v>
      </c>
      <c r="N1900" s="382" t="s">
        <v>7098</v>
      </c>
      <c r="O1900" s="386">
        <v>300</v>
      </c>
    </row>
    <row r="1901" spans="1:15" ht="16.8" customHeight="1" thickBot="1" x14ac:dyDescent="0.35">
      <c r="A1901" s="351" t="s">
        <v>4394</v>
      </c>
      <c r="B1901" s="418" t="s">
        <v>6873</v>
      </c>
      <c r="C1901" s="365" t="s">
        <v>6135</v>
      </c>
      <c r="D1901" s="366" t="s">
        <v>6126</v>
      </c>
      <c r="E1901" s="384" t="s">
        <v>4139</v>
      </c>
      <c r="F1901" s="394" t="s">
        <v>7230</v>
      </c>
      <c r="G1901" s="394" t="s">
        <v>7231</v>
      </c>
      <c r="H1901" s="394" t="s">
        <v>7232</v>
      </c>
      <c r="I1901" s="397">
        <v>300</v>
      </c>
      <c r="J1901" s="394" t="s">
        <v>7098</v>
      </c>
      <c r="K1901" s="384">
        <v>1</v>
      </c>
      <c r="L1901" s="384">
        <v>3</v>
      </c>
      <c r="M1901" s="385" t="s">
        <v>4393</v>
      </c>
      <c r="N1901" s="382" t="s">
        <v>7098</v>
      </c>
      <c r="O1901" s="386">
        <v>300</v>
      </c>
    </row>
    <row r="1902" spans="1:15" ht="16.8" customHeight="1" thickBot="1" x14ac:dyDescent="0.35">
      <c r="A1902" s="351" t="s">
        <v>793</v>
      </c>
      <c r="B1902" s="399" t="s">
        <v>6104</v>
      </c>
      <c r="C1902" s="365" t="s">
        <v>6135</v>
      </c>
      <c r="D1902" s="366" t="s">
        <v>6126</v>
      </c>
      <c r="E1902" s="384" t="s">
        <v>4139</v>
      </c>
      <c r="F1902" s="394" t="s">
        <v>7230</v>
      </c>
      <c r="G1902" s="394" t="s">
        <v>7231</v>
      </c>
      <c r="H1902" s="394" t="s">
        <v>7232</v>
      </c>
      <c r="I1902" s="395">
        <v>1.4</v>
      </c>
      <c r="J1902" s="394" t="s">
        <v>7099</v>
      </c>
      <c r="K1902" s="384">
        <v>1</v>
      </c>
      <c r="L1902" s="384">
        <v>3</v>
      </c>
      <c r="M1902" s="385" t="s">
        <v>794</v>
      </c>
      <c r="N1902" s="382" t="s">
        <v>7099</v>
      </c>
      <c r="O1902" s="383">
        <v>1.4</v>
      </c>
    </row>
    <row r="1903" spans="1:15" ht="16.8" customHeight="1" thickBot="1" x14ac:dyDescent="0.35">
      <c r="A1903" s="351" t="s">
        <v>4765</v>
      </c>
      <c r="B1903" s="432" t="s">
        <v>6872</v>
      </c>
      <c r="C1903" s="365" t="s">
        <v>6135</v>
      </c>
      <c r="D1903" s="366" t="s">
        <v>6126</v>
      </c>
      <c r="E1903" s="384" t="s">
        <v>4139</v>
      </c>
      <c r="F1903" s="394" t="s">
        <v>7230</v>
      </c>
      <c r="G1903" s="394" t="s">
        <v>7231</v>
      </c>
      <c r="H1903" s="394" t="s">
        <v>7232</v>
      </c>
      <c r="I1903" s="397">
        <v>300</v>
      </c>
      <c r="J1903" s="394" t="s">
        <v>7098</v>
      </c>
      <c r="K1903" s="384">
        <v>1</v>
      </c>
      <c r="L1903" s="384">
        <v>3</v>
      </c>
      <c r="M1903" s="385" t="s">
        <v>7055</v>
      </c>
      <c r="N1903" s="382" t="s">
        <v>7098</v>
      </c>
      <c r="O1903" s="386">
        <v>300</v>
      </c>
    </row>
    <row r="1904" spans="1:15" ht="16.8" customHeight="1" thickBot="1" x14ac:dyDescent="0.35">
      <c r="A1904" s="351" t="s">
        <v>4394</v>
      </c>
      <c r="B1904" s="432" t="s">
        <v>6872</v>
      </c>
      <c r="C1904" s="365" t="s">
        <v>6135</v>
      </c>
      <c r="D1904" s="366" t="s">
        <v>6126</v>
      </c>
      <c r="E1904" s="384" t="s">
        <v>4139</v>
      </c>
      <c r="F1904" s="394" t="s">
        <v>7230</v>
      </c>
      <c r="G1904" s="394" t="s">
        <v>7231</v>
      </c>
      <c r="H1904" s="394" t="s">
        <v>7232</v>
      </c>
      <c r="I1904" s="397">
        <v>700</v>
      </c>
      <c r="J1904" s="394" t="s">
        <v>7107</v>
      </c>
      <c r="K1904" s="384">
        <v>1</v>
      </c>
      <c r="L1904" s="384">
        <v>3</v>
      </c>
      <c r="M1904" s="385" t="s">
        <v>5795</v>
      </c>
      <c r="N1904" s="382" t="s">
        <v>7107</v>
      </c>
      <c r="O1904" s="386">
        <v>700</v>
      </c>
    </row>
    <row r="1905" spans="1:15" ht="16.8" customHeight="1" thickBot="1" x14ac:dyDescent="0.35">
      <c r="A1905" s="351" t="s">
        <v>2239</v>
      </c>
      <c r="B1905" s="400" t="s">
        <v>6093</v>
      </c>
      <c r="C1905" s="365" t="s">
        <v>6135</v>
      </c>
      <c r="D1905" s="366" t="s">
        <v>6126</v>
      </c>
      <c r="E1905" s="384" t="s">
        <v>4139</v>
      </c>
      <c r="F1905" s="394" t="s">
        <v>7230</v>
      </c>
      <c r="G1905" s="394" t="s">
        <v>7231</v>
      </c>
      <c r="H1905" s="394" t="s">
        <v>7232</v>
      </c>
      <c r="I1905" s="395">
        <v>1.4</v>
      </c>
      <c r="J1905" s="394" t="s">
        <v>7099</v>
      </c>
      <c r="K1905" s="384">
        <v>1</v>
      </c>
      <c r="L1905" s="384">
        <v>3</v>
      </c>
      <c r="M1905" s="385" t="s">
        <v>2240</v>
      </c>
      <c r="N1905" s="382" t="s">
        <v>7099</v>
      </c>
      <c r="O1905" s="383">
        <v>1.4</v>
      </c>
    </row>
    <row r="1906" spans="1:15" ht="16.8" customHeight="1" thickBot="1" x14ac:dyDescent="0.35">
      <c r="A1906" s="351" t="s">
        <v>793</v>
      </c>
      <c r="B1906" s="400" t="s">
        <v>6093</v>
      </c>
      <c r="C1906" s="365" t="s">
        <v>6135</v>
      </c>
      <c r="D1906" s="366" t="s">
        <v>6126</v>
      </c>
      <c r="E1906" s="384" t="s">
        <v>4139</v>
      </c>
      <c r="F1906" s="394" t="s">
        <v>7230</v>
      </c>
      <c r="G1906" s="394" t="s">
        <v>7231</v>
      </c>
      <c r="H1906" s="394" t="s">
        <v>7232</v>
      </c>
      <c r="I1906" s="397">
        <v>300</v>
      </c>
      <c r="J1906" s="394" t="s">
        <v>7098</v>
      </c>
      <c r="K1906" s="384">
        <v>2</v>
      </c>
      <c r="L1906" s="384">
        <v>3</v>
      </c>
      <c r="M1906" s="385" t="s">
        <v>2243</v>
      </c>
      <c r="N1906" s="382" t="s">
        <v>7105</v>
      </c>
      <c r="O1906" s="386">
        <v>600</v>
      </c>
    </row>
    <row r="1907" spans="1:15" ht="16.8" customHeight="1" thickBot="1" x14ac:dyDescent="0.35">
      <c r="A1907" s="351" t="s">
        <v>2242</v>
      </c>
      <c r="B1907" s="400" t="s">
        <v>6093</v>
      </c>
      <c r="C1907" s="365" t="s">
        <v>6135</v>
      </c>
      <c r="D1907" s="366" t="s">
        <v>6126</v>
      </c>
      <c r="E1907" s="384" t="s">
        <v>4139</v>
      </c>
      <c r="F1907" s="394" t="s">
        <v>7230</v>
      </c>
      <c r="G1907" s="394" t="s">
        <v>7231</v>
      </c>
      <c r="H1907" s="394" t="s">
        <v>7232</v>
      </c>
      <c r="I1907" s="397">
        <v>300</v>
      </c>
      <c r="J1907" s="394" t="s">
        <v>7098</v>
      </c>
      <c r="K1907" s="384">
        <v>2</v>
      </c>
      <c r="L1907" s="384">
        <v>3</v>
      </c>
      <c r="M1907" s="385" t="s">
        <v>2241</v>
      </c>
      <c r="N1907" s="382" t="s">
        <v>7105</v>
      </c>
      <c r="O1907" s="386">
        <v>600</v>
      </c>
    </row>
    <row r="1908" spans="1:15" ht="16.8" customHeight="1" thickBot="1" x14ac:dyDescent="0.35">
      <c r="A1908" s="351" t="s">
        <v>4765</v>
      </c>
      <c r="B1908" s="429" t="s">
        <v>6086</v>
      </c>
      <c r="C1908" s="365" t="s">
        <v>6135</v>
      </c>
      <c r="D1908" s="366" t="s">
        <v>6126</v>
      </c>
      <c r="E1908" s="384" t="s">
        <v>4139</v>
      </c>
      <c r="F1908" s="394" t="s">
        <v>7230</v>
      </c>
      <c r="G1908" s="394" t="s">
        <v>7231</v>
      </c>
      <c r="H1908" s="394" t="s">
        <v>7232</v>
      </c>
      <c r="I1908" s="397">
        <v>300</v>
      </c>
      <c r="J1908" s="394" t="s">
        <v>7098</v>
      </c>
      <c r="K1908" s="384">
        <v>1</v>
      </c>
      <c r="L1908" s="384">
        <v>3</v>
      </c>
      <c r="M1908" s="385" t="s">
        <v>4766</v>
      </c>
      <c r="N1908" s="382" t="s">
        <v>7098</v>
      </c>
      <c r="O1908" s="386">
        <v>300</v>
      </c>
    </row>
    <row r="1909" spans="1:15" ht="16.8" customHeight="1" thickBot="1" x14ac:dyDescent="0.35">
      <c r="A1909" s="351" t="s">
        <v>2120</v>
      </c>
      <c r="B1909" s="420" t="s">
        <v>6089</v>
      </c>
      <c r="C1909" s="365" t="s">
        <v>6135</v>
      </c>
      <c r="D1909" s="366" t="s">
        <v>6126</v>
      </c>
      <c r="E1909" s="384" t="s">
        <v>4139</v>
      </c>
      <c r="F1909" s="394" t="s">
        <v>7230</v>
      </c>
      <c r="G1909" s="394" t="s">
        <v>7231</v>
      </c>
      <c r="H1909" s="394" t="s">
        <v>7232</v>
      </c>
      <c r="I1909" s="395">
        <v>1</v>
      </c>
      <c r="J1909" s="394" t="s">
        <v>7101</v>
      </c>
      <c r="K1909" s="384">
        <v>1</v>
      </c>
      <c r="L1909" s="384">
        <v>3</v>
      </c>
      <c r="M1909" s="385" t="s">
        <v>2521</v>
      </c>
      <c r="N1909" s="382" t="s">
        <v>7101</v>
      </c>
      <c r="O1909" s="383">
        <v>1</v>
      </c>
    </row>
    <row r="1910" spans="1:15" ht="16.8" customHeight="1" thickBot="1" x14ac:dyDescent="0.35">
      <c r="A1910" s="351" t="s">
        <v>2245</v>
      </c>
      <c r="B1910" s="365" t="s">
        <v>6973</v>
      </c>
      <c r="C1910" s="365" t="s">
        <v>6135</v>
      </c>
      <c r="D1910" s="366" t="s">
        <v>6126</v>
      </c>
      <c r="E1910" s="384" t="s">
        <v>4139</v>
      </c>
      <c r="F1910" s="394" t="s">
        <v>7230</v>
      </c>
      <c r="G1910" s="394" t="s">
        <v>7231</v>
      </c>
      <c r="H1910" s="394" t="s">
        <v>7232</v>
      </c>
      <c r="I1910" s="397">
        <v>300</v>
      </c>
      <c r="J1910" s="394" t="s">
        <v>7098</v>
      </c>
      <c r="K1910" s="384">
        <v>1</v>
      </c>
      <c r="L1910" s="384">
        <v>3</v>
      </c>
      <c r="M1910" s="385" t="s">
        <v>2244</v>
      </c>
      <c r="N1910" s="382" t="s">
        <v>7098</v>
      </c>
      <c r="O1910" s="386">
        <v>300</v>
      </c>
    </row>
    <row r="1911" spans="1:15" ht="16.8" customHeight="1" thickBot="1" x14ac:dyDescent="0.35">
      <c r="A1911" s="351" t="s">
        <v>3134</v>
      </c>
      <c r="B1911" s="365" t="s">
        <v>6973</v>
      </c>
      <c r="C1911" s="365" t="s">
        <v>6135</v>
      </c>
      <c r="D1911" s="366" t="s">
        <v>6126</v>
      </c>
      <c r="E1911" s="384" t="s">
        <v>4139</v>
      </c>
      <c r="F1911" s="394" t="s">
        <v>7230</v>
      </c>
      <c r="G1911" s="394" t="s">
        <v>7231</v>
      </c>
      <c r="H1911" s="394" t="s">
        <v>7232</v>
      </c>
      <c r="I1911" s="397">
        <v>500</v>
      </c>
      <c r="J1911" s="394" t="s">
        <v>7095</v>
      </c>
      <c r="K1911" s="384">
        <v>1</v>
      </c>
      <c r="L1911" s="384">
        <v>3</v>
      </c>
      <c r="M1911" s="385" t="s">
        <v>3135</v>
      </c>
      <c r="N1911" s="382" t="s">
        <v>7095</v>
      </c>
      <c r="O1911" s="386">
        <v>500</v>
      </c>
    </row>
    <row r="1912" spans="1:15" ht="16.8" customHeight="1" thickBot="1" x14ac:dyDescent="0.35">
      <c r="A1912" s="352" t="s">
        <v>2522</v>
      </c>
      <c r="B1912" s="421" t="s">
        <v>6099</v>
      </c>
      <c r="C1912" s="365" t="s">
        <v>6135</v>
      </c>
      <c r="D1912" s="366" t="s">
        <v>6126</v>
      </c>
      <c r="E1912" s="384" t="s">
        <v>4139</v>
      </c>
      <c r="F1912" s="394" t="s">
        <v>7230</v>
      </c>
      <c r="G1912" s="394" t="s">
        <v>7231</v>
      </c>
      <c r="H1912" s="394" t="s">
        <v>7232</v>
      </c>
      <c r="I1912" s="397">
        <v>700</v>
      </c>
      <c r="J1912" s="394" t="s">
        <v>7107</v>
      </c>
      <c r="K1912" s="384">
        <v>1</v>
      </c>
      <c r="L1912" s="384">
        <v>3</v>
      </c>
      <c r="M1912" s="385" t="s">
        <v>2524</v>
      </c>
      <c r="N1912" s="382" t="s">
        <v>7107</v>
      </c>
      <c r="O1912" s="386">
        <v>700</v>
      </c>
    </row>
    <row r="1913" spans="1:15" ht="16.8" customHeight="1" thickBot="1" x14ac:dyDescent="0.35">
      <c r="A1913" s="351" t="s">
        <v>2522</v>
      </c>
      <c r="B1913" s="421" t="s">
        <v>6099</v>
      </c>
      <c r="C1913" s="365" t="s">
        <v>6135</v>
      </c>
      <c r="D1913" s="366" t="s">
        <v>6126</v>
      </c>
      <c r="E1913" s="384" t="s">
        <v>4139</v>
      </c>
      <c r="F1913" s="394" t="s">
        <v>7230</v>
      </c>
      <c r="G1913" s="394" t="s">
        <v>7231</v>
      </c>
      <c r="H1913" s="394" t="s">
        <v>7232</v>
      </c>
      <c r="I1913" s="397">
        <v>300</v>
      </c>
      <c r="J1913" s="394" t="s">
        <v>7098</v>
      </c>
      <c r="K1913" s="384">
        <v>1</v>
      </c>
      <c r="L1913" s="384">
        <v>3</v>
      </c>
      <c r="M1913" s="385" t="s">
        <v>2523</v>
      </c>
      <c r="N1913" s="382" t="s">
        <v>7098</v>
      </c>
      <c r="O1913" s="386">
        <v>300</v>
      </c>
    </row>
    <row r="1914" spans="1:15" ht="16.8" customHeight="1" thickBot="1" x14ac:dyDescent="0.35">
      <c r="A1914" s="351" t="s">
        <v>4395</v>
      </c>
      <c r="B1914" s="403" t="s">
        <v>6877</v>
      </c>
      <c r="C1914" s="365" t="s">
        <v>6135</v>
      </c>
      <c r="D1914" s="366" t="s">
        <v>6126</v>
      </c>
      <c r="E1914" s="384" t="s">
        <v>4139</v>
      </c>
      <c r="F1914" s="394" t="s">
        <v>7230</v>
      </c>
      <c r="G1914" s="394" t="s">
        <v>7231</v>
      </c>
      <c r="H1914" s="394" t="s">
        <v>7232</v>
      </c>
      <c r="I1914" s="397">
        <v>300</v>
      </c>
      <c r="J1914" s="394" t="s">
        <v>7098</v>
      </c>
      <c r="K1914" s="384">
        <v>5</v>
      </c>
      <c r="L1914" s="384">
        <v>3</v>
      </c>
      <c r="M1914" s="385" t="s">
        <v>4396</v>
      </c>
      <c r="N1914" s="382" t="s">
        <v>7109</v>
      </c>
      <c r="O1914" s="383">
        <v>1.5</v>
      </c>
    </row>
    <row r="1915" spans="1:15" ht="16.8" customHeight="1" thickBot="1" x14ac:dyDescent="0.35">
      <c r="A1915" s="351" t="s">
        <v>4398</v>
      </c>
      <c r="B1915" s="403" t="s">
        <v>6880</v>
      </c>
      <c r="C1915" s="365" t="s">
        <v>6135</v>
      </c>
      <c r="D1915" s="366" t="s">
        <v>6126</v>
      </c>
      <c r="E1915" s="384" t="s">
        <v>4139</v>
      </c>
      <c r="F1915" s="394" t="s">
        <v>7230</v>
      </c>
      <c r="G1915" s="394" t="s">
        <v>7231</v>
      </c>
      <c r="H1915" s="394" t="s">
        <v>7232</v>
      </c>
      <c r="I1915" s="397">
        <v>300</v>
      </c>
      <c r="J1915" s="394" t="s">
        <v>7098</v>
      </c>
      <c r="K1915" s="384">
        <v>1</v>
      </c>
      <c r="L1915" s="384">
        <v>3</v>
      </c>
      <c r="M1915" s="385" t="s">
        <v>4397</v>
      </c>
      <c r="N1915" s="382" t="s">
        <v>7098</v>
      </c>
      <c r="O1915" s="386">
        <v>300</v>
      </c>
    </row>
    <row r="1916" spans="1:15" ht="16.8" customHeight="1" thickBot="1" x14ac:dyDescent="0.35">
      <c r="A1916" s="351" t="s">
        <v>6940</v>
      </c>
      <c r="B1916" s="396" t="s">
        <v>6110</v>
      </c>
      <c r="C1916" s="365" t="s">
        <v>6135</v>
      </c>
      <c r="D1916" s="366" t="s">
        <v>6126</v>
      </c>
      <c r="E1916" s="384" t="s">
        <v>4139</v>
      </c>
      <c r="F1916" s="394" t="s">
        <v>7230</v>
      </c>
      <c r="G1916" s="394" t="s">
        <v>7231</v>
      </c>
      <c r="H1916" s="394" t="s">
        <v>7232</v>
      </c>
      <c r="I1916" s="397">
        <v>700</v>
      </c>
      <c r="J1916" s="394" t="s">
        <v>7107</v>
      </c>
      <c r="K1916" s="384">
        <v>2</v>
      </c>
      <c r="L1916" s="384">
        <v>3</v>
      </c>
      <c r="M1916" s="385" t="s">
        <v>7057</v>
      </c>
      <c r="N1916" s="382" t="s">
        <v>7119</v>
      </c>
      <c r="O1916" s="383">
        <v>1.4</v>
      </c>
    </row>
    <row r="1917" spans="1:15" ht="16.8" customHeight="1" thickBot="1" x14ac:dyDescent="0.35">
      <c r="A1917" s="351" t="s">
        <v>6941</v>
      </c>
      <c r="B1917" s="396" t="s">
        <v>6110</v>
      </c>
      <c r="C1917" s="365" t="s">
        <v>6135</v>
      </c>
      <c r="D1917" s="366" t="s">
        <v>6126</v>
      </c>
      <c r="E1917" s="384" t="s">
        <v>4139</v>
      </c>
      <c r="F1917" s="394" t="s">
        <v>7230</v>
      </c>
      <c r="G1917" s="394" t="s">
        <v>7231</v>
      </c>
      <c r="H1917" s="394" t="s">
        <v>7232</v>
      </c>
      <c r="I1917" s="397">
        <v>300</v>
      </c>
      <c r="J1917" s="394" t="s">
        <v>7098</v>
      </c>
      <c r="K1917" s="384">
        <v>2</v>
      </c>
      <c r="L1917" s="384">
        <v>3</v>
      </c>
      <c r="M1917" s="385" t="s">
        <v>7058</v>
      </c>
      <c r="N1917" s="382" t="s">
        <v>7105</v>
      </c>
      <c r="O1917" s="386">
        <v>600</v>
      </c>
    </row>
    <row r="1918" spans="1:15" ht="16.8" customHeight="1" thickBot="1" x14ac:dyDescent="0.35">
      <c r="A1918" s="351" t="s">
        <v>6939</v>
      </c>
      <c r="B1918" s="396" t="s">
        <v>6110</v>
      </c>
      <c r="C1918" s="365" t="s">
        <v>6135</v>
      </c>
      <c r="D1918" s="366" t="s">
        <v>6126</v>
      </c>
      <c r="E1918" s="384" t="s">
        <v>4139</v>
      </c>
      <c r="F1918" s="394" t="s">
        <v>7230</v>
      </c>
      <c r="G1918" s="394" t="s">
        <v>7231</v>
      </c>
      <c r="H1918" s="394" t="s">
        <v>7232</v>
      </c>
      <c r="I1918" s="397">
        <v>300</v>
      </c>
      <c r="J1918" s="394" t="s">
        <v>7098</v>
      </c>
      <c r="K1918" s="384">
        <v>4</v>
      </c>
      <c r="L1918" s="384">
        <v>3</v>
      </c>
      <c r="M1918" s="385" t="s">
        <v>7056</v>
      </c>
      <c r="N1918" s="382" t="s">
        <v>7104</v>
      </c>
      <c r="O1918" s="383">
        <v>1.2</v>
      </c>
    </row>
    <row r="1919" spans="1:15" ht="16.8" customHeight="1" thickBot="1" x14ac:dyDescent="0.35">
      <c r="A1919" s="351" t="s">
        <v>7139</v>
      </c>
      <c r="B1919" s="396" t="s">
        <v>6110</v>
      </c>
      <c r="C1919" s="365" t="s">
        <v>6135</v>
      </c>
      <c r="D1919" s="345" t="s">
        <v>6128</v>
      </c>
      <c r="E1919" s="384" t="s">
        <v>4139</v>
      </c>
      <c r="F1919" s="394" t="s">
        <v>7230</v>
      </c>
      <c r="G1919" s="394" t="s">
        <v>7231</v>
      </c>
      <c r="H1919" s="394" t="s">
        <v>7232</v>
      </c>
      <c r="I1919" s="397">
        <v>300</v>
      </c>
      <c r="J1919" s="394" t="s">
        <v>7098</v>
      </c>
      <c r="K1919" s="384">
        <v>1</v>
      </c>
      <c r="L1919" s="384">
        <v>3</v>
      </c>
      <c r="M1919" s="385" t="s">
        <v>7140</v>
      </c>
      <c r="N1919" s="382" t="s">
        <v>7098</v>
      </c>
      <c r="O1919" s="386">
        <v>300</v>
      </c>
    </row>
    <row r="1920" spans="1:15" ht="16.8" customHeight="1" thickBot="1" x14ac:dyDescent="0.35">
      <c r="A1920" s="351" t="s">
        <v>6942</v>
      </c>
      <c r="B1920" s="396" t="s">
        <v>6111</v>
      </c>
      <c r="C1920" s="365" t="s">
        <v>6135</v>
      </c>
      <c r="D1920" s="366" t="s">
        <v>6126</v>
      </c>
      <c r="E1920" s="384" t="s">
        <v>4139</v>
      </c>
      <c r="F1920" s="394" t="s">
        <v>7230</v>
      </c>
      <c r="G1920" s="394" t="s">
        <v>7231</v>
      </c>
      <c r="H1920" s="394" t="s">
        <v>7232</v>
      </c>
      <c r="I1920" s="397">
        <v>700</v>
      </c>
      <c r="J1920" s="394" t="s">
        <v>7107</v>
      </c>
      <c r="K1920" s="384">
        <v>1</v>
      </c>
      <c r="L1920" s="384">
        <v>3</v>
      </c>
      <c r="M1920" s="385" t="s">
        <v>7059</v>
      </c>
      <c r="N1920" s="382" t="s">
        <v>7107</v>
      </c>
      <c r="O1920" s="386">
        <v>700</v>
      </c>
    </row>
    <row r="1921" spans="1:15" ht="16.8" customHeight="1" thickBot="1" x14ac:dyDescent="0.35">
      <c r="A1921" s="351" t="s">
        <v>4398</v>
      </c>
      <c r="B1921" s="396" t="s">
        <v>6111</v>
      </c>
      <c r="C1921" s="365" t="s">
        <v>6135</v>
      </c>
      <c r="D1921" s="366" t="s">
        <v>6126</v>
      </c>
      <c r="E1921" s="384" t="s">
        <v>4139</v>
      </c>
      <c r="F1921" s="394" t="s">
        <v>7230</v>
      </c>
      <c r="G1921" s="394" t="s">
        <v>7231</v>
      </c>
      <c r="H1921" s="394" t="s">
        <v>7232</v>
      </c>
      <c r="I1921" s="397">
        <v>300</v>
      </c>
      <c r="J1921" s="394" t="s">
        <v>7098</v>
      </c>
      <c r="K1921" s="384">
        <v>3</v>
      </c>
      <c r="L1921" s="384">
        <v>3</v>
      </c>
      <c r="M1921" s="385" t="s">
        <v>7062</v>
      </c>
      <c r="N1921" s="382" t="s">
        <v>7100</v>
      </c>
      <c r="O1921" s="386">
        <v>900</v>
      </c>
    </row>
    <row r="1922" spans="1:15" ht="16.8" customHeight="1" thickBot="1" x14ac:dyDescent="0.35">
      <c r="A1922" s="351" t="s">
        <v>2245</v>
      </c>
      <c r="B1922" s="396" t="s">
        <v>6111</v>
      </c>
      <c r="C1922" s="365" t="s">
        <v>6135</v>
      </c>
      <c r="D1922" s="366" t="s">
        <v>6126</v>
      </c>
      <c r="E1922" s="384" t="s">
        <v>4139</v>
      </c>
      <c r="F1922" s="394" t="s">
        <v>7230</v>
      </c>
      <c r="G1922" s="394" t="s">
        <v>7231</v>
      </c>
      <c r="H1922" s="394" t="s">
        <v>7232</v>
      </c>
      <c r="I1922" s="397">
        <v>300</v>
      </c>
      <c r="J1922" s="394" t="s">
        <v>7098</v>
      </c>
      <c r="K1922" s="384">
        <v>1</v>
      </c>
      <c r="L1922" s="384">
        <v>3</v>
      </c>
      <c r="M1922" s="385" t="s">
        <v>7061</v>
      </c>
      <c r="N1922" s="382" t="s">
        <v>7098</v>
      </c>
      <c r="O1922" s="386">
        <v>300</v>
      </c>
    </row>
    <row r="1923" spans="1:15" ht="16.8" customHeight="1" thickBot="1" x14ac:dyDescent="0.35">
      <c r="A1923" s="351" t="s">
        <v>3134</v>
      </c>
      <c r="B1923" s="396" t="s">
        <v>6111</v>
      </c>
      <c r="C1923" s="365" t="s">
        <v>6135</v>
      </c>
      <c r="D1923" s="366" t="s">
        <v>6126</v>
      </c>
      <c r="E1923" s="384" t="s">
        <v>4139</v>
      </c>
      <c r="F1923" s="394" t="s">
        <v>7230</v>
      </c>
      <c r="G1923" s="394" t="s">
        <v>7231</v>
      </c>
      <c r="H1923" s="394" t="s">
        <v>7232</v>
      </c>
      <c r="I1923" s="397">
        <v>700</v>
      </c>
      <c r="J1923" s="394" t="s">
        <v>7107</v>
      </c>
      <c r="K1923" s="384">
        <v>2</v>
      </c>
      <c r="L1923" s="384">
        <v>3</v>
      </c>
      <c r="M1923" s="385" t="s">
        <v>7060</v>
      </c>
      <c r="N1923" s="382" t="s">
        <v>7119</v>
      </c>
      <c r="O1923" s="383">
        <v>1.4</v>
      </c>
    </row>
    <row r="1924" spans="1:15" ht="16.8" customHeight="1" thickBot="1" x14ac:dyDescent="0.35">
      <c r="A1924" s="351" t="s">
        <v>6943</v>
      </c>
      <c r="B1924" s="396" t="s">
        <v>6111</v>
      </c>
      <c r="C1924" s="365" t="s">
        <v>6135</v>
      </c>
      <c r="D1924" s="366" t="s">
        <v>6126</v>
      </c>
      <c r="E1924" s="384" t="s">
        <v>4139</v>
      </c>
      <c r="F1924" s="394" t="s">
        <v>7230</v>
      </c>
      <c r="G1924" s="394" t="s">
        <v>7231</v>
      </c>
      <c r="H1924" s="394" t="s">
        <v>7232</v>
      </c>
      <c r="I1924" s="397">
        <v>700</v>
      </c>
      <c r="J1924" s="394" t="s">
        <v>7107</v>
      </c>
      <c r="K1924" s="384">
        <v>1</v>
      </c>
      <c r="L1924" s="384">
        <v>3</v>
      </c>
      <c r="M1924" s="385" t="s">
        <v>7063</v>
      </c>
      <c r="N1924" s="382" t="s">
        <v>7107</v>
      </c>
      <c r="O1924" s="386">
        <v>700</v>
      </c>
    </row>
    <row r="1925" spans="1:15" ht="16.8" customHeight="1" thickBot="1" x14ac:dyDescent="0.35">
      <c r="A1925" s="352" t="s">
        <v>6944</v>
      </c>
      <c r="B1925" s="396" t="s">
        <v>6098</v>
      </c>
      <c r="C1925" s="365" t="s">
        <v>6135</v>
      </c>
      <c r="D1925" s="366" t="s">
        <v>6126</v>
      </c>
      <c r="E1925" s="384" t="s">
        <v>4139</v>
      </c>
      <c r="F1925" s="394" t="s">
        <v>7230</v>
      </c>
      <c r="G1925" s="394" t="s">
        <v>7231</v>
      </c>
      <c r="H1925" s="394" t="s">
        <v>7232</v>
      </c>
      <c r="I1925" s="397">
        <v>500</v>
      </c>
      <c r="J1925" s="394" t="s">
        <v>7095</v>
      </c>
      <c r="K1925" s="384">
        <v>1</v>
      </c>
      <c r="L1925" s="384">
        <v>3</v>
      </c>
      <c r="M1925" s="385" t="s">
        <v>7064</v>
      </c>
      <c r="N1925" s="382" t="s">
        <v>7095</v>
      </c>
      <c r="O1925" s="386">
        <v>500</v>
      </c>
    </row>
    <row r="1926" spans="1:15" ht="16.8" customHeight="1" thickBot="1" x14ac:dyDescent="0.35">
      <c r="A1926" s="351" t="s">
        <v>1149</v>
      </c>
      <c r="B1926" s="437" t="s">
        <v>6870</v>
      </c>
      <c r="C1926" s="365" t="s">
        <v>6135</v>
      </c>
      <c r="D1926" s="366" t="s">
        <v>6126</v>
      </c>
      <c r="E1926" s="384" t="s">
        <v>4139</v>
      </c>
      <c r="F1926" s="394" t="s">
        <v>7230</v>
      </c>
      <c r="G1926" s="394" t="s">
        <v>7231</v>
      </c>
      <c r="H1926" s="394" t="s">
        <v>7232</v>
      </c>
      <c r="I1926" s="397">
        <v>300</v>
      </c>
      <c r="J1926" s="394" t="s">
        <v>7098</v>
      </c>
      <c r="K1926" s="384">
        <v>1</v>
      </c>
      <c r="L1926" s="384">
        <v>3</v>
      </c>
      <c r="M1926" s="385" t="s">
        <v>7065</v>
      </c>
      <c r="N1926" s="382" t="s">
        <v>7098</v>
      </c>
      <c r="O1926" s="386">
        <v>300</v>
      </c>
    </row>
    <row r="1927" spans="1:15" ht="16.8" customHeight="1" thickBot="1" x14ac:dyDescent="0.35">
      <c r="A1927" s="351" t="s">
        <v>6945</v>
      </c>
      <c r="B1927" s="425" t="s">
        <v>6970</v>
      </c>
      <c r="C1927" s="365" t="s">
        <v>6135</v>
      </c>
      <c r="D1927" s="366" t="s">
        <v>6126</v>
      </c>
      <c r="E1927" s="384" t="s">
        <v>4139</v>
      </c>
      <c r="F1927" s="394" t="s">
        <v>7230</v>
      </c>
      <c r="G1927" s="394" t="s">
        <v>7231</v>
      </c>
      <c r="H1927" s="394" t="s">
        <v>7232</v>
      </c>
      <c r="I1927" s="397">
        <v>900</v>
      </c>
      <c r="J1927" s="394" t="s">
        <v>7121</v>
      </c>
      <c r="K1927" s="384">
        <v>1</v>
      </c>
      <c r="L1927" s="384">
        <v>3</v>
      </c>
      <c r="M1927" s="385" t="s">
        <v>7066</v>
      </c>
      <c r="N1927" s="382" t="s">
        <v>7121</v>
      </c>
      <c r="O1927" s="386">
        <v>900</v>
      </c>
    </row>
    <row r="1928" spans="1:15" ht="16.8" customHeight="1" thickBot="1" x14ac:dyDescent="0.35">
      <c r="A1928" s="351" t="s">
        <v>7165</v>
      </c>
      <c r="B1928" s="413" t="s">
        <v>7169</v>
      </c>
      <c r="C1928" s="365" t="s">
        <v>6135</v>
      </c>
      <c r="D1928" s="366" t="s">
        <v>6126</v>
      </c>
      <c r="E1928" s="384" t="s">
        <v>4139</v>
      </c>
      <c r="F1928" s="394" t="s">
        <v>7230</v>
      </c>
      <c r="G1928" s="394" t="s">
        <v>7233</v>
      </c>
      <c r="H1928" s="394" t="s">
        <v>7232</v>
      </c>
      <c r="I1928" s="397">
        <v>300</v>
      </c>
      <c r="J1928" s="394" t="s">
        <v>7098</v>
      </c>
      <c r="K1928" s="384">
        <v>1</v>
      </c>
      <c r="L1928" s="384">
        <v>3</v>
      </c>
      <c r="M1928" s="385" t="s">
        <v>7213</v>
      </c>
      <c r="N1928" s="382" t="s">
        <v>7098</v>
      </c>
      <c r="O1928" s="386">
        <v>300</v>
      </c>
    </row>
    <row r="1929" spans="1:15" ht="16.8" customHeight="1" thickBot="1" x14ac:dyDescent="0.35">
      <c r="A1929" s="351" t="s">
        <v>786</v>
      </c>
      <c r="B1929" s="413" t="s">
        <v>7171</v>
      </c>
      <c r="C1929" s="365" t="s">
        <v>6135</v>
      </c>
      <c r="D1929" s="366" t="s">
        <v>6126</v>
      </c>
      <c r="E1929" s="384" t="s">
        <v>4139</v>
      </c>
      <c r="F1929" s="394" t="s">
        <v>7230</v>
      </c>
      <c r="G1929" s="394" t="s">
        <v>7233</v>
      </c>
      <c r="H1929" s="394" t="s">
        <v>7232</v>
      </c>
      <c r="I1929" s="397">
        <v>500</v>
      </c>
      <c r="J1929" s="394" t="s">
        <v>7095</v>
      </c>
      <c r="K1929" s="384">
        <v>1</v>
      </c>
      <c r="L1929" s="384">
        <v>3</v>
      </c>
      <c r="M1929" s="385" t="s">
        <v>7214</v>
      </c>
      <c r="N1929" s="382" t="s">
        <v>7095</v>
      </c>
      <c r="O1929" s="386">
        <v>500</v>
      </c>
    </row>
    <row r="1930" spans="1:15" ht="16.8" customHeight="1" thickBot="1" x14ac:dyDescent="0.35">
      <c r="A1930" s="351" t="s">
        <v>7166</v>
      </c>
      <c r="B1930" s="405" t="s">
        <v>6084</v>
      </c>
      <c r="C1930" s="365" t="s">
        <v>6135</v>
      </c>
      <c r="D1930" s="366" t="s">
        <v>6126</v>
      </c>
      <c r="E1930" s="384" t="s">
        <v>4139</v>
      </c>
      <c r="F1930" s="394" t="s">
        <v>7230</v>
      </c>
      <c r="G1930" s="394" t="s">
        <v>7233</v>
      </c>
      <c r="H1930" s="394" t="s">
        <v>7232</v>
      </c>
      <c r="I1930" s="397">
        <v>300</v>
      </c>
      <c r="J1930" s="394" t="s">
        <v>7098</v>
      </c>
      <c r="K1930" s="384">
        <v>1</v>
      </c>
      <c r="L1930" s="384">
        <v>4</v>
      </c>
      <c r="M1930" s="385" t="s">
        <v>7215</v>
      </c>
      <c r="N1930" s="382" t="s">
        <v>7098</v>
      </c>
      <c r="O1930" s="386">
        <v>300</v>
      </c>
    </row>
    <row r="1931" spans="1:15" ht="16.8" customHeight="1" thickBot="1" x14ac:dyDescent="0.35">
      <c r="A1931" s="351" t="s">
        <v>5537</v>
      </c>
      <c r="B1931" s="422" t="s">
        <v>1106</v>
      </c>
      <c r="C1931" s="365" t="s">
        <v>6135</v>
      </c>
      <c r="D1931" s="366" t="s">
        <v>6126</v>
      </c>
      <c r="E1931" s="384" t="s">
        <v>4139</v>
      </c>
      <c r="F1931" s="394" t="s">
        <v>7230</v>
      </c>
      <c r="G1931" s="394" t="s">
        <v>7231</v>
      </c>
      <c r="H1931" s="394" t="s">
        <v>7232</v>
      </c>
      <c r="I1931" s="397">
        <v>300</v>
      </c>
      <c r="J1931" s="394" t="s">
        <v>7098</v>
      </c>
      <c r="K1931" s="384">
        <v>1</v>
      </c>
      <c r="L1931" s="384">
        <v>4</v>
      </c>
      <c r="M1931" s="385" t="s">
        <v>5538</v>
      </c>
      <c r="N1931" s="382" t="s">
        <v>7098</v>
      </c>
      <c r="O1931" s="386">
        <v>300</v>
      </c>
    </row>
    <row r="1932" spans="1:15" ht="16.8" customHeight="1" thickBot="1" x14ac:dyDescent="0.35">
      <c r="A1932" s="351" t="s">
        <v>796</v>
      </c>
      <c r="B1932" s="422" t="s">
        <v>1106</v>
      </c>
      <c r="C1932" s="365" t="s">
        <v>6135</v>
      </c>
      <c r="D1932" s="366" t="s">
        <v>6126</v>
      </c>
      <c r="E1932" s="384" t="s">
        <v>4139</v>
      </c>
      <c r="F1932" s="394" t="s">
        <v>7230</v>
      </c>
      <c r="G1932" s="394" t="s">
        <v>7231</v>
      </c>
      <c r="H1932" s="394" t="s">
        <v>7232</v>
      </c>
      <c r="I1932" s="397">
        <v>300</v>
      </c>
      <c r="J1932" s="394" t="s">
        <v>7098</v>
      </c>
      <c r="K1932" s="384">
        <v>2</v>
      </c>
      <c r="L1932" s="384">
        <v>4</v>
      </c>
      <c r="M1932" s="385" t="s">
        <v>795</v>
      </c>
      <c r="N1932" s="382" t="s">
        <v>7105</v>
      </c>
      <c r="O1932" s="386">
        <v>600</v>
      </c>
    </row>
    <row r="1933" spans="1:15" ht="16.8" customHeight="1" thickBot="1" x14ac:dyDescent="0.35">
      <c r="A1933" s="351" t="s">
        <v>800</v>
      </c>
      <c r="B1933" s="425" t="s">
        <v>1108</v>
      </c>
      <c r="C1933" s="365" t="s">
        <v>6135</v>
      </c>
      <c r="D1933" s="366" t="s">
        <v>6126</v>
      </c>
      <c r="E1933" s="384" t="s">
        <v>4139</v>
      </c>
      <c r="F1933" s="394" t="s">
        <v>7230</v>
      </c>
      <c r="G1933" s="394" t="s">
        <v>7231</v>
      </c>
      <c r="H1933" s="394" t="s">
        <v>7232</v>
      </c>
      <c r="I1933" s="397">
        <v>700</v>
      </c>
      <c r="J1933" s="394" t="s">
        <v>7107</v>
      </c>
      <c r="K1933" s="384">
        <v>2</v>
      </c>
      <c r="L1933" s="384">
        <v>4</v>
      </c>
      <c r="M1933" s="385" t="s">
        <v>799</v>
      </c>
      <c r="N1933" s="382" t="s">
        <v>7119</v>
      </c>
      <c r="O1933" s="383">
        <v>1.4</v>
      </c>
    </row>
    <row r="1934" spans="1:15" ht="16.8" customHeight="1" thickBot="1" x14ac:dyDescent="0.35">
      <c r="A1934" s="351" t="s">
        <v>797</v>
      </c>
      <c r="B1934" s="425" t="s">
        <v>1108</v>
      </c>
      <c r="C1934" s="365" t="s">
        <v>6135</v>
      </c>
      <c r="D1934" s="366" t="s">
        <v>6126</v>
      </c>
      <c r="E1934" s="384" t="s">
        <v>4139</v>
      </c>
      <c r="F1934" s="394" t="s">
        <v>7230</v>
      </c>
      <c r="G1934" s="394" t="s">
        <v>7231</v>
      </c>
      <c r="H1934" s="394" t="s">
        <v>7232</v>
      </c>
      <c r="I1934" s="397">
        <v>700</v>
      </c>
      <c r="J1934" s="394" t="s">
        <v>7107</v>
      </c>
      <c r="K1934" s="384">
        <v>3</v>
      </c>
      <c r="L1934" s="384">
        <v>4</v>
      </c>
      <c r="M1934" s="385" t="s">
        <v>798</v>
      </c>
      <c r="N1934" s="382" t="s">
        <v>7122</v>
      </c>
      <c r="O1934" s="383">
        <v>2.1</v>
      </c>
    </row>
    <row r="1935" spans="1:15" ht="16.8" customHeight="1" thickBot="1" x14ac:dyDescent="0.35">
      <c r="A1935" s="351" t="s">
        <v>1147</v>
      </c>
      <c r="B1935" s="398" t="s">
        <v>6871</v>
      </c>
      <c r="C1935" s="365" t="s">
        <v>6135</v>
      </c>
      <c r="D1935" s="366" t="s">
        <v>6126</v>
      </c>
      <c r="E1935" s="384" t="s">
        <v>4139</v>
      </c>
      <c r="F1935" s="394" t="s">
        <v>7230</v>
      </c>
      <c r="G1935" s="394" t="s">
        <v>7231</v>
      </c>
      <c r="H1935" s="394" t="s">
        <v>7232</v>
      </c>
      <c r="I1935" s="397">
        <v>300</v>
      </c>
      <c r="J1935" s="394" t="s">
        <v>7098</v>
      </c>
      <c r="K1935" s="384">
        <v>1</v>
      </c>
      <c r="L1935" s="384">
        <v>4</v>
      </c>
      <c r="M1935" s="385" t="s">
        <v>1148</v>
      </c>
      <c r="N1935" s="382" t="s">
        <v>7098</v>
      </c>
      <c r="O1935" s="386">
        <v>300</v>
      </c>
    </row>
    <row r="1936" spans="1:15" ht="16.8" customHeight="1" thickBot="1" x14ac:dyDescent="0.35">
      <c r="A1936" s="351" t="s">
        <v>802</v>
      </c>
      <c r="B1936" s="399" t="s">
        <v>6104</v>
      </c>
      <c r="C1936" s="365" t="s">
        <v>6135</v>
      </c>
      <c r="D1936" s="366" t="s">
        <v>6126</v>
      </c>
      <c r="E1936" s="384" t="s">
        <v>4139</v>
      </c>
      <c r="F1936" s="394" t="s">
        <v>7230</v>
      </c>
      <c r="G1936" s="394" t="s">
        <v>7231</v>
      </c>
      <c r="H1936" s="394" t="s">
        <v>7232</v>
      </c>
      <c r="I1936" s="395">
        <v>1</v>
      </c>
      <c r="J1936" s="394" t="s">
        <v>7101</v>
      </c>
      <c r="K1936" s="384">
        <v>1</v>
      </c>
      <c r="L1936" s="384">
        <v>4</v>
      </c>
      <c r="M1936" s="385" t="s">
        <v>801</v>
      </c>
      <c r="N1936" s="382" t="s">
        <v>7101</v>
      </c>
      <c r="O1936" s="383">
        <v>1</v>
      </c>
    </row>
    <row r="1937" spans="1:15" ht="16.8" customHeight="1" thickBot="1" x14ac:dyDescent="0.35">
      <c r="A1937" s="351" t="s">
        <v>3415</v>
      </c>
      <c r="B1937" s="432" t="s">
        <v>6872</v>
      </c>
      <c r="C1937" s="365" t="s">
        <v>6135</v>
      </c>
      <c r="D1937" s="366" t="s">
        <v>6126</v>
      </c>
      <c r="E1937" s="384" t="s">
        <v>4139</v>
      </c>
      <c r="F1937" s="394" t="s">
        <v>7230</v>
      </c>
      <c r="G1937" s="394" t="s">
        <v>7231</v>
      </c>
      <c r="H1937" s="394" t="s">
        <v>7232</v>
      </c>
      <c r="I1937" s="395">
        <v>1</v>
      </c>
      <c r="J1937" s="394" t="s">
        <v>7101</v>
      </c>
      <c r="K1937" s="384">
        <v>1</v>
      </c>
      <c r="L1937" s="384">
        <v>4</v>
      </c>
      <c r="M1937" s="385" t="s">
        <v>3416</v>
      </c>
      <c r="N1937" s="382" t="s">
        <v>7101</v>
      </c>
      <c r="O1937" s="383">
        <v>1</v>
      </c>
    </row>
    <row r="1938" spans="1:15" ht="16.8" customHeight="1" thickBot="1" x14ac:dyDescent="0.35">
      <c r="A1938" s="352" t="s">
        <v>803</v>
      </c>
      <c r="B1938" s="408" t="s">
        <v>1134</v>
      </c>
      <c r="C1938" s="365" t="s">
        <v>6135</v>
      </c>
      <c r="D1938" s="366" t="s">
        <v>6126</v>
      </c>
      <c r="E1938" s="384" t="s">
        <v>4139</v>
      </c>
      <c r="F1938" s="394" t="s">
        <v>7230</v>
      </c>
      <c r="G1938" s="394" t="s">
        <v>7231</v>
      </c>
      <c r="H1938" s="394" t="s">
        <v>7232</v>
      </c>
      <c r="I1938" s="397">
        <v>500</v>
      </c>
      <c r="J1938" s="394" t="s">
        <v>7095</v>
      </c>
      <c r="K1938" s="384">
        <v>1</v>
      </c>
      <c r="L1938" s="384">
        <v>4</v>
      </c>
      <c r="M1938" s="385" t="s">
        <v>1688</v>
      </c>
      <c r="N1938" s="382" t="s">
        <v>7095</v>
      </c>
      <c r="O1938" s="386">
        <v>500</v>
      </c>
    </row>
    <row r="1939" spans="1:15" ht="16.8" customHeight="1" thickBot="1" x14ac:dyDescent="0.35">
      <c r="A1939" s="351" t="s">
        <v>803</v>
      </c>
      <c r="B1939" s="408" t="s">
        <v>1134</v>
      </c>
      <c r="C1939" s="365" t="s">
        <v>6135</v>
      </c>
      <c r="D1939" s="366" t="s">
        <v>6126</v>
      </c>
      <c r="E1939" s="384" t="s">
        <v>4139</v>
      </c>
      <c r="F1939" s="394" t="s">
        <v>7230</v>
      </c>
      <c r="G1939" s="394" t="s">
        <v>7231</v>
      </c>
      <c r="H1939" s="394" t="s">
        <v>7232</v>
      </c>
      <c r="I1939" s="397">
        <v>300</v>
      </c>
      <c r="J1939" s="394" t="s">
        <v>7098</v>
      </c>
      <c r="K1939" s="384">
        <v>5</v>
      </c>
      <c r="L1939" s="384">
        <v>4</v>
      </c>
      <c r="M1939" s="385" t="s">
        <v>804</v>
      </c>
      <c r="N1939" s="382" t="s">
        <v>7109</v>
      </c>
      <c r="O1939" s="383">
        <v>1.5</v>
      </c>
    </row>
    <row r="1940" spans="1:15" ht="16.8" customHeight="1" thickBot="1" x14ac:dyDescent="0.35">
      <c r="A1940" s="351" t="s">
        <v>1719</v>
      </c>
      <c r="B1940" s="400" t="s">
        <v>6093</v>
      </c>
      <c r="C1940" s="365" t="s">
        <v>6135</v>
      </c>
      <c r="D1940" s="366" t="s">
        <v>6126</v>
      </c>
      <c r="E1940" s="384" t="s">
        <v>4139</v>
      </c>
      <c r="F1940" s="394" t="s">
        <v>7230</v>
      </c>
      <c r="G1940" s="394" t="s">
        <v>7231</v>
      </c>
      <c r="H1940" s="394" t="s">
        <v>7232</v>
      </c>
      <c r="I1940" s="397">
        <v>300</v>
      </c>
      <c r="J1940" s="394" t="s">
        <v>7098</v>
      </c>
      <c r="K1940" s="384">
        <v>2</v>
      </c>
      <c r="L1940" s="384">
        <v>4</v>
      </c>
      <c r="M1940" s="385" t="s">
        <v>1720</v>
      </c>
      <c r="N1940" s="382" t="s">
        <v>7105</v>
      </c>
      <c r="O1940" s="386">
        <v>600</v>
      </c>
    </row>
    <row r="1941" spans="1:15" ht="16.8" customHeight="1" thickBot="1" x14ac:dyDescent="0.35">
      <c r="A1941" s="351" t="s">
        <v>517</v>
      </c>
      <c r="B1941" s="410" t="s">
        <v>6055</v>
      </c>
      <c r="C1941" s="365" t="s">
        <v>6135</v>
      </c>
      <c r="D1941" s="366" t="s">
        <v>6126</v>
      </c>
      <c r="E1941" s="384" t="s">
        <v>4139</v>
      </c>
      <c r="F1941" s="394" t="s">
        <v>7230</v>
      </c>
      <c r="G1941" s="394" t="s">
        <v>7231</v>
      </c>
      <c r="H1941" s="394" t="s">
        <v>7232</v>
      </c>
      <c r="I1941" s="397">
        <v>300</v>
      </c>
      <c r="J1941" s="394" t="s">
        <v>7098</v>
      </c>
      <c r="K1941" s="384">
        <v>7</v>
      </c>
      <c r="L1941" s="384">
        <v>4</v>
      </c>
      <c r="M1941" s="385" t="s">
        <v>4767</v>
      </c>
      <c r="N1941" s="382" t="s">
        <v>7125</v>
      </c>
      <c r="O1941" s="383">
        <v>2.1</v>
      </c>
    </row>
    <row r="1942" spans="1:15" ht="16.8" customHeight="1" thickBot="1" x14ac:dyDescent="0.35">
      <c r="A1942" s="351" t="s">
        <v>4400</v>
      </c>
      <c r="B1942" s="421" t="s">
        <v>7111</v>
      </c>
      <c r="C1942" s="365" t="s">
        <v>6135</v>
      </c>
      <c r="D1942" s="366" t="s">
        <v>6126</v>
      </c>
      <c r="E1942" s="384" t="s">
        <v>4139</v>
      </c>
      <c r="F1942" s="394" t="s">
        <v>7230</v>
      </c>
      <c r="G1942" s="394" t="s">
        <v>7231</v>
      </c>
      <c r="H1942" s="394" t="s">
        <v>7232</v>
      </c>
      <c r="I1942" s="397">
        <v>300</v>
      </c>
      <c r="J1942" s="394" t="s">
        <v>7098</v>
      </c>
      <c r="K1942" s="384">
        <v>1</v>
      </c>
      <c r="L1942" s="384">
        <v>4</v>
      </c>
      <c r="M1942" s="385" t="s">
        <v>4399</v>
      </c>
      <c r="N1942" s="382" t="s">
        <v>7098</v>
      </c>
      <c r="O1942" s="386">
        <v>300</v>
      </c>
    </row>
    <row r="1943" spans="1:15" ht="16.8" customHeight="1" thickBot="1" x14ac:dyDescent="0.35">
      <c r="A1943" s="351" t="s">
        <v>4771</v>
      </c>
      <c r="B1943" s="415" t="s">
        <v>6886</v>
      </c>
      <c r="C1943" s="365" t="s">
        <v>6135</v>
      </c>
      <c r="D1943" s="366" t="s">
        <v>6126</v>
      </c>
      <c r="E1943" s="384" t="s">
        <v>4139</v>
      </c>
      <c r="F1943" s="394" t="s">
        <v>7230</v>
      </c>
      <c r="G1943" s="394" t="s">
        <v>7231</v>
      </c>
      <c r="H1943" s="394" t="s">
        <v>7232</v>
      </c>
      <c r="I1943" s="397">
        <v>300</v>
      </c>
      <c r="J1943" s="394" t="s">
        <v>7098</v>
      </c>
      <c r="K1943" s="384">
        <v>1</v>
      </c>
      <c r="L1943" s="384">
        <v>4</v>
      </c>
      <c r="M1943" s="385" t="s">
        <v>4770</v>
      </c>
      <c r="N1943" s="382" t="s">
        <v>7098</v>
      </c>
      <c r="O1943" s="386">
        <v>300</v>
      </c>
    </row>
    <row r="1944" spans="1:15" ht="16.8" customHeight="1" thickBot="1" x14ac:dyDescent="0.35">
      <c r="A1944" s="352" t="s">
        <v>4768</v>
      </c>
      <c r="B1944" s="415" t="s">
        <v>6886</v>
      </c>
      <c r="C1944" s="365" t="s">
        <v>6135</v>
      </c>
      <c r="D1944" s="366" t="s">
        <v>6126</v>
      </c>
      <c r="E1944" s="384" t="s">
        <v>4139</v>
      </c>
      <c r="F1944" s="394" t="s">
        <v>7230</v>
      </c>
      <c r="G1944" s="394" t="s">
        <v>7231</v>
      </c>
      <c r="H1944" s="394" t="s">
        <v>7232</v>
      </c>
      <c r="I1944" s="397">
        <v>300</v>
      </c>
      <c r="J1944" s="394" t="s">
        <v>7098</v>
      </c>
      <c r="K1944" s="384">
        <v>1</v>
      </c>
      <c r="L1944" s="384">
        <v>4</v>
      </c>
      <c r="M1944" s="385" t="s">
        <v>4769</v>
      </c>
      <c r="N1944" s="382" t="s">
        <v>7098</v>
      </c>
      <c r="O1944" s="386">
        <v>300</v>
      </c>
    </row>
    <row r="1945" spans="1:15" ht="16.8" customHeight="1" thickBot="1" x14ac:dyDescent="0.35">
      <c r="A1945" s="351" t="s">
        <v>5796</v>
      </c>
      <c r="B1945" s="404" t="s">
        <v>6073</v>
      </c>
      <c r="C1945" s="365" t="s">
        <v>6135</v>
      </c>
      <c r="D1945" s="366" t="s">
        <v>6126</v>
      </c>
      <c r="E1945" s="384" t="s">
        <v>4139</v>
      </c>
      <c r="F1945" s="394" t="s">
        <v>7230</v>
      </c>
      <c r="G1945" s="394" t="s">
        <v>7231</v>
      </c>
      <c r="H1945" s="394" t="s">
        <v>7232</v>
      </c>
      <c r="I1945" s="397">
        <v>300</v>
      </c>
      <c r="J1945" s="394" t="s">
        <v>7098</v>
      </c>
      <c r="K1945" s="384">
        <v>4</v>
      </c>
      <c r="L1945" s="384">
        <v>4</v>
      </c>
      <c r="M1945" s="385" t="s">
        <v>5797</v>
      </c>
      <c r="N1945" s="382" t="s">
        <v>7104</v>
      </c>
      <c r="O1945" s="383">
        <v>1.2</v>
      </c>
    </row>
    <row r="1946" spans="1:15" ht="16.8" customHeight="1" thickBot="1" x14ac:dyDescent="0.35">
      <c r="A1946" s="351" t="s">
        <v>797</v>
      </c>
      <c r="B1946" s="404" t="s">
        <v>6083</v>
      </c>
      <c r="C1946" s="365" t="s">
        <v>6135</v>
      </c>
      <c r="D1946" s="366" t="s">
        <v>6126</v>
      </c>
      <c r="E1946" s="384" t="s">
        <v>4139</v>
      </c>
      <c r="F1946" s="394" t="s">
        <v>7230</v>
      </c>
      <c r="G1946" s="394" t="s">
        <v>7231</v>
      </c>
      <c r="H1946" s="394" t="s">
        <v>7232</v>
      </c>
      <c r="I1946" s="397">
        <v>300</v>
      </c>
      <c r="J1946" s="394" t="s">
        <v>7098</v>
      </c>
      <c r="K1946" s="384">
        <v>1</v>
      </c>
      <c r="L1946" s="384">
        <v>4</v>
      </c>
      <c r="M1946" s="385" t="s">
        <v>5798</v>
      </c>
      <c r="N1946" s="382" t="s">
        <v>7098</v>
      </c>
      <c r="O1946" s="386">
        <v>300</v>
      </c>
    </row>
    <row r="1947" spans="1:15" ht="16.8" customHeight="1" thickBot="1" x14ac:dyDescent="0.35">
      <c r="A1947" s="351" t="s">
        <v>6947</v>
      </c>
      <c r="B1947" s="396" t="s">
        <v>6111</v>
      </c>
      <c r="C1947" s="365" t="s">
        <v>6135</v>
      </c>
      <c r="D1947" s="366" t="s">
        <v>6126</v>
      </c>
      <c r="E1947" s="384" t="s">
        <v>4139</v>
      </c>
      <c r="F1947" s="394" t="s">
        <v>7230</v>
      </c>
      <c r="G1947" s="394" t="s">
        <v>7231</v>
      </c>
      <c r="H1947" s="394" t="s">
        <v>7232</v>
      </c>
      <c r="I1947" s="397">
        <v>300</v>
      </c>
      <c r="J1947" s="394" t="s">
        <v>7098</v>
      </c>
      <c r="K1947" s="384">
        <v>2</v>
      </c>
      <c r="L1947" s="384">
        <v>4</v>
      </c>
      <c r="M1947" s="385" t="s">
        <v>7069</v>
      </c>
      <c r="N1947" s="382" t="s">
        <v>7105</v>
      </c>
      <c r="O1947" s="386">
        <v>600</v>
      </c>
    </row>
    <row r="1948" spans="1:15" ht="16.8" customHeight="1" thickBot="1" x14ac:dyDescent="0.35">
      <c r="A1948" s="351" t="s">
        <v>6948</v>
      </c>
      <c r="B1948" s="396" t="s">
        <v>6111</v>
      </c>
      <c r="C1948" s="365" t="s">
        <v>6135</v>
      </c>
      <c r="D1948" s="366" t="s">
        <v>6126</v>
      </c>
      <c r="E1948" s="384" t="s">
        <v>4139</v>
      </c>
      <c r="F1948" s="394" t="s">
        <v>7230</v>
      </c>
      <c r="G1948" s="394" t="s">
        <v>7231</v>
      </c>
      <c r="H1948" s="394" t="s">
        <v>7232</v>
      </c>
      <c r="I1948" s="397">
        <v>300</v>
      </c>
      <c r="J1948" s="394" t="s">
        <v>7098</v>
      </c>
      <c r="K1948" s="384">
        <v>1</v>
      </c>
      <c r="L1948" s="384">
        <v>4</v>
      </c>
      <c r="M1948" s="385" t="s">
        <v>7070</v>
      </c>
      <c r="N1948" s="382" t="s">
        <v>7098</v>
      </c>
      <c r="O1948" s="386">
        <v>300</v>
      </c>
    </row>
    <row r="1949" spans="1:15" ht="16.8" customHeight="1" thickBot="1" x14ac:dyDescent="0.35">
      <c r="A1949" s="351" t="s">
        <v>6946</v>
      </c>
      <c r="B1949" s="396" t="s">
        <v>6111</v>
      </c>
      <c r="C1949" s="365" t="s">
        <v>6135</v>
      </c>
      <c r="D1949" s="366" t="s">
        <v>6126</v>
      </c>
      <c r="E1949" s="384" t="s">
        <v>4139</v>
      </c>
      <c r="F1949" s="394" t="s">
        <v>7230</v>
      </c>
      <c r="G1949" s="394" t="s">
        <v>7231</v>
      </c>
      <c r="H1949" s="394" t="s">
        <v>7232</v>
      </c>
      <c r="I1949" s="397">
        <v>300</v>
      </c>
      <c r="J1949" s="394" t="s">
        <v>7098</v>
      </c>
      <c r="K1949" s="384">
        <v>1</v>
      </c>
      <c r="L1949" s="384">
        <v>4</v>
      </c>
      <c r="M1949" s="385" t="s">
        <v>7067</v>
      </c>
      <c r="N1949" s="382" t="s">
        <v>7098</v>
      </c>
      <c r="O1949" s="386">
        <v>300</v>
      </c>
    </row>
    <row r="1950" spans="1:15" ht="16.8" customHeight="1" thickBot="1" x14ac:dyDescent="0.35">
      <c r="A1950" s="352" t="s">
        <v>6946</v>
      </c>
      <c r="B1950" s="396" t="s">
        <v>6111</v>
      </c>
      <c r="C1950" s="365" t="s">
        <v>6135</v>
      </c>
      <c r="D1950" s="366" t="s">
        <v>6126</v>
      </c>
      <c r="E1950" s="384" t="s">
        <v>4139</v>
      </c>
      <c r="F1950" s="394" t="s">
        <v>7230</v>
      </c>
      <c r="G1950" s="394" t="s">
        <v>7231</v>
      </c>
      <c r="H1950" s="394" t="s">
        <v>7232</v>
      </c>
      <c r="I1950" s="397">
        <v>900</v>
      </c>
      <c r="J1950" s="394" t="s">
        <v>7121</v>
      </c>
      <c r="K1950" s="384">
        <v>1</v>
      </c>
      <c r="L1950" s="384">
        <v>4</v>
      </c>
      <c r="M1950" s="385" t="s">
        <v>7068</v>
      </c>
      <c r="N1950" s="382" t="s">
        <v>7121</v>
      </c>
      <c r="O1950" s="386">
        <v>900</v>
      </c>
    </row>
    <row r="1951" spans="1:15" ht="16.8" customHeight="1" thickBot="1" x14ac:dyDescent="0.35">
      <c r="A1951" s="351" t="s">
        <v>7167</v>
      </c>
      <c r="B1951" s="413" t="s">
        <v>7171</v>
      </c>
      <c r="C1951" s="365" t="s">
        <v>6135</v>
      </c>
      <c r="D1951" s="366" t="s">
        <v>6126</v>
      </c>
      <c r="E1951" s="384" t="s">
        <v>4139</v>
      </c>
      <c r="F1951" s="394" t="s">
        <v>7230</v>
      </c>
      <c r="G1951" s="394" t="s">
        <v>7233</v>
      </c>
      <c r="H1951" s="394" t="s">
        <v>7232</v>
      </c>
      <c r="I1951" s="395">
        <v>1</v>
      </c>
      <c r="J1951" s="394" t="s">
        <v>7101</v>
      </c>
      <c r="K1951" s="384">
        <v>1</v>
      </c>
      <c r="L1951" s="384">
        <v>4</v>
      </c>
      <c r="M1951" s="385" t="s">
        <v>7216</v>
      </c>
      <c r="N1951" s="382" t="s">
        <v>7101</v>
      </c>
      <c r="O1951" s="383">
        <v>1</v>
      </c>
    </row>
    <row r="1952" spans="1:15" ht="16.8" customHeight="1" thickBot="1" x14ac:dyDescent="0.35">
      <c r="A1952" s="351" t="s">
        <v>2247</v>
      </c>
      <c r="B1952" s="427" t="s">
        <v>1102</v>
      </c>
      <c r="C1952" s="365" t="s">
        <v>6135</v>
      </c>
      <c r="D1952" s="366" t="s">
        <v>6126</v>
      </c>
      <c r="E1952" s="384" t="s">
        <v>4139</v>
      </c>
      <c r="F1952" s="394" t="s">
        <v>7230</v>
      </c>
      <c r="G1952" s="394" t="s">
        <v>7231</v>
      </c>
      <c r="H1952" s="394" t="s">
        <v>7232</v>
      </c>
      <c r="I1952" s="397">
        <v>300</v>
      </c>
      <c r="J1952" s="394" t="s">
        <v>7098</v>
      </c>
      <c r="K1952" s="384">
        <v>1</v>
      </c>
      <c r="L1952" s="384">
        <v>5</v>
      </c>
      <c r="M1952" s="385" t="s">
        <v>2246</v>
      </c>
      <c r="N1952" s="382" t="s">
        <v>7098</v>
      </c>
      <c r="O1952" s="386">
        <v>300</v>
      </c>
    </row>
    <row r="1953" spans="1:15" ht="16.8" customHeight="1" thickBot="1" x14ac:dyDescent="0.35">
      <c r="A1953" s="351" t="s">
        <v>806</v>
      </c>
      <c r="B1953" s="425" t="s">
        <v>1108</v>
      </c>
      <c r="C1953" s="365" t="s">
        <v>6135</v>
      </c>
      <c r="D1953" s="366" t="s">
        <v>6126</v>
      </c>
      <c r="E1953" s="384" t="s">
        <v>4139</v>
      </c>
      <c r="F1953" s="394" t="s">
        <v>7230</v>
      </c>
      <c r="G1953" s="394" t="s">
        <v>7231</v>
      </c>
      <c r="H1953" s="394" t="s">
        <v>7232</v>
      </c>
      <c r="I1953" s="397">
        <v>500</v>
      </c>
      <c r="J1953" s="394" t="s">
        <v>7095</v>
      </c>
      <c r="K1953" s="384">
        <v>2</v>
      </c>
      <c r="L1953" s="384">
        <v>5</v>
      </c>
      <c r="M1953" s="385" t="s">
        <v>805</v>
      </c>
      <c r="N1953" s="382" t="s">
        <v>7096</v>
      </c>
      <c r="O1953" s="383">
        <v>1</v>
      </c>
    </row>
    <row r="1954" spans="1:15" ht="16.8" customHeight="1" thickBot="1" x14ac:dyDescent="0.35">
      <c r="A1954" s="351" t="s">
        <v>807</v>
      </c>
      <c r="B1954" s="393" t="s">
        <v>6067</v>
      </c>
      <c r="C1954" s="365" t="s">
        <v>6135</v>
      </c>
      <c r="D1954" s="366" t="s">
        <v>6126</v>
      </c>
      <c r="E1954" s="384" t="s">
        <v>4139</v>
      </c>
      <c r="F1954" s="394" t="s">
        <v>7230</v>
      </c>
      <c r="G1954" s="394" t="s">
        <v>7231</v>
      </c>
      <c r="H1954" s="394" t="s">
        <v>7232</v>
      </c>
      <c r="I1954" s="397">
        <v>300</v>
      </c>
      <c r="J1954" s="394" t="s">
        <v>7098</v>
      </c>
      <c r="K1954" s="384">
        <v>2</v>
      </c>
      <c r="L1954" s="384">
        <v>5</v>
      </c>
      <c r="M1954" s="385" t="s">
        <v>808</v>
      </c>
      <c r="N1954" s="382" t="s">
        <v>7105</v>
      </c>
      <c r="O1954" s="386">
        <v>600</v>
      </c>
    </row>
    <row r="1955" spans="1:15" ht="16.8" customHeight="1" thickBot="1" x14ac:dyDescent="0.35">
      <c r="A1955" s="351" t="s">
        <v>810</v>
      </c>
      <c r="B1955" s="400" t="s">
        <v>6093</v>
      </c>
      <c r="C1955" s="365" t="s">
        <v>6135</v>
      </c>
      <c r="D1955" s="366" t="s">
        <v>6126</v>
      </c>
      <c r="E1955" s="384" t="s">
        <v>4139</v>
      </c>
      <c r="F1955" s="394" t="s">
        <v>7230</v>
      </c>
      <c r="G1955" s="394" t="s">
        <v>7231</v>
      </c>
      <c r="H1955" s="394" t="s">
        <v>7232</v>
      </c>
      <c r="I1955" s="397">
        <v>300</v>
      </c>
      <c r="J1955" s="394" t="s">
        <v>7098</v>
      </c>
      <c r="K1955" s="384">
        <v>2</v>
      </c>
      <c r="L1955" s="384">
        <v>5</v>
      </c>
      <c r="M1955" s="385" t="s">
        <v>809</v>
      </c>
      <c r="N1955" s="382" t="s">
        <v>7105</v>
      </c>
      <c r="O1955" s="386">
        <v>600</v>
      </c>
    </row>
    <row r="1956" spans="1:15" ht="16.8" customHeight="1" thickBot="1" x14ac:dyDescent="0.35">
      <c r="A1956" s="351" t="s">
        <v>6949</v>
      </c>
      <c r="B1956" s="429" t="s">
        <v>6086</v>
      </c>
      <c r="C1956" s="365" t="s">
        <v>6135</v>
      </c>
      <c r="D1956" s="348" t="s">
        <v>6150</v>
      </c>
      <c r="E1956" s="384" t="s">
        <v>4139</v>
      </c>
      <c r="F1956" s="394" t="s">
        <v>7230</v>
      </c>
      <c r="G1956" s="394" t="s">
        <v>7231</v>
      </c>
      <c r="H1956" s="394" t="s">
        <v>7232</v>
      </c>
      <c r="I1956" s="397">
        <v>300</v>
      </c>
      <c r="J1956" s="394" t="s">
        <v>7098</v>
      </c>
      <c r="K1956" s="384">
        <v>1</v>
      </c>
      <c r="L1956" s="384">
        <v>5</v>
      </c>
      <c r="M1956" s="385" t="s">
        <v>7071</v>
      </c>
      <c r="N1956" s="382" t="s">
        <v>7098</v>
      </c>
      <c r="O1956" s="386">
        <v>300</v>
      </c>
    </row>
    <row r="1957" spans="1:15" ht="16.8" customHeight="1" thickBot="1" x14ac:dyDescent="0.35">
      <c r="A1957" s="351" t="s">
        <v>3136</v>
      </c>
      <c r="B1957" s="429" t="s">
        <v>6086</v>
      </c>
      <c r="C1957" s="365" t="s">
        <v>6135</v>
      </c>
      <c r="D1957" s="366" t="s">
        <v>6126</v>
      </c>
      <c r="E1957" s="384" t="s">
        <v>4139</v>
      </c>
      <c r="F1957" s="394" t="s">
        <v>7230</v>
      </c>
      <c r="G1957" s="394" t="s">
        <v>7231</v>
      </c>
      <c r="H1957" s="394" t="s">
        <v>7232</v>
      </c>
      <c r="I1957" s="395">
        <v>1</v>
      </c>
      <c r="J1957" s="394" t="s">
        <v>7101</v>
      </c>
      <c r="K1957" s="384">
        <v>1</v>
      </c>
      <c r="L1957" s="384">
        <v>5</v>
      </c>
      <c r="M1957" s="385" t="s">
        <v>3137</v>
      </c>
      <c r="N1957" s="382" t="s">
        <v>7101</v>
      </c>
      <c r="O1957" s="383">
        <v>1</v>
      </c>
    </row>
    <row r="1958" spans="1:15" ht="16.8" customHeight="1" thickBot="1" x14ac:dyDescent="0.35">
      <c r="A1958" s="351" t="s">
        <v>5800</v>
      </c>
      <c r="B1958" s="404" t="s">
        <v>6083</v>
      </c>
      <c r="C1958" s="365" t="s">
        <v>6135</v>
      </c>
      <c r="D1958" s="366" t="s">
        <v>6126</v>
      </c>
      <c r="E1958" s="384" t="s">
        <v>4139</v>
      </c>
      <c r="F1958" s="394" t="s">
        <v>7230</v>
      </c>
      <c r="G1958" s="394" t="s">
        <v>7231</v>
      </c>
      <c r="H1958" s="394" t="s">
        <v>7232</v>
      </c>
      <c r="I1958" s="397">
        <v>700</v>
      </c>
      <c r="J1958" s="394" t="s">
        <v>7107</v>
      </c>
      <c r="K1958" s="384">
        <v>1</v>
      </c>
      <c r="L1958" s="384">
        <v>5</v>
      </c>
      <c r="M1958" s="385" t="s">
        <v>5799</v>
      </c>
      <c r="N1958" s="382" t="s">
        <v>7107</v>
      </c>
      <c r="O1958" s="386">
        <v>700</v>
      </c>
    </row>
    <row r="1959" spans="1:15" ht="16.8" customHeight="1" thickBot="1" x14ac:dyDescent="0.35">
      <c r="A1959" s="351" t="s">
        <v>6951</v>
      </c>
      <c r="B1959" s="396" t="s">
        <v>6110</v>
      </c>
      <c r="C1959" s="365" t="s">
        <v>6135</v>
      </c>
      <c r="D1959" s="366" t="s">
        <v>6126</v>
      </c>
      <c r="E1959" s="384" t="s">
        <v>4139</v>
      </c>
      <c r="F1959" s="394" t="s">
        <v>7230</v>
      </c>
      <c r="G1959" s="394" t="s">
        <v>7231</v>
      </c>
      <c r="H1959" s="394" t="s">
        <v>7232</v>
      </c>
      <c r="I1959" s="397">
        <v>300</v>
      </c>
      <c r="J1959" s="394" t="s">
        <v>7098</v>
      </c>
      <c r="K1959" s="384">
        <v>2</v>
      </c>
      <c r="L1959" s="384">
        <v>5</v>
      </c>
      <c r="M1959" s="385" t="s">
        <v>7073</v>
      </c>
      <c r="N1959" s="382" t="s">
        <v>7105</v>
      </c>
      <c r="O1959" s="386">
        <v>600</v>
      </c>
    </row>
    <row r="1960" spans="1:15" ht="16.8" customHeight="1" thickBot="1" x14ac:dyDescent="0.35">
      <c r="A1960" s="351" t="s">
        <v>6950</v>
      </c>
      <c r="B1960" s="396" t="s">
        <v>6110</v>
      </c>
      <c r="C1960" s="365" t="s">
        <v>6135</v>
      </c>
      <c r="D1960" s="366" t="s">
        <v>6126</v>
      </c>
      <c r="E1960" s="384" t="s">
        <v>4139</v>
      </c>
      <c r="F1960" s="394" t="s">
        <v>7230</v>
      </c>
      <c r="G1960" s="394" t="s">
        <v>7231</v>
      </c>
      <c r="H1960" s="394" t="s">
        <v>7232</v>
      </c>
      <c r="I1960" s="397">
        <v>300</v>
      </c>
      <c r="J1960" s="394" t="s">
        <v>7098</v>
      </c>
      <c r="K1960" s="384">
        <v>4</v>
      </c>
      <c r="L1960" s="384">
        <v>5</v>
      </c>
      <c r="M1960" s="385" t="s">
        <v>7072</v>
      </c>
      <c r="N1960" s="382" t="s">
        <v>7104</v>
      </c>
      <c r="O1960" s="383">
        <v>1.2</v>
      </c>
    </row>
    <row r="1961" spans="1:15" ht="16.8" customHeight="1" thickBot="1" x14ac:dyDescent="0.35">
      <c r="A1961" s="351" t="s">
        <v>6952</v>
      </c>
      <c r="B1961" s="396" t="s">
        <v>6110</v>
      </c>
      <c r="C1961" s="365" t="s">
        <v>6135</v>
      </c>
      <c r="D1961" s="345" t="s">
        <v>6128</v>
      </c>
      <c r="E1961" s="384" t="s">
        <v>4139</v>
      </c>
      <c r="F1961" s="394" t="s">
        <v>7230</v>
      </c>
      <c r="G1961" s="394" t="s">
        <v>7231</v>
      </c>
      <c r="H1961" s="394" t="s">
        <v>7232</v>
      </c>
      <c r="I1961" s="397">
        <v>300</v>
      </c>
      <c r="J1961" s="394" t="s">
        <v>7098</v>
      </c>
      <c r="K1961" s="384">
        <v>3</v>
      </c>
      <c r="L1961" s="384">
        <v>5</v>
      </c>
      <c r="M1961" s="385" t="s">
        <v>7074</v>
      </c>
      <c r="N1961" s="382" t="s">
        <v>7100</v>
      </c>
      <c r="O1961" s="386">
        <v>900</v>
      </c>
    </row>
    <row r="1962" spans="1:15" ht="16.8" customHeight="1" thickBot="1" x14ac:dyDescent="0.35">
      <c r="A1962" s="351" t="s">
        <v>6953</v>
      </c>
      <c r="B1962" s="396" t="s">
        <v>6110</v>
      </c>
      <c r="C1962" s="365" t="s">
        <v>6135</v>
      </c>
      <c r="D1962" s="345" t="s">
        <v>6128</v>
      </c>
      <c r="E1962" s="384" t="s">
        <v>4139</v>
      </c>
      <c r="F1962" s="394" t="s">
        <v>7230</v>
      </c>
      <c r="G1962" s="394" t="s">
        <v>7231</v>
      </c>
      <c r="H1962" s="394" t="s">
        <v>7232</v>
      </c>
      <c r="I1962" s="395">
        <v>1</v>
      </c>
      <c r="J1962" s="394" t="s">
        <v>7101</v>
      </c>
      <c r="K1962" s="384">
        <v>1</v>
      </c>
      <c r="L1962" s="384">
        <v>5</v>
      </c>
      <c r="M1962" s="385" t="s">
        <v>7075</v>
      </c>
      <c r="N1962" s="382" t="s">
        <v>7101</v>
      </c>
      <c r="O1962" s="383">
        <v>1</v>
      </c>
    </row>
    <row r="1963" spans="1:15" ht="16.8" customHeight="1" thickBot="1" x14ac:dyDescent="0.35">
      <c r="A1963" s="351" t="s">
        <v>6957</v>
      </c>
      <c r="B1963" s="396" t="s">
        <v>6111</v>
      </c>
      <c r="C1963" s="365" t="s">
        <v>6135</v>
      </c>
      <c r="D1963" s="366" t="s">
        <v>6126</v>
      </c>
      <c r="E1963" s="384" t="s">
        <v>4139</v>
      </c>
      <c r="F1963" s="394" t="s">
        <v>7230</v>
      </c>
      <c r="G1963" s="394" t="s">
        <v>7231</v>
      </c>
      <c r="H1963" s="394" t="s">
        <v>7232</v>
      </c>
      <c r="I1963" s="397">
        <v>700</v>
      </c>
      <c r="J1963" s="394" t="s">
        <v>7107</v>
      </c>
      <c r="K1963" s="384">
        <v>2</v>
      </c>
      <c r="L1963" s="384">
        <v>5</v>
      </c>
      <c r="M1963" s="385" t="s">
        <v>7079</v>
      </c>
      <c r="N1963" s="382" t="s">
        <v>7119</v>
      </c>
      <c r="O1963" s="383">
        <v>1.4</v>
      </c>
    </row>
    <row r="1964" spans="1:15" ht="16.8" customHeight="1" thickBot="1" x14ac:dyDescent="0.35">
      <c r="A1964" s="351" t="s">
        <v>6955</v>
      </c>
      <c r="B1964" s="396" t="s">
        <v>6111</v>
      </c>
      <c r="C1964" s="365" t="s">
        <v>6135</v>
      </c>
      <c r="D1964" s="366" t="s">
        <v>6126</v>
      </c>
      <c r="E1964" s="384" t="s">
        <v>4139</v>
      </c>
      <c r="F1964" s="394" t="s">
        <v>7230</v>
      </c>
      <c r="G1964" s="394" t="s">
        <v>7231</v>
      </c>
      <c r="H1964" s="394" t="s">
        <v>7232</v>
      </c>
      <c r="I1964" s="397">
        <v>300</v>
      </c>
      <c r="J1964" s="394" t="s">
        <v>7098</v>
      </c>
      <c r="K1964" s="384">
        <v>3</v>
      </c>
      <c r="L1964" s="384">
        <v>5</v>
      </c>
      <c r="M1964" s="385" t="s">
        <v>7077</v>
      </c>
      <c r="N1964" s="382" t="s">
        <v>7100</v>
      </c>
      <c r="O1964" s="386">
        <v>900</v>
      </c>
    </row>
    <row r="1965" spans="1:15" ht="16.8" customHeight="1" thickBot="1" x14ac:dyDescent="0.35">
      <c r="A1965" s="351" t="s">
        <v>6954</v>
      </c>
      <c r="B1965" s="396" t="s">
        <v>6111</v>
      </c>
      <c r="C1965" s="365" t="s">
        <v>6135</v>
      </c>
      <c r="D1965" s="366" t="s">
        <v>6126</v>
      </c>
      <c r="E1965" s="384" t="s">
        <v>4139</v>
      </c>
      <c r="F1965" s="394" t="s">
        <v>7230</v>
      </c>
      <c r="G1965" s="394" t="s">
        <v>7231</v>
      </c>
      <c r="H1965" s="394" t="s">
        <v>7232</v>
      </c>
      <c r="I1965" s="395">
        <v>1.4</v>
      </c>
      <c r="J1965" s="394" t="s">
        <v>7099</v>
      </c>
      <c r="K1965" s="384">
        <v>2</v>
      </c>
      <c r="L1965" s="384">
        <v>5</v>
      </c>
      <c r="M1965" s="385" t="s">
        <v>7076</v>
      </c>
      <c r="N1965" s="382" t="s">
        <v>7115</v>
      </c>
      <c r="O1965" s="383">
        <v>2.8</v>
      </c>
    </row>
    <row r="1966" spans="1:15" ht="16.8" customHeight="1" thickBot="1" x14ac:dyDescent="0.35">
      <c r="A1966" s="351" t="s">
        <v>6956</v>
      </c>
      <c r="B1966" s="396" t="s">
        <v>6111</v>
      </c>
      <c r="C1966" s="365" t="s">
        <v>6135</v>
      </c>
      <c r="D1966" s="366" t="s">
        <v>6126</v>
      </c>
      <c r="E1966" s="384" t="s">
        <v>4139</v>
      </c>
      <c r="F1966" s="394" t="s">
        <v>7230</v>
      </c>
      <c r="G1966" s="394" t="s">
        <v>7231</v>
      </c>
      <c r="H1966" s="394" t="s">
        <v>7232</v>
      </c>
      <c r="I1966" s="397">
        <v>300</v>
      </c>
      <c r="J1966" s="394" t="s">
        <v>7098</v>
      </c>
      <c r="K1966" s="384">
        <v>1</v>
      </c>
      <c r="L1966" s="384">
        <v>5</v>
      </c>
      <c r="M1966" s="385" t="s">
        <v>7078</v>
      </c>
      <c r="N1966" s="382" t="s">
        <v>7098</v>
      </c>
      <c r="O1966" s="386">
        <v>300</v>
      </c>
    </row>
    <row r="1967" spans="1:15" ht="16.8" customHeight="1" thickBot="1" x14ac:dyDescent="0.35">
      <c r="A1967" s="351" t="s">
        <v>6958</v>
      </c>
      <c r="B1967" s="425" t="s">
        <v>6970</v>
      </c>
      <c r="C1967" s="365" t="s">
        <v>6135</v>
      </c>
      <c r="D1967" s="366" t="s">
        <v>6126</v>
      </c>
      <c r="E1967" s="384" t="s">
        <v>4139</v>
      </c>
      <c r="F1967" s="394" t="s">
        <v>7230</v>
      </c>
      <c r="G1967" s="394" t="s">
        <v>7231</v>
      </c>
      <c r="H1967" s="394" t="s">
        <v>7232</v>
      </c>
      <c r="I1967" s="397">
        <v>300</v>
      </c>
      <c r="J1967" s="394" t="s">
        <v>7098</v>
      </c>
      <c r="K1967" s="384">
        <v>1</v>
      </c>
      <c r="L1967" s="384">
        <v>5</v>
      </c>
      <c r="M1967" s="385" t="s">
        <v>7080</v>
      </c>
      <c r="N1967" s="382" t="s">
        <v>7098</v>
      </c>
      <c r="O1967" s="386">
        <v>300</v>
      </c>
    </row>
    <row r="1968" spans="1:15" ht="16.8" customHeight="1" thickBot="1" x14ac:dyDescent="0.35">
      <c r="A1968" s="351" t="s">
        <v>3139</v>
      </c>
      <c r="B1968" s="432" t="s">
        <v>6872</v>
      </c>
      <c r="C1968" s="365" t="s">
        <v>6135</v>
      </c>
      <c r="D1968" s="366" t="s">
        <v>6126</v>
      </c>
      <c r="E1968" s="384" t="s">
        <v>4139</v>
      </c>
      <c r="F1968" s="394" t="s">
        <v>7230</v>
      </c>
      <c r="G1968" s="394" t="s">
        <v>7231</v>
      </c>
      <c r="H1968" s="394" t="s">
        <v>7232</v>
      </c>
      <c r="I1968" s="397">
        <v>300</v>
      </c>
      <c r="J1968" s="394" t="s">
        <v>7098</v>
      </c>
      <c r="K1968" s="384">
        <v>1</v>
      </c>
      <c r="L1968" s="384">
        <v>6</v>
      </c>
      <c r="M1968" s="385" t="s">
        <v>3138</v>
      </c>
      <c r="N1968" s="382" t="s">
        <v>7098</v>
      </c>
      <c r="O1968" s="386">
        <v>300</v>
      </c>
    </row>
    <row r="1969" spans="1:15" ht="16.8" customHeight="1" thickBot="1" x14ac:dyDescent="0.35">
      <c r="A1969" s="351" t="s">
        <v>2249</v>
      </c>
      <c r="B1969" s="365" t="s">
        <v>6973</v>
      </c>
      <c r="C1969" s="365" t="s">
        <v>6135</v>
      </c>
      <c r="D1969" s="366" t="s">
        <v>6126</v>
      </c>
      <c r="E1969" s="384" t="s">
        <v>4139</v>
      </c>
      <c r="F1969" s="394" t="s">
        <v>7230</v>
      </c>
      <c r="G1969" s="394" t="s">
        <v>7231</v>
      </c>
      <c r="H1969" s="394" t="s">
        <v>7232</v>
      </c>
      <c r="I1969" s="395">
        <v>1</v>
      </c>
      <c r="J1969" s="394" t="s">
        <v>7101</v>
      </c>
      <c r="K1969" s="384">
        <v>1</v>
      </c>
      <c r="L1969" s="384">
        <v>6</v>
      </c>
      <c r="M1969" s="385" t="s">
        <v>2248</v>
      </c>
      <c r="N1969" s="382" t="s">
        <v>7101</v>
      </c>
      <c r="O1969" s="383">
        <v>1</v>
      </c>
    </row>
    <row r="1970" spans="1:15" ht="16.8" customHeight="1" thickBot="1" x14ac:dyDescent="0.35">
      <c r="A1970" s="351" t="s">
        <v>2251</v>
      </c>
      <c r="B1970" s="365" t="s">
        <v>6973</v>
      </c>
      <c r="C1970" s="365" t="s">
        <v>6135</v>
      </c>
      <c r="D1970" s="366" t="s">
        <v>6126</v>
      </c>
      <c r="E1970" s="384" t="s">
        <v>4139</v>
      </c>
      <c r="F1970" s="394" t="s">
        <v>7230</v>
      </c>
      <c r="G1970" s="394" t="s">
        <v>7231</v>
      </c>
      <c r="H1970" s="394" t="s">
        <v>7232</v>
      </c>
      <c r="I1970" s="397">
        <v>300</v>
      </c>
      <c r="J1970" s="394" t="s">
        <v>7098</v>
      </c>
      <c r="K1970" s="384">
        <v>1</v>
      </c>
      <c r="L1970" s="384">
        <v>6</v>
      </c>
      <c r="M1970" s="385" t="s">
        <v>2250</v>
      </c>
      <c r="N1970" s="382" t="s">
        <v>7098</v>
      </c>
      <c r="O1970" s="386">
        <v>300</v>
      </c>
    </row>
    <row r="1971" spans="1:15" ht="16.8" customHeight="1" thickBot="1" x14ac:dyDescent="0.35">
      <c r="A1971" s="351" t="s">
        <v>4402</v>
      </c>
      <c r="B1971" s="421" t="s">
        <v>7111</v>
      </c>
      <c r="C1971" s="365" t="s">
        <v>6135</v>
      </c>
      <c r="D1971" s="366" t="s">
        <v>6126</v>
      </c>
      <c r="E1971" s="384" t="s">
        <v>4139</v>
      </c>
      <c r="F1971" s="394" t="s">
        <v>7230</v>
      </c>
      <c r="G1971" s="394" t="s">
        <v>7231</v>
      </c>
      <c r="H1971" s="394" t="s">
        <v>7232</v>
      </c>
      <c r="I1971" s="397">
        <v>700</v>
      </c>
      <c r="J1971" s="394" t="s">
        <v>7107</v>
      </c>
      <c r="K1971" s="384">
        <v>1</v>
      </c>
      <c r="L1971" s="384">
        <v>6</v>
      </c>
      <c r="M1971" s="385" t="s">
        <v>4401</v>
      </c>
      <c r="N1971" s="382" t="s">
        <v>7107</v>
      </c>
      <c r="O1971" s="386">
        <v>700</v>
      </c>
    </row>
    <row r="1972" spans="1:15" ht="16.8" customHeight="1" thickBot="1" x14ac:dyDescent="0.35">
      <c r="A1972" s="351" t="s">
        <v>5801</v>
      </c>
      <c r="B1972" s="417" t="s">
        <v>6059</v>
      </c>
      <c r="C1972" s="365" t="s">
        <v>6135</v>
      </c>
      <c r="D1972" s="366" t="s">
        <v>6126</v>
      </c>
      <c r="E1972" s="384" t="s">
        <v>4139</v>
      </c>
      <c r="F1972" s="394" t="s">
        <v>7230</v>
      </c>
      <c r="G1972" s="394" t="s">
        <v>7231</v>
      </c>
      <c r="H1972" s="394" t="s">
        <v>7232</v>
      </c>
      <c r="I1972" s="397">
        <v>500</v>
      </c>
      <c r="J1972" s="394" t="s">
        <v>7095</v>
      </c>
      <c r="K1972" s="384">
        <v>1</v>
      </c>
      <c r="L1972" s="384">
        <v>6</v>
      </c>
      <c r="M1972" s="385" t="s">
        <v>5802</v>
      </c>
      <c r="N1972" s="382" t="s">
        <v>7095</v>
      </c>
      <c r="O1972" s="386">
        <v>500</v>
      </c>
    </row>
    <row r="1973" spans="1:15" ht="16.8" customHeight="1" thickBot="1" x14ac:dyDescent="0.35">
      <c r="A1973" s="351" t="s">
        <v>6959</v>
      </c>
      <c r="B1973" s="396" t="s">
        <v>6111</v>
      </c>
      <c r="C1973" s="365" t="s">
        <v>6135</v>
      </c>
      <c r="D1973" s="366" t="s">
        <v>6126</v>
      </c>
      <c r="E1973" s="384" t="s">
        <v>4139</v>
      </c>
      <c r="F1973" s="394" t="s">
        <v>7230</v>
      </c>
      <c r="G1973" s="394" t="s">
        <v>7231</v>
      </c>
      <c r="H1973" s="394" t="s">
        <v>7232</v>
      </c>
      <c r="I1973" s="395">
        <v>1.7</v>
      </c>
      <c r="J1973" s="394" t="s">
        <v>7117</v>
      </c>
      <c r="K1973" s="384">
        <v>2</v>
      </c>
      <c r="L1973" s="384">
        <v>6</v>
      </c>
      <c r="M1973" s="385" t="s">
        <v>7081</v>
      </c>
      <c r="N1973" s="382" t="s">
        <v>7123</v>
      </c>
      <c r="O1973" s="383">
        <v>3.4</v>
      </c>
    </row>
    <row r="1974" spans="1:15" ht="16.8" customHeight="1" thickBot="1" x14ac:dyDescent="0.35">
      <c r="A1974" s="351" t="s">
        <v>3009</v>
      </c>
      <c r="B1974" s="438" t="s">
        <v>6061</v>
      </c>
      <c r="C1974" s="365" t="s">
        <v>6135</v>
      </c>
      <c r="D1974" s="366" t="s">
        <v>6126</v>
      </c>
      <c r="E1974" s="384" t="s">
        <v>4139</v>
      </c>
      <c r="F1974" s="394" t="s">
        <v>7230</v>
      </c>
      <c r="G1974" s="394" t="s">
        <v>7231</v>
      </c>
      <c r="H1974" s="394" t="s">
        <v>7232</v>
      </c>
      <c r="I1974" s="397">
        <v>300</v>
      </c>
      <c r="J1974" s="394" t="s">
        <v>7098</v>
      </c>
      <c r="K1974" s="384">
        <v>2</v>
      </c>
      <c r="L1974" s="384">
        <v>7</v>
      </c>
      <c r="M1974" s="385" t="s">
        <v>3010</v>
      </c>
      <c r="N1974" s="382" t="s">
        <v>7105</v>
      </c>
      <c r="O1974" s="386">
        <v>600</v>
      </c>
    </row>
    <row r="1975" spans="1:15" ht="16.8" customHeight="1" thickBot="1" x14ac:dyDescent="0.35">
      <c r="A1975" s="351" t="s">
        <v>811</v>
      </c>
      <c r="B1975" s="437" t="s">
        <v>6980</v>
      </c>
      <c r="C1975" s="365" t="s">
        <v>6135</v>
      </c>
      <c r="D1975" s="366" t="s">
        <v>6126</v>
      </c>
      <c r="E1975" s="384" t="s">
        <v>4139</v>
      </c>
      <c r="F1975" s="394" t="s">
        <v>7230</v>
      </c>
      <c r="G1975" s="394" t="s">
        <v>7231</v>
      </c>
      <c r="H1975" s="394" t="s">
        <v>7232</v>
      </c>
      <c r="I1975" s="397">
        <v>300</v>
      </c>
      <c r="J1975" s="394" t="s">
        <v>7098</v>
      </c>
      <c r="K1975" s="384">
        <v>1</v>
      </c>
      <c r="L1975" s="384">
        <v>7</v>
      </c>
      <c r="M1975" s="385" t="s">
        <v>812</v>
      </c>
      <c r="N1975" s="382" t="s">
        <v>7098</v>
      </c>
      <c r="O1975" s="386">
        <v>300</v>
      </c>
    </row>
    <row r="1976" spans="1:15" ht="16.8" customHeight="1" thickBot="1" x14ac:dyDescent="0.35">
      <c r="A1976" s="351" t="s">
        <v>814</v>
      </c>
      <c r="B1976" s="427" t="s">
        <v>1102</v>
      </c>
      <c r="C1976" s="365" t="s">
        <v>6135</v>
      </c>
      <c r="D1976" s="366" t="s">
        <v>6126</v>
      </c>
      <c r="E1976" s="384" t="s">
        <v>4139</v>
      </c>
      <c r="F1976" s="394" t="s">
        <v>7230</v>
      </c>
      <c r="G1976" s="394" t="s">
        <v>7231</v>
      </c>
      <c r="H1976" s="394" t="s">
        <v>7232</v>
      </c>
      <c r="I1976" s="397">
        <v>300</v>
      </c>
      <c r="J1976" s="394" t="s">
        <v>7098</v>
      </c>
      <c r="K1976" s="384">
        <v>3</v>
      </c>
      <c r="L1976" s="384">
        <v>7</v>
      </c>
      <c r="M1976" s="385" t="s">
        <v>813</v>
      </c>
      <c r="N1976" s="382" t="s">
        <v>7100</v>
      </c>
      <c r="O1976" s="386">
        <v>900</v>
      </c>
    </row>
    <row r="1977" spans="1:15" ht="16.8" customHeight="1" thickBot="1" x14ac:dyDescent="0.35">
      <c r="A1977" s="351" t="s">
        <v>2253</v>
      </c>
      <c r="B1977" s="365" t="s">
        <v>6973</v>
      </c>
      <c r="C1977" s="365" t="s">
        <v>6135</v>
      </c>
      <c r="D1977" s="366" t="s">
        <v>6126</v>
      </c>
      <c r="E1977" s="384" t="s">
        <v>4139</v>
      </c>
      <c r="F1977" s="394" t="s">
        <v>7230</v>
      </c>
      <c r="G1977" s="394" t="s">
        <v>7231</v>
      </c>
      <c r="H1977" s="394" t="s">
        <v>7232</v>
      </c>
      <c r="I1977" s="397">
        <v>300</v>
      </c>
      <c r="J1977" s="394" t="s">
        <v>7098</v>
      </c>
      <c r="K1977" s="384">
        <v>1</v>
      </c>
      <c r="L1977" s="384">
        <v>7</v>
      </c>
      <c r="M1977" s="385" t="s">
        <v>2252</v>
      </c>
      <c r="N1977" s="382" t="s">
        <v>7098</v>
      </c>
      <c r="O1977" s="386">
        <v>300</v>
      </c>
    </row>
    <row r="1978" spans="1:15" ht="16.8" customHeight="1" thickBot="1" x14ac:dyDescent="0.35">
      <c r="A1978" s="351" t="s">
        <v>6961</v>
      </c>
      <c r="B1978" s="396" t="s">
        <v>6110</v>
      </c>
      <c r="C1978" s="365" t="s">
        <v>6135</v>
      </c>
      <c r="D1978" s="366" t="s">
        <v>6126</v>
      </c>
      <c r="E1978" s="384" t="s">
        <v>4139</v>
      </c>
      <c r="F1978" s="394" t="s">
        <v>7230</v>
      </c>
      <c r="G1978" s="394" t="s">
        <v>7231</v>
      </c>
      <c r="H1978" s="394" t="s">
        <v>7232</v>
      </c>
      <c r="I1978" s="397">
        <v>500</v>
      </c>
      <c r="J1978" s="394" t="s">
        <v>7095</v>
      </c>
      <c r="K1978" s="384">
        <v>3</v>
      </c>
      <c r="L1978" s="384">
        <v>7</v>
      </c>
      <c r="M1978" s="385" t="s">
        <v>7083</v>
      </c>
      <c r="N1978" s="382" t="s">
        <v>7120</v>
      </c>
      <c r="O1978" s="383">
        <v>1.5</v>
      </c>
    </row>
    <row r="1979" spans="1:15" ht="16.8" customHeight="1" thickBot="1" x14ac:dyDescent="0.35">
      <c r="A1979" s="351" t="s">
        <v>6960</v>
      </c>
      <c r="B1979" s="396" t="s">
        <v>6110</v>
      </c>
      <c r="C1979" s="365" t="s">
        <v>6135</v>
      </c>
      <c r="D1979" s="366" t="s">
        <v>6126</v>
      </c>
      <c r="E1979" s="384" t="s">
        <v>4139</v>
      </c>
      <c r="F1979" s="394" t="s">
        <v>7230</v>
      </c>
      <c r="G1979" s="394" t="s">
        <v>7231</v>
      </c>
      <c r="H1979" s="394" t="s">
        <v>7232</v>
      </c>
      <c r="I1979" s="397">
        <v>300</v>
      </c>
      <c r="J1979" s="394" t="s">
        <v>7098</v>
      </c>
      <c r="K1979" s="384">
        <v>1</v>
      </c>
      <c r="L1979" s="384">
        <v>7</v>
      </c>
      <c r="M1979" s="385" t="s">
        <v>7082</v>
      </c>
      <c r="N1979" s="382" t="s">
        <v>7098</v>
      </c>
      <c r="O1979" s="386">
        <v>300</v>
      </c>
    </row>
    <row r="1980" spans="1:15" ht="16.8" customHeight="1" thickBot="1" x14ac:dyDescent="0.35">
      <c r="A1980" s="351" t="s">
        <v>4404</v>
      </c>
      <c r="B1980" s="408" t="s">
        <v>6983</v>
      </c>
      <c r="C1980" s="365" t="s">
        <v>6135</v>
      </c>
      <c r="D1980" s="366" t="s">
        <v>6126</v>
      </c>
      <c r="E1980" s="384" t="s">
        <v>4139</v>
      </c>
      <c r="F1980" s="394" t="s">
        <v>7230</v>
      </c>
      <c r="G1980" s="394" t="s">
        <v>7231</v>
      </c>
      <c r="H1980" s="394" t="s">
        <v>7232</v>
      </c>
      <c r="I1980" s="397">
        <v>300</v>
      </c>
      <c r="J1980" s="394" t="s">
        <v>7098</v>
      </c>
      <c r="K1980" s="384">
        <v>1</v>
      </c>
      <c r="L1980" s="384">
        <v>8</v>
      </c>
      <c r="M1980" s="385" t="s">
        <v>4403</v>
      </c>
      <c r="N1980" s="382" t="s">
        <v>7098</v>
      </c>
      <c r="O1980" s="386">
        <v>300</v>
      </c>
    </row>
    <row r="1981" spans="1:15" ht="16.8" customHeight="1" thickBot="1" x14ac:dyDescent="0.35">
      <c r="A1981" s="351" t="s">
        <v>815</v>
      </c>
      <c r="B1981" s="433" t="s">
        <v>1107</v>
      </c>
      <c r="C1981" s="365" t="s">
        <v>6135</v>
      </c>
      <c r="D1981" s="366" t="s">
        <v>6126</v>
      </c>
      <c r="E1981" s="384" t="s">
        <v>4139</v>
      </c>
      <c r="F1981" s="394" t="s">
        <v>7230</v>
      </c>
      <c r="G1981" s="394" t="s">
        <v>7231</v>
      </c>
      <c r="H1981" s="394" t="s">
        <v>7232</v>
      </c>
      <c r="I1981" s="395">
        <v>1.4</v>
      </c>
      <c r="J1981" s="394" t="s">
        <v>7099</v>
      </c>
      <c r="K1981" s="384">
        <v>1</v>
      </c>
      <c r="L1981" s="384">
        <v>8</v>
      </c>
      <c r="M1981" s="385" t="s">
        <v>1496</v>
      </c>
      <c r="N1981" s="382" t="s">
        <v>7099</v>
      </c>
      <c r="O1981" s="383">
        <v>1.4</v>
      </c>
    </row>
    <row r="1982" spans="1:15" ht="16.8" customHeight="1" thickBot="1" x14ac:dyDescent="0.35">
      <c r="A1982" s="351" t="s">
        <v>815</v>
      </c>
      <c r="B1982" s="399" t="s">
        <v>6104</v>
      </c>
      <c r="C1982" s="365" t="s">
        <v>6135</v>
      </c>
      <c r="D1982" s="366" t="s">
        <v>6126</v>
      </c>
      <c r="E1982" s="384" t="s">
        <v>4139</v>
      </c>
      <c r="F1982" s="394" t="s">
        <v>7230</v>
      </c>
      <c r="G1982" s="394" t="s">
        <v>7231</v>
      </c>
      <c r="H1982" s="394" t="s">
        <v>7232</v>
      </c>
      <c r="I1982" s="397">
        <v>500</v>
      </c>
      <c r="J1982" s="394" t="s">
        <v>7095</v>
      </c>
      <c r="K1982" s="384">
        <v>2</v>
      </c>
      <c r="L1982" s="384">
        <v>8</v>
      </c>
      <c r="M1982" s="385" t="s">
        <v>816</v>
      </c>
      <c r="N1982" s="382" t="s">
        <v>7096</v>
      </c>
      <c r="O1982" s="383">
        <v>1</v>
      </c>
    </row>
    <row r="1983" spans="1:15" ht="16.8" customHeight="1" thickBot="1" x14ac:dyDescent="0.35">
      <c r="A1983" s="351" t="s">
        <v>2255</v>
      </c>
      <c r="B1983" s="365" t="s">
        <v>6973</v>
      </c>
      <c r="C1983" s="365" t="s">
        <v>6135</v>
      </c>
      <c r="D1983" s="366" t="s">
        <v>6126</v>
      </c>
      <c r="E1983" s="384" t="s">
        <v>4139</v>
      </c>
      <c r="F1983" s="394" t="s">
        <v>7230</v>
      </c>
      <c r="G1983" s="394" t="s">
        <v>7231</v>
      </c>
      <c r="H1983" s="394" t="s">
        <v>7232</v>
      </c>
      <c r="I1983" s="397">
        <v>700</v>
      </c>
      <c r="J1983" s="394" t="s">
        <v>7107</v>
      </c>
      <c r="K1983" s="384">
        <v>1</v>
      </c>
      <c r="L1983" s="384">
        <v>8</v>
      </c>
      <c r="M1983" s="385" t="s">
        <v>2254</v>
      </c>
      <c r="N1983" s="382" t="s">
        <v>7107</v>
      </c>
      <c r="O1983" s="386">
        <v>700</v>
      </c>
    </row>
    <row r="1984" spans="1:15" ht="16.8" customHeight="1" thickBot="1" x14ac:dyDescent="0.35">
      <c r="A1984" s="351" t="s">
        <v>6962</v>
      </c>
      <c r="B1984" s="425" t="s">
        <v>6970</v>
      </c>
      <c r="C1984" s="365" t="s">
        <v>6135</v>
      </c>
      <c r="D1984" s="366" t="s">
        <v>6126</v>
      </c>
      <c r="E1984" s="384" t="s">
        <v>4139</v>
      </c>
      <c r="F1984" s="394" t="s">
        <v>7230</v>
      </c>
      <c r="G1984" s="394" t="s">
        <v>7231</v>
      </c>
      <c r="H1984" s="394" t="s">
        <v>7232</v>
      </c>
      <c r="I1984" s="397">
        <v>300</v>
      </c>
      <c r="J1984" s="394" t="s">
        <v>7098</v>
      </c>
      <c r="K1984" s="384">
        <v>2</v>
      </c>
      <c r="L1984" s="384">
        <v>8</v>
      </c>
      <c r="M1984" s="385" t="s">
        <v>7084</v>
      </c>
      <c r="N1984" s="382" t="s">
        <v>7105</v>
      </c>
      <c r="O1984" s="386">
        <v>600</v>
      </c>
    </row>
    <row r="1985" spans="1:15" ht="16.8" customHeight="1" thickBot="1" x14ac:dyDescent="0.35">
      <c r="A1985" s="351" t="s">
        <v>3417</v>
      </c>
      <c r="B1985" s="428" t="s">
        <v>6891</v>
      </c>
      <c r="C1985" s="365" t="s">
        <v>6135</v>
      </c>
      <c r="D1985" s="366" t="s">
        <v>6126</v>
      </c>
      <c r="E1985" s="384" t="s">
        <v>4139</v>
      </c>
      <c r="F1985" s="394" t="s">
        <v>7230</v>
      </c>
      <c r="G1985" s="394" t="s">
        <v>7231</v>
      </c>
      <c r="H1985" s="394" t="s">
        <v>7232</v>
      </c>
      <c r="I1985" s="397">
        <v>300</v>
      </c>
      <c r="J1985" s="394" t="s">
        <v>7098</v>
      </c>
      <c r="K1985" s="384">
        <v>2</v>
      </c>
      <c r="L1985" s="384" t="s">
        <v>1775</v>
      </c>
      <c r="M1985" s="385" t="s">
        <v>3418</v>
      </c>
      <c r="N1985" s="382" t="s">
        <v>7105</v>
      </c>
      <c r="O1985" s="386">
        <v>600</v>
      </c>
    </row>
    <row r="1986" spans="1:15" ht="16.8" customHeight="1" thickBot="1" x14ac:dyDescent="0.35">
      <c r="A1986" s="351" t="s">
        <v>3012</v>
      </c>
      <c r="B1986" s="424" t="s">
        <v>6096</v>
      </c>
      <c r="C1986" s="365" t="s">
        <v>6135</v>
      </c>
      <c r="D1986" s="366" t="s">
        <v>6126</v>
      </c>
      <c r="E1986" s="384" t="s">
        <v>4139</v>
      </c>
      <c r="F1986" s="394" t="s">
        <v>7230</v>
      </c>
      <c r="G1986" s="394" t="s">
        <v>7231</v>
      </c>
      <c r="H1986" s="394" t="s">
        <v>7232</v>
      </c>
      <c r="I1986" s="397">
        <v>300</v>
      </c>
      <c r="J1986" s="394" t="s">
        <v>7098</v>
      </c>
      <c r="K1986" s="384">
        <v>4</v>
      </c>
      <c r="L1986" s="384" t="s">
        <v>1775</v>
      </c>
      <c r="M1986" s="385" t="s">
        <v>3011</v>
      </c>
      <c r="N1986" s="382" t="s">
        <v>7104</v>
      </c>
      <c r="O1986" s="383">
        <v>1.2</v>
      </c>
    </row>
    <row r="1987" spans="1:15" ht="16.8" customHeight="1" thickBot="1" x14ac:dyDescent="0.35">
      <c r="A1987" s="351" t="s">
        <v>3417</v>
      </c>
      <c r="B1987" s="418" t="s">
        <v>6873</v>
      </c>
      <c r="C1987" s="365" t="s">
        <v>6135</v>
      </c>
      <c r="D1987" s="366" t="s">
        <v>6126</v>
      </c>
      <c r="E1987" s="384" t="s">
        <v>4139</v>
      </c>
      <c r="F1987" s="394" t="s">
        <v>7230</v>
      </c>
      <c r="G1987" s="394" t="s">
        <v>7231</v>
      </c>
      <c r="H1987" s="394" t="s">
        <v>7232</v>
      </c>
      <c r="I1987" s="395">
        <v>1.4</v>
      </c>
      <c r="J1987" s="394" t="s">
        <v>7099</v>
      </c>
      <c r="K1987" s="384">
        <v>1</v>
      </c>
      <c r="L1987" s="384" t="s">
        <v>1775</v>
      </c>
      <c r="M1987" s="385" t="s">
        <v>5541</v>
      </c>
      <c r="N1987" s="382" t="s">
        <v>7099</v>
      </c>
      <c r="O1987" s="383">
        <v>1.4</v>
      </c>
    </row>
    <row r="1988" spans="1:15" ht="16.8" customHeight="1" thickBot="1" x14ac:dyDescent="0.35">
      <c r="A1988" s="351" t="s">
        <v>2619</v>
      </c>
      <c r="B1988" s="439" t="s">
        <v>6988</v>
      </c>
      <c r="C1988" s="365" t="s">
        <v>6135</v>
      </c>
      <c r="D1988" s="366" t="s">
        <v>6126</v>
      </c>
      <c r="E1988" s="384" t="s">
        <v>4139</v>
      </c>
      <c r="F1988" s="394" t="s">
        <v>7230</v>
      </c>
      <c r="G1988" s="394" t="s">
        <v>7231</v>
      </c>
      <c r="H1988" s="394" t="s">
        <v>7232</v>
      </c>
      <c r="I1988" s="397">
        <v>300</v>
      </c>
      <c r="J1988" s="394" t="s">
        <v>7098</v>
      </c>
      <c r="K1988" s="384">
        <v>1</v>
      </c>
      <c r="L1988" s="384" t="s">
        <v>1776</v>
      </c>
      <c r="M1988" s="385" t="s">
        <v>2525</v>
      </c>
      <c r="N1988" s="382" t="s">
        <v>7098</v>
      </c>
      <c r="O1988" s="386">
        <v>300</v>
      </c>
    </row>
    <row r="1989" spans="1:15" ht="16.8" customHeight="1" thickBot="1" x14ac:dyDescent="0.35">
      <c r="A1989" s="351" t="s">
        <v>6963</v>
      </c>
      <c r="B1989" s="396" t="s">
        <v>6111</v>
      </c>
      <c r="C1989" s="365" t="s">
        <v>6135</v>
      </c>
      <c r="D1989" s="366" t="s">
        <v>6126</v>
      </c>
      <c r="E1989" s="384" t="s">
        <v>4139</v>
      </c>
      <c r="F1989" s="394" t="s">
        <v>7230</v>
      </c>
      <c r="G1989" s="394" t="s">
        <v>7231</v>
      </c>
      <c r="H1989" s="394" t="s">
        <v>7232</v>
      </c>
      <c r="I1989" s="397">
        <v>700</v>
      </c>
      <c r="J1989" s="394" t="s">
        <v>7107</v>
      </c>
      <c r="K1989" s="384">
        <v>1</v>
      </c>
      <c r="L1989" s="384" t="s">
        <v>6991</v>
      </c>
      <c r="M1989" s="385" t="s">
        <v>7085</v>
      </c>
      <c r="N1989" s="382" t="s">
        <v>7107</v>
      </c>
      <c r="O1989" s="386">
        <v>700</v>
      </c>
    </row>
    <row r="1990" spans="1:15" ht="16.8" customHeight="1" thickBot="1" x14ac:dyDescent="0.35">
      <c r="A1990" s="351" t="s">
        <v>1722</v>
      </c>
      <c r="B1990" s="400" t="s">
        <v>6093</v>
      </c>
      <c r="C1990" s="365" t="s">
        <v>6136</v>
      </c>
      <c r="D1990" s="366" t="s">
        <v>6126</v>
      </c>
      <c r="E1990" s="384" t="s">
        <v>4139</v>
      </c>
      <c r="F1990" s="394" t="s">
        <v>7230</v>
      </c>
      <c r="G1990" s="394" t="s">
        <v>7231</v>
      </c>
      <c r="H1990" s="394" t="s">
        <v>7232</v>
      </c>
      <c r="I1990" s="397">
        <v>300</v>
      </c>
      <c r="J1990" s="394" t="s">
        <v>7098</v>
      </c>
      <c r="K1990" s="384">
        <v>2</v>
      </c>
      <c r="L1990" s="384">
        <v>8</v>
      </c>
      <c r="M1990" s="385" t="s">
        <v>1721</v>
      </c>
      <c r="N1990" s="382" t="s">
        <v>7105</v>
      </c>
      <c r="O1990" s="386">
        <v>600</v>
      </c>
    </row>
    <row r="1991" spans="1:15" ht="16.8" customHeight="1" thickBot="1" x14ac:dyDescent="0.35">
      <c r="A1991" s="351" t="s">
        <v>818</v>
      </c>
      <c r="B1991" s="430" t="s">
        <v>6071</v>
      </c>
      <c r="C1991" s="365" t="s">
        <v>6136</v>
      </c>
      <c r="D1991" s="366" t="s">
        <v>6126</v>
      </c>
      <c r="E1991" s="384" t="s">
        <v>4139</v>
      </c>
      <c r="F1991" s="394" t="s">
        <v>7230</v>
      </c>
      <c r="G1991" s="394" t="s">
        <v>7231</v>
      </c>
      <c r="H1991" s="394" t="s">
        <v>7232</v>
      </c>
      <c r="I1991" s="397">
        <v>300</v>
      </c>
      <c r="J1991" s="394" t="s">
        <v>7098</v>
      </c>
      <c r="K1991" s="384">
        <v>1</v>
      </c>
      <c r="L1991" s="384">
        <v>10</v>
      </c>
      <c r="M1991" s="385" t="s">
        <v>817</v>
      </c>
      <c r="N1991" s="382" t="s">
        <v>7098</v>
      </c>
      <c r="O1991" s="386">
        <v>300</v>
      </c>
    </row>
    <row r="1992" spans="1:15" ht="16.8" customHeight="1" thickBot="1" x14ac:dyDescent="0.35">
      <c r="A1992" s="351" t="s">
        <v>2893</v>
      </c>
      <c r="B1992" s="421" t="s">
        <v>6099</v>
      </c>
      <c r="C1992" s="365" t="s">
        <v>6867</v>
      </c>
      <c r="D1992" s="366" t="s">
        <v>6126</v>
      </c>
      <c r="E1992" s="384" t="s">
        <v>4139</v>
      </c>
      <c r="F1992" s="394" t="s">
        <v>7230</v>
      </c>
      <c r="G1992" s="394" t="s">
        <v>7231</v>
      </c>
      <c r="H1992" s="394" t="s">
        <v>7232</v>
      </c>
      <c r="I1992" s="397">
        <v>300</v>
      </c>
      <c r="J1992" s="394" t="s">
        <v>7098</v>
      </c>
      <c r="K1992" s="384">
        <v>2</v>
      </c>
      <c r="L1992" s="384">
        <v>0</v>
      </c>
      <c r="M1992" s="385" t="s">
        <v>7086</v>
      </c>
      <c r="N1992" s="382" t="s">
        <v>7105</v>
      </c>
      <c r="O1992" s="386">
        <v>600</v>
      </c>
    </row>
    <row r="1993" spans="1:15" ht="16.8" customHeight="1" thickBot="1" x14ac:dyDescent="0.35">
      <c r="A1993" s="351" t="s">
        <v>2259</v>
      </c>
      <c r="B1993" s="418" t="s">
        <v>6873</v>
      </c>
      <c r="C1993" s="365" t="s">
        <v>6867</v>
      </c>
      <c r="D1993" s="366" t="s">
        <v>6126</v>
      </c>
      <c r="E1993" s="384" t="s">
        <v>4139</v>
      </c>
      <c r="F1993" s="394" t="s">
        <v>7230</v>
      </c>
      <c r="G1993" s="394" t="s">
        <v>7231</v>
      </c>
      <c r="H1993" s="394" t="s">
        <v>7232</v>
      </c>
      <c r="I1993" s="397">
        <v>700</v>
      </c>
      <c r="J1993" s="394" t="s">
        <v>7107</v>
      </c>
      <c r="K1993" s="384">
        <v>1</v>
      </c>
      <c r="L1993" s="384">
        <v>0</v>
      </c>
      <c r="M1993" s="385" t="s">
        <v>7087</v>
      </c>
      <c r="N1993" s="382" t="s">
        <v>7107</v>
      </c>
      <c r="O1993" s="386">
        <v>700</v>
      </c>
    </row>
    <row r="1994" spans="1:15" ht="16.8" customHeight="1" thickBot="1" x14ac:dyDescent="0.35">
      <c r="A1994" s="351" t="s">
        <v>2256</v>
      </c>
      <c r="B1994" s="429" t="s">
        <v>6086</v>
      </c>
      <c r="C1994" s="365" t="s">
        <v>6867</v>
      </c>
      <c r="D1994" s="366" t="s">
        <v>6126</v>
      </c>
      <c r="E1994" s="384" t="s">
        <v>4139</v>
      </c>
      <c r="F1994" s="394" t="s">
        <v>7230</v>
      </c>
      <c r="G1994" s="394" t="s">
        <v>7231</v>
      </c>
      <c r="H1994" s="394" t="s">
        <v>7232</v>
      </c>
      <c r="I1994" s="397">
        <v>300</v>
      </c>
      <c r="J1994" s="394" t="s">
        <v>7098</v>
      </c>
      <c r="K1994" s="384">
        <v>2</v>
      </c>
      <c r="L1994" s="384">
        <v>0</v>
      </c>
      <c r="M1994" s="385" t="s">
        <v>2257</v>
      </c>
      <c r="N1994" s="382" t="s">
        <v>7105</v>
      </c>
      <c r="O1994" s="386">
        <v>600</v>
      </c>
    </row>
    <row r="1995" spans="1:15" ht="16.8" customHeight="1" thickBot="1" x14ac:dyDescent="0.35">
      <c r="A1995" s="351" t="s">
        <v>2259</v>
      </c>
      <c r="B1995" s="410" t="s">
        <v>6055</v>
      </c>
      <c r="C1995" s="365" t="s">
        <v>6867</v>
      </c>
      <c r="D1995" s="366" t="s">
        <v>6126</v>
      </c>
      <c r="E1995" s="384" t="s">
        <v>4139</v>
      </c>
      <c r="F1995" s="394" t="s">
        <v>7230</v>
      </c>
      <c r="G1995" s="394" t="s">
        <v>7231</v>
      </c>
      <c r="H1995" s="394" t="s">
        <v>7232</v>
      </c>
      <c r="I1995" s="395">
        <v>1</v>
      </c>
      <c r="J1995" s="394" t="s">
        <v>7101</v>
      </c>
      <c r="K1995" s="384">
        <v>3</v>
      </c>
      <c r="L1995" s="384">
        <v>0</v>
      </c>
      <c r="M1995" s="385" t="s">
        <v>2258</v>
      </c>
      <c r="N1995" s="382" t="s">
        <v>7103</v>
      </c>
      <c r="O1995" s="383">
        <v>3</v>
      </c>
    </row>
    <row r="1996" spans="1:15" ht="16.8" customHeight="1" thickBot="1" x14ac:dyDescent="0.35">
      <c r="A1996" s="351" t="s">
        <v>819</v>
      </c>
      <c r="B1996" s="424" t="s">
        <v>6096</v>
      </c>
      <c r="C1996" s="365" t="s">
        <v>6867</v>
      </c>
      <c r="D1996" s="366" t="s">
        <v>6126</v>
      </c>
      <c r="E1996" s="384" t="s">
        <v>4139</v>
      </c>
      <c r="F1996" s="394" t="s">
        <v>7230</v>
      </c>
      <c r="G1996" s="394" t="s">
        <v>7231</v>
      </c>
      <c r="H1996" s="394" t="s">
        <v>7232</v>
      </c>
      <c r="I1996" s="397">
        <v>300</v>
      </c>
      <c r="J1996" s="394" t="s">
        <v>7098</v>
      </c>
      <c r="K1996" s="384">
        <v>2</v>
      </c>
      <c r="L1996" s="384">
        <v>0</v>
      </c>
      <c r="M1996" s="385" t="s">
        <v>820</v>
      </c>
      <c r="N1996" s="382" t="s">
        <v>7105</v>
      </c>
      <c r="O1996" s="386">
        <v>600</v>
      </c>
    </row>
    <row r="1997" spans="1:15" ht="16.8" customHeight="1" thickBot="1" x14ac:dyDescent="0.35">
      <c r="A1997" s="351" t="s">
        <v>4406</v>
      </c>
      <c r="B1997" s="429" t="s">
        <v>6086</v>
      </c>
      <c r="C1997" s="365" t="s">
        <v>6867</v>
      </c>
      <c r="D1997" s="348" t="s">
        <v>6150</v>
      </c>
      <c r="E1997" s="384" t="s">
        <v>4139</v>
      </c>
      <c r="F1997" s="394" t="s">
        <v>7230</v>
      </c>
      <c r="G1997" s="394" t="s">
        <v>7231</v>
      </c>
      <c r="H1997" s="394" t="s">
        <v>7232</v>
      </c>
      <c r="I1997" s="397">
        <v>300</v>
      </c>
      <c r="J1997" s="394" t="s">
        <v>7098</v>
      </c>
      <c r="K1997" s="384">
        <v>1</v>
      </c>
      <c r="L1997" s="384">
        <v>0</v>
      </c>
      <c r="M1997" s="385" t="s">
        <v>4405</v>
      </c>
      <c r="N1997" s="382" t="s">
        <v>7098</v>
      </c>
      <c r="O1997" s="386">
        <v>300</v>
      </c>
    </row>
    <row r="1998" spans="1:15" ht="16.8" customHeight="1" thickBot="1" x14ac:dyDescent="0.35">
      <c r="A1998" s="351" t="s">
        <v>43</v>
      </c>
      <c r="B1998" s="440" t="s">
        <v>6979</v>
      </c>
      <c r="C1998" s="365" t="s">
        <v>6867</v>
      </c>
      <c r="D1998" s="366" t="s">
        <v>6126</v>
      </c>
      <c r="E1998" s="384" t="s">
        <v>4139</v>
      </c>
      <c r="F1998" s="394" t="s">
        <v>7230</v>
      </c>
      <c r="G1998" s="394" t="s">
        <v>7231</v>
      </c>
      <c r="H1998" s="394" t="s">
        <v>7232</v>
      </c>
      <c r="I1998" s="397">
        <v>300</v>
      </c>
      <c r="J1998" s="394" t="s">
        <v>7098</v>
      </c>
      <c r="K1998" s="384">
        <v>2</v>
      </c>
      <c r="L1998" s="384">
        <v>0</v>
      </c>
      <c r="M1998" s="385" t="s">
        <v>2528</v>
      </c>
      <c r="N1998" s="382" t="s">
        <v>7105</v>
      </c>
      <c r="O1998" s="386">
        <v>600</v>
      </c>
    </row>
    <row r="1999" spans="1:15" ht="16.8" customHeight="1" thickBot="1" x14ac:dyDescent="0.35">
      <c r="A1999" s="351" t="s">
        <v>3140</v>
      </c>
      <c r="B1999" s="406" t="s">
        <v>6969</v>
      </c>
      <c r="C1999" s="365" t="s">
        <v>6867</v>
      </c>
      <c r="D1999" s="366" t="s">
        <v>6126</v>
      </c>
      <c r="E1999" s="384" t="s">
        <v>4139</v>
      </c>
      <c r="F1999" s="394" t="s">
        <v>7230</v>
      </c>
      <c r="G1999" s="394" t="s">
        <v>7231</v>
      </c>
      <c r="H1999" s="394" t="s">
        <v>7232</v>
      </c>
      <c r="I1999" s="397">
        <v>300</v>
      </c>
      <c r="J1999" s="394" t="s">
        <v>7098</v>
      </c>
      <c r="K1999" s="384">
        <v>1</v>
      </c>
      <c r="L1999" s="384">
        <v>0</v>
      </c>
      <c r="M1999" s="385" t="s">
        <v>3141</v>
      </c>
      <c r="N1999" s="382" t="s">
        <v>7098</v>
      </c>
      <c r="O1999" s="386">
        <v>300</v>
      </c>
    </row>
    <row r="2000" spans="1:15" ht="16.8" customHeight="1" thickBot="1" x14ac:dyDescent="0.35">
      <c r="A2000" s="351" t="s">
        <v>43</v>
      </c>
      <c r="B2000" s="365" t="s">
        <v>6982</v>
      </c>
      <c r="C2000" s="365" t="s">
        <v>6867</v>
      </c>
      <c r="D2000" s="366" t="s">
        <v>6126</v>
      </c>
      <c r="E2000" s="384" t="s">
        <v>4139</v>
      </c>
      <c r="F2000" s="394" t="s">
        <v>7230</v>
      </c>
      <c r="G2000" s="394" t="s">
        <v>7231</v>
      </c>
      <c r="H2000" s="394" t="s">
        <v>7232</v>
      </c>
      <c r="I2000" s="397">
        <v>300</v>
      </c>
      <c r="J2000" s="394" t="s">
        <v>7098</v>
      </c>
      <c r="K2000" s="384">
        <v>1</v>
      </c>
      <c r="L2000" s="384">
        <v>0</v>
      </c>
      <c r="M2000" s="385" t="s">
        <v>7088</v>
      </c>
      <c r="N2000" s="382" t="s">
        <v>7098</v>
      </c>
      <c r="O2000" s="386">
        <v>300</v>
      </c>
    </row>
    <row r="2001" spans="1:15" ht="16.8" customHeight="1" thickBot="1" x14ac:dyDescent="0.35">
      <c r="A2001" s="351" t="s">
        <v>1291</v>
      </c>
      <c r="B2001" s="416" t="s">
        <v>6064</v>
      </c>
      <c r="C2001" s="365" t="s">
        <v>6867</v>
      </c>
      <c r="D2001" s="366" t="s">
        <v>6126</v>
      </c>
      <c r="E2001" s="384" t="s">
        <v>4139</v>
      </c>
      <c r="F2001" s="394" t="s">
        <v>7230</v>
      </c>
      <c r="G2001" s="394" t="s">
        <v>7231</v>
      </c>
      <c r="H2001" s="394" t="s">
        <v>7232</v>
      </c>
      <c r="I2001" s="397">
        <v>300</v>
      </c>
      <c r="J2001" s="394" t="s">
        <v>7098</v>
      </c>
      <c r="K2001" s="384">
        <v>18</v>
      </c>
      <c r="L2001" s="384">
        <v>0</v>
      </c>
      <c r="M2001" s="385" t="s">
        <v>1292</v>
      </c>
      <c r="N2001" s="382" t="s">
        <v>7141</v>
      </c>
      <c r="O2001" s="383">
        <v>5.4</v>
      </c>
    </row>
    <row r="2002" spans="1:15" ht="16.8" customHeight="1" thickBot="1" x14ac:dyDescent="0.35">
      <c r="A2002" s="351" t="s">
        <v>3140</v>
      </c>
      <c r="B2002" s="421" t="s">
        <v>7111</v>
      </c>
      <c r="C2002" s="365" t="s">
        <v>6867</v>
      </c>
      <c r="D2002" s="366" t="s">
        <v>6126</v>
      </c>
      <c r="E2002" s="384" t="s">
        <v>4139</v>
      </c>
      <c r="F2002" s="394" t="s">
        <v>7230</v>
      </c>
      <c r="G2002" s="394" t="s">
        <v>7231</v>
      </c>
      <c r="H2002" s="394" t="s">
        <v>7232</v>
      </c>
      <c r="I2002" s="397">
        <v>300</v>
      </c>
      <c r="J2002" s="394" t="s">
        <v>7098</v>
      </c>
      <c r="K2002" s="384">
        <v>1</v>
      </c>
      <c r="L2002" s="384">
        <v>0</v>
      </c>
      <c r="M2002" s="385" t="s">
        <v>4407</v>
      </c>
      <c r="N2002" s="382" t="s">
        <v>7098</v>
      </c>
      <c r="O2002" s="386">
        <v>300</v>
      </c>
    </row>
    <row r="2003" spans="1:15" ht="16.8" customHeight="1" thickBot="1" x14ac:dyDescent="0.35">
      <c r="A2003" s="351" t="s">
        <v>43</v>
      </c>
      <c r="B2003" s="421" t="s">
        <v>7111</v>
      </c>
      <c r="C2003" s="365" t="s">
        <v>6867</v>
      </c>
      <c r="D2003" s="366" t="s">
        <v>6126</v>
      </c>
      <c r="E2003" s="384" t="s">
        <v>4139</v>
      </c>
      <c r="F2003" s="394" t="s">
        <v>7230</v>
      </c>
      <c r="G2003" s="394" t="s">
        <v>7231</v>
      </c>
      <c r="H2003" s="394" t="s">
        <v>7232</v>
      </c>
      <c r="I2003" s="397">
        <v>300</v>
      </c>
      <c r="J2003" s="394" t="s">
        <v>7098</v>
      </c>
      <c r="K2003" s="384">
        <v>1</v>
      </c>
      <c r="L2003" s="384">
        <v>0</v>
      </c>
      <c r="M2003" s="385" t="s">
        <v>4408</v>
      </c>
      <c r="N2003" s="382" t="s">
        <v>7098</v>
      </c>
      <c r="O2003" s="386">
        <v>300</v>
      </c>
    </row>
    <row r="2004" spans="1:15" ht="16.8" customHeight="1" thickBot="1" x14ac:dyDescent="0.35">
      <c r="A2004" s="351" t="s">
        <v>4409</v>
      </c>
      <c r="B2004" s="421" t="s">
        <v>7111</v>
      </c>
      <c r="C2004" s="365" t="s">
        <v>6867</v>
      </c>
      <c r="D2004" s="366" t="s">
        <v>6126</v>
      </c>
      <c r="E2004" s="384" t="s">
        <v>4139</v>
      </c>
      <c r="F2004" s="394" t="s">
        <v>7230</v>
      </c>
      <c r="G2004" s="394" t="s">
        <v>7231</v>
      </c>
      <c r="H2004" s="394" t="s">
        <v>7232</v>
      </c>
      <c r="I2004" s="397">
        <v>300</v>
      </c>
      <c r="J2004" s="394" t="s">
        <v>7098</v>
      </c>
      <c r="K2004" s="384">
        <v>1</v>
      </c>
      <c r="L2004" s="384">
        <v>0</v>
      </c>
      <c r="M2004" s="385" t="s">
        <v>4410</v>
      </c>
      <c r="N2004" s="382" t="s">
        <v>7098</v>
      </c>
      <c r="O2004" s="386">
        <v>300</v>
      </c>
    </row>
    <row r="2005" spans="1:15" ht="16.8" customHeight="1" thickBot="1" x14ac:dyDescent="0.35">
      <c r="A2005" s="351" t="s">
        <v>3140</v>
      </c>
      <c r="B2005" s="403" t="s">
        <v>6880</v>
      </c>
      <c r="C2005" s="365" t="s">
        <v>6867</v>
      </c>
      <c r="D2005" s="366" t="s">
        <v>6126</v>
      </c>
      <c r="E2005" s="384" t="s">
        <v>4139</v>
      </c>
      <c r="F2005" s="394" t="s">
        <v>7230</v>
      </c>
      <c r="G2005" s="394" t="s">
        <v>7231</v>
      </c>
      <c r="H2005" s="394" t="s">
        <v>7232</v>
      </c>
      <c r="I2005" s="397">
        <v>300</v>
      </c>
      <c r="J2005" s="394" t="s">
        <v>7098</v>
      </c>
      <c r="K2005" s="384">
        <v>1</v>
      </c>
      <c r="L2005" s="384">
        <v>0</v>
      </c>
      <c r="M2005" s="385" t="s">
        <v>4411</v>
      </c>
      <c r="N2005" s="382" t="s">
        <v>7098</v>
      </c>
      <c r="O2005" s="386">
        <v>300</v>
      </c>
    </row>
    <row r="2006" spans="1:15" ht="16.8" customHeight="1" thickBot="1" x14ac:dyDescent="0.35">
      <c r="A2006" s="351" t="s">
        <v>43</v>
      </c>
      <c r="B2006" s="403" t="s">
        <v>6880</v>
      </c>
      <c r="C2006" s="365" t="s">
        <v>6867</v>
      </c>
      <c r="D2006" s="366" t="s">
        <v>6126</v>
      </c>
      <c r="E2006" s="384" t="s">
        <v>4139</v>
      </c>
      <c r="F2006" s="394" t="s">
        <v>7230</v>
      </c>
      <c r="G2006" s="394" t="s">
        <v>7231</v>
      </c>
      <c r="H2006" s="394" t="s">
        <v>7232</v>
      </c>
      <c r="I2006" s="397">
        <v>300</v>
      </c>
      <c r="J2006" s="394" t="s">
        <v>7098</v>
      </c>
      <c r="K2006" s="384">
        <v>1</v>
      </c>
      <c r="L2006" s="384">
        <v>0</v>
      </c>
      <c r="M2006" s="385" t="s">
        <v>4412</v>
      </c>
      <c r="N2006" s="382" t="s">
        <v>7098</v>
      </c>
      <c r="O2006" s="386">
        <v>300</v>
      </c>
    </row>
    <row r="2007" spans="1:15" ht="16.8" customHeight="1" thickBot="1" x14ac:dyDescent="0.35">
      <c r="A2007" s="351" t="s">
        <v>4409</v>
      </c>
      <c r="B2007" s="403" t="s">
        <v>6880</v>
      </c>
      <c r="C2007" s="365" t="s">
        <v>6867</v>
      </c>
      <c r="D2007" s="366" t="s">
        <v>6126</v>
      </c>
      <c r="E2007" s="384" t="s">
        <v>4139</v>
      </c>
      <c r="F2007" s="394" t="s">
        <v>7230</v>
      </c>
      <c r="G2007" s="394" t="s">
        <v>7231</v>
      </c>
      <c r="H2007" s="394" t="s">
        <v>7232</v>
      </c>
      <c r="I2007" s="397">
        <v>300</v>
      </c>
      <c r="J2007" s="394" t="s">
        <v>7098</v>
      </c>
      <c r="K2007" s="384">
        <v>1</v>
      </c>
      <c r="L2007" s="384">
        <v>0</v>
      </c>
      <c r="M2007" s="385" t="s">
        <v>4413</v>
      </c>
      <c r="N2007" s="382" t="s">
        <v>7098</v>
      </c>
      <c r="O2007" s="386">
        <v>300</v>
      </c>
    </row>
    <row r="2008" spans="1:15" ht="16.8" customHeight="1" thickBot="1" x14ac:dyDescent="0.35">
      <c r="A2008" s="351" t="s">
        <v>6964</v>
      </c>
      <c r="B2008" s="396" t="s">
        <v>6110</v>
      </c>
      <c r="C2008" s="365" t="s">
        <v>6867</v>
      </c>
      <c r="D2008" s="366" t="s">
        <v>6126</v>
      </c>
      <c r="E2008" s="384" t="s">
        <v>4139</v>
      </c>
      <c r="F2008" s="394" t="s">
        <v>7230</v>
      </c>
      <c r="G2008" s="394" t="s">
        <v>7231</v>
      </c>
      <c r="H2008" s="394" t="s">
        <v>7232</v>
      </c>
      <c r="I2008" s="397">
        <v>300</v>
      </c>
      <c r="J2008" s="394" t="s">
        <v>7098</v>
      </c>
      <c r="K2008" s="384">
        <v>2</v>
      </c>
      <c r="L2008" s="384">
        <v>0</v>
      </c>
      <c r="M2008" s="385" t="s">
        <v>7089</v>
      </c>
      <c r="N2008" s="382" t="s">
        <v>7105</v>
      </c>
      <c r="O2008" s="386">
        <v>600</v>
      </c>
    </row>
    <row r="2009" spans="1:15" ht="16.8" customHeight="1" thickBot="1" x14ac:dyDescent="0.35">
      <c r="A2009" s="351" t="s">
        <v>3140</v>
      </c>
      <c r="B2009" s="413" t="s">
        <v>7171</v>
      </c>
      <c r="C2009" s="365" t="s">
        <v>6867</v>
      </c>
      <c r="D2009" s="366" t="s">
        <v>6126</v>
      </c>
      <c r="E2009" s="384" t="s">
        <v>4139</v>
      </c>
      <c r="F2009" s="394" t="s">
        <v>7230</v>
      </c>
      <c r="G2009" s="394" t="s">
        <v>7233</v>
      </c>
      <c r="H2009" s="394" t="s">
        <v>7232</v>
      </c>
      <c r="I2009" s="397">
        <v>300</v>
      </c>
      <c r="J2009" s="394" t="s">
        <v>7098</v>
      </c>
      <c r="K2009" s="384">
        <v>1</v>
      </c>
      <c r="L2009" s="384">
        <v>0</v>
      </c>
      <c r="M2009" s="385" t="s">
        <v>7217</v>
      </c>
      <c r="N2009" s="382" t="s">
        <v>7098</v>
      </c>
      <c r="O2009" s="386">
        <v>300</v>
      </c>
    </row>
    <row r="2010" spans="1:15" ht="16.8" customHeight="1" thickBot="1" x14ac:dyDescent="0.35">
      <c r="A2010" s="351" t="s">
        <v>43</v>
      </c>
      <c r="B2010" s="413" t="s">
        <v>7171</v>
      </c>
      <c r="C2010" s="365" t="s">
        <v>6867</v>
      </c>
      <c r="D2010" s="366" t="s">
        <v>6126</v>
      </c>
      <c r="E2010" s="384" t="s">
        <v>4139</v>
      </c>
      <c r="F2010" s="394" t="s">
        <v>7230</v>
      </c>
      <c r="G2010" s="394" t="s">
        <v>7233</v>
      </c>
      <c r="H2010" s="394" t="s">
        <v>7232</v>
      </c>
      <c r="I2010" s="397">
        <v>300</v>
      </c>
      <c r="J2010" s="394" t="s">
        <v>7098</v>
      </c>
      <c r="K2010" s="384">
        <v>1</v>
      </c>
      <c r="L2010" s="384">
        <v>0</v>
      </c>
      <c r="M2010" s="385" t="s">
        <v>7218</v>
      </c>
      <c r="N2010" s="382" t="s">
        <v>7098</v>
      </c>
      <c r="O2010" s="386">
        <v>300</v>
      </c>
    </row>
    <row r="2011" spans="1:15" ht="16.8" customHeight="1" thickBot="1" x14ac:dyDescent="0.35">
      <c r="A2011" s="351" t="s">
        <v>1291</v>
      </c>
      <c r="B2011" s="413" t="s">
        <v>7171</v>
      </c>
      <c r="C2011" s="365" t="s">
        <v>6867</v>
      </c>
      <c r="D2011" s="366" t="s">
        <v>6126</v>
      </c>
      <c r="E2011" s="384" t="s">
        <v>4139</v>
      </c>
      <c r="F2011" s="394" t="s">
        <v>7230</v>
      </c>
      <c r="G2011" s="394" t="s">
        <v>7233</v>
      </c>
      <c r="H2011" s="394" t="s">
        <v>7232</v>
      </c>
      <c r="I2011" s="397">
        <v>300</v>
      </c>
      <c r="J2011" s="394" t="s">
        <v>7098</v>
      </c>
      <c r="K2011" s="384">
        <v>1</v>
      </c>
      <c r="L2011" s="384">
        <v>0</v>
      </c>
      <c r="M2011" s="385" t="s">
        <v>7219</v>
      </c>
      <c r="N2011" s="382" t="s">
        <v>7098</v>
      </c>
      <c r="O2011" s="386">
        <v>300</v>
      </c>
    </row>
    <row r="2012" spans="1:15" ht="16.8" customHeight="1" thickBot="1" x14ac:dyDescent="0.35">
      <c r="A2012" s="351" t="s">
        <v>3013</v>
      </c>
      <c r="B2012" s="437" t="s">
        <v>6980</v>
      </c>
      <c r="C2012" s="365" t="s">
        <v>6867</v>
      </c>
      <c r="D2012" s="366" t="s">
        <v>6126</v>
      </c>
      <c r="E2012" s="384" t="s">
        <v>4139</v>
      </c>
      <c r="F2012" s="394" t="s">
        <v>7230</v>
      </c>
      <c r="G2012" s="394" t="s">
        <v>7231</v>
      </c>
      <c r="H2012" s="394" t="s">
        <v>7232</v>
      </c>
      <c r="I2012" s="397">
        <v>300</v>
      </c>
      <c r="J2012" s="394" t="s">
        <v>7098</v>
      </c>
      <c r="K2012" s="384">
        <v>7</v>
      </c>
      <c r="L2012" s="384">
        <v>0</v>
      </c>
      <c r="M2012" s="385" t="s">
        <v>3014</v>
      </c>
      <c r="N2012" s="382" t="s">
        <v>7125</v>
      </c>
      <c r="O2012" s="383">
        <v>2.1</v>
      </c>
    </row>
    <row r="2013" spans="1:15" ht="16.8" customHeight="1" thickBot="1" x14ac:dyDescent="0.35">
      <c r="A2013" s="351" t="s">
        <v>2973</v>
      </c>
      <c r="B2013" s="393" t="s">
        <v>6100</v>
      </c>
      <c r="C2013" s="365" t="s">
        <v>6867</v>
      </c>
      <c r="D2013" s="366" t="s">
        <v>6126</v>
      </c>
      <c r="E2013" s="384" t="s">
        <v>4139</v>
      </c>
      <c r="F2013" s="394" t="s">
        <v>7230</v>
      </c>
      <c r="G2013" s="394" t="s">
        <v>7231</v>
      </c>
      <c r="H2013" s="394" t="s">
        <v>7232</v>
      </c>
      <c r="I2013" s="397">
        <v>300</v>
      </c>
      <c r="J2013" s="394" t="s">
        <v>7098</v>
      </c>
      <c r="K2013" s="384">
        <v>7</v>
      </c>
      <c r="L2013" s="384">
        <v>0</v>
      </c>
      <c r="M2013" s="385" t="s">
        <v>2972</v>
      </c>
      <c r="N2013" s="382" t="s">
        <v>7125</v>
      </c>
      <c r="O2013" s="383">
        <v>2.1</v>
      </c>
    </row>
    <row r="2014" spans="1:15" ht="16.8" customHeight="1" thickBot="1" x14ac:dyDescent="0.35">
      <c r="A2014" s="351" t="s">
        <v>3657</v>
      </c>
      <c r="B2014" s="399" t="s">
        <v>1123</v>
      </c>
      <c r="C2014" s="365" t="s">
        <v>6867</v>
      </c>
      <c r="D2014" s="366" t="s">
        <v>6126</v>
      </c>
      <c r="E2014" s="384" t="s">
        <v>4139</v>
      </c>
      <c r="F2014" s="394" t="s">
        <v>7230</v>
      </c>
      <c r="G2014" s="394" t="s">
        <v>7231</v>
      </c>
      <c r="H2014" s="394" t="s">
        <v>7232</v>
      </c>
      <c r="I2014" s="395">
        <v>1</v>
      </c>
      <c r="J2014" s="394" t="s">
        <v>7101</v>
      </c>
      <c r="K2014" s="384">
        <v>1</v>
      </c>
      <c r="L2014" s="384">
        <v>0</v>
      </c>
      <c r="M2014" s="385" t="s">
        <v>3658</v>
      </c>
      <c r="N2014" s="382" t="s">
        <v>7101</v>
      </c>
      <c r="O2014" s="383">
        <v>1</v>
      </c>
    </row>
    <row r="2015" spans="1:15" ht="16.8" customHeight="1" thickBot="1" x14ac:dyDescent="0.35">
      <c r="A2015" s="351" t="s">
        <v>3657</v>
      </c>
      <c r="B2015" s="398" t="s">
        <v>6871</v>
      </c>
      <c r="C2015" s="365" t="s">
        <v>6867</v>
      </c>
      <c r="D2015" s="366" t="s">
        <v>6126</v>
      </c>
      <c r="E2015" s="384" t="s">
        <v>4139</v>
      </c>
      <c r="F2015" s="394" t="s">
        <v>7230</v>
      </c>
      <c r="G2015" s="394" t="s">
        <v>7231</v>
      </c>
      <c r="H2015" s="394" t="s">
        <v>7232</v>
      </c>
      <c r="I2015" s="397">
        <v>300</v>
      </c>
      <c r="J2015" s="394" t="s">
        <v>7098</v>
      </c>
      <c r="K2015" s="384">
        <v>1</v>
      </c>
      <c r="L2015" s="384">
        <v>0</v>
      </c>
      <c r="M2015" s="385" t="s">
        <v>5803</v>
      </c>
      <c r="N2015" s="382" t="s">
        <v>7098</v>
      </c>
      <c r="O2015" s="386">
        <v>300</v>
      </c>
    </row>
    <row r="2016" spans="1:15" ht="16.8" customHeight="1" thickBot="1" x14ac:dyDescent="0.35">
      <c r="A2016" s="351" t="s">
        <v>7142</v>
      </c>
      <c r="B2016" s="420" t="s">
        <v>6089</v>
      </c>
      <c r="C2016" s="365" t="s">
        <v>6867</v>
      </c>
      <c r="D2016" s="366" t="s">
        <v>6126</v>
      </c>
      <c r="E2016" s="384" t="s">
        <v>4139</v>
      </c>
      <c r="F2016" s="394" t="s">
        <v>7230</v>
      </c>
      <c r="G2016" s="394" t="s">
        <v>7231</v>
      </c>
      <c r="H2016" s="394" t="s">
        <v>7232</v>
      </c>
      <c r="I2016" s="397">
        <v>300</v>
      </c>
      <c r="J2016" s="394" t="s">
        <v>7098</v>
      </c>
      <c r="K2016" s="384">
        <v>1</v>
      </c>
      <c r="L2016" s="384">
        <v>0</v>
      </c>
      <c r="M2016" s="385" t="s">
        <v>7090</v>
      </c>
      <c r="N2016" s="382" t="s">
        <v>7098</v>
      </c>
      <c r="O2016" s="386">
        <v>300</v>
      </c>
    </row>
    <row r="2017" spans="1:15" ht="16.8" customHeight="1" thickBot="1" x14ac:dyDescent="0.35">
      <c r="A2017" s="351" t="s">
        <v>3657</v>
      </c>
      <c r="B2017" s="403" t="s">
        <v>6880</v>
      </c>
      <c r="C2017" s="365" t="s">
        <v>6867</v>
      </c>
      <c r="D2017" s="366" t="s">
        <v>6126</v>
      </c>
      <c r="E2017" s="384" t="s">
        <v>4139</v>
      </c>
      <c r="F2017" s="394" t="s">
        <v>7230</v>
      </c>
      <c r="G2017" s="394" t="s">
        <v>7231</v>
      </c>
      <c r="H2017" s="394" t="s">
        <v>7232</v>
      </c>
      <c r="I2017" s="395">
        <v>1</v>
      </c>
      <c r="J2017" s="394" t="s">
        <v>7101</v>
      </c>
      <c r="K2017" s="384">
        <v>1</v>
      </c>
      <c r="L2017" s="384">
        <v>0</v>
      </c>
      <c r="M2017" s="385" t="s">
        <v>4414</v>
      </c>
      <c r="N2017" s="382" t="s">
        <v>7101</v>
      </c>
      <c r="O2017" s="383">
        <v>1</v>
      </c>
    </row>
    <row r="2018" spans="1:15" ht="16.8" customHeight="1" thickBot="1" x14ac:dyDescent="0.35">
      <c r="A2018" s="351" t="s">
        <v>3013</v>
      </c>
      <c r="B2018" s="404" t="s">
        <v>6073</v>
      </c>
      <c r="C2018" s="365" t="s">
        <v>6867</v>
      </c>
      <c r="D2018" s="366" t="s">
        <v>6126</v>
      </c>
      <c r="E2018" s="384" t="s">
        <v>4139</v>
      </c>
      <c r="F2018" s="394" t="s">
        <v>7230</v>
      </c>
      <c r="G2018" s="394" t="s">
        <v>7231</v>
      </c>
      <c r="H2018" s="394" t="s">
        <v>7232</v>
      </c>
      <c r="I2018" s="397">
        <v>300</v>
      </c>
      <c r="J2018" s="394" t="s">
        <v>7098</v>
      </c>
      <c r="K2018" s="384">
        <v>3</v>
      </c>
      <c r="L2018" s="384">
        <v>0</v>
      </c>
      <c r="M2018" s="385" t="s">
        <v>5804</v>
      </c>
      <c r="N2018" s="382" t="s">
        <v>7100</v>
      </c>
      <c r="O2018" s="386">
        <v>900</v>
      </c>
    </row>
    <row r="2019" spans="1:15" ht="16.8" customHeight="1" thickBot="1" x14ac:dyDescent="0.35">
      <c r="A2019" s="351" t="s">
        <v>3657</v>
      </c>
      <c r="B2019" s="404" t="s">
        <v>6083</v>
      </c>
      <c r="C2019" s="365" t="s">
        <v>6867</v>
      </c>
      <c r="D2019" s="366" t="s">
        <v>6126</v>
      </c>
      <c r="E2019" s="384" t="s">
        <v>4139</v>
      </c>
      <c r="F2019" s="394" t="s">
        <v>7230</v>
      </c>
      <c r="G2019" s="394" t="s">
        <v>7231</v>
      </c>
      <c r="H2019" s="394" t="s">
        <v>7232</v>
      </c>
      <c r="I2019" s="397">
        <v>300</v>
      </c>
      <c r="J2019" s="394" t="s">
        <v>7098</v>
      </c>
      <c r="K2019" s="384">
        <v>1</v>
      </c>
      <c r="L2019" s="384">
        <v>0</v>
      </c>
      <c r="M2019" s="385" t="s">
        <v>5805</v>
      </c>
      <c r="N2019" s="382" t="s">
        <v>7098</v>
      </c>
      <c r="O2019" s="386">
        <v>300</v>
      </c>
    </row>
    <row r="2020" spans="1:15" ht="16.8" customHeight="1" thickBot="1" x14ac:dyDescent="0.35">
      <c r="A2020" s="351" t="s">
        <v>7168</v>
      </c>
      <c r="B2020" s="413" t="s">
        <v>7171</v>
      </c>
      <c r="C2020" s="365" t="s">
        <v>6867</v>
      </c>
      <c r="D2020" s="366" t="s">
        <v>6126</v>
      </c>
      <c r="E2020" s="384" t="s">
        <v>4139</v>
      </c>
      <c r="F2020" s="394" t="s">
        <v>7230</v>
      </c>
      <c r="G2020" s="394" t="s">
        <v>7233</v>
      </c>
      <c r="H2020" s="394" t="s">
        <v>7232</v>
      </c>
      <c r="I2020" s="397">
        <v>300</v>
      </c>
      <c r="J2020" s="394" t="s">
        <v>7098</v>
      </c>
      <c r="K2020" s="384">
        <v>1</v>
      </c>
      <c r="L2020" s="384">
        <v>0</v>
      </c>
      <c r="M2020" s="385" t="s">
        <v>7220</v>
      </c>
      <c r="N2020" s="382" t="s">
        <v>7098</v>
      </c>
      <c r="O2020" s="386">
        <v>300</v>
      </c>
    </row>
    <row r="2021" spans="1:15" ht="16.8" customHeight="1" thickBot="1" x14ac:dyDescent="0.35">
      <c r="A2021" s="351" t="s">
        <v>3657</v>
      </c>
      <c r="B2021" s="413" t="s">
        <v>7171</v>
      </c>
      <c r="C2021" s="365" t="s">
        <v>6867</v>
      </c>
      <c r="D2021" s="366" t="s">
        <v>6126</v>
      </c>
      <c r="E2021" s="384" t="s">
        <v>4139</v>
      </c>
      <c r="F2021" s="394" t="s">
        <v>7230</v>
      </c>
      <c r="G2021" s="394" t="s">
        <v>7233</v>
      </c>
      <c r="H2021" s="394" t="s">
        <v>7232</v>
      </c>
      <c r="I2021" s="397">
        <v>300</v>
      </c>
      <c r="J2021" s="394" t="s">
        <v>7098</v>
      </c>
      <c r="K2021" s="384">
        <v>1</v>
      </c>
      <c r="L2021" s="384">
        <v>0</v>
      </c>
      <c r="M2021" s="385" t="s">
        <v>7221</v>
      </c>
      <c r="N2021" s="382" t="s">
        <v>7098</v>
      </c>
      <c r="O2021" s="386">
        <v>300</v>
      </c>
    </row>
    <row r="2022" spans="1:15" ht="16.8" customHeight="1" thickBot="1" x14ac:dyDescent="0.35">
      <c r="A2022" s="351" t="s">
        <v>2260</v>
      </c>
      <c r="B2022" s="416" t="s">
        <v>6064</v>
      </c>
      <c r="C2022" s="365" t="s">
        <v>6867</v>
      </c>
      <c r="D2022" s="366" t="s">
        <v>6126</v>
      </c>
      <c r="E2022" s="384" t="s">
        <v>4139</v>
      </c>
      <c r="F2022" s="394" t="s">
        <v>7230</v>
      </c>
      <c r="G2022" s="394" t="s">
        <v>7231</v>
      </c>
      <c r="H2022" s="394" t="s">
        <v>7232</v>
      </c>
      <c r="I2022" s="397">
        <v>300</v>
      </c>
      <c r="J2022" s="394" t="s">
        <v>7098</v>
      </c>
      <c r="K2022" s="384">
        <v>3</v>
      </c>
      <c r="L2022" s="384">
        <v>0</v>
      </c>
      <c r="M2022" s="385" t="s">
        <v>2261</v>
      </c>
      <c r="N2022" s="382" t="s">
        <v>7100</v>
      </c>
      <c r="O2022" s="386">
        <v>900</v>
      </c>
    </row>
    <row r="2023" spans="1:15" ht="16.8" customHeight="1" thickBot="1" x14ac:dyDescent="0.35">
      <c r="A2023" s="351" t="s">
        <v>2890</v>
      </c>
      <c r="B2023" s="401" t="s">
        <v>5945</v>
      </c>
      <c r="C2023" s="365" t="s">
        <v>6867</v>
      </c>
      <c r="D2023" s="366" t="s">
        <v>6126</v>
      </c>
      <c r="E2023" s="384" t="s">
        <v>4139</v>
      </c>
      <c r="F2023" s="394" t="s">
        <v>7230</v>
      </c>
      <c r="G2023" s="394" t="s">
        <v>7231</v>
      </c>
      <c r="H2023" s="394" t="s">
        <v>7232</v>
      </c>
      <c r="I2023" s="397">
        <v>300</v>
      </c>
      <c r="J2023" s="394" t="s">
        <v>7098</v>
      </c>
      <c r="K2023" s="384">
        <v>1</v>
      </c>
      <c r="L2023" s="384">
        <v>0</v>
      </c>
      <c r="M2023" s="385" t="s">
        <v>2891</v>
      </c>
      <c r="N2023" s="382" t="s">
        <v>7098</v>
      </c>
      <c r="O2023" s="386">
        <v>300</v>
      </c>
    </row>
    <row r="2024" spans="1:15" ht="16.8" customHeight="1" thickBot="1" x14ac:dyDescent="0.35">
      <c r="A2024" s="351" t="s">
        <v>2889</v>
      </c>
      <c r="B2024" s="401" t="s">
        <v>5945</v>
      </c>
      <c r="C2024" s="365" t="s">
        <v>6867</v>
      </c>
      <c r="D2024" s="366" t="s">
        <v>6126</v>
      </c>
      <c r="E2024" s="384" t="s">
        <v>4139</v>
      </c>
      <c r="F2024" s="394" t="s">
        <v>7230</v>
      </c>
      <c r="G2024" s="394" t="s">
        <v>7231</v>
      </c>
      <c r="H2024" s="394" t="s">
        <v>7232</v>
      </c>
      <c r="I2024" s="397">
        <v>300</v>
      </c>
      <c r="J2024" s="394" t="s">
        <v>7098</v>
      </c>
      <c r="K2024" s="384">
        <v>1</v>
      </c>
      <c r="L2024" s="384">
        <v>0</v>
      </c>
      <c r="M2024" s="385" t="s">
        <v>2888</v>
      </c>
      <c r="N2024" s="382" t="s">
        <v>7098</v>
      </c>
      <c r="O2024" s="386">
        <v>300</v>
      </c>
    </row>
    <row r="2025" spans="1:15" ht="16.8" customHeight="1" thickBot="1" x14ac:dyDescent="0.35">
      <c r="A2025" s="351" t="s">
        <v>4415</v>
      </c>
      <c r="B2025" s="401" t="s">
        <v>5945</v>
      </c>
      <c r="C2025" s="365" t="s">
        <v>6867</v>
      </c>
      <c r="D2025" s="366" t="s">
        <v>6126</v>
      </c>
      <c r="E2025" s="384" t="s">
        <v>4139</v>
      </c>
      <c r="F2025" s="394" t="s">
        <v>7230</v>
      </c>
      <c r="G2025" s="394" t="s">
        <v>7231</v>
      </c>
      <c r="H2025" s="394" t="s">
        <v>7232</v>
      </c>
      <c r="I2025" s="397">
        <v>300</v>
      </c>
      <c r="J2025" s="394" t="s">
        <v>7098</v>
      </c>
      <c r="K2025" s="384">
        <v>1</v>
      </c>
      <c r="L2025" s="384">
        <v>0</v>
      </c>
      <c r="M2025" s="385" t="s">
        <v>4416</v>
      </c>
      <c r="N2025" s="382" t="s">
        <v>7098</v>
      </c>
      <c r="O2025" s="386">
        <v>300</v>
      </c>
    </row>
    <row r="2026" spans="1:15" ht="16.8" customHeight="1" thickBot="1" x14ac:dyDescent="0.35">
      <c r="A2026" s="351" t="s">
        <v>2260</v>
      </c>
      <c r="B2026" s="401" t="s">
        <v>5945</v>
      </c>
      <c r="C2026" s="365" t="s">
        <v>6867</v>
      </c>
      <c r="D2026" s="366" t="s">
        <v>6126</v>
      </c>
      <c r="E2026" s="384" t="s">
        <v>4139</v>
      </c>
      <c r="F2026" s="394" t="s">
        <v>7230</v>
      </c>
      <c r="G2026" s="394" t="s">
        <v>7231</v>
      </c>
      <c r="H2026" s="394" t="s">
        <v>7232</v>
      </c>
      <c r="I2026" s="397">
        <v>300</v>
      </c>
      <c r="J2026" s="394" t="s">
        <v>7098</v>
      </c>
      <c r="K2026" s="384">
        <v>1</v>
      </c>
      <c r="L2026" s="384">
        <v>0</v>
      </c>
      <c r="M2026" s="385" t="s">
        <v>2892</v>
      </c>
      <c r="N2026" s="382" t="s">
        <v>7098</v>
      </c>
      <c r="O2026" s="386">
        <v>300</v>
      </c>
    </row>
    <row r="2027" spans="1:15" ht="16.8" customHeight="1" thickBot="1" x14ac:dyDescent="0.35">
      <c r="A2027" s="351" t="s">
        <v>2890</v>
      </c>
      <c r="B2027" s="403" t="s">
        <v>6880</v>
      </c>
      <c r="C2027" s="365" t="s">
        <v>6867</v>
      </c>
      <c r="D2027" s="366" t="s">
        <v>6126</v>
      </c>
      <c r="E2027" s="384" t="s">
        <v>4139</v>
      </c>
      <c r="F2027" s="394" t="s">
        <v>7230</v>
      </c>
      <c r="G2027" s="394" t="s">
        <v>7231</v>
      </c>
      <c r="H2027" s="394" t="s">
        <v>7232</v>
      </c>
      <c r="I2027" s="397">
        <v>300</v>
      </c>
      <c r="J2027" s="394" t="s">
        <v>7098</v>
      </c>
      <c r="K2027" s="384">
        <v>1</v>
      </c>
      <c r="L2027" s="384">
        <v>0</v>
      </c>
      <c r="M2027" s="385" t="s">
        <v>4417</v>
      </c>
      <c r="N2027" s="382" t="s">
        <v>7098</v>
      </c>
      <c r="O2027" s="386">
        <v>300</v>
      </c>
    </row>
    <row r="2028" spans="1:15" ht="16.8" customHeight="1" thickBot="1" x14ac:dyDescent="0.35">
      <c r="A2028" s="351" t="s">
        <v>4418</v>
      </c>
      <c r="B2028" s="403" t="s">
        <v>6880</v>
      </c>
      <c r="C2028" s="365" t="s">
        <v>6867</v>
      </c>
      <c r="D2028" s="366" t="s">
        <v>6126</v>
      </c>
      <c r="E2028" s="384" t="s">
        <v>4139</v>
      </c>
      <c r="F2028" s="394" t="s">
        <v>7230</v>
      </c>
      <c r="G2028" s="394" t="s">
        <v>7231</v>
      </c>
      <c r="H2028" s="394" t="s">
        <v>7232</v>
      </c>
      <c r="I2028" s="397">
        <v>300</v>
      </c>
      <c r="J2028" s="394" t="s">
        <v>7098</v>
      </c>
      <c r="K2028" s="384">
        <v>1</v>
      </c>
      <c r="L2028" s="384">
        <v>0</v>
      </c>
      <c r="M2028" s="385" t="s">
        <v>4419</v>
      </c>
      <c r="N2028" s="382" t="s">
        <v>7098</v>
      </c>
      <c r="O2028" s="386">
        <v>300</v>
      </c>
    </row>
    <row r="2029" spans="1:15" ht="16.8" customHeight="1" thickBot="1" x14ac:dyDescent="0.35">
      <c r="A2029" s="351" t="s">
        <v>2889</v>
      </c>
      <c r="B2029" s="403" t="s">
        <v>6880</v>
      </c>
      <c r="C2029" s="365" t="s">
        <v>6867</v>
      </c>
      <c r="D2029" s="366" t="s">
        <v>6126</v>
      </c>
      <c r="E2029" s="384" t="s">
        <v>4139</v>
      </c>
      <c r="F2029" s="394" t="s">
        <v>7230</v>
      </c>
      <c r="G2029" s="394" t="s">
        <v>7231</v>
      </c>
      <c r="H2029" s="394" t="s">
        <v>7232</v>
      </c>
      <c r="I2029" s="397">
        <v>700</v>
      </c>
      <c r="J2029" s="394" t="s">
        <v>7107</v>
      </c>
      <c r="K2029" s="384">
        <v>1</v>
      </c>
      <c r="L2029" s="384">
        <v>0</v>
      </c>
      <c r="M2029" s="385" t="s">
        <v>4420</v>
      </c>
      <c r="N2029" s="382" t="s">
        <v>7107</v>
      </c>
      <c r="O2029" s="386">
        <v>700</v>
      </c>
    </row>
    <row r="2030" spans="1:15" ht="16.8" customHeight="1" thickBot="1" x14ac:dyDescent="0.35">
      <c r="A2030" s="351" t="s">
        <v>4415</v>
      </c>
      <c r="B2030" s="403" t="s">
        <v>6880</v>
      </c>
      <c r="C2030" s="365" t="s">
        <v>6867</v>
      </c>
      <c r="D2030" s="366" t="s">
        <v>6126</v>
      </c>
      <c r="E2030" s="384" t="s">
        <v>4139</v>
      </c>
      <c r="F2030" s="394" t="s">
        <v>7230</v>
      </c>
      <c r="G2030" s="394" t="s">
        <v>7231</v>
      </c>
      <c r="H2030" s="394" t="s">
        <v>7232</v>
      </c>
      <c r="I2030" s="397">
        <v>300</v>
      </c>
      <c r="J2030" s="394" t="s">
        <v>7098</v>
      </c>
      <c r="K2030" s="384">
        <v>1</v>
      </c>
      <c r="L2030" s="384">
        <v>0</v>
      </c>
      <c r="M2030" s="385" t="s">
        <v>4421</v>
      </c>
      <c r="N2030" s="382" t="s">
        <v>7098</v>
      </c>
      <c r="O2030" s="386">
        <v>300</v>
      </c>
    </row>
    <row r="2031" spans="1:15" ht="16.8" customHeight="1" thickBot="1" x14ac:dyDescent="0.35">
      <c r="A2031" s="351" t="s">
        <v>2890</v>
      </c>
      <c r="B2031" s="413" t="s">
        <v>7171</v>
      </c>
      <c r="C2031" s="365" t="s">
        <v>6867</v>
      </c>
      <c r="D2031" s="366" t="s">
        <v>6126</v>
      </c>
      <c r="E2031" s="384" t="s">
        <v>4139</v>
      </c>
      <c r="F2031" s="394" t="s">
        <v>7230</v>
      </c>
      <c r="G2031" s="394" t="s">
        <v>7233</v>
      </c>
      <c r="H2031" s="394" t="s">
        <v>7232</v>
      </c>
      <c r="I2031" s="397">
        <v>300</v>
      </c>
      <c r="J2031" s="394" t="s">
        <v>7098</v>
      </c>
      <c r="K2031" s="384">
        <v>1</v>
      </c>
      <c r="L2031" s="384">
        <v>0</v>
      </c>
      <c r="M2031" s="385" t="s">
        <v>7222</v>
      </c>
      <c r="N2031" s="382" t="s">
        <v>7098</v>
      </c>
      <c r="O2031" s="386">
        <v>300</v>
      </c>
    </row>
    <row r="2032" spans="1:15" ht="16.8" customHeight="1" thickBot="1" x14ac:dyDescent="0.35">
      <c r="A2032" s="351" t="s">
        <v>4415</v>
      </c>
      <c r="B2032" s="413" t="s">
        <v>7171</v>
      </c>
      <c r="C2032" s="365" t="s">
        <v>6867</v>
      </c>
      <c r="D2032" s="366" t="s">
        <v>6126</v>
      </c>
      <c r="E2032" s="384" t="s">
        <v>4139</v>
      </c>
      <c r="F2032" s="394" t="s">
        <v>7230</v>
      </c>
      <c r="G2032" s="394" t="s">
        <v>7233</v>
      </c>
      <c r="H2032" s="394" t="s">
        <v>7232</v>
      </c>
      <c r="I2032" s="397">
        <v>300</v>
      </c>
      <c r="J2032" s="394" t="s">
        <v>7098</v>
      </c>
      <c r="K2032" s="384">
        <v>1</v>
      </c>
      <c r="L2032" s="384">
        <v>0</v>
      </c>
      <c r="M2032" s="385" t="s">
        <v>7223</v>
      </c>
      <c r="N2032" s="382" t="s">
        <v>7098</v>
      </c>
      <c r="O2032" s="386">
        <v>300</v>
      </c>
    </row>
    <row r="2033" spans="1:15" ht="16.8" customHeight="1" thickBot="1" x14ac:dyDescent="0.35">
      <c r="A2033" s="351" t="s">
        <v>2260</v>
      </c>
      <c r="B2033" s="413" t="s">
        <v>7171</v>
      </c>
      <c r="C2033" s="365" t="s">
        <v>6867</v>
      </c>
      <c r="D2033" s="366" t="s">
        <v>6126</v>
      </c>
      <c r="E2033" s="384" t="s">
        <v>4139</v>
      </c>
      <c r="F2033" s="394" t="s">
        <v>7230</v>
      </c>
      <c r="G2033" s="394" t="s">
        <v>7233</v>
      </c>
      <c r="H2033" s="394" t="s">
        <v>7232</v>
      </c>
      <c r="I2033" s="397">
        <v>300</v>
      </c>
      <c r="J2033" s="394" t="s">
        <v>7098</v>
      </c>
      <c r="K2033" s="384">
        <v>1</v>
      </c>
      <c r="L2033" s="384">
        <v>0</v>
      </c>
      <c r="M2033" s="385" t="s">
        <v>7224</v>
      </c>
      <c r="N2033" s="382" t="s">
        <v>7098</v>
      </c>
      <c r="O2033" s="386">
        <v>300</v>
      </c>
    </row>
    <row r="2034" spans="1:15" ht="16.8" customHeight="1" thickBot="1" x14ac:dyDescent="0.35">
      <c r="A2034" s="351" t="s">
        <v>2262</v>
      </c>
      <c r="B2034" s="399" t="s">
        <v>1123</v>
      </c>
      <c r="C2034" s="365" t="s">
        <v>6867</v>
      </c>
      <c r="D2034" s="366" t="s">
        <v>6126</v>
      </c>
      <c r="E2034" s="384" t="s">
        <v>4139</v>
      </c>
      <c r="F2034" s="394" t="s">
        <v>7230</v>
      </c>
      <c r="G2034" s="394" t="s">
        <v>7231</v>
      </c>
      <c r="H2034" s="394" t="s">
        <v>7232</v>
      </c>
      <c r="I2034" s="397">
        <v>300</v>
      </c>
      <c r="J2034" s="394" t="s">
        <v>7098</v>
      </c>
      <c r="K2034" s="384">
        <v>4</v>
      </c>
      <c r="L2034" s="384">
        <v>0</v>
      </c>
      <c r="M2034" s="385" t="s">
        <v>2263</v>
      </c>
      <c r="N2034" s="382" t="s">
        <v>7104</v>
      </c>
      <c r="O2034" s="383">
        <v>1.2</v>
      </c>
    </row>
    <row r="2035" spans="1:15" ht="16.8" customHeight="1" thickBot="1" x14ac:dyDescent="0.35">
      <c r="A2035" s="351" t="s">
        <v>2262</v>
      </c>
      <c r="B2035" s="398" t="s">
        <v>6871</v>
      </c>
      <c r="C2035" s="365" t="s">
        <v>6867</v>
      </c>
      <c r="D2035" s="366" t="s">
        <v>6126</v>
      </c>
      <c r="E2035" s="384" t="s">
        <v>4139</v>
      </c>
      <c r="F2035" s="394" t="s">
        <v>7230</v>
      </c>
      <c r="G2035" s="394" t="s">
        <v>7231</v>
      </c>
      <c r="H2035" s="394" t="s">
        <v>7232</v>
      </c>
      <c r="I2035" s="397">
        <v>300</v>
      </c>
      <c r="J2035" s="394" t="s">
        <v>7098</v>
      </c>
      <c r="K2035" s="384">
        <v>1</v>
      </c>
      <c r="L2035" s="384">
        <v>0</v>
      </c>
      <c r="M2035" s="385" t="s">
        <v>4422</v>
      </c>
      <c r="N2035" s="382" t="s">
        <v>7098</v>
      </c>
      <c r="O2035" s="386">
        <v>300</v>
      </c>
    </row>
    <row r="2036" spans="1:15" ht="16.8" customHeight="1" thickBot="1" x14ac:dyDescent="0.35">
      <c r="A2036" s="351" t="s">
        <v>5689</v>
      </c>
      <c r="B2036" s="404" t="s">
        <v>6073</v>
      </c>
      <c r="C2036" s="365" t="s">
        <v>6867</v>
      </c>
      <c r="D2036" s="366" t="s">
        <v>6126</v>
      </c>
      <c r="E2036" s="384" t="s">
        <v>4139</v>
      </c>
      <c r="F2036" s="394" t="s">
        <v>7230</v>
      </c>
      <c r="G2036" s="394" t="s">
        <v>7231</v>
      </c>
      <c r="H2036" s="394" t="s">
        <v>7232</v>
      </c>
      <c r="I2036" s="397">
        <v>300</v>
      </c>
      <c r="J2036" s="394" t="s">
        <v>7098</v>
      </c>
      <c r="K2036" s="384">
        <v>2</v>
      </c>
      <c r="L2036" s="384">
        <v>0</v>
      </c>
      <c r="M2036" s="385" t="s">
        <v>5806</v>
      </c>
      <c r="N2036" s="382" t="s">
        <v>7105</v>
      </c>
      <c r="O2036" s="386">
        <v>600</v>
      </c>
    </row>
    <row r="2037" spans="1:15" ht="16.8" customHeight="1" thickBot="1" x14ac:dyDescent="0.35">
      <c r="A2037" s="351" t="s">
        <v>3659</v>
      </c>
      <c r="B2037" s="406" t="s">
        <v>6969</v>
      </c>
      <c r="C2037" s="365" t="s">
        <v>6867</v>
      </c>
      <c r="D2037" s="366" t="s">
        <v>6126</v>
      </c>
      <c r="E2037" s="384" t="s">
        <v>4139</v>
      </c>
      <c r="F2037" s="394" t="s">
        <v>7230</v>
      </c>
      <c r="G2037" s="394" t="s">
        <v>7231</v>
      </c>
      <c r="H2037" s="394" t="s">
        <v>7232</v>
      </c>
      <c r="I2037" s="397">
        <v>700</v>
      </c>
      <c r="J2037" s="394" t="s">
        <v>7107</v>
      </c>
      <c r="K2037" s="384">
        <v>1</v>
      </c>
      <c r="L2037" s="384">
        <v>0</v>
      </c>
      <c r="M2037" s="385" t="s">
        <v>3660</v>
      </c>
      <c r="N2037" s="382" t="s">
        <v>7107</v>
      </c>
      <c r="O2037" s="386">
        <v>700</v>
      </c>
    </row>
    <row r="2038" spans="1:15" ht="16.8" customHeight="1" thickBot="1" x14ac:dyDescent="0.35">
      <c r="A2038" s="351" t="s">
        <v>3659</v>
      </c>
      <c r="B2038" s="404" t="s">
        <v>6073</v>
      </c>
      <c r="C2038" s="365" t="s">
        <v>6867</v>
      </c>
      <c r="D2038" s="366" t="s">
        <v>6126</v>
      </c>
      <c r="E2038" s="384" t="s">
        <v>4139</v>
      </c>
      <c r="F2038" s="394" t="s">
        <v>7230</v>
      </c>
      <c r="G2038" s="394" t="s">
        <v>7231</v>
      </c>
      <c r="H2038" s="394" t="s">
        <v>7232</v>
      </c>
      <c r="I2038" s="397">
        <v>300</v>
      </c>
      <c r="J2038" s="394" t="s">
        <v>7098</v>
      </c>
      <c r="K2038" s="384">
        <v>1</v>
      </c>
      <c r="L2038" s="384">
        <v>0</v>
      </c>
      <c r="M2038" s="385" t="s">
        <v>5807</v>
      </c>
      <c r="N2038" s="382" t="s">
        <v>7098</v>
      </c>
      <c r="O2038" s="386">
        <v>300</v>
      </c>
    </row>
    <row r="2039" spans="1:15" ht="16.8" customHeight="1" thickBot="1" x14ac:dyDescent="0.35">
      <c r="A2039" s="351" t="s">
        <v>5809</v>
      </c>
      <c r="B2039" s="404" t="s">
        <v>6083</v>
      </c>
      <c r="C2039" s="365" t="s">
        <v>6867</v>
      </c>
      <c r="D2039" s="366" t="s">
        <v>6126</v>
      </c>
      <c r="E2039" s="384" t="s">
        <v>4139</v>
      </c>
      <c r="F2039" s="394" t="s">
        <v>7230</v>
      </c>
      <c r="G2039" s="394" t="s">
        <v>7231</v>
      </c>
      <c r="H2039" s="394" t="s">
        <v>7232</v>
      </c>
      <c r="I2039" s="397">
        <v>300</v>
      </c>
      <c r="J2039" s="394" t="s">
        <v>7098</v>
      </c>
      <c r="K2039" s="384">
        <v>1</v>
      </c>
      <c r="L2039" s="384">
        <v>0</v>
      </c>
      <c r="M2039" s="385" t="s">
        <v>5810</v>
      </c>
      <c r="N2039" s="382" t="s">
        <v>7098</v>
      </c>
      <c r="O2039" s="386">
        <v>300</v>
      </c>
    </row>
    <row r="2040" spans="1:15" ht="16.8" customHeight="1" thickBot="1" x14ac:dyDescent="0.35">
      <c r="A2040" s="351" t="s">
        <v>1945</v>
      </c>
      <c r="B2040" s="404" t="s">
        <v>6083</v>
      </c>
      <c r="C2040" s="365" t="s">
        <v>6867</v>
      </c>
      <c r="D2040" s="366" t="s">
        <v>6126</v>
      </c>
      <c r="E2040" s="384" t="s">
        <v>4139</v>
      </c>
      <c r="F2040" s="394" t="s">
        <v>7230</v>
      </c>
      <c r="G2040" s="394" t="s">
        <v>7231</v>
      </c>
      <c r="H2040" s="394" t="s">
        <v>7232</v>
      </c>
      <c r="I2040" s="397">
        <v>500</v>
      </c>
      <c r="J2040" s="394" t="s">
        <v>7095</v>
      </c>
      <c r="K2040" s="384">
        <v>1</v>
      </c>
      <c r="L2040" s="384">
        <v>0</v>
      </c>
      <c r="M2040" s="385" t="s">
        <v>5808</v>
      </c>
      <c r="N2040" s="382" t="s">
        <v>7095</v>
      </c>
      <c r="O2040" s="386">
        <v>500</v>
      </c>
    </row>
    <row r="2041" spans="1:15" ht="16.8" customHeight="1" thickBot="1" x14ac:dyDescent="0.35">
      <c r="A2041" s="351" t="s">
        <v>2264</v>
      </c>
      <c r="B2041" s="399" t="s">
        <v>1123</v>
      </c>
      <c r="C2041" s="365" t="s">
        <v>6867</v>
      </c>
      <c r="D2041" s="366" t="s">
        <v>6126</v>
      </c>
      <c r="E2041" s="384" t="s">
        <v>4139</v>
      </c>
      <c r="F2041" s="394" t="s">
        <v>7230</v>
      </c>
      <c r="G2041" s="394" t="s">
        <v>7231</v>
      </c>
      <c r="H2041" s="394" t="s">
        <v>7232</v>
      </c>
      <c r="I2041" s="397">
        <v>300</v>
      </c>
      <c r="J2041" s="394" t="s">
        <v>7098</v>
      </c>
      <c r="K2041" s="384">
        <v>3</v>
      </c>
      <c r="L2041" s="384">
        <v>0</v>
      </c>
      <c r="M2041" s="385" t="s">
        <v>2265</v>
      </c>
      <c r="N2041" s="382" t="s">
        <v>7100</v>
      </c>
      <c r="O2041" s="386">
        <v>900</v>
      </c>
    </row>
    <row r="2042" spans="1:15" ht="16.8" customHeight="1" thickBot="1" x14ac:dyDescent="0.35">
      <c r="A2042" s="351" t="s">
        <v>6965</v>
      </c>
      <c r="B2042" s="396" t="s">
        <v>6110</v>
      </c>
      <c r="C2042" s="365" t="s">
        <v>6867</v>
      </c>
      <c r="D2042" s="366" t="s">
        <v>6126</v>
      </c>
      <c r="E2042" s="384" t="s">
        <v>4139</v>
      </c>
      <c r="F2042" s="394" t="s">
        <v>7230</v>
      </c>
      <c r="G2042" s="394" t="s">
        <v>7231</v>
      </c>
      <c r="H2042" s="394" t="s">
        <v>7232</v>
      </c>
      <c r="I2042" s="397">
        <v>500</v>
      </c>
      <c r="J2042" s="394" t="s">
        <v>7095</v>
      </c>
      <c r="K2042" s="384">
        <v>1</v>
      </c>
      <c r="L2042" s="384">
        <v>0</v>
      </c>
      <c r="M2042" s="385" t="s">
        <v>7091</v>
      </c>
      <c r="N2042" s="382" t="s">
        <v>7095</v>
      </c>
      <c r="O2042" s="386">
        <v>500</v>
      </c>
    </row>
    <row r="2043" spans="1:15" ht="16.8" customHeight="1" thickBot="1" x14ac:dyDescent="0.35">
      <c r="A2043" s="351" t="s">
        <v>2267</v>
      </c>
      <c r="B2043" s="441" t="s">
        <v>6971</v>
      </c>
      <c r="C2043" s="365" t="s">
        <v>6867</v>
      </c>
      <c r="D2043" s="366" t="s">
        <v>6126</v>
      </c>
      <c r="E2043" s="384" t="s">
        <v>4139</v>
      </c>
      <c r="F2043" s="394" t="s">
        <v>7230</v>
      </c>
      <c r="G2043" s="394" t="s">
        <v>7231</v>
      </c>
      <c r="H2043" s="394" t="s">
        <v>7232</v>
      </c>
      <c r="I2043" s="395">
        <v>1</v>
      </c>
      <c r="J2043" s="394" t="s">
        <v>7101</v>
      </c>
      <c r="K2043" s="384">
        <v>1</v>
      </c>
      <c r="L2043" s="384">
        <v>0</v>
      </c>
      <c r="M2043" s="385" t="s">
        <v>2529</v>
      </c>
      <c r="N2043" s="382" t="s">
        <v>7101</v>
      </c>
      <c r="O2043" s="383">
        <v>1</v>
      </c>
    </row>
    <row r="2044" spans="1:15" ht="16.8" customHeight="1" thickBot="1" x14ac:dyDescent="0.35">
      <c r="A2044" s="351" t="s">
        <v>2886</v>
      </c>
      <c r="B2044" s="442" t="s">
        <v>6968</v>
      </c>
      <c r="C2044" s="365" t="s">
        <v>6867</v>
      </c>
      <c r="D2044" s="366" t="s">
        <v>6126</v>
      </c>
      <c r="E2044" s="384" t="s">
        <v>4139</v>
      </c>
      <c r="F2044" s="394" t="s">
        <v>7230</v>
      </c>
      <c r="G2044" s="394" t="s">
        <v>7231</v>
      </c>
      <c r="H2044" s="394" t="s">
        <v>7232</v>
      </c>
      <c r="I2044" s="397">
        <v>400</v>
      </c>
      <c r="J2044" s="394" t="s">
        <v>7097</v>
      </c>
      <c r="K2044" s="384">
        <v>1</v>
      </c>
      <c r="L2044" s="384">
        <v>0</v>
      </c>
      <c r="M2044" s="385" t="s">
        <v>2885</v>
      </c>
      <c r="N2044" s="382" t="s">
        <v>7097</v>
      </c>
      <c r="O2044" s="386">
        <v>400</v>
      </c>
    </row>
    <row r="2045" spans="1:15" ht="16.8" customHeight="1" thickBot="1" x14ac:dyDescent="0.35">
      <c r="A2045" s="351" t="s">
        <v>821</v>
      </c>
      <c r="B2045" s="399" t="s">
        <v>1123</v>
      </c>
      <c r="C2045" s="365" t="s">
        <v>6867</v>
      </c>
      <c r="D2045" s="366" t="s">
        <v>6126</v>
      </c>
      <c r="E2045" s="384" t="s">
        <v>4139</v>
      </c>
      <c r="F2045" s="394" t="s">
        <v>7230</v>
      </c>
      <c r="G2045" s="394" t="s">
        <v>7231</v>
      </c>
      <c r="H2045" s="394" t="s">
        <v>7232</v>
      </c>
      <c r="I2045" s="397">
        <v>300</v>
      </c>
      <c r="J2045" s="394" t="s">
        <v>7098</v>
      </c>
      <c r="K2045" s="384">
        <v>4</v>
      </c>
      <c r="L2045" s="384">
        <v>0</v>
      </c>
      <c r="M2045" s="385" t="s">
        <v>822</v>
      </c>
      <c r="N2045" s="382" t="s">
        <v>7104</v>
      </c>
      <c r="O2045" s="383">
        <v>1.2</v>
      </c>
    </row>
    <row r="2046" spans="1:15" ht="16.8" customHeight="1" thickBot="1" x14ac:dyDescent="0.35">
      <c r="A2046" s="351" t="s">
        <v>821</v>
      </c>
      <c r="B2046" s="398" t="s">
        <v>6871</v>
      </c>
      <c r="C2046" s="365" t="s">
        <v>6867</v>
      </c>
      <c r="D2046" s="366" t="s">
        <v>6126</v>
      </c>
      <c r="E2046" s="384" t="s">
        <v>4139</v>
      </c>
      <c r="F2046" s="394" t="s">
        <v>7230</v>
      </c>
      <c r="G2046" s="394" t="s">
        <v>7231</v>
      </c>
      <c r="H2046" s="394" t="s">
        <v>7232</v>
      </c>
      <c r="I2046" s="397">
        <v>400</v>
      </c>
      <c r="J2046" s="394" t="s">
        <v>7097</v>
      </c>
      <c r="K2046" s="384">
        <v>2</v>
      </c>
      <c r="L2046" s="384">
        <v>0</v>
      </c>
      <c r="M2046" s="385" t="s">
        <v>2266</v>
      </c>
      <c r="N2046" s="382" t="s">
        <v>7106</v>
      </c>
      <c r="O2046" s="386">
        <v>800</v>
      </c>
    </row>
    <row r="2047" spans="1:15" ht="16.8" customHeight="1" thickBot="1" x14ac:dyDescent="0.35">
      <c r="A2047" s="351" t="s">
        <v>2267</v>
      </c>
      <c r="B2047" s="400" t="s">
        <v>6093</v>
      </c>
      <c r="C2047" s="365" t="s">
        <v>6867</v>
      </c>
      <c r="D2047" s="366" t="s">
        <v>6126</v>
      </c>
      <c r="E2047" s="384" t="s">
        <v>4139</v>
      </c>
      <c r="F2047" s="394" t="s">
        <v>7230</v>
      </c>
      <c r="G2047" s="394" t="s">
        <v>7231</v>
      </c>
      <c r="H2047" s="394" t="s">
        <v>7232</v>
      </c>
      <c r="I2047" s="397">
        <v>300</v>
      </c>
      <c r="J2047" s="394" t="s">
        <v>7098</v>
      </c>
      <c r="K2047" s="384">
        <v>2</v>
      </c>
      <c r="L2047" s="384">
        <v>0</v>
      </c>
      <c r="M2047" s="385" t="s">
        <v>2269</v>
      </c>
      <c r="N2047" s="382" t="s">
        <v>7105</v>
      </c>
      <c r="O2047" s="386">
        <v>600</v>
      </c>
    </row>
    <row r="2048" spans="1:15" ht="16.8" customHeight="1" thickBot="1" x14ac:dyDescent="0.35">
      <c r="A2048" s="351" t="s">
        <v>7143</v>
      </c>
      <c r="B2048" s="420" t="s">
        <v>6089</v>
      </c>
      <c r="C2048" s="365" t="s">
        <v>6867</v>
      </c>
      <c r="D2048" s="366" t="s">
        <v>6126</v>
      </c>
      <c r="E2048" s="384" t="s">
        <v>4139</v>
      </c>
      <c r="F2048" s="394" t="s">
        <v>7230</v>
      </c>
      <c r="G2048" s="394" t="s">
        <v>7231</v>
      </c>
      <c r="H2048" s="394" t="s">
        <v>7232</v>
      </c>
      <c r="I2048" s="397">
        <v>300</v>
      </c>
      <c r="J2048" s="394" t="s">
        <v>7098</v>
      </c>
      <c r="K2048" s="384">
        <v>1</v>
      </c>
      <c r="L2048" s="384">
        <v>0</v>
      </c>
      <c r="M2048" s="385" t="s">
        <v>3419</v>
      </c>
      <c r="N2048" s="382" t="s">
        <v>7098</v>
      </c>
      <c r="O2048" s="386">
        <v>300</v>
      </c>
    </row>
    <row r="2049" spans="1:15" ht="16.8" customHeight="1" thickBot="1" x14ac:dyDescent="0.35">
      <c r="A2049" s="351" t="s">
        <v>2267</v>
      </c>
      <c r="B2049" s="365" t="s">
        <v>6973</v>
      </c>
      <c r="C2049" s="365" t="s">
        <v>6867</v>
      </c>
      <c r="D2049" s="366" t="s">
        <v>6126</v>
      </c>
      <c r="E2049" s="384" t="s">
        <v>4139</v>
      </c>
      <c r="F2049" s="394" t="s">
        <v>7230</v>
      </c>
      <c r="G2049" s="394" t="s">
        <v>7231</v>
      </c>
      <c r="H2049" s="394" t="s">
        <v>7232</v>
      </c>
      <c r="I2049" s="397">
        <v>500</v>
      </c>
      <c r="J2049" s="394" t="s">
        <v>7095</v>
      </c>
      <c r="K2049" s="384">
        <v>1</v>
      </c>
      <c r="L2049" s="384">
        <v>0</v>
      </c>
      <c r="M2049" s="385" t="s">
        <v>2270</v>
      </c>
      <c r="N2049" s="382" t="s">
        <v>7095</v>
      </c>
      <c r="O2049" s="386">
        <v>500</v>
      </c>
    </row>
    <row r="2050" spans="1:15" ht="16.8" customHeight="1" thickBot="1" x14ac:dyDescent="0.35">
      <c r="A2050" s="351" t="s">
        <v>821</v>
      </c>
      <c r="B2050" s="365" t="s">
        <v>6973</v>
      </c>
      <c r="C2050" s="365" t="s">
        <v>6867</v>
      </c>
      <c r="D2050" s="366" t="s">
        <v>6126</v>
      </c>
      <c r="E2050" s="384" t="s">
        <v>4139</v>
      </c>
      <c r="F2050" s="394" t="s">
        <v>7230</v>
      </c>
      <c r="G2050" s="394" t="s">
        <v>7231</v>
      </c>
      <c r="H2050" s="394" t="s">
        <v>7232</v>
      </c>
      <c r="I2050" s="397">
        <v>300</v>
      </c>
      <c r="J2050" s="394" t="s">
        <v>7098</v>
      </c>
      <c r="K2050" s="384">
        <v>1</v>
      </c>
      <c r="L2050" s="384">
        <v>0</v>
      </c>
      <c r="M2050" s="385" t="s">
        <v>2268</v>
      </c>
      <c r="N2050" s="382" t="s">
        <v>7098</v>
      </c>
      <c r="O2050" s="386">
        <v>300</v>
      </c>
    </row>
    <row r="2051" spans="1:15" ht="16.8" customHeight="1" thickBot="1" x14ac:dyDescent="0.35">
      <c r="A2051" s="351" t="s">
        <v>5811</v>
      </c>
      <c r="B2051" s="404" t="s">
        <v>6083</v>
      </c>
      <c r="C2051" s="365" t="s">
        <v>6867</v>
      </c>
      <c r="D2051" s="366" t="s">
        <v>6126</v>
      </c>
      <c r="E2051" s="384" t="s">
        <v>4139</v>
      </c>
      <c r="F2051" s="394" t="s">
        <v>7230</v>
      </c>
      <c r="G2051" s="394" t="s">
        <v>7231</v>
      </c>
      <c r="H2051" s="394" t="s">
        <v>7232</v>
      </c>
      <c r="I2051" s="397">
        <v>300</v>
      </c>
      <c r="J2051" s="394" t="s">
        <v>7098</v>
      </c>
      <c r="K2051" s="384">
        <v>1</v>
      </c>
      <c r="L2051" s="384">
        <v>0</v>
      </c>
      <c r="M2051" s="385" t="s">
        <v>5812</v>
      </c>
      <c r="N2051" s="382" t="s">
        <v>7098</v>
      </c>
      <c r="O2051" s="386">
        <v>300</v>
      </c>
    </row>
    <row r="2052" spans="1:15" ht="16.8" customHeight="1" thickBot="1" x14ac:dyDescent="0.35">
      <c r="A2052" s="351" t="s">
        <v>821</v>
      </c>
      <c r="B2052" s="404" t="s">
        <v>6083</v>
      </c>
      <c r="C2052" s="365" t="s">
        <v>6867</v>
      </c>
      <c r="D2052" s="366" t="s">
        <v>6126</v>
      </c>
      <c r="E2052" s="384" t="s">
        <v>4139</v>
      </c>
      <c r="F2052" s="394" t="s">
        <v>7230</v>
      </c>
      <c r="G2052" s="394" t="s">
        <v>7231</v>
      </c>
      <c r="H2052" s="394" t="s">
        <v>7232</v>
      </c>
      <c r="I2052" s="397">
        <v>700</v>
      </c>
      <c r="J2052" s="394" t="s">
        <v>7107</v>
      </c>
      <c r="K2052" s="384">
        <v>1</v>
      </c>
      <c r="L2052" s="384">
        <v>0</v>
      </c>
      <c r="M2052" s="385" t="s">
        <v>5813</v>
      </c>
      <c r="N2052" s="382" t="s">
        <v>7107</v>
      </c>
      <c r="O2052" s="386">
        <v>700</v>
      </c>
    </row>
    <row r="2053" spans="1:15" ht="16.8" customHeight="1" thickBot="1" x14ac:dyDescent="0.35">
      <c r="A2053" s="351" t="s">
        <v>5811</v>
      </c>
      <c r="B2053" s="396" t="s">
        <v>6110</v>
      </c>
      <c r="C2053" s="365" t="s">
        <v>6867</v>
      </c>
      <c r="D2053" s="366" t="s">
        <v>6126</v>
      </c>
      <c r="E2053" s="384" t="s">
        <v>4139</v>
      </c>
      <c r="F2053" s="394" t="s">
        <v>7230</v>
      </c>
      <c r="G2053" s="394" t="s">
        <v>7231</v>
      </c>
      <c r="H2053" s="394" t="s">
        <v>7232</v>
      </c>
      <c r="I2053" s="397">
        <v>300</v>
      </c>
      <c r="J2053" s="394" t="s">
        <v>7098</v>
      </c>
      <c r="K2053" s="384">
        <v>2</v>
      </c>
      <c r="L2053" s="384">
        <v>0</v>
      </c>
      <c r="M2053" s="385" t="s">
        <v>7092</v>
      </c>
      <c r="N2053" s="382" t="s">
        <v>7105</v>
      </c>
      <c r="O2053" s="386">
        <v>600</v>
      </c>
    </row>
    <row r="2054" spans="1:15" ht="16.8" customHeight="1" thickBot="1" x14ac:dyDescent="0.35">
      <c r="A2054" s="351" t="s">
        <v>5815</v>
      </c>
      <c r="B2054" s="401" t="s">
        <v>5944</v>
      </c>
      <c r="C2054" s="365" t="s">
        <v>6867</v>
      </c>
      <c r="D2054" s="366" t="s">
        <v>6126</v>
      </c>
      <c r="E2054" s="384" t="s">
        <v>4139</v>
      </c>
      <c r="F2054" s="394" t="s">
        <v>7230</v>
      </c>
      <c r="G2054" s="394" t="s">
        <v>7231</v>
      </c>
      <c r="H2054" s="394" t="s">
        <v>7232</v>
      </c>
      <c r="I2054" s="395">
        <v>1</v>
      </c>
      <c r="J2054" s="394" t="s">
        <v>7101</v>
      </c>
      <c r="K2054" s="384">
        <v>5</v>
      </c>
      <c r="L2054" s="384">
        <v>0</v>
      </c>
      <c r="M2054" s="385" t="s">
        <v>5814</v>
      </c>
      <c r="N2054" s="382" t="s">
        <v>7242</v>
      </c>
      <c r="O2054" s="383">
        <v>5</v>
      </c>
    </row>
    <row r="2055" spans="1:15" ht="16.8" customHeight="1" thickBot="1" x14ac:dyDescent="0.35">
      <c r="A2055" s="351" t="s">
        <v>3420</v>
      </c>
      <c r="B2055" s="440" t="s">
        <v>6979</v>
      </c>
      <c r="C2055" s="365" t="s">
        <v>6867</v>
      </c>
      <c r="D2055" s="366" t="s">
        <v>6126</v>
      </c>
      <c r="E2055" s="384" t="s">
        <v>4139</v>
      </c>
      <c r="F2055" s="394" t="s">
        <v>7230</v>
      </c>
      <c r="G2055" s="394" t="s">
        <v>7231</v>
      </c>
      <c r="H2055" s="394" t="s">
        <v>7232</v>
      </c>
      <c r="I2055" s="395">
        <v>1</v>
      </c>
      <c r="J2055" s="394" t="s">
        <v>7101</v>
      </c>
      <c r="K2055" s="384">
        <v>1</v>
      </c>
      <c r="L2055" s="384">
        <v>0</v>
      </c>
      <c r="M2055" s="385" t="s">
        <v>3421</v>
      </c>
      <c r="N2055" s="382" t="s">
        <v>7101</v>
      </c>
      <c r="O2055" s="383">
        <v>1</v>
      </c>
    </row>
    <row r="2056" spans="1:15" ht="16.8" customHeight="1" thickBot="1" x14ac:dyDescent="0.35">
      <c r="A2056" s="351" t="s">
        <v>3143</v>
      </c>
      <c r="B2056" s="406" t="s">
        <v>6969</v>
      </c>
      <c r="C2056" s="365" t="s">
        <v>6867</v>
      </c>
      <c r="D2056" s="366" t="s">
        <v>6126</v>
      </c>
      <c r="E2056" s="384" t="s">
        <v>4139</v>
      </c>
      <c r="F2056" s="394" t="s">
        <v>7230</v>
      </c>
      <c r="G2056" s="394" t="s">
        <v>7231</v>
      </c>
      <c r="H2056" s="394" t="s">
        <v>7232</v>
      </c>
      <c r="I2056" s="397">
        <v>300</v>
      </c>
      <c r="J2056" s="394" t="s">
        <v>7098</v>
      </c>
      <c r="K2056" s="384">
        <v>2</v>
      </c>
      <c r="L2056" s="384">
        <v>0</v>
      </c>
      <c r="M2056" s="385" t="s">
        <v>3142</v>
      </c>
      <c r="N2056" s="382" t="s">
        <v>7105</v>
      </c>
      <c r="O2056" s="386">
        <v>600</v>
      </c>
    </row>
    <row r="2057" spans="1:15" ht="16.8" customHeight="1" thickBot="1" x14ac:dyDescent="0.35">
      <c r="A2057" s="351" t="s">
        <v>1289</v>
      </c>
      <c r="B2057" s="365" t="s">
        <v>6072</v>
      </c>
      <c r="C2057" s="365" t="s">
        <v>6867</v>
      </c>
      <c r="D2057" s="366" t="s">
        <v>6126</v>
      </c>
      <c r="E2057" s="384" t="s">
        <v>4139</v>
      </c>
      <c r="F2057" s="394" t="s">
        <v>7230</v>
      </c>
      <c r="G2057" s="394" t="s">
        <v>7231</v>
      </c>
      <c r="H2057" s="394" t="s">
        <v>7232</v>
      </c>
      <c r="I2057" s="397">
        <v>300</v>
      </c>
      <c r="J2057" s="394" t="s">
        <v>7098</v>
      </c>
      <c r="K2057" s="384">
        <v>3</v>
      </c>
      <c r="L2057" s="384">
        <v>0</v>
      </c>
      <c r="M2057" s="385" t="s">
        <v>1290</v>
      </c>
      <c r="N2057" s="382" t="s">
        <v>7100</v>
      </c>
      <c r="O2057" s="386">
        <v>900</v>
      </c>
    </row>
    <row r="2058" spans="1:15" ht="16.8" customHeight="1" thickBot="1" x14ac:dyDescent="0.35">
      <c r="A2058" s="351" t="s">
        <v>3420</v>
      </c>
      <c r="B2058" s="421" t="s">
        <v>7111</v>
      </c>
      <c r="C2058" s="365" t="s">
        <v>6867</v>
      </c>
      <c r="D2058" s="366" t="s">
        <v>6126</v>
      </c>
      <c r="E2058" s="384" t="s">
        <v>4139</v>
      </c>
      <c r="F2058" s="394" t="s">
        <v>7230</v>
      </c>
      <c r="G2058" s="394" t="s">
        <v>7231</v>
      </c>
      <c r="H2058" s="394" t="s">
        <v>7232</v>
      </c>
      <c r="I2058" s="397">
        <v>300</v>
      </c>
      <c r="J2058" s="394" t="s">
        <v>7098</v>
      </c>
      <c r="K2058" s="384">
        <v>1</v>
      </c>
      <c r="L2058" s="384">
        <v>0</v>
      </c>
      <c r="M2058" s="385" t="s">
        <v>4423</v>
      </c>
      <c r="N2058" s="382" t="s">
        <v>7098</v>
      </c>
      <c r="O2058" s="386">
        <v>300</v>
      </c>
    </row>
    <row r="2059" spans="1:15" ht="16.8" customHeight="1" thickBot="1" x14ac:dyDescent="0.35">
      <c r="A2059" s="351" t="s">
        <v>3143</v>
      </c>
      <c r="B2059" s="421" t="s">
        <v>7111</v>
      </c>
      <c r="C2059" s="365" t="s">
        <v>6867</v>
      </c>
      <c r="D2059" s="366" t="s">
        <v>6126</v>
      </c>
      <c r="E2059" s="384" t="s">
        <v>4139</v>
      </c>
      <c r="F2059" s="394" t="s">
        <v>7230</v>
      </c>
      <c r="G2059" s="394" t="s">
        <v>7231</v>
      </c>
      <c r="H2059" s="394" t="s">
        <v>7232</v>
      </c>
      <c r="I2059" s="397">
        <v>300</v>
      </c>
      <c r="J2059" s="394" t="s">
        <v>7098</v>
      </c>
      <c r="K2059" s="384">
        <v>1</v>
      </c>
      <c r="L2059" s="384">
        <v>0</v>
      </c>
      <c r="M2059" s="385" t="s">
        <v>4424</v>
      </c>
      <c r="N2059" s="382" t="s">
        <v>7098</v>
      </c>
      <c r="O2059" s="386">
        <v>300</v>
      </c>
    </row>
    <row r="2060" spans="1:15" ht="16.8" customHeight="1" thickBot="1" x14ac:dyDescent="0.35">
      <c r="A2060" s="351" t="s">
        <v>4426</v>
      </c>
      <c r="B2060" s="421" t="s">
        <v>7111</v>
      </c>
      <c r="C2060" s="365" t="s">
        <v>6867</v>
      </c>
      <c r="D2060" s="366" t="s">
        <v>6126</v>
      </c>
      <c r="E2060" s="384" t="s">
        <v>4139</v>
      </c>
      <c r="F2060" s="394" t="s">
        <v>7230</v>
      </c>
      <c r="G2060" s="394" t="s">
        <v>7231</v>
      </c>
      <c r="H2060" s="394" t="s">
        <v>7232</v>
      </c>
      <c r="I2060" s="397">
        <v>300</v>
      </c>
      <c r="J2060" s="394" t="s">
        <v>7098</v>
      </c>
      <c r="K2060" s="384">
        <v>1</v>
      </c>
      <c r="L2060" s="384">
        <v>0</v>
      </c>
      <c r="M2060" s="385" t="s">
        <v>4425</v>
      </c>
      <c r="N2060" s="382" t="s">
        <v>7098</v>
      </c>
      <c r="O2060" s="386">
        <v>300</v>
      </c>
    </row>
    <row r="2061" spans="1:15" ht="16.8" customHeight="1" thickBot="1" x14ac:dyDescent="0.35">
      <c r="A2061" s="351" t="s">
        <v>4427</v>
      </c>
      <c r="B2061" s="437" t="s">
        <v>6980</v>
      </c>
      <c r="C2061" s="365" t="s">
        <v>6867</v>
      </c>
      <c r="D2061" s="366" t="s">
        <v>6126</v>
      </c>
      <c r="E2061" s="384" t="s">
        <v>4139</v>
      </c>
      <c r="F2061" s="394" t="s">
        <v>7230</v>
      </c>
      <c r="G2061" s="394" t="s">
        <v>7231</v>
      </c>
      <c r="H2061" s="394" t="s">
        <v>7232</v>
      </c>
      <c r="I2061" s="397">
        <v>300</v>
      </c>
      <c r="J2061" s="394" t="s">
        <v>7098</v>
      </c>
      <c r="K2061" s="384">
        <v>4</v>
      </c>
      <c r="L2061" s="384">
        <v>0</v>
      </c>
      <c r="M2061" s="385" t="s">
        <v>4428</v>
      </c>
      <c r="N2061" s="382" t="s">
        <v>7104</v>
      </c>
      <c r="O2061" s="383">
        <v>1.2</v>
      </c>
    </row>
    <row r="2062" spans="1:15" ht="16.8" customHeight="1" thickBot="1" x14ac:dyDescent="0.35">
      <c r="A2062" s="351" t="s">
        <v>291</v>
      </c>
      <c r="B2062" s="399" t="s">
        <v>1123</v>
      </c>
      <c r="C2062" s="365" t="s">
        <v>6867</v>
      </c>
      <c r="D2062" s="366" t="s">
        <v>6126</v>
      </c>
      <c r="E2062" s="384" t="s">
        <v>4139</v>
      </c>
      <c r="F2062" s="394" t="s">
        <v>7230</v>
      </c>
      <c r="G2062" s="394" t="s">
        <v>7231</v>
      </c>
      <c r="H2062" s="394" t="s">
        <v>7232</v>
      </c>
      <c r="I2062" s="397">
        <v>500</v>
      </c>
      <c r="J2062" s="394" t="s">
        <v>7095</v>
      </c>
      <c r="K2062" s="384">
        <v>2</v>
      </c>
      <c r="L2062" s="384">
        <v>0</v>
      </c>
      <c r="M2062" s="385" t="s">
        <v>5543</v>
      </c>
      <c r="N2062" s="382" t="s">
        <v>7096</v>
      </c>
      <c r="O2062" s="383">
        <v>1</v>
      </c>
    </row>
    <row r="2063" spans="1:15" ht="16.8" customHeight="1" thickBot="1" x14ac:dyDescent="0.35">
      <c r="A2063" s="351" t="s">
        <v>291</v>
      </c>
      <c r="B2063" s="398" t="s">
        <v>6871</v>
      </c>
      <c r="C2063" s="365" t="s">
        <v>6867</v>
      </c>
      <c r="D2063" s="366" t="s">
        <v>6126</v>
      </c>
      <c r="E2063" s="384" t="s">
        <v>4139</v>
      </c>
      <c r="F2063" s="394" t="s">
        <v>7230</v>
      </c>
      <c r="G2063" s="394" t="s">
        <v>7231</v>
      </c>
      <c r="H2063" s="394" t="s">
        <v>7232</v>
      </c>
      <c r="I2063" s="397">
        <v>300</v>
      </c>
      <c r="J2063" s="394" t="s">
        <v>7098</v>
      </c>
      <c r="K2063" s="384">
        <v>3</v>
      </c>
      <c r="L2063" s="384">
        <v>0</v>
      </c>
      <c r="M2063" s="385" t="s">
        <v>4429</v>
      </c>
      <c r="N2063" s="382" t="s">
        <v>7100</v>
      </c>
      <c r="O2063" s="386">
        <v>900</v>
      </c>
    </row>
    <row r="2064" spans="1:15" ht="16.8" customHeight="1" thickBot="1" x14ac:dyDescent="0.35">
      <c r="A2064" s="351" t="s">
        <v>4431</v>
      </c>
      <c r="B2064" s="421" t="s">
        <v>7111</v>
      </c>
      <c r="C2064" s="365" t="s">
        <v>6867</v>
      </c>
      <c r="D2064" s="366" t="s">
        <v>6126</v>
      </c>
      <c r="E2064" s="384" t="s">
        <v>4139</v>
      </c>
      <c r="F2064" s="394" t="s">
        <v>7230</v>
      </c>
      <c r="G2064" s="394" t="s">
        <v>7231</v>
      </c>
      <c r="H2064" s="394" t="s">
        <v>7232</v>
      </c>
      <c r="I2064" s="397">
        <v>300</v>
      </c>
      <c r="J2064" s="394" t="s">
        <v>7098</v>
      </c>
      <c r="K2064" s="384">
        <v>1</v>
      </c>
      <c r="L2064" s="384">
        <v>0</v>
      </c>
      <c r="M2064" s="385" t="s">
        <v>4430</v>
      </c>
      <c r="N2064" s="382" t="s">
        <v>7098</v>
      </c>
      <c r="O2064" s="386">
        <v>300</v>
      </c>
    </row>
    <row r="2065" spans="1:15" ht="16.8" customHeight="1" thickBot="1" x14ac:dyDescent="0.35">
      <c r="A2065" s="351" t="s">
        <v>4427</v>
      </c>
      <c r="B2065" s="404" t="s">
        <v>6073</v>
      </c>
      <c r="C2065" s="365" t="s">
        <v>6867</v>
      </c>
      <c r="D2065" s="366" t="s">
        <v>6126</v>
      </c>
      <c r="E2065" s="384" t="s">
        <v>4139</v>
      </c>
      <c r="F2065" s="394" t="s">
        <v>7230</v>
      </c>
      <c r="G2065" s="394" t="s">
        <v>7231</v>
      </c>
      <c r="H2065" s="394" t="s">
        <v>7232</v>
      </c>
      <c r="I2065" s="397">
        <v>300</v>
      </c>
      <c r="J2065" s="394" t="s">
        <v>7098</v>
      </c>
      <c r="K2065" s="384">
        <v>3</v>
      </c>
      <c r="L2065" s="384">
        <v>0</v>
      </c>
      <c r="M2065" s="385" t="s">
        <v>5816</v>
      </c>
      <c r="N2065" s="382" t="s">
        <v>7100</v>
      </c>
      <c r="O2065" s="386">
        <v>900</v>
      </c>
    </row>
    <row r="2066" spans="1:15" ht="16.8" customHeight="1" thickBot="1" x14ac:dyDescent="0.35">
      <c r="A2066" s="351" t="s">
        <v>2271</v>
      </c>
      <c r="B2066" s="427" t="s">
        <v>1102</v>
      </c>
      <c r="C2066" s="365" t="s">
        <v>6867</v>
      </c>
      <c r="D2066" s="366" t="s">
        <v>6126</v>
      </c>
      <c r="E2066" s="384" t="s">
        <v>4139</v>
      </c>
      <c r="F2066" s="394" t="s">
        <v>7230</v>
      </c>
      <c r="G2066" s="394" t="s">
        <v>7231</v>
      </c>
      <c r="H2066" s="394" t="s">
        <v>7232</v>
      </c>
      <c r="I2066" s="397">
        <v>700</v>
      </c>
      <c r="J2066" s="394" t="s">
        <v>7107</v>
      </c>
      <c r="K2066" s="384">
        <v>2</v>
      </c>
      <c r="L2066" s="384">
        <v>0</v>
      </c>
      <c r="M2066" s="385" t="s">
        <v>2272</v>
      </c>
      <c r="N2066" s="382" t="s">
        <v>7119</v>
      </c>
      <c r="O2066" s="383">
        <v>1.4</v>
      </c>
    </row>
    <row r="2067" spans="1:15" ht="16.8" customHeight="1" thickBot="1" x14ac:dyDescent="0.35">
      <c r="A2067" s="351" t="s">
        <v>824</v>
      </c>
      <c r="B2067" s="427" t="s">
        <v>1102</v>
      </c>
      <c r="C2067" s="365" t="s">
        <v>6867</v>
      </c>
      <c r="D2067" s="366" t="s">
        <v>6126</v>
      </c>
      <c r="E2067" s="384" t="s">
        <v>4139</v>
      </c>
      <c r="F2067" s="394" t="s">
        <v>7230</v>
      </c>
      <c r="G2067" s="394" t="s">
        <v>7231</v>
      </c>
      <c r="H2067" s="394" t="s">
        <v>7232</v>
      </c>
      <c r="I2067" s="397">
        <v>300</v>
      </c>
      <c r="J2067" s="394" t="s">
        <v>7098</v>
      </c>
      <c r="K2067" s="384">
        <v>3</v>
      </c>
      <c r="L2067" s="384">
        <v>0</v>
      </c>
      <c r="M2067" s="385" t="s">
        <v>823</v>
      </c>
      <c r="N2067" s="382" t="s">
        <v>7100</v>
      </c>
      <c r="O2067" s="386">
        <v>900</v>
      </c>
    </row>
    <row r="2068" spans="1:15" ht="16.8" customHeight="1" thickBot="1" x14ac:dyDescent="0.35">
      <c r="A2068" s="351" t="s">
        <v>5544</v>
      </c>
      <c r="B2068" s="422" t="s">
        <v>1106</v>
      </c>
      <c r="C2068" s="365" t="s">
        <v>6867</v>
      </c>
      <c r="D2068" s="366" t="s">
        <v>6126</v>
      </c>
      <c r="E2068" s="384" t="s">
        <v>4139</v>
      </c>
      <c r="F2068" s="394" t="s">
        <v>7230</v>
      </c>
      <c r="G2068" s="394" t="s">
        <v>7231</v>
      </c>
      <c r="H2068" s="394" t="s">
        <v>7232</v>
      </c>
      <c r="I2068" s="397">
        <v>300</v>
      </c>
      <c r="J2068" s="394" t="s">
        <v>7098</v>
      </c>
      <c r="K2068" s="384">
        <v>1</v>
      </c>
      <c r="L2068" s="384">
        <v>0</v>
      </c>
      <c r="M2068" s="385" t="s">
        <v>5545</v>
      </c>
      <c r="N2068" s="382" t="s">
        <v>7098</v>
      </c>
      <c r="O2068" s="386">
        <v>300</v>
      </c>
    </row>
    <row r="2069" spans="1:15" ht="16.8" customHeight="1" thickBot="1" x14ac:dyDescent="0.35">
      <c r="A2069" s="351" t="s">
        <v>1777</v>
      </c>
      <c r="B2069" s="428" t="s">
        <v>6891</v>
      </c>
      <c r="C2069" s="365" t="s">
        <v>6867</v>
      </c>
      <c r="D2069" s="366" t="s">
        <v>6126</v>
      </c>
      <c r="E2069" s="384" t="s">
        <v>4139</v>
      </c>
      <c r="F2069" s="394" t="s">
        <v>7230</v>
      </c>
      <c r="G2069" s="394" t="s">
        <v>7231</v>
      </c>
      <c r="H2069" s="394" t="s">
        <v>7232</v>
      </c>
      <c r="I2069" s="397">
        <v>700</v>
      </c>
      <c r="J2069" s="394" t="s">
        <v>7107</v>
      </c>
      <c r="K2069" s="384">
        <v>1</v>
      </c>
      <c r="L2069" s="384">
        <v>0</v>
      </c>
      <c r="M2069" s="385" t="s">
        <v>1570</v>
      </c>
      <c r="N2069" s="382" t="s">
        <v>7107</v>
      </c>
      <c r="O2069" s="386">
        <v>700</v>
      </c>
    </row>
    <row r="2070" spans="1:15" ht="16.8" customHeight="1" thickBot="1" x14ac:dyDescent="0.35">
      <c r="A2070" s="351" t="s">
        <v>2274</v>
      </c>
      <c r="B2070" s="416" t="s">
        <v>6064</v>
      </c>
      <c r="C2070" s="365" t="s">
        <v>6867</v>
      </c>
      <c r="D2070" s="366" t="s">
        <v>6126</v>
      </c>
      <c r="E2070" s="384" t="s">
        <v>4139</v>
      </c>
      <c r="F2070" s="394" t="s">
        <v>7230</v>
      </c>
      <c r="G2070" s="394" t="s">
        <v>7231</v>
      </c>
      <c r="H2070" s="394" t="s">
        <v>7232</v>
      </c>
      <c r="I2070" s="397">
        <v>300</v>
      </c>
      <c r="J2070" s="394" t="s">
        <v>7098</v>
      </c>
      <c r="K2070" s="384">
        <v>1</v>
      </c>
      <c r="L2070" s="384">
        <v>0</v>
      </c>
      <c r="M2070" s="385" t="s">
        <v>2273</v>
      </c>
      <c r="N2070" s="382" t="s">
        <v>7098</v>
      </c>
      <c r="O2070" s="386">
        <v>300</v>
      </c>
    </row>
    <row r="2071" spans="1:15" ht="16.8" customHeight="1" thickBot="1" x14ac:dyDescent="0.35">
      <c r="A2071" s="351" t="s">
        <v>2895</v>
      </c>
      <c r="B2071" s="430" t="s">
        <v>6071</v>
      </c>
      <c r="C2071" s="365" t="s">
        <v>6867</v>
      </c>
      <c r="D2071" s="366" t="s">
        <v>6126</v>
      </c>
      <c r="E2071" s="384" t="s">
        <v>4139</v>
      </c>
      <c r="F2071" s="394" t="s">
        <v>7230</v>
      </c>
      <c r="G2071" s="394" t="s">
        <v>7231</v>
      </c>
      <c r="H2071" s="394" t="s">
        <v>7232</v>
      </c>
      <c r="I2071" s="397">
        <v>500</v>
      </c>
      <c r="J2071" s="394" t="s">
        <v>7095</v>
      </c>
      <c r="K2071" s="384">
        <v>1</v>
      </c>
      <c r="L2071" s="384">
        <v>0</v>
      </c>
      <c r="M2071" s="385" t="s">
        <v>2887</v>
      </c>
      <c r="N2071" s="382" t="s">
        <v>7095</v>
      </c>
      <c r="O2071" s="386">
        <v>500</v>
      </c>
    </row>
    <row r="2072" spans="1:15" ht="16.8" customHeight="1" thickBot="1" x14ac:dyDescent="0.35">
      <c r="A2072" s="351" t="s">
        <v>825</v>
      </c>
      <c r="B2072" s="398" t="s">
        <v>6871</v>
      </c>
      <c r="C2072" s="365" t="s">
        <v>6867</v>
      </c>
      <c r="D2072" s="366" t="s">
        <v>6126</v>
      </c>
      <c r="E2072" s="384" t="s">
        <v>4139</v>
      </c>
      <c r="F2072" s="394" t="s">
        <v>7230</v>
      </c>
      <c r="G2072" s="394" t="s">
        <v>7231</v>
      </c>
      <c r="H2072" s="394" t="s">
        <v>7232</v>
      </c>
      <c r="I2072" s="397">
        <v>300</v>
      </c>
      <c r="J2072" s="394" t="s">
        <v>7098</v>
      </c>
      <c r="K2072" s="384">
        <v>3</v>
      </c>
      <c r="L2072" s="384">
        <v>0</v>
      </c>
      <c r="M2072" s="385" t="s">
        <v>826</v>
      </c>
      <c r="N2072" s="382" t="s">
        <v>7100</v>
      </c>
      <c r="O2072" s="386">
        <v>900</v>
      </c>
    </row>
    <row r="2073" spans="1:15" ht="16.8" customHeight="1" thickBot="1" x14ac:dyDescent="0.35">
      <c r="A2073" s="351" t="s">
        <v>2531</v>
      </c>
      <c r="B2073" s="399" t="s">
        <v>6104</v>
      </c>
      <c r="C2073" s="365" t="s">
        <v>6867</v>
      </c>
      <c r="D2073" s="366" t="s">
        <v>6126</v>
      </c>
      <c r="E2073" s="384" t="s">
        <v>4139</v>
      </c>
      <c r="F2073" s="394" t="s">
        <v>7230</v>
      </c>
      <c r="G2073" s="394" t="s">
        <v>7231</v>
      </c>
      <c r="H2073" s="394" t="s">
        <v>7232</v>
      </c>
      <c r="I2073" s="395">
        <v>1</v>
      </c>
      <c r="J2073" s="394" t="s">
        <v>7101</v>
      </c>
      <c r="K2073" s="384">
        <v>6</v>
      </c>
      <c r="L2073" s="384">
        <v>0</v>
      </c>
      <c r="M2073" s="385" t="s">
        <v>2530</v>
      </c>
      <c r="N2073" s="382" t="s">
        <v>7243</v>
      </c>
      <c r="O2073" s="383">
        <v>6</v>
      </c>
    </row>
    <row r="2074" spans="1:15" ht="16.8" customHeight="1" thickBot="1" x14ac:dyDescent="0.35">
      <c r="A2074" s="351" t="s">
        <v>827</v>
      </c>
      <c r="B2074" s="408" t="s">
        <v>1134</v>
      </c>
      <c r="C2074" s="365" t="s">
        <v>6867</v>
      </c>
      <c r="D2074" s="366" t="s">
        <v>6126</v>
      </c>
      <c r="E2074" s="384" t="s">
        <v>4139</v>
      </c>
      <c r="F2074" s="394" t="s">
        <v>7230</v>
      </c>
      <c r="G2074" s="394" t="s">
        <v>7231</v>
      </c>
      <c r="H2074" s="394" t="s">
        <v>7232</v>
      </c>
      <c r="I2074" s="395">
        <v>1.4</v>
      </c>
      <c r="J2074" s="394" t="s">
        <v>7099</v>
      </c>
      <c r="K2074" s="384">
        <v>1</v>
      </c>
      <c r="L2074" s="384">
        <v>0</v>
      </c>
      <c r="M2074" s="385" t="s">
        <v>3422</v>
      </c>
      <c r="N2074" s="382" t="s">
        <v>7099</v>
      </c>
      <c r="O2074" s="383">
        <v>1.4</v>
      </c>
    </row>
    <row r="2075" spans="1:15" ht="16.8" customHeight="1" thickBot="1" x14ac:dyDescent="0.35">
      <c r="A2075" s="351" t="s">
        <v>828</v>
      </c>
      <c r="B2075" s="408" t="s">
        <v>1134</v>
      </c>
      <c r="C2075" s="365" t="s">
        <v>6867</v>
      </c>
      <c r="D2075" s="366" t="s">
        <v>6126</v>
      </c>
      <c r="E2075" s="384" t="s">
        <v>4139</v>
      </c>
      <c r="F2075" s="394" t="s">
        <v>7230</v>
      </c>
      <c r="G2075" s="394" t="s">
        <v>7231</v>
      </c>
      <c r="H2075" s="394" t="s">
        <v>7232</v>
      </c>
      <c r="I2075" s="397">
        <v>300</v>
      </c>
      <c r="J2075" s="394" t="s">
        <v>7098</v>
      </c>
      <c r="K2075" s="384">
        <v>5</v>
      </c>
      <c r="L2075" s="384">
        <v>0</v>
      </c>
      <c r="M2075" s="385" t="s">
        <v>829</v>
      </c>
      <c r="N2075" s="382" t="s">
        <v>7109</v>
      </c>
      <c r="O2075" s="383">
        <v>1.5</v>
      </c>
    </row>
    <row r="2076" spans="1:15" ht="16.8" customHeight="1" thickBot="1" x14ac:dyDescent="0.35">
      <c r="A2076" s="351" t="s">
        <v>3144</v>
      </c>
      <c r="B2076" s="429" t="s">
        <v>6086</v>
      </c>
      <c r="C2076" s="365" t="s">
        <v>6867</v>
      </c>
      <c r="D2076" s="366" t="s">
        <v>6126</v>
      </c>
      <c r="E2076" s="384" t="s">
        <v>4139</v>
      </c>
      <c r="F2076" s="394" t="s">
        <v>7230</v>
      </c>
      <c r="G2076" s="394" t="s">
        <v>7231</v>
      </c>
      <c r="H2076" s="394" t="s">
        <v>7232</v>
      </c>
      <c r="I2076" s="397">
        <v>300</v>
      </c>
      <c r="J2076" s="394" t="s">
        <v>7098</v>
      </c>
      <c r="K2076" s="384">
        <v>1</v>
      </c>
      <c r="L2076" s="384">
        <v>0</v>
      </c>
      <c r="M2076" s="385" t="s">
        <v>3145</v>
      </c>
      <c r="N2076" s="382" t="s">
        <v>7098</v>
      </c>
      <c r="O2076" s="386">
        <v>300</v>
      </c>
    </row>
    <row r="2077" spans="1:15" ht="16.8" customHeight="1" thickBot="1" x14ac:dyDescent="0.35">
      <c r="A2077" s="351" t="s">
        <v>2276</v>
      </c>
      <c r="B2077" s="420" t="s">
        <v>6089</v>
      </c>
      <c r="C2077" s="365" t="s">
        <v>6867</v>
      </c>
      <c r="D2077" s="366" t="s">
        <v>6126</v>
      </c>
      <c r="E2077" s="384" t="s">
        <v>4139</v>
      </c>
      <c r="F2077" s="394" t="s">
        <v>7230</v>
      </c>
      <c r="G2077" s="394" t="s">
        <v>7231</v>
      </c>
      <c r="H2077" s="394" t="s">
        <v>7232</v>
      </c>
      <c r="I2077" s="397">
        <v>500</v>
      </c>
      <c r="J2077" s="394" t="s">
        <v>7095</v>
      </c>
      <c r="K2077" s="384">
        <v>4</v>
      </c>
      <c r="L2077" s="384">
        <v>0</v>
      </c>
      <c r="M2077" s="385" t="s">
        <v>2275</v>
      </c>
      <c r="N2077" s="382" t="s">
        <v>7129</v>
      </c>
      <c r="O2077" s="383">
        <v>2</v>
      </c>
    </row>
    <row r="2078" spans="1:15" ht="16.8" customHeight="1" thickBot="1" x14ac:dyDescent="0.35">
      <c r="A2078" s="351" t="s">
        <v>5546</v>
      </c>
      <c r="B2078" s="420" t="s">
        <v>6089</v>
      </c>
      <c r="C2078" s="365" t="s">
        <v>6867</v>
      </c>
      <c r="D2078" s="366" t="s">
        <v>6126</v>
      </c>
      <c r="E2078" s="384" t="s">
        <v>4139</v>
      </c>
      <c r="F2078" s="394" t="s">
        <v>7230</v>
      </c>
      <c r="G2078" s="394" t="s">
        <v>7231</v>
      </c>
      <c r="H2078" s="394" t="s">
        <v>7232</v>
      </c>
      <c r="I2078" s="397">
        <v>300</v>
      </c>
      <c r="J2078" s="394" t="s">
        <v>7098</v>
      </c>
      <c r="K2078" s="384">
        <v>1</v>
      </c>
      <c r="L2078" s="384">
        <v>0</v>
      </c>
      <c r="M2078" s="385" t="s">
        <v>5547</v>
      </c>
      <c r="N2078" s="382" t="s">
        <v>7098</v>
      </c>
      <c r="O2078" s="386">
        <v>300</v>
      </c>
    </row>
    <row r="2079" spans="1:15" ht="16.8" customHeight="1" thickBot="1" x14ac:dyDescent="0.35">
      <c r="A2079" s="352" t="s">
        <v>2533</v>
      </c>
      <c r="B2079" s="421" t="s">
        <v>6099</v>
      </c>
      <c r="C2079" s="365" t="s">
        <v>6867</v>
      </c>
      <c r="D2079" s="366" t="s">
        <v>6126</v>
      </c>
      <c r="E2079" s="384" t="s">
        <v>4139</v>
      </c>
      <c r="F2079" s="394" t="s">
        <v>7230</v>
      </c>
      <c r="G2079" s="394" t="s">
        <v>7231</v>
      </c>
      <c r="H2079" s="394" t="s">
        <v>7232</v>
      </c>
      <c r="I2079" s="397">
        <v>300</v>
      </c>
      <c r="J2079" s="394" t="s">
        <v>7098</v>
      </c>
      <c r="K2079" s="384">
        <v>1</v>
      </c>
      <c r="L2079" s="384">
        <v>0</v>
      </c>
      <c r="M2079" s="385" t="s">
        <v>2532</v>
      </c>
      <c r="N2079" s="382" t="s">
        <v>7098</v>
      </c>
      <c r="O2079" s="386">
        <v>300</v>
      </c>
    </row>
    <row r="2080" spans="1:15" ht="16.8" customHeight="1" thickBot="1" x14ac:dyDescent="0.35">
      <c r="A2080" s="351" t="s">
        <v>2883</v>
      </c>
      <c r="B2080" s="421" t="s">
        <v>7111</v>
      </c>
      <c r="C2080" s="365" t="s">
        <v>6867</v>
      </c>
      <c r="D2080" s="366" t="s">
        <v>6126</v>
      </c>
      <c r="E2080" s="384" t="s">
        <v>4139</v>
      </c>
      <c r="F2080" s="394" t="s">
        <v>7230</v>
      </c>
      <c r="G2080" s="394" t="s">
        <v>7231</v>
      </c>
      <c r="H2080" s="394" t="s">
        <v>7232</v>
      </c>
      <c r="I2080" s="397">
        <v>300</v>
      </c>
      <c r="J2080" s="394" t="s">
        <v>7098</v>
      </c>
      <c r="K2080" s="384">
        <v>1</v>
      </c>
      <c r="L2080" s="384">
        <v>0</v>
      </c>
      <c r="M2080" s="385" t="s">
        <v>4432</v>
      </c>
      <c r="N2080" s="382" t="s">
        <v>7098</v>
      </c>
      <c r="O2080" s="386">
        <v>300</v>
      </c>
    </row>
    <row r="2081" spans="1:15" ht="16.8" customHeight="1" thickBot="1" x14ac:dyDescent="0.35">
      <c r="A2081" s="351" t="s">
        <v>3661</v>
      </c>
      <c r="B2081" s="401" t="s">
        <v>5944</v>
      </c>
      <c r="C2081" s="365" t="s">
        <v>6867</v>
      </c>
      <c r="D2081" s="345" t="s">
        <v>6128</v>
      </c>
      <c r="E2081" s="384" t="s">
        <v>4139</v>
      </c>
      <c r="F2081" s="394" t="s">
        <v>7230</v>
      </c>
      <c r="G2081" s="394" t="s">
        <v>7231</v>
      </c>
      <c r="H2081" s="394" t="s">
        <v>7232</v>
      </c>
      <c r="I2081" s="397">
        <v>300</v>
      </c>
      <c r="J2081" s="394" t="s">
        <v>7098</v>
      </c>
      <c r="K2081" s="384">
        <v>1</v>
      </c>
      <c r="L2081" s="384">
        <v>0</v>
      </c>
      <c r="M2081" s="385" t="s">
        <v>3662</v>
      </c>
      <c r="N2081" s="382" t="s">
        <v>7098</v>
      </c>
      <c r="O2081" s="386">
        <v>300</v>
      </c>
    </row>
    <row r="2082" spans="1:15" ht="16.8" customHeight="1" thickBot="1" x14ac:dyDescent="0.35">
      <c r="A2082" s="351" t="s">
        <v>2883</v>
      </c>
      <c r="B2082" s="401" t="s">
        <v>5945</v>
      </c>
      <c r="C2082" s="365" t="s">
        <v>6867</v>
      </c>
      <c r="D2082" s="366" t="s">
        <v>6126</v>
      </c>
      <c r="E2082" s="384" t="s">
        <v>4139</v>
      </c>
      <c r="F2082" s="394" t="s">
        <v>7230</v>
      </c>
      <c r="G2082" s="394" t="s">
        <v>7231</v>
      </c>
      <c r="H2082" s="394" t="s">
        <v>7232</v>
      </c>
      <c r="I2082" s="397">
        <v>700</v>
      </c>
      <c r="J2082" s="394" t="s">
        <v>7107</v>
      </c>
      <c r="K2082" s="384">
        <v>1</v>
      </c>
      <c r="L2082" s="384">
        <v>0</v>
      </c>
      <c r="M2082" s="385" t="s">
        <v>2884</v>
      </c>
      <c r="N2082" s="382" t="s">
        <v>7107</v>
      </c>
      <c r="O2082" s="386">
        <v>700</v>
      </c>
    </row>
    <row r="2083" spans="1:15" ht="16.8" customHeight="1" thickBot="1" x14ac:dyDescent="0.35">
      <c r="A2083" s="351" t="s">
        <v>2883</v>
      </c>
      <c r="B2083" s="403" t="s">
        <v>6880</v>
      </c>
      <c r="C2083" s="365" t="s">
        <v>6867</v>
      </c>
      <c r="D2083" s="366" t="s">
        <v>6126</v>
      </c>
      <c r="E2083" s="384" t="s">
        <v>4139</v>
      </c>
      <c r="F2083" s="394" t="s">
        <v>7230</v>
      </c>
      <c r="G2083" s="394" t="s">
        <v>7231</v>
      </c>
      <c r="H2083" s="394" t="s">
        <v>7232</v>
      </c>
      <c r="I2083" s="397">
        <v>300</v>
      </c>
      <c r="J2083" s="394" t="s">
        <v>7098</v>
      </c>
      <c r="K2083" s="384">
        <v>1</v>
      </c>
      <c r="L2083" s="384">
        <v>0</v>
      </c>
      <c r="M2083" s="385" t="s">
        <v>4433</v>
      </c>
      <c r="N2083" s="382" t="s">
        <v>7098</v>
      </c>
      <c r="O2083" s="386">
        <v>300</v>
      </c>
    </row>
    <row r="2084" spans="1:15" ht="16.8" customHeight="1" thickBot="1" x14ac:dyDescent="0.35">
      <c r="A2084" s="351" t="s">
        <v>5817</v>
      </c>
      <c r="B2084" s="404" t="s">
        <v>6073</v>
      </c>
      <c r="C2084" s="365" t="s">
        <v>6867</v>
      </c>
      <c r="D2084" s="366" t="s">
        <v>6126</v>
      </c>
      <c r="E2084" s="384" t="s">
        <v>4139</v>
      </c>
      <c r="F2084" s="394" t="s">
        <v>7230</v>
      </c>
      <c r="G2084" s="394" t="s">
        <v>7231</v>
      </c>
      <c r="H2084" s="394" t="s">
        <v>7232</v>
      </c>
      <c r="I2084" s="397">
        <v>300</v>
      </c>
      <c r="J2084" s="394" t="s">
        <v>7098</v>
      </c>
      <c r="K2084" s="384">
        <v>2</v>
      </c>
      <c r="L2084" s="384">
        <v>0</v>
      </c>
      <c r="M2084" s="385" t="s">
        <v>5818</v>
      </c>
      <c r="N2084" s="382" t="s">
        <v>7105</v>
      </c>
      <c r="O2084" s="386">
        <v>600</v>
      </c>
    </row>
    <row r="2085" spans="1:15" ht="16.8" customHeight="1" thickBot="1" x14ac:dyDescent="0.35">
      <c r="A2085" s="351" t="s">
        <v>5820</v>
      </c>
      <c r="B2085" s="404" t="s">
        <v>6083</v>
      </c>
      <c r="C2085" s="365" t="s">
        <v>6867</v>
      </c>
      <c r="D2085" s="366" t="s">
        <v>6126</v>
      </c>
      <c r="E2085" s="384" t="s">
        <v>4139</v>
      </c>
      <c r="F2085" s="394" t="s">
        <v>7230</v>
      </c>
      <c r="G2085" s="394" t="s">
        <v>7231</v>
      </c>
      <c r="H2085" s="394" t="s">
        <v>7232</v>
      </c>
      <c r="I2085" s="397">
        <v>300</v>
      </c>
      <c r="J2085" s="394" t="s">
        <v>7098</v>
      </c>
      <c r="K2085" s="384">
        <v>1</v>
      </c>
      <c r="L2085" s="384">
        <v>0</v>
      </c>
      <c r="M2085" s="385" t="s">
        <v>5819</v>
      </c>
      <c r="N2085" s="382" t="s">
        <v>7098</v>
      </c>
      <c r="O2085" s="386">
        <v>300</v>
      </c>
    </row>
    <row r="2086" spans="1:15" ht="16.8" customHeight="1" thickBot="1" x14ac:dyDescent="0.35">
      <c r="A2086" s="351" t="s">
        <v>5821</v>
      </c>
      <c r="B2086" s="404" t="s">
        <v>6083</v>
      </c>
      <c r="C2086" s="365" t="s">
        <v>6867</v>
      </c>
      <c r="D2086" s="366" t="s">
        <v>6126</v>
      </c>
      <c r="E2086" s="384" t="s">
        <v>4139</v>
      </c>
      <c r="F2086" s="394" t="s">
        <v>7230</v>
      </c>
      <c r="G2086" s="394" t="s">
        <v>7231</v>
      </c>
      <c r="H2086" s="394" t="s">
        <v>7232</v>
      </c>
      <c r="I2086" s="397">
        <v>300</v>
      </c>
      <c r="J2086" s="394" t="s">
        <v>7098</v>
      </c>
      <c r="K2086" s="384">
        <v>1</v>
      </c>
      <c r="L2086" s="384">
        <v>0</v>
      </c>
      <c r="M2086" s="385" t="s">
        <v>5822</v>
      </c>
      <c r="N2086" s="382" t="s">
        <v>7098</v>
      </c>
      <c r="O2086" s="386">
        <v>300</v>
      </c>
    </row>
    <row r="2087" spans="1:15" ht="16.8" customHeight="1" thickBot="1" x14ac:dyDescent="0.35">
      <c r="A2087" s="351" t="s">
        <v>5824</v>
      </c>
      <c r="B2087" s="404" t="s">
        <v>6083</v>
      </c>
      <c r="C2087" s="365" t="s">
        <v>6867</v>
      </c>
      <c r="D2087" s="366" t="s">
        <v>6126</v>
      </c>
      <c r="E2087" s="384" t="s">
        <v>4139</v>
      </c>
      <c r="F2087" s="394" t="s">
        <v>7230</v>
      </c>
      <c r="G2087" s="394" t="s">
        <v>7231</v>
      </c>
      <c r="H2087" s="394" t="s">
        <v>7232</v>
      </c>
      <c r="I2087" s="397">
        <v>300</v>
      </c>
      <c r="J2087" s="394" t="s">
        <v>7098</v>
      </c>
      <c r="K2087" s="384">
        <v>1</v>
      </c>
      <c r="L2087" s="384">
        <v>0</v>
      </c>
      <c r="M2087" s="385" t="s">
        <v>5823</v>
      </c>
      <c r="N2087" s="382" t="s">
        <v>7098</v>
      </c>
      <c r="O2087" s="386">
        <v>300</v>
      </c>
    </row>
    <row r="2088" spans="1:15" ht="16.8" customHeight="1" thickBot="1" x14ac:dyDescent="0.35">
      <c r="A2088" s="351" t="s">
        <v>6966</v>
      </c>
      <c r="B2088" s="396" t="s">
        <v>6110</v>
      </c>
      <c r="C2088" s="365" t="s">
        <v>6867</v>
      </c>
      <c r="D2088" s="366" t="s">
        <v>6126</v>
      </c>
      <c r="E2088" s="384" t="s">
        <v>4139</v>
      </c>
      <c r="F2088" s="394" t="s">
        <v>7230</v>
      </c>
      <c r="G2088" s="394" t="s">
        <v>7231</v>
      </c>
      <c r="H2088" s="394" t="s">
        <v>7232</v>
      </c>
      <c r="I2088" s="395">
        <v>1</v>
      </c>
      <c r="J2088" s="394" t="s">
        <v>7101</v>
      </c>
      <c r="K2088" s="384">
        <v>1</v>
      </c>
      <c r="L2088" s="384">
        <v>0</v>
      </c>
      <c r="M2088" s="385" t="s">
        <v>7093</v>
      </c>
      <c r="N2088" s="382" t="s">
        <v>7101</v>
      </c>
      <c r="O2088" s="383">
        <v>1</v>
      </c>
    </row>
    <row r="2089" spans="1:15" ht="16.8" customHeight="1" thickBot="1" x14ac:dyDescent="0.35">
      <c r="A2089" s="351" t="s">
        <v>6967</v>
      </c>
      <c r="B2089" s="396" t="s">
        <v>6110</v>
      </c>
      <c r="C2089" s="365" t="s">
        <v>6867</v>
      </c>
      <c r="D2089" s="366" t="s">
        <v>6126</v>
      </c>
      <c r="E2089" s="384" t="s">
        <v>4139</v>
      </c>
      <c r="F2089" s="394" t="s">
        <v>7230</v>
      </c>
      <c r="G2089" s="394" t="s">
        <v>7231</v>
      </c>
      <c r="H2089" s="394" t="s">
        <v>7232</v>
      </c>
      <c r="I2089" s="397">
        <v>300</v>
      </c>
      <c r="J2089" s="394" t="s">
        <v>7098</v>
      </c>
      <c r="K2089" s="384">
        <v>2</v>
      </c>
      <c r="L2089" s="384">
        <v>0</v>
      </c>
      <c r="M2089" s="385" t="s">
        <v>7094</v>
      </c>
      <c r="N2089" s="382" t="s">
        <v>7105</v>
      </c>
      <c r="O2089" s="386">
        <v>600</v>
      </c>
    </row>
    <row r="2090" spans="1:15" ht="16.8" customHeight="1" thickBot="1" x14ac:dyDescent="0.35">
      <c r="A2090" s="351" t="s">
        <v>2883</v>
      </c>
      <c r="B2090" s="413" t="s">
        <v>7171</v>
      </c>
      <c r="C2090" s="365" t="s">
        <v>6867</v>
      </c>
      <c r="D2090" s="366" t="s">
        <v>6126</v>
      </c>
      <c r="E2090" s="384" t="s">
        <v>4139</v>
      </c>
      <c r="F2090" s="394" t="s">
        <v>7230</v>
      </c>
      <c r="G2090" s="394" t="s">
        <v>7233</v>
      </c>
      <c r="H2090" s="394" t="s">
        <v>7232</v>
      </c>
      <c r="I2090" s="397">
        <v>700</v>
      </c>
      <c r="J2090" s="394" t="s">
        <v>7107</v>
      </c>
      <c r="K2090" s="384">
        <v>1</v>
      </c>
      <c r="L2090" s="384">
        <v>0</v>
      </c>
      <c r="M2090" s="385" t="s">
        <v>7225</v>
      </c>
      <c r="N2090" s="382" t="s">
        <v>7107</v>
      </c>
      <c r="O2090" s="386">
        <v>700</v>
      </c>
    </row>
    <row r="2091" spans="1:15" ht="16.8" customHeight="1" thickBot="1" x14ac:dyDescent="0.35">
      <c r="A2091" s="351" t="s">
        <v>4435</v>
      </c>
      <c r="B2091" s="398" t="s">
        <v>6881</v>
      </c>
      <c r="C2091" s="365" t="s">
        <v>6867</v>
      </c>
      <c r="D2091" s="366" t="s">
        <v>6126</v>
      </c>
      <c r="E2091" s="384" t="s">
        <v>4139</v>
      </c>
      <c r="F2091" s="394" t="s">
        <v>7230</v>
      </c>
      <c r="G2091" s="394" t="s">
        <v>7231</v>
      </c>
      <c r="H2091" s="394" t="s">
        <v>7232</v>
      </c>
      <c r="I2091" s="397">
        <v>300</v>
      </c>
      <c r="J2091" s="394" t="s">
        <v>7098</v>
      </c>
      <c r="K2091" s="384">
        <v>1</v>
      </c>
      <c r="L2091" s="384">
        <v>0</v>
      </c>
      <c r="M2091" s="385" t="s">
        <v>4434</v>
      </c>
      <c r="N2091" s="382" t="s">
        <v>7098</v>
      </c>
      <c r="O2091" s="386">
        <v>300</v>
      </c>
    </row>
  </sheetData>
  <hyperlinks>
    <hyperlink ref="M2" r:id="rId1" xr:uid="{0D87E45A-E4C0-4ACA-8043-1B7C1013E4B5}"/>
    <hyperlink ref="M3" r:id="rId2" xr:uid="{A09E8B05-353F-4D99-99AB-7D6D394ADF66}"/>
    <hyperlink ref="M4" r:id="rId3" xr:uid="{3149EDBF-5C21-4A2C-86C5-C01FC9520773}"/>
    <hyperlink ref="M5" r:id="rId4" xr:uid="{824E6A26-669B-406C-804F-19B94F679045}"/>
    <hyperlink ref="M6" r:id="rId5" xr:uid="{2ECAF8BE-5439-4732-9154-5634B6B5224D}"/>
    <hyperlink ref="M7" r:id="rId6" xr:uid="{4773927A-E3B3-4C44-B110-3F5946E4B355}"/>
    <hyperlink ref="M8" r:id="rId7" xr:uid="{16A23315-8E15-4EE2-8CDD-CCEDF19AC036}"/>
    <hyperlink ref="M9" r:id="rId8" xr:uid="{01D6FFA9-0A3F-4B03-8C56-9E955E9529FE}"/>
    <hyperlink ref="M10" r:id="rId9" xr:uid="{4252E866-0EF4-44DF-A287-96ABEF9A0A29}"/>
    <hyperlink ref="M11" r:id="rId10" xr:uid="{38E4CFCA-55A1-4396-A3F1-8968C60BC5F2}"/>
    <hyperlink ref="M12" r:id="rId11" xr:uid="{D712887E-BAF3-47B1-A5D1-39E591CA8C54}"/>
    <hyperlink ref="M13" r:id="rId12" xr:uid="{CDAA7ABD-53A5-409E-87CC-91F96B2183AD}"/>
    <hyperlink ref="M14" r:id="rId13" xr:uid="{D20CCC68-D805-4C11-959B-6F47CACDC4E1}"/>
    <hyperlink ref="M15" r:id="rId14" xr:uid="{698B0E53-F90D-4B25-838F-72DDBEE2E9A0}"/>
    <hyperlink ref="M16" r:id="rId15" xr:uid="{517CEAD5-278A-44BB-A4DB-20DF7628DD09}"/>
    <hyperlink ref="M17" r:id="rId16" xr:uid="{784A044C-4E06-4900-B649-479F4AC58A7E}"/>
    <hyperlink ref="M18" r:id="rId17" xr:uid="{46FAECC0-7729-4703-A626-5FACB5050506}"/>
    <hyperlink ref="M19" r:id="rId18" xr:uid="{49976542-A768-475D-A5A0-5A98602922A3}"/>
    <hyperlink ref="M20" r:id="rId19" xr:uid="{A3F92D7B-A8E6-4F0A-9636-117F66E22F38}"/>
    <hyperlink ref="M21" r:id="rId20" xr:uid="{2B87369E-0313-4F2F-877E-0F7CAD78C111}"/>
    <hyperlink ref="M22" r:id="rId21" xr:uid="{F181567E-5335-4BDD-A2BF-CC278AEDE241}"/>
    <hyperlink ref="M23" r:id="rId22" xr:uid="{DAC89684-B492-4F8E-B1DC-CB3BD158C792}"/>
    <hyperlink ref="M24" r:id="rId23" xr:uid="{C9B89036-E956-45AC-8296-BB6C1531EECF}"/>
    <hyperlink ref="M25" r:id="rId24" xr:uid="{11A749DB-6A78-4A35-874D-E6A06E40284A}"/>
    <hyperlink ref="M26" r:id="rId25" xr:uid="{2B56E392-2099-429F-B6CF-35ED3807F4AB}"/>
    <hyperlink ref="M27" r:id="rId26" xr:uid="{A64544E3-2A41-4878-BECC-A59D3E0EAC01}"/>
    <hyperlink ref="M28" r:id="rId27" xr:uid="{FAFB8CC8-F983-4388-ADA7-A4E66925B939}"/>
    <hyperlink ref="M29" r:id="rId28" xr:uid="{F85623DE-B3CF-4F46-9985-001C7812F79F}"/>
    <hyperlink ref="M30" r:id="rId29" xr:uid="{873C388D-DA9F-4E93-957B-5E1A75456B1B}"/>
    <hyperlink ref="M31" r:id="rId30" xr:uid="{497BBFEA-A8E6-4DDC-AE50-C93DB18D7977}"/>
    <hyperlink ref="M32" r:id="rId31" xr:uid="{8851A6FE-A9BF-4463-999F-C7F1278B385D}"/>
    <hyperlink ref="M33" r:id="rId32" xr:uid="{B035789D-3122-47A8-B56C-63043F144391}"/>
    <hyperlink ref="M34" r:id="rId33" xr:uid="{D530C428-3E65-462B-962B-8A1FE52696DA}"/>
    <hyperlink ref="M35" r:id="rId34" xr:uid="{70FAEC8F-DF6B-4AB5-BBD0-2B8171908EA1}"/>
    <hyperlink ref="M36" r:id="rId35" xr:uid="{FAFD8BBB-34C1-4572-A049-E96661977B8A}"/>
    <hyperlink ref="M37" r:id="rId36" xr:uid="{E3F4C017-8673-4FE8-9ECD-ADBD26E96E27}"/>
    <hyperlink ref="M38" r:id="rId37" xr:uid="{9E471FE0-AB0F-4861-82BE-20D9D72DFD1F}"/>
    <hyperlink ref="M39" r:id="rId38" xr:uid="{0506B73E-1DBB-4B24-9AEF-5DD74B91D217}"/>
    <hyperlink ref="M40" r:id="rId39" xr:uid="{B5BA04D1-588C-48B5-8661-693530C5309A}"/>
    <hyperlink ref="M41" r:id="rId40" xr:uid="{9D3FBB56-DF25-4B59-A7DE-351E87A2D767}"/>
    <hyperlink ref="M42" r:id="rId41" xr:uid="{7383F2E2-779F-4FAC-8AAA-E94D0D6E9136}"/>
    <hyperlink ref="M43" r:id="rId42" xr:uid="{23F8363C-5B53-4403-BF14-12AE47EBB1C6}"/>
    <hyperlink ref="M44" r:id="rId43" xr:uid="{73AD1D6C-CA5B-46EC-A3C7-183BCDF015CC}"/>
    <hyperlink ref="M45" r:id="rId44" xr:uid="{4C4BC6A4-7A54-405B-91F0-0C363E8107EB}"/>
    <hyperlink ref="M46" r:id="rId45" xr:uid="{2EF15938-39C1-441C-9C02-DB5DCC3DAE8C}"/>
    <hyperlink ref="M47" r:id="rId46" xr:uid="{A954D429-13B2-4FDF-AE2A-46605A38AC43}"/>
    <hyperlink ref="M48" r:id="rId47" xr:uid="{C565318D-58BC-4635-914B-BC3171AE760B}"/>
    <hyperlink ref="M49" r:id="rId48" xr:uid="{2F889AE5-544D-4421-87CF-93938CC3EAC9}"/>
    <hyperlink ref="M50" r:id="rId49" xr:uid="{3E439B0C-3256-4D8D-9F54-C659A5760469}"/>
    <hyperlink ref="M51" r:id="rId50" xr:uid="{4B6AE68A-54D8-475A-A722-C99EDF1C6CD9}"/>
    <hyperlink ref="M52" r:id="rId51" xr:uid="{C37A4FF3-8CCE-4C21-B1C3-DB629E5A6F75}"/>
    <hyperlink ref="M53" r:id="rId52" xr:uid="{56BE11BF-27A6-4F01-8F09-1504C15A36AA}"/>
    <hyperlink ref="M54" r:id="rId53" xr:uid="{A17AB8DD-FAAC-473E-8211-F2C88FDA0A03}"/>
    <hyperlink ref="M55" r:id="rId54" xr:uid="{97645996-C318-47E6-B73B-549D9D9F9537}"/>
    <hyperlink ref="M56" r:id="rId55" xr:uid="{963703E8-94EF-4083-8BB6-D426AC129D81}"/>
    <hyperlink ref="M57" r:id="rId56" xr:uid="{BD814533-6C97-41BC-AD98-BA22FD56ECE7}"/>
    <hyperlink ref="M58" r:id="rId57" xr:uid="{1A4AB81F-0A6E-44FF-A4FE-35C771ED1229}"/>
    <hyperlink ref="M59" r:id="rId58" xr:uid="{730CA64F-8376-4B8E-887E-EEDBF26220D5}"/>
    <hyperlink ref="M60" r:id="rId59" xr:uid="{A195F247-FDBA-46ED-9487-9E4FC50EB021}"/>
    <hyperlink ref="M61" r:id="rId60" xr:uid="{4C109D73-ECFF-48F9-B242-7AA95A56FF7C}"/>
    <hyperlink ref="M62" r:id="rId61" xr:uid="{79A2F546-52A4-4CC7-931B-2E0CDA0DD9E4}"/>
    <hyperlink ref="M63" r:id="rId62" xr:uid="{A10D6EB6-4077-457D-9AA3-4DE415BB8752}"/>
    <hyperlink ref="M64" r:id="rId63" xr:uid="{2F7E8752-9164-4707-8FFF-C127F2754D8E}"/>
    <hyperlink ref="M65" r:id="rId64" xr:uid="{75EADB40-56DF-4695-9C7B-66974EF4D2C6}"/>
    <hyperlink ref="M66" r:id="rId65" xr:uid="{BAB421AC-B988-4494-96A5-7077E91D81A2}"/>
    <hyperlink ref="M67" r:id="rId66" xr:uid="{5A4227DD-1A02-4B28-8485-550EB7B717A3}"/>
    <hyperlink ref="M68" r:id="rId67" xr:uid="{B6CF548C-80FB-469A-A2B2-51074BB908C9}"/>
    <hyperlink ref="M69" r:id="rId68" xr:uid="{BFD08804-04DB-4C6C-9BD8-0E9DECE400D3}"/>
    <hyperlink ref="M70" r:id="rId69" xr:uid="{C5C54218-ACB7-429A-A5B9-0145A620D417}"/>
    <hyperlink ref="M71" r:id="rId70" xr:uid="{A4286B0A-834D-4BA9-89C2-BC350D5266F0}"/>
    <hyperlink ref="M72" r:id="rId71" xr:uid="{747A2BAD-A1D6-4633-8800-71A026D318E7}"/>
    <hyperlink ref="M73" r:id="rId72" xr:uid="{9A66D51F-CEAB-4519-9042-26A149EA7EFA}"/>
    <hyperlink ref="M74" r:id="rId73" xr:uid="{0B425459-6ED4-45CE-B8EE-1692D8FC58F5}"/>
    <hyperlink ref="M75" r:id="rId74" xr:uid="{F47F3134-4CD9-43DC-8CDE-E236DE721B69}"/>
    <hyperlink ref="M76" r:id="rId75" xr:uid="{CF07A08E-BB77-4CB1-9BD2-7DD9F203B81C}"/>
    <hyperlink ref="M77" r:id="rId76" xr:uid="{5CDAD8F0-FAF8-40AA-92A9-BD0D31454266}"/>
    <hyperlink ref="M78" r:id="rId77" xr:uid="{C577FBB4-5D64-477E-A086-877E485D00C7}"/>
    <hyperlink ref="M79" r:id="rId78" xr:uid="{2DD6B6A8-81CC-4444-B50C-E828C19A7520}"/>
    <hyperlink ref="M80" r:id="rId79" xr:uid="{33EBE461-FD1F-46EE-BF35-0F42D79B5887}"/>
    <hyperlink ref="M81" r:id="rId80" xr:uid="{AE410314-7F13-4676-882F-64A3D0B96BA2}"/>
    <hyperlink ref="M82" r:id="rId81" xr:uid="{C8B62B0D-0496-4409-A323-E960F7A357AD}"/>
    <hyperlink ref="M83" r:id="rId82" xr:uid="{81FF1187-4419-4424-A322-F84EAC431362}"/>
    <hyperlink ref="M84" r:id="rId83" xr:uid="{1755B961-DA9A-4FC0-9357-182703CEB633}"/>
    <hyperlink ref="M85" r:id="rId84" xr:uid="{711BB43A-A712-4220-92EA-23F9AA575930}"/>
    <hyperlink ref="M86" r:id="rId85" xr:uid="{4614639A-D314-48ED-ACC5-95978CB00547}"/>
    <hyperlink ref="M87" r:id="rId86" xr:uid="{A77E27EE-CAD0-4071-B758-01C69EC75FEB}"/>
    <hyperlink ref="M88" r:id="rId87" xr:uid="{CC80E12F-6225-4F5E-B3FE-D5D906267C45}"/>
    <hyperlink ref="M89" r:id="rId88" xr:uid="{B48F299F-1724-4114-95A4-16A5FD4F0DD0}"/>
    <hyperlink ref="M90" r:id="rId89" xr:uid="{E8BC0A5B-11DB-47BD-A41E-9CC544BE5EE2}"/>
    <hyperlink ref="M91" r:id="rId90" xr:uid="{79F1C3DB-34BA-478D-9D3A-8C6EDB28F685}"/>
    <hyperlink ref="M92" r:id="rId91" xr:uid="{3C8BC677-FE82-4C6E-9E05-E104B27158B8}"/>
    <hyperlink ref="M93" r:id="rId92" xr:uid="{EC142722-3A6A-4BA6-8779-96E458139B48}"/>
    <hyperlink ref="M94" r:id="rId93" xr:uid="{D5CFDE26-9ED7-4781-B84C-20C2A7BEFD1A}"/>
    <hyperlink ref="M95" r:id="rId94" xr:uid="{0F2A266E-5A1D-4951-96F2-3DED7463E7DD}"/>
    <hyperlink ref="M96" r:id="rId95" xr:uid="{FD8EB578-AAD9-4EAC-92FC-19504423DCE0}"/>
    <hyperlink ref="M97" r:id="rId96" xr:uid="{5411B9FA-2C75-464A-8CED-589B7297C11F}"/>
    <hyperlink ref="M98" r:id="rId97" xr:uid="{5AB8570B-DD6A-4BEF-866F-1DD42E628777}"/>
    <hyperlink ref="M99" r:id="rId98" xr:uid="{3A4DE90C-2871-4123-99C6-937179ADF17A}"/>
    <hyperlink ref="M100" r:id="rId99" xr:uid="{2DB11357-18AA-48C5-BC14-D631255A5312}"/>
    <hyperlink ref="M101" r:id="rId100" xr:uid="{15EF1C60-831C-4E17-B551-026A3854D04A}"/>
    <hyperlink ref="M102" r:id="rId101" xr:uid="{2CCB8EB9-C4F3-4066-8395-84B1AA096BFE}"/>
    <hyperlink ref="M103" r:id="rId102" xr:uid="{496A3676-DD37-4F91-B457-F17EC35FAE60}"/>
    <hyperlink ref="M104" r:id="rId103" xr:uid="{27C984FE-E28B-456F-AB1C-517655B6FEC8}"/>
    <hyperlink ref="M105" r:id="rId104" xr:uid="{F78D43A8-7575-405E-91DA-6A1DB6C48B41}"/>
    <hyperlink ref="M106" r:id="rId105" xr:uid="{11C8352D-F458-4973-9E72-BD8B0BF978BE}"/>
    <hyperlink ref="M107" r:id="rId106" xr:uid="{3EAB9682-163A-4339-BF70-A68ACF33ADAE}"/>
    <hyperlink ref="M108" r:id="rId107" xr:uid="{F9ED8002-8F72-4D1A-B363-27638C5054EF}"/>
    <hyperlink ref="M109" r:id="rId108" xr:uid="{1A2437B5-03EF-47A1-B2D5-9A764C04D9F3}"/>
    <hyperlink ref="M110" r:id="rId109" xr:uid="{3EBC1B66-1443-4B34-BA72-5D1D66BFF560}"/>
    <hyperlink ref="M111" r:id="rId110" xr:uid="{CC4F2B93-841C-4CCA-AE6C-92482D47A3CA}"/>
    <hyperlink ref="M112" r:id="rId111" xr:uid="{CF30C5BC-F825-4C3B-8DA5-A17A47921F7B}"/>
    <hyperlink ref="M113" r:id="rId112" xr:uid="{3A78DC5A-3EE0-4CCA-B440-76FE467DB0A2}"/>
    <hyperlink ref="M114" r:id="rId113" xr:uid="{D24D1FF4-5E96-4EA7-9F1E-3DDFA7018CE6}"/>
    <hyperlink ref="M115" r:id="rId114" xr:uid="{F9620DC4-1388-436F-95D0-3A608C0C5089}"/>
    <hyperlink ref="M116" r:id="rId115" xr:uid="{38FAF4BD-F896-48A2-92A9-CD1D3FBEB518}"/>
    <hyperlink ref="M117" r:id="rId116" xr:uid="{C6626EBB-BE86-4E2D-B761-47B8A8831D26}"/>
    <hyperlink ref="M118" r:id="rId117" xr:uid="{C1DBF24F-688F-46B3-94A1-C2DBE8FDAA73}"/>
    <hyperlink ref="M119" r:id="rId118" xr:uid="{44196C09-3407-4735-8109-0FA51EE592FC}"/>
    <hyperlink ref="M120" r:id="rId119" xr:uid="{1AA7BC2D-BB4E-44D4-ABCE-1F566027BE05}"/>
    <hyperlink ref="M121" r:id="rId120" xr:uid="{89D6304E-800B-4448-8100-54907D37491A}"/>
    <hyperlink ref="M122" r:id="rId121" xr:uid="{14707A7F-136E-4584-BC04-C67C3A0541E9}"/>
    <hyperlink ref="M123" r:id="rId122" xr:uid="{704C5298-0838-47BF-AF27-EE7AF03D5822}"/>
    <hyperlink ref="M124" r:id="rId123" xr:uid="{04013A57-57AB-42C4-B150-97375F8E4310}"/>
    <hyperlink ref="M125" r:id="rId124" xr:uid="{E2591909-8431-4559-90A3-42590B948E77}"/>
    <hyperlink ref="M126" r:id="rId125" xr:uid="{7E7CDB30-C470-4DE8-9999-5E36E6686552}"/>
    <hyperlink ref="M127" r:id="rId126" xr:uid="{FA0E1076-F8DD-4BC3-AFFF-DE30E478BDA5}"/>
    <hyperlink ref="M128" r:id="rId127" xr:uid="{7AAD9F5E-CB6B-4C2F-918C-407593E735E9}"/>
    <hyperlink ref="M129" r:id="rId128" xr:uid="{6944D677-1DF6-44AB-B80A-15CB5F9B6623}"/>
    <hyperlink ref="M130" r:id="rId129" xr:uid="{39F25419-8222-40B8-9365-7706380EF512}"/>
    <hyperlink ref="M131" r:id="rId130" xr:uid="{9F394824-8F6E-4C95-8EB6-376E9A5BE2EE}"/>
    <hyperlink ref="M132" r:id="rId131" xr:uid="{06675948-F05B-46B0-986B-76FDFEA8A6DC}"/>
    <hyperlink ref="M133" r:id="rId132" xr:uid="{70D88F7F-9453-439E-BEDD-5E02717FA50E}"/>
    <hyperlink ref="M134" r:id="rId133" xr:uid="{CF4FFB1A-1973-4AB5-8C47-03A1C3CAE250}"/>
    <hyperlink ref="M135" r:id="rId134" xr:uid="{9C17A171-7F77-4422-B561-285223104FA6}"/>
    <hyperlink ref="M136" r:id="rId135" xr:uid="{711783C7-FC36-49CF-8987-B78B4A902900}"/>
    <hyperlink ref="M137" r:id="rId136" xr:uid="{DBF4EC82-7F5A-469D-9092-8AD367CFD024}"/>
    <hyperlink ref="M138" r:id="rId137" xr:uid="{15879F67-E410-464A-9987-A176BC62004C}"/>
    <hyperlink ref="M139" r:id="rId138" xr:uid="{B84BE95F-09B7-4984-8061-93FEA6891DBB}"/>
    <hyperlink ref="M140" r:id="rId139" xr:uid="{1965B664-8614-4D84-9E1F-3B57DF5AB2CE}"/>
    <hyperlink ref="M141" r:id="rId140" xr:uid="{B6AF1D60-E239-4F53-844C-E43E32C10E26}"/>
    <hyperlink ref="M142" r:id="rId141" xr:uid="{83A3C2BD-A119-4FEE-9182-EFC4320F5D6D}"/>
    <hyperlink ref="M143" r:id="rId142" xr:uid="{FF038A1A-73FD-4BBF-BB4A-5D53D3E160D2}"/>
    <hyperlink ref="M144" r:id="rId143" xr:uid="{400DF75D-FD27-4D0C-AE1C-8650108ADD46}"/>
    <hyperlink ref="M145" r:id="rId144" xr:uid="{CB4D782E-C7AA-4076-B500-549AF00FF92E}"/>
    <hyperlink ref="M146" r:id="rId145" xr:uid="{C125318A-4933-4A31-A7E3-2B2ADE3335D9}"/>
    <hyperlink ref="M147" r:id="rId146" xr:uid="{57D701A2-C7F9-4A25-A43F-52CA645E5BD1}"/>
    <hyperlink ref="M148" r:id="rId147" xr:uid="{B75553E7-04F1-4F88-A1DA-D5A1D639503C}"/>
    <hyperlink ref="M149" r:id="rId148" xr:uid="{B6E4E260-74C1-4D05-AEAE-132ADA0D4DD1}"/>
    <hyperlink ref="M150" r:id="rId149" xr:uid="{606E9A61-57AD-4ECB-9B39-D94702734D93}"/>
    <hyperlink ref="M151" r:id="rId150" xr:uid="{22365DFF-8770-4257-A75C-45375EBD9284}"/>
    <hyperlink ref="M152" r:id="rId151" xr:uid="{57E05EDF-24EF-4314-9367-08FF34E394D1}"/>
    <hyperlink ref="M153" r:id="rId152" xr:uid="{9BA50A89-6544-4A29-BC33-79B5B6CF7C6B}"/>
    <hyperlink ref="M154" r:id="rId153" xr:uid="{7DFD182D-12F8-40AA-8D0E-61DF7D0F1A96}"/>
    <hyperlink ref="M155" r:id="rId154" xr:uid="{7C80E1BD-4F1E-4A12-B776-6C84A7402AC9}"/>
    <hyperlink ref="M156" r:id="rId155" xr:uid="{8785C320-8C0A-486C-9C9D-292C7C663B04}"/>
    <hyperlink ref="M157" r:id="rId156" xr:uid="{2E287117-A5A4-4373-BFC2-8AAD18990E94}"/>
    <hyperlink ref="M158" r:id="rId157" xr:uid="{3AAE9B91-255D-42E5-80AA-5DDD3D1BB355}"/>
    <hyperlink ref="M159" r:id="rId158" xr:uid="{BEA15D0E-CAAA-47BF-811B-471E6D0F69FE}"/>
    <hyperlink ref="M160" r:id="rId159" xr:uid="{B21E5022-BAA5-4C5E-A9EE-8B4832CD2B73}"/>
    <hyperlink ref="M161" r:id="rId160" xr:uid="{DC68F8A4-90A5-4F40-B549-C50ECE8F7E4F}"/>
    <hyperlink ref="M162" r:id="rId161" xr:uid="{AB31CC60-204C-4394-8075-D0ACD2285B45}"/>
    <hyperlink ref="M163" r:id="rId162" xr:uid="{15449369-3FBF-4205-87D0-D51381DBE029}"/>
    <hyperlink ref="M164" r:id="rId163" xr:uid="{E1A1305C-C874-4585-B54A-CDC81B5969AB}"/>
    <hyperlink ref="M165" r:id="rId164" xr:uid="{50386011-5617-496D-B0FB-691D0A5C97C7}"/>
    <hyperlink ref="M166" r:id="rId165" xr:uid="{BE7BCEF5-A50A-4FDF-9AF5-8DD224A85D9E}"/>
    <hyperlink ref="M167" r:id="rId166" xr:uid="{170AB8C5-2810-4FED-BACE-08215C6B3734}"/>
    <hyperlink ref="M168" r:id="rId167" xr:uid="{20962E36-4047-4972-BD38-2BC91D0EBAD2}"/>
    <hyperlink ref="M169" r:id="rId168" xr:uid="{7DC15F0A-397C-4A55-8E29-19973DA5BCE0}"/>
    <hyperlink ref="M170" r:id="rId169" xr:uid="{56B435BF-BCF4-484F-BE17-FF650544C14C}"/>
    <hyperlink ref="M171" r:id="rId170" xr:uid="{A2089BF7-2624-444A-999D-123AB34EFB6C}"/>
    <hyperlink ref="M172" r:id="rId171" xr:uid="{0B75EE4E-E942-4527-811F-66CA87A2A15F}"/>
    <hyperlink ref="M173" r:id="rId172" xr:uid="{F906C26D-5722-4B94-AA74-4CD3D425BD19}"/>
    <hyperlink ref="M174" r:id="rId173" xr:uid="{3F53AF4C-12C0-41C6-94B9-BF0F568C156E}"/>
    <hyperlink ref="M175" r:id="rId174" xr:uid="{D638AD96-A0A9-4AF0-953B-0BDEF43CD69D}"/>
    <hyperlink ref="M176" r:id="rId175" xr:uid="{61703E9C-9AB1-4C70-BF31-58ADE160D6C0}"/>
    <hyperlink ref="M177" r:id="rId176" xr:uid="{537EF743-D5A4-4157-8C6C-FE81C0C0B665}"/>
    <hyperlink ref="M178" r:id="rId177" xr:uid="{DEFE712F-3250-46CF-92E1-9858D0390DEA}"/>
    <hyperlink ref="M179" r:id="rId178" xr:uid="{9A2D1989-BD4C-42C7-9E50-C909773C00BA}"/>
    <hyperlink ref="M180" r:id="rId179" xr:uid="{07C88F86-7180-4DEB-BC0C-388BFF9F4AC5}"/>
    <hyperlink ref="M181" r:id="rId180" xr:uid="{DA42FD9B-7F26-4EF3-BB00-C135F0155E19}"/>
    <hyperlink ref="M182" r:id="rId181" xr:uid="{B4F869A9-4ECA-44AA-92B0-2353D0EB7E93}"/>
    <hyperlink ref="M183" r:id="rId182" xr:uid="{FE864C1E-25BF-4110-98A4-4910CEA941DB}"/>
    <hyperlink ref="M184" r:id="rId183" xr:uid="{F170C10A-7C2B-40DF-9B63-B0C2DF6C6FD6}"/>
    <hyperlink ref="M185" r:id="rId184" xr:uid="{0816AF92-8F0E-4C36-A2F2-5123B9E5B7CB}"/>
    <hyperlink ref="M186" r:id="rId185" xr:uid="{5B5EE092-4566-4AC7-B34A-D2FEC2EA5473}"/>
    <hyperlink ref="M187" r:id="rId186" xr:uid="{C4152FB9-DFFC-4509-BF4A-974347397535}"/>
    <hyperlink ref="M188" r:id="rId187" xr:uid="{A5581EA6-DBAF-440D-8B7C-801D28BEC3AF}"/>
    <hyperlink ref="M189" r:id="rId188" xr:uid="{36CF92D0-84E6-4223-AA04-7C38F7F0BDC8}"/>
    <hyperlink ref="M190" r:id="rId189" xr:uid="{F8EFCD10-726B-453D-A49B-5687A76AB3F6}"/>
    <hyperlink ref="M191" r:id="rId190" xr:uid="{230D9F55-6ACC-470A-9FDD-1B924C386B9D}"/>
    <hyperlink ref="M192" r:id="rId191" xr:uid="{48A249DF-FB8D-4712-837F-611E48CCCB81}"/>
    <hyperlink ref="M193" r:id="rId192" xr:uid="{BABBC375-4C41-40E5-BF64-13F6EDD77035}"/>
    <hyperlink ref="M194" r:id="rId193" xr:uid="{394AE6B7-DDDC-4D4E-BD06-1550A40F12DE}"/>
    <hyperlink ref="M195" r:id="rId194" xr:uid="{20E9F914-1B2B-4954-9F72-E5CE3EC58F5F}"/>
    <hyperlink ref="M196" r:id="rId195" xr:uid="{78CB0E95-D7C5-478A-ABF6-B9F1E6995CE1}"/>
    <hyperlink ref="M197" r:id="rId196" xr:uid="{7A736338-B569-411C-8ABD-E3D28DDAA2C6}"/>
    <hyperlink ref="M198" r:id="rId197" xr:uid="{D48439F6-60AB-4CEE-BA88-198990035F8A}"/>
    <hyperlink ref="M199" r:id="rId198" xr:uid="{EEDA4998-7659-41A8-A437-674D89D16754}"/>
    <hyperlink ref="M200" r:id="rId199" xr:uid="{F791F025-A97D-4EF7-A572-7DF5BC45435E}"/>
    <hyperlink ref="M201" r:id="rId200" xr:uid="{0CCDAB3A-3DC9-4642-9496-A933EA23C221}"/>
    <hyperlink ref="M202" r:id="rId201" xr:uid="{6922905F-FC42-4BD4-8F36-274C128393B8}"/>
    <hyperlink ref="M203" r:id="rId202" xr:uid="{1CBC07E1-1804-4138-90C1-34A3AD4C0780}"/>
    <hyperlink ref="M204" r:id="rId203" xr:uid="{DE246840-9822-4735-8896-B29188F82E3E}"/>
    <hyperlink ref="M205" r:id="rId204" xr:uid="{6D0A24F8-9B0E-442B-86F4-C534AE408EF4}"/>
    <hyperlink ref="M206" r:id="rId205" xr:uid="{AE96A1D1-C22B-488E-B577-980EF010A565}"/>
    <hyperlink ref="M207" r:id="rId206" xr:uid="{10A74CE7-A2F0-4191-BFC8-DC6F953FD8A9}"/>
    <hyperlink ref="M208" r:id="rId207" xr:uid="{7178F440-F513-4782-A611-466F19262F57}"/>
    <hyperlink ref="M209" r:id="rId208" xr:uid="{245DE3B1-A889-4DD4-826B-76EE54C70157}"/>
    <hyperlink ref="M210" r:id="rId209" xr:uid="{D43A62B1-043D-4549-9521-629293FFF1A3}"/>
    <hyperlink ref="M211" r:id="rId210" xr:uid="{29A600DF-975E-4013-9114-6495AD3AEA1E}"/>
    <hyperlink ref="M212" r:id="rId211" xr:uid="{C073E3A7-EC8D-4620-91E0-7592DA5C04FC}"/>
    <hyperlink ref="M213" r:id="rId212" xr:uid="{B0D380A8-881C-4C15-A31B-19CA388F2B9D}"/>
    <hyperlink ref="M214" r:id="rId213" xr:uid="{E3E49828-B522-4F1D-8E4D-B501727FC539}"/>
    <hyperlink ref="M215" r:id="rId214" xr:uid="{30DFCAC8-80CC-43A6-AC3F-18F7D35100F9}"/>
    <hyperlink ref="M216" r:id="rId215" xr:uid="{CB210908-939E-44C3-B5CA-35CAC9255F66}"/>
    <hyperlink ref="M217" r:id="rId216" xr:uid="{94643B69-4EE1-4226-A1E4-38C3C723F3D4}"/>
    <hyperlink ref="M218" r:id="rId217" xr:uid="{7E32B4D9-E586-4C0A-87EB-FC25C967FAC0}"/>
    <hyperlink ref="M219" r:id="rId218" xr:uid="{105E33F4-6CC7-4A3B-978B-615EE28C5A54}"/>
    <hyperlink ref="M220" r:id="rId219" xr:uid="{D2BD6E03-CD64-4019-9A2A-0FA9BF2914DE}"/>
    <hyperlink ref="M221" r:id="rId220" xr:uid="{FCD10B41-29AF-4068-89F5-4CD8476DEE8D}"/>
    <hyperlink ref="M222" r:id="rId221" xr:uid="{70C3F617-CEA1-4054-9CA7-5DE34890D932}"/>
    <hyperlink ref="M223" r:id="rId222" xr:uid="{FB84D05A-899D-4535-A9EF-88BD9D5DF506}"/>
    <hyperlink ref="M224" r:id="rId223" xr:uid="{8165560F-4C18-4B49-B046-948C1B64DA33}"/>
    <hyperlink ref="M225" r:id="rId224" xr:uid="{35754C30-FC52-475A-AF09-0FD6D54FBFBC}"/>
    <hyperlink ref="M226" r:id="rId225" xr:uid="{FEF171F5-D207-4A9C-BE41-1A4CFBF4D0D2}"/>
    <hyperlink ref="M227" r:id="rId226" xr:uid="{7506F9ED-48C9-4534-AA6D-743B7AAA8AC9}"/>
    <hyperlink ref="M228" r:id="rId227" xr:uid="{9C100FA4-198D-4105-AFD3-2383CABD15BB}"/>
    <hyperlink ref="M229" r:id="rId228" xr:uid="{21D33BE0-9DB9-4582-BC74-DE019CF18D32}"/>
    <hyperlink ref="M230" r:id="rId229" xr:uid="{C79F9328-C545-4694-9BA6-CDA9F03E93D6}"/>
    <hyperlink ref="M231" r:id="rId230" xr:uid="{10AB46E4-059F-4575-98C2-94547CB70068}"/>
    <hyperlink ref="M232" r:id="rId231" xr:uid="{E6C69996-F5A4-478A-ADDD-F435F913075E}"/>
    <hyperlink ref="M233" r:id="rId232" xr:uid="{0F54BD23-AD51-4943-A125-C3E05C18655B}"/>
    <hyperlink ref="M234" r:id="rId233" xr:uid="{E80D0CAE-BDCF-4C4B-83F4-6DE6B8EEA24C}"/>
    <hyperlink ref="M235" r:id="rId234" xr:uid="{138C06B0-5E2B-4F6B-80B0-C7413E90E914}"/>
    <hyperlink ref="M236" r:id="rId235" xr:uid="{E03D52E2-EB33-4085-BAF2-68993F703D24}"/>
    <hyperlink ref="M237" r:id="rId236" xr:uid="{59F6BDFD-41A8-4474-932C-72AD970FF708}"/>
    <hyperlink ref="M238" r:id="rId237" xr:uid="{C660642B-6CD4-4D00-82D5-F5128EF1171F}"/>
    <hyperlink ref="M239" r:id="rId238" xr:uid="{C2D54CB6-DED6-48B1-91E7-4698B82C4103}"/>
    <hyperlink ref="M240" r:id="rId239" xr:uid="{4DCF97C8-49E2-4F04-B98D-4A2EE838D0EE}"/>
    <hyperlink ref="M241" r:id="rId240" xr:uid="{E1B6E2EE-B12F-405E-BB62-05324D98D6EE}"/>
    <hyperlink ref="M242" r:id="rId241" xr:uid="{06454AA8-217B-4BF9-AB74-650464D59901}"/>
    <hyperlink ref="M243" r:id="rId242" xr:uid="{4774F000-57DD-4E4A-9FBC-1BDC7B6AA30B}"/>
    <hyperlink ref="M244" r:id="rId243" xr:uid="{5ECF1CED-2887-45FA-983D-32EC6DAA269D}"/>
    <hyperlink ref="M245" r:id="rId244" xr:uid="{3E4EFAE1-6D55-48F1-9D92-0238BD7B6174}"/>
    <hyperlink ref="M246" r:id="rId245" xr:uid="{642326E0-292B-42AE-B239-6267E289CA5E}"/>
    <hyperlink ref="M247" r:id="rId246" xr:uid="{DFA8C972-99FC-4FE6-94EC-6C5C8B55D820}"/>
    <hyperlink ref="M248" r:id="rId247" xr:uid="{01E58517-CADB-498A-A57A-44BBD4A410DD}"/>
    <hyperlink ref="M249" r:id="rId248" xr:uid="{65016E44-A0D8-4055-82C2-5BB19A121310}"/>
    <hyperlink ref="M250" r:id="rId249" xr:uid="{A04AB69C-3A33-4AFD-BE63-DA598BAF18E7}"/>
    <hyperlink ref="M251" r:id="rId250" xr:uid="{A9483E5F-6B5F-4767-B59C-6500C636D6C9}"/>
    <hyperlink ref="M252" r:id="rId251" xr:uid="{2E7F7D2F-76ED-45A5-BDD3-031F8D417D9A}"/>
    <hyperlink ref="M253" r:id="rId252" xr:uid="{1B9574C3-B62A-41F1-8A8F-08F29E974CD6}"/>
    <hyperlink ref="M254" r:id="rId253" xr:uid="{40313672-9D42-41CD-B8F7-38FC7E0A3A91}"/>
    <hyperlink ref="M255" r:id="rId254" xr:uid="{FB829C89-AE96-4F7A-9D01-2F649F8CEC98}"/>
    <hyperlink ref="M256" r:id="rId255" xr:uid="{6FDB9FF2-FBD7-4069-83A8-0D154D5499B3}"/>
    <hyperlink ref="M257" r:id="rId256" xr:uid="{4C5E749B-B843-43F0-B7C1-9CDE1ED9CBE1}"/>
    <hyperlink ref="M258" r:id="rId257" xr:uid="{CD3B6F87-67C6-42A6-B840-74AAB8C55450}"/>
    <hyperlink ref="M259" r:id="rId258" xr:uid="{EF110E28-41B6-4B37-91E0-A6F33A0174CE}"/>
    <hyperlink ref="M260" r:id="rId259" xr:uid="{875F6051-7B56-4C4F-9602-827167CD494B}"/>
    <hyperlink ref="M261" r:id="rId260" xr:uid="{46E7B1E2-B413-44EA-82D0-6CBC17A15D5B}"/>
    <hyperlink ref="M262" r:id="rId261" xr:uid="{0BF58330-03CF-40C6-951C-F7E5C0DC4CDE}"/>
    <hyperlink ref="M263" r:id="rId262" xr:uid="{B60708AA-871E-48BB-BAD6-321BF85333D9}"/>
    <hyperlink ref="M264" r:id="rId263" xr:uid="{1AEE8B08-AF0D-43D8-9921-BC23DF4815CC}"/>
    <hyperlink ref="M265" r:id="rId264" xr:uid="{F99363D0-9937-407A-975F-76CE4CE95088}"/>
    <hyperlink ref="M266" r:id="rId265" xr:uid="{6226E01A-B3B9-4210-8352-DE395C4B716B}"/>
    <hyperlink ref="M267" r:id="rId266" xr:uid="{3A2A365B-0BFF-46F5-A39F-DCAB3F7A0200}"/>
    <hyperlink ref="M268" r:id="rId267" xr:uid="{91FD1D44-7769-4358-AE3A-D743C5ACD75C}"/>
    <hyperlink ref="M269" r:id="rId268" xr:uid="{FA688C1A-1535-485E-853A-BA7DA87AD0AC}"/>
    <hyperlink ref="M270" r:id="rId269" xr:uid="{22EE627E-D6FC-4A7F-8FE1-4851FAE17079}"/>
    <hyperlink ref="M271" r:id="rId270" xr:uid="{41A79CFD-5D49-44DE-8B4D-D7A789AB2852}"/>
    <hyperlink ref="M272" r:id="rId271" xr:uid="{B55DFED8-A5F3-4D6D-A6D0-C786AC94C1AF}"/>
    <hyperlink ref="M273" r:id="rId272" xr:uid="{E85D2BEB-E461-4CBE-B45F-87DE42452D99}"/>
    <hyperlink ref="M274" r:id="rId273" xr:uid="{8A8AB33D-CA87-492B-8E17-F1B2187CC6EA}"/>
    <hyperlink ref="M275" r:id="rId274" xr:uid="{8555E1A3-BCCE-4BA3-9F1F-922990331F67}"/>
    <hyperlink ref="M276" r:id="rId275" xr:uid="{9F0C11D0-EBF9-4F9E-937D-BF9B65517AF3}"/>
    <hyperlink ref="M277" r:id="rId276" xr:uid="{CB0EE9EB-068F-488F-8E1E-260BEA3BCC80}"/>
    <hyperlink ref="M278" r:id="rId277" xr:uid="{35AA5193-D6A6-44D1-BFE0-191DDEF3B570}"/>
    <hyperlink ref="M279" r:id="rId278" xr:uid="{E3F2B37B-FD47-4600-9F84-B3933351F4C9}"/>
    <hyperlink ref="M280" r:id="rId279" xr:uid="{8D2B206A-4B77-4425-8A2E-12CC42A4B155}"/>
    <hyperlink ref="M281" r:id="rId280" xr:uid="{3199B122-5B0F-4969-A795-2A3B540CED9D}"/>
    <hyperlink ref="M282" r:id="rId281" xr:uid="{103DEFF3-B9D5-421D-949F-AFA470DEFD23}"/>
    <hyperlink ref="M283" r:id="rId282" xr:uid="{DBAD7887-919B-42F5-81AA-749B84B52C5F}"/>
    <hyperlink ref="M284" r:id="rId283" xr:uid="{8DFF6E1F-5119-4DDD-8D07-4DEC377C52C0}"/>
    <hyperlink ref="M285" r:id="rId284" xr:uid="{8D32C3DF-076E-475A-9B40-4EE8F64EFC09}"/>
    <hyperlink ref="M286" r:id="rId285" xr:uid="{12BD380C-45E5-458D-B026-8D5319A16328}"/>
    <hyperlink ref="M287" r:id="rId286" xr:uid="{43431B56-F825-46E9-B081-1E56C3244BE8}"/>
    <hyperlink ref="M288" r:id="rId287" xr:uid="{72A20842-106B-4B27-90EA-AC1C7969FB7A}"/>
    <hyperlink ref="M289" r:id="rId288" xr:uid="{D5A0F6D5-71E6-4343-A1D4-76614FC6E368}"/>
    <hyperlink ref="M290" r:id="rId289" xr:uid="{65EE7564-248A-49C8-958A-852975359F2D}"/>
    <hyperlink ref="M291" r:id="rId290" xr:uid="{52892509-A1A0-4083-A644-3D87FF4CEDE7}"/>
    <hyperlink ref="M292" r:id="rId291" xr:uid="{F87D9B27-009A-462A-8CA5-4690E93F336C}"/>
    <hyperlink ref="M293" r:id="rId292" xr:uid="{59E7E3E5-EECA-43B9-B365-105DA1EA6551}"/>
    <hyperlink ref="M294" r:id="rId293" xr:uid="{E776DC1C-81EF-4837-A54F-5A414FF89BC5}"/>
    <hyperlink ref="M295" r:id="rId294" xr:uid="{0A3D85BA-5656-48A8-99A4-AD952528F284}"/>
    <hyperlink ref="M296" r:id="rId295" xr:uid="{D1A531E2-CEAA-4B69-90C8-CFB1AB53F791}"/>
    <hyperlink ref="M297" r:id="rId296" xr:uid="{E244AEFE-DD1C-448D-B85E-DB6DE155604A}"/>
    <hyperlink ref="M298" r:id="rId297" xr:uid="{23D9DBAF-EFB0-47F3-92BC-996118F16B23}"/>
    <hyperlink ref="M299" r:id="rId298" xr:uid="{CF49A923-A63B-42D0-AB8E-A7DE442AE53B}"/>
    <hyperlink ref="M300" r:id="rId299" xr:uid="{E2543A9C-3205-45EE-87DF-B0B861F88AF6}"/>
    <hyperlink ref="M301" r:id="rId300" xr:uid="{0D29B97C-A4CE-466D-9252-608DC772FCCB}"/>
    <hyperlink ref="M302" r:id="rId301" xr:uid="{139D7D81-2B51-4D1E-A48A-EA0BED5F2EEC}"/>
    <hyperlink ref="M303" r:id="rId302" xr:uid="{3BEF6CBA-BC2F-4148-92B6-522CD190D206}"/>
    <hyperlink ref="M304" r:id="rId303" xr:uid="{FE7172B0-4968-42C7-ABAE-2B01294E4A22}"/>
    <hyperlink ref="M305" r:id="rId304" xr:uid="{7778B627-1941-4693-9D14-CBC00264A838}"/>
    <hyperlink ref="M306" r:id="rId305" xr:uid="{D6F0298F-921A-4FE6-9081-2C3D7A51AB48}"/>
    <hyperlink ref="M307" r:id="rId306" xr:uid="{88D09078-361D-4D2E-8825-03CFF9BB2043}"/>
    <hyperlink ref="M308" r:id="rId307" xr:uid="{907F4157-FFA6-48B8-A6E0-7FDBF126287D}"/>
    <hyperlink ref="M309" r:id="rId308" xr:uid="{E0A94F15-E746-4A64-BF05-6954A610230E}"/>
    <hyperlink ref="M310" r:id="rId309" xr:uid="{DEBEEFD0-C1DD-4ED3-A9CF-21CCD27194EA}"/>
    <hyperlink ref="M311" r:id="rId310" xr:uid="{566BAAD3-FB3E-4FC4-B8FE-B0A5D14624EB}"/>
    <hyperlink ref="M312" r:id="rId311" xr:uid="{38CFC06B-A991-4DEC-A6FE-130B36AE5EAB}"/>
    <hyperlink ref="M313" r:id="rId312" xr:uid="{73CDDD4B-1127-47D2-AFDE-ADF870C05041}"/>
    <hyperlink ref="M314" r:id="rId313" xr:uid="{BE378749-B49D-4B81-B8A0-43F90C085A87}"/>
    <hyperlink ref="M315" r:id="rId314" xr:uid="{97814123-BC0B-4306-B2B6-3C29BFED7C39}"/>
    <hyperlink ref="M316" r:id="rId315" xr:uid="{B031A7BE-98BB-4488-B9CC-6FEE777AF2F2}"/>
    <hyperlink ref="M317" r:id="rId316" xr:uid="{71D7C8DC-80D6-4BB7-9524-BEC18401963F}"/>
    <hyperlink ref="M318" r:id="rId317" xr:uid="{479B9799-A521-44FE-9485-4EEEB84AB2F5}"/>
    <hyperlink ref="M319" r:id="rId318" xr:uid="{B34F7934-9879-4751-8D6E-167260C90D77}"/>
    <hyperlink ref="M320" r:id="rId319" xr:uid="{20DA00E2-DC14-49A6-82D7-4FED0A164870}"/>
    <hyperlink ref="M321" r:id="rId320" xr:uid="{31321613-2C1E-40E2-808B-D7A0DE4AEBF0}"/>
    <hyperlink ref="M322" r:id="rId321" xr:uid="{B1F4FA13-D244-48EA-92D8-908CB52B5F82}"/>
    <hyperlink ref="M323" r:id="rId322" xr:uid="{F62AE799-FABE-44C7-958C-5AE993E744C7}"/>
    <hyperlink ref="M324" r:id="rId323" xr:uid="{C3E9508B-139B-41C3-A711-EBFC5B4F147D}"/>
    <hyperlink ref="M325" r:id="rId324" xr:uid="{47CBBE38-709E-4A3B-877F-8F51B8CEB27A}"/>
    <hyperlink ref="M326" r:id="rId325" xr:uid="{8C2BAA6E-E486-44AB-BA90-00C507761ADB}"/>
    <hyperlink ref="M327" r:id="rId326" xr:uid="{D025B902-00A1-4959-A7DC-CBD8976B7872}"/>
    <hyperlink ref="M328" r:id="rId327" xr:uid="{5CD4928F-05DF-4609-B361-174AE007734E}"/>
    <hyperlink ref="M329" r:id="rId328" xr:uid="{59EC26F5-79FB-493D-A1BF-67561276F737}"/>
    <hyperlink ref="M330" r:id="rId329" xr:uid="{23EAAA17-A1B2-4055-98DF-A06933509F96}"/>
    <hyperlink ref="M331" r:id="rId330" xr:uid="{A990B254-C036-4F37-8255-EA846EEA52DE}"/>
    <hyperlink ref="M332" r:id="rId331" xr:uid="{B5E999FA-3AC7-4110-A53A-4D63E6D491C2}"/>
    <hyperlink ref="M333" r:id="rId332" xr:uid="{B5F2D95C-E44B-48A5-849A-F49B14915852}"/>
    <hyperlink ref="M334" r:id="rId333" xr:uid="{017E4347-7A0E-4E35-8EDB-5F8FBDD2BF16}"/>
    <hyperlink ref="M335" r:id="rId334" xr:uid="{06E12D65-6F3C-4849-A33A-CC093A5F1C1D}"/>
    <hyperlink ref="M336" r:id="rId335" xr:uid="{BFF7A6B5-F59F-41F5-B332-DB8776CE2F08}"/>
    <hyperlink ref="M337" r:id="rId336" xr:uid="{4DE94BBD-B460-4A7E-B2D7-F8E9A24EA85C}"/>
    <hyperlink ref="M338" r:id="rId337" xr:uid="{21207595-17B0-4325-BA6A-62393CF71D37}"/>
    <hyperlink ref="M339" r:id="rId338" xr:uid="{83E95DC9-C335-4E89-A216-D91AB9960515}"/>
    <hyperlink ref="M340" r:id="rId339" xr:uid="{6CF66317-3BF6-4215-824C-7F126B0F41E4}"/>
    <hyperlink ref="M341" r:id="rId340" xr:uid="{1D66ACEE-2905-42DD-A7D2-B45748A96EAE}"/>
    <hyperlink ref="M342" r:id="rId341" xr:uid="{BFCAD53F-8798-448C-9EC3-4D97063C211E}"/>
    <hyperlink ref="M343" r:id="rId342" xr:uid="{E8B2A290-70BC-474C-A870-DB67CBDCCF17}"/>
    <hyperlink ref="M344" r:id="rId343" xr:uid="{EE8EFBFA-CCB2-4F54-B52F-4EF03E4A5FDA}"/>
    <hyperlink ref="M345" r:id="rId344" xr:uid="{C9D50310-889F-4F69-942D-8121C266E341}"/>
    <hyperlink ref="M346" r:id="rId345" xr:uid="{E2E90D12-FA54-458E-935F-03FB540A397F}"/>
    <hyperlink ref="M347" r:id="rId346" xr:uid="{F8A05CB9-7B85-4B33-B60B-2913882F237A}"/>
    <hyperlink ref="M348" r:id="rId347" xr:uid="{3967EB8C-8C0B-41E3-8CB8-40A4512B5C74}"/>
    <hyperlink ref="M349" r:id="rId348" xr:uid="{354C19A6-3CCA-4AE5-B67D-9C907FEBF4E2}"/>
    <hyperlink ref="M350" r:id="rId349" xr:uid="{5A634AA0-E1B6-4CD3-8C7E-AB1A6BCB9AF3}"/>
    <hyperlink ref="M351" r:id="rId350" xr:uid="{23431663-01C8-404B-9B42-A8BA78D371C2}"/>
    <hyperlink ref="M352" r:id="rId351" display="https://starcitygames.com/hanweir-militia-captain-sgl-mtg-soi-21a-enn/?sku=SGL-MTG-SOI-21a-ENN1" xr:uid="{F9E99478-4961-4D2A-9809-70604F3581C8}"/>
    <hyperlink ref="M353" r:id="rId352" xr:uid="{59881F19-E93E-4242-93C7-FD954C2B3FF7}"/>
    <hyperlink ref="M354" r:id="rId353" xr:uid="{3F8CDCED-36F9-4913-A42B-C071C12F58C0}"/>
    <hyperlink ref="M355" r:id="rId354" xr:uid="{21E715DB-DABA-4C3F-BCEB-AABD881AF9F5}"/>
    <hyperlink ref="M356" r:id="rId355" xr:uid="{0D34937D-9E1B-4E03-96C8-396EBE2D2030}"/>
    <hyperlink ref="M357" r:id="rId356" xr:uid="{2C0029F6-2180-4C5A-9DD9-31A4A7471B6B}"/>
    <hyperlink ref="M358" r:id="rId357" xr:uid="{086146CE-F463-462C-8D42-697EA9D2F092}"/>
    <hyperlink ref="M359" r:id="rId358" xr:uid="{74BBBA38-9D8C-4377-83A6-E3E83B279B42}"/>
    <hyperlink ref="M360" r:id="rId359" xr:uid="{D9719519-1340-4024-BDB1-5ED4B450A68F}"/>
    <hyperlink ref="M361" r:id="rId360" xr:uid="{8969458A-BF10-4EB9-AE77-BABF587860D9}"/>
    <hyperlink ref="M362" r:id="rId361" xr:uid="{C1F05AD4-6FEF-4A00-8DC1-990DAD7D63D9}"/>
    <hyperlink ref="M363" r:id="rId362" xr:uid="{171AC23A-A027-42D8-8A8C-DC82F2C97212}"/>
    <hyperlink ref="M364" r:id="rId363" xr:uid="{356CE0B9-F7C3-4B8E-8684-A0491A1CC834}"/>
    <hyperlink ref="M365" r:id="rId364" xr:uid="{8B6F1391-2766-44EB-AB57-DBB18C5197B5}"/>
    <hyperlink ref="M366" r:id="rId365" xr:uid="{4A3E651C-F778-46F1-87C7-31F47C22B325}"/>
    <hyperlink ref="M367" r:id="rId366" xr:uid="{90462424-5C14-46A7-880E-9FAD017AFEE1}"/>
    <hyperlink ref="M368" r:id="rId367" xr:uid="{9F0757DB-3C38-45E7-B49B-BCDF8EE605F0}"/>
    <hyperlink ref="M369" r:id="rId368" xr:uid="{5329FA10-DEC1-4AC6-B63C-399E7468FE21}"/>
    <hyperlink ref="M370" r:id="rId369" xr:uid="{4566CEC6-B3E5-49C3-9F62-72279B4CD33E}"/>
    <hyperlink ref="M371" r:id="rId370" xr:uid="{DB4FA456-41BF-4A08-90A6-531DFCF0E4C2}"/>
    <hyperlink ref="M372" r:id="rId371" xr:uid="{94D361F0-E0A4-4AC4-BA62-384DABB95AE9}"/>
    <hyperlink ref="M373" r:id="rId372" xr:uid="{43E04CB6-8AC0-4BC4-9EA1-BAE556394AC3}"/>
    <hyperlink ref="M374" r:id="rId373" xr:uid="{9A74FBCA-9C75-4A00-BA15-7D19AF319427}"/>
    <hyperlink ref="M375" r:id="rId374" xr:uid="{6256F026-EB34-4E45-8EB0-070C08F5C855}"/>
    <hyperlink ref="M376" r:id="rId375" xr:uid="{37F93414-B396-40C3-813B-4FC6B1C4FC09}"/>
    <hyperlink ref="M377" r:id="rId376" xr:uid="{A0A655D9-216B-4EA5-BCD7-E857E2240650}"/>
    <hyperlink ref="M378" r:id="rId377" display="https://starcitygames.com/luminarch-aspirant-sgl-mtg-znr-024-enn/?sku=SGL-MTG-ZNR-024-ENN1" xr:uid="{3ABEA416-2E62-4A49-9D75-F34F7ECEC63D}"/>
    <hyperlink ref="M379" r:id="rId378" xr:uid="{507CF18C-7E4D-4CC5-8287-5EDF0292A901}"/>
    <hyperlink ref="M380" r:id="rId379" xr:uid="{001E2291-AC9D-437F-8AE8-B2171071DE39}"/>
    <hyperlink ref="M381" r:id="rId380" xr:uid="{319DE349-5DEB-45B6-9AC3-28EE0519E005}"/>
    <hyperlink ref="M382" r:id="rId381" xr:uid="{236F9340-210C-4030-A2C3-D99469DB0027}"/>
    <hyperlink ref="M383" r:id="rId382" xr:uid="{479BE228-7941-40C5-A547-3D9013453E98}"/>
    <hyperlink ref="M384" r:id="rId383" xr:uid="{ABAD4BB8-0A0D-4DCC-B47D-00B053FE2FD9}"/>
    <hyperlink ref="M385" r:id="rId384" xr:uid="{A197AB3A-E0CB-4ACE-9D4C-25791C9BC2A6}"/>
    <hyperlink ref="M386" r:id="rId385" xr:uid="{6638D368-33AD-4F40-A805-000BB7FE2E36}"/>
    <hyperlink ref="M387" r:id="rId386" xr:uid="{E3A6F5C6-41E1-410D-BCB6-0B33897F2C21}"/>
    <hyperlink ref="M388" r:id="rId387" xr:uid="{63E5D8DC-32C2-4BF2-9F66-B7803BE9DC6E}"/>
    <hyperlink ref="M389" r:id="rId388" xr:uid="{3108D64B-4703-4FBB-81AE-ED46FAD20D37}"/>
    <hyperlink ref="M390" r:id="rId389" xr:uid="{26120FDA-7C83-4EC6-B5D5-8BFC0E67DDEB}"/>
    <hyperlink ref="M391" r:id="rId390" xr:uid="{1793B067-A4B0-48CB-AB47-4F594385B829}"/>
    <hyperlink ref="M392" r:id="rId391" xr:uid="{8D0C2F89-C7C6-4DFD-8EBE-B03EF51C3777}"/>
    <hyperlink ref="M393" r:id="rId392" xr:uid="{EE1F5834-EEB7-4375-8C7D-1235ED88D055}"/>
    <hyperlink ref="M394" r:id="rId393" xr:uid="{BF1B4795-D51E-414C-87D5-82A5D5BB615C}"/>
    <hyperlink ref="M395" r:id="rId394" xr:uid="{D935B4DF-CACA-466E-A8C0-6CB638890DFE}"/>
    <hyperlink ref="M396" r:id="rId395" xr:uid="{74CC9013-AF99-4729-BB32-EDC96DD83FDB}"/>
    <hyperlink ref="M397" r:id="rId396" xr:uid="{5621D200-0B88-4C8F-A56E-74D02F446BA8}"/>
    <hyperlink ref="M398" r:id="rId397" xr:uid="{1A097796-158E-4BA0-9916-EF90201A9773}"/>
    <hyperlink ref="M399" r:id="rId398" display="https://starcitygames.com/naban-dean-of-iteration-sgl-mtg-dom-58-enn/?sku=SGL-MTG-DOM-58-ENN1" xr:uid="{0178CE66-0FC4-44DC-BC8B-2000C7D0AB07}"/>
    <hyperlink ref="M400" r:id="rId399" xr:uid="{8E223102-DE1B-4532-A73B-629EF72B7211}"/>
    <hyperlink ref="M401" r:id="rId400" xr:uid="{93A3EB41-48E0-4899-B4AA-7298C4A20D1F}"/>
    <hyperlink ref="M402" r:id="rId401" xr:uid="{E47E0628-316D-44F2-94A8-4FE58B846353}"/>
    <hyperlink ref="M403" r:id="rId402" xr:uid="{4976FACE-D0E0-4963-A0E5-2DEDAA927FFB}"/>
    <hyperlink ref="M404" r:id="rId403" xr:uid="{B14AB8BE-9870-4536-ADCF-9C591BEAA366}"/>
    <hyperlink ref="M405" r:id="rId404" xr:uid="{0B5C4E4E-192F-4AB2-B9D4-464821F19DCA}"/>
    <hyperlink ref="M406" r:id="rId405" xr:uid="{1B112BBC-A654-4541-A663-DBBE709816EB}"/>
    <hyperlink ref="M407" r:id="rId406" xr:uid="{7E4C0B99-8684-427E-9E4D-27AF0D71C2A9}"/>
    <hyperlink ref="M408" r:id="rId407" xr:uid="{56F02163-A9A4-422F-A1DC-028D6A173364}"/>
    <hyperlink ref="M409" r:id="rId408" xr:uid="{3CD2178D-94C4-42D9-9D25-BD7FD5A4284F}"/>
    <hyperlink ref="M410" r:id="rId409" xr:uid="{B983C7D4-20B7-41C3-8DEF-0FD9EA66C99B}"/>
    <hyperlink ref="M411" r:id="rId410" xr:uid="{0F42D165-35C3-4695-86CB-0E7334114E83}"/>
    <hyperlink ref="M412" r:id="rId411" xr:uid="{CBAE2E43-B171-4B49-8F65-16C7FCA8B987}"/>
    <hyperlink ref="M413" r:id="rId412" xr:uid="{6CECE306-B52D-416E-85BE-93BAAC4CF239}"/>
    <hyperlink ref="M414" r:id="rId413" xr:uid="{0242D13A-EE61-4C1B-AF76-27F4B9549EC1}"/>
    <hyperlink ref="M415" r:id="rId414" xr:uid="{F3E8F478-B489-4A70-ADB5-F2515F80098C}"/>
    <hyperlink ref="M416" r:id="rId415" xr:uid="{4A399A2A-19CB-491E-B6E2-3986E5495950}"/>
    <hyperlink ref="M417" r:id="rId416" xr:uid="{74D145BB-9F6A-441D-82B4-1A31A705D189}"/>
    <hyperlink ref="M418" r:id="rId417" xr:uid="{EFF5CA83-EEF7-46F4-88A5-34F97FE4D763}"/>
    <hyperlink ref="M419" r:id="rId418" xr:uid="{F653BEBE-6623-4A40-B63C-C40578072228}"/>
    <hyperlink ref="M420" r:id="rId419" xr:uid="{EC432E85-7611-4472-BDEF-E5F56D714F7B}"/>
    <hyperlink ref="M421" r:id="rId420" xr:uid="{C01DF591-5E98-4024-87EF-7ED68EE7C6DA}"/>
    <hyperlink ref="M422" r:id="rId421" xr:uid="{901E749A-B229-4BDB-9682-EC614CF9E617}"/>
    <hyperlink ref="M423" r:id="rId422" xr:uid="{7D1DB5D6-A84C-4607-BA3D-D43B2B4A3D35}"/>
    <hyperlink ref="M424" r:id="rId423" xr:uid="{0294FDD3-5EE4-43ED-99B7-843A54F824D5}"/>
    <hyperlink ref="M425" r:id="rId424" xr:uid="{E207B779-2B2F-4D68-8E0F-43C56DEF175A}"/>
    <hyperlink ref="M426" r:id="rId425" xr:uid="{B05FA22C-6F80-4ACA-8CF1-F0A19375BC2E}"/>
    <hyperlink ref="M427" r:id="rId426" xr:uid="{B0D780D0-8F7F-4F6C-AE93-148167FAE5F8}"/>
    <hyperlink ref="M428" r:id="rId427" xr:uid="{1FCDE83D-A586-4E24-ACA3-4F56243CF3FA}"/>
    <hyperlink ref="M429" r:id="rId428" xr:uid="{53D61CD7-1C78-4D1B-9834-588741B2EDE7}"/>
    <hyperlink ref="M430" r:id="rId429" xr:uid="{8DE112C9-714A-4CC0-9DC2-37A05AFF7FE0}"/>
    <hyperlink ref="M431" r:id="rId430" xr:uid="{73977D86-5A51-47D5-B014-254B66901CB1}"/>
    <hyperlink ref="M432" r:id="rId431" xr:uid="{8B203C31-BD66-4B93-95DD-D49E31C7AE94}"/>
    <hyperlink ref="M433" r:id="rId432" xr:uid="{D503051D-C268-4CE4-B5EA-D284FD420252}"/>
    <hyperlink ref="M434" r:id="rId433" display="https://starcitygames.com/negate-sgl-mtg-ss1-7-enn/?sku=SGL-MTG-SS1-7-ENN1" xr:uid="{C6DE5AAC-877F-45E9-87D9-7D567793E1A7}"/>
    <hyperlink ref="M435" r:id="rId434" xr:uid="{F116A11A-BCA9-438F-A22E-936D8B264B40}"/>
    <hyperlink ref="M436" r:id="rId435" xr:uid="{B62341A3-6E78-4200-BD29-115FF004FB65}"/>
    <hyperlink ref="M437" r:id="rId436" xr:uid="{27816C18-3E4C-454F-AA92-D5C4C47D9CBE}"/>
    <hyperlink ref="M438" r:id="rId437" xr:uid="{AD54A34A-D010-43D9-AF35-DB67ACB6CDAE}"/>
    <hyperlink ref="M439" r:id="rId438" xr:uid="{4F3FE6AF-1F04-4A24-A689-0DBDEECC41A7}"/>
    <hyperlink ref="M440" r:id="rId439" xr:uid="{BC47A4BF-9593-499C-A96D-AA280BCE38A7}"/>
    <hyperlink ref="M441" r:id="rId440" xr:uid="{40E36DAD-C8A6-47C8-A0EF-F11C677E89D4}"/>
    <hyperlink ref="M442" r:id="rId441" xr:uid="{1780EC02-EA05-4E35-B477-36ED91604C11}"/>
    <hyperlink ref="M443" r:id="rId442" xr:uid="{2F592118-686A-4A65-BD2E-82E4E2A56E45}"/>
    <hyperlink ref="M444" r:id="rId443" xr:uid="{4B99EA27-C5E4-438E-9376-29F7832EC619}"/>
    <hyperlink ref="M445" r:id="rId444" display="https://starcitygames.com/curse-of-silence-sgl-mtg-mid-015-enn/?sku=SGL-MTG-MID-015-ENN1" xr:uid="{2131DCB4-3B23-4641-9761-E21EDC79984D}"/>
    <hyperlink ref="M446" r:id="rId445" xr:uid="{583071B1-3874-4E3A-99C9-C21B192B0C6D}"/>
    <hyperlink ref="M447" r:id="rId446" xr:uid="{67A3DB16-12B4-4FD5-B89B-F501B34487F1}"/>
    <hyperlink ref="M448" r:id="rId447" display="https://starcitygames.com/hopeful-initiate-sgl-mtg-vow-020-enn/?sku=SGL-MTG-VOW-020-ENN1" xr:uid="{54320BAB-B414-4E28-A1BE-14118B237E54}"/>
    <hyperlink ref="M449" r:id="rId448" xr:uid="{41E6FE3D-D3DD-4512-93B3-210BD9B4390F}"/>
    <hyperlink ref="M450" r:id="rId449" xr:uid="{13EA5328-2193-44CB-AC1D-B6D87C0CD349}"/>
    <hyperlink ref="M451" r:id="rId450" xr:uid="{61078D30-92F2-4615-9A43-A0CBEE05B517}"/>
    <hyperlink ref="M452" r:id="rId451" xr:uid="{389158AA-7641-4B55-8C65-F699D6BA9348}"/>
    <hyperlink ref="M453" r:id="rId452" xr:uid="{28E4F48D-713C-4EB0-B975-2AA496B359F9}"/>
    <hyperlink ref="M454" r:id="rId453" xr:uid="{9B5ABA44-1324-4FA7-9EF3-34AD1A8136D5}"/>
    <hyperlink ref="M455" r:id="rId454" xr:uid="{7639C098-B7DF-4A94-B45F-F1B2E21319CE}"/>
    <hyperlink ref="M456" r:id="rId455" xr:uid="{786B6AB0-DAD7-47A3-B19D-7529E561804C}"/>
    <hyperlink ref="M457" r:id="rId456" xr:uid="{8F2926AB-6ABF-4566-AC25-8AC97DEEC3DC}"/>
    <hyperlink ref="M458" r:id="rId457" xr:uid="{C5662BA1-F4C1-4991-9427-BFE356E3BE18}"/>
    <hyperlink ref="M459" r:id="rId458" xr:uid="{40AB45D9-F108-4E3D-B9A6-20CD032A54E9}"/>
    <hyperlink ref="M460" r:id="rId459" xr:uid="{062667D6-C22B-460D-B4F3-4A1B1F6C71F0}"/>
    <hyperlink ref="M461" r:id="rId460" xr:uid="{4845AD4C-4D43-43CF-936E-FCC76287B6DB}"/>
    <hyperlink ref="M462" r:id="rId461" xr:uid="{5C2E9280-22C8-4AE7-B229-20C452F3ECBE}"/>
    <hyperlink ref="M463" r:id="rId462" xr:uid="{46F1CD8F-758D-4791-A7A0-80121BCB126E}"/>
    <hyperlink ref="M464" r:id="rId463" xr:uid="{B51CE08A-DAA7-4D36-AD52-15C6A344D57F}"/>
    <hyperlink ref="M465" r:id="rId464" xr:uid="{3328A11A-D7D4-4F48-83CA-09CEFC2516F2}"/>
    <hyperlink ref="M466" r:id="rId465" xr:uid="{D1201574-792D-4D61-92A4-0AF145F4ED2D}"/>
    <hyperlink ref="M467" r:id="rId466" xr:uid="{6B46A7F2-5AA8-424F-836A-A664404417F6}"/>
    <hyperlink ref="M468" r:id="rId467" xr:uid="{3B4B41E7-7201-42F0-9034-239586BF7070}"/>
    <hyperlink ref="M469" r:id="rId468" xr:uid="{5C510787-5D16-4CDA-B1FA-1251C3EC5267}"/>
    <hyperlink ref="M470" r:id="rId469" xr:uid="{23F970C3-1E44-4CB0-88F7-870A912C4334}"/>
    <hyperlink ref="M471" r:id="rId470" xr:uid="{8B417504-878E-4405-9CFA-5C0AF0EBCC79}"/>
    <hyperlink ref="M472" r:id="rId471" xr:uid="{36B1CA1E-176A-4420-859D-A4E4533AFC88}"/>
    <hyperlink ref="M473" r:id="rId472" xr:uid="{32BCDCD4-0488-4738-945E-22AF9361DF6D}"/>
    <hyperlink ref="M474" r:id="rId473" xr:uid="{4B6166B7-35A0-4155-9318-20D18BC41CB1}"/>
    <hyperlink ref="M475" r:id="rId474" display="https://starcitygames.com/true-polymorph-sgl-mtg-afr2-369-enn/?sku=SGL-MTG-AFR2-369-ENN1" xr:uid="{86F76A51-831A-4148-90CE-350D351042D7}"/>
    <hyperlink ref="M476" r:id="rId475" xr:uid="{9E875F65-9150-42C2-91FF-F1941DF214C2}"/>
    <hyperlink ref="M477" r:id="rId476" display="https://starcitygames.com/rolling-stones-sgl-mtg-8ed-38-enn/?sku=SGL-MTG-8ED-38-ENN1" xr:uid="{044C1046-C877-481A-AA95-47164A622114}"/>
    <hyperlink ref="M478" r:id="rId477" xr:uid="{25860F8A-7A7C-4AC3-800C-D5D5121F64E4}"/>
    <hyperlink ref="M479" r:id="rId478" xr:uid="{9A20A404-5CEC-437A-9B0C-01E7A9803082}"/>
    <hyperlink ref="M480" r:id="rId479" xr:uid="{0DA40791-7635-4DE0-B44B-FBAB2F00B2BE}"/>
    <hyperlink ref="M481" r:id="rId480" xr:uid="{A421ECDF-756E-4052-81AA-4B365C22CD32}"/>
    <hyperlink ref="M482" r:id="rId481" xr:uid="{1019EE0B-B69A-47B7-8CB2-449562FA7CD0}"/>
    <hyperlink ref="M483" r:id="rId482" xr:uid="{8AA634E5-1DAA-4D4E-ADCD-D052FC9A7204}"/>
    <hyperlink ref="M484" r:id="rId483" xr:uid="{A50B9057-E807-4A29-9E67-1EAC5D6E3040}"/>
    <hyperlink ref="M485" r:id="rId484" xr:uid="{B0B6EEB9-C770-4231-8A8E-B6E5333954E3}"/>
    <hyperlink ref="M486" r:id="rId485" xr:uid="{18066DA6-54AF-4537-AC7E-92816E006CDB}"/>
    <hyperlink ref="M487" r:id="rId486" xr:uid="{B3CEB469-69BE-4231-BB08-3DE681DE6F80}"/>
    <hyperlink ref="M488" r:id="rId487" xr:uid="{290DE3DD-4CCB-4E12-8CBF-CBF25AF7C072}"/>
    <hyperlink ref="M489" r:id="rId488" xr:uid="{12709CF8-7014-4FF4-8225-E8047EDFFDC0}"/>
    <hyperlink ref="M490" r:id="rId489" xr:uid="{CDB93902-68F0-4C60-A9EF-D99EABE6EA90}"/>
    <hyperlink ref="M491" r:id="rId490" xr:uid="{CB231661-8F75-4EEB-B992-EE7B3D914F61}"/>
    <hyperlink ref="M492" r:id="rId491" xr:uid="{1BC13B8F-FB24-408D-9297-BBA0A4208461}"/>
    <hyperlink ref="M493" r:id="rId492" xr:uid="{928CC020-4485-4BE7-A453-82A820D02771}"/>
    <hyperlink ref="M494" r:id="rId493" xr:uid="{D35FC712-E887-49E6-8F62-A479F41AB2F8}"/>
    <hyperlink ref="M495" r:id="rId494" xr:uid="{4B913F82-28C8-4DE1-B158-9EC0FB1E9D9D}"/>
    <hyperlink ref="M496" r:id="rId495" xr:uid="{19B8E4E3-A39C-4EB6-A464-12FAD47159CA}"/>
    <hyperlink ref="M497" r:id="rId496" xr:uid="{C5AA595E-19FE-4468-8E77-E62A8038C2C7}"/>
    <hyperlink ref="M498" r:id="rId497" xr:uid="{0E57E076-FD47-4B83-BF18-9412838C28C4}"/>
    <hyperlink ref="M499" r:id="rId498" xr:uid="{4761018A-F5E2-416E-91DD-E5658663F33E}"/>
    <hyperlink ref="M500" r:id="rId499" xr:uid="{F4F57449-A4FA-4DC3-8D50-D24BCC51D155}"/>
    <hyperlink ref="M501" r:id="rId500" xr:uid="{2B11A1BC-685D-47DF-B1CD-1EDC2EC0F9BF}"/>
    <hyperlink ref="M502" r:id="rId501" xr:uid="{CDDE8A07-F904-4C13-B849-9325154A1C31}"/>
    <hyperlink ref="M503" r:id="rId502" xr:uid="{C4EDDB65-DAC8-48FE-BA43-FEF8F3875F30}"/>
    <hyperlink ref="M504" r:id="rId503" xr:uid="{F78CA466-CECF-41C9-95C4-4EFF8E2AF7CE}"/>
    <hyperlink ref="M505" r:id="rId504" xr:uid="{94200046-28B3-407E-A550-C46F82699945}"/>
    <hyperlink ref="M506" r:id="rId505" xr:uid="{01E23EBB-8D50-43DA-BF14-0D52DB74D786}"/>
    <hyperlink ref="M507" r:id="rId506" display="https://starcitygames.com/ashes-of-the-abhorrent-sgl-mtg-xln-2-enn/?sku=SGL-MTG-XLN-2-ENN1" xr:uid="{AD50A0F9-5F85-4EB6-AB75-CC5B94E0F094}"/>
    <hyperlink ref="M508" r:id="rId507" xr:uid="{53B50F2D-B10D-4A59-BEED-0E9084A52EE4}"/>
    <hyperlink ref="M509" r:id="rId508" xr:uid="{7637E38A-813B-45DE-AEAF-A62466319F7D}"/>
    <hyperlink ref="M510" r:id="rId509" xr:uid="{919DE4D3-BAE0-4475-A99D-A7AC419A1482}"/>
    <hyperlink ref="M511" r:id="rId510" xr:uid="{2569A94C-8507-4755-A128-F94806843779}"/>
    <hyperlink ref="M512" r:id="rId511" xr:uid="{3EA02890-EBA2-42F9-8184-C0AD7F29251F}"/>
    <hyperlink ref="M513" r:id="rId512" xr:uid="{E3DA0991-001B-4340-ACC0-8DADF9D8CE0D}"/>
    <hyperlink ref="M514" r:id="rId513" xr:uid="{B02C37DA-B2D9-460A-A910-EC91E7FAE441}"/>
    <hyperlink ref="M515" r:id="rId514" xr:uid="{5C0D95EB-9531-4FBE-A255-71DD8DC52910}"/>
    <hyperlink ref="M516" r:id="rId515" xr:uid="{9B00AF5A-A9FC-4A93-8AD9-E422EC76FB57}"/>
    <hyperlink ref="M517" r:id="rId516" xr:uid="{DBFF1CE9-2D8B-4C62-B0EC-CAF5991FCAAD}"/>
    <hyperlink ref="M518" r:id="rId517" xr:uid="{FE94D7F3-39FE-497E-AA5B-BDA0EC3CFC37}"/>
    <hyperlink ref="M519" r:id="rId518" xr:uid="{7F7C70C5-2C2A-4430-BB27-3313D1A1B69E}"/>
    <hyperlink ref="M520" r:id="rId519" xr:uid="{E8EEBFCB-C748-43F7-8BBA-730E7B034917}"/>
    <hyperlink ref="M521" r:id="rId520" xr:uid="{4118C79E-924C-4BEB-B741-BF785AEC5F93}"/>
    <hyperlink ref="M522" r:id="rId521" xr:uid="{578F891F-A8F9-4227-8249-6DF3EBB493AF}"/>
    <hyperlink ref="M523" r:id="rId522" xr:uid="{858F4986-095E-40D1-B7E1-E386B851C9FD}"/>
    <hyperlink ref="M524" r:id="rId523" display="https://starcitygames.com/sram-senior-edificer-sgl-mtg-afc-072-enn/?sku=SGL-MTG-AFC-072-ENN1" xr:uid="{01C7B369-62FA-4AEE-B219-4B348526817D}"/>
    <hyperlink ref="M525" r:id="rId524" xr:uid="{D74D7A2E-A2E6-4ED4-9E0E-63F942D8F032}"/>
    <hyperlink ref="M526" r:id="rId525" xr:uid="{DD2205AF-88B3-4E98-BF4C-F47E749E6AB9}"/>
    <hyperlink ref="M527" r:id="rId526" xr:uid="{BD7757ED-310F-417A-B72F-D747A35EE39A}"/>
    <hyperlink ref="M528" r:id="rId527" xr:uid="{F1610CB5-3B10-4107-95F6-F2238E7776D4}"/>
    <hyperlink ref="M529" r:id="rId528" xr:uid="{292B0668-29E5-49A1-8F20-E4D159354B6E}"/>
    <hyperlink ref="M530" r:id="rId529" xr:uid="{346115C9-3238-4590-9C40-75EF0148A519}"/>
    <hyperlink ref="M531" r:id="rId530" xr:uid="{70B65A96-C5DF-4312-9CF9-02156D5EE265}"/>
    <hyperlink ref="M532" r:id="rId531" xr:uid="{E96CB949-A665-4E40-83D6-30412ABBEE67}"/>
    <hyperlink ref="M533" r:id="rId532" xr:uid="{3F12BD5B-3865-4A90-B9AE-0DE170F69EC3}"/>
    <hyperlink ref="M534" r:id="rId533" xr:uid="{0AC1F862-3770-4603-9D2C-A5F49549038F}"/>
    <hyperlink ref="M535" r:id="rId534" xr:uid="{F92BBB04-343A-45A0-A6B1-EDC3BAF8F554}"/>
    <hyperlink ref="M536" r:id="rId535" xr:uid="{472B73A2-62E5-4E0B-9983-3D5953BABBBD}"/>
    <hyperlink ref="M537" r:id="rId536" xr:uid="{4CF03E06-0FD1-4471-BE91-322A0D5DE1AA}"/>
    <hyperlink ref="M538" r:id="rId537" xr:uid="{1F912AD2-9F39-4BFA-B270-ADEE16BCB2A7}"/>
    <hyperlink ref="M539" r:id="rId538" xr:uid="{D10CAE88-892A-4740-85BA-2A44FD56410B}"/>
    <hyperlink ref="M540" r:id="rId539" xr:uid="{DEC23D40-D2B8-43B1-941C-0637C6C556F9}"/>
    <hyperlink ref="M541" r:id="rId540" xr:uid="{4A71414E-75E8-4A33-BB63-D3B8D6981925}"/>
    <hyperlink ref="M542" r:id="rId541" xr:uid="{D7053BAC-2FA6-43D9-8E98-1057578B1133}"/>
    <hyperlink ref="M543" r:id="rId542" xr:uid="{A86F0E7D-5379-4B2E-937A-1F386D341E75}"/>
    <hyperlink ref="M544" r:id="rId543" xr:uid="{91917B91-45DF-460D-8F56-C23AD83AF58C}"/>
    <hyperlink ref="M545" r:id="rId544" xr:uid="{B5ED8110-421F-4959-9564-F98DD858C65B}"/>
    <hyperlink ref="M546" r:id="rId545" xr:uid="{A7DE4618-853E-4D27-BD94-3291127F888C}"/>
    <hyperlink ref="M547" r:id="rId546" xr:uid="{0F3A7C88-BCBA-4DE3-A1A7-8798A14E0748}"/>
    <hyperlink ref="M548" r:id="rId547" xr:uid="{DD5859E6-8D9D-49BB-B39A-C8CB923947CA}"/>
    <hyperlink ref="M549" r:id="rId548" xr:uid="{40F3B3BC-DB34-4300-8E14-A54E940EBEF8}"/>
    <hyperlink ref="M550" r:id="rId549" xr:uid="{C1D3E0E2-4076-4355-B575-5847C4A68D32}"/>
    <hyperlink ref="M551" r:id="rId550" xr:uid="{CB05623C-7CD8-4F57-B137-FD2B3AABF766}"/>
    <hyperlink ref="M552" r:id="rId551" xr:uid="{F23B39C8-3A17-44BA-85AE-BF3D030AE1E8}"/>
    <hyperlink ref="M553" r:id="rId552" xr:uid="{73CCDB73-BD2C-485E-9A4A-0A50C80080F5}"/>
    <hyperlink ref="M554" r:id="rId553" xr:uid="{87C8674A-3DA7-4397-936C-9AEB6B26A280}"/>
    <hyperlink ref="M555" r:id="rId554" xr:uid="{E3F3CF3D-FCD1-4481-8769-BE1B205BCAF4}"/>
    <hyperlink ref="M556" r:id="rId555" xr:uid="{E859DB39-6917-49B8-A321-B4360D0C006D}"/>
    <hyperlink ref="M557" r:id="rId556" xr:uid="{A2C75BF7-DEDD-4D04-8352-18D6D942A4FE}"/>
    <hyperlink ref="M558" r:id="rId557" xr:uid="{7F825A5D-8F7C-4019-8E7C-E88AC0CABA58}"/>
    <hyperlink ref="M559" r:id="rId558" xr:uid="{474CE542-BA69-409D-AA25-F8027EE6049F}"/>
    <hyperlink ref="M560" r:id="rId559" xr:uid="{5D76EF66-505D-492D-B0BC-6DDE0828B786}"/>
    <hyperlink ref="M561" r:id="rId560" xr:uid="{65D43102-5477-4E0A-99C6-306EEDA0AB58}"/>
    <hyperlink ref="M562" r:id="rId561" xr:uid="{D7E24944-54F5-427E-80CC-12164107E048}"/>
    <hyperlink ref="M563" r:id="rId562" xr:uid="{E3C9DD73-11FA-422D-8F94-F08CDC2E0F16}"/>
    <hyperlink ref="M564" r:id="rId563" xr:uid="{6EB3EA64-7478-4A3E-A414-50B3E3F694DD}"/>
    <hyperlink ref="M565" r:id="rId564" xr:uid="{361B4033-7887-431B-8230-25A9944B3918}"/>
    <hyperlink ref="M566" r:id="rId565" xr:uid="{FCFF65DD-A88C-47F3-B982-396DCBC84A22}"/>
    <hyperlink ref="M567" r:id="rId566" xr:uid="{794DE92F-B794-4014-B974-00704B51DAFC}"/>
    <hyperlink ref="M568" r:id="rId567" xr:uid="{A7E27E31-29BD-4B2C-B392-C6DEC44A3CB6}"/>
    <hyperlink ref="M569" r:id="rId568" display="https://starcitygames.com/sungold-sentinel-sgl-mtg-mid-037-enn/?sku=SGL-MTG-MID-037-ENN1" xr:uid="{5247D3C9-492A-450A-B42D-895F79021505}"/>
    <hyperlink ref="M570" r:id="rId569" xr:uid="{B40F682D-164B-4026-8F46-65E55A930529}"/>
    <hyperlink ref="M571" r:id="rId570" xr:uid="{CFBE2001-83EB-4A89-8EE0-CA4E0A81BF13}"/>
    <hyperlink ref="M572" r:id="rId571" xr:uid="{592195B7-05AD-4A1F-A421-070E446F6164}"/>
    <hyperlink ref="M573" r:id="rId572" xr:uid="{EE443941-D53C-47FA-A5AB-F7209E9A5828}"/>
    <hyperlink ref="M574" r:id="rId573" xr:uid="{FEF35DE8-BF94-4994-AA61-B2996C48B39B}"/>
    <hyperlink ref="M575" r:id="rId574" xr:uid="{ECDE7F2C-DBB7-4274-8A8E-60B36CFE60B3}"/>
    <hyperlink ref="M576" r:id="rId575" xr:uid="{77762031-7A00-463C-820F-5272BCB89BBD}"/>
    <hyperlink ref="M577" r:id="rId576" xr:uid="{99FE6A66-F7FB-47D0-9210-3DC61AC02C92}"/>
    <hyperlink ref="M578" r:id="rId577" xr:uid="{B369327A-647E-4926-834A-8613CE545374}"/>
    <hyperlink ref="M579" r:id="rId578" display="https://starcitygames.com/jailbreak-sgl-mtg-ncc-017-enn/?sku=SGL-MTG-NCC-017-ENN1" xr:uid="{8D7D73B7-485B-4C76-87C2-FECC5C429405}"/>
    <hyperlink ref="M580" r:id="rId579" xr:uid="{C3E56C02-5882-4E25-BEFE-7740A2890F12}"/>
    <hyperlink ref="M581" r:id="rId580" xr:uid="{FA83BF08-0F09-4087-8BC3-116B902280FD}"/>
    <hyperlink ref="M582" r:id="rId581" xr:uid="{32245303-6579-4FAC-9793-F92F2B914335}"/>
    <hyperlink ref="M583" r:id="rId582" xr:uid="{5EFDB3FF-EC05-492C-A0DE-9BBFE2B1CA5C}"/>
    <hyperlink ref="M584" r:id="rId583" xr:uid="{8DD8F3F8-29BE-499C-BD72-977CC5A447A6}"/>
    <hyperlink ref="M585" r:id="rId584" xr:uid="{9D9AA559-7930-4FFD-9F29-A48CEDC7913A}"/>
    <hyperlink ref="M586" r:id="rId585" xr:uid="{50650424-8F15-48D4-AF93-67A34A135CB1}"/>
    <hyperlink ref="M587" r:id="rId586" xr:uid="{00A8113D-9744-43D5-AAF9-3CD28A6D702D}"/>
    <hyperlink ref="M588" r:id="rId587" xr:uid="{AF6F2B13-739A-46FA-9F5E-0112D46D4A50}"/>
    <hyperlink ref="M589" r:id="rId588" xr:uid="{6C27E096-6FAE-4294-AC8A-4923C739E3ED}"/>
    <hyperlink ref="M590" r:id="rId589" xr:uid="{EFB12705-DA70-4C05-B7E6-314AA13A56FF}"/>
    <hyperlink ref="M591" r:id="rId590" xr:uid="{E8BA7B5D-C0EB-48A6-9F72-987A2DCC92FA}"/>
    <hyperlink ref="M592" r:id="rId591" xr:uid="{63E84FD3-2F4C-4EF6-B53C-24070AA27E1D}"/>
    <hyperlink ref="M593" r:id="rId592" xr:uid="{710FF473-5D4C-4F34-BCEC-AFBEC023D6D4}"/>
    <hyperlink ref="M594" r:id="rId593" xr:uid="{CFFD9297-0CF7-402C-8BA6-9B52C09F1A31}"/>
    <hyperlink ref="M595" r:id="rId594" xr:uid="{8E67BACF-BF76-4940-92CE-ABBAFBE9DBDA}"/>
    <hyperlink ref="M596" r:id="rId595" xr:uid="{E215454D-3CC4-4BD3-BAFA-2F8D10BA7360}"/>
    <hyperlink ref="M597" r:id="rId596" xr:uid="{6357C829-A22F-4A02-BF49-4FD4CFC4BE92}"/>
    <hyperlink ref="M598" r:id="rId597" xr:uid="{E33F57A6-623A-4A52-BDAF-06E7C09D94EF}"/>
    <hyperlink ref="M599" r:id="rId598" xr:uid="{A1C657F3-2A91-4E4F-8A1E-B1BD07CCE489}"/>
    <hyperlink ref="M600" r:id="rId599" xr:uid="{FD55CE90-C60D-41F6-9D90-C2527497ECF1}"/>
    <hyperlink ref="M601" r:id="rId600" xr:uid="{56D771F0-E953-49E8-9273-DFBB55C07AED}"/>
    <hyperlink ref="M602" r:id="rId601" xr:uid="{8A10BA2D-6712-48DB-B21C-DB3AAC96F5B8}"/>
    <hyperlink ref="M603" r:id="rId602" xr:uid="{4278DE15-3FFB-4A6F-B8D3-0948D6DEEF3A}"/>
    <hyperlink ref="M604" r:id="rId603" xr:uid="{892B3324-5BB6-42F1-AEC3-F55B447DA2D4}"/>
    <hyperlink ref="M605" r:id="rId604" xr:uid="{A9368D52-F447-45BF-B064-4091E100215D}"/>
    <hyperlink ref="M606" r:id="rId605" xr:uid="{867161A0-7011-4D6C-90BB-023FC4144A83}"/>
    <hyperlink ref="M607" r:id="rId606" xr:uid="{B108226B-322C-4C57-9CFC-7CE4B5FCFDC6}"/>
    <hyperlink ref="M608" r:id="rId607" xr:uid="{C75B286C-A99C-4F8F-A83E-DB7101515CC5}"/>
    <hyperlink ref="M609" r:id="rId608" xr:uid="{9D149975-4A35-41ED-BDD7-BB3BEDC7333F}"/>
    <hyperlink ref="M610" r:id="rId609" xr:uid="{ACDF80F6-4552-428C-B289-9870B7A8994D}"/>
    <hyperlink ref="M611" r:id="rId610" display="https://starcitygames.com/holy-avenger-sgl-mtg-afc-006-enn/?sku=SGL-MTG-AFC-006-ENN1" xr:uid="{A5883347-7ACF-43CE-86F3-633869873090}"/>
    <hyperlink ref="M612" r:id="rId611" xr:uid="{A3A5A156-2718-48AA-AF85-472ECE3E5680}"/>
    <hyperlink ref="M613" r:id="rId612" xr:uid="{112506BB-1C08-4311-A334-CAB98EAF894D}"/>
    <hyperlink ref="M614" r:id="rId613" xr:uid="{56BD84E1-71AF-412C-AEE4-CE4F4EF2E59E}"/>
    <hyperlink ref="M615" r:id="rId614" xr:uid="{E55C4DE0-A770-4F6D-8B13-6AA0C5CC59DA}"/>
    <hyperlink ref="M616" r:id="rId615" display="https://starcitygames.com/extraction-specialist-sgl-mtg-snc-012-enn/?sku=SGL-MTG-SNC-012-ENN1" xr:uid="{6ED800FA-1F90-4B0A-B94E-B6C6A9583D72}"/>
    <hyperlink ref="M617" r:id="rId616" xr:uid="{839E0A54-E8A9-4096-8558-1B898A00F249}"/>
    <hyperlink ref="M618" r:id="rId617" xr:uid="{F34C6CA6-4FB3-4FC4-B57D-191EBAA307D5}"/>
    <hyperlink ref="M619" r:id="rId618" xr:uid="{A7DEFBBD-8437-4238-A819-4088417D64AE}"/>
    <hyperlink ref="M620" r:id="rId619" display="https://starcitygames.com/elspeth-suns-nemesis-sgl-mtg-thb-014-enn/?sku=SGL-MTG-THB-014-ENN1" xr:uid="{8DD13EEA-58F2-451D-A97B-E8C8F7F973C9}"/>
    <hyperlink ref="M621" r:id="rId620" xr:uid="{7CD7303B-AF2D-4FC3-A847-7D9D3B38EFB9}"/>
    <hyperlink ref="M622" r:id="rId621" xr:uid="{F40C8065-873C-4694-B17C-04EEABE7B5DF}"/>
    <hyperlink ref="M623" r:id="rId622" xr:uid="{00A9718C-B953-4CEE-8071-11FA866A8C45}"/>
    <hyperlink ref="M624" r:id="rId623" xr:uid="{D4C4A770-0C28-4DCB-9F48-06B2DAD9936A}"/>
    <hyperlink ref="M625" r:id="rId624" xr:uid="{AF1DDC00-4F03-4002-A34C-C4E0BBFBDE66}"/>
    <hyperlink ref="M626" r:id="rId625" xr:uid="{CD8BF391-9414-4756-B69A-30F02C25AC91}"/>
    <hyperlink ref="M627" r:id="rId626" xr:uid="{1C5F1F94-A5E2-415C-A2B0-6C44529D8E60}"/>
    <hyperlink ref="M628" r:id="rId627" xr:uid="{866C8EDF-ED1C-464C-A6C8-1FF6015156DC}"/>
    <hyperlink ref="M629" r:id="rId628" display="https://starcitygames.com/angel-of-finality-sgl-mtg-afc-063-enn/?sku=SGL-MTG-AFC-063-ENN1" xr:uid="{7B06AF06-23B5-46F4-A20F-3AAEE23DBE9A}"/>
    <hyperlink ref="M630" r:id="rId629" display="https://starcitygames.com/fey-steed-sgl-mtg-afc-005-enn/?sku=SGL-MTG-AFC-005-ENN1" xr:uid="{77A9DDBF-4927-4887-877A-F579D8FABADB}"/>
    <hyperlink ref="M631" r:id="rId630" xr:uid="{52F95781-EBCD-42A4-92BF-975C316DFE61}"/>
    <hyperlink ref="M632" r:id="rId631" xr:uid="{55E625A9-E63F-4CF3-BE5E-719364EAE403}"/>
    <hyperlink ref="M633" r:id="rId632" xr:uid="{FE256C88-20C0-4508-B246-8679992BDEC1}"/>
    <hyperlink ref="M634" r:id="rId633" xr:uid="{4A7815C9-90E4-425E-B48A-148A4D73B2D9}"/>
    <hyperlink ref="M635" r:id="rId634" xr:uid="{45A40F16-46D6-4F04-874A-CBC4A0D6CBC5}"/>
    <hyperlink ref="M636" r:id="rId635" xr:uid="{EEA7B3E8-7B9A-419D-8275-87A490F5D9C8}"/>
    <hyperlink ref="M637" r:id="rId636" xr:uid="{0543C722-61B0-47A9-83E7-9A31233EF526}"/>
    <hyperlink ref="M638" r:id="rId637" xr:uid="{82A9EA3D-FDC5-4B46-AAC8-642A04CC0C7A}"/>
    <hyperlink ref="M639" r:id="rId638" xr:uid="{B4362C80-CFBE-441D-921A-23C8F6B2DC4D}"/>
    <hyperlink ref="M640" r:id="rId639" xr:uid="{EDE420C7-4281-4CEC-B48D-77B0958F7FDA}"/>
    <hyperlink ref="M641" r:id="rId640" xr:uid="{6D53C2D7-7945-4307-8E36-6CA1E0CD0164}"/>
    <hyperlink ref="M642" r:id="rId641" xr:uid="{89A5E1BB-6BEB-4980-A7F6-797E8153845A}"/>
    <hyperlink ref="M643" r:id="rId642" xr:uid="{FC9F11C7-4EE3-4ED1-82A9-F912F2CD0E82}"/>
    <hyperlink ref="M644" r:id="rId643" xr:uid="{FAD59EF8-0EF3-4ED1-B682-5F3BFA9CBD9E}"/>
    <hyperlink ref="M645" r:id="rId644" xr:uid="{BCB8B614-BED2-4EA5-90DA-2F103E4C8D69}"/>
    <hyperlink ref="M646" r:id="rId645" xr:uid="{AF58112B-6796-448F-933C-2807512393A8}"/>
    <hyperlink ref="M647" r:id="rId646" xr:uid="{088AC5F1-EAC6-44DD-BC99-C8184916ADF2}"/>
    <hyperlink ref="M648" r:id="rId647" xr:uid="{205E1EE8-3E51-4253-9509-5601EF35D1E6}"/>
    <hyperlink ref="M649" r:id="rId648" xr:uid="{8E1FABCC-76A4-4487-A777-2B81FB076E54}"/>
    <hyperlink ref="M650" r:id="rId649" xr:uid="{D28EE1DC-E56E-4AC4-88BF-64A2F4CF24AB}"/>
    <hyperlink ref="M651" r:id="rId650" xr:uid="{4C06E655-8E6B-4B9F-9EEB-E74ADE6E7694}"/>
    <hyperlink ref="M652" r:id="rId651" xr:uid="{CC1E79B0-05AA-43D1-A565-2B0DF66E2948}"/>
    <hyperlink ref="M653" r:id="rId652" display="https://starcitygames.com/cemetery-protector-sgl-mtg-vow-006-enn/?sku=SGL-MTG-VOW-006-ENN1" xr:uid="{A5D82FEF-7275-45C0-A60B-51F3A71D69CF}"/>
    <hyperlink ref="M654" r:id="rId653" xr:uid="{A1387E64-6DDF-4A7F-B5AD-7A9CA2FD386B}"/>
    <hyperlink ref="M655" r:id="rId654" xr:uid="{D240252E-2ED7-4B08-8ADA-33837C42BED0}"/>
    <hyperlink ref="M656" r:id="rId655" xr:uid="{13EA99EB-803E-41B9-A5EA-15EDC24C2C1C}"/>
    <hyperlink ref="M657" r:id="rId656" xr:uid="{53C5E998-3FDA-4D3C-B488-FC6E75E52DA0}"/>
    <hyperlink ref="M658" r:id="rId657" xr:uid="{47DDB345-73A4-4EA2-9218-D9E7EB180222}"/>
    <hyperlink ref="M659" r:id="rId658" xr:uid="{5EC10E70-C78C-46E5-BAD3-0EAC0FA2E6AB}"/>
    <hyperlink ref="M660" r:id="rId659" xr:uid="{CE958ECD-5375-4AD9-8B4B-1F4380709DBE}"/>
    <hyperlink ref="M661" r:id="rId660" xr:uid="{CB958C61-89D4-4C3D-90E2-1C8634DF0656}"/>
    <hyperlink ref="M662" r:id="rId661" xr:uid="{2578F7BC-7935-43E4-91EB-9B65FFFD9CD8}"/>
    <hyperlink ref="M663" r:id="rId662" xr:uid="{FEBCE0A9-BE2E-4C62-B01C-47942EE4FC2D}"/>
    <hyperlink ref="M664" r:id="rId663" xr:uid="{457D0030-49AB-45D8-8852-AC99F494EEBD}"/>
    <hyperlink ref="M665" r:id="rId664" xr:uid="{9077AEE5-BF7D-4DD5-A999-FB7FF4122A0A}"/>
    <hyperlink ref="M666" r:id="rId665" xr:uid="{E6E2724C-1070-4747-B75C-3169BDB23CFF}"/>
    <hyperlink ref="M667" r:id="rId666" xr:uid="{51453F37-DEAC-4C9D-A597-D72463917266}"/>
    <hyperlink ref="M668" r:id="rId667" xr:uid="{CD9BCA04-CB78-4278-8316-3A213E24078D}"/>
    <hyperlink ref="M669" r:id="rId668" xr:uid="{5F6728F3-62B0-4F70-91D4-62EDA9C52F16}"/>
    <hyperlink ref="M670" r:id="rId669" xr:uid="{EE32C010-6B6B-4625-962C-58F8C777697F}"/>
    <hyperlink ref="M671" r:id="rId670" xr:uid="{16595710-A3FF-4361-BE57-BB639B8161F2}"/>
    <hyperlink ref="M672" r:id="rId671" xr:uid="{5729FFFA-73A5-4993-BD96-C3A6413E9C69}"/>
    <hyperlink ref="M673" r:id="rId672" xr:uid="{986CF9BA-1AD7-496D-937E-990209889B05}"/>
    <hyperlink ref="M674" r:id="rId673" xr:uid="{4502EB40-1C80-4C39-A7B4-09B6E4A179D1}"/>
    <hyperlink ref="M675" r:id="rId674" xr:uid="{C99A3068-46CE-4C59-8D48-7388911173EA}"/>
    <hyperlink ref="M676" r:id="rId675" xr:uid="{C642A959-314F-4374-993C-D65457AE674B}"/>
    <hyperlink ref="M677" r:id="rId676" xr:uid="{73D6161C-BC30-4C98-93AD-E254BC7DE833}"/>
    <hyperlink ref="M678" r:id="rId677" xr:uid="{6BB5724D-674E-4802-9B08-6F14958FD71C}"/>
    <hyperlink ref="M679" r:id="rId678" xr:uid="{1C68C1C1-D226-48B1-A6FF-FD34F5DAD771}"/>
    <hyperlink ref="M680" r:id="rId679" display="https://starcitygames.com/sudden-salvation-sgl-mtg-voc2-048-enn/?sku=SGL-MTG-VOC2-048-ENN1" xr:uid="{44ECFAF3-805F-439F-B5C2-947F17F4FC03}"/>
    <hyperlink ref="M681" r:id="rId680" xr:uid="{1C2A2C1D-A638-46D4-ACFD-B974CD46E41C}"/>
    <hyperlink ref="M682" r:id="rId681" xr:uid="{DEDE218E-04C7-425D-8AF9-584D5FCA1043}"/>
    <hyperlink ref="M683" r:id="rId682" xr:uid="{77B5D2F5-7123-4A31-A0AD-D08C49709080}"/>
    <hyperlink ref="M684" r:id="rId683" xr:uid="{AB9F2F66-54AC-4084-B14F-5BD4FDFB2343}"/>
    <hyperlink ref="M685" r:id="rId684" xr:uid="{5A8FC8DD-CE8F-4711-B52A-9F44170F4F2C}"/>
    <hyperlink ref="M686" r:id="rId685" xr:uid="{6D9BBF9D-2E24-47E4-B851-CAE694333F07}"/>
    <hyperlink ref="M687" r:id="rId686" xr:uid="{7C9C5859-B1CC-4B0D-9BAF-46E691ED63EE}"/>
    <hyperlink ref="M688" r:id="rId687" xr:uid="{42D3E673-5C04-426A-AEBB-54F0CD3D796A}"/>
    <hyperlink ref="M689" r:id="rId688" xr:uid="{4C4E1446-B97B-4201-BC74-D92A2A195412}"/>
    <hyperlink ref="M690" r:id="rId689" xr:uid="{EADC6228-0017-4C16-A65F-AC4B7C6C5B9C}"/>
    <hyperlink ref="M691" r:id="rId690" xr:uid="{35D91CBE-0658-4CFC-B0CE-584B50D6AC84}"/>
    <hyperlink ref="M692" r:id="rId691" xr:uid="{C428A18E-6EF9-4C72-B0CA-41B3B9CE18EC}"/>
    <hyperlink ref="M693" r:id="rId692" xr:uid="{9E4CAA39-B5A0-40EF-96A5-96E7D415C4DF}"/>
    <hyperlink ref="M694" r:id="rId693" xr:uid="{81B10B6E-6A1D-4EC1-9BFC-3D860087BACE}"/>
    <hyperlink ref="M695" r:id="rId694" xr:uid="{5BDB8505-8B98-4FE4-A956-30BC72935A76}"/>
    <hyperlink ref="M696" r:id="rId695" xr:uid="{603C1E88-42DA-4DD8-8FC9-5D7A3C8E2B5F}"/>
    <hyperlink ref="M697" r:id="rId696" xr:uid="{DDA57A9C-E7BF-49EA-A740-BD27351B4FA3}"/>
    <hyperlink ref="M698" r:id="rId697" xr:uid="{44B7D98A-9D6D-4E21-B313-F3849CBCEB89}"/>
    <hyperlink ref="M699" r:id="rId698" xr:uid="{95D61A39-923E-411C-BC78-928CBFF3D97E}"/>
    <hyperlink ref="M700" r:id="rId699" xr:uid="{F0CA9A61-CAB0-46B7-81CE-A75F8379BC55}"/>
    <hyperlink ref="M701" r:id="rId700" xr:uid="{53FD54EB-7EBB-456A-AE07-03DEC9EF139D}"/>
    <hyperlink ref="M702" r:id="rId701" xr:uid="{AC6DA1B9-4F86-4751-B7D4-6AD2BC6210AB}"/>
    <hyperlink ref="M703" r:id="rId702" xr:uid="{F16664EF-07C0-45B9-AEB2-3F158019CD40}"/>
    <hyperlink ref="M704" r:id="rId703" xr:uid="{29A85308-9790-4054-A8D0-CE9DF59C3E93}"/>
    <hyperlink ref="M705" r:id="rId704" xr:uid="{E23BB160-B0F5-47E0-8FB3-55AF6AF895A3}"/>
    <hyperlink ref="M706" r:id="rId705" xr:uid="{9540781F-F444-4991-A71F-C8CB46A0F2B9}"/>
    <hyperlink ref="M707" r:id="rId706" xr:uid="{55A34963-19B9-403D-9FFF-3B3E353499C9}"/>
    <hyperlink ref="M708" r:id="rId707" xr:uid="{A43F3576-9300-4CBC-A20B-ED813FD1703F}"/>
    <hyperlink ref="M709" r:id="rId708" xr:uid="{0EE4AE97-79AE-46C2-9059-45FF1D0D0FE1}"/>
    <hyperlink ref="M710" r:id="rId709" xr:uid="{9ACD86D4-C9DB-40AE-AB9D-3131E97268E4}"/>
    <hyperlink ref="M711" r:id="rId710" xr:uid="{5AA9F179-D8D5-4514-A1DE-443243EA460F}"/>
    <hyperlink ref="M712" r:id="rId711" xr:uid="{7ABD09E1-D4E1-4F4B-AC93-ADF6541D7269}"/>
    <hyperlink ref="M713" r:id="rId712" xr:uid="{607CA0D7-4F12-4CFB-AB71-734F63CD16DB}"/>
    <hyperlink ref="M714" r:id="rId713" xr:uid="{74EFE01F-9448-4B1C-89A1-99170EEAD81C}"/>
    <hyperlink ref="M715" r:id="rId714" xr:uid="{045AC502-D53C-4862-98D2-ABE61FF10CAB}"/>
    <hyperlink ref="M716" r:id="rId715" xr:uid="{0BE4208F-1D7B-4FDF-9D48-27111A8C3560}"/>
    <hyperlink ref="M717" r:id="rId716" xr:uid="{4DF5C1A7-A026-4FE7-9766-CC228A9A08A9}"/>
    <hyperlink ref="M718" r:id="rId717" xr:uid="{AA719471-4DA1-4DE7-B668-5D145E68712C}"/>
    <hyperlink ref="M719" r:id="rId718" xr:uid="{C19F07B8-882D-442D-A4F9-0B84933B9127}"/>
    <hyperlink ref="M720" r:id="rId719" xr:uid="{7B936CCB-DB20-4E66-9B60-E450B0EA1069}"/>
    <hyperlink ref="M721" r:id="rId720" xr:uid="{E8F7C2B2-F176-4F1D-B118-0206F0B197FB}"/>
    <hyperlink ref="M722" r:id="rId721" xr:uid="{1464DE4C-E0FD-47D0-B1B9-05238C97619B}"/>
    <hyperlink ref="M723" r:id="rId722" xr:uid="{60770587-F35F-4EF7-BAE0-A09A3236C533}"/>
    <hyperlink ref="M724" r:id="rId723" xr:uid="{58196CDD-CEFA-40BE-B48A-2C2DBE540F6C}"/>
    <hyperlink ref="M725" r:id="rId724" xr:uid="{A91C9176-D81F-4D89-8DF5-D9E6C6E908E0}"/>
    <hyperlink ref="M726" r:id="rId725" xr:uid="{CA5C1F79-C290-4F72-9754-85EA27A9007F}"/>
    <hyperlink ref="M727" r:id="rId726" xr:uid="{13C1DE38-6FFA-4C42-BE93-FB9D90A22E37}"/>
    <hyperlink ref="M728" r:id="rId727" xr:uid="{CBCCCEBD-3FA5-4006-A95D-8C0BB6503EDA}"/>
    <hyperlink ref="M729" r:id="rId728" xr:uid="{1A77DD9E-4ABE-4865-AAA8-E126D3777677}"/>
    <hyperlink ref="M730" r:id="rId729" xr:uid="{77DE4280-3F06-4F29-BE11-C590C1E6EBB6}"/>
    <hyperlink ref="M731" r:id="rId730" xr:uid="{B6420E96-B339-4C38-A3C7-0B712F78234E}"/>
    <hyperlink ref="M732" r:id="rId731" xr:uid="{B2997126-6C8D-4754-97E1-8D3CC8EBEB52}"/>
    <hyperlink ref="M733" r:id="rId732" xr:uid="{3EBB41A9-45F6-4B49-9932-37BEC53D3B3E}"/>
    <hyperlink ref="M734" r:id="rId733" xr:uid="{2DD911AE-0F42-404B-81B3-336B355DEA8C}"/>
    <hyperlink ref="M735" r:id="rId734" xr:uid="{EAC36C73-A0E5-4D22-99BF-D5BD04FFFBEB}"/>
    <hyperlink ref="M736" r:id="rId735" xr:uid="{FB765599-8BD4-495E-AF32-BA9CBDBCA0EB}"/>
    <hyperlink ref="M737" r:id="rId736" xr:uid="{A2108B1D-EA9B-4D35-B198-ACE22BBD82C6}"/>
    <hyperlink ref="M738" r:id="rId737" xr:uid="{9C636C17-E24C-4302-9795-22193D7077F8}"/>
    <hyperlink ref="M739" r:id="rId738" xr:uid="{9FEAEFC8-3EFA-4998-84AF-8AF42E8E2DC6}"/>
    <hyperlink ref="M740" r:id="rId739" xr:uid="{EA0E6970-FF53-4076-A6DB-392AD85FC679}"/>
    <hyperlink ref="M741" r:id="rId740" xr:uid="{9D67350B-8513-46E5-A9CD-E143CB59D286}"/>
    <hyperlink ref="M742" r:id="rId741" xr:uid="{FA10A3A6-A8E2-4E4E-A9AF-1D9157A5A892}"/>
    <hyperlink ref="M743" r:id="rId742" xr:uid="{8E45D087-202A-4B66-8009-B1F89AD73CF5}"/>
    <hyperlink ref="M744" r:id="rId743" xr:uid="{310E8C45-6310-439E-9977-BA561586B0E3}"/>
    <hyperlink ref="M745" r:id="rId744" xr:uid="{759E8594-349D-44EA-BCD9-5698831728D3}"/>
    <hyperlink ref="M746" r:id="rId745" xr:uid="{9E79388A-3D2A-4DA5-8801-2582085B8DA1}"/>
    <hyperlink ref="M747" r:id="rId746" xr:uid="{A87091A1-988B-4F6D-9E1D-8D1FD3C28E5C}"/>
    <hyperlink ref="M748" r:id="rId747" xr:uid="{7BA3F15A-8DCF-4D50-ADAE-FB788059C74C}"/>
    <hyperlink ref="M749" r:id="rId748" xr:uid="{5419E115-BCFF-4C37-AD10-F0A18944ED8A}"/>
    <hyperlink ref="M750" r:id="rId749" xr:uid="{B865CAAA-7D9A-422A-821F-AA1CCE809CDB}"/>
    <hyperlink ref="M751" r:id="rId750" xr:uid="{766D3606-7335-4F50-828C-201EFDBFB4EB}"/>
    <hyperlink ref="M752" r:id="rId751" xr:uid="{86D88F23-A9CA-46B9-99CB-42A4F17A66A5}"/>
    <hyperlink ref="M753" r:id="rId752" xr:uid="{2FB76718-6BA6-4723-9A2C-FD7C7C3B6F1D}"/>
    <hyperlink ref="M754" r:id="rId753" xr:uid="{0A37C063-BC6A-4864-A121-6945141CE587}"/>
    <hyperlink ref="M755" r:id="rId754" xr:uid="{7EF2BD3C-D92B-4049-A0A1-5DAACEC5BD5B}"/>
    <hyperlink ref="M756" r:id="rId755" xr:uid="{CCD59549-1BA7-46C9-87E7-DC2A5FECCB5B}"/>
    <hyperlink ref="M757" r:id="rId756" xr:uid="{50339F69-ED6E-4476-B2D2-D54217DAC0D3}"/>
    <hyperlink ref="M758" r:id="rId757" xr:uid="{A47F1ED8-53D2-4B9B-9EF3-888DF7F06531}"/>
    <hyperlink ref="M759" r:id="rId758" xr:uid="{9CC88D11-BF15-46D7-A139-BF07DBBDC923}"/>
    <hyperlink ref="M760" r:id="rId759" xr:uid="{2B28FC8C-9C49-4D11-A613-86B0C9D4081F}"/>
    <hyperlink ref="M761" r:id="rId760" xr:uid="{C8E905A2-3462-4B4B-AAC9-5752E532AD65}"/>
    <hyperlink ref="M762" r:id="rId761" xr:uid="{B6488A21-CF07-40D7-8AE8-62C386E5A692}"/>
    <hyperlink ref="M763" r:id="rId762" xr:uid="{151BB78B-E09E-4F42-B76A-D52B843A0059}"/>
    <hyperlink ref="M764" r:id="rId763" xr:uid="{7C44C09B-06C0-4E43-B800-724E2C4972ED}"/>
    <hyperlink ref="M765" r:id="rId764" xr:uid="{409C5FF2-5345-4FB4-A517-EAA31C329C6C}"/>
    <hyperlink ref="M766" r:id="rId765" xr:uid="{676CDC00-C0E4-4311-BF5F-866C0159DFD6}"/>
    <hyperlink ref="M767" r:id="rId766" xr:uid="{CFB0DD8C-5379-4197-B251-9435A66677B7}"/>
    <hyperlink ref="M768" r:id="rId767" xr:uid="{35E51E29-8248-4C49-A3D1-EA9DE99D6AF0}"/>
    <hyperlink ref="M769" r:id="rId768" xr:uid="{3AFB195C-778E-4738-A07B-17AAF0A1FD94}"/>
    <hyperlink ref="M770" r:id="rId769" xr:uid="{FADE7065-7036-4B9C-B17D-CA6BA714F6A6}"/>
    <hyperlink ref="M771" r:id="rId770" xr:uid="{DDEDB86B-256B-4B0D-A78B-5DD47C6B5C9E}"/>
    <hyperlink ref="M772" r:id="rId771" xr:uid="{5004EBE7-F70C-4B9B-8A33-B12FAF298197}"/>
    <hyperlink ref="M773" r:id="rId772" xr:uid="{25D27955-35F9-473F-990E-DE34B06E71BE}"/>
    <hyperlink ref="M774" r:id="rId773" xr:uid="{B69C20E0-EAF5-4BBD-8488-A97C452522CC}"/>
    <hyperlink ref="M775" r:id="rId774" xr:uid="{584A4C1B-6488-4FDF-92EE-0F8A1F1A36CD}"/>
    <hyperlink ref="M776" r:id="rId775" xr:uid="{1985AB70-3979-42BF-884F-B91E9166C950}"/>
    <hyperlink ref="M777" r:id="rId776" xr:uid="{67CF337D-99F9-499D-A935-AADD68535B7A}"/>
    <hyperlink ref="M778" r:id="rId777" xr:uid="{8297DD06-0351-4380-BEE0-8C48C516E8E9}"/>
    <hyperlink ref="M779" r:id="rId778" xr:uid="{2ED74EF5-7C8E-4BA1-A23B-F73DE7FEF12C}"/>
    <hyperlink ref="M780" r:id="rId779" xr:uid="{61716C38-90BE-4766-BE56-F85659C91062}"/>
    <hyperlink ref="M781" r:id="rId780" xr:uid="{EA17ACA9-945C-44A4-AF57-44D409FE5D07}"/>
    <hyperlink ref="M782" r:id="rId781" xr:uid="{82D4DBF4-47D8-4899-A737-4D90F57A7CFA}"/>
    <hyperlink ref="M783" r:id="rId782" xr:uid="{E72A7392-018F-49C1-B327-E8FB0E1F39B6}"/>
    <hyperlink ref="M784" r:id="rId783" xr:uid="{5AB2EEBF-1CBB-481E-9E98-6DECD6E37C25}"/>
    <hyperlink ref="M785" r:id="rId784" xr:uid="{801B5937-C129-4675-80DE-292185DE7F05}"/>
    <hyperlink ref="M786" r:id="rId785" xr:uid="{5A354C01-DF66-4DC0-85A8-D2B755CA18DD}"/>
    <hyperlink ref="M787" r:id="rId786" xr:uid="{F60CF648-D2FE-4FBC-80E7-FB065B839C59}"/>
    <hyperlink ref="M788" r:id="rId787" xr:uid="{4DD1DCC6-640D-4AF1-8298-EA4025424373}"/>
    <hyperlink ref="M789" r:id="rId788" xr:uid="{E0A24601-AB93-43DD-A4B7-73F35D6225F7}"/>
    <hyperlink ref="M790" r:id="rId789" xr:uid="{D5D2F091-1841-491E-9358-71CD2C0BE3D1}"/>
    <hyperlink ref="M791" r:id="rId790" xr:uid="{18D4BF59-1199-481A-B855-5A87471185DD}"/>
    <hyperlink ref="M792" r:id="rId791" xr:uid="{B2B64BCF-0949-47C5-87BC-56653137E890}"/>
    <hyperlink ref="M793" r:id="rId792" xr:uid="{965DFE4C-A640-4754-8F0C-0E4AB611FE86}"/>
    <hyperlink ref="M794" r:id="rId793" xr:uid="{706FF950-5E43-450C-9128-4023FCB0CC6F}"/>
    <hyperlink ref="M795" r:id="rId794" xr:uid="{195047F7-B6A9-4A4C-8895-EA3AEEAE91DD}"/>
    <hyperlink ref="M796" r:id="rId795" xr:uid="{2F2806D3-C0A1-4C88-BFD7-E3E1761AD0A2}"/>
    <hyperlink ref="M797" r:id="rId796" xr:uid="{B29774AD-2787-4F5E-96B2-8B95474E9895}"/>
    <hyperlink ref="M798" r:id="rId797" xr:uid="{21BF15BD-6DD2-4DD3-B413-4C83720AB84C}"/>
    <hyperlink ref="M799" r:id="rId798" xr:uid="{E8B6B278-DE26-4EAC-A71F-46B72840DC12}"/>
    <hyperlink ref="M800" r:id="rId799" xr:uid="{41BD441A-8AB4-460C-80AF-DF428320C81F}"/>
    <hyperlink ref="M801" r:id="rId800" xr:uid="{123D7D59-19D2-484D-96F4-E71467FD068F}"/>
    <hyperlink ref="M802" r:id="rId801" xr:uid="{0331B9ED-9091-41D1-9239-FFCD744CAB39}"/>
    <hyperlink ref="M803" r:id="rId802" xr:uid="{549019DE-BFBE-421C-B497-CB95350F280B}"/>
    <hyperlink ref="M804" r:id="rId803" xr:uid="{0D311494-D3F4-44DB-A1C3-3EE217D3EDBC}"/>
    <hyperlink ref="M805" r:id="rId804" xr:uid="{A122C036-BECC-4A94-BAFF-9282421C791E}"/>
    <hyperlink ref="M806" r:id="rId805" xr:uid="{791B58C5-142F-4EB8-B46A-189186F75428}"/>
    <hyperlink ref="M807" r:id="rId806" xr:uid="{AE8ACB82-2A3F-4392-8B00-D4D2836FFE64}"/>
    <hyperlink ref="M808" r:id="rId807" xr:uid="{89405694-EA6A-426F-8CBE-53D4A5AFE15A}"/>
    <hyperlink ref="M809" r:id="rId808" xr:uid="{076CDF7C-EB37-4C49-AB57-38AFA964FAE5}"/>
    <hyperlink ref="M810" r:id="rId809" xr:uid="{8C2EE057-DC96-44F3-A4E0-9293C79943E6}"/>
    <hyperlink ref="M811" r:id="rId810" xr:uid="{1A2C06C0-A3B9-4CB3-BCF9-3CB54BA72835}"/>
    <hyperlink ref="M812" r:id="rId811" xr:uid="{8BB35953-A6AE-43A1-9758-E41AC10D8E1D}"/>
    <hyperlink ref="M813" r:id="rId812" xr:uid="{109417CC-4DFA-47D2-8BDC-760BE68F779A}"/>
    <hyperlink ref="M814" r:id="rId813" xr:uid="{6585AEAF-108E-40C4-A405-8774445D9AB0}"/>
    <hyperlink ref="M815" r:id="rId814" xr:uid="{43EA8AD2-2016-49B0-A23E-6D8CADD1155C}"/>
    <hyperlink ref="M816" r:id="rId815" xr:uid="{7736BF27-9F43-459E-B48F-C74A3EB6ECD0}"/>
    <hyperlink ref="M817" r:id="rId816" xr:uid="{06CF6A10-F8DC-4293-A048-53AD9FE9ECD0}"/>
    <hyperlink ref="M818" r:id="rId817" xr:uid="{70290369-A4B9-4F5C-9077-7301E08E277A}"/>
    <hyperlink ref="M819" r:id="rId818" xr:uid="{7A450C36-BDE5-4B92-9414-965E91FBBC90}"/>
    <hyperlink ref="M820" r:id="rId819" xr:uid="{3272F595-0ECD-499C-924C-099F70102336}"/>
    <hyperlink ref="M821" r:id="rId820" xr:uid="{666FD023-944B-4CFA-8A2D-EE0CE699564C}"/>
    <hyperlink ref="M822" r:id="rId821" xr:uid="{0896C200-A3D1-4FB9-A7A4-B6E330633B55}"/>
    <hyperlink ref="M823" r:id="rId822" xr:uid="{E3E6D5B1-E0F0-4FEF-9BA9-1617D42B658A}"/>
    <hyperlink ref="M824" r:id="rId823" xr:uid="{B2CFFF4D-7288-4D6E-AD05-8C34C1F37AF9}"/>
    <hyperlink ref="M825" r:id="rId824" xr:uid="{8F76761C-8D6E-4B29-AC73-E003FA0977C2}"/>
    <hyperlink ref="M826" r:id="rId825" xr:uid="{11A75976-CC24-44CB-BED2-D836393C14CD}"/>
    <hyperlink ref="M827" r:id="rId826" xr:uid="{CBFD9C85-6900-45B7-BF8D-B5AF1060BF07}"/>
    <hyperlink ref="M828" r:id="rId827" xr:uid="{4CA5671C-35E6-4B76-81D5-CF4CE0CE5E52}"/>
    <hyperlink ref="M829" r:id="rId828" xr:uid="{DEB42E14-5EB9-46ED-91AA-DD061E3F5427}"/>
    <hyperlink ref="M830" r:id="rId829" xr:uid="{5650B70F-55A5-48CB-879D-0878B6BF3CEB}"/>
    <hyperlink ref="M831" r:id="rId830" xr:uid="{45C5AEC3-550A-411A-884F-AD446DFC668A}"/>
    <hyperlink ref="M832" r:id="rId831" xr:uid="{837D199F-8E18-4C12-A8E4-32C62D92F5F2}"/>
    <hyperlink ref="M833" r:id="rId832" xr:uid="{C05B7ECB-FD4E-4991-B10A-D6C9A7817286}"/>
    <hyperlink ref="M834" r:id="rId833" xr:uid="{37D15903-FC55-4B1E-8B95-17A207AB7A55}"/>
    <hyperlink ref="M835" r:id="rId834" xr:uid="{89FEF3D2-3E1C-4C76-AE09-BCBAB4EA7FB0}"/>
    <hyperlink ref="M836" r:id="rId835" xr:uid="{323E13DB-4C7D-4D46-B725-7430375AEC79}"/>
    <hyperlink ref="M837" r:id="rId836" xr:uid="{A9C83E28-1FFA-4C25-996E-6AEE99D18D54}"/>
    <hyperlink ref="M838" r:id="rId837" xr:uid="{D5824D49-96F5-44EE-B097-2D397418E065}"/>
    <hyperlink ref="M839" r:id="rId838" xr:uid="{7ADFBD51-73E4-47DB-A649-808DB2D8DDEE}"/>
    <hyperlink ref="M840" r:id="rId839" xr:uid="{5AF5E721-6EF5-42FE-B305-59023C6833DA}"/>
    <hyperlink ref="M841" r:id="rId840" xr:uid="{0ED4C5DE-060C-4D10-A636-AC003E49B89B}"/>
    <hyperlink ref="M842" r:id="rId841" xr:uid="{277FB563-EB54-4187-B3C3-7CB38DFAB804}"/>
    <hyperlink ref="M843" r:id="rId842" xr:uid="{E5A9DA9A-9DE8-41D2-B351-4E6B81ABACB6}"/>
    <hyperlink ref="M844" r:id="rId843" xr:uid="{CAA3B9C5-9DDD-4DC0-8DED-D3A1CE4E4EBA}"/>
    <hyperlink ref="M845" r:id="rId844" xr:uid="{FA699FC9-05F4-4D53-9DCB-7C0EDAA3A7FA}"/>
    <hyperlink ref="M846" r:id="rId845" xr:uid="{85DA1C7C-ABC2-4F00-B4D9-BB4070885DFA}"/>
    <hyperlink ref="M847" r:id="rId846" xr:uid="{DA7ED1DB-18F1-4D36-B370-3DA3863EE8DB}"/>
    <hyperlink ref="M848" r:id="rId847" xr:uid="{DE2106FD-A26A-4A3B-B6C9-ECB0BD879F8B}"/>
    <hyperlink ref="M849" r:id="rId848" xr:uid="{FC972EC6-F705-4169-82D4-793BE39358DF}"/>
    <hyperlink ref="M850" r:id="rId849" xr:uid="{A907D2EC-79E0-4D0D-A0B6-2A42BDFC3B79}"/>
    <hyperlink ref="M851" r:id="rId850" xr:uid="{85FC0388-7C17-4FB1-937F-281859573AD9}"/>
    <hyperlink ref="M852" r:id="rId851" xr:uid="{E36D5CF2-8D47-48F5-99BD-798BFAB3BBD3}"/>
    <hyperlink ref="M853" r:id="rId852" xr:uid="{1C91E0DF-D7D9-4CFC-AF48-FA6F417C1346}"/>
    <hyperlink ref="M854" r:id="rId853" xr:uid="{A82EFE28-005F-4AC0-A12C-210BD6338A79}"/>
    <hyperlink ref="M855" r:id="rId854" xr:uid="{CDCD5FFE-B159-4712-8A69-3786EAA8BF5D}"/>
    <hyperlink ref="M856" r:id="rId855" xr:uid="{C6610C4D-94CD-4EF5-8CF2-5619723FC2B8}"/>
    <hyperlink ref="M857" r:id="rId856" xr:uid="{FB005FB6-4284-4998-B251-2796602E0F39}"/>
    <hyperlink ref="M858" r:id="rId857" xr:uid="{D7AB6F6F-8D59-4C73-A97F-3F527D93F30A}"/>
    <hyperlink ref="M859" r:id="rId858" xr:uid="{6733FC4E-4BE7-4E92-811A-215E779E3BDD}"/>
    <hyperlink ref="M860" r:id="rId859" xr:uid="{7E986A7C-4547-4961-816F-F967AC0ED8E6}"/>
    <hyperlink ref="M861" r:id="rId860" xr:uid="{B83E07F3-2471-4156-8718-ADA8499627E5}"/>
    <hyperlink ref="M862" r:id="rId861" xr:uid="{38D9AFF8-468C-448F-8146-6CBF47788EB6}"/>
    <hyperlink ref="M863" r:id="rId862" xr:uid="{DF693191-050D-4CDA-9D5A-5463DCE20AA3}"/>
    <hyperlink ref="M864" r:id="rId863" xr:uid="{9C81313F-138A-43E8-9762-92DC2CB049AA}"/>
    <hyperlink ref="M865" r:id="rId864" xr:uid="{726670A4-CD72-4FA8-9410-553F6A9A5EF9}"/>
    <hyperlink ref="M866" r:id="rId865" xr:uid="{1F6698EB-B8D7-4BE6-BFB8-AF17D1C40E3B}"/>
    <hyperlink ref="M867" r:id="rId866" xr:uid="{84C94968-9E09-4612-90B2-D22BA874F65C}"/>
    <hyperlink ref="M868" r:id="rId867" xr:uid="{9AE07DE4-98D8-4785-978E-AAC24C407744}"/>
    <hyperlink ref="M869" r:id="rId868" xr:uid="{85B1EF99-1285-4E47-9E29-66453D14FF31}"/>
    <hyperlink ref="M870" r:id="rId869" xr:uid="{25A0A2CC-7F58-4000-BD20-02F9C4B7A9FA}"/>
    <hyperlink ref="M871" r:id="rId870" xr:uid="{91787841-100E-49E7-B651-0061F4745F15}"/>
    <hyperlink ref="M872" r:id="rId871" xr:uid="{E7EDFB14-12E3-42DC-AAF0-0679B9100D4E}"/>
    <hyperlink ref="M873" r:id="rId872" xr:uid="{5BF16375-37F5-4537-8817-EE80A6C7AA1C}"/>
    <hyperlink ref="M874" r:id="rId873" xr:uid="{250FEFA2-F183-47AD-B892-5E4070AAA64B}"/>
    <hyperlink ref="M875" r:id="rId874" xr:uid="{2416AE8C-F4F6-41AE-9D44-18353EAD23C8}"/>
    <hyperlink ref="M876" r:id="rId875" xr:uid="{8EB685F2-F7A0-40C5-B2F9-A5061503C613}"/>
    <hyperlink ref="M877" r:id="rId876" xr:uid="{87614E31-A2DA-44E8-A111-340B2F952B4B}"/>
    <hyperlink ref="M878" r:id="rId877" xr:uid="{BCDB1D70-6BF2-4EC4-BE27-11A091B7D2E2}"/>
    <hyperlink ref="M879" r:id="rId878" xr:uid="{A1266833-79E9-4C77-87D3-F0B4CD8F0444}"/>
    <hyperlink ref="M880" r:id="rId879" xr:uid="{913BCBCD-8086-4F37-B0DF-6CE59413E8FE}"/>
    <hyperlink ref="M881" r:id="rId880" xr:uid="{A70B94BD-0D2C-4089-AC9E-C3B06E775F05}"/>
    <hyperlink ref="M882" r:id="rId881" xr:uid="{C82F5CF4-5707-42FC-8BE5-5F3562A145EA}"/>
    <hyperlink ref="M883" r:id="rId882" xr:uid="{25DB4EF0-A54C-4346-97D4-BC7D0B9A5A78}"/>
    <hyperlink ref="M884" r:id="rId883" xr:uid="{EA4BB262-C4CB-4B57-9F50-ADA3E17CC83F}"/>
    <hyperlink ref="M885" r:id="rId884" xr:uid="{FE756F42-D698-41D8-9B85-50D97BD01179}"/>
    <hyperlink ref="M886" r:id="rId885" xr:uid="{2BD1E194-AE16-4B02-9432-786285A9AD2C}"/>
    <hyperlink ref="M887" r:id="rId886" xr:uid="{8DF3711B-D0FD-4036-A05B-F46846E95868}"/>
    <hyperlink ref="M888" r:id="rId887" xr:uid="{6213F4B3-D62B-414A-9932-BFA0C27C49A6}"/>
    <hyperlink ref="M889" r:id="rId888" xr:uid="{B9CE72EB-0A3F-4654-A283-797F6C7073E8}"/>
    <hyperlink ref="M890" r:id="rId889" xr:uid="{1F290524-BDD2-45B2-BDD9-4F9E2F344156}"/>
    <hyperlink ref="M891" r:id="rId890" xr:uid="{F989ED85-0618-4041-9310-A4D4CE7C35E2}"/>
    <hyperlink ref="M892" r:id="rId891" xr:uid="{07445CD0-82EF-476F-BCB1-0FE9CEC3516F}"/>
    <hyperlink ref="M893" r:id="rId892" xr:uid="{F6898219-37ED-4815-A55E-C753936DA04A}"/>
    <hyperlink ref="M894" r:id="rId893" xr:uid="{8B19984F-693C-4ED5-8F27-758B1F533D35}"/>
    <hyperlink ref="M895" r:id="rId894" xr:uid="{263894B1-9994-4454-B3A9-B49AB1887344}"/>
    <hyperlink ref="M896" r:id="rId895" xr:uid="{FEC08B4F-5A01-4FB5-AD91-4B70509AE471}"/>
    <hyperlink ref="M897" r:id="rId896" xr:uid="{F115B56D-1D65-4A76-A067-94C1DAE8038C}"/>
    <hyperlink ref="M898" r:id="rId897" xr:uid="{C3768591-E44C-44FE-B92F-D9B986B412CD}"/>
    <hyperlink ref="M899" r:id="rId898" xr:uid="{AE445356-F3F1-4583-8029-2900D491E786}"/>
    <hyperlink ref="M900" r:id="rId899" xr:uid="{DAF1CA1F-7C01-4B74-82C3-DBB8E03FBFD8}"/>
    <hyperlink ref="M901" r:id="rId900" xr:uid="{6647DD11-8B80-4815-92E3-BC7A2F598A55}"/>
    <hyperlink ref="M902" r:id="rId901" xr:uid="{58A89DD9-DD16-43F5-91E7-6DA03529E5C6}"/>
    <hyperlink ref="M903" r:id="rId902" xr:uid="{E45469CB-AA65-44C2-8A5E-526F48309CFD}"/>
    <hyperlink ref="M904" r:id="rId903" xr:uid="{433DB4E9-CDF9-4008-9D82-871AAE8FD3CF}"/>
    <hyperlink ref="M905" r:id="rId904" xr:uid="{46E7112E-9677-4C86-A888-C576C5700050}"/>
    <hyperlink ref="M906" r:id="rId905" xr:uid="{82C3D7B2-FC7C-4C0B-8304-E79B89B7161A}"/>
    <hyperlink ref="M907" r:id="rId906" xr:uid="{A67A7B84-310A-463A-865A-7FF764648335}"/>
    <hyperlink ref="M908" r:id="rId907" xr:uid="{682E4164-7985-4D3A-8FFF-DCBA523809B4}"/>
    <hyperlink ref="M909" r:id="rId908" xr:uid="{F5BA20FE-AAD4-42AC-A70A-A6A738786017}"/>
    <hyperlink ref="M910" r:id="rId909" xr:uid="{F2BF3E7B-0419-4136-8617-52CF14DA3D35}"/>
    <hyperlink ref="M911" r:id="rId910" xr:uid="{8F071CD6-D79D-4F82-8E1A-05245AB9BE30}"/>
    <hyperlink ref="M912" r:id="rId911" xr:uid="{54B59E8A-7A1F-4B79-969B-0CAA2BCE8C54}"/>
    <hyperlink ref="M913" r:id="rId912" xr:uid="{3C4521A5-2008-440D-99B4-4F5134CCA8A9}"/>
    <hyperlink ref="M914" r:id="rId913" xr:uid="{C94E5FB8-BFA5-447B-B2F7-20E9E5DD7630}"/>
    <hyperlink ref="M915" r:id="rId914" xr:uid="{7EAFFE84-FC8D-4305-97AE-D3CF166F95BE}"/>
    <hyperlink ref="M916" r:id="rId915" xr:uid="{93187693-D2FA-40D2-852F-F6A4F001BBD8}"/>
    <hyperlink ref="M917" r:id="rId916" xr:uid="{5AFC1FBE-E950-46F6-BDB0-3609A2E5FFE3}"/>
    <hyperlink ref="M918" r:id="rId917" xr:uid="{7BAA912B-4EDE-4910-8D2C-DE2A6FDCB32A}"/>
    <hyperlink ref="M919" r:id="rId918" xr:uid="{905F8861-BABC-4986-A2AA-3F5BE538F849}"/>
    <hyperlink ref="M920" r:id="rId919" xr:uid="{099CF3E1-1011-46A4-98D0-AE5C4FB5EDBA}"/>
    <hyperlink ref="M921" r:id="rId920" xr:uid="{DCA55A75-7F66-4D7E-9C08-5CBD97F0205C}"/>
    <hyperlink ref="M922" r:id="rId921" xr:uid="{B5B9049D-F757-4547-BBED-2787F6C40F82}"/>
    <hyperlink ref="M923" r:id="rId922" xr:uid="{F70E6FD6-D073-4A70-A6A0-D6CB2CAE5402}"/>
    <hyperlink ref="M924" r:id="rId923" xr:uid="{1779B968-A1F4-4092-986E-6A2A7F3282C7}"/>
    <hyperlink ref="M925" r:id="rId924" xr:uid="{708394C6-1E4E-43C7-A798-4F0E5905F369}"/>
    <hyperlink ref="M926" r:id="rId925" xr:uid="{1DB173CA-5729-4291-A53E-498DEDD5F767}"/>
    <hyperlink ref="M927" r:id="rId926" xr:uid="{631FE8B5-DD76-46D1-8D4E-E05FCDA7138A}"/>
    <hyperlink ref="M928" r:id="rId927" xr:uid="{7CB437B9-BD3D-43E7-85D1-DED04BE2D1DA}"/>
    <hyperlink ref="M929" r:id="rId928" xr:uid="{C5346250-A3B3-4F10-95C1-E6AA3FE02F0A}"/>
    <hyperlink ref="M930" r:id="rId929" xr:uid="{D2FE2ACC-41F6-4386-8E13-F7C8967D62DE}"/>
    <hyperlink ref="M931" r:id="rId930" xr:uid="{DCB3D064-718D-4342-8C14-4357039CF5A1}"/>
    <hyperlink ref="M932" r:id="rId931" xr:uid="{27589136-0F58-44B7-A3F4-AF389DB391B8}"/>
    <hyperlink ref="M933" r:id="rId932" xr:uid="{C9F3CC24-8479-4B13-9D2B-5DFFF3FE9017}"/>
    <hyperlink ref="M934" r:id="rId933" xr:uid="{0D0B4C90-6CC6-45BA-BDD1-0A443DCC2EAB}"/>
    <hyperlink ref="M935" r:id="rId934" xr:uid="{A54A7F22-A7A3-45CE-BAE7-E524B95B8F0C}"/>
    <hyperlink ref="M936" r:id="rId935" xr:uid="{B1237B50-812D-424E-8046-88A6C70B5BEA}"/>
    <hyperlink ref="M937" r:id="rId936" xr:uid="{F98B7333-6493-414D-BE27-08EB1632B323}"/>
    <hyperlink ref="M938" r:id="rId937" xr:uid="{73AA01CD-C976-4565-97CB-40F03D4769C4}"/>
    <hyperlink ref="M939" r:id="rId938" xr:uid="{FC78541C-2F5F-4A90-AD79-60BC33007574}"/>
    <hyperlink ref="M940" r:id="rId939" xr:uid="{AA348933-CCE3-4CF0-B29B-881CBF8A29CF}"/>
    <hyperlink ref="M941" r:id="rId940" xr:uid="{CAB8F645-8E10-4C38-AAF7-4E755A92CA14}"/>
    <hyperlink ref="M942" r:id="rId941" xr:uid="{7CA056E8-B1FE-4546-8199-E2C36A4AB0F8}"/>
    <hyperlink ref="M943" r:id="rId942" xr:uid="{6C2AC8CC-7C4B-470F-B431-19BCCDE8DA16}"/>
    <hyperlink ref="M944" r:id="rId943" xr:uid="{B34255AF-C4BF-4046-9BA5-6ABA014C1C8A}"/>
    <hyperlink ref="M945" r:id="rId944" xr:uid="{37A968BC-C451-4D27-88E6-876594306B87}"/>
    <hyperlink ref="M946" r:id="rId945" xr:uid="{4CF16CBC-5C5F-49D0-8EEF-E66E023BA59E}"/>
    <hyperlink ref="M947" r:id="rId946" xr:uid="{48F8E006-D396-4B79-B67B-F21877ECBE43}"/>
    <hyperlink ref="M948" r:id="rId947" xr:uid="{53B2D1E3-8CC9-4809-9300-C0469F61D600}"/>
    <hyperlink ref="M949" r:id="rId948" xr:uid="{5525DB04-15EF-425C-867B-E677B3F7C996}"/>
    <hyperlink ref="M950" r:id="rId949" xr:uid="{6D3960AF-ECDD-45D8-BE47-18A43C61CCDA}"/>
    <hyperlink ref="M951" r:id="rId950" xr:uid="{591410E8-6FC6-4154-BE3D-C5B224E2EB4F}"/>
    <hyperlink ref="M952" r:id="rId951" xr:uid="{8045F829-1121-44BE-AEF7-DF39D09E8BD7}"/>
    <hyperlink ref="M953" r:id="rId952" xr:uid="{DBB0CA29-9549-4D6F-822A-C7D59ACF37FC}"/>
    <hyperlink ref="M954" r:id="rId953" xr:uid="{E75ABEC9-2ACA-4D38-89E2-F1DE90DC39DE}"/>
    <hyperlink ref="M955" r:id="rId954" xr:uid="{4A5EC76A-3647-4414-B18C-E16C45782B1B}"/>
    <hyperlink ref="M956" r:id="rId955" xr:uid="{2376274A-6F5E-4DC8-9863-2C3DFCA26906}"/>
    <hyperlink ref="M957" r:id="rId956" xr:uid="{789ECAF5-91D9-49F0-A42C-10D4F5C797D1}"/>
    <hyperlink ref="M958" r:id="rId957" xr:uid="{5DF55368-CFD2-4803-BAA8-CA571FC18139}"/>
    <hyperlink ref="M959" r:id="rId958" xr:uid="{C3686B5C-FCF9-4B87-8C1A-7FFE6E32BE39}"/>
    <hyperlink ref="M960" r:id="rId959" xr:uid="{AB366B40-69DB-4B57-AEDC-11DFA2935EAF}"/>
    <hyperlink ref="M961" r:id="rId960" xr:uid="{E7A71807-7D1D-4A68-96DF-1CC8665720F9}"/>
    <hyperlink ref="M962" r:id="rId961" xr:uid="{382FDA6F-E873-44B2-9648-ED7D52061881}"/>
    <hyperlink ref="M963" r:id="rId962" xr:uid="{97550497-F693-48E7-BEB4-CF1ED92554B8}"/>
    <hyperlink ref="M964" r:id="rId963" xr:uid="{4278CA9C-2237-44AB-B9F8-4D96D9CF057A}"/>
    <hyperlink ref="M965" r:id="rId964" xr:uid="{9BA4F0E8-9BC1-461C-9C9A-23D88A4B9424}"/>
    <hyperlink ref="M966" r:id="rId965" xr:uid="{D95F3976-216F-4F8A-8B8E-3C26B5E3AB82}"/>
    <hyperlink ref="M967" r:id="rId966" xr:uid="{0C192162-429E-495C-8DAD-53FE39E4B09B}"/>
    <hyperlink ref="M968" r:id="rId967" xr:uid="{9A2FD7DC-9D13-4DD2-9199-AD1FB29E211E}"/>
    <hyperlink ref="M969" r:id="rId968" xr:uid="{93B31CFD-EBD5-4779-88E6-1F3B4EEA0994}"/>
    <hyperlink ref="M970" r:id="rId969" xr:uid="{22E25E2D-3D56-45E0-9597-94A6D26B79EB}"/>
    <hyperlink ref="M971" r:id="rId970" xr:uid="{95668623-7009-4EA6-A305-81C2DB876A59}"/>
    <hyperlink ref="M972" r:id="rId971" xr:uid="{15F9BA66-3A37-4B9C-886F-03E664CE1021}"/>
    <hyperlink ref="M973" r:id="rId972" xr:uid="{B424DA33-238E-4C27-8661-A9EAEB7BF7D8}"/>
    <hyperlink ref="M974" r:id="rId973" xr:uid="{C96DC79E-2988-4FF5-8B38-609836791176}"/>
    <hyperlink ref="M975" r:id="rId974" xr:uid="{284113C8-9B62-498A-8C33-CAE6E1B432CC}"/>
    <hyperlink ref="M976" r:id="rId975" xr:uid="{A0A887FB-F20B-43AF-B89E-AC3EB6593239}"/>
    <hyperlink ref="M977" r:id="rId976" xr:uid="{A40E600E-7C82-4DED-96B0-780D18E72F0E}"/>
    <hyperlink ref="M978" r:id="rId977" xr:uid="{6BBA6999-AA2D-4DCD-91BC-241E65567248}"/>
    <hyperlink ref="M979" r:id="rId978" xr:uid="{9DB3BBFF-2CBC-40D6-979F-7BEA9E4C259D}"/>
    <hyperlink ref="M980" r:id="rId979" xr:uid="{52E15161-2829-4327-9639-4911CED43515}"/>
    <hyperlink ref="M981" r:id="rId980" xr:uid="{5CD485FD-F7EE-4592-8F05-4061BFD076FE}"/>
    <hyperlink ref="M982" r:id="rId981" xr:uid="{5E363BAD-FC7A-4017-81BB-26192347B7D4}"/>
    <hyperlink ref="M983" r:id="rId982" xr:uid="{C5F76A37-ACDF-45A2-80C2-73DAA86DB27B}"/>
    <hyperlink ref="M984" r:id="rId983" xr:uid="{DD233875-7EB3-4F77-AC80-B95B6EB59FB4}"/>
    <hyperlink ref="M985" r:id="rId984" xr:uid="{166D42BE-2FCD-4FAD-BDAC-1491AC273B6B}"/>
    <hyperlink ref="M986" r:id="rId985" xr:uid="{5415DACA-C575-4446-B908-DD19E0DB267B}"/>
    <hyperlink ref="M987" r:id="rId986" xr:uid="{F0CCE3E4-A650-490A-AA9B-CA76ED46EB64}"/>
    <hyperlink ref="M988" r:id="rId987" xr:uid="{074E7D15-774E-44ED-9684-F7A9C33155C2}"/>
    <hyperlink ref="M989" r:id="rId988" xr:uid="{919BFAD0-78DC-4A4F-AB2F-44D2E1305D5C}"/>
    <hyperlink ref="M990" r:id="rId989" xr:uid="{34FDC4E4-8454-45B4-9AD3-52BADF82E51A}"/>
    <hyperlink ref="M991" r:id="rId990" xr:uid="{2E5C27B7-9295-4C48-A42E-FFDE4E343A2A}"/>
    <hyperlink ref="M992" r:id="rId991" xr:uid="{D1495D42-930D-40E8-9CCE-709F3B2895F7}"/>
    <hyperlink ref="M993" r:id="rId992" xr:uid="{9095D1D5-4F1D-4CB2-9A28-6F5112B8BABC}"/>
    <hyperlink ref="M994" r:id="rId993" xr:uid="{6B5E6051-4485-4A6B-A133-CD4B39D931AB}"/>
    <hyperlink ref="M995" r:id="rId994" xr:uid="{E130AEA6-4EF4-4E75-A07D-7637CCD1F5DE}"/>
    <hyperlink ref="M996" r:id="rId995" xr:uid="{0F3E0B64-62B8-4484-9052-058E74DB760F}"/>
    <hyperlink ref="M997" r:id="rId996" xr:uid="{193B653E-5125-4DC1-901F-A03A90602333}"/>
    <hyperlink ref="M998" r:id="rId997" xr:uid="{A7866C19-B401-426C-A5AF-262BCFB4AD2F}"/>
    <hyperlink ref="M999" r:id="rId998" xr:uid="{7DA36363-462F-4CF3-8BBD-43475319918A}"/>
    <hyperlink ref="M1000" r:id="rId999" xr:uid="{0EB0EC07-D23F-49A4-ADB4-33606CAD96C1}"/>
    <hyperlink ref="M1001" r:id="rId1000" xr:uid="{C76C3431-BF66-42B9-9A10-F4BC5738A982}"/>
    <hyperlink ref="M1002" r:id="rId1001" xr:uid="{7905A599-E004-4375-9E35-F551D8457310}"/>
    <hyperlink ref="M1003" r:id="rId1002" xr:uid="{1C46FE8E-B308-418D-80D4-58DE64387340}"/>
    <hyperlink ref="M1004" r:id="rId1003" xr:uid="{550EB0A6-3DE6-4F3C-8717-20B7B21A1414}"/>
    <hyperlink ref="M1005" r:id="rId1004" xr:uid="{05AD73E2-6DBF-4C3B-9465-4A543489A5EF}"/>
    <hyperlink ref="M1006" r:id="rId1005" xr:uid="{BBA31B0E-9F1B-4969-8B16-6BE871907CCC}"/>
    <hyperlink ref="M1007" r:id="rId1006" xr:uid="{23D156D6-5818-48EE-AD89-6EF6F17747E3}"/>
    <hyperlink ref="M1008" r:id="rId1007" xr:uid="{6A0970A6-E8D5-42F4-88AB-FF78E4BF2CB9}"/>
    <hyperlink ref="M1009" r:id="rId1008" xr:uid="{E98FB81E-409A-47FE-B61F-7286CD37FE9E}"/>
    <hyperlink ref="M1010" r:id="rId1009" xr:uid="{1F540B12-870C-4105-A24B-9CB2B9082C12}"/>
    <hyperlink ref="M1011" r:id="rId1010" xr:uid="{F20DD2D3-9F09-4837-9FA4-5B96ACE0DFDB}"/>
    <hyperlink ref="M1012" r:id="rId1011" xr:uid="{EDD732C5-803D-4862-A605-E7ECC661F041}"/>
    <hyperlink ref="M1013" r:id="rId1012" xr:uid="{064BF36E-F2B0-405C-AF67-1BE9C03A7260}"/>
    <hyperlink ref="M1014" r:id="rId1013" xr:uid="{5751877E-FCDF-4BC9-A5B8-7C2138DF2EB1}"/>
    <hyperlink ref="M1015" r:id="rId1014" xr:uid="{9022522B-91DC-48B0-A752-51ADBEFB4C8E}"/>
    <hyperlink ref="M1016" r:id="rId1015" xr:uid="{B8A08C27-1470-42FC-9B27-3C2BA33FEC59}"/>
    <hyperlink ref="M1017" r:id="rId1016" xr:uid="{036EDCC5-AC73-4F04-8524-6D3BDC19F075}"/>
    <hyperlink ref="M1018" r:id="rId1017" xr:uid="{384F8EB5-DB94-4448-9E0A-959F1563F90F}"/>
    <hyperlink ref="M1019" r:id="rId1018" xr:uid="{285456D7-2FC5-43C6-AE65-A7E0AEEBED6E}"/>
    <hyperlink ref="M1020" r:id="rId1019" xr:uid="{53CA6B2E-E7FF-4AE9-8A64-4F49A1DFF799}"/>
    <hyperlink ref="M1021" r:id="rId1020" xr:uid="{C573FBBE-CA29-43AA-916F-EEEB6916CD5C}"/>
    <hyperlink ref="M1022" r:id="rId1021" xr:uid="{C0883231-F974-46FB-BC50-7EBB0A3A9F88}"/>
    <hyperlink ref="M1023" r:id="rId1022" xr:uid="{FDF7A3EC-2129-42E8-BB79-9FC5B1CFC984}"/>
    <hyperlink ref="M1024" r:id="rId1023" xr:uid="{D19A7227-C5AD-4510-A25F-7404369AEC5C}"/>
    <hyperlink ref="M1025" r:id="rId1024" xr:uid="{3F001C27-4116-45E0-9027-3F38D92DA86D}"/>
    <hyperlink ref="M1026" r:id="rId1025" xr:uid="{0F325400-7B6D-4F57-ADF4-0FEB3EE00609}"/>
    <hyperlink ref="M1027" r:id="rId1026" xr:uid="{D8978B8C-9A0A-48A0-8165-024A53D40208}"/>
    <hyperlink ref="M1028" r:id="rId1027" xr:uid="{EFDECA28-2704-4E42-AF05-96C25464316F}"/>
    <hyperlink ref="M1029" r:id="rId1028" xr:uid="{05DDF61D-DBCE-49D0-8E56-E7081EFDE2E7}"/>
    <hyperlink ref="M1030" r:id="rId1029" xr:uid="{E46B2C6A-00A1-4BCE-8854-CB58DA6EAADC}"/>
    <hyperlink ref="M1031" r:id="rId1030" xr:uid="{2D4F1CF0-AADA-4640-904F-0211834F2635}"/>
    <hyperlink ref="M1032" r:id="rId1031" xr:uid="{BDB79304-D9B9-46AA-B7DD-1C788728C01D}"/>
    <hyperlink ref="M1033" r:id="rId1032" xr:uid="{8B9D93CD-E4F4-4631-B116-8471D41443F4}"/>
    <hyperlink ref="M1034" r:id="rId1033" xr:uid="{B4399D98-099B-4A8F-B09F-44609738F1D6}"/>
    <hyperlink ref="M1035" r:id="rId1034" xr:uid="{46CE9E7A-CA2C-4CB9-8AB9-47E5AAA2044C}"/>
    <hyperlink ref="M1036" r:id="rId1035" xr:uid="{74A83F7F-D8B4-4037-8D50-33D4D5A09295}"/>
    <hyperlink ref="M1037" r:id="rId1036" xr:uid="{BCA71AE8-2544-47F9-8ADE-DDC2F64AFF44}"/>
    <hyperlink ref="M1038" r:id="rId1037" xr:uid="{471B68DB-12A4-4830-B8D1-38575DFFE5B5}"/>
    <hyperlink ref="M1039" r:id="rId1038" xr:uid="{644BEF6A-B31C-4FA1-BE8C-244A4A2A0D54}"/>
    <hyperlink ref="M1040" r:id="rId1039" xr:uid="{0EB2E945-1EC3-400A-B241-DAC814D670E2}"/>
    <hyperlink ref="M1041" r:id="rId1040" xr:uid="{3A38E16F-8C7D-411F-A8CB-55C1FDC4D4CD}"/>
    <hyperlink ref="M1042" r:id="rId1041" xr:uid="{7CE42077-8DE2-4464-9ED4-72C30A2CD571}"/>
    <hyperlink ref="M1043" r:id="rId1042" xr:uid="{6FC2F0D9-3686-43AE-85EC-DDCF4AB02B72}"/>
    <hyperlink ref="M1044" r:id="rId1043" xr:uid="{1C6D5FC7-5E4A-46DA-92E7-784747F55F6E}"/>
    <hyperlink ref="M1045" r:id="rId1044" xr:uid="{B2E4FEC9-7A39-4025-B975-BCABF8A27A04}"/>
    <hyperlink ref="M1046" r:id="rId1045" xr:uid="{9F0CC7CB-BEF5-4CF0-A869-A294AEB27E4F}"/>
    <hyperlink ref="M1047" r:id="rId1046" xr:uid="{A40B0EE0-C12D-4318-BF17-AE92D33F2B37}"/>
    <hyperlink ref="M1048" r:id="rId1047" xr:uid="{11A3BEA6-8586-43AA-96A4-3A79C47BF78B}"/>
    <hyperlink ref="M1049" r:id="rId1048" xr:uid="{263844BB-C1FA-4E46-87C0-719EA76E303A}"/>
    <hyperlink ref="M1050" r:id="rId1049" xr:uid="{BC6A9675-D40F-4256-B74C-987023D2A2D9}"/>
    <hyperlink ref="M1051" r:id="rId1050" xr:uid="{5E475903-AE9F-4588-AFC6-75B0BDB899B6}"/>
    <hyperlink ref="M1052" r:id="rId1051" xr:uid="{68597724-428C-4D8A-8D5A-BA66C2CC71DB}"/>
    <hyperlink ref="M1053" r:id="rId1052" xr:uid="{60A57497-8590-40AE-B38C-EC15A3A10FED}"/>
    <hyperlink ref="M1054" r:id="rId1053" xr:uid="{E425E293-71D4-49DA-984A-2FEB5752258F}"/>
    <hyperlink ref="M1055" r:id="rId1054" xr:uid="{D4046DAE-22C0-4CA5-B0F3-CC693F43F64D}"/>
    <hyperlink ref="M1056" r:id="rId1055" xr:uid="{6883A26F-C908-42A4-8CB0-BBAF5732E46D}"/>
    <hyperlink ref="M1057" r:id="rId1056" xr:uid="{08043105-F5C2-4EA7-B0E1-84A799D7A8F9}"/>
    <hyperlink ref="M1058" r:id="rId1057" xr:uid="{3F762E40-E111-47E8-86B4-CD7B682965D2}"/>
    <hyperlink ref="M1059" r:id="rId1058" xr:uid="{DD0D23EA-8DE8-4F57-A4AE-18DECCC40E9F}"/>
    <hyperlink ref="M1060" r:id="rId1059" xr:uid="{30E4EA1D-21B6-4831-AE04-0C64A41B76D9}"/>
    <hyperlink ref="M1061" r:id="rId1060" xr:uid="{38FD3459-40FC-40D4-B9D0-E8C30E30BAE0}"/>
    <hyperlink ref="M1062" r:id="rId1061" xr:uid="{2F9DD4C9-2527-42FB-9CC9-02E35EF02EF0}"/>
    <hyperlink ref="M1063" r:id="rId1062" xr:uid="{D09B275D-5CF0-42A7-A10A-C3626713AA5B}"/>
    <hyperlink ref="M1064" r:id="rId1063" xr:uid="{3C8E702E-F160-4C3B-8779-1E0AA90F53D5}"/>
    <hyperlink ref="M1065" r:id="rId1064" xr:uid="{FBE9A7F5-3498-4D99-86B5-34EEC60EE9E9}"/>
    <hyperlink ref="M1066" r:id="rId1065" xr:uid="{BD9A30DF-147A-4EEF-BDF2-815548BED048}"/>
    <hyperlink ref="M1067" r:id="rId1066" xr:uid="{1E429B92-7918-4363-A7A0-66E6D292D7DD}"/>
    <hyperlink ref="M1068" r:id="rId1067" xr:uid="{85DD4E3A-8592-423B-B527-CE61CE2F7FC0}"/>
    <hyperlink ref="M1069" r:id="rId1068" xr:uid="{D5537ED1-F27D-4F3C-9F2D-8DAD81CE7D76}"/>
    <hyperlink ref="M1070" r:id="rId1069" xr:uid="{B0D66C58-6630-4D0B-94CF-7D0C27BDC9AD}"/>
    <hyperlink ref="M1071" r:id="rId1070" xr:uid="{728F8E1F-E2F5-4914-9E73-0472FFEC1D6A}"/>
    <hyperlink ref="M1072" r:id="rId1071" xr:uid="{D102D4A1-4896-45C1-9FDC-3656B43CBAC6}"/>
    <hyperlink ref="M1073" r:id="rId1072" xr:uid="{0468D0F5-FE98-43AB-9803-E7163FDAC81A}"/>
    <hyperlink ref="M1074" r:id="rId1073" xr:uid="{0F3C02C6-4C07-47CD-9B34-ED09B083DCB7}"/>
    <hyperlink ref="M1075" r:id="rId1074" xr:uid="{2E449EBE-B196-4B22-BA53-81400C8A907F}"/>
    <hyperlink ref="M1076" r:id="rId1075" xr:uid="{E3841160-F179-4172-A4B5-58A1FA4D03B6}"/>
    <hyperlink ref="M1077" r:id="rId1076" xr:uid="{8097674E-258F-4401-B8BA-69C752072594}"/>
    <hyperlink ref="M1078" r:id="rId1077" xr:uid="{CC412B74-2076-462D-8E1E-B49CE01246D4}"/>
    <hyperlink ref="M1079" r:id="rId1078" xr:uid="{59DA729A-903F-4766-BBF8-2143420B5FF7}"/>
    <hyperlink ref="M1080" r:id="rId1079" xr:uid="{03F0221D-8F77-462E-B318-BEE62BB9C9C8}"/>
    <hyperlink ref="M1081" r:id="rId1080" xr:uid="{347A8713-665B-4E05-8283-7DC16425A003}"/>
    <hyperlink ref="M1082" r:id="rId1081" xr:uid="{0265E839-56F6-483A-8182-4802304D87F6}"/>
    <hyperlink ref="M1083" r:id="rId1082" xr:uid="{3B39A3E0-74BC-4776-AC38-8A28F2267C7B}"/>
    <hyperlink ref="M1084" r:id="rId1083" xr:uid="{B8AFC706-B227-429B-88E0-EE5B7287849E}"/>
    <hyperlink ref="M1085" r:id="rId1084" xr:uid="{39D62DFB-B7DA-4CB0-9C15-6F4698ACBE37}"/>
    <hyperlink ref="M1086" r:id="rId1085" xr:uid="{CAFB8D92-9C80-4FC6-A971-2AFDA2CB43A7}"/>
    <hyperlink ref="M1087" r:id="rId1086" xr:uid="{517AD8C7-286B-4641-8C84-8894A9E7647D}"/>
    <hyperlink ref="M1088" r:id="rId1087" xr:uid="{3DB7FBB6-C2CE-45FB-B234-5593CE7FB159}"/>
    <hyperlink ref="M1089" r:id="rId1088" xr:uid="{23CF6444-1773-4207-A0BB-F08AF2B9F080}"/>
    <hyperlink ref="M1090" r:id="rId1089" xr:uid="{5A7CACA7-7A3E-4B95-B50D-7B8B5A6D2CCF}"/>
    <hyperlink ref="M1091" r:id="rId1090" xr:uid="{F41D1D4B-A881-4B78-9BA5-612FA44DE191}"/>
    <hyperlink ref="M1092" r:id="rId1091" xr:uid="{F06B2795-ADEC-4E69-B0EB-EB96AB3334C6}"/>
    <hyperlink ref="M1093" r:id="rId1092" xr:uid="{2CD147AA-9F5F-42E9-8333-92F6D116C4F4}"/>
    <hyperlink ref="M1094" r:id="rId1093" xr:uid="{E6516365-33F4-43B7-BBB5-F703C26D82D0}"/>
    <hyperlink ref="M1095" r:id="rId1094" xr:uid="{D1917A7B-263A-4A61-9046-536AA9A0C04B}"/>
    <hyperlink ref="M1096" r:id="rId1095" xr:uid="{13C86990-BFA8-452F-8AB0-CB68BC97BFEB}"/>
    <hyperlink ref="M1097" r:id="rId1096" xr:uid="{09566953-0137-4EED-AD27-84B978FCA3F7}"/>
    <hyperlink ref="M1098" r:id="rId1097" xr:uid="{70040A22-DBB1-4928-857C-C2E8BD55B45D}"/>
    <hyperlink ref="M1099" r:id="rId1098" xr:uid="{BD46A191-CC48-4F6B-9C81-64096DD11B8E}"/>
    <hyperlink ref="M1100" r:id="rId1099" xr:uid="{83A1DC64-4B69-4827-8A92-0172F1575F1E}"/>
    <hyperlink ref="M1101" r:id="rId1100" xr:uid="{5DB07186-32CB-47DF-B3E3-1CCF4DF7DC79}"/>
    <hyperlink ref="M1102" r:id="rId1101" xr:uid="{8B5F6783-0BD4-461E-8112-0B58C3DF2582}"/>
    <hyperlink ref="M1103" r:id="rId1102" xr:uid="{599955C5-B4C1-4CEB-9291-F372F99489B9}"/>
    <hyperlink ref="M1104" r:id="rId1103" xr:uid="{FD9656D4-8676-43E0-AB86-08DA027C9482}"/>
    <hyperlink ref="M1105" r:id="rId1104" xr:uid="{639B004B-001B-4501-A00B-45B3CE8EBEE3}"/>
    <hyperlink ref="M1106" r:id="rId1105" xr:uid="{910E26ED-9EFB-4C03-9A5A-292083B7386C}"/>
    <hyperlink ref="M1107" r:id="rId1106" xr:uid="{8FF383A4-F35E-48A3-8A0A-10B03FF0FB09}"/>
    <hyperlink ref="M1108" r:id="rId1107" xr:uid="{73964CD1-EA4C-4296-9127-DB90CAB8F1B5}"/>
    <hyperlink ref="M1109" r:id="rId1108" xr:uid="{D6E62B70-9FCA-42CF-A081-279AA97B36D2}"/>
    <hyperlink ref="M1110" r:id="rId1109" xr:uid="{19EE1967-4C17-4277-85D7-2E73296B24B8}"/>
    <hyperlink ref="M1111" r:id="rId1110" xr:uid="{56C3BF2B-2610-43E3-8EF4-B7CF56EB78F7}"/>
    <hyperlink ref="M1112" r:id="rId1111" xr:uid="{C43C79D3-4BDF-463D-AB5B-57D6FE06F938}"/>
    <hyperlink ref="M1113" r:id="rId1112" xr:uid="{4EEDB407-E49B-4A6E-9985-575CCDCD981E}"/>
    <hyperlink ref="M1114" r:id="rId1113" xr:uid="{552AD99B-DC89-4F02-AE8A-1B5E64CF50E7}"/>
    <hyperlink ref="M1115" r:id="rId1114" xr:uid="{6690776B-F57C-4B61-B0BE-52B9F4D020EA}"/>
    <hyperlink ref="M1116" r:id="rId1115" xr:uid="{80DC2C6D-83A3-4D44-BB9A-C5D10BF4A599}"/>
    <hyperlink ref="M1117" r:id="rId1116" xr:uid="{FE0EDE7F-BE69-425C-929A-8994E23ED8BF}"/>
    <hyperlink ref="M1118" r:id="rId1117" xr:uid="{BECBFD61-C51F-4885-98B4-09F17CD5B7AA}"/>
    <hyperlink ref="M1119" r:id="rId1118" xr:uid="{B2D784C0-6EB1-4435-9A35-D0825F223B95}"/>
    <hyperlink ref="M1120" r:id="rId1119" xr:uid="{8DA82478-AA19-478B-8E9A-29FEE0FFC5B2}"/>
    <hyperlink ref="M1121" r:id="rId1120" xr:uid="{1C8DAEB3-7C3E-406C-921F-24DE248C98B7}"/>
    <hyperlink ref="M1122" r:id="rId1121" xr:uid="{9FE578EF-1C7A-4C1F-A394-3C25E37F6C42}"/>
    <hyperlink ref="M1123" r:id="rId1122" xr:uid="{1785D813-94B9-40AB-946C-3DA519A938ED}"/>
    <hyperlink ref="M1124" r:id="rId1123" xr:uid="{1A8C352E-E350-4D6A-8EA9-0D4AAE64E25D}"/>
    <hyperlink ref="M1125" r:id="rId1124" xr:uid="{0D7D07D7-1101-4ADF-A168-ADD7A802E02C}"/>
    <hyperlink ref="M1126" r:id="rId1125" xr:uid="{1DC018B4-458F-44C2-83BC-5CD13B850DF5}"/>
    <hyperlink ref="M1127" r:id="rId1126" xr:uid="{E4565D01-475F-4317-A5E9-FAB47DD3B4D4}"/>
    <hyperlink ref="M1128" r:id="rId1127" xr:uid="{A55DA8E2-93C1-4701-ABD8-A0C216BCDB5C}"/>
    <hyperlink ref="M1129" r:id="rId1128" xr:uid="{ECBD8DBC-6B8C-4F49-9A93-9670AD2226C1}"/>
    <hyperlink ref="M1130" r:id="rId1129" xr:uid="{4FDE2D74-7D37-4FA8-ABFE-00DB6E1A6963}"/>
    <hyperlink ref="M1131" r:id="rId1130" xr:uid="{E3B8E584-8D00-4282-81CB-D6133FA328BB}"/>
    <hyperlink ref="M1132" r:id="rId1131" xr:uid="{A48EBC14-9EF8-4598-B53B-0697EB10CF38}"/>
    <hyperlink ref="M1133" r:id="rId1132" xr:uid="{1A07A5EE-4C7A-4D83-BB40-046AA27FA1F2}"/>
    <hyperlink ref="M1134" r:id="rId1133" xr:uid="{8F6B0DD1-A40D-468F-B5F4-A13316F06AB7}"/>
    <hyperlink ref="M1135" r:id="rId1134" xr:uid="{4EE7057F-207E-4068-9305-62F7D47951EB}"/>
    <hyperlink ref="M1136" r:id="rId1135" xr:uid="{FF4D0E55-8F5C-456C-8233-AD7D302A2E87}"/>
    <hyperlink ref="M1137" r:id="rId1136" xr:uid="{46232B42-328C-41A0-BD5B-AA39EA892416}"/>
    <hyperlink ref="M1138" r:id="rId1137" xr:uid="{1B53F572-3E08-4164-9421-B278775A0BDB}"/>
    <hyperlink ref="M1139" r:id="rId1138" xr:uid="{CD5BE272-9A23-4982-B794-13F2D1E11D6F}"/>
    <hyperlink ref="M1140" r:id="rId1139" xr:uid="{9F618FB2-BE41-4B1F-BDD5-87B5D4A3AD2E}"/>
    <hyperlink ref="M1141" r:id="rId1140" xr:uid="{6C0EE29C-80A4-49FF-ACBD-03C2D06EE8B4}"/>
    <hyperlink ref="M1142" r:id="rId1141" xr:uid="{12087E44-4392-4197-ABD8-BD7D63082ECE}"/>
    <hyperlink ref="M1143" r:id="rId1142" xr:uid="{BBCE5866-A562-462B-9667-BD38CF52E6F6}"/>
    <hyperlink ref="M1144" r:id="rId1143" xr:uid="{F5318D0D-97F6-4991-B0C3-CBB0F46BFC59}"/>
    <hyperlink ref="M1145" r:id="rId1144" xr:uid="{1E6EB71F-0E61-4C83-975B-A93C3975A00B}"/>
    <hyperlink ref="M1146" r:id="rId1145" xr:uid="{2C0A6057-B0F1-447E-AD7F-1087CEDF7C5A}"/>
    <hyperlink ref="M1147" r:id="rId1146" xr:uid="{83891F00-5747-41CA-8F51-4C92258B2D9E}"/>
    <hyperlink ref="M1148" r:id="rId1147" xr:uid="{D6F30E84-DF82-4869-B946-45B62A2A788B}"/>
    <hyperlink ref="M1149" r:id="rId1148" xr:uid="{1B013B95-F867-40B2-AC3A-F08C5DF1DB57}"/>
    <hyperlink ref="M1150" r:id="rId1149" xr:uid="{4FAC8066-96B1-4CBC-A2D4-5785F8180A21}"/>
    <hyperlink ref="M1151" r:id="rId1150" xr:uid="{93526782-7CD7-4F03-826C-1E29BB261E6A}"/>
    <hyperlink ref="M1152" r:id="rId1151" xr:uid="{2F7A4EDE-0B96-47F5-8698-E8F749326856}"/>
    <hyperlink ref="M1153" r:id="rId1152" xr:uid="{2B3A2148-FF05-4892-BCF0-4488D2C6AD5B}"/>
    <hyperlink ref="M1154" r:id="rId1153" xr:uid="{3EB51208-4479-44DE-8FEF-4AB8B7E627B4}"/>
    <hyperlink ref="M1155" r:id="rId1154" xr:uid="{69B8EFCE-9DC7-482A-8DBF-1B7CEF8C9414}"/>
    <hyperlink ref="M1156" r:id="rId1155" xr:uid="{9945D0AE-0ACF-4AF3-8057-F64BAD9DF2BE}"/>
    <hyperlink ref="M1157" r:id="rId1156" xr:uid="{1146C4C3-DB50-456B-8DE9-16233737FA78}"/>
    <hyperlink ref="M1158" r:id="rId1157" xr:uid="{94A7E22F-11BE-4406-943A-541E8B166D34}"/>
    <hyperlink ref="M1159" r:id="rId1158" xr:uid="{932C963D-465E-4763-A682-CC8054C36E12}"/>
    <hyperlink ref="M1160" r:id="rId1159" xr:uid="{0EB273E6-AE09-4427-BFA5-384502E1FE75}"/>
    <hyperlink ref="M1161" r:id="rId1160" xr:uid="{1F103E54-97E9-40CE-8382-5C9C9C0760E4}"/>
    <hyperlink ref="M1162" r:id="rId1161" xr:uid="{5D94AAD8-210F-4D88-A393-68DB74F3C2B4}"/>
    <hyperlink ref="M1163" r:id="rId1162" xr:uid="{224D96FD-14AD-4A6A-8546-5728CA976CD8}"/>
    <hyperlink ref="M1164" r:id="rId1163" xr:uid="{893F1E93-1A26-476C-BC1F-FA49A5FA6003}"/>
    <hyperlink ref="M1165" r:id="rId1164" xr:uid="{CCC870CA-1636-4F9B-8FC3-91B47EF499F3}"/>
    <hyperlink ref="M1166" r:id="rId1165" xr:uid="{52147C50-14D6-4CB0-A55F-034DB40BE24D}"/>
    <hyperlink ref="M1167" r:id="rId1166" xr:uid="{B4A6CD77-84E2-4D0D-9664-FD9261EA22A3}"/>
    <hyperlink ref="M1168" r:id="rId1167" xr:uid="{2CA09A5B-2BD0-4997-8ED8-F1D1B93B9BCE}"/>
    <hyperlink ref="M1169" r:id="rId1168" xr:uid="{7856DCFF-067F-412F-8312-3BB0F6C6BC05}"/>
    <hyperlink ref="M1170" r:id="rId1169" xr:uid="{AA95C88C-EA5D-452A-9447-B37B714E1444}"/>
    <hyperlink ref="M1171" r:id="rId1170" xr:uid="{ABD834F1-5A22-427F-9E37-6703BFDF173B}"/>
    <hyperlink ref="M1172" r:id="rId1171" xr:uid="{1DD93360-28F4-4AF8-A6E4-D6C929C07398}"/>
    <hyperlink ref="M1173" r:id="rId1172" xr:uid="{08BE0A85-FEA0-4710-A10D-9D3C98EC89BB}"/>
    <hyperlink ref="M1174" r:id="rId1173" xr:uid="{FBA88EEB-1D89-4406-9409-813794D83DF1}"/>
    <hyperlink ref="M1175" r:id="rId1174" xr:uid="{527180B4-2CEF-47DE-A398-A89F6D660318}"/>
    <hyperlink ref="M1176" r:id="rId1175" xr:uid="{FD92912C-C7F2-4E6E-970A-B947BED18089}"/>
    <hyperlink ref="M1177" r:id="rId1176" xr:uid="{7B1B4697-11E9-4471-9E63-94C700A1D9A3}"/>
    <hyperlink ref="M1178" r:id="rId1177" xr:uid="{5D8DDACF-AD8D-47AE-A40C-9EF783C80299}"/>
    <hyperlink ref="M1179" r:id="rId1178" xr:uid="{3AD792EC-D04E-4379-9BAB-D944E132BDD0}"/>
    <hyperlink ref="M1180" r:id="rId1179" xr:uid="{B2DE8DAB-74EC-4F8E-B4D6-3865FF798EF1}"/>
    <hyperlink ref="M1181" r:id="rId1180" xr:uid="{88B82A7D-5D28-4883-B521-26447AECB6E0}"/>
    <hyperlink ref="M1182" r:id="rId1181" xr:uid="{28FC90D8-CD6B-4167-A26A-7B6B86C85C73}"/>
    <hyperlink ref="M1183" r:id="rId1182" xr:uid="{66C3A594-F5E9-4E57-8D85-752534404114}"/>
    <hyperlink ref="M1184" r:id="rId1183" xr:uid="{F2386C2B-C109-46F9-8918-41801CE62FD7}"/>
    <hyperlink ref="M1185" r:id="rId1184" xr:uid="{1C2AFD88-8512-4513-908B-0CFED982445C}"/>
    <hyperlink ref="M1186" r:id="rId1185" xr:uid="{20257999-D6C4-4E44-8A43-3833B04DB9EF}"/>
    <hyperlink ref="M1187" r:id="rId1186" xr:uid="{4C7F6A52-1D36-411A-809B-AA1E7CE4B984}"/>
    <hyperlink ref="M1188" r:id="rId1187" xr:uid="{23DFE727-A2C4-4A24-BE1A-D6F115F233F2}"/>
    <hyperlink ref="M1189" r:id="rId1188" xr:uid="{16570DD9-6429-41D4-BBAA-AF9FBEE875B3}"/>
    <hyperlink ref="M1190" r:id="rId1189" xr:uid="{C8C71F34-B975-4799-A23C-486884827C7B}"/>
    <hyperlink ref="M1191" r:id="rId1190" xr:uid="{10EBF39E-D91D-40B0-A250-DBCAD99D0264}"/>
    <hyperlink ref="M1192" r:id="rId1191" xr:uid="{722079AD-32D4-4D13-B727-45E4A505CF72}"/>
    <hyperlink ref="M1193" r:id="rId1192" xr:uid="{8218183B-EBEE-4693-9DC2-BB83C28C40FF}"/>
    <hyperlink ref="M1194" r:id="rId1193" xr:uid="{EA1D2218-90C5-4FA4-8CC9-01AE143FA547}"/>
    <hyperlink ref="M1195" r:id="rId1194" xr:uid="{63BC3852-51AD-4E2E-B247-EAB4C5A1E0DE}"/>
    <hyperlink ref="M1196" r:id="rId1195" xr:uid="{9A7CB29A-1663-4381-8F78-2C3B7717F46A}"/>
    <hyperlink ref="M1197" r:id="rId1196" xr:uid="{FC0869A3-D448-4B39-9794-BFF1AA276529}"/>
    <hyperlink ref="M1198" r:id="rId1197" xr:uid="{056F557D-F30A-4ADF-AA71-5223BDF363C6}"/>
    <hyperlink ref="M1199" r:id="rId1198" xr:uid="{6874EDB8-3090-43AE-A9B5-78CAA8E4994A}"/>
    <hyperlink ref="M1200" r:id="rId1199" xr:uid="{E85D25D6-EE16-4E02-8024-84A60A468ECC}"/>
    <hyperlink ref="M1201" r:id="rId1200" xr:uid="{F74169D5-F529-457E-AC82-55AA9E7B160E}"/>
    <hyperlink ref="M1202" r:id="rId1201" xr:uid="{02C478E2-1B05-4957-9D02-B32295608D42}"/>
    <hyperlink ref="M1203" r:id="rId1202" xr:uid="{28FA460D-32A6-44F0-8C59-698184B50DB9}"/>
    <hyperlink ref="M1204" r:id="rId1203" xr:uid="{811A8FE5-1CFD-4220-B4F4-F72B741207D9}"/>
    <hyperlink ref="M1205" r:id="rId1204" xr:uid="{6BA0D618-F57D-4097-A6CC-4FEB273F4B6B}"/>
    <hyperlink ref="M1206" r:id="rId1205" xr:uid="{83E1A190-BB6B-42B1-B126-8623AB9C2712}"/>
    <hyperlink ref="M1207" r:id="rId1206" xr:uid="{C1A0D67B-9211-4096-996E-33A3F68F7C20}"/>
    <hyperlink ref="M1208" r:id="rId1207" xr:uid="{12AB05B1-B375-4F32-84AF-2F8C5F7DB0A0}"/>
    <hyperlink ref="M1209" r:id="rId1208" xr:uid="{DF579364-F4F9-4D73-89D3-014845A7B007}"/>
    <hyperlink ref="M1210" r:id="rId1209" xr:uid="{77E04E44-A7F8-449A-8308-DADC0F40C6D7}"/>
    <hyperlink ref="M1211" r:id="rId1210" xr:uid="{3A1B0C4E-85DE-4A0F-A3B9-8F6589D5A13A}"/>
    <hyperlink ref="M1212" r:id="rId1211" xr:uid="{F8AD323C-2509-4E90-87FA-57843BEE87EE}"/>
    <hyperlink ref="M1213" r:id="rId1212" xr:uid="{8DFBDA3E-F6AE-4B08-89D3-B2D59C5CC652}"/>
    <hyperlink ref="M1214" r:id="rId1213" xr:uid="{DE172286-F005-4912-8D94-E4F110282F0C}"/>
    <hyperlink ref="M1215" r:id="rId1214" xr:uid="{DE0DEC0C-DEB3-456B-8307-8E4079EB527C}"/>
    <hyperlink ref="M1216" r:id="rId1215" xr:uid="{06444225-91DF-4656-855E-06DB4CF6DDAD}"/>
    <hyperlink ref="M1217" r:id="rId1216" xr:uid="{19889D77-2802-4FC8-8AD1-16A27B1253E1}"/>
    <hyperlink ref="M1218" r:id="rId1217" xr:uid="{A0DD8E87-5DC6-4EB5-81A0-32A028FBD1F3}"/>
    <hyperlink ref="M1219" r:id="rId1218" xr:uid="{D5BDA8C7-7A58-4968-9660-BA63EC798AB6}"/>
    <hyperlink ref="M1220" r:id="rId1219" xr:uid="{9DEB9EB7-2B80-418A-93F0-5D22238277E5}"/>
    <hyperlink ref="M1221" r:id="rId1220" xr:uid="{10C33C9B-D133-4C31-B007-B03D19C4F998}"/>
    <hyperlink ref="M1222" r:id="rId1221" xr:uid="{DF7EC65C-238B-451F-8E84-11A35B4FBEDF}"/>
    <hyperlink ref="M1223" r:id="rId1222" xr:uid="{41E93A72-336F-41CA-BE17-AC8BF06E359B}"/>
    <hyperlink ref="M1224" r:id="rId1223" xr:uid="{F095EC49-3A71-4FBC-BA9E-1722C506C86C}"/>
    <hyperlink ref="M1225" r:id="rId1224" xr:uid="{9619318B-2A04-49EC-B199-7C09F070E692}"/>
    <hyperlink ref="M1226" r:id="rId1225" xr:uid="{7C76DFF5-B64E-4396-BC39-BAE77BE5714C}"/>
    <hyperlink ref="M1227" r:id="rId1226" xr:uid="{7F6DF7AD-5799-449C-9067-F9DC87D2795F}"/>
    <hyperlink ref="M1228" r:id="rId1227" xr:uid="{3A8F0BD1-F78B-4C6B-98BC-8B1CE92986BF}"/>
    <hyperlink ref="M1229" r:id="rId1228" xr:uid="{082F140A-CA3A-48BB-9E1C-4AE3501DB466}"/>
    <hyperlink ref="M1230" r:id="rId1229" xr:uid="{33C907B8-C853-4212-A0E4-495E8E5E89BA}"/>
    <hyperlink ref="M1231" r:id="rId1230" xr:uid="{A0258A72-6586-440A-A512-A7F7FC25E8C8}"/>
    <hyperlink ref="M1232" r:id="rId1231" xr:uid="{C4ECDCC4-9EF3-49C4-BD85-21400638220E}"/>
    <hyperlink ref="M1233" r:id="rId1232" xr:uid="{C1F3F43A-7282-4533-828E-BF2D21D24C2C}"/>
    <hyperlink ref="M1234" r:id="rId1233" xr:uid="{726F5718-9C66-4697-9812-F7022B97C633}"/>
    <hyperlink ref="M1235" r:id="rId1234" xr:uid="{74D10BDA-6A15-4609-80B0-6749A4F2E7C2}"/>
    <hyperlink ref="M1236" r:id="rId1235" xr:uid="{A4586638-C233-4C13-8ABA-8D1899FDB74A}"/>
    <hyperlink ref="M1237" r:id="rId1236" xr:uid="{784EB2A8-E5B4-4B59-9E4B-D564487351C5}"/>
    <hyperlink ref="M1238" r:id="rId1237" xr:uid="{2E9441FC-439D-47A2-B7BE-9015A1E4B504}"/>
    <hyperlink ref="M1239" r:id="rId1238" xr:uid="{0005BAA8-C80C-4986-AE25-A379F2411B28}"/>
    <hyperlink ref="M1240" r:id="rId1239" xr:uid="{D2D40813-CE55-4436-AAA0-EDAA0514D8C4}"/>
    <hyperlink ref="M1241" r:id="rId1240" xr:uid="{10D1402D-910E-4C48-B10F-6D8D37E327C0}"/>
    <hyperlink ref="M1242" r:id="rId1241" xr:uid="{745E50FE-FCA7-486A-B8EA-51069976A45B}"/>
    <hyperlink ref="M1243" r:id="rId1242" xr:uid="{C45BB486-396D-4C08-A874-7CFE9A6C50DB}"/>
    <hyperlink ref="M1244" r:id="rId1243" xr:uid="{21DEBBF7-4A30-4FF5-94FC-00EC15FAA9F4}"/>
    <hyperlink ref="M1245" r:id="rId1244" xr:uid="{2D874AF9-A7C9-4DF4-BF20-FF53E1113BFE}"/>
    <hyperlink ref="M1246" r:id="rId1245" xr:uid="{C7517C23-88F3-47A4-99C3-7094A1AB650E}"/>
    <hyperlink ref="M1247" r:id="rId1246" xr:uid="{DDB6B717-407A-41C5-A6AE-A558139084F6}"/>
    <hyperlink ref="M1248" r:id="rId1247" xr:uid="{732F801D-AC47-4570-B5E7-4CCD710DD574}"/>
    <hyperlink ref="M1249" r:id="rId1248" xr:uid="{62A2FAAA-129D-4631-9404-F5B2245372B3}"/>
    <hyperlink ref="M1250" r:id="rId1249" xr:uid="{E0F8FA56-26F4-4467-90D3-B2A8D286B8A0}"/>
    <hyperlink ref="M1251" r:id="rId1250" xr:uid="{920CF9FE-3585-4CCC-95CB-EF49FB67A6EA}"/>
    <hyperlink ref="M1252" r:id="rId1251" xr:uid="{63057871-EED5-4966-88BD-4ABBDD2518BC}"/>
    <hyperlink ref="M1253" r:id="rId1252" xr:uid="{64BC20F5-5E21-4CD0-8D66-0D945B3B7335}"/>
    <hyperlink ref="M1254" r:id="rId1253" xr:uid="{A8A5B441-35D4-4BE7-926E-68A23C9189D8}"/>
    <hyperlink ref="M1255" r:id="rId1254" xr:uid="{5EB427EE-BB7E-494B-B694-E363D1E3F735}"/>
    <hyperlink ref="M1256" r:id="rId1255" xr:uid="{1039330A-45D3-496F-90C5-7F9BE8AD7D61}"/>
    <hyperlink ref="M1257" r:id="rId1256" xr:uid="{D18F2889-631B-4C1C-A974-C57FAC8971F8}"/>
    <hyperlink ref="M1258" r:id="rId1257" xr:uid="{26BD2746-419E-4312-A461-416E86DF5EA9}"/>
    <hyperlink ref="M1259" r:id="rId1258" xr:uid="{6BE4EB87-0488-4C34-8E65-769B801BA69D}"/>
    <hyperlink ref="M1260" r:id="rId1259" xr:uid="{0B2C7E70-F764-4376-98FA-28B5C2F486AC}"/>
    <hyperlink ref="M1261" r:id="rId1260" xr:uid="{238C5701-10AE-4244-B2AB-F88F1B4CCFBA}"/>
    <hyperlink ref="M1262" r:id="rId1261" xr:uid="{1C856ED6-9766-4F95-8BB4-8B4498B195F2}"/>
    <hyperlink ref="M1263" r:id="rId1262" xr:uid="{7BE9067B-1720-4F62-958A-668EE403357C}"/>
    <hyperlink ref="M1264" r:id="rId1263" xr:uid="{AC4228DE-6E10-49B3-8E7F-EFC1668A26B4}"/>
    <hyperlink ref="M1265" r:id="rId1264" xr:uid="{A85CB5A3-9CA6-4B89-BA63-B09B649DCD97}"/>
    <hyperlink ref="M1266" r:id="rId1265" xr:uid="{CB576C61-A3FC-413C-98BD-0D7C08E7FCB1}"/>
    <hyperlink ref="M1267" r:id="rId1266" xr:uid="{05BA6703-D8C0-42F5-BC3C-C4C76CE88648}"/>
    <hyperlink ref="M1268" r:id="rId1267" xr:uid="{DF8308CD-D6B1-48D2-9D59-3BA9699EBC1F}"/>
    <hyperlink ref="M1269" r:id="rId1268" xr:uid="{0349E34C-59F4-4F07-AEAC-1E3BE739DD95}"/>
    <hyperlink ref="M1270" r:id="rId1269" xr:uid="{E43229BB-8442-472A-AABB-0BBD5252DD29}"/>
    <hyperlink ref="M1271" r:id="rId1270" xr:uid="{7AD6D908-66BF-46B0-9BD0-16F64289415D}"/>
    <hyperlink ref="M1272" r:id="rId1271" xr:uid="{A8EEA7A0-A8EE-4AAA-8EBA-7DCAAD3E0D9D}"/>
    <hyperlink ref="M1273" r:id="rId1272" xr:uid="{0E8BAA20-58A1-44D4-B42B-1348A24571EE}"/>
    <hyperlink ref="M1274" r:id="rId1273" xr:uid="{B9DEBFEB-0AD8-41AA-B734-CF98D00C6C6B}"/>
    <hyperlink ref="M1275" r:id="rId1274" xr:uid="{C701AAF5-A345-4EAE-9BD1-EE38F15173CE}"/>
    <hyperlink ref="M1276" r:id="rId1275" xr:uid="{2C3854B2-3EA8-4C75-B32B-7E81AC6563BE}"/>
    <hyperlink ref="M1277" r:id="rId1276" xr:uid="{0689C033-178E-4ECE-AB0B-5C509D067E44}"/>
    <hyperlink ref="M1278" r:id="rId1277" xr:uid="{26D7CE16-525D-4319-ABE0-8A0263DE3CE8}"/>
    <hyperlink ref="M1279" r:id="rId1278" xr:uid="{14E569DE-8EA1-4386-BEEB-4BE180B17073}"/>
    <hyperlink ref="M1280" r:id="rId1279" xr:uid="{355A02AF-3214-4205-A25D-B2F46ECC72ED}"/>
    <hyperlink ref="M1281" r:id="rId1280" xr:uid="{C1EF3CED-9BFF-4A8B-B909-D8C9F3B669DA}"/>
    <hyperlink ref="M1282" r:id="rId1281" xr:uid="{D415EB2E-1EB1-4229-B977-0A50B7A1C162}"/>
    <hyperlink ref="M1283" r:id="rId1282" xr:uid="{0AB46117-88A2-47A5-A18F-06FF1A65F92F}"/>
    <hyperlink ref="M1284" r:id="rId1283" xr:uid="{5DF3D2EA-29B9-4CC3-88DE-C9C49D7A6790}"/>
    <hyperlink ref="M1285" r:id="rId1284" xr:uid="{BBF1F1FE-C5B7-4FD2-AB91-C850F2D7FA5F}"/>
    <hyperlink ref="M1286" r:id="rId1285" xr:uid="{84AF683E-43F4-4186-8392-A6E533D280EC}"/>
    <hyperlink ref="M1287" r:id="rId1286" xr:uid="{CC4E7DA4-9D9B-4818-AC4C-35EFE5B18AF1}"/>
    <hyperlink ref="M1288" r:id="rId1287" xr:uid="{9548DB56-170A-46F5-BCC0-A46DDD910A4A}"/>
    <hyperlink ref="M1289" r:id="rId1288" xr:uid="{28F56103-C60E-4DEB-87E1-7D5DED296787}"/>
    <hyperlink ref="M1290" r:id="rId1289" xr:uid="{5141A4C2-BFC7-443E-BDB6-48F3BEF6BA2D}"/>
    <hyperlink ref="M1291" r:id="rId1290" xr:uid="{CF8BCD26-7C36-4C92-A99B-3093A211EBA7}"/>
    <hyperlink ref="M1292" r:id="rId1291" xr:uid="{58FB1BB9-6218-4B3F-A56C-5253121EEBC0}"/>
    <hyperlink ref="M1293" r:id="rId1292" xr:uid="{25DAEC4B-AA6D-430E-8783-642011FD6BA9}"/>
    <hyperlink ref="M1294" r:id="rId1293" xr:uid="{41F035DF-F676-4DBC-B388-1580093E18F6}"/>
    <hyperlink ref="M1295" r:id="rId1294" xr:uid="{87D5A000-0CBD-4996-AB64-DBD26DAE822C}"/>
    <hyperlink ref="M1296" r:id="rId1295" xr:uid="{77336613-ECB4-4277-9643-7DE09993AED8}"/>
    <hyperlink ref="M1297" r:id="rId1296" xr:uid="{1D280303-3C01-46CB-8870-D95BC14A6D23}"/>
    <hyperlink ref="M1298" r:id="rId1297" xr:uid="{E18B91B6-E395-4644-9A62-256076F74A76}"/>
    <hyperlink ref="M1299" r:id="rId1298" xr:uid="{06182A36-A7AE-4648-9F7E-FDCFF4DFCFD6}"/>
    <hyperlink ref="M1300" r:id="rId1299" xr:uid="{D724F31C-40E2-447D-A050-01C367EBA381}"/>
    <hyperlink ref="M1301" r:id="rId1300" xr:uid="{0170CF73-5E69-4746-BED4-7EE6386973E1}"/>
    <hyperlink ref="M1302" r:id="rId1301" xr:uid="{FD1E9C20-BB46-41B5-B736-26BE94EC77EC}"/>
    <hyperlink ref="M1303" r:id="rId1302" xr:uid="{5F810794-EAFD-4A39-B4A4-1C5097C45889}"/>
    <hyperlink ref="M1304" r:id="rId1303" xr:uid="{DD85CA55-209E-434A-96B4-9C4862DE98DD}"/>
    <hyperlink ref="M1305" r:id="rId1304" xr:uid="{AD5823FF-4034-4FB8-94C0-97BD6CB750B4}"/>
    <hyperlink ref="M1306" r:id="rId1305" xr:uid="{A83D8065-181B-402C-8BF1-CAA81B9F88CA}"/>
    <hyperlink ref="M1307" r:id="rId1306" xr:uid="{073E0F60-1BD8-4932-92D9-31138AE7F89C}"/>
    <hyperlink ref="M1308" r:id="rId1307" xr:uid="{66316D7C-FC4B-43B6-9F3B-5B165D9E1AFF}"/>
    <hyperlink ref="M1309" r:id="rId1308" xr:uid="{02ABA60E-842C-4074-BB17-F9E3DD8DB2AD}"/>
    <hyperlink ref="M1310" r:id="rId1309" xr:uid="{1836A28F-35D8-4C1C-88BC-0A4A518AF5EC}"/>
    <hyperlink ref="M1311" r:id="rId1310" xr:uid="{4F52B0D6-D03F-4979-BC32-8344977C81FB}"/>
    <hyperlink ref="M1312" r:id="rId1311" xr:uid="{D8748940-E006-42C0-A9FA-ADA63B65BF36}"/>
    <hyperlink ref="M1313" r:id="rId1312" xr:uid="{AC519C4A-546A-4E9F-ABCC-45485F71D828}"/>
    <hyperlink ref="M1314" r:id="rId1313" xr:uid="{0310AC8E-751F-4AEA-88FF-71B1EDF45E89}"/>
    <hyperlink ref="M1315" r:id="rId1314" xr:uid="{8695E271-6535-4B58-8C19-EC3DC7DC26B4}"/>
    <hyperlink ref="M1316" r:id="rId1315" xr:uid="{572A7417-B8C9-4F0F-88F4-4AF9694A4F20}"/>
    <hyperlink ref="M1317" r:id="rId1316" xr:uid="{B1C7A06E-A725-4DD0-A5B3-8B0D281B84BC}"/>
    <hyperlink ref="M1318" r:id="rId1317" xr:uid="{ABD59204-3BCD-490A-BAFA-0DFC15905783}"/>
    <hyperlink ref="M1319" r:id="rId1318" xr:uid="{ABA56039-0FFE-49BF-89EF-AF3647FF7555}"/>
    <hyperlink ref="M1320" r:id="rId1319" xr:uid="{D12BA2B4-2BE1-40E7-9590-AFE7AA3D2F4E}"/>
    <hyperlink ref="M1321" r:id="rId1320" xr:uid="{77E931B9-24ED-49F8-98D1-F5E133D583C1}"/>
    <hyperlink ref="M1322" r:id="rId1321" xr:uid="{40C912B3-09D3-4E15-B835-99DF6E6B8189}"/>
    <hyperlink ref="M1323" r:id="rId1322" xr:uid="{44D72F3A-DB7F-4D8A-BC6C-96A97E534776}"/>
    <hyperlink ref="M1324" r:id="rId1323" xr:uid="{A62F5ACD-5B0D-4040-B8D6-EA9FF676D172}"/>
    <hyperlink ref="M1325" r:id="rId1324" xr:uid="{8475AE12-612A-4221-80D0-B6590A0AC1D6}"/>
    <hyperlink ref="M1326" r:id="rId1325" xr:uid="{FB869DFE-2C1A-45A7-941B-1BDAA877F1C4}"/>
    <hyperlink ref="M1327" r:id="rId1326" xr:uid="{0881178B-8392-44E5-A736-CB6A9FD389BB}"/>
    <hyperlink ref="M1328" r:id="rId1327" xr:uid="{20F3B2BF-2DB6-4EED-8225-EAB92F67A071}"/>
    <hyperlink ref="M1329" r:id="rId1328" xr:uid="{B97EE620-37C1-490E-84C9-EAB3E34C6409}"/>
    <hyperlink ref="M1330" r:id="rId1329" xr:uid="{E4A77EC8-F3FE-4EAC-B991-B905E04F4B45}"/>
    <hyperlink ref="M1331" r:id="rId1330" xr:uid="{40EB409E-C5FE-4F27-8D09-2218B1C9C1FA}"/>
    <hyperlink ref="M1332" r:id="rId1331" xr:uid="{953CDEE0-153A-4CE1-8EE4-439A6A8CB1DF}"/>
    <hyperlink ref="M1333" r:id="rId1332" xr:uid="{82C0C4ED-B1A7-4428-88A5-659FE65C5E53}"/>
    <hyperlink ref="M1334" r:id="rId1333" xr:uid="{7E149982-4B49-43D8-8FF3-B4AEABA14688}"/>
    <hyperlink ref="M1335" r:id="rId1334" xr:uid="{B2586D83-217D-48A9-B717-C7EB4799852A}"/>
    <hyperlink ref="M1336" r:id="rId1335" xr:uid="{CACE2B19-7BC1-4B2D-97F0-2EBCAC79F63D}"/>
    <hyperlink ref="M1337" r:id="rId1336" xr:uid="{2867A3BF-2CB6-4DAF-A7FE-2368B0E4A4A0}"/>
    <hyperlink ref="M1338" r:id="rId1337" xr:uid="{2AD05212-FBBB-4EB1-AFE9-89FA8791BAF0}"/>
    <hyperlink ref="M1339" r:id="rId1338" xr:uid="{A90AB013-1CD1-43B1-87C1-1C619F923ACE}"/>
    <hyperlink ref="M1340" r:id="rId1339" xr:uid="{7BEEDCEB-AE80-42F7-98DF-024EEF575117}"/>
    <hyperlink ref="M1341" r:id="rId1340" xr:uid="{CE746D87-4F0E-4721-A840-563FBE18B45C}"/>
    <hyperlink ref="M1342" r:id="rId1341" xr:uid="{133AAB4B-F682-44E8-91E5-9368F68BF62C}"/>
    <hyperlink ref="M1343" r:id="rId1342" xr:uid="{182A9D21-2FA3-4049-A4C4-F0E9AEB39CBE}"/>
    <hyperlink ref="M1344" r:id="rId1343" xr:uid="{CA85B335-4B58-4B0E-911B-AC2CC9B48CA6}"/>
    <hyperlink ref="M1345" r:id="rId1344" xr:uid="{79413E8C-F78F-48CB-9382-41EEB5E4FB46}"/>
    <hyperlink ref="M1346" r:id="rId1345" xr:uid="{9A027E4F-E794-47A6-859A-8DECECC0F199}"/>
    <hyperlink ref="M1347" r:id="rId1346" xr:uid="{6A2D338A-2857-46BB-A429-FA69FC73738B}"/>
    <hyperlink ref="M1348" r:id="rId1347" xr:uid="{06A36876-E586-4017-910D-1F2C9D650583}"/>
    <hyperlink ref="M1349" r:id="rId1348" xr:uid="{CDA73175-5182-4571-A56C-43D823A93675}"/>
    <hyperlink ref="M1350" r:id="rId1349" xr:uid="{34C91238-2CB9-420E-A9CD-A5BFC2FF12FF}"/>
    <hyperlink ref="M1351" r:id="rId1350" xr:uid="{7820DFD7-521A-478C-9B34-5C2C54E415B3}"/>
    <hyperlink ref="M1352" r:id="rId1351" xr:uid="{F4493451-BE1A-413B-AF1F-0F64B16D5C24}"/>
    <hyperlink ref="M1353" r:id="rId1352" xr:uid="{8F961859-C768-49E0-8417-23038AEE2D2A}"/>
    <hyperlink ref="M1354" r:id="rId1353" xr:uid="{BCDF12CE-BD58-4292-A9C6-3975F4C4D1C1}"/>
    <hyperlink ref="M1355" r:id="rId1354" xr:uid="{D95A5A05-AEDD-44D7-BEF1-68C73F4A8A33}"/>
    <hyperlink ref="M1356" r:id="rId1355" xr:uid="{5BEDF8B3-8748-461A-8BA5-BBC58D1BA401}"/>
    <hyperlink ref="M1357" r:id="rId1356" xr:uid="{DC2EC4C0-3D8F-402C-816A-54199E18BE52}"/>
    <hyperlink ref="M1358" r:id="rId1357" xr:uid="{F6BB30BF-EAC6-4DF0-B7EF-B10F82C0D85C}"/>
    <hyperlink ref="M1359" r:id="rId1358" xr:uid="{61A00295-10F4-415C-A0F1-923A4621F74B}"/>
    <hyperlink ref="M1360" r:id="rId1359" xr:uid="{4F12F641-E0CE-4D0B-821D-5EB29FDAC64C}"/>
    <hyperlink ref="M1361" r:id="rId1360" xr:uid="{E7FE5E32-6008-406B-9401-203D4AAA9DE6}"/>
    <hyperlink ref="M1362" r:id="rId1361" xr:uid="{FF2BDDA0-F2C4-49AB-ABB7-1BCF4A460287}"/>
    <hyperlink ref="M1363" r:id="rId1362" xr:uid="{7CE75496-DA48-41B3-9927-05EA6DDB525B}"/>
    <hyperlink ref="M1364" r:id="rId1363" xr:uid="{0043E9C2-E3C5-4C9C-B05C-DEB50742DE69}"/>
    <hyperlink ref="M1365" r:id="rId1364" xr:uid="{49BCCA78-8F9E-42A2-9AD9-7F795956291A}"/>
    <hyperlink ref="M1366" r:id="rId1365" xr:uid="{D3E65943-ECB1-4947-8025-96CBD6F3D864}"/>
    <hyperlink ref="M1367" r:id="rId1366" xr:uid="{3493B8C8-B4AA-4DCE-A4ED-87B04E760798}"/>
    <hyperlink ref="M1368" r:id="rId1367" xr:uid="{C2136745-B286-48AC-BA06-0A9BB6A52816}"/>
    <hyperlink ref="M1369" r:id="rId1368" xr:uid="{27754D10-C87A-4B7D-BE97-9B12E190765D}"/>
    <hyperlink ref="M1370" r:id="rId1369" xr:uid="{EFBD4463-FAF4-4D39-BC89-91A8D6259687}"/>
    <hyperlink ref="M1371" r:id="rId1370" xr:uid="{DDED93C6-ED8B-4417-AF7A-836E51CD7863}"/>
    <hyperlink ref="M1372" r:id="rId1371" xr:uid="{15EF5F8E-884C-46C0-92C6-620150E87112}"/>
    <hyperlink ref="M1373" r:id="rId1372" xr:uid="{D46015D4-9FED-40BE-B8C3-B1A0842D8F3F}"/>
    <hyperlink ref="M1374" r:id="rId1373" xr:uid="{AE81660C-330D-4F24-BE09-E799948DF3C7}"/>
    <hyperlink ref="M1375" r:id="rId1374" xr:uid="{2BF7F59D-FEA0-4E4F-9F0D-D3B89971AC55}"/>
    <hyperlink ref="M1376" r:id="rId1375" xr:uid="{4A6A1481-1CF5-4C42-86CD-418A258F5144}"/>
    <hyperlink ref="M1377" r:id="rId1376" xr:uid="{1EBB20A8-A6A6-4AD6-82C2-21F480D09BF8}"/>
    <hyperlink ref="M1378" r:id="rId1377" xr:uid="{CE688219-2D20-4868-824C-FFFE56666DB3}"/>
    <hyperlink ref="M1379" r:id="rId1378" xr:uid="{100544DC-D6D3-40E1-9A0A-921F019E7F39}"/>
    <hyperlink ref="M1380" r:id="rId1379" xr:uid="{F473229A-2904-4F82-9BE8-F14CF1B0599E}"/>
    <hyperlink ref="M1381" r:id="rId1380" xr:uid="{766AB6EF-E635-41B7-92D1-3492CDBD4DFF}"/>
    <hyperlink ref="M1382" r:id="rId1381" xr:uid="{AE1FE003-E1AC-4C27-8A53-E6B6AE204229}"/>
    <hyperlink ref="M1383" r:id="rId1382" xr:uid="{5AF55890-9BA3-49F6-A6CB-FE6C36E484CC}"/>
    <hyperlink ref="M1384" r:id="rId1383" xr:uid="{5B78291C-DED3-47F6-BE31-2F04F1F4488A}"/>
    <hyperlink ref="M1385" r:id="rId1384" xr:uid="{6C8C264C-9578-420A-BD83-50415B93D7D7}"/>
    <hyperlink ref="M1386" r:id="rId1385" xr:uid="{F2657403-EC40-4663-BAF0-B135FAE1F6FC}"/>
    <hyperlink ref="M1387" r:id="rId1386" xr:uid="{A510DDE5-89BF-4A05-BFF4-6A78113790EF}"/>
    <hyperlink ref="M1388" r:id="rId1387" xr:uid="{19F2CE20-C3AC-4022-968E-DCC6092FF4BF}"/>
    <hyperlink ref="M1389" r:id="rId1388" xr:uid="{48391CFD-9648-44B6-9889-F9C8882E1EE5}"/>
    <hyperlink ref="M1390" r:id="rId1389" xr:uid="{13A1E082-B6D6-442E-ACF4-A7CF45A17968}"/>
    <hyperlink ref="M1391" r:id="rId1390" xr:uid="{CC19294C-DB52-42A8-880B-F14FAC6D7A22}"/>
    <hyperlink ref="M1392" r:id="rId1391" xr:uid="{DFDC06EF-432C-4676-A91E-F7AE54168DC5}"/>
    <hyperlink ref="M1393" r:id="rId1392" xr:uid="{5844A4C9-7184-4E91-9948-46767F577CAE}"/>
    <hyperlink ref="M1394" r:id="rId1393" xr:uid="{1103FFBC-7872-4831-9721-DC8AF1E23E92}"/>
    <hyperlink ref="M1395" r:id="rId1394" xr:uid="{8477569F-E9B9-4321-B03B-C3CC7C93BF13}"/>
    <hyperlink ref="M1396" r:id="rId1395" xr:uid="{D2E7249D-B8F6-4F5F-8E6E-7393E54FEF85}"/>
    <hyperlink ref="M1397" r:id="rId1396" xr:uid="{FC92BDBA-0438-48D9-BF27-A224195DF273}"/>
    <hyperlink ref="M1398" r:id="rId1397" xr:uid="{1A73201C-B7C3-4EFB-9FCC-D920D65F5E7E}"/>
    <hyperlink ref="M1399" r:id="rId1398" xr:uid="{860311BE-23B6-4773-9BDC-5DB146813408}"/>
    <hyperlink ref="M1400" r:id="rId1399" xr:uid="{F6E3671B-C473-4B85-9D97-18D6A3A19400}"/>
    <hyperlink ref="M1401" r:id="rId1400" xr:uid="{24BD5CE7-7F50-4C77-B9B2-29EF451FFD9E}"/>
    <hyperlink ref="M1402" r:id="rId1401" xr:uid="{23B75BE0-0618-4F5B-97CA-90F61D54D76F}"/>
    <hyperlink ref="M1403" r:id="rId1402" xr:uid="{143E5432-CD5D-4DE6-A7BD-7080D5D58D1C}"/>
    <hyperlink ref="M1404" r:id="rId1403" xr:uid="{E0E6EE5D-AD36-4181-A3EE-A249B85B1493}"/>
    <hyperlink ref="M1405" r:id="rId1404" xr:uid="{7FCE6F4E-4426-458E-A5A7-81A0F3DD6435}"/>
    <hyperlink ref="M1406" r:id="rId1405" xr:uid="{31A2F6FC-D493-42B6-8966-A00EBD6EF4F0}"/>
    <hyperlink ref="M1407" r:id="rId1406" xr:uid="{BA605459-C0B1-4C9D-85CD-2225E0806624}"/>
    <hyperlink ref="M1408" r:id="rId1407" xr:uid="{9B66B05E-05D8-4763-95AD-7A288DB349BD}"/>
    <hyperlink ref="M1409" r:id="rId1408" xr:uid="{E519AB24-313C-4BB2-B9E8-A77B90F88193}"/>
    <hyperlink ref="M1410" r:id="rId1409" xr:uid="{C6D3A99C-8946-408E-BE49-4C832911EC0B}"/>
    <hyperlink ref="M1411" r:id="rId1410" xr:uid="{CEF255F6-832A-4F4F-8C0B-F8B4FBB283E7}"/>
    <hyperlink ref="M1412" r:id="rId1411" xr:uid="{1C21DF24-3358-4FD8-AF64-7A1AE526EE41}"/>
    <hyperlink ref="M1413" r:id="rId1412" xr:uid="{94F89B7F-030E-4369-900D-19929399F0CF}"/>
    <hyperlink ref="M1414" r:id="rId1413" xr:uid="{C560E05A-7406-40DA-914B-E397543C03E2}"/>
    <hyperlink ref="M1415" r:id="rId1414" xr:uid="{E048D2A5-33EB-47E8-B28C-F1ECA81ED897}"/>
    <hyperlink ref="M1416" r:id="rId1415" xr:uid="{565479FB-A8C1-4BBE-8C94-6600608CFC1B}"/>
    <hyperlink ref="M1417" r:id="rId1416" xr:uid="{80AE8E53-CB14-430F-B787-8BF473AA99FF}"/>
    <hyperlink ref="M1418" r:id="rId1417" xr:uid="{666CDD0B-7ECE-4C15-9FC4-566750178E0D}"/>
    <hyperlink ref="M1419" r:id="rId1418" xr:uid="{1CC2E2BD-EE92-4762-9B47-4BA076572DEA}"/>
    <hyperlink ref="M1420" r:id="rId1419" xr:uid="{AA032176-8076-47DE-87A6-1B29A36BB399}"/>
    <hyperlink ref="M1421" r:id="rId1420" xr:uid="{51D89E23-F8FF-4601-A66F-4B829995058B}"/>
    <hyperlink ref="M1422" r:id="rId1421" xr:uid="{F8EB250F-A915-4D8C-8B6C-8FC7179FEC7C}"/>
    <hyperlink ref="M1423" r:id="rId1422" xr:uid="{E671B43D-CB8D-4A16-8EBE-D572DEF38655}"/>
    <hyperlink ref="M1424" r:id="rId1423" xr:uid="{D1C11B88-2E2A-47AB-B4E0-4E7483A4052D}"/>
    <hyperlink ref="M1425" r:id="rId1424" xr:uid="{946A750C-6D79-4B45-B657-BD56A168B474}"/>
    <hyperlink ref="M1426" r:id="rId1425" xr:uid="{AEF90865-4767-47D9-A4D0-1983B72963AF}"/>
    <hyperlink ref="M1427" r:id="rId1426" xr:uid="{F1E39BBF-1036-4ABE-8406-BAFA2F56466B}"/>
    <hyperlink ref="M1428" r:id="rId1427" xr:uid="{30125B8A-E312-4922-8AF9-7ACC37C2C0FF}"/>
    <hyperlink ref="M1429" r:id="rId1428" xr:uid="{996DF21E-F650-4871-BBDE-3CEEF0C0152F}"/>
    <hyperlink ref="M1430" r:id="rId1429" xr:uid="{0FFDFC1A-8BFD-4C25-8345-BD7D95116CAF}"/>
    <hyperlink ref="M1431" r:id="rId1430" xr:uid="{A130DDAA-B2D5-4197-B70C-29B71CA8846A}"/>
    <hyperlink ref="M1432" r:id="rId1431" xr:uid="{5868244D-FFD3-4341-9C7A-D2E3D207D88E}"/>
    <hyperlink ref="M1433" r:id="rId1432" xr:uid="{391B1E33-8CBD-4A72-97BB-1D25D482D70E}"/>
    <hyperlink ref="M1434" r:id="rId1433" xr:uid="{61BC214C-98FD-44C5-8B05-468F8F1AA544}"/>
    <hyperlink ref="M1435" r:id="rId1434" xr:uid="{78BB0E34-6E6E-40F4-B0BC-8988E55C9678}"/>
    <hyperlink ref="M1436" r:id="rId1435" xr:uid="{CC29458A-47DC-43F6-818B-487BE32571DD}"/>
    <hyperlink ref="M1437" r:id="rId1436" xr:uid="{6FA34C8D-54F1-4139-BA3A-95D0BE71549C}"/>
    <hyperlink ref="M1438" r:id="rId1437" xr:uid="{90069022-82E2-4C73-89AA-628FD9872E41}"/>
    <hyperlink ref="M1439" r:id="rId1438" xr:uid="{23333ECF-5216-41C2-B399-E5080832C24D}"/>
    <hyperlink ref="M1440" r:id="rId1439" xr:uid="{70E484DE-0A04-40E5-A3C7-C8AAFD84E909}"/>
    <hyperlink ref="M1441" r:id="rId1440" xr:uid="{B3B11C48-FC25-4DFC-884F-FF0B3D0BF6F3}"/>
    <hyperlink ref="M1442" r:id="rId1441" xr:uid="{540B79B5-DDC4-4E35-804A-20692F0C579F}"/>
    <hyperlink ref="M1443" r:id="rId1442" xr:uid="{FA7DA3EF-23B8-4206-80CE-53DE275CE9E1}"/>
    <hyperlink ref="M1444" r:id="rId1443" xr:uid="{058AD82E-A0B6-4B47-BCB0-F74791355CC6}"/>
    <hyperlink ref="M1445" r:id="rId1444" xr:uid="{3B593422-BACF-4395-8544-2A2F7B82A260}"/>
    <hyperlink ref="M1446" r:id="rId1445" xr:uid="{7BDB8F00-4C53-4F83-BE92-31A554817653}"/>
    <hyperlink ref="M1447" r:id="rId1446" xr:uid="{BFE299AC-860B-4B58-A29B-87D78E892FDA}"/>
    <hyperlink ref="M1448" r:id="rId1447" xr:uid="{3C3F1EB3-8DB2-40CA-BE22-722AE977525C}"/>
    <hyperlink ref="M1449" r:id="rId1448" xr:uid="{0BBE3E51-E021-4831-8EAE-BBCD03B05F1A}"/>
    <hyperlink ref="M1450" r:id="rId1449" xr:uid="{0A8A6B97-57D4-488B-827D-29019CC07752}"/>
    <hyperlink ref="M1451" r:id="rId1450" xr:uid="{284A5B28-D81C-4612-835E-5E5CB510C1F6}"/>
    <hyperlink ref="M1452" r:id="rId1451" xr:uid="{7B4CDD7A-6AB6-4716-96F6-3659488D9238}"/>
    <hyperlink ref="M1453" r:id="rId1452" xr:uid="{68FAD5F5-2F3D-4084-916C-324EBAAF40AE}"/>
    <hyperlink ref="M1454" r:id="rId1453" xr:uid="{05D70F02-A8CB-4BB5-B501-32653E74069E}"/>
    <hyperlink ref="M1455" r:id="rId1454" xr:uid="{FC32A5C9-A093-4423-A6D1-FB912911BC88}"/>
    <hyperlink ref="M1456" r:id="rId1455" xr:uid="{A58B2E04-A1D9-4C00-B563-06351C425231}"/>
    <hyperlink ref="M1457" r:id="rId1456" xr:uid="{A76BB5E6-6237-4B62-900B-1A849D4DF8DE}"/>
    <hyperlink ref="M1458" r:id="rId1457" xr:uid="{69A0DC21-9282-48C6-BC25-1B836CFF051C}"/>
    <hyperlink ref="M1459" r:id="rId1458" xr:uid="{62A08C59-634A-474F-ABAD-DFF03F2964DE}"/>
    <hyperlink ref="M1460" r:id="rId1459" xr:uid="{1233FCB5-8883-4CC9-AE95-9CD609041BD4}"/>
    <hyperlink ref="M1461" r:id="rId1460" xr:uid="{702F8C23-E240-428F-AFED-F640A883D1E7}"/>
    <hyperlink ref="M1462" r:id="rId1461" xr:uid="{BA85B0AF-D244-4DAC-9033-4592001118B8}"/>
    <hyperlink ref="M1463" r:id="rId1462" xr:uid="{43CD2396-ED46-415B-B3EA-B07885B56163}"/>
    <hyperlink ref="M1464" r:id="rId1463" xr:uid="{E0800D2C-B984-45B8-B90E-D16D04693B20}"/>
    <hyperlink ref="M1465" r:id="rId1464" xr:uid="{D419E424-C0CA-4119-A0B8-C4DC80F1F947}"/>
    <hyperlink ref="M1466" r:id="rId1465" xr:uid="{A1BD46CB-FFC4-489F-8D84-96C8F33E00F5}"/>
    <hyperlink ref="M1467" r:id="rId1466" xr:uid="{EA13ADD4-E612-419C-8D0E-E51BA7B30A20}"/>
    <hyperlink ref="M1468" r:id="rId1467" xr:uid="{19634692-C5AB-4CF3-8CAF-7D2D7CB3D6E5}"/>
    <hyperlink ref="M1469" r:id="rId1468" xr:uid="{1F28D3B0-CDEF-4B82-AD9D-174D74C2078F}"/>
    <hyperlink ref="M1470" r:id="rId1469" xr:uid="{72069847-130B-46FA-B414-EAAD6850B9A3}"/>
    <hyperlink ref="M1471" r:id="rId1470" xr:uid="{2DD2DBC0-C1AD-40B3-AAD7-2264D2253A5D}"/>
    <hyperlink ref="M1472" r:id="rId1471" xr:uid="{82F8A0D9-3A5D-4929-84B0-F71113B6D9AD}"/>
    <hyperlink ref="M1473" r:id="rId1472" xr:uid="{CB06A7FA-CBBD-420E-A7E9-64CF91A66AD4}"/>
    <hyperlink ref="M1474" r:id="rId1473" xr:uid="{73560711-4FB6-401D-9DA2-0F1C2018FCED}"/>
    <hyperlink ref="M1475" r:id="rId1474" xr:uid="{E7A839F2-6BD7-4EDC-83BF-33D158777D03}"/>
    <hyperlink ref="M1476" r:id="rId1475" xr:uid="{C6EE08EC-3F3F-4C87-940E-2EBBF453509B}"/>
    <hyperlink ref="M1477" r:id="rId1476" xr:uid="{3D5AD153-ADC0-4556-A736-C6267902E88E}"/>
    <hyperlink ref="M1478" r:id="rId1477" xr:uid="{6DD9760F-0FBD-46A8-AF04-E164CAAFE93E}"/>
    <hyperlink ref="M1479" r:id="rId1478" xr:uid="{44CFB2B1-0960-47EA-8FBB-F66CF43487CC}"/>
    <hyperlink ref="M1480" r:id="rId1479" xr:uid="{00DD606D-3C34-435A-9F0E-E7018FB7150C}"/>
    <hyperlink ref="M1481" r:id="rId1480" xr:uid="{8072D12B-029D-4ED1-99B9-65A883CD050E}"/>
    <hyperlink ref="M1482" r:id="rId1481" xr:uid="{2827007B-2148-4B68-8E80-DCCDE9C49057}"/>
    <hyperlink ref="M1483" r:id="rId1482" xr:uid="{AD567436-58BC-4B58-B684-DC7BCB70CC8B}"/>
    <hyperlink ref="M1484" r:id="rId1483" xr:uid="{316758A1-1574-41BB-B582-6148A74B577D}"/>
    <hyperlink ref="M1485" r:id="rId1484" xr:uid="{715C4037-8DCD-4138-9635-D206FCBD1CA8}"/>
    <hyperlink ref="M1486" r:id="rId1485" xr:uid="{105DA341-9AAE-4BFE-8705-7252413258A8}"/>
    <hyperlink ref="M1487" r:id="rId1486" xr:uid="{84BDA136-C03E-4B1F-A3DB-E1867E4F9C88}"/>
    <hyperlink ref="M1488" r:id="rId1487" xr:uid="{17BA0356-F01E-4869-8895-AB676659A870}"/>
    <hyperlink ref="M1489" r:id="rId1488" xr:uid="{0FB0EF18-9CE2-48D7-90A6-7B1C96239B3F}"/>
    <hyperlink ref="M1490" r:id="rId1489" xr:uid="{005CA75D-7123-415E-A9B6-9132D9DDE8EC}"/>
    <hyperlink ref="M1491" r:id="rId1490" xr:uid="{E3C285A0-5448-4FC9-A0D3-5A77475274E1}"/>
    <hyperlink ref="M1492" r:id="rId1491" xr:uid="{62D9078A-208C-48B8-8DA4-FD031D313E78}"/>
    <hyperlink ref="M1493" r:id="rId1492" xr:uid="{09A1A185-47CD-4252-9440-2596F7887511}"/>
    <hyperlink ref="M1494" r:id="rId1493" xr:uid="{BC6F67AC-88B0-44F2-92FE-2C0E08C8A610}"/>
    <hyperlink ref="M1495" r:id="rId1494" xr:uid="{4D9AB62E-381A-4764-AA3D-BE2F03F8F688}"/>
    <hyperlink ref="M1496" r:id="rId1495" xr:uid="{B38EE15E-77BD-4734-800A-0B7CEF0430C1}"/>
    <hyperlink ref="M1497" r:id="rId1496" xr:uid="{6C52891B-6756-45E0-84BD-24CDCB992666}"/>
    <hyperlink ref="M1498" r:id="rId1497" xr:uid="{619C5DCF-5C0D-48A3-8DCC-5024853EC694}"/>
    <hyperlink ref="M1499" r:id="rId1498" xr:uid="{651B0A7A-C505-455F-86EB-8218A72A5FCF}"/>
    <hyperlink ref="M1500" r:id="rId1499" xr:uid="{711069BC-0FC6-455A-89B2-E60F1E97C199}"/>
    <hyperlink ref="M1501" r:id="rId1500" xr:uid="{4A3280B0-5BC6-42AE-8A1F-B0665923F4C0}"/>
    <hyperlink ref="M1502" r:id="rId1501" xr:uid="{D33C467B-ACC6-48CC-A68F-FCA7154021E9}"/>
    <hyperlink ref="M1503" r:id="rId1502" xr:uid="{3791F7C8-1346-4193-839F-58F85D72BFF2}"/>
    <hyperlink ref="M1504" r:id="rId1503" xr:uid="{ABF5686F-8E31-47ED-B060-4269EBFF15F9}"/>
    <hyperlink ref="M1505" r:id="rId1504" xr:uid="{7F63827A-E093-4440-B63E-C9D1A6D2074D}"/>
    <hyperlink ref="M1506" r:id="rId1505" xr:uid="{CF55D2B0-96AC-4572-9BB5-7A59A908D5E3}"/>
    <hyperlink ref="M1507" r:id="rId1506" xr:uid="{E3854295-7E68-4CBE-AAE5-3F5EB00BDC1E}"/>
    <hyperlink ref="M1508" r:id="rId1507" xr:uid="{91151311-FC35-4E62-8171-7D52ACD25BF5}"/>
    <hyperlink ref="M1509" r:id="rId1508" xr:uid="{9D7BA09E-91EB-4789-A955-9058D60B9271}"/>
    <hyperlink ref="M1510" r:id="rId1509" xr:uid="{6E7B5A5C-4C7E-4488-9B81-01A376F6752E}"/>
    <hyperlink ref="M1511" r:id="rId1510" xr:uid="{06A0FF13-D5F3-4DE7-ABBB-D61FF6E3E9D2}"/>
    <hyperlink ref="M1512" r:id="rId1511" xr:uid="{76B0D6A4-9932-4684-BCA1-18B8C7FE803D}"/>
    <hyperlink ref="M1513" r:id="rId1512" xr:uid="{E4E55003-3AC8-4EC2-89B5-120DA8582F28}"/>
    <hyperlink ref="M1514" r:id="rId1513" xr:uid="{17745EA7-529A-45AB-8F27-86651B033E8E}"/>
    <hyperlink ref="M1515" r:id="rId1514" xr:uid="{FD684EB7-0D52-4534-B953-414F38B537D8}"/>
    <hyperlink ref="M1516" r:id="rId1515" xr:uid="{B66FAB68-C740-432F-B122-AF0342F56378}"/>
    <hyperlink ref="M1517" r:id="rId1516" xr:uid="{E5B16AF3-91A4-4AB1-91CB-5124DFB27EFF}"/>
    <hyperlink ref="M1518" r:id="rId1517" xr:uid="{2CAE4205-9807-44E6-8E42-4693799E91C7}"/>
    <hyperlink ref="M1519" r:id="rId1518" xr:uid="{F9E4239D-AA5F-4B15-A7FC-485E11807045}"/>
    <hyperlink ref="M1520" r:id="rId1519" xr:uid="{2C473FCE-F0C7-4231-9C79-9F9B088FF7C6}"/>
    <hyperlink ref="M1521" r:id="rId1520" xr:uid="{ED39A8A0-16A0-478A-8956-CBB6E5D03AEF}"/>
    <hyperlink ref="M1522" r:id="rId1521" xr:uid="{4CFA6B5D-568F-47F0-8390-B511CBC46353}"/>
    <hyperlink ref="M1523" r:id="rId1522" xr:uid="{EA0811C6-6E56-4FF9-9370-C2C89E2ACDD2}"/>
    <hyperlink ref="M1524" r:id="rId1523" xr:uid="{DFC8550C-517B-4918-A79E-01161EB77974}"/>
    <hyperlink ref="M1525" r:id="rId1524" xr:uid="{9E063123-D881-4E7F-A59A-0B1A9386EF17}"/>
    <hyperlink ref="M1526" r:id="rId1525" xr:uid="{4EADD36B-646D-48CF-8690-53CF2302BF83}"/>
    <hyperlink ref="M1527" r:id="rId1526" xr:uid="{4AC2EA74-71C4-4BEA-BA34-C635DD2B7F7C}"/>
    <hyperlink ref="M1528" r:id="rId1527" xr:uid="{80BF8871-506B-4C4B-BC87-0E63538BA36C}"/>
    <hyperlink ref="M1529" r:id="rId1528" xr:uid="{A318470E-0BE0-4AFE-ACB0-F21B1E3C12ED}"/>
    <hyperlink ref="M1530" r:id="rId1529" xr:uid="{8AB891FF-2DE8-4503-B46A-3F94B8A991A2}"/>
    <hyperlink ref="M1531" r:id="rId1530" xr:uid="{FCB072C4-3F3F-42F5-8FFD-76DC0E33439A}"/>
    <hyperlink ref="M1532" r:id="rId1531" xr:uid="{3B5A6F52-5F25-4DBB-BB05-02FF90C9594B}"/>
    <hyperlink ref="M1533" r:id="rId1532" xr:uid="{7E196223-DEE4-44D0-8AE5-E5315C5D9311}"/>
    <hyperlink ref="M1534" r:id="rId1533" xr:uid="{615A4B7D-F1B4-4C70-8325-346E2C394653}"/>
    <hyperlink ref="M1535" r:id="rId1534" xr:uid="{49E2C3FD-D8BD-43FB-8846-A53C2DA8420C}"/>
    <hyperlink ref="M1536" r:id="rId1535" xr:uid="{E7C115A8-4998-467F-91A8-61D7DE620CB8}"/>
    <hyperlink ref="M1537" r:id="rId1536" xr:uid="{4ED87F36-D94B-4EE7-B30D-EC572BAB192A}"/>
    <hyperlink ref="M1538" r:id="rId1537" xr:uid="{23B35A09-165A-4BC8-9871-B5ABFA8337DF}"/>
    <hyperlink ref="M1539" r:id="rId1538" xr:uid="{934CB763-6F7D-4311-890A-3BEFB0F4DEB1}"/>
    <hyperlink ref="M1540" r:id="rId1539" xr:uid="{59424416-64D5-476E-B1EA-F3413390102E}"/>
    <hyperlink ref="M1541" r:id="rId1540" xr:uid="{06A903E3-1C7E-4A83-8BB6-EF4421146D1B}"/>
    <hyperlink ref="M1542" r:id="rId1541" xr:uid="{E9FC65E5-EDFC-40BA-A15A-F0722CF2A9C8}"/>
    <hyperlink ref="M1543" r:id="rId1542" xr:uid="{25B4FB5D-A36C-4B7D-BDF3-5C2B53593FDA}"/>
    <hyperlink ref="M1544" r:id="rId1543" xr:uid="{88C2E12A-D3DD-4167-8BF1-E14331B8631D}"/>
    <hyperlink ref="M1545" r:id="rId1544" xr:uid="{13667F63-8D4D-4D2F-8FFC-FDBD7C19DCD0}"/>
    <hyperlink ref="M1546" r:id="rId1545" xr:uid="{0B5CDFAA-D384-466A-B92C-1B8C29B0CC1F}"/>
    <hyperlink ref="M1547" r:id="rId1546" xr:uid="{C846FACE-3619-47FA-804E-02B27487A0EA}"/>
    <hyperlink ref="M1548" r:id="rId1547" xr:uid="{BFF3A6AF-D2BB-48E8-88C1-32C383A82E18}"/>
    <hyperlink ref="M1549" r:id="rId1548" xr:uid="{49181116-A9CA-47E5-8466-2E9A5E97B077}"/>
    <hyperlink ref="M1550" r:id="rId1549" xr:uid="{574590DC-C3A7-4E51-A4F4-C954BC6A8ABA}"/>
    <hyperlink ref="M1551" r:id="rId1550" xr:uid="{E3BBA0C6-A4AB-4A23-A1FF-BBFAA3F6C887}"/>
    <hyperlink ref="M1552" r:id="rId1551" xr:uid="{04BBF784-DF4C-4CF1-98DC-9FD9C5704AD6}"/>
    <hyperlink ref="M1553" r:id="rId1552" xr:uid="{621FDDAF-8B07-47C8-A21C-36DA1C8CF4D5}"/>
    <hyperlink ref="M1554" r:id="rId1553" xr:uid="{83A388CD-3E81-4E59-B3FA-F0F425EC90F6}"/>
    <hyperlink ref="M1555" r:id="rId1554" xr:uid="{0D0CBA3E-6B41-4648-9BDB-729A8F1F7BFF}"/>
    <hyperlink ref="M1556" r:id="rId1555" xr:uid="{A9906AC5-D646-462D-87F1-F011EC17ED77}"/>
    <hyperlink ref="M1557" r:id="rId1556" xr:uid="{346D7FB4-6966-4BAE-A34C-69C8D3A1AB87}"/>
    <hyperlink ref="M1558" r:id="rId1557" xr:uid="{95725C2E-EBE5-43DA-918E-BA3A62E1A417}"/>
    <hyperlink ref="M1559" r:id="rId1558" xr:uid="{9CED8BC8-6FE5-46F1-B870-F81C54376E84}"/>
    <hyperlink ref="M1560" r:id="rId1559" xr:uid="{24BD07BB-E0AE-43D5-BEDF-7DD66234FE30}"/>
    <hyperlink ref="M1561" r:id="rId1560" xr:uid="{69C9A673-AC30-4F72-BF1C-07A8287AF6D6}"/>
    <hyperlink ref="M1562" r:id="rId1561" xr:uid="{62020687-8988-45B5-9A21-4FBD9B2FA993}"/>
    <hyperlink ref="M1563" r:id="rId1562" xr:uid="{F59176AE-8A9E-4218-9242-35D94EC233B7}"/>
    <hyperlink ref="M1564" r:id="rId1563" xr:uid="{89500E45-B334-468D-95C7-E2BF4D5518AA}"/>
    <hyperlink ref="M1565" r:id="rId1564" xr:uid="{29AF0140-0C56-4E67-9154-43760F748120}"/>
    <hyperlink ref="M1566" r:id="rId1565" xr:uid="{AE3ED16E-BCDC-4084-9E69-28734468010F}"/>
    <hyperlink ref="M1567" r:id="rId1566" xr:uid="{074DC773-E8F7-4B9B-B22F-5D8D7CF21803}"/>
    <hyperlink ref="M1568" r:id="rId1567" xr:uid="{CAFE5E4F-8C3C-4C19-B69D-3DC5357F1A23}"/>
    <hyperlink ref="M1569" r:id="rId1568" xr:uid="{80F1A40D-64D0-4779-BA9C-F97B6790B340}"/>
    <hyperlink ref="M1570" r:id="rId1569" xr:uid="{1C18CE05-FF11-4918-A3F4-B16AADBAC176}"/>
    <hyperlink ref="M1571" r:id="rId1570" xr:uid="{139F89BC-0005-4FCF-BBFE-1F12AD4BA7DC}"/>
    <hyperlink ref="M1572" r:id="rId1571" xr:uid="{9D10D800-BE94-47AE-9E52-2839518CE2FA}"/>
    <hyperlink ref="M1573" r:id="rId1572" xr:uid="{DEC35CA4-7909-423C-8C5B-A3C8DAD2D4EE}"/>
    <hyperlink ref="M1574" r:id="rId1573" xr:uid="{BF7DE211-BCE1-4D00-8445-47982DE9BCAE}"/>
    <hyperlink ref="M1575" r:id="rId1574" xr:uid="{62E34A70-7516-4C49-896F-1AE8E3349AA8}"/>
    <hyperlink ref="M1576" r:id="rId1575" xr:uid="{B57A35F8-2C0D-4CE0-8902-86379EFD311D}"/>
    <hyperlink ref="M1577" r:id="rId1576" xr:uid="{07AA1FF9-88A7-4267-9A45-823BE32BBCE2}"/>
    <hyperlink ref="M1578" r:id="rId1577" xr:uid="{31492DE1-7499-4970-9C9A-86D7555F5C25}"/>
    <hyperlink ref="M1579" r:id="rId1578" xr:uid="{6F0600EB-D595-4ED8-880B-F51CF916B53B}"/>
    <hyperlink ref="M1580" r:id="rId1579" xr:uid="{57135B7A-051F-4318-A6D7-3838EC91F929}"/>
    <hyperlink ref="M1581" r:id="rId1580" xr:uid="{DF13DB65-05F0-40A1-B3CA-30A0C8E840F7}"/>
    <hyperlink ref="M1582" r:id="rId1581" xr:uid="{11EF304E-EABC-429E-8BCA-53C919DC39AA}"/>
    <hyperlink ref="M1583" r:id="rId1582" xr:uid="{52A45F8F-2E9E-465B-8EC4-64BBE963D84A}"/>
    <hyperlink ref="M1584" r:id="rId1583" xr:uid="{7AA31026-7145-4F62-9369-EF10F2FD5315}"/>
    <hyperlink ref="M1585" r:id="rId1584" xr:uid="{BD7D4D78-7F00-4EF0-8C3B-0E57F288D569}"/>
    <hyperlink ref="M1586" r:id="rId1585" xr:uid="{8DC92D0B-C41D-40DA-87EC-AD5DD9007837}"/>
    <hyperlink ref="M1587" r:id="rId1586" xr:uid="{32BE4C5B-AC6F-4833-95C1-8D19611CCECB}"/>
    <hyperlink ref="M1588" r:id="rId1587" xr:uid="{2DD77511-60F2-4C3A-A244-9173730AC426}"/>
    <hyperlink ref="M1589" r:id="rId1588" xr:uid="{024BE5AA-03A2-48D9-8A7B-EEFA6C8DFC82}"/>
    <hyperlink ref="M1590" r:id="rId1589" xr:uid="{93C1F62A-C65C-4438-A46C-001BB8847BCF}"/>
    <hyperlink ref="M1591" r:id="rId1590" xr:uid="{897A9931-2E50-4C0F-A134-34A9D6B02523}"/>
    <hyperlink ref="M1592" r:id="rId1591" xr:uid="{310AE2DD-FCEF-4BA6-8D07-2B58196D4737}"/>
    <hyperlink ref="M1593" r:id="rId1592" xr:uid="{94E297B8-6A8E-48C1-83A5-7232A246F53B}"/>
    <hyperlink ref="M1594" r:id="rId1593" xr:uid="{AAFA2AAB-C6CA-4AD8-98FA-AA37A1D47702}"/>
    <hyperlink ref="M1595" r:id="rId1594" xr:uid="{B6321C8A-62DA-4FE2-ADBB-2CD0FF003976}"/>
    <hyperlink ref="M1596" r:id="rId1595" xr:uid="{8FC27C25-110A-41D8-9705-878104279DBA}"/>
    <hyperlink ref="M1597" r:id="rId1596" xr:uid="{5A7F468A-CE17-44C2-9188-FE0FC4BE7F8D}"/>
    <hyperlink ref="M1598" r:id="rId1597" xr:uid="{0C6FD39C-C508-4DD7-A4A7-8D2F5C7AB479}"/>
    <hyperlink ref="M1599" r:id="rId1598" xr:uid="{B1FB695E-61B3-4951-8EE0-CB43630B85AB}"/>
    <hyperlink ref="M1600" r:id="rId1599" xr:uid="{7283730F-A92D-48AB-8E69-F15483A787B1}"/>
    <hyperlink ref="M1601" r:id="rId1600" xr:uid="{792FA327-B22B-4CDC-83C0-75850A47B0FB}"/>
    <hyperlink ref="M1602" r:id="rId1601" xr:uid="{1719A559-59D6-4055-BABC-2AA80C1B96E5}"/>
    <hyperlink ref="M1603" r:id="rId1602" xr:uid="{021FF9A5-B7B3-417B-B000-2615B80CACEB}"/>
    <hyperlink ref="M1604" r:id="rId1603" xr:uid="{97CACC09-DB25-4B10-ABC8-EB550908EF60}"/>
    <hyperlink ref="M1605" r:id="rId1604" xr:uid="{118ECD38-7A1E-41DF-A4B9-0DAB8C9B3747}"/>
    <hyperlink ref="M1606" r:id="rId1605" xr:uid="{7BD5299A-21C3-4BD2-ABE6-E74E4FDAADE1}"/>
    <hyperlink ref="M1607" r:id="rId1606" xr:uid="{20A43F01-4477-4F89-AA53-3A68166B0BA4}"/>
    <hyperlink ref="M1608" r:id="rId1607" xr:uid="{8867B48B-D0AE-4332-A1F2-37972D17BDAE}"/>
    <hyperlink ref="M1609" r:id="rId1608" xr:uid="{1188FF1A-96D7-468D-8882-51655443B7F5}"/>
    <hyperlink ref="M1610" r:id="rId1609" xr:uid="{7B06E56B-B560-418E-94C9-9322A2C7A49B}"/>
    <hyperlink ref="M1611" r:id="rId1610" xr:uid="{A9677990-8C9C-4036-95C6-ADBAEC03BD21}"/>
    <hyperlink ref="M1612" r:id="rId1611" xr:uid="{9FCC0170-D088-4B4B-B0A0-D5457C3862DB}"/>
    <hyperlink ref="M1613" r:id="rId1612" xr:uid="{A800EF6C-D41C-4BE5-B787-3DB84A4A9A0D}"/>
    <hyperlink ref="M1614" r:id="rId1613" xr:uid="{BFEAD55C-DA10-4818-99F2-BF2212B241D2}"/>
    <hyperlink ref="M1615" r:id="rId1614" xr:uid="{5C94CD21-52E6-4DCA-8BD6-F1D33C2B6987}"/>
    <hyperlink ref="M1616" r:id="rId1615" xr:uid="{4B4671E9-18C6-4878-8542-A28336E65BED}"/>
    <hyperlink ref="M1617" r:id="rId1616" xr:uid="{5508123F-8C84-4F59-BC30-18F161A72340}"/>
    <hyperlink ref="M1618" r:id="rId1617" xr:uid="{A82D6709-00B0-468C-B5D8-1592593C6AB8}"/>
    <hyperlink ref="M1619" r:id="rId1618" xr:uid="{6FD92B92-CAF4-474E-90E1-1B65E4869B18}"/>
    <hyperlink ref="M1620" r:id="rId1619" xr:uid="{7109B2D0-1112-448A-B488-F75726975921}"/>
    <hyperlink ref="M1621" r:id="rId1620" xr:uid="{6DFCF0FD-E333-42BA-8A75-A74BD2B81D06}"/>
    <hyperlink ref="M1622" r:id="rId1621" xr:uid="{519AF8F3-0B37-4D4B-8619-60F44A6FBA4F}"/>
    <hyperlink ref="M1623" r:id="rId1622" xr:uid="{61025A29-BC8E-485A-A9A4-F4B4EFA4A874}"/>
    <hyperlink ref="M1624" r:id="rId1623" xr:uid="{25895CE3-32C8-4C9C-B862-4A91C9BF4B71}"/>
    <hyperlink ref="M1625" r:id="rId1624" xr:uid="{0B326A0B-5F70-4970-AB92-F81F292EA061}"/>
    <hyperlink ref="M1626" r:id="rId1625" xr:uid="{401A6075-FF66-4661-B58E-C5E687ED5569}"/>
    <hyperlink ref="M1627" r:id="rId1626" xr:uid="{191B7CEB-C191-4768-A5C5-378A58B85B15}"/>
    <hyperlink ref="M1628" r:id="rId1627" xr:uid="{56BD3192-BD06-4458-8DE5-D3A3C392EDEC}"/>
    <hyperlink ref="M1629" r:id="rId1628" xr:uid="{AC206879-51A2-40A3-A071-C5D15D02AC69}"/>
    <hyperlink ref="M1630" r:id="rId1629" xr:uid="{9F53A9B3-09C7-4DE4-A378-4CA2B17F725B}"/>
    <hyperlink ref="M1631" r:id="rId1630" xr:uid="{C3DB27CC-32CF-415F-93CD-031337E09BCF}"/>
    <hyperlink ref="M1632" r:id="rId1631" xr:uid="{4F6247C1-C233-40F6-BAC8-2915F815B615}"/>
    <hyperlink ref="M1633" r:id="rId1632" xr:uid="{C7688A4A-397E-4835-ADEA-6E934C2DFCCA}"/>
    <hyperlink ref="M1634" r:id="rId1633" xr:uid="{DA689992-86DA-4B3D-9BA0-7945F4877F23}"/>
    <hyperlink ref="M1635" r:id="rId1634" xr:uid="{2E0C22F1-8199-4D35-B91C-88D6085CE88F}"/>
    <hyperlink ref="M1636" r:id="rId1635" xr:uid="{3ACBB506-056C-4D86-BBA7-C07CD8FAAF0A}"/>
    <hyperlink ref="M1637" r:id="rId1636" xr:uid="{42EE651B-DBBD-4B5F-97A5-75690C00F7B9}"/>
    <hyperlink ref="M1638" r:id="rId1637" xr:uid="{B792523B-113A-413A-BEBD-A3217F8F5A8D}"/>
    <hyperlink ref="M1639" r:id="rId1638" xr:uid="{A30A09FB-3A46-4DA0-8486-E02E33A8E690}"/>
    <hyperlink ref="M1640" r:id="rId1639" xr:uid="{F715232B-84C1-4BD1-AB9E-88817A52B32D}"/>
    <hyperlink ref="M1641" r:id="rId1640" xr:uid="{CB40926B-3F5F-4284-A5C1-F40C76A4E3C9}"/>
    <hyperlink ref="M1642" r:id="rId1641" xr:uid="{DA20727F-653F-407A-9FDB-75E4EFB5FFBD}"/>
    <hyperlink ref="M1643" r:id="rId1642" xr:uid="{CDFF9DCB-5B5B-4B8E-B3BE-ADEE8747AEA1}"/>
    <hyperlink ref="M1644" r:id="rId1643" xr:uid="{842A3026-CDFE-48A3-B0D0-82D446F568D4}"/>
    <hyperlink ref="M1645" r:id="rId1644" xr:uid="{E64455EB-1E16-47DD-AE65-DCED031B7612}"/>
    <hyperlink ref="M1646" r:id="rId1645" xr:uid="{EB6A1BDA-AF33-4DBA-890C-E9F96AADDF8A}"/>
    <hyperlink ref="M1647" r:id="rId1646" xr:uid="{FE91D512-7F78-4DC9-B9D4-D016B9594121}"/>
    <hyperlink ref="M1648" r:id="rId1647" xr:uid="{78AC731C-61C0-41E7-9838-CE8DBA6F4829}"/>
    <hyperlink ref="M1649" r:id="rId1648" xr:uid="{F6E3D96D-48AD-4BB3-8845-E7B98B57499B}"/>
    <hyperlink ref="M1650" r:id="rId1649" xr:uid="{5CD4A439-E91A-4BC9-9ED6-ECBDC4B46097}"/>
    <hyperlink ref="M1651" r:id="rId1650" xr:uid="{4051F0FF-1666-4119-843A-2B3F09299866}"/>
    <hyperlink ref="M1652" r:id="rId1651" xr:uid="{2B1A5A98-F4B3-493D-99E8-AC47806F3A28}"/>
    <hyperlink ref="M1653" r:id="rId1652" xr:uid="{206AD8B9-9EFB-46DD-AEC1-A59A2A827D7A}"/>
    <hyperlink ref="M1654" r:id="rId1653" xr:uid="{8DE0894F-596D-4F6D-B547-E25D8F508FB7}"/>
    <hyperlink ref="M1655" r:id="rId1654" xr:uid="{A10618E1-8325-41D4-BBAD-928F300F62E4}"/>
    <hyperlink ref="M1656" r:id="rId1655" xr:uid="{2BDBB787-2F40-4622-81DA-A6AF958A89F6}"/>
    <hyperlink ref="M1657" r:id="rId1656" xr:uid="{64061501-BB0D-464E-AF38-A0353D8EA766}"/>
    <hyperlink ref="M1658" r:id="rId1657" xr:uid="{3C686CAA-7E0E-4A0D-9B6D-DE718AD43045}"/>
    <hyperlink ref="M1659" r:id="rId1658" xr:uid="{9D661361-92F3-41C9-8A4E-0D36C9F40AF3}"/>
    <hyperlink ref="M1660" r:id="rId1659" xr:uid="{A08296BA-8A7A-4A01-BDD7-EF6479A922CC}"/>
    <hyperlink ref="M1661" r:id="rId1660" xr:uid="{3793A347-903A-44F4-8878-C692D8CBDA89}"/>
    <hyperlink ref="M1662" r:id="rId1661" xr:uid="{535C5DC0-3219-409A-896E-659E57CFADC1}"/>
    <hyperlink ref="M1663" r:id="rId1662" xr:uid="{899F77EF-1A99-4454-9BDE-A56312E48B05}"/>
    <hyperlink ref="M1664" r:id="rId1663" xr:uid="{D948DC21-EB12-4094-B886-6158655B4408}"/>
    <hyperlink ref="M1665" r:id="rId1664" xr:uid="{CE8E6FA2-3F22-49B9-A656-D789D6E5BFA5}"/>
    <hyperlink ref="M1666" r:id="rId1665" xr:uid="{6E8FD82A-34C9-4145-B69F-36A0FBC201E5}"/>
    <hyperlink ref="M1667" r:id="rId1666" xr:uid="{E05DB4C3-D3BF-4D5D-AB6C-658B1CE4F971}"/>
    <hyperlink ref="M1668" r:id="rId1667" xr:uid="{909CE12C-F7FB-4CB5-9E0D-F1B5723AB4AA}"/>
    <hyperlink ref="M1669" r:id="rId1668" xr:uid="{47048ABA-708C-4983-B8A7-5B1E9D1E73AF}"/>
    <hyperlink ref="M1670" r:id="rId1669" xr:uid="{8C52F610-D2B5-4A1C-BAC4-E0BD3ADBF65B}"/>
    <hyperlink ref="M1671" r:id="rId1670" xr:uid="{2488A59A-2858-4777-99C8-587047A5AE27}"/>
    <hyperlink ref="M1672" r:id="rId1671" xr:uid="{35EFBF3C-78F0-4E16-92C3-39D40CD91FEE}"/>
    <hyperlink ref="M1673" r:id="rId1672" xr:uid="{52F1DFA8-2557-47BA-BF36-8D45E29DCB8B}"/>
    <hyperlink ref="M1674" r:id="rId1673" xr:uid="{7DBB449C-31A7-48E0-AA50-C0173CBD77C3}"/>
    <hyperlink ref="M1675" r:id="rId1674" xr:uid="{7303692C-FC02-4A8D-9805-2496A1274E35}"/>
    <hyperlink ref="M1676" r:id="rId1675" xr:uid="{05DEB875-6860-4477-BC9D-63B2B21336B3}"/>
    <hyperlink ref="M1677" r:id="rId1676" xr:uid="{4A1F9388-11B6-456E-9BB3-5015615A7327}"/>
    <hyperlink ref="M1678" r:id="rId1677" xr:uid="{D695BC37-67D6-4D7A-83A0-A71BB8EE74FF}"/>
    <hyperlink ref="M1679" r:id="rId1678" xr:uid="{A85C0FC5-7FC1-49C7-AFD2-74045A3E9588}"/>
    <hyperlink ref="M1680" r:id="rId1679" xr:uid="{720B6184-D684-4271-B291-47D0359AF8ED}"/>
    <hyperlink ref="M1681" r:id="rId1680" xr:uid="{1CB1A278-8BA7-4CF2-8C8E-4D4589C6D1DF}"/>
    <hyperlink ref="M1682" r:id="rId1681" xr:uid="{8CF74C9F-4B4F-418B-B8B1-FE234514EA7A}"/>
    <hyperlink ref="M1683" r:id="rId1682" xr:uid="{047CD6FA-DE8F-4B8E-9A23-6CECACDD4DBE}"/>
    <hyperlink ref="M1684" r:id="rId1683" xr:uid="{3856E448-CF66-4472-BB55-F0AD42565AE7}"/>
    <hyperlink ref="M1685" r:id="rId1684" xr:uid="{EBE6BE7E-1C1E-4823-882F-D1215409D39D}"/>
    <hyperlink ref="M1686" r:id="rId1685" xr:uid="{348E6151-CBFA-42EF-AEAC-B8F8C2C51623}"/>
    <hyperlink ref="M1687" r:id="rId1686" xr:uid="{06C5CE65-F62F-40EF-8FF1-A2A5B4C30363}"/>
    <hyperlink ref="M1688" r:id="rId1687" xr:uid="{864D55BD-AB1D-4B55-B4B4-AD4E02EBEAAC}"/>
    <hyperlink ref="M1689" r:id="rId1688" xr:uid="{C43011D0-5057-4E9F-9940-51115BEBD934}"/>
    <hyperlink ref="M1690" r:id="rId1689" xr:uid="{A485B980-DF57-485E-968E-0A385DD6418B}"/>
    <hyperlink ref="M1691" r:id="rId1690" xr:uid="{A2073BE5-9EDE-4309-97A7-73A1B05C0EAD}"/>
    <hyperlink ref="M1692" r:id="rId1691" xr:uid="{B04E1C2E-1315-4566-BDBC-ECCA540C9D0A}"/>
    <hyperlink ref="M1693" r:id="rId1692" xr:uid="{6FB97DD3-E225-42D4-A703-351C3D13A758}"/>
    <hyperlink ref="M1694" r:id="rId1693" xr:uid="{662FA8B4-60C8-4C83-942E-2810A2D52A22}"/>
    <hyperlink ref="M1695" r:id="rId1694" xr:uid="{ACBC5BE1-398C-44C1-95CC-7BA659C4BD29}"/>
    <hyperlink ref="M1696" r:id="rId1695" xr:uid="{40FA5A12-7492-438D-8140-9EFAC19467D1}"/>
    <hyperlink ref="M1697" r:id="rId1696" xr:uid="{18BD2899-499E-4B96-9206-DC5A1D001695}"/>
    <hyperlink ref="M1698" r:id="rId1697" xr:uid="{627962E8-0B01-4436-8181-94D106261370}"/>
    <hyperlink ref="M1699" r:id="rId1698" xr:uid="{D9238815-54B5-49A8-BEEF-D4C36DFA4F05}"/>
    <hyperlink ref="M1700" r:id="rId1699" xr:uid="{B64B405C-814F-4BB8-BD2A-0D0FEB2E6707}"/>
    <hyperlink ref="M1701" r:id="rId1700" xr:uid="{FF934878-2DCD-4755-9D98-C810E6385CB4}"/>
    <hyperlink ref="M1702" r:id="rId1701" xr:uid="{A16DB713-EC56-4C4F-B55F-DA0430A5F9F4}"/>
    <hyperlink ref="M1703" r:id="rId1702" xr:uid="{5EC89E97-DC4C-4A48-B96E-DF3A62E52E14}"/>
    <hyperlink ref="M1704" r:id="rId1703" xr:uid="{178B98C0-B811-4285-A3B1-8BDFDDFAECDE}"/>
    <hyperlink ref="M1705" r:id="rId1704" xr:uid="{9CAFDB4C-8B9F-40DB-B503-84D110C95DF6}"/>
    <hyperlink ref="M1706" r:id="rId1705" xr:uid="{6E0A8E5A-28CF-4641-B721-483F9D8E50A0}"/>
    <hyperlink ref="M1707" r:id="rId1706" xr:uid="{3318B3A6-BCA1-4DD3-A00D-31C788798D22}"/>
    <hyperlink ref="M1708" r:id="rId1707" xr:uid="{D97BBC9A-D3D5-4A47-996E-CF77DA508007}"/>
    <hyperlink ref="M1709" r:id="rId1708" xr:uid="{AA48D3E3-1480-42B3-8236-4B9FAAED574A}"/>
    <hyperlink ref="M1710" r:id="rId1709" xr:uid="{F576C298-91E2-4FA4-B2F6-5B5408B2D671}"/>
    <hyperlink ref="M1711" r:id="rId1710" xr:uid="{6AB23D06-C024-4C5C-BB61-CD0D745F9FF8}"/>
    <hyperlink ref="M1712" r:id="rId1711" xr:uid="{D9AFD479-F84E-4391-842D-B7EF4C2A4AEA}"/>
    <hyperlink ref="M1713" r:id="rId1712" xr:uid="{C5935605-527E-478D-8A8C-FB25C346DF99}"/>
    <hyperlink ref="M1714" r:id="rId1713" xr:uid="{B148ADDF-ACB2-44D5-AF5E-06E5C1ED174F}"/>
    <hyperlink ref="M1715" r:id="rId1714" xr:uid="{D504166C-24AE-4BF1-8038-3B79F98719E4}"/>
    <hyperlink ref="M1716" r:id="rId1715" xr:uid="{5266E6C0-4F7B-4FC3-A903-E903B830256B}"/>
    <hyperlink ref="M1717" r:id="rId1716" xr:uid="{4443A41F-34DE-45D4-A3FB-BD5B06A58842}"/>
    <hyperlink ref="M1718" r:id="rId1717" xr:uid="{CC03359A-EFBE-46E4-9F5E-148620581FB2}"/>
    <hyperlink ref="M1719" r:id="rId1718" xr:uid="{6C6EE254-C1D1-4E3C-BAC0-CA223748915A}"/>
    <hyperlink ref="M1720" r:id="rId1719" xr:uid="{CA42CB6E-24B7-448A-91E1-09252BE549C8}"/>
    <hyperlink ref="M1721" r:id="rId1720" xr:uid="{2E97208D-0FE9-4E1A-B2C4-C6FDD720A051}"/>
    <hyperlink ref="M1722" r:id="rId1721" xr:uid="{649C8C2C-AF0C-4896-9148-CB262634CD1B}"/>
    <hyperlink ref="M1723" r:id="rId1722" xr:uid="{EAFDA639-CFFE-4417-A351-C0F0FDD58562}"/>
    <hyperlink ref="M1724" r:id="rId1723" xr:uid="{97BF8181-A368-4BB2-BA56-CCCC31E45AED}"/>
    <hyperlink ref="M1725" r:id="rId1724" xr:uid="{FB12CB19-1E67-4766-9907-2A61E549552F}"/>
    <hyperlink ref="M1726" r:id="rId1725" xr:uid="{E99C4D52-417A-4ACE-8579-E0709C157AFB}"/>
    <hyperlink ref="M1727" r:id="rId1726" xr:uid="{A2F4C53C-ADC6-4E5F-A3A0-22C01761F70D}"/>
    <hyperlink ref="M1728" r:id="rId1727" xr:uid="{2F083BCD-1A0A-422A-8F98-8B08DE1A9826}"/>
    <hyperlink ref="M1729" r:id="rId1728" xr:uid="{1F10F633-92F0-407A-A22D-A86AD3E234D4}"/>
    <hyperlink ref="M1730" r:id="rId1729" xr:uid="{E0D02D64-82E3-4EBF-A6CA-CF176C0E0DAE}"/>
    <hyperlink ref="M1731" r:id="rId1730" xr:uid="{F84C3166-B620-4B23-BEAD-CCF6BE9B5DB4}"/>
    <hyperlink ref="M1732" r:id="rId1731" xr:uid="{E1266969-AA58-4C35-B539-95B5814448AF}"/>
    <hyperlink ref="M1733" r:id="rId1732" xr:uid="{6D88B5BA-3C40-48CA-BFA0-872BEEC7EAA0}"/>
    <hyperlink ref="M1734" r:id="rId1733" xr:uid="{A6FB4757-674F-4434-93CA-CB5CC3EAFE98}"/>
    <hyperlink ref="M1735" r:id="rId1734" xr:uid="{77479B78-DD0B-4F38-A005-CC3FF769AE6A}"/>
    <hyperlink ref="M1736" r:id="rId1735" xr:uid="{28C0060C-CD7A-4BBB-8F5B-92CD9B24EB94}"/>
    <hyperlink ref="M1737" r:id="rId1736" xr:uid="{0D5F6313-FF29-4CAC-85FC-C1D4B96FE393}"/>
    <hyperlink ref="M1738" r:id="rId1737" xr:uid="{8C440545-E22C-48FF-9821-A3B2A1891E4B}"/>
    <hyperlink ref="M1739" r:id="rId1738" xr:uid="{B26B5FA4-7D84-4BD7-8E43-A2C80F9E1FE8}"/>
    <hyperlink ref="M1740" r:id="rId1739" xr:uid="{D895AAC5-693F-4B44-82BD-26A6B215A3EB}"/>
    <hyperlink ref="M1741" r:id="rId1740" xr:uid="{7BAB2E83-2C66-46B5-9E68-69FC34537B33}"/>
    <hyperlink ref="M1742" r:id="rId1741" xr:uid="{8102BCAB-A434-44D5-8CB7-C1F8B897B245}"/>
    <hyperlink ref="M1743" r:id="rId1742" xr:uid="{7D6390A5-9194-494C-8B57-1B536C8F7A7C}"/>
    <hyperlink ref="M1744" r:id="rId1743" xr:uid="{C883B46B-E8FC-481A-AFEE-9D49DBD18EDE}"/>
    <hyperlink ref="M1745" r:id="rId1744" xr:uid="{9B9B9F08-A669-4C44-BA94-B8C19D680601}"/>
    <hyperlink ref="M1746" r:id="rId1745" xr:uid="{260F04CF-AED6-47C3-9790-5E1CE9C70EBC}"/>
    <hyperlink ref="M1747" r:id="rId1746" xr:uid="{A6FE2948-FFF0-4056-99B5-EC0C41831CD0}"/>
    <hyperlink ref="M1748" r:id="rId1747" xr:uid="{D2CB5C6F-CCF5-4BB2-9BFF-CC3CECFE0875}"/>
    <hyperlink ref="M1749" r:id="rId1748" xr:uid="{293DC293-11C6-4653-9DE0-F3B05C232DAE}"/>
    <hyperlink ref="M1750" r:id="rId1749" xr:uid="{BAC87C09-6BDF-48B7-B3E5-1001BF8D7788}"/>
    <hyperlink ref="M1751" r:id="rId1750" xr:uid="{A400E410-EF84-4830-AF35-99786F72A45E}"/>
    <hyperlink ref="M1752" r:id="rId1751" xr:uid="{03805F09-4824-49EC-BF96-61D593C42C57}"/>
    <hyperlink ref="M1753" r:id="rId1752" xr:uid="{DECF71CD-C9E2-4494-88F1-39C8AB6007A2}"/>
    <hyperlink ref="M1754" r:id="rId1753" xr:uid="{A1F7D963-A722-4807-AE69-88FB9D629A16}"/>
    <hyperlink ref="M1755" r:id="rId1754" xr:uid="{F5FC6447-CAB0-4A3E-8E03-7C89EC08D3E5}"/>
    <hyperlink ref="M1756" r:id="rId1755" xr:uid="{92357915-8C4B-4DA7-A2D4-EEE91B1B2F94}"/>
    <hyperlink ref="M1757" r:id="rId1756" xr:uid="{A0CDB07D-90A8-4E63-8ECC-3E206789D008}"/>
    <hyperlink ref="M1758" r:id="rId1757" xr:uid="{6B9D4457-D225-4736-8A36-79BA76F58DE4}"/>
    <hyperlink ref="M1759" r:id="rId1758" xr:uid="{8786EDD3-D5EB-4FD9-9ABA-68C1F87E7631}"/>
    <hyperlink ref="M1760" r:id="rId1759" xr:uid="{BD384A6C-08E8-4205-98EF-2EA655056967}"/>
    <hyperlink ref="M1761" r:id="rId1760" xr:uid="{8135A6C4-A137-49F4-BD89-9568F28EEC9A}"/>
    <hyperlink ref="M1762" r:id="rId1761" xr:uid="{2718E0F7-8231-4DCD-9CD4-C60A0941422F}"/>
    <hyperlink ref="M1763" r:id="rId1762" xr:uid="{13D8E7BB-B81C-4F03-8722-5610BEF18F40}"/>
    <hyperlink ref="M1764" r:id="rId1763" xr:uid="{91C209A1-5389-4EAF-94D2-B11C5206D8CB}"/>
    <hyperlink ref="M1765" r:id="rId1764" xr:uid="{3225226F-8556-49D9-B5CA-B2FB942249E1}"/>
    <hyperlink ref="M1766" r:id="rId1765" xr:uid="{75DCDD80-A542-4471-8773-F96A74510FE7}"/>
    <hyperlink ref="M1767" r:id="rId1766" xr:uid="{B60EA7F5-6D9C-4416-AD66-05B0E3506A0C}"/>
    <hyperlink ref="M1768" r:id="rId1767" xr:uid="{94A47EC6-B838-43D9-B0AA-9FA85B9B0009}"/>
    <hyperlink ref="M1769" r:id="rId1768" xr:uid="{EB7DFF27-BEC9-45C8-888B-07B5E19B9AB5}"/>
    <hyperlink ref="M1770" r:id="rId1769" xr:uid="{53A13C16-EC52-4AEF-88BD-3CBA7FB24FB4}"/>
    <hyperlink ref="M1771" r:id="rId1770" xr:uid="{5FDFB4F6-A757-4A64-B9DA-4F52E6B9EDF1}"/>
    <hyperlink ref="M1772" r:id="rId1771" xr:uid="{B438C2F2-D300-4119-A912-5C2677E23ACC}"/>
    <hyperlink ref="M1773" r:id="rId1772" xr:uid="{D5CACA8F-E519-4C25-B466-35C7EBEB04F9}"/>
    <hyperlink ref="M1774" r:id="rId1773" xr:uid="{01DAE0B6-4908-444C-B1A0-BB5BA08A107E}"/>
    <hyperlink ref="M1775" r:id="rId1774" xr:uid="{755608D1-6B92-4A3D-A6C2-29C18BF9A64C}"/>
    <hyperlink ref="M1776" r:id="rId1775" xr:uid="{C6BEEBBE-AD27-44F7-A97E-2D7BB9F980C8}"/>
    <hyperlink ref="M1777" r:id="rId1776" xr:uid="{56E70BF1-E973-430C-B229-ABCA6FD18074}"/>
    <hyperlink ref="M1778" r:id="rId1777" xr:uid="{85A58177-95B0-4BAC-8859-E2D4BCAAABF7}"/>
    <hyperlink ref="M1779" r:id="rId1778" xr:uid="{4CFAA9F1-FE7A-468B-AE2D-FDA5EF4E815C}"/>
    <hyperlink ref="M1780" r:id="rId1779" xr:uid="{9456635F-45A3-4361-B93C-C6432DD8F147}"/>
    <hyperlink ref="M1781" r:id="rId1780" xr:uid="{CC94B487-55F5-4D4C-BED3-992AC5DF120E}"/>
    <hyperlink ref="M1782" r:id="rId1781" xr:uid="{41447218-4132-4CE0-BDC8-C2040DCF9EF4}"/>
    <hyperlink ref="M1783" r:id="rId1782" xr:uid="{B50C348F-83FB-4F4E-9113-0D565BC4AFC3}"/>
    <hyperlink ref="M1784" r:id="rId1783" xr:uid="{12E1B2C9-AA80-4880-8178-2E367F359CD8}"/>
    <hyperlink ref="M1785" r:id="rId1784" xr:uid="{04238CFB-85D9-452B-9880-FDFC8F972560}"/>
    <hyperlink ref="M1786" r:id="rId1785" xr:uid="{AF8743F1-F528-4346-B76C-547DC0C7EC81}"/>
    <hyperlink ref="M1787" r:id="rId1786" xr:uid="{D17AD6F4-E310-46FE-905A-B054E2ACBC75}"/>
    <hyperlink ref="M1788" r:id="rId1787" xr:uid="{88C8EF82-C569-4899-927F-17D40C87235D}"/>
    <hyperlink ref="M1789" r:id="rId1788" xr:uid="{A9A536E3-75B0-4C63-9729-FE602210809F}"/>
    <hyperlink ref="M1790" r:id="rId1789" xr:uid="{9BE58D9C-BF7D-45DE-B9E1-2ACF31D7B299}"/>
    <hyperlink ref="M1791" r:id="rId1790" xr:uid="{FD8C0A0C-1C7D-424A-B7F6-C42C3D4963FB}"/>
    <hyperlink ref="M1792" r:id="rId1791" xr:uid="{761E7BC8-7D00-40CB-AB47-F52F118B648A}"/>
    <hyperlink ref="M1793" r:id="rId1792" xr:uid="{5B9B3A91-B839-4440-BA74-964B8C222AFE}"/>
    <hyperlink ref="M1794" r:id="rId1793" xr:uid="{5723A719-7844-428D-BEBB-A877F6DF0374}"/>
    <hyperlink ref="M1795" r:id="rId1794" xr:uid="{6158D070-B7F6-437E-9311-00835FE043C4}"/>
    <hyperlink ref="M1796" r:id="rId1795" xr:uid="{BE4970E3-5FB0-460B-8BDF-8D9AB7F09C87}"/>
    <hyperlink ref="M1797" r:id="rId1796" xr:uid="{4877693F-C081-4A3E-BEC4-CB16B002D9A8}"/>
    <hyperlink ref="M1798" r:id="rId1797" xr:uid="{C589278B-9C4E-4690-B307-5B6820671A78}"/>
    <hyperlink ref="M1799" r:id="rId1798" xr:uid="{16C7D1A6-BB69-416D-8EC7-24EDDAA8EDB8}"/>
    <hyperlink ref="M1800" r:id="rId1799" xr:uid="{4F7E1D2C-F729-4156-AED0-C8413CCD339E}"/>
    <hyperlink ref="M1801" r:id="rId1800" xr:uid="{45F6C65A-A800-4E8F-9700-0A39660A105A}"/>
    <hyperlink ref="M1802" r:id="rId1801" xr:uid="{83C8799D-602C-44F3-93A6-2EAE60A16B18}"/>
    <hyperlink ref="M1803" r:id="rId1802" xr:uid="{59FB1D7A-C6F6-4706-8E17-3D1FEF0F4452}"/>
    <hyperlink ref="M1804" r:id="rId1803" xr:uid="{D7C0E169-B6E8-45D3-81FD-97F8CA08FD07}"/>
    <hyperlink ref="M1805" r:id="rId1804" xr:uid="{EA7D6547-EAC9-47C3-B7AE-DC081D8B6A08}"/>
    <hyperlink ref="M1806" r:id="rId1805" xr:uid="{476B8D68-DC36-4612-BBED-8EDBAA9C0FC8}"/>
    <hyperlink ref="M1807" r:id="rId1806" xr:uid="{3F78A0EF-7557-4838-916F-C0CB3133A9AA}"/>
    <hyperlink ref="M1808" r:id="rId1807" xr:uid="{B55CC5E2-F062-4EE7-A248-95392723EF56}"/>
    <hyperlink ref="M1809" r:id="rId1808" xr:uid="{6D06969E-C0A0-466F-BBC8-45C75CA39DDE}"/>
    <hyperlink ref="M1810" r:id="rId1809" xr:uid="{A3DA6925-BF31-41CF-B81C-959E35AA2991}"/>
    <hyperlink ref="M1811" r:id="rId1810" xr:uid="{71AB7BE7-8A92-4437-8727-F136A939FDC6}"/>
    <hyperlink ref="M1812" r:id="rId1811" xr:uid="{D18A8A0A-13BB-419A-A456-FF4B53D3D530}"/>
    <hyperlink ref="M1813" r:id="rId1812" xr:uid="{4ACD2F91-24D4-49BB-9818-EB7ECE4EB8A3}"/>
    <hyperlink ref="M1814" r:id="rId1813" xr:uid="{9656CF89-0A8F-4553-9F94-96538A6E0A92}"/>
    <hyperlink ref="M1815" r:id="rId1814" xr:uid="{1DEE43B6-344C-4240-B101-D919779A173A}"/>
    <hyperlink ref="M1816" r:id="rId1815" xr:uid="{DA7EB58B-38C0-4EA9-979A-22371AF02C97}"/>
    <hyperlink ref="M1817" r:id="rId1816" xr:uid="{C5EAD3EC-A97C-42D1-BEDC-15C31A9BAC79}"/>
    <hyperlink ref="M1818" r:id="rId1817" xr:uid="{E2DF2965-07A5-4980-BC74-24A9BE9A639F}"/>
    <hyperlink ref="M1819" r:id="rId1818" xr:uid="{A6C4A0AE-F91D-4728-9F75-D8FDF21355A4}"/>
    <hyperlink ref="M1820" r:id="rId1819" xr:uid="{6DDF0948-9D18-44EF-B2FA-050A79F8C7EA}"/>
    <hyperlink ref="M1821" r:id="rId1820" xr:uid="{3D92562C-84EA-41B2-8B6E-DD00FF986E83}"/>
    <hyperlink ref="M1822" r:id="rId1821" xr:uid="{B5974055-0AF2-466F-AD0B-89579F812BEB}"/>
    <hyperlink ref="M1823" r:id="rId1822" xr:uid="{82EB7914-D831-49DD-BCAF-4D51AECD8608}"/>
    <hyperlink ref="M1824" r:id="rId1823" xr:uid="{7806B4E0-3B67-40F8-BDFA-3A95E0F3E0E2}"/>
    <hyperlink ref="M1825" r:id="rId1824" xr:uid="{B33320BB-1510-4B1C-AF74-621ADD8889AF}"/>
    <hyperlink ref="M1826" r:id="rId1825" xr:uid="{101354AC-2CBE-4518-89FB-D8824AA83EC1}"/>
    <hyperlink ref="M1827" r:id="rId1826" xr:uid="{B2F99548-661E-40A1-B92E-F5232ACD6AEF}"/>
    <hyperlink ref="M1828" r:id="rId1827" xr:uid="{7DAD8B33-2294-49AF-8DEB-2AE39271FF89}"/>
    <hyperlink ref="M1829" r:id="rId1828" xr:uid="{9342F681-D53D-4FBF-AA49-3F30A58AC702}"/>
    <hyperlink ref="M1830" r:id="rId1829" xr:uid="{964D5B18-B28D-4ABA-B239-87C73E6EF7A3}"/>
    <hyperlink ref="M1831" r:id="rId1830" xr:uid="{DFE49922-E297-475B-89CA-23A67EC5EC97}"/>
    <hyperlink ref="M1832" r:id="rId1831" xr:uid="{8DFC2B8C-D0A7-4AD5-BCD7-2C793F6F745D}"/>
    <hyperlink ref="M1833" r:id="rId1832" xr:uid="{DD60D3E4-A730-4578-A498-1F6225166D4C}"/>
    <hyperlink ref="M1834" r:id="rId1833" xr:uid="{B636333C-AF88-415C-8B74-FAB473AE23AD}"/>
    <hyperlink ref="M1835" r:id="rId1834" xr:uid="{F0E770C1-0158-4CB0-9408-F123841A4B65}"/>
    <hyperlink ref="M1836" r:id="rId1835" xr:uid="{0B66B711-5E5C-426B-97B6-AEFF1FCDF17F}"/>
    <hyperlink ref="M1837" r:id="rId1836" xr:uid="{A6E88B55-947B-4C96-8369-8065C220F5EE}"/>
    <hyperlink ref="M1838" r:id="rId1837" xr:uid="{0F762054-77A7-4DF8-953D-7680BCD940FD}"/>
    <hyperlink ref="M1839" r:id="rId1838" xr:uid="{8B24D230-E6DA-43A3-BE88-CA9F8D8B567E}"/>
    <hyperlink ref="M1840" r:id="rId1839" xr:uid="{073B59BC-A0A9-4B16-921D-8FE5350FAE61}"/>
    <hyperlink ref="M1841" r:id="rId1840" xr:uid="{7169791D-ABB6-44C7-944D-C1CD388D11C1}"/>
    <hyperlink ref="M1842" r:id="rId1841" xr:uid="{CD48C4D1-4B3C-41FD-BBFA-C6F9869548CE}"/>
    <hyperlink ref="M1843" r:id="rId1842" xr:uid="{54F77098-880A-4B1D-9104-F2BE87A8D2A4}"/>
    <hyperlink ref="M1844" r:id="rId1843" xr:uid="{DD046045-C3DF-4E47-BFA9-3E149D4C27A0}"/>
    <hyperlink ref="M1845" r:id="rId1844" xr:uid="{363FE1CD-34F3-495E-91C0-6B445E9D319A}"/>
    <hyperlink ref="M1846" r:id="rId1845" xr:uid="{DF631A16-AB7F-46C0-9499-16A0A3E19EF7}"/>
    <hyperlink ref="M1847" r:id="rId1846" xr:uid="{4FADDF87-6E13-4BA5-BC16-708826DC8D76}"/>
    <hyperlink ref="M1848" r:id="rId1847" xr:uid="{83F5746E-DC99-4E17-9826-48B42CDA97C0}"/>
    <hyperlink ref="M1849" r:id="rId1848" xr:uid="{C02ECCAB-7834-478A-8EBF-5FB595F1E7CC}"/>
    <hyperlink ref="M1850" r:id="rId1849" xr:uid="{E669F3B3-DEFC-443C-866F-688A61EE9CE5}"/>
    <hyperlink ref="M1851" r:id="rId1850" xr:uid="{CF0244FB-89A0-4ECB-8F4A-CC8FF1BDEB3C}"/>
    <hyperlink ref="M1852" r:id="rId1851" xr:uid="{32BE8DCD-B866-4187-A665-44B727815BA3}"/>
    <hyperlink ref="M1853" r:id="rId1852" xr:uid="{EB3F4E6E-187F-42FC-B29C-FB8A040CF8CF}"/>
    <hyperlink ref="M1854" r:id="rId1853" xr:uid="{39B8D2BC-36F1-4B7B-84CC-304111927B61}"/>
    <hyperlink ref="M1855" r:id="rId1854" xr:uid="{C2970F87-A601-46D7-89B9-3AD57CBB3F79}"/>
    <hyperlink ref="M1856" r:id="rId1855" xr:uid="{BCA69FFD-D29C-405B-ABAE-2201A3FF3E88}"/>
    <hyperlink ref="M1857" r:id="rId1856" xr:uid="{1F1608FC-A2B9-4E22-9000-1E8756C38B4B}"/>
    <hyperlink ref="M1858" r:id="rId1857" xr:uid="{C9DA0339-FD45-4DA0-BFE2-3F6051A66CCD}"/>
    <hyperlink ref="M1859" r:id="rId1858" xr:uid="{0A3D6564-510C-4D98-9385-71291AB9F45D}"/>
    <hyperlink ref="M1860" r:id="rId1859" xr:uid="{A5CD0C62-95E9-40C0-BB76-46DE172C2E88}"/>
    <hyperlink ref="M1861" r:id="rId1860" xr:uid="{3A643372-C34A-43A9-9F16-0D43BF36AF39}"/>
    <hyperlink ref="M1862" r:id="rId1861" xr:uid="{98E9C086-8143-47CE-942E-74E85C85CDC2}"/>
    <hyperlink ref="M1863" r:id="rId1862" xr:uid="{4289EADC-1EC0-4AED-9F2C-27B5FD7E2C96}"/>
    <hyperlink ref="M1864" r:id="rId1863" xr:uid="{C7A31567-7907-4806-9DA1-1407F790C8FC}"/>
    <hyperlink ref="M1865" r:id="rId1864" xr:uid="{7D4C1BEC-C402-46AB-AC4E-D7E0661A4D95}"/>
    <hyperlink ref="M1866" r:id="rId1865" xr:uid="{79642AD4-F5A3-4DEC-B650-6963301689B1}"/>
    <hyperlink ref="M1867" r:id="rId1866" xr:uid="{5956B93D-6A58-4C1A-AA2B-D5827B2F30EC}"/>
    <hyperlink ref="M1868" r:id="rId1867" xr:uid="{BAA593B1-2F43-4981-8D40-3C4D13B42108}"/>
    <hyperlink ref="M1869" r:id="rId1868" xr:uid="{3F824B56-3359-47C0-AD95-DFAC49503FFA}"/>
    <hyperlink ref="M1870" r:id="rId1869" xr:uid="{9AE6457C-74FB-4970-A3A9-00ADADE8614A}"/>
    <hyperlink ref="M1871" r:id="rId1870" xr:uid="{88E6F298-7AAA-4453-A5CD-9F4EBDA559AB}"/>
    <hyperlink ref="M1872" r:id="rId1871" xr:uid="{EDD58566-748E-4444-A2CE-C16F13EAE565}"/>
    <hyperlink ref="M1873" r:id="rId1872" xr:uid="{31B5F8D8-5347-4772-A570-48CFF15507AF}"/>
    <hyperlink ref="M1874" r:id="rId1873" xr:uid="{2102F29A-5958-4E41-903D-879AD03A38D4}"/>
    <hyperlink ref="M1875" r:id="rId1874" xr:uid="{F368ACDF-3012-421B-A86D-2742B79645FC}"/>
    <hyperlink ref="M1876" r:id="rId1875" xr:uid="{A966E69C-7B3B-4EF8-B38D-8B4399CC7682}"/>
    <hyperlink ref="M1877" r:id="rId1876" xr:uid="{76214335-AB6E-4A02-BB17-BC78129310E3}"/>
    <hyperlink ref="M1878" r:id="rId1877" xr:uid="{703DDEF0-A0E0-4F2C-B499-EFC93C4B9C33}"/>
    <hyperlink ref="M1879" r:id="rId1878" xr:uid="{3C2F20A7-6795-4CE0-A51D-ABAF89E6758D}"/>
    <hyperlink ref="M1880" r:id="rId1879" xr:uid="{A099C3DC-3215-4672-9724-107FCF56178A}"/>
    <hyperlink ref="M1881" r:id="rId1880" xr:uid="{83513DF9-8051-45F9-9FC2-EBA36764F3C9}"/>
    <hyperlink ref="M1882" r:id="rId1881" xr:uid="{A9E31740-B71A-48AF-8C38-00DB0767AE3B}"/>
    <hyperlink ref="M1883" r:id="rId1882" xr:uid="{E11151D5-443D-482A-9B86-41C7C76C8A70}"/>
    <hyperlink ref="M1884" r:id="rId1883" xr:uid="{71C27C3F-515B-4CDE-BB7D-20550A958DDE}"/>
    <hyperlink ref="M1885" r:id="rId1884" xr:uid="{0D766A90-37D7-4292-9361-A2904A6F1B81}"/>
    <hyperlink ref="M1886" r:id="rId1885" xr:uid="{12757B43-FDCE-4FF0-8D79-C02207ED872A}"/>
    <hyperlink ref="M1887" r:id="rId1886" xr:uid="{85C3A2C6-A69F-48F7-92D3-A87F1E6BA9F8}"/>
    <hyperlink ref="M1888" r:id="rId1887" xr:uid="{CC99BDF1-F793-4760-AF87-4DE11DA2B5AC}"/>
    <hyperlink ref="M1889" r:id="rId1888" xr:uid="{F3FC6C38-9E71-420D-8E8E-C95C91F79159}"/>
    <hyperlink ref="M1890" r:id="rId1889" xr:uid="{D4882D69-C0E7-4C44-A503-897D4A44C9CA}"/>
    <hyperlink ref="M1891" r:id="rId1890" xr:uid="{FAC25B24-08EC-44AE-9135-E166D781BED1}"/>
    <hyperlink ref="M1892" r:id="rId1891" xr:uid="{91889C73-48E5-4921-BB24-B440F8827460}"/>
    <hyperlink ref="M1893" r:id="rId1892" xr:uid="{7E555A55-834F-402B-84C6-0B61A82EF717}"/>
    <hyperlink ref="M1894" r:id="rId1893" xr:uid="{6AC67ABB-2056-4417-A287-1C62B576E392}"/>
    <hyperlink ref="M1895" r:id="rId1894" xr:uid="{0E9EE065-8193-4178-8B6C-F2204E997D03}"/>
    <hyperlink ref="M1896" r:id="rId1895" xr:uid="{318A4EE8-7221-468C-914C-8276ABA7D9EA}"/>
    <hyperlink ref="M1897" r:id="rId1896" xr:uid="{BCC4CD8F-E0E3-4E51-9473-296923CD28FB}"/>
    <hyperlink ref="M1898" r:id="rId1897" xr:uid="{232DDEFF-6825-4745-A65A-7CD9AC82B7F4}"/>
    <hyperlink ref="M1899" r:id="rId1898" xr:uid="{DD8F13F5-DD34-4E00-BDAE-3A1B92C11421}"/>
    <hyperlink ref="M1900" r:id="rId1899" xr:uid="{351B2359-72BE-41D7-96A2-7F249E31E8E5}"/>
    <hyperlink ref="M1901" r:id="rId1900" xr:uid="{7CF73B89-12EC-4645-ABDA-5BC57D908FD9}"/>
    <hyperlink ref="M1902" r:id="rId1901" xr:uid="{8008CCAD-695F-4414-8350-207287290844}"/>
    <hyperlink ref="M1903" r:id="rId1902" xr:uid="{2DE16727-8828-4563-909A-5D3215940CED}"/>
    <hyperlink ref="M1904" r:id="rId1903" xr:uid="{E297FA39-9E45-4F99-B024-8B21F57ADE3A}"/>
    <hyperlink ref="M1905" r:id="rId1904" xr:uid="{45A04EB6-720E-4571-8FB0-FE696CFF8418}"/>
    <hyperlink ref="M1906" r:id="rId1905" xr:uid="{A74237A1-E09D-454B-B8E6-3282C6245767}"/>
    <hyperlink ref="M1907" r:id="rId1906" xr:uid="{2CA73B75-DAD4-4D52-89D0-C298ACDA47A3}"/>
    <hyperlink ref="M1908" r:id="rId1907" xr:uid="{E6AA7AEB-B0A8-4A17-86A8-5BD00285E064}"/>
    <hyperlink ref="M1909" r:id="rId1908" xr:uid="{31D698CD-03C9-457D-A76F-AA32A6213996}"/>
    <hyperlink ref="M1910" r:id="rId1909" xr:uid="{C2F9C107-5C3C-4C9D-B287-A772F721C9F6}"/>
    <hyperlink ref="M1911" r:id="rId1910" xr:uid="{99030F61-BBF9-4DA5-B702-555C375ADB6B}"/>
    <hyperlink ref="M1912" r:id="rId1911" xr:uid="{2BD460CF-A4C1-4D78-BE3B-F084A5654C49}"/>
    <hyperlink ref="M1913" r:id="rId1912" xr:uid="{0BC721D3-B951-4BA7-B746-67184C31560F}"/>
    <hyperlink ref="M1914" r:id="rId1913" xr:uid="{311BC30E-69BE-4BD6-8012-5BB00DAC1156}"/>
    <hyperlink ref="M1915" r:id="rId1914" xr:uid="{B644BAD8-AB70-41DA-AA65-D2F0B0B3907F}"/>
    <hyperlink ref="M1916" r:id="rId1915" xr:uid="{3D72330B-B0D1-4608-A6B8-B8C49C1A37DE}"/>
    <hyperlink ref="M1917" r:id="rId1916" xr:uid="{3E832425-6EE3-4B5F-98E8-38F7B5B7EC8C}"/>
    <hyperlink ref="M1918" r:id="rId1917" xr:uid="{3519DBE8-247C-4670-952D-58FF93FE0517}"/>
    <hyperlink ref="M1919" r:id="rId1918" xr:uid="{C790E026-4955-48FC-BBA1-1BC99C97EB61}"/>
    <hyperlink ref="M1920" r:id="rId1919" xr:uid="{0930F839-92F5-4548-8457-D129B298EA82}"/>
    <hyperlink ref="M1921" r:id="rId1920" xr:uid="{B8A84A8C-8463-4F3C-B3B1-C617268755AE}"/>
    <hyperlink ref="M1922" r:id="rId1921" xr:uid="{A9091786-9490-47E4-B7D2-0885D2672652}"/>
    <hyperlink ref="M1923" r:id="rId1922" xr:uid="{9BEC3051-D0A7-45EE-91CC-4D72BD376E1A}"/>
    <hyperlink ref="M1924" r:id="rId1923" xr:uid="{722641CD-4FD0-4BB5-A025-6003A521AF3B}"/>
    <hyperlink ref="M1925" r:id="rId1924" xr:uid="{E3250345-9905-4105-802E-DC77336E5406}"/>
    <hyperlink ref="M1926" r:id="rId1925" xr:uid="{4D41EBAA-A221-4B7E-B679-58B772CBC33A}"/>
    <hyperlink ref="M1927" r:id="rId1926" xr:uid="{3F7D1098-911F-4AE0-9903-0C2924A2C597}"/>
    <hyperlink ref="M1928" r:id="rId1927" xr:uid="{BB58A45A-9FC0-44F2-BFAF-0737B684297F}"/>
    <hyperlink ref="M1929" r:id="rId1928" xr:uid="{B3D3A4B8-71B3-40A0-B439-F9D69ED86833}"/>
    <hyperlink ref="M1930" r:id="rId1929" xr:uid="{33490C93-AA05-426F-A0B5-21A80B7C1A63}"/>
    <hyperlink ref="M1931" r:id="rId1930" xr:uid="{70EBCFAC-68A6-447A-85BB-0BF79C0D425E}"/>
    <hyperlink ref="M1932" r:id="rId1931" xr:uid="{FC343B22-DE80-466D-B16B-A3B152D09814}"/>
    <hyperlink ref="M1933" r:id="rId1932" xr:uid="{611302F3-118A-4A9D-8C73-A9926C66D2C3}"/>
    <hyperlink ref="M1934" r:id="rId1933" xr:uid="{BD413DAF-E819-4D11-9D68-5E05AF0313CD}"/>
    <hyperlink ref="M1935" r:id="rId1934" xr:uid="{BDE38839-816A-46C0-88C7-5620262BFFCF}"/>
    <hyperlink ref="M1936" r:id="rId1935" xr:uid="{20B7A65A-7ECC-4AD1-8607-E6912B685935}"/>
    <hyperlink ref="M1937" r:id="rId1936" xr:uid="{617B3E1D-5694-4E4E-A398-EE1AC91BB337}"/>
    <hyperlink ref="M1938" r:id="rId1937" xr:uid="{34E375A6-41FD-4DB4-B75C-0A493DBF8104}"/>
    <hyperlink ref="M1939" r:id="rId1938" xr:uid="{9D795AED-C042-4F5F-83A1-7D841BB59DA6}"/>
    <hyperlink ref="M1940" r:id="rId1939" xr:uid="{40D88DFE-CD88-4422-A990-3C17DFD3C4BB}"/>
    <hyperlink ref="M1941" r:id="rId1940" xr:uid="{9E048715-AA30-4ECE-9A59-66F27F1EBBDF}"/>
    <hyperlink ref="M1942" r:id="rId1941" xr:uid="{B5F65D05-3705-4203-8A74-005465706699}"/>
    <hyperlink ref="M1943" r:id="rId1942" xr:uid="{8405CFAC-62B1-4751-AF33-76A3F7272257}"/>
    <hyperlink ref="M1944" r:id="rId1943" xr:uid="{0A0BDD3E-945A-401C-A718-D81B8698008C}"/>
    <hyperlink ref="M1945" r:id="rId1944" xr:uid="{E7F2C1D7-2266-4BDF-A0E3-C92F467099E0}"/>
    <hyperlink ref="M1946" r:id="rId1945" xr:uid="{F4F63B23-D92E-4BC5-9443-D0102A2AE789}"/>
    <hyperlink ref="M1947" r:id="rId1946" xr:uid="{BD864D5C-FE07-4B14-8CC7-FD65C7B885CB}"/>
    <hyperlink ref="M1948" r:id="rId1947" xr:uid="{0E5CC9D8-619E-40ED-B9EC-5CB44F175996}"/>
    <hyperlink ref="M1949" r:id="rId1948" xr:uid="{6C0E1596-236B-4701-8EC6-8D45DA54250B}"/>
    <hyperlink ref="M1950" r:id="rId1949" xr:uid="{3453474E-93F6-4E7C-B361-1477CDD0716A}"/>
    <hyperlink ref="M1951" r:id="rId1950" xr:uid="{409DE01D-4B0E-45B4-9BD0-D1F7159B6B64}"/>
    <hyperlink ref="M1952" r:id="rId1951" xr:uid="{101428A4-FE97-4D2C-B3A5-548DBAAEF787}"/>
    <hyperlink ref="M1953" r:id="rId1952" xr:uid="{66A65DD5-82B8-41AF-8E3F-80E3038A6651}"/>
    <hyperlink ref="M1954" r:id="rId1953" xr:uid="{0D1618B0-269D-4DEF-981A-011094A1A32D}"/>
    <hyperlink ref="M1955" r:id="rId1954" xr:uid="{25856E0C-E579-4A87-A5B8-7AF6191CEC32}"/>
    <hyperlink ref="M1956" r:id="rId1955" xr:uid="{BA756EF8-73AE-4B7D-8607-0FD4D6DA1B01}"/>
    <hyperlink ref="M1957" r:id="rId1956" xr:uid="{397CC14F-A680-45E4-980C-B82D94B06BFB}"/>
    <hyperlink ref="M1958" r:id="rId1957" xr:uid="{BB5AE45B-48E9-409C-A0B4-3A3210F97DFC}"/>
    <hyperlink ref="M1959" r:id="rId1958" xr:uid="{663B1BC9-8778-46AF-B8BC-34EC104CF13F}"/>
    <hyperlink ref="M1960" r:id="rId1959" xr:uid="{92E97B02-0058-4AB9-9942-7E767BC81FA9}"/>
    <hyperlink ref="M1961" r:id="rId1960" xr:uid="{11F091B9-AF4D-4012-8D39-2DF9C93F923A}"/>
    <hyperlink ref="M1962" r:id="rId1961" xr:uid="{82306812-F9B6-4D21-B8F9-7E16ADBD65BD}"/>
    <hyperlink ref="M1963" r:id="rId1962" xr:uid="{22ADC5CB-FB1B-403D-855D-5D1336F4076F}"/>
    <hyperlink ref="M1964" r:id="rId1963" xr:uid="{2F55D229-4E86-4E42-A983-A6BD15831486}"/>
    <hyperlink ref="M1965" r:id="rId1964" xr:uid="{58E41C84-8189-4993-A330-30430813C00F}"/>
    <hyperlink ref="M1966" r:id="rId1965" xr:uid="{56129AC8-4F67-4187-94A3-22279E5EC060}"/>
    <hyperlink ref="M1967" r:id="rId1966" xr:uid="{2853B1DC-0524-4D79-812E-3F17DF4F42DA}"/>
    <hyperlink ref="M1968" r:id="rId1967" xr:uid="{98B61EFC-9A03-40D8-AEDB-D925131B5E8B}"/>
    <hyperlink ref="M1969" r:id="rId1968" xr:uid="{8E3343E0-CDCA-4DEB-8CA2-F52772E63E4B}"/>
    <hyperlink ref="M1970" r:id="rId1969" xr:uid="{6DE965FE-71CF-42D3-939C-04FAA9F36157}"/>
    <hyperlink ref="M1971" r:id="rId1970" xr:uid="{A6A7C9E2-E4C0-4B00-8E46-54C04E1381F1}"/>
    <hyperlink ref="M1972" r:id="rId1971" xr:uid="{CF1D2861-A4E9-4925-901A-E7891227E12C}"/>
    <hyperlink ref="M1973" r:id="rId1972" xr:uid="{36E6CF23-67EF-4E2B-90CE-78155E3651DA}"/>
    <hyperlink ref="M1974" r:id="rId1973" xr:uid="{4E4A94BF-6E40-4FE0-90FA-931DBCE538D2}"/>
    <hyperlink ref="M1975" r:id="rId1974" xr:uid="{102BFA07-63CA-4C88-A061-B42FA374547B}"/>
    <hyperlink ref="M1976" r:id="rId1975" xr:uid="{374CFCF1-D109-4911-AFB3-9AC3B047E891}"/>
    <hyperlink ref="M1977" r:id="rId1976" xr:uid="{EA31D2E4-69F7-430A-95B7-BEF7CB43BDB5}"/>
    <hyperlink ref="M1978" r:id="rId1977" xr:uid="{446F7D96-1826-4CF7-88A8-4297FB31AD6B}"/>
    <hyperlink ref="M1979" r:id="rId1978" xr:uid="{3CBAAC46-6569-4D33-9CB3-19150976E644}"/>
    <hyperlink ref="M1980" r:id="rId1979" xr:uid="{758ABEE8-FFB1-4834-9EF5-8D48063097DB}"/>
    <hyperlink ref="M1981" r:id="rId1980" xr:uid="{B3E08A95-CB75-4F51-B750-57E0B3419F6A}"/>
    <hyperlink ref="M1982" r:id="rId1981" xr:uid="{962DDD47-9387-4A1D-97B3-EB1E4BDD7068}"/>
    <hyperlink ref="M1983" r:id="rId1982" xr:uid="{521294D7-3508-4099-8903-5C1590A62769}"/>
    <hyperlink ref="M1984" r:id="rId1983" xr:uid="{31B9C584-E32E-42FD-BCD9-45B10530F3B8}"/>
    <hyperlink ref="M1985" r:id="rId1984" xr:uid="{6E65D07F-FA63-4BBB-8C12-55B5FBFC2F47}"/>
    <hyperlink ref="M1986" r:id="rId1985" xr:uid="{8306A46C-CF7F-4581-AFFA-F8AEE03B01EE}"/>
    <hyperlink ref="M1987" r:id="rId1986" xr:uid="{D0C2C28C-A9BA-45E2-8B4D-CEA8231D1F7B}"/>
    <hyperlink ref="M1988" r:id="rId1987" xr:uid="{0346C6C3-F545-42AD-A505-AC297EE58446}"/>
    <hyperlink ref="M1989" r:id="rId1988" xr:uid="{4F0E9890-7791-4B2A-A353-D684E758A7BB}"/>
    <hyperlink ref="M1990" r:id="rId1989" xr:uid="{F870F735-330F-49CB-B8AE-88196CF488BA}"/>
    <hyperlink ref="M1991" r:id="rId1990" xr:uid="{A3D86E57-CC7F-441A-B0BB-816DB7822413}"/>
    <hyperlink ref="M1992" r:id="rId1991" xr:uid="{574D5D94-2E29-425E-92E2-7C3DCBD20690}"/>
    <hyperlink ref="M1993" r:id="rId1992" xr:uid="{394D0A3C-7C2D-409F-8F23-F849933E86B3}"/>
    <hyperlink ref="M1994" r:id="rId1993" xr:uid="{6060331D-496F-46E2-A2B2-2CF0C0B298F4}"/>
    <hyperlink ref="M1995" r:id="rId1994" xr:uid="{D5F1DB9B-DAEF-484E-8F9A-EF4D4DF1B9AC}"/>
    <hyperlink ref="M1996" r:id="rId1995" xr:uid="{26BE8D94-B83C-4E1D-BFE1-2C4DC6044705}"/>
    <hyperlink ref="M1997" r:id="rId1996" xr:uid="{D5CC78BA-3570-464C-A863-166347E06CB0}"/>
    <hyperlink ref="M1998" r:id="rId1997" xr:uid="{B9D9B818-97CE-4B41-864C-E5DCB4E29852}"/>
    <hyperlink ref="M1999" r:id="rId1998" xr:uid="{97B9C370-2180-4127-87DB-B26F582F81DD}"/>
    <hyperlink ref="M2000" r:id="rId1999" xr:uid="{810F5D04-5EEE-4B3F-871A-ED32CF7B338F}"/>
    <hyperlink ref="M2001" r:id="rId2000" xr:uid="{1CB97B6E-9F9D-4B8B-A19E-246150E8BCD6}"/>
    <hyperlink ref="M2002" r:id="rId2001" xr:uid="{914FE7E7-789C-4B19-903E-E17B987AE201}"/>
    <hyperlink ref="M2003" r:id="rId2002" xr:uid="{7F093BBF-1E1D-439C-BAC0-8E9DB1803B01}"/>
    <hyperlink ref="M2004" r:id="rId2003" xr:uid="{00ECFE7E-E7DD-47B0-8B6B-75D9F27036C9}"/>
    <hyperlink ref="M2005" r:id="rId2004" xr:uid="{C142DA74-E70A-426D-8240-C818FFF1DE5C}"/>
    <hyperlink ref="M2006" r:id="rId2005" xr:uid="{F2D0FDDC-DF3A-490B-9966-18BB999F6386}"/>
    <hyperlink ref="M2007" r:id="rId2006" xr:uid="{2A64E5FE-DDC7-4E14-832A-5D1306AEF1DD}"/>
    <hyperlink ref="M2008" r:id="rId2007" xr:uid="{48AB6988-EC64-476A-8CE0-B9E789DE27B2}"/>
    <hyperlink ref="M2009" r:id="rId2008" xr:uid="{9C2D4E2D-64E4-428F-8E5B-CF031DF3264F}"/>
    <hyperlink ref="M2010" r:id="rId2009" xr:uid="{1A4F952D-47BD-41DD-8CD7-4F188A5C1A79}"/>
    <hyperlink ref="M2011" r:id="rId2010" xr:uid="{C9F6E7D4-5F22-4830-BF77-708C0F0F306C}"/>
    <hyperlink ref="M2012" r:id="rId2011" xr:uid="{D599F0E8-81AC-4E3C-8033-1832EEFF5597}"/>
    <hyperlink ref="M2013" r:id="rId2012" xr:uid="{68E70D12-93E9-4578-98B6-28827B3A985D}"/>
    <hyperlink ref="M2014" r:id="rId2013" xr:uid="{109D9199-9D5C-45CF-875A-BA107DC9CF99}"/>
    <hyperlink ref="M2015" r:id="rId2014" xr:uid="{905B886E-7965-48AD-8A50-D04BC4BFA624}"/>
    <hyperlink ref="M2016" r:id="rId2015" xr:uid="{1654021A-A8FA-49C0-B4CF-EB2B96F2491C}"/>
    <hyperlink ref="M2017" r:id="rId2016" xr:uid="{FF83FE47-7BFB-4555-9FB3-FC8BACC0E04D}"/>
    <hyperlink ref="M2018" r:id="rId2017" xr:uid="{E99128A2-DA29-4A1F-892A-E054575D1946}"/>
    <hyperlink ref="M2019" r:id="rId2018" xr:uid="{E10BD53D-4019-4958-A0B8-DEFCAF3B5A1E}"/>
    <hyperlink ref="M2020" r:id="rId2019" xr:uid="{691615C9-D9EE-431B-A72D-2FFF37B9D6B1}"/>
    <hyperlink ref="M2021" r:id="rId2020" xr:uid="{A881AA0A-3AE2-409D-85C3-31F3D0C0C895}"/>
    <hyperlink ref="M2022" r:id="rId2021" xr:uid="{64714416-3792-48C5-819D-267D055265C9}"/>
    <hyperlink ref="M2023" r:id="rId2022" xr:uid="{960646D3-A80E-45C6-80FF-EFA4000C69D1}"/>
    <hyperlink ref="M2024" r:id="rId2023" xr:uid="{AD03C8B0-922C-4D3B-AC2A-D9E12623A4DF}"/>
    <hyperlink ref="M2025" r:id="rId2024" xr:uid="{CD525CD2-4758-476F-A597-4EEC24EA9BAE}"/>
    <hyperlink ref="M2026" r:id="rId2025" xr:uid="{F1FAF699-0597-4247-8161-6194E0650B78}"/>
    <hyperlink ref="M2027" r:id="rId2026" xr:uid="{64AC94BA-E105-4116-A449-A281F27321FD}"/>
    <hyperlink ref="M2028" r:id="rId2027" xr:uid="{6C7DC8F1-4D5A-4030-8C5D-8DD4E64F564A}"/>
    <hyperlink ref="M2029" r:id="rId2028" xr:uid="{9ADEDBA6-7C09-49CE-A1E5-D2D907B539B8}"/>
    <hyperlink ref="M2030" r:id="rId2029" xr:uid="{53234462-43BB-403A-9118-024600D44AC2}"/>
    <hyperlink ref="M2031" r:id="rId2030" xr:uid="{4A608522-BD62-4AC8-B09F-B2DC041F085A}"/>
    <hyperlink ref="M2032" r:id="rId2031" xr:uid="{B4F4C8D6-B639-45F5-A67F-D2CA4CA0502E}"/>
    <hyperlink ref="M2033" r:id="rId2032" xr:uid="{30EB968B-F0C7-45DD-B130-3ED492C73B84}"/>
    <hyperlink ref="M2034" r:id="rId2033" xr:uid="{24DAD112-9F73-4BC5-BD02-971DDCDFA6C3}"/>
    <hyperlink ref="M2035" r:id="rId2034" xr:uid="{7A91136E-2F28-4FD8-A178-EA675684A22E}"/>
    <hyperlink ref="M2036" r:id="rId2035" xr:uid="{146C0AB2-BDC7-43C4-9B7C-7B5D3F02184C}"/>
    <hyperlink ref="M2037" r:id="rId2036" xr:uid="{00A24110-18B4-4A2F-85F5-D4564BF3B2BC}"/>
    <hyperlink ref="M2038" r:id="rId2037" xr:uid="{A39271B2-8BFC-4717-8F3A-029B45ECF1A1}"/>
    <hyperlink ref="M2039" r:id="rId2038" xr:uid="{9C1234AB-3597-47A1-AFFE-52EF388581F7}"/>
    <hyperlink ref="M2040" r:id="rId2039" xr:uid="{CDB4E7F8-49FA-48BD-A095-23854F9B7B78}"/>
    <hyperlink ref="M2041" r:id="rId2040" xr:uid="{D21C3023-8E46-4588-B336-9CA7A7CF4D59}"/>
    <hyperlink ref="M2042" r:id="rId2041" xr:uid="{D47E3745-C80E-49B2-9518-2D47C6E0D5EB}"/>
    <hyperlink ref="M2043" r:id="rId2042" xr:uid="{52C319BB-A44C-448E-8DA0-C051141C9355}"/>
    <hyperlink ref="M2044" r:id="rId2043" xr:uid="{5170053F-DD29-4200-A751-8E84A56354F0}"/>
    <hyperlink ref="M2045" r:id="rId2044" xr:uid="{FB6EADA0-7ED5-4160-9383-31F336C159DF}"/>
    <hyperlink ref="M2046" r:id="rId2045" xr:uid="{13CCD614-CFB2-4EE5-A535-53378CBC10D4}"/>
    <hyperlink ref="M2047" r:id="rId2046" xr:uid="{1E835259-FF7A-4CC7-9B34-AA24EDDF3C22}"/>
    <hyperlink ref="M2048" r:id="rId2047" xr:uid="{6357FBD4-A4EC-4879-B4BC-4AB4160B349A}"/>
    <hyperlink ref="M2049" r:id="rId2048" xr:uid="{63D53D00-E0A1-45A8-93D6-D7417780C296}"/>
    <hyperlink ref="M2050" r:id="rId2049" xr:uid="{5893B843-D0F5-4F63-8F60-BC69F05EC6BF}"/>
    <hyperlink ref="M2051" r:id="rId2050" xr:uid="{8D9F9B45-8043-47A7-B106-ADEBB7E8D1D7}"/>
    <hyperlink ref="M2052" r:id="rId2051" xr:uid="{396BFB98-26A0-4666-8CF6-D96BA7CA3910}"/>
    <hyperlink ref="M2053" r:id="rId2052" xr:uid="{CF3FEC1F-6AEE-4500-9598-6A2EA68F0ABB}"/>
    <hyperlink ref="M2054" r:id="rId2053" xr:uid="{E66E9783-AEA5-40B3-9E26-34F5E606F10D}"/>
    <hyperlink ref="M2055" r:id="rId2054" xr:uid="{CE4980A7-4C06-4BD1-A074-CF48DFA496DF}"/>
    <hyperlink ref="M2056" r:id="rId2055" xr:uid="{2787D6D6-3856-4A79-BD53-FCBFD883FF1F}"/>
    <hyperlink ref="M2057" r:id="rId2056" xr:uid="{756D3F35-4BA2-4695-BB63-B184E71C90E1}"/>
    <hyperlink ref="M2058" r:id="rId2057" xr:uid="{E7165505-8E58-471E-80EE-3A49FA3BA32F}"/>
    <hyperlink ref="M2059" r:id="rId2058" xr:uid="{09EAFCE0-6EEB-4902-B9A6-2D3B391163E2}"/>
    <hyperlink ref="M2060" r:id="rId2059" xr:uid="{39A77B14-A866-4FB1-A1DD-1E7EC3D0FC66}"/>
    <hyperlink ref="M2061" r:id="rId2060" xr:uid="{38CB754B-9D6D-4788-A632-6819095E80FB}"/>
    <hyperlink ref="M2062" r:id="rId2061" xr:uid="{8836E2A9-379A-4838-BFF9-56495AA8B76E}"/>
    <hyperlink ref="M2063" r:id="rId2062" xr:uid="{BC484C7F-B3FE-4EB5-AD47-CBCF6193FCD9}"/>
    <hyperlink ref="M2064" r:id="rId2063" xr:uid="{6C5D085A-1A78-44C6-B615-4E28EC9FC2EE}"/>
    <hyperlink ref="M2065" r:id="rId2064" xr:uid="{77D576CD-369B-4CBC-BA12-B273E85B3729}"/>
    <hyperlink ref="M2066" r:id="rId2065" xr:uid="{5C47F2FE-A3EE-4EA1-9CE5-32B98206DC2D}"/>
    <hyperlink ref="M2067" r:id="rId2066" xr:uid="{7D01C2F7-26C1-46DA-BB0C-48D0C581198A}"/>
    <hyperlink ref="M2068" r:id="rId2067" xr:uid="{2B0FD362-6910-4D68-A1E6-70ED86ED3724}"/>
    <hyperlink ref="M2069" r:id="rId2068" xr:uid="{0596B0F1-7BBA-4F22-B82F-0DC1ECC5895E}"/>
    <hyperlink ref="M2070" r:id="rId2069" xr:uid="{7373C0D9-0A0D-447B-9B8D-22162D5E2156}"/>
    <hyperlink ref="M2071" r:id="rId2070" xr:uid="{01FF9F1D-CCA9-4A82-AE31-C224EF02C5E4}"/>
    <hyperlink ref="M2072" r:id="rId2071" xr:uid="{9549ABCD-14A4-4B6B-80F9-18998DC7F904}"/>
    <hyperlink ref="M2073" r:id="rId2072" xr:uid="{F6FACF44-538E-4224-B2BD-9910A7B3416F}"/>
    <hyperlink ref="M2074" r:id="rId2073" xr:uid="{E6D0A9EB-F59B-4F09-BB0B-FD4E7B814EC3}"/>
    <hyperlink ref="M2075" r:id="rId2074" xr:uid="{63340AEE-CA85-42B7-AA5F-B731EA5C54E0}"/>
    <hyperlink ref="M2076" r:id="rId2075" xr:uid="{798FFD26-C01F-44F8-995C-4B076ECEBFD7}"/>
    <hyperlink ref="M2077" r:id="rId2076" xr:uid="{5DF2B836-EE79-4BC7-96D1-46F8F4FC4937}"/>
    <hyperlink ref="M2078" r:id="rId2077" xr:uid="{B80BE250-0151-4726-B807-07BDD0413AED}"/>
    <hyperlink ref="M2079" r:id="rId2078" xr:uid="{12039440-C9ED-4493-A591-63AA92CBBBED}"/>
    <hyperlink ref="M2080" r:id="rId2079" xr:uid="{30162141-FCA7-41B1-AEF0-B556E26FFDC5}"/>
    <hyperlink ref="M2081" r:id="rId2080" xr:uid="{9FA78ED7-AD47-43BE-922A-AF9144131662}"/>
    <hyperlink ref="M2082" r:id="rId2081" xr:uid="{7A00037B-0002-4254-9345-89750A114721}"/>
    <hyperlink ref="M2083" r:id="rId2082" xr:uid="{1ADD2E18-E5AA-4E8F-96DB-EA3D93B7BF24}"/>
    <hyperlink ref="M2084" r:id="rId2083" xr:uid="{3BC74557-6F25-4500-84D3-6CF747885CD1}"/>
    <hyperlink ref="M2085" r:id="rId2084" xr:uid="{0E0C725F-DEF2-4149-AB5B-998760B12350}"/>
    <hyperlink ref="M2086" r:id="rId2085" xr:uid="{F86F6073-6A98-4A87-86F0-9115927AD7A4}"/>
    <hyperlink ref="M2087" r:id="rId2086" xr:uid="{A6250FC7-8316-4ADA-BA3A-E5ABD2B49534}"/>
    <hyperlink ref="M2088" r:id="rId2087" xr:uid="{F511A267-E67B-46C6-8168-7D56B5962720}"/>
    <hyperlink ref="M2089" r:id="rId2088" xr:uid="{ED475682-3760-4AD0-9588-6807AA8C4942}"/>
    <hyperlink ref="M2090" r:id="rId2089" xr:uid="{1947C757-271B-4A84-B515-8F0C486C3638}"/>
    <hyperlink ref="M2091" r:id="rId2090" xr:uid="{84E883AC-0516-4BD5-8F61-0EB8EB6EE879}"/>
  </hyperlinks>
  <pageMargins left="0.75" right="0.75" top="1" bottom="1" header="0.5" footer="0.5"/>
  <pageSetup orientation="portrait" horizontalDpi="4294967292" verticalDpi="4294967292" r:id="rId209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37887-76DA-4CF7-B9E9-19B23E6D65B8}">
  <sheetPr codeName="Hoja1"/>
  <dimension ref="A1:Q762"/>
  <sheetViews>
    <sheetView zoomScale="88" zoomScaleNormal="145" workbookViewId="0">
      <pane ySplit="1" topLeftCell="A2" activePane="bottomLeft" state="frozen"/>
      <selection pane="bottomLeft" activeCell="L1" sqref="L1"/>
    </sheetView>
  </sheetViews>
  <sheetFormatPr baseColWidth="10" defaultRowHeight="15.6" x14ac:dyDescent="0.3"/>
  <cols>
    <col min="1" max="1" width="30.69921875" bestFit="1" customWidth="1"/>
    <col min="2" max="2" width="42.296875" customWidth="1"/>
    <col min="3" max="3" width="10.8984375" customWidth="1"/>
    <col min="4" max="4" width="7" customWidth="1"/>
    <col min="5" max="5" width="4.8984375" bestFit="1" customWidth="1"/>
    <col min="6" max="6" width="9.8984375" bestFit="1" customWidth="1"/>
    <col min="7" max="8" width="9.59765625" bestFit="1" customWidth="1"/>
    <col min="9" max="9" width="4.19921875" bestFit="1" customWidth="1"/>
    <col min="10" max="11" width="9.69921875" bestFit="1" customWidth="1"/>
    <col min="12" max="12" width="9" customWidth="1"/>
    <col min="13" max="13" width="5" customWidth="1"/>
    <col min="14" max="14" width="2.5" customWidth="1"/>
    <col min="15" max="15" width="15" bestFit="1" customWidth="1"/>
    <col min="16" max="16" width="1.8984375" customWidth="1"/>
    <col min="17" max="17" width="12" customWidth="1"/>
    <col min="18" max="21" width="5" customWidth="1"/>
    <col min="22" max="22" width="37.69921875" customWidth="1"/>
    <col min="24" max="24" width="16.69921875" bestFit="1" customWidth="1"/>
  </cols>
  <sheetData>
    <row r="1" spans="1:17" x14ac:dyDescent="0.3">
      <c r="A1" s="48" t="s">
        <v>0</v>
      </c>
      <c r="B1" s="48" t="s">
        <v>32</v>
      </c>
      <c r="C1" s="48" t="s">
        <v>1</v>
      </c>
      <c r="D1" s="48" t="s">
        <v>2</v>
      </c>
      <c r="E1" s="48" t="s">
        <v>4138</v>
      </c>
      <c r="F1" s="258" t="s">
        <v>6</v>
      </c>
      <c r="G1" s="48" t="s">
        <v>22</v>
      </c>
      <c r="H1" s="48" t="s">
        <v>1391</v>
      </c>
      <c r="I1" s="48" t="s">
        <v>217</v>
      </c>
      <c r="J1" s="48" t="s">
        <v>23</v>
      </c>
      <c r="K1" s="48" t="s">
        <v>1392</v>
      </c>
      <c r="L1" s="239" t="s">
        <v>1138</v>
      </c>
      <c r="O1" s="48" t="s">
        <v>4775</v>
      </c>
      <c r="Q1" s="49" t="s">
        <v>212</v>
      </c>
    </row>
    <row r="2" spans="1:17" x14ac:dyDescent="0.3">
      <c r="A2" s="29" t="s">
        <v>5867</v>
      </c>
      <c r="B2" s="165" t="s">
        <v>1136</v>
      </c>
      <c r="C2" s="14" t="s">
        <v>767</v>
      </c>
      <c r="D2" s="11" t="s">
        <v>210</v>
      </c>
      <c r="E2" s="250" t="s">
        <v>4139</v>
      </c>
      <c r="F2" s="240">
        <v>109.99</v>
      </c>
      <c r="G2" s="33">
        <f>ROUNDUP(F2*Carpeta!$O$7,-2)</f>
        <v>77000</v>
      </c>
      <c r="H2" s="33">
        <f>ROUNDUP(F2*Carpeta!$O$10,-2)</f>
        <v>71500</v>
      </c>
      <c r="I2" s="2">
        <v>1</v>
      </c>
      <c r="J2" s="16">
        <f t="shared" ref="J2:J65" si="0">G2*I2</f>
        <v>77000</v>
      </c>
      <c r="K2" s="16">
        <f t="shared" ref="K2:K65" si="1">H2*I2</f>
        <v>71500</v>
      </c>
      <c r="L2" s="233" t="s">
        <v>3671</v>
      </c>
      <c r="M2" s="38">
        <f t="shared" ref="M2:M21" si="2">F2*I2</f>
        <v>109.99</v>
      </c>
      <c r="O2" s="3">
        <f>ROUND(O14*891,-2)</f>
        <v>7032500</v>
      </c>
      <c r="Q2" s="3">
        <f>SUMIF(C:C,Q1,M:M)</f>
        <v>866.23000000000093</v>
      </c>
    </row>
    <row r="3" spans="1:17" x14ac:dyDescent="0.3">
      <c r="A3" s="29" t="s">
        <v>2018</v>
      </c>
      <c r="B3" s="187" t="s">
        <v>2003</v>
      </c>
      <c r="C3" s="8" t="s">
        <v>184</v>
      </c>
      <c r="D3" s="11" t="s">
        <v>210</v>
      </c>
      <c r="E3" s="250" t="s">
        <v>4139</v>
      </c>
      <c r="F3" s="240">
        <v>79.989999999999995</v>
      </c>
      <c r="G3" s="33">
        <f>ROUNDUP(F3*Carpeta!$O$7,-2)</f>
        <v>56000</v>
      </c>
      <c r="H3" s="33">
        <f>ROUNDUP(F3*Carpeta!$O$10,-2)</f>
        <v>52000</v>
      </c>
      <c r="I3" s="2">
        <v>2</v>
      </c>
      <c r="J3" s="16">
        <f t="shared" si="0"/>
        <v>112000</v>
      </c>
      <c r="K3" s="16">
        <f t="shared" si="1"/>
        <v>104000</v>
      </c>
      <c r="L3" s="233" t="s">
        <v>2017</v>
      </c>
      <c r="M3" s="38">
        <f t="shared" si="2"/>
        <v>159.97999999999999</v>
      </c>
    </row>
    <row r="4" spans="1:17" x14ac:dyDescent="0.3">
      <c r="A4" s="21" t="s">
        <v>3315</v>
      </c>
      <c r="B4" s="163" t="s">
        <v>1133</v>
      </c>
      <c r="C4" s="6" t="s">
        <v>769</v>
      </c>
      <c r="D4" s="11" t="s">
        <v>210</v>
      </c>
      <c r="E4" s="250" t="s">
        <v>4139</v>
      </c>
      <c r="F4" s="240">
        <v>74.989999999999995</v>
      </c>
      <c r="G4" s="33">
        <f>ROUNDUP(F4*Carpeta!$O$7,-2)</f>
        <v>52500</v>
      </c>
      <c r="H4" s="33">
        <f>ROUNDUP(F4*Carpeta!$O$10,-2)</f>
        <v>48800</v>
      </c>
      <c r="I4" s="2">
        <v>1</v>
      </c>
      <c r="J4" s="33">
        <f t="shared" si="0"/>
        <v>52500</v>
      </c>
      <c r="K4" s="33">
        <f t="shared" si="1"/>
        <v>48800</v>
      </c>
      <c r="L4" s="234" t="s">
        <v>3314</v>
      </c>
      <c r="M4" s="38">
        <f t="shared" si="2"/>
        <v>74.989999999999995</v>
      </c>
      <c r="O4" s="48">
        <v>750</v>
      </c>
      <c r="Q4" s="53" t="s">
        <v>213</v>
      </c>
    </row>
    <row r="5" spans="1:17" x14ac:dyDescent="0.3">
      <c r="A5" s="4" t="s">
        <v>4816</v>
      </c>
      <c r="B5" s="130" t="s">
        <v>1088</v>
      </c>
      <c r="C5" s="14" t="s">
        <v>768</v>
      </c>
      <c r="D5" s="11" t="s">
        <v>210</v>
      </c>
      <c r="E5" s="250" t="s">
        <v>4139</v>
      </c>
      <c r="F5" s="240">
        <v>69.989999999999995</v>
      </c>
      <c r="G5" s="33">
        <f>ROUNDUP(F5*Carpeta!$O$7,-2)</f>
        <v>49000</v>
      </c>
      <c r="H5" s="33">
        <f>ROUNDUP(F5*Carpeta!$O$10,-2)</f>
        <v>45500</v>
      </c>
      <c r="I5" s="2">
        <v>1</v>
      </c>
      <c r="J5" s="33">
        <f t="shared" si="0"/>
        <v>49000</v>
      </c>
      <c r="K5" s="33">
        <f t="shared" si="1"/>
        <v>45500</v>
      </c>
      <c r="L5" s="234" t="s">
        <v>4815</v>
      </c>
      <c r="M5" s="38">
        <f t="shared" si="2"/>
        <v>69.989999999999995</v>
      </c>
      <c r="O5" s="3">
        <f>ROUND(O14*750,-2)</f>
        <v>5919600</v>
      </c>
      <c r="Q5" s="3">
        <f>SUMIF(C:C,Q4,M:M)</f>
        <v>568.31000000000063</v>
      </c>
    </row>
    <row r="6" spans="1:17" x14ac:dyDescent="0.3">
      <c r="A6" s="4" t="s">
        <v>4471</v>
      </c>
      <c r="B6" s="252" t="s">
        <v>4793</v>
      </c>
      <c r="C6" s="8" t="s">
        <v>184</v>
      </c>
      <c r="D6" s="11" t="s">
        <v>210</v>
      </c>
      <c r="E6" s="250" t="s">
        <v>4139</v>
      </c>
      <c r="F6" s="240">
        <v>64.989999999999995</v>
      </c>
      <c r="G6" s="33">
        <f>ROUNDUP(F6*Carpeta!$O$7,-2)</f>
        <v>45500</v>
      </c>
      <c r="H6" s="33">
        <f>ROUNDUP(F6*Carpeta!$O$10,-2)</f>
        <v>42300</v>
      </c>
      <c r="I6" s="2">
        <v>1</v>
      </c>
      <c r="J6" s="16">
        <f t="shared" si="0"/>
        <v>45500</v>
      </c>
      <c r="K6" s="16">
        <f t="shared" si="1"/>
        <v>42300</v>
      </c>
      <c r="L6" s="233" t="s">
        <v>4472</v>
      </c>
      <c r="M6" s="38">
        <f t="shared" si="2"/>
        <v>64.989999999999995</v>
      </c>
    </row>
    <row r="7" spans="1:17" x14ac:dyDescent="0.3">
      <c r="A7" s="280" t="s">
        <v>5902</v>
      </c>
      <c r="B7" s="279" t="s">
        <v>5905</v>
      </c>
      <c r="C7" s="14" t="s">
        <v>767</v>
      </c>
      <c r="D7" s="11" t="s">
        <v>210</v>
      </c>
      <c r="E7" s="250" t="s">
        <v>4140</v>
      </c>
      <c r="F7" s="240">
        <v>64.989999999999995</v>
      </c>
      <c r="G7" s="33">
        <f>ROUNDUP(F7*Carpeta!$O$7,-2)</f>
        <v>45500</v>
      </c>
      <c r="H7" s="33">
        <f>ROUNDUP(F7*Carpeta!$O$10,-2)</f>
        <v>42300</v>
      </c>
      <c r="I7" s="2">
        <v>1</v>
      </c>
      <c r="J7" s="33">
        <f t="shared" si="0"/>
        <v>45500</v>
      </c>
      <c r="K7" s="33">
        <f t="shared" si="1"/>
        <v>42300</v>
      </c>
      <c r="L7" s="234" t="s">
        <v>5906</v>
      </c>
      <c r="M7" s="170">
        <f t="shared" si="2"/>
        <v>64.989999999999995</v>
      </c>
      <c r="O7" s="48">
        <v>700</v>
      </c>
      <c r="Q7" s="48" t="s">
        <v>215</v>
      </c>
    </row>
    <row r="8" spans="1:17" x14ac:dyDescent="0.3">
      <c r="A8" s="35" t="s">
        <v>5618</v>
      </c>
      <c r="B8" s="187" t="s">
        <v>2003</v>
      </c>
      <c r="C8" s="6" t="s">
        <v>769</v>
      </c>
      <c r="D8" s="11" t="s">
        <v>210</v>
      </c>
      <c r="E8" s="250" t="s">
        <v>4140</v>
      </c>
      <c r="F8" s="240">
        <v>59.99</v>
      </c>
      <c r="G8" s="33">
        <f>ROUNDUP(F8*Carpeta!$O$7,-2)</f>
        <v>42000</v>
      </c>
      <c r="H8" s="33">
        <f>ROUNDUP(F8*Carpeta!$O$10,-2)</f>
        <v>39000</v>
      </c>
      <c r="I8" s="2">
        <v>1</v>
      </c>
      <c r="J8" s="16">
        <f t="shared" si="0"/>
        <v>42000</v>
      </c>
      <c r="K8" s="16">
        <f t="shared" si="1"/>
        <v>39000</v>
      </c>
      <c r="L8" s="234" t="s">
        <v>5619</v>
      </c>
      <c r="M8" s="38">
        <f t="shared" si="2"/>
        <v>59.99</v>
      </c>
      <c r="O8" s="3">
        <f>SUM(J:J)</f>
        <v>5595200</v>
      </c>
      <c r="Q8" s="3">
        <f>SUMIF(C:C,Q7,M:M)</f>
        <v>875.70000000000107</v>
      </c>
    </row>
    <row r="9" spans="1:17" x14ac:dyDescent="0.3">
      <c r="A9" s="4" t="s">
        <v>2834</v>
      </c>
      <c r="B9" s="223" t="s">
        <v>2824</v>
      </c>
      <c r="C9" s="22" t="s">
        <v>183</v>
      </c>
      <c r="D9" s="11" t="s">
        <v>210</v>
      </c>
      <c r="E9" s="250" t="s">
        <v>4139</v>
      </c>
      <c r="F9" s="240">
        <v>49.99</v>
      </c>
      <c r="G9" s="33">
        <f>ROUNDUP(F9*Carpeta!$O$7,-2)</f>
        <v>35000</v>
      </c>
      <c r="H9" s="33">
        <f>ROUNDUP(F9*Carpeta!$O$10,-2)</f>
        <v>32500</v>
      </c>
      <c r="I9" s="2">
        <v>2</v>
      </c>
      <c r="J9" s="33">
        <f t="shared" si="0"/>
        <v>70000</v>
      </c>
      <c r="K9" s="33">
        <f t="shared" si="1"/>
        <v>65000</v>
      </c>
      <c r="L9" s="234" t="s">
        <v>2835</v>
      </c>
      <c r="M9" s="170">
        <f t="shared" si="2"/>
        <v>99.98</v>
      </c>
    </row>
    <row r="10" spans="1:17" x14ac:dyDescent="0.3">
      <c r="A10" s="35" t="s">
        <v>1872</v>
      </c>
      <c r="B10" s="159" t="s">
        <v>1127</v>
      </c>
      <c r="C10" s="19" t="s">
        <v>683</v>
      </c>
      <c r="D10" s="11" t="s">
        <v>210</v>
      </c>
      <c r="E10" s="250" t="s">
        <v>4140</v>
      </c>
      <c r="F10" s="240">
        <v>49.99</v>
      </c>
      <c r="G10" s="33">
        <f>ROUNDUP(F10*Carpeta!$O$7,-2)</f>
        <v>35000</v>
      </c>
      <c r="H10" s="33">
        <f>ROUNDUP(F10*Carpeta!$O$10,-2)</f>
        <v>32500</v>
      </c>
      <c r="I10" s="2">
        <v>1</v>
      </c>
      <c r="J10" s="16">
        <f t="shared" si="0"/>
        <v>35000</v>
      </c>
      <c r="K10" s="16">
        <f t="shared" si="1"/>
        <v>32500</v>
      </c>
      <c r="L10" s="233" t="s">
        <v>1873</v>
      </c>
      <c r="M10" s="38">
        <f t="shared" si="2"/>
        <v>49.99</v>
      </c>
      <c r="O10" s="48">
        <v>650</v>
      </c>
      <c r="Q10" s="52" t="s">
        <v>214</v>
      </c>
    </row>
    <row r="11" spans="1:17" x14ac:dyDescent="0.3">
      <c r="A11" s="21" t="s">
        <v>1380</v>
      </c>
      <c r="B11" s="259" t="s">
        <v>4820</v>
      </c>
      <c r="C11" s="10" t="s">
        <v>181</v>
      </c>
      <c r="D11" s="12" t="s">
        <v>208</v>
      </c>
      <c r="E11" s="250" t="s">
        <v>4140</v>
      </c>
      <c r="F11" s="240">
        <v>44.99</v>
      </c>
      <c r="G11" s="33">
        <f>ROUNDUP(F11*Carpeta!$O$7,-2)</f>
        <v>31500</v>
      </c>
      <c r="H11" s="33">
        <f>ROUNDUP(F11*Carpeta!$O$10,-2)</f>
        <v>29300</v>
      </c>
      <c r="I11" s="2">
        <v>1</v>
      </c>
      <c r="J11" s="33">
        <f t="shared" si="0"/>
        <v>31500</v>
      </c>
      <c r="K11" s="33">
        <f t="shared" si="1"/>
        <v>29300</v>
      </c>
      <c r="L11" s="234" t="s">
        <v>5394</v>
      </c>
      <c r="M11" s="38">
        <f t="shared" si="2"/>
        <v>44.99</v>
      </c>
      <c r="O11" s="3">
        <f>SUM(K:K)</f>
        <v>5218600</v>
      </c>
      <c r="Q11" s="3">
        <f>SUMIF(C:C,Q10,M:M)</f>
        <v>883.07000000000073</v>
      </c>
    </row>
    <row r="12" spans="1:17" x14ac:dyDescent="0.3">
      <c r="A12" s="4" t="s">
        <v>458</v>
      </c>
      <c r="B12" s="158" t="s">
        <v>1126</v>
      </c>
      <c r="C12" s="9" t="s">
        <v>182</v>
      </c>
      <c r="D12" s="1" t="s">
        <v>211</v>
      </c>
      <c r="E12" s="250" t="s">
        <v>4139</v>
      </c>
      <c r="F12" s="240">
        <v>39.99</v>
      </c>
      <c r="G12" s="33">
        <f>ROUNDUP(F12*Carpeta!$O$7,-2)</f>
        <v>28000</v>
      </c>
      <c r="H12" s="33">
        <f>ROUNDUP(F12*Carpeta!$O$10,-2)</f>
        <v>26000</v>
      </c>
      <c r="I12" s="2">
        <v>1</v>
      </c>
      <c r="J12" s="16">
        <f t="shared" si="0"/>
        <v>28000</v>
      </c>
      <c r="K12" s="16">
        <f t="shared" si="1"/>
        <v>26000</v>
      </c>
      <c r="L12" s="39" t="s">
        <v>3684</v>
      </c>
      <c r="M12" s="38">
        <f t="shared" si="2"/>
        <v>39.99</v>
      </c>
    </row>
    <row r="13" spans="1:17" x14ac:dyDescent="0.3">
      <c r="A13" s="29" t="s">
        <v>2611</v>
      </c>
      <c r="B13" s="162" t="s">
        <v>1130</v>
      </c>
      <c r="C13" s="8" t="s">
        <v>184</v>
      </c>
      <c r="D13" s="11" t="s">
        <v>210</v>
      </c>
      <c r="E13" s="250" t="s">
        <v>4139</v>
      </c>
      <c r="F13" s="240">
        <v>39.99</v>
      </c>
      <c r="G13" s="33">
        <f>ROUNDUP(F13*Carpeta!$O$7,-2)</f>
        <v>28000</v>
      </c>
      <c r="H13" s="33">
        <f>ROUNDUP(F13*Carpeta!$O$10,-2)</f>
        <v>26000</v>
      </c>
      <c r="I13" s="2">
        <v>2</v>
      </c>
      <c r="J13" s="16">
        <f t="shared" si="0"/>
        <v>56000</v>
      </c>
      <c r="K13" s="16">
        <f t="shared" si="1"/>
        <v>52000</v>
      </c>
      <c r="L13" s="234" t="s">
        <v>4145</v>
      </c>
      <c r="M13" s="38">
        <f t="shared" si="2"/>
        <v>79.98</v>
      </c>
      <c r="O13" s="48" t="s">
        <v>100</v>
      </c>
      <c r="Q13" s="51" t="s">
        <v>216</v>
      </c>
    </row>
    <row r="14" spans="1:17" x14ac:dyDescent="0.3">
      <c r="A14" s="35" t="s">
        <v>2050</v>
      </c>
      <c r="B14" s="187" t="s">
        <v>2003</v>
      </c>
      <c r="C14" s="8" t="s">
        <v>184</v>
      </c>
      <c r="D14" s="11" t="s">
        <v>210</v>
      </c>
      <c r="E14" s="250" t="s">
        <v>4139</v>
      </c>
      <c r="F14" s="240">
        <v>39.99</v>
      </c>
      <c r="G14" s="33">
        <f>ROUNDUP(F14*Carpeta!$O$7,-2)</f>
        <v>28000</v>
      </c>
      <c r="H14" s="33">
        <f>ROUNDUP(F14*Carpeta!$O$10,-2)</f>
        <v>26000</v>
      </c>
      <c r="I14" s="2">
        <v>1</v>
      </c>
      <c r="J14" s="16">
        <f t="shared" si="0"/>
        <v>28000</v>
      </c>
      <c r="K14" s="16">
        <f t="shared" si="1"/>
        <v>26000</v>
      </c>
      <c r="L14" s="233" t="s">
        <v>3694</v>
      </c>
      <c r="M14" s="38">
        <f t="shared" si="2"/>
        <v>39.99</v>
      </c>
      <c r="O14" s="37">
        <f>SUM(M:M)</f>
        <v>7892.7839999998478</v>
      </c>
      <c r="Q14" s="3">
        <f>SUMIF(C:C,Q13,M:M)</f>
        <v>893.31200000000092</v>
      </c>
    </row>
    <row r="15" spans="1:17" x14ac:dyDescent="0.3">
      <c r="A15" s="29" t="s">
        <v>3779</v>
      </c>
      <c r="B15" s="187" t="s">
        <v>2003</v>
      </c>
      <c r="C15" s="19" t="s">
        <v>185</v>
      </c>
      <c r="D15" s="11" t="s">
        <v>210</v>
      </c>
      <c r="E15" s="250" t="s">
        <v>4139</v>
      </c>
      <c r="F15" s="240">
        <v>39.99</v>
      </c>
      <c r="G15" s="33">
        <f>ROUNDUP(F15*Carpeta!$O$7,-2)</f>
        <v>28000</v>
      </c>
      <c r="H15" s="33">
        <f>ROUNDUP(F15*Carpeta!$O$10,-2)</f>
        <v>26000</v>
      </c>
      <c r="I15" s="2">
        <v>1</v>
      </c>
      <c r="J15" s="16">
        <f t="shared" si="0"/>
        <v>28000</v>
      </c>
      <c r="K15" s="16">
        <f t="shared" si="1"/>
        <v>26000</v>
      </c>
      <c r="L15" s="233" t="s">
        <v>3778</v>
      </c>
      <c r="M15" s="38">
        <f t="shared" si="2"/>
        <v>39.99</v>
      </c>
    </row>
    <row r="16" spans="1:17" x14ac:dyDescent="0.3">
      <c r="A16" s="35" t="s">
        <v>5405</v>
      </c>
      <c r="B16" s="259" t="s">
        <v>4820</v>
      </c>
      <c r="C16" s="19" t="s">
        <v>185</v>
      </c>
      <c r="D16" s="11" t="s">
        <v>210</v>
      </c>
      <c r="E16" s="250" t="s">
        <v>4139</v>
      </c>
      <c r="F16" s="240">
        <v>34.99</v>
      </c>
      <c r="G16" s="33">
        <f>ROUNDUP(F16*Carpeta!$O$7,-2)</f>
        <v>24500</v>
      </c>
      <c r="H16" s="33">
        <f>ROUNDUP(F16*Carpeta!$O$10,-2)</f>
        <v>22800</v>
      </c>
      <c r="I16" s="2">
        <v>1</v>
      </c>
      <c r="J16" s="16">
        <f t="shared" si="0"/>
        <v>24500</v>
      </c>
      <c r="K16" s="16">
        <f t="shared" si="1"/>
        <v>22800</v>
      </c>
      <c r="L16" s="233" t="s">
        <v>5404</v>
      </c>
      <c r="M16" s="38">
        <f t="shared" si="2"/>
        <v>34.99</v>
      </c>
      <c r="Q16" s="49" t="s">
        <v>180</v>
      </c>
    </row>
    <row r="17" spans="1:17" x14ac:dyDescent="0.3">
      <c r="A17" s="4" t="s">
        <v>2567</v>
      </c>
      <c r="B17" s="125" t="s">
        <v>1083</v>
      </c>
      <c r="C17" s="6" t="s">
        <v>769</v>
      </c>
      <c r="D17" s="12" t="s">
        <v>208</v>
      </c>
      <c r="E17" s="250" t="s">
        <v>4139</v>
      </c>
      <c r="F17" s="240">
        <v>37.99</v>
      </c>
      <c r="G17" s="33">
        <f>ROUNDUP(F17*Carpeta!$O$7,-2)</f>
        <v>26600</v>
      </c>
      <c r="H17" s="33">
        <f>ROUNDUP(F17*Carpeta!$O$10,-2)</f>
        <v>24700</v>
      </c>
      <c r="I17" s="2">
        <v>2</v>
      </c>
      <c r="J17" s="16">
        <f t="shared" si="0"/>
        <v>53200</v>
      </c>
      <c r="K17" s="16">
        <f t="shared" si="1"/>
        <v>49400</v>
      </c>
      <c r="L17" s="39" t="s">
        <v>2568</v>
      </c>
      <c r="M17" s="38">
        <f t="shared" si="2"/>
        <v>75.98</v>
      </c>
      <c r="O17" s="42"/>
      <c r="Q17" s="3">
        <f>(SUM(M:M)-Q2-Q5-Q8-Q11-Q14-Q20-Q23)</f>
        <v>1253.0819999998425</v>
      </c>
    </row>
    <row r="18" spans="1:17" x14ac:dyDescent="0.3">
      <c r="A18" s="29" t="s">
        <v>2019</v>
      </c>
      <c r="B18" s="187" t="s">
        <v>2003</v>
      </c>
      <c r="C18" s="6" t="s">
        <v>769</v>
      </c>
      <c r="D18" s="12" t="s">
        <v>208</v>
      </c>
      <c r="E18" s="250" t="s">
        <v>4139</v>
      </c>
      <c r="F18" s="240">
        <v>37.99</v>
      </c>
      <c r="G18" s="33">
        <f>ROUNDUP(F18*Carpeta!$O$7,-2)</f>
        <v>26600</v>
      </c>
      <c r="H18" s="33">
        <f>ROUNDUP(F18*Carpeta!$O$10,-2)</f>
        <v>24700</v>
      </c>
      <c r="I18" s="2">
        <v>2</v>
      </c>
      <c r="J18" s="16">
        <f t="shared" si="0"/>
        <v>53200</v>
      </c>
      <c r="K18" s="16">
        <f t="shared" si="1"/>
        <v>49400</v>
      </c>
      <c r="L18" s="233" t="s">
        <v>2020</v>
      </c>
      <c r="M18" s="38">
        <f t="shared" si="2"/>
        <v>75.98</v>
      </c>
    </row>
    <row r="19" spans="1:17" x14ac:dyDescent="0.3">
      <c r="A19" s="29" t="s">
        <v>2941</v>
      </c>
      <c r="B19" s="120" t="s">
        <v>1074</v>
      </c>
      <c r="C19" s="9" t="s">
        <v>182</v>
      </c>
      <c r="D19" s="12" t="s">
        <v>208</v>
      </c>
      <c r="E19" s="250" t="s">
        <v>4139</v>
      </c>
      <c r="F19" s="240">
        <v>35.99</v>
      </c>
      <c r="G19" s="33">
        <f>ROUNDUP(F19*Carpeta!$O$7,-2)</f>
        <v>25200</v>
      </c>
      <c r="H19" s="33">
        <f>ROUNDUP(F19*Carpeta!$O$10,-2)</f>
        <v>23400</v>
      </c>
      <c r="I19" s="2">
        <v>1</v>
      </c>
      <c r="J19" s="33">
        <f t="shared" si="0"/>
        <v>25200</v>
      </c>
      <c r="K19" s="33">
        <f t="shared" si="1"/>
        <v>23400</v>
      </c>
      <c r="L19" s="251" t="s">
        <v>3050</v>
      </c>
      <c r="M19" s="38">
        <f t="shared" si="2"/>
        <v>35.99</v>
      </c>
      <c r="Q19" s="195" t="s">
        <v>2364</v>
      </c>
    </row>
    <row r="20" spans="1:17" x14ac:dyDescent="0.3">
      <c r="A20" s="4" t="s">
        <v>4488</v>
      </c>
      <c r="B20" s="252" t="s">
        <v>4793</v>
      </c>
      <c r="C20" s="22" t="s">
        <v>183</v>
      </c>
      <c r="D20" s="12" t="s">
        <v>208</v>
      </c>
      <c r="E20" s="250" t="s">
        <v>4139</v>
      </c>
      <c r="F20" s="240">
        <v>34.99</v>
      </c>
      <c r="G20" s="33">
        <f>ROUNDUP(F20*Carpeta!$O$7,-2)</f>
        <v>24500</v>
      </c>
      <c r="H20" s="33">
        <f>ROUNDUP(F20*Carpeta!$O$10,-2)</f>
        <v>22800</v>
      </c>
      <c r="I20" s="2">
        <v>1</v>
      </c>
      <c r="J20" s="16">
        <f t="shared" si="0"/>
        <v>24500</v>
      </c>
      <c r="K20" s="16">
        <f t="shared" si="1"/>
        <v>22800</v>
      </c>
      <c r="L20" s="233" t="s">
        <v>4487</v>
      </c>
      <c r="M20" s="38">
        <f t="shared" si="2"/>
        <v>34.99</v>
      </c>
      <c r="O20" s="57"/>
      <c r="Q20" s="3">
        <f>SUMIF(C:C,Q19,M:M)</f>
        <v>1049.2900000000009</v>
      </c>
    </row>
    <row r="21" spans="1:17" x14ac:dyDescent="0.3">
      <c r="A21" s="21" t="s">
        <v>27</v>
      </c>
      <c r="B21" s="159" t="s">
        <v>1127</v>
      </c>
      <c r="C21" s="6" t="s">
        <v>769</v>
      </c>
      <c r="D21" s="12" t="s">
        <v>208</v>
      </c>
      <c r="E21" s="250" t="s">
        <v>4140</v>
      </c>
      <c r="F21" s="240">
        <v>34.99</v>
      </c>
      <c r="G21" s="33">
        <f>ROUNDUP(F21*Carpeta!$O$7,-2)</f>
        <v>24500</v>
      </c>
      <c r="H21" s="33">
        <f>ROUNDUP(F21*Carpeta!$O$10,-2)</f>
        <v>22800</v>
      </c>
      <c r="I21" s="2">
        <v>1</v>
      </c>
      <c r="J21" s="33">
        <f t="shared" si="0"/>
        <v>24500</v>
      </c>
      <c r="K21" s="33">
        <f t="shared" si="1"/>
        <v>22800</v>
      </c>
      <c r="L21" s="234" t="s">
        <v>4719</v>
      </c>
      <c r="M21" s="38">
        <f t="shared" si="2"/>
        <v>34.99</v>
      </c>
    </row>
    <row r="22" spans="1:17" x14ac:dyDescent="0.3">
      <c r="A22" s="4" t="s">
        <v>5602</v>
      </c>
      <c r="B22" s="166" t="s">
        <v>1137</v>
      </c>
      <c r="C22" s="6" t="s">
        <v>769</v>
      </c>
      <c r="D22" s="12" t="s">
        <v>208</v>
      </c>
      <c r="E22" s="250" t="s">
        <v>4139</v>
      </c>
      <c r="F22" s="240">
        <v>34.99</v>
      </c>
      <c r="G22" s="33">
        <f>ROUNDUP(F22*Carpeta!$O$7,-2)</f>
        <v>24500</v>
      </c>
      <c r="H22" s="33">
        <f>ROUNDUP(F22*Carpeta!$O$10,-2)</f>
        <v>22800</v>
      </c>
      <c r="I22" s="2">
        <v>2</v>
      </c>
      <c r="J22" s="16">
        <f t="shared" si="0"/>
        <v>49000</v>
      </c>
      <c r="K22" s="16">
        <f t="shared" si="1"/>
        <v>45600</v>
      </c>
      <c r="L22" s="39" t="s">
        <v>5601</v>
      </c>
      <c r="M22" s="38" t="s">
        <v>4894</v>
      </c>
      <c r="Q22" s="50" t="s">
        <v>830</v>
      </c>
    </row>
    <row r="23" spans="1:17" x14ac:dyDescent="0.3">
      <c r="A23" s="4" t="s">
        <v>5625</v>
      </c>
      <c r="B23" s="275" t="s">
        <v>5622</v>
      </c>
      <c r="C23" s="22" t="s">
        <v>183</v>
      </c>
      <c r="D23" s="11" t="s">
        <v>210</v>
      </c>
      <c r="E23" s="250" t="s">
        <v>4139</v>
      </c>
      <c r="F23" s="240">
        <v>32.99</v>
      </c>
      <c r="G23" s="33">
        <f>ROUNDUP(F23*Carpeta!$O$7,-2)</f>
        <v>23100</v>
      </c>
      <c r="H23" s="33">
        <f>ROUNDUP(F23*Carpeta!$O$10,-2)</f>
        <v>21500</v>
      </c>
      <c r="I23" s="2">
        <v>1</v>
      </c>
      <c r="J23" s="33">
        <f t="shared" si="0"/>
        <v>23100</v>
      </c>
      <c r="K23" s="33">
        <f t="shared" si="1"/>
        <v>21500</v>
      </c>
      <c r="L23" s="234" t="s">
        <v>5833</v>
      </c>
      <c r="M23" s="170">
        <f t="shared" ref="M23:M54" si="3">F23*I23</f>
        <v>32.99</v>
      </c>
      <c r="Q23" s="3">
        <f>SUMIF(C:C,Q22,M:M)</f>
        <v>1503.7900000000013</v>
      </c>
    </row>
    <row r="24" spans="1:17" x14ac:dyDescent="0.3">
      <c r="A24" s="29" t="s">
        <v>5252</v>
      </c>
      <c r="B24" s="140" t="s">
        <v>1102</v>
      </c>
      <c r="C24" s="4" t="s">
        <v>626</v>
      </c>
      <c r="D24" s="11" t="s">
        <v>210</v>
      </c>
      <c r="E24" s="250" t="s">
        <v>4139</v>
      </c>
      <c r="F24" s="240">
        <v>29.99</v>
      </c>
      <c r="G24" s="33">
        <f>ROUNDUP(F24*Carpeta!$O$7,-2)</f>
        <v>21000</v>
      </c>
      <c r="H24" s="33">
        <f>ROUNDUP(F24*Carpeta!$O$10,-2)</f>
        <v>19500</v>
      </c>
      <c r="I24" s="2">
        <v>1</v>
      </c>
      <c r="J24" s="16">
        <f t="shared" si="0"/>
        <v>21000</v>
      </c>
      <c r="K24" s="16">
        <f t="shared" si="1"/>
        <v>19500</v>
      </c>
      <c r="L24" s="233" t="s">
        <v>5251</v>
      </c>
      <c r="M24" s="38">
        <f t="shared" si="3"/>
        <v>29.99</v>
      </c>
    </row>
    <row r="25" spans="1:17" x14ac:dyDescent="0.3">
      <c r="A25" s="4" t="s">
        <v>285</v>
      </c>
      <c r="B25" s="22" t="s">
        <v>891</v>
      </c>
      <c r="C25" s="14" t="s">
        <v>767</v>
      </c>
      <c r="D25" s="11" t="s">
        <v>210</v>
      </c>
      <c r="E25" s="250" t="s">
        <v>4140</v>
      </c>
      <c r="F25" s="240">
        <v>29.99</v>
      </c>
      <c r="G25" s="33">
        <f>ROUNDUP(F25*Carpeta!$O$7,-2)</f>
        <v>21000</v>
      </c>
      <c r="H25" s="33">
        <f>ROUNDUP(F25*Carpeta!$O$10,-2)</f>
        <v>19500</v>
      </c>
      <c r="I25" s="2">
        <v>1</v>
      </c>
      <c r="J25" s="33">
        <f t="shared" si="0"/>
        <v>21000</v>
      </c>
      <c r="K25" s="33">
        <f t="shared" si="1"/>
        <v>19500</v>
      </c>
      <c r="L25" s="234" t="s">
        <v>4814</v>
      </c>
      <c r="M25" s="38">
        <f t="shared" si="3"/>
        <v>29.99</v>
      </c>
    </row>
    <row r="26" spans="1:17" x14ac:dyDescent="0.3">
      <c r="A26" s="4" t="s">
        <v>4506</v>
      </c>
      <c r="B26" s="144" t="s">
        <v>1106</v>
      </c>
      <c r="C26" s="14" t="s">
        <v>767</v>
      </c>
      <c r="D26" s="11" t="s">
        <v>210</v>
      </c>
      <c r="E26" s="250" t="s">
        <v>4139</v>
      </c>
      <c r="F26" s="240">
        <v>29.99</v>
      </c>
      <c r="G26" s="33">
        <f>ROUNDUP(F26*Carpeta!$O$7,-2)</f>
        <v>21000</v>
      </c>
      <c r="H26" s="33">
        <f>ROUNDUP(F26*Carpeta!$O$10,-2)</f>
        <v>19500</v>
      </c>
      <c r="I26" s="2">
        <v>1</v>
      </c>
      <c r="J26" s="33">
        <f t="shared" si="0"/>
        <v>21000</v>
      </c>
      <c r="K26" s="33">
        <f t="shared" si="1"/>
        <v>19500</v>
      </c>
      <c r="L26" s="234" t="s">
        <v>4507</v>
      </c>
      <c r="M26" s="38">
        <f t="shared" si="3"/>
        <v>29.99</v>
      </c>
    </row>
    <row r="27" spans="1:17" x14ac:dyDescent="0.3">
      <c r="A27" s="4" t="s">
        <v>3080</v>
      </c>
      <c r="B27" s="115" t="s">
        <v>1063</v>
      </c>
      <c r="C27" s="14" t="s">
        <v>767</v>
      </c>
      <c r="D27" s="12" t="s">
        <v>208</v>
      </c>
      <c r="E27" s="250" t="s">
        <v>4139</v>
      </c>
      <c r="F27" s="240">
        <v>29.99</v>
      </c>
      <c r="G27" s="33">
        <f>ROUNDUP(F27*Carpeta!$O$7,-2)</f>
        <v>21000</v>
      </c>
      <c r="H27" s="33">
        <f>ROUNDUP(F27*Carpeta!$O$10,-2)</f>
        <v>19500</v>
      </c>
      <c r="I27" s="2">
        <v>1</v>
      </c>
      <c r="J27" s="33">
        <f t="shared" si="0"/>
        <v>21000</v>
      </c>
      <c r="K27" s="33">
        <f t="shared" si="1"/>
        <v>19500</v>
      </c>
      <c r="L27" s="234" t="s">
        <v>3079</v>
      </c>
      <c r="M27" s="38">
        <f t="shared" si="3"/>
        <v>29.99</v>
      </c>
    </row>
    <row r="28" spans="1:17" x14ac:dyDescent="0.3">
      <c r="A28" s="4" t="s">
        <v>4828</v>
      </c>
      <c r="B28" s="259" t="s">
        <v>4820</v>
      </c>
      <c r="C28" s="14" t="s">
        <v>767</v>
      </c>
      <c r="D28" s="12" t="s">
        <v>208</v>
      </c>
      <c r="E28" s="250" t="s">
        <v>4139</v>
      </c>
      <c r="F28" s="240">
        <v>29.99</v>
      </c>
      <c r="G28" s="33">
        <f>ROUNDUP(F28*Carpeta!$O$7,-2)</f>
        <v>21000</v>
      </c>
      <c r="H28" s="33">
        <f>ROUNDUP(F28*Carpeta!$O$10,-2)</f>
        <v>19500</v>
      </c>
      <c r="I28" s="2">
        <v>1</v>
      </c>
      <c r="J28" s="33">
        <f t="shared" si="0"/>
        <v>21000</v>
      </c>
      <c r="K28" s="33">
        <f t="shared" si="1"/>
        <v>19500</v>
      </c>
      <c r="L28" s="234" t="s">
        <v>4829</v>
      </c>
      <c r="M28" s="38">
        <f t="shared" si="3"/>
        <v>29.99</v>
      </c>
    </row>
    <row r="29" spans="1:17" x14ac:dyDescent="0.3">
      <c r="A29" s="29" t="s">
        <v>4246</v>
      </c>
      <c r="B29" s="162" t="s">
        <v>1130</v>
      </c>
      <c r="C29" s="8" t="s">
        <v>184</v>
      </c>
      <c r="D29" s="11" t="s">
        <v>210</v>
      </c>
      <c r="E29" s="250" t="s">
        <v>4140</v>
      </c>
      <c r="F29" s="240">
        <v>27.99</v>
      </c>
      <c r="G29" s="33">
        <f>ROUNDUP(F29*Carpeta!$O$7,-2)</f>
        <v>19600</v>
      </c>
      <c r="H29" s="33">
        <f>ROUNDUP(F29*Carpeta!$O$10,-2)</f>
        <v>18200</v>
      </c>
      <c r="I29" s="2">
        <v>1</v>
      </c>
      <c r="J29" s="16">
        <f t="shared" si="0"/>
        <v>19600</v>
      </c>
      <c r="K29" s="16">
        <f t="shared" si="1"/>
        <v>18200</v>
      </c>
      <c r="L29" s="233" t="s">
        <v>4247</v>
      </c>
      <c r="M29" s="38">
        <f t="shared" si="3"/>
        <v>27.99</v>
      </c>
    </row>
    <row r="30" spans="1:17" x14ac:dyDescent="0.3">
      <c r="A30" s="35" t="s">
        <v>3065</v>
      </c>
      <c r="B30" s="223" t="s">
        <v>2824</v>
      </c>
      <c r="C30" s="5" t="s">
        <v>653</v>
      </c>
      <c r="D30" s="11" t="s">
        <v>210</v>
      </c>
      <c r="E30" s="250" t="s">
        <v>4140</v>
      </c>
      <c r="F30" s="240">
        <v>27.99</v>
      </c>
      <c r="G30" s="33">
        <f>ROUNDUP(F30*Carpeta!$O$7,-2)</f>
        <v>19600</v>
      </c>
      <c r="H30" s="33">
        <f>ROUNDUP(F30*Carpeta!$O$10,-2)</f>
        <v>18200</v>
      </c>
      <c r="I30" s="2">
        <v>1</v>
      </c>
      <c r="J30" s="16">
        <f t="shared" si="0"/>
        <v>19600</v>
      </c>
      <c r="K30" s="16">
        <f t="shared" si="1"/>
        <v>18200</v>
      </c>
      <c r="L30" s="234" t="s">
        <v>3064</v>
      </c>
      <c r="M30" s="38">
        <f t="shared" si="3"/>
        <v>27.99</v>
      </c>
    </row>
    <row r="31" spans="1:17" x14ac:dyDescent="0.3">
      <c r="A31" s="29" t="s">
        <v>3470</v>
      </c>
      <c r="B31" s="177" t="s">
        <v>1800</v>
      </c>
      <c r="C31" s="10" t="s">
        <v>181</v>
      </c>
      <c r="D31" s="11" t="s">
        <v>210</v>
      </c>
      <c r="E31" s="250" t="s">
        <v>4139</v>
      </c>
      <c r="F31" s="240">
        <v>24.99</v>
      </c>
      <c r="G31" s="33">
        <f>ROUNDUP(F31*Carpeta!$O$7,-2)</f>
        <v>17500</v>
      </c>
      <c r="H31" s="33">
        <f>ROUNDUP(F31*Carpeta!$O$10,-2)</f>
        <v>16300</v>
      </c>
      <c r="I31" s="2">
        <v>1</v>
      </c>
      <c r="J31" s="16">
        <f t="shared" si="0"/>
        <v>17500</v>
      </c>
      <c r="K31" s="16">
        <f t="shared" si="1"/>
        <v>16300</v>
      </c>
      <c r="L31" s="233" t="s">
        <v>2452</v>
      </c>
      <c r="M31" s="38">
        <f t="shared" si="3"/>
        <v>24.99</v>
      </c>
    </row>
    <row r="32" spans="1:17" x14ac:dyDescent="0.3">
      <c r="A32" s="29" t="s">
        <v>2006</v>
      </c>
      <c r="B32" s="187" t="s">
        <v>2003</v>
      </c>
      <c r="C32" s="10" t="s">
        <v>181</v>
      </c>
      <c r="D32" s="12" t="s">
        <v>208</v>
      </c>
      <c r="E32" s="250" t="s">
        <v>4139</v>
      </c>
      <c r="F32" s="240">
        <v>24.99</v>
      </c>
      <c r="G32" s="33">
        <f>ROUNDUP(F32*Carpeta!$O$7,-2)</f>
        <v>17500</v>
      </c>
      <c r="H32" s="33">
        <f>ROUNDUP(F32*Carpeta!$O$10,-2)</f>
        <v>16300</v>
      </c>
      <c r="I32" s="2">
        <v>1</v>
      </c>
      <c r="J32" s="33">
        <f t="shared" si="0"/>
        <v>17500</v>
      </c>
      <c r="K32" s="33">
        <f t="shared" si="1"/>
        <v>16300</v>
      </c>
      <c r="L32" s="251" t="s">
        <v>2005</v>
      </c>
      <c r="M32" s="38">
        <f t="shared" si="3"/>
        <v>24.99</v>
      </c>
    </row>
    <row r="33" spans="1:13" x14ac:dyDescent="0.3">
      <c r="A33" s="4" t="s">
        <v>4508</v>
      </c>
      <c r="B33" s="144" t="s">
        <v>1106</v>
      </c>
      <c r="C33" s="19" t="s">
        <v>185</v>
      </c>
      <c r="D33" s="11" t="s">
        <v>210</v>
      </c>
      <c r="E33" s="250" t="s">
        <v>4140</v>
      </c>
      <c r="F33" s="240">
        <v>24.99</v>
      </c>
      <c r="G33" s="33">
        <f>ROUNDUP(F33*Carpeta!$O$7,-2)</f>
        <v>17500</v>
      </c>
      <c r="H33" s="33">
        <f>ROUNDUP(F33*Carpeta!$O$10,-2)</f>
        <v>16300</v>
      </c>
      <c r="I33" s="2">
        <v>1</v>
      </c>
      <c r="J33" s="33">
        <f t="shared" si="0"/>
        <v>17500</v>
      </c>
      <c r="K33" s="33">
        <f t="shared" si="1"/>
        <v>16300</v>
      </c>
      <c r="L33" s="234" t="s">
        <v>5387</v>
      </c>
      <c r="M33" s="38">
        <f t="shared" si="3"/>
        <v>24.99</v>
      </c>
    </row>
    <row r="34" spans="1:13" x14ac:dyDescent="0.3">
      <c r="A34" s="4" t="s">
        <v>2092</v>
      </c>
      <c r="B34" s="157" t="s">
        <v>1125</v>
      </c>
      <c r="C34" s="19" t="s">
        <v>185</v>
      </c>
      <c r="D34" s="12" t="s">
        <v>208</v>
      </c>
      <c r="E34" s="250" t="s">
        <v>4139</v>
      </c>
      <c r="F34" s="240">
        <v>24.99</v>
      </c>
      <c r="G34" s="33">
        <f>ROUNDUP(F34*Carpeta!$O$7,-2)</f>
        <v>17500</v>
      </c>
      <c r="H34" s="33">
        <f>ROUNDUP(F34*Carpeta!$O$10,-2)</f>
        <v>16300</v>
      </c>
      <c r="I34" s="2">
        <v>2</v>
      </c>
      <c r="J34" s="16">
        <f t="shared" si="0"/>
        <v>35000</v>
      </c>
      <c r="K34" s="16">
        <f t="shared" si="1"/>
        <v>32600</v>
      </c>
      <c r="L34" s="233" t="s">
        <v>2093</v>
      </c>
      <c r="M34" s="38">
        <f t="shared" si="3"/>
        <v>49.98</v>
      </c>
    </row>
    <row r="35" spans="1:13" x14ac:dyDescent="0.3">
      <c r="A35" s="4" t="s">
        <v>5934</v>
      </c>
      <c r="B35" s="279" t="s">
        <v>5890</v>
      </c>
      <c r="C35" s="10" t="s">
        <v>186</v>
      </c>
      <c r="D35" s="11" t="s">
        <v>210</v>
      </c>
      <c r="E35" s="250" t="s">
        <v>4139</v>
      </c>
      <c r="F35" s="240">
        <v>24.99</v>
      </c>
      <c r="G35" s="33">
        <f>ROUNDUP(F35*Carpeta!$O$7,-2)</f>
        <v>17500</v>
      </c>
      <c r="H35" s="33">
        <f>ROUNDUP(F35*Carpeta!$O$10,-2)</f>
        <v>16300</v>
      </c>
      <c r="I35" s="2">
        <v>1</v>
      </c>
      <c r="J35" s="33">
        <f t="shared" si="0"/>
        <v>17500</v>
      </c>
      <c r="K35" s="33">
        <f t="shared" si="1"/>
        <v>16300</v>
      </c>
      <c r="L35" s="234" t="s">
        <v>5933</v>
      </c>
      <c r="M35" s="170">
        <f t="shared" si="3"/>
        <v>24.99</v>
      </c>
    </row>
    <row r="36" spans="1:13" x14ac:dyDescent="0.3">
      <c r="A36" s="4" t="s">
        <v>3807</v>
      </c>
      <c r="B36" s="157" t="s">
        <v>1125</v>
      </c>
      <c r="C36" s="22" t="s">
        <v>651</v>
      </c>
      <c r="D36" s="11" t="s">
        <v>210</v>
      </c>
      <c r="E36" s="250" t="s">
        <v>4139</v>
      </c>
      <c r="F36" s="240">
        <v>24.99</v>
      </c>
      <c r="G36" s="33">
        <f>ROUNDUP(F36*Carpeta!$O$7,-2)</f>
        <v>17500</v>
      </c>
      <c r="H36" s="33">
        <f>ROUNDUP(F36*Carpeta!$O$10,-2)</f>
        <v>16300</v>
      </c>
      <c r="I36" s="2">
        <v>1</v>
      </c>
      <c r="J36" s="16">
        <f t="shared" si="0"/>
        <v>17500</v>
      </c>
      <c r="K36" s="16">
        <f t="shared" si="1"/>
        <v>16300</v>
      </c>
      <c r="L36" s="233" t="s">
        <v>3806</v>
      </c>
      <c r="M36" s="38">
        <f t="shared" si="3"/>
        <v>24.99</v>
      </c>
    </row>
    <row r="37" spans="1:13" x14ac:dyDescent="0.3">
      <c r="A37" s="4" t="s">
        <v>2060</v>
      </c>
      <c r="B37" s="155" t="s">
        <v>1123</v>
      </c>
      <c r="C37" s="6" t="s">
        <v>769</v>
      </c>
      <c r="D37" s="12" t="s">
        <v>208</v>
      </c>
      <c r="E37" s="250" t="s">
        <v>4139</v>
      </c>
      <c r="F37" s="240">
        <v>24.99</v>
      </c>
      <c r="G37" s="33">
        <f>ROUNDUP(F37*Carpeta!$O$7,-2)</f>
        <v>17500</v>
      </c>
      <c r="H37" s="33">
        <f>ROUNDUP(F37*Carpeta!$O$10,-2)</f>
        <v>16300</v>
      </c>
      <c r="I37" s="2">
        <v>1</v>
      </c>
      <c r="J37" s="33">
        <f t="shared" si="0"/>
        <v>17500</v>
      </c>
      <c r="K37" s="33">
        <f t="shared" si="1"/>
        <v>16300</v>
      </c>
      <c r="L37" s="234" t="s">
        <v>2059</v>
      </c>
      <c r="M37" s="38">
        <f t="shared" si="3"/>
        <v>24.99</v>
      </c>
    </row>
    <row r="38" spans="1:13" x14ac:dyDescent="0.3">
      <c r="A38" s="29" t="s">
        <v>2022</v>
      </c>
      <c r="B38" s="187" t="s">
        <v>2003</v>
      </c>
      <c r="C38" s="6" t="s">
        <v>769</v>
      </c>
      <c r="D38" s="12" t="s">
        <v>208</v>
      </c>
      <c r="E38" s="250" t="s">
        <v>4139</v>
      </c>
      <c r="F38" s="240">
        <v>24.99</v>
      </c>
      <c r="G38" s="33">
        <f>ROUNDUP(F38*Carpeta!$O$7,-2)</f>
        <v>17500</v>
      </c>
      <c r="H38" s="33">
        <f>ROUNDUP(F38*Carpeta!$O$10,-2)</f>
        <v>16300</v>
      </c>
      <c r="I38" s="2">
        <v>1</v>
      </c>
      <c r="J38" s="16">
        <f t="shared" si="0"/>
        <v>17500</v>
      </c>
      <c r="K38" s="16">
        <f t="shared" si="1"/>
        <v>16300</v>
      </c>
      <c r="L38" s="233" t="s">
        <v>2021</v>
      </c>
      <c r="M38" s="38">
        <f t="shared" si="3"/>
        <v>24.99</v>
      </c>
    </row>
    <row r="39" spans="1:13" x14ac:dyDescent="0.3">
      <c r="A39" s="29" t="s">
        <v>3443</v>
      </c>
      <c r="B39" s="166" t="s">
        <v>1137</v>
      </c>
      <c r="C39" s="19" t="s">
        <v>650</v>
      </c>
      <c r="D39" s="12" t="s">
        <v>208</v>
      </c>
      <c r="E39" s="250" t="s">
        <v>4140</v>
      </c>
      <c r="F39" s="240">
        <v>23.992000000000001</v>
      </c>
      <c r="G39" s="33">
        <f>ROUNDUP(F39*Carpeta!$O$7,-2)</f>
        <v>16800</v>
      </c>
      <c r="H39" s="33">
        <f>ROUNDUP(F39*Carpeta!$O$10,-2)</f>
        <v>15600</v>
      </c>
      <c r="I39" s="2">
        <v>1</v>
      </c>
      <c r="J39" s="16">
        <f t="shared" si="0"/>
        <v>16800</v>
      </c>
      <c r="K39" s="16">
        <f t="shared" si="1"/>
        <v>15600</v>
      </c>
      <c r="L39" s="233" t="s">
        <v>3444</v>
      </c>
      <c r="M39" s="38">
        <f t="shared" si="3"/>
        <v>23.992000000000001</v>
      </c>
    </row>
    <row r="40" spans="1:13" x14ac:dyDescent="0.3">
      <c r="A40" s="29" t="s">
        <v>3203</v>
      </c>
      <c r="B40" s="164" t="s">
        <v>1135</v>
      </c>
      <c r="C40" s="22" t="s">
        <v>183</v>
      </c>
      <c r="D40" s="12" t="s">
        <v>208</v>
      </c>
      <c r="E40" s="250" t="s">
        <v>4139</v>
      </c>
      <c r="F40" s="240">
        <v>22.99</v>
      </c>
      <c r="G40" s="33">
        <f>ROUNDUP(F40*Carpeta!$O$7,-2)</f>
        <v>16100</v>
      </c>
      <c r="H40" s="33">
        <f>ROUNDUP(F40*Carpeta!$O$10,-2)</f>
        <v>15000</v>
      </c>
      <c r="I40" s="2">
        <v>1</v>
      </c>
      <c r="J40" s="33">
        <f t="shared" si="0"/>
        <v>16100</v>
      </c>
      <c r="K40" s="33">
        <f t="shared" si="1"/>
        <v>15000</v>
      </c>
      <c r="L40" s="233" t="s">
        <v>3202</v>
      </c>
      <c r="M40" s="38">
        <f t="shared" si="3"/>
        <v>22.99</v>
      </c>
    </row>
    <row r="41" spans="1:13" x14ac:dyDescent="0.3">
      <c r="A41" s="21" t="s">
        <v>5920</v>
      </c>
      <c r="B41" s="279" t="s">
        <v>5905</v>
      </c>
      <c r="C41" s="14" t="s">
        <v>767</v>
      </c>
      <c r="D41" s="11" t="s">
        <v>210</v>
      </c>
      <c r="E41" s="250" t="s">
        <v>4139</v>
      </c>
      <c r="F41" s="240">
        <v>22.99</v>
      </c>
      <c r="G41" s="33">
        <f>ROUNDUP(F41*Carpeta!$O$7,-2)</f>
        <v>16100</v>
      </c>
      <c r="H41" s="33">
        <f>ROUNDUP(F41*Carpeta!$O$10,-2)</f>
        <v>15000</v>
      </c>
      <c r="I41" s="2">
        <v>1</v>
      </c>
      <c r="J41" s="33">
        <f t="shared" si="0"/>
        <v>16100</v>
      </c>
      <c r="K41" s="33">
        <f t="shared" si="1"/>
        <v>15000</v>
      </c>
      <c r="L41" s="234" t="s">
        <v>5922</v>
      </c>
      <c r="M41" s="170">
        <f t="shared" si="3"/>
        <v>22.99</v>
      </c>
    </row>
    <row r="42" spans="1:13" x14ac:dyDescent="0.3">
      <c r="A42" s="4" t="s">
        <v>1380</v>
      </c>
      <c r="B42" s="136" t="s">
        <v>1116</v>
      </c>
      <c r="C42" s="10" t="s">
        <v>181</v>
      </c>
      <c r="D42" s="12" t="s">
        <v>208</v>
      </c>
      <c r="E42" s="250" t="s">
        <v>4139</v>
      </c>
      <c r="F42" s="240">
        <v>21.99</v>
      </c>
      <c r="G42" s="33">
        <f>ROUNDUP(F42*Carpeta!$O$7,-2)</f>
        <v>15400</v>
      </c>
      <c r="H42" s="33">
        <f>ROUNDUP(F42*Carpeta!$O$10,-2)</f>
        <v>14300</v>
      </c>
      <c r="I42" s="2">
        <v>1</v>
      </c>
      <c r="J42" s="33">
        <f t="shared" si="0"/>
        <v>15400</v>
      </c>
      <c r="K42" s="33">
        <f t="shared" si="1"/>
        <v>14300</v>
      </c>
      <c r="L42" s="234" t="s">
        <v>1381</v>
      </c>
      <c r="M42" s="38">
        <f t="shared" si="3"/>
        <v>21.99</v>
      </c>
    </row>
    <row r="43" spans="1:13" x14ac:dyDescent="0.3">
      <c r="A43" s="4" t="s">
        <v>4496</v>
      </c>
      <c r="B43" s="159" t="s">
        <v>1127</v>
      </c>
      <c r="C43" s="14" t="s">
        <v>767</v>
      </c>
      <c r="D43" s="12" t="s">
        <v>208</v>
      </c>
      <c r="E43" s="250" t="s">
        <v>4139</v>
      </c>
      <c r="F43" s="240">
        <v>21.99</v>
      </c>
      <c r="G43" s="33">
        <f>ROUNDUP(F43*Carpeta!$O$7,-2)</f>
        <v>15400</v>
      </c>
      <c r="H43" s="33">
        <f>ROUNDUP(F43*Carpeta!$O$10,-2)</f>
        <v>14300</v>
      </c>
      <c r="I43" s="2">
        <v>2</v>
      </c>
      <c r="J43" s="33">
        <f t="shared" si="0"/>
        <v>30800</v>
      </c>
      <c r="K43" s="33">
        <f t="shared" si="1"/>
        <v>28600</v>
      </c>
      <c r="L43" s="234" t="s">
        <v>4497</v>
      </c>
      <c r="M43" s="38">
        <f t="shared" si="3"/>
        <v>43.98</v>
      </c>
    </row>
    <row r="44" spans="1:13" x14ac:dyDescent="0.3">
      <c r="A44" s="29" t="s">
        <v>3805</v>
      </c>
      <c r="B44" s="162" t="s">
        <v>1130</v>
      </c>
      <c r="C44" s="14" t="s">
        <v>768</v>
      </c>
      <c r="D44" s="11" t="s">
        <v>210</v>
      </c>
      <c r="E44" s="250" t="s">
        <v>4139</v>
      </c>
      <c r="F44" s="240">
        <v>21.99</v>
      </c>
      <c r="G44" s="33">
        <f>ROUNDUP(F44*Carpeta!$O$7,-2)</f>
        <v>15400</v>
      </c>
      <c r="H44" s="33">
        <f>ROUNDUP(F44*Carpeta!$O$10,-2)</f>
        <v>14300</v>
      </c>
      <c r="I44" s="2">
        <v>1</v>
      </c>
      <c r="J44" s="16">
        <f t="shared" si="0"/>
        <v>15400</v>
      </c>
      <c r="K44" s="16">
        <f t="shared" si="1"/>
        <v>14300</v>
      </c>
      <c r="L44" s="234" t="s">
        <v>3804</v>
      </c>
      <c r="M44" s="38">
        <f t="shared" si="3"/>
        <v>21.99</v>
      </c>
    </row>
    <row r="45" spans="1:13" x14ac:dyDescent="0.3">
      <c r="A45" s="4" t="s">
        <v>5827</v>
      </c>
      <c r="B45" s="157" t="s">
        <v>1125</v>
      </c>
      <c r="C45" s="10" t="s">
        <v>181</v>
      </c>
      <c r="D45" s="11" t="s">
        <v>210</v>
      </c>
      <c r="E45" s="250" t="s">
        <v>4139</v>
      </c>
      <c r="F45" s="240">
        <v>19.989999999999998</v>
      </c>
      <c r="G45" s="33">
        <f>ROUNDUP(F45*Carpeta!$O$7,-2)</f>
        <v>14000</v>
      </c>
      <c r="H45" s="33">
        <f>ROUNDUP(F45*Carpeta!$O$10,-2)</f>
        <v>13000</v>
      </c>
      <c r="I45" s="2">
        <v>1</v>
      </c>
      <c r="J45" s="16">
        <f t="shared" si="0"/>
        <v>14000</v>
      </c>
      <c r="K45" s="16">
        <f t="shared" si="1"/>
        <v>13000</v>
      </c>
      <c r="L45" s="233" t="s">
        <v>5826</v>
      </c>
      <c r="M45" s="38">
        <f t="shared" si="3"/>
        <v>19.989999999999998</v>
      </c>
    </row>
    <row r="46" spans="1:13" x14ac:dyDescent="0.3">
      <c r="A46" s="29" t="s">
        <v>4146</v>
      </c>
      <c r="B46" s="160" t="s">
        <v>1129</v>
      </c>
      <c r="C46" s="22" t="s">
        <v>183</v>
      </c>
      <c r="D46" s="12" t="s">
        <v>208</v>
      </c>
      <c r="E46" s="250" t="s">
        <v>4139</v>
      </c>
      <c r="F46" s="240">
        <v>19.989999999999998</v>
      </c>
      <c r="G46" s="33">
        <f>ROUNDUP(F46*Carpeta!$O$7,-2)</f>
        <v>14000</v>
      </c>
      <c r="H46" s="33">
        <f>ROUNDUP(F46*Carpeta!$O$10,-2)</f>
        <v>13000</v>
      </c>
      <c r="I46" s="2">
        <v>1</v>
      </c>
      <c r="J46" s="16">
        <f t="shared" si="0"/>
        <v>14000</v>
      </c>
      <c r="K46" s="16">
        <f t="shared" si="1"/>
        <v>13000</v>
      </c>
      <c r="L46" s="233" t="s">
        <v>4147</v>
      </c>
      <c r="M46" s="38">
        <f t="shared" si="3"/>
        <v>19.989999999999998</v>
      </c>
    </row>
    <row r="47" spans="1:13" x14ac:dyDescent="0.3">
      <c r="A47" s="35" t="s">
        <v>4492</v>
      </c>
      <c r="B47" s="259" t="s">
        <v>4820</v>
      </c>
      <c r="C47" s="22" t="s">
        <v>183</v>
      </c>
      <c r="D47" s="12" t="s">
        <v>208</v>
      </c>
      <c r="E47" s="250" t="s">
        <v>4139</v>
      </c>
      <c r="F47" s="240">
        <v>19.989999999999998</v>
      </c>
      <c r="G47" s="33">
        <f>ROUNDUP(F47*Carpeta!$O$7,-2)</f>
        <v>14000</v>
      </c>
      <c r="H47" s="33">
        <f>ROUNDUP(F47*Carpeta!$O$10,-2)</f>
        <v>13000</v>
      </c>
      <c r="I47" s="2">
        <v>1</v>
      </c>
      <c r="J47" s="33">
        <f t="shared" si="0"/>
        <v>14000</v>
      </c>
      <c r="K47" s="33">
        <f t="shared" si="1"/>
        <v>13000</v>
      </c>
      <c r="L47" s="251" t="s">
        <v>5567</v>
      </c>
      <c r="M47" s="38">
        <f t="shared" si="3"/>
        <v>19.989999999999998</v>
      </c>
    </row>
    <row r="48" spans="1:13" x14ac:dyDescent="0.3">
      <c r="A48" s="29" t="s">
        <v>4492</v>
      </c>
      <c r="B48" s="259" t="s">
        <v>4820</v>
      </c>
      <c r="C48" s="22" t="s">
        <v>183</v>
      </c>
      <c r="D48" s="12" t="s">
        <v>208</v>
      </c>
      <c r="E48" s="250" t="s">
        <v>4140</v>
      </c>
      <c r="F48" s="240">
        <v>19.989999999999998</v>
      </c>
      <c r="G48" s="33">
        <f>ROUNDUP(F48*Carpeta!$O$7,-2)</f>
        <v>14000</v>
      </c>
      <c r="H48" s="33">
        <f>ROUNDUP(F48*Carpeta!$O$10,-2)</f>
        <v>13000</v>
      </c>
      <c r="I48" s="2">
        <v>1</v>
      </c>
      <c r="J48" s="33">
        <f t="shared" si="0"/>
        <v>14000</v>
      </c>
      <c r="K48" s="33">
        <f t="shared" si="1"/>
        <v>13000</v>
      </c>
      <c r="L48" s="251" t="s">
        <v>5568</v>
      </c>
      <c r="M48" s="38">
        <f t="shared" si="3"/>
        <v>19.989999999999998</v>
      </c>
    </row>
    <row r="49" spans="1:15" x14ac:dyDescent="0.3">
      <c r="A49" s="4" t="s">
        <v>3427</v>
      </c>
      <c r="B49" s="232" t="s">
        <v>3182</v>
      </c>
      <c r="C49" s="8" t="s">
        <v>184</v>
      </c>
      <c r="D49" s="12" t="s">
        <v>208</v>
      </c>
      <c r="E49" s="250" t="s">
        <v>4140</v>
      </c>
      <c r="F49" s="240">
        <v>19.989999999999998</v>
      </c>
      <c r="G49" s="33">
        <f>ROUNDUP(F49*Carpeta!$O$7,-2)</f>
        <v>14000</v>
      </c>
      <c r="H49" s="33">
        <f>ROUNDUP(F49*Carpeta!$O$10,-2)</f>
        <v>13000</v>
      </c>
      <c r="I49" s="2">
        <v>1</v>
      </c>
      <c r="J49" s="16">
        <f t="shared" si="0"/>
        <v>14000</v>
      </c>
      <c r="K49" s="16">
        <f t="shared" si="1"/>
        <v>13000</v>
      </c>
      <c r="L49" s="234" t="s">
        <v>5839</v>
      </c>
      <c r="M49" s="38">
        <f t="shared" si="3"/>
        <v>19.989999999999998</v>
      </c>
    </row>
    <row r="50" spans="1:15" x14ac:dyDescent="0.3">
      <c r="A50" s="4" t="s">
        <v>3808</v>
      </c>
      <c r="B50" s="157" t="s">
        <v>1125</v>
      </c>
      <c r="C50" s="19" t="s">
        <v>185</v>
      </c>
      <c r="D50" s="11" t="s">
        <v>210</v>
      </c>
      <c r="E50" s="250" t="s">
        <v>4139</v>
      </c>
      <c r="F50" s="240">
        <v>19.989999999999998</v>
      </c>
      <c r="G50" s="33">
        <f>ROUNDUP(F50*Carpeta!$O$7,-2)</f>
        <v>14000</v>
      </c>
      <c r="H50" s="33">
        <f>ROUNDUP(F50*Carpeta!$O$10,-2)</f>
        <v>13000</v>
      </c>
      <c r="I50" s="2">
        <v>2</v>
      </c>
      <c r="J50" s="16">
        <f t="shared" si="0"/>
        <v>28000</v>
      </c>
      <c r="K50" s="16">
        <f t="shared" si="1"/>
        <v>26000</v>
      </c>
      <c r="L50" s="233" t="s">
        <v>3809</v>
      </c>
      <c r="M50" s="38">
        <f t="shared" si="3"/>
        <v>39.979999999999997</v>
      </c>
    </row>
    <row r="51" spans="1:15" x14ac:dyDescent="0.3">
      <c r="A51" s="4" t="s">
        <v>3784</v>
      </c>
      <c r="B51" s="143" t="s">
        <v>1105</v>
      </c>
      <c r="C51" s="19" t="s">
        <v>185</v>
      </c>
      <c r="D51" s="12" t="s">
        <v>208</v>
      </c>
      <c r="E51" s="250" t="s">
        <v>4139</v>
      </c>
      <c r="F51" s="240">
        <v>19.989999999999998</v>
      </c>
      <c r="G51" s="33">
        <f>ROUNDUP(F51*Carpeta!$O$7,-2)</f>
        <v>14000</v>
      </c>
      <c r="H51" s="33">
        <f>ROUNDUP(F51*Carpeta!$O$10,-2)</f>
        <v>13000</v>
      </c>
      <c r="I51" s="2">
        <v>1</v>
      </c>
      <c r="J51" s="16">
        <f t="shared" si="0"/>
        <v>14000</v>
      </c>
      <c r="K51" s="16">
        <f t="shared" si="1"/>
        <v>13000</v>
      </c>
      <c r="L51" s="233" t="s">
        <v>3783</v>
      </c>
      <c r="M51" s="38">
        <f t="shared" si="3"/>
        <v>19.989999999999998</v>
      </c>
    </row>
    <row r="52" spans="1:15" x14ac:dyDescent="0.3">
      <c r="A52" s="29" t="s">
        <v>5396</v>
      </c>
      <c r="B52" s="160" t="s">
        <v>1129</v>
      </c>
      <c r="C52" s="19" t="s">
        <v>185</v>
      </c>
      <c r="D52" s="12" t="s">
        <v>208</v>
      </c>
      <c r="E52" s="250" t="s">
        <v>4139</v>
      </c>
      <c r="F52" s="240">
        <v>19.989999999999998</v>
      </c>
      <c r="G52" s="33">
        <f>ROUNDUP(F52*Carpeta!$O$7,-2)</f>
        <v>14000</v>
      </c>
      <c r="H52" s="33">
        <f>ROUNDUP(F52*Carpeta!$O$10,-2)</f>
        <v>13000</v>
      </c>
      <c r="I52" s="2">
        <v>1</v>
      </c>
      <c r="J52" s="16">
        <f t="shared" si="0"/>
        <v>14000</v>
      </c>
      <c r="K52" s="16">
        <f t="shared" si="1"/>
        <v>13000</v>
      </c>
      <c r="L52" s="233" t="s">
        <v>5397</v>
      </c>
      <c r="M52" s="38">
        <f t="shared" si="3"/>
        <v>19.989999999999998</v>
      </c>
    </row>
    <row r="53" spans="1:15" x14ac:dyDescent="0.3">
      <c r="A53" s="4" t="s">
        <v>60</v>
      </c>
      <c r="B53" s="158" t="s">
        <v>1126</v>
      </c>
      <c r="C53" s="19" t="s">
        <v>185</v>
      </c>
      <c r="D53" s="13" t="s">
        <v>209</v>
      </c>
      <c r="E53" s="250" t="s">
        <v>4139</v>
      </c>
      <c r="F53" s="240">
        <v>19.989999999999998</v>
      </c>
      <c r="G53" s="33">
        <f>ROUNDUP(F53*Carpeta!$O$7,-2)</f>
        <v>14000</v>
      </c>
      <c r="H53" s="33">
        <f>ROUNDUP(F53*Carpeta!$O$10,-2)</f>
        <v>13000</v>
      </c>
      <c r="I53" s="2">
        <v>1</v>
      </c>
      <c r="J53" s="16">
        <f t="shared" si="0"/>
        <v>14000</v>
      </c>
      <c r="K53" s="16">
        <f t="shared" si="1"/>
        <v>13000</v>
      </c>
      <c r="L53" s="234" t="s">
        <v>244</v>
      </c>
      <c r="M53" s="38">
        <f t="shared" si="3"/>
        <v>19.989999999999998</v>
      </c>
    </row>
    <row r="54" spans="1:15" x14ac:dyDescent="0.3">
      <c r="A54" s="4" t="s">
        <v>1898</v>
      </c>
      <c r="B54" s="22" t="s">
        <v>949</v>
      </c>
      <c r="C54" s="5" t="s">
        <v>652</v>
      </c>
      <c r="D54" s="11" t="s">
        <v>210</v>
      </c>
      <c r="E54" s="250" t="s">
        <v>4140</v>
      </c>
      <c r="F54" s="240">
        <v>19.989999999999998</v>
      </c>
      <c r="G54" s="33">
        <f>ROUNDUP(F54*Carpeta!$O$7,-2)</f>
        <v>14000</v>
      </c>
      <c r="H54" s="33">
        <f>ROUNDUP(F54*Carpeta!$O$10,-2)</f>
        <v>13000</v>
      </c>
      <c r="I54" s="2">
        <v>2</v>
      </c>
      <c r="J54" s="16">
        <f t="shared" si="0"/>
        <v>28000</v>
      </c>
      <c r="K54" s="16">
        <f t="shared" si="1"/>
        <v>26000</v>
      </c>
      <c r="L54" s="234" t="s">
        <v>1897</v>
      </c>
      <c r="M54" s="38">
        <f t="shared" si="3"/>
        <v>39.979999999999997</v>
      </c>
    </row>
    <row r="55" spans="1:15" x14ac:dyDescent="0.3">
      <c r="A55" s="29" t="s">
        <v>2969</v>
      </c>
      <c r="B55" s="64" t="s">
        <v>1078</v>
      </c>
      <c r="C55" s="14" t="s">
        <v>767</v>
      </c>
      <c r="D55" s="11" t="s">
        <v>210</v>
      </c>
      <c r="E55" s="250" t="s">
        <v>4139</v>
      </c>
      <c r="F55" s="240">
        <v>19.989999999999998</v>
      </c>
      <c r="G55" s="33">
        <f>ROUNDUP(F55*Carpeta!$O$7,-2)</f>
        <v>14000</v>
      </c>
      <c r="H55" s="33">
        <f>ROUNDUP(F55*Carpeta!$O$10,-2)</f>
        <v>13000</v>
      </c>
      <c r="I55" s="2">
        <v>1</v>
      </c>
      <c r="J55" s="16">
        <f t="shared" si="0"/>
        <v>14000</v>
      </c>
      <c r="K55" s="16">
        <f t="shared" si="1"/>
        <v>13000</v>
      </c>
      <c r="L55" s="234" t="s">
        <v>2968</v>
      </c>
      <c r="M55" s="38">
        <f t="shared" ref="M55:M86" si="4">F55*I55</f>
        <v>19.989999999999998</v>
      </c>
    </row>
    <row r="56" spans="1:15" x14ac:dyDescent="0.3">
      <c r="A56" s="29" t="s">
        <v>1828</v>
      </c>
      <c r="B56" s="120" t="s">
        <v>1074</v>
      </c>
      <c r="C56" s="6" t="s">
        <v>769</v>
      </c>
      <c r="D56" s="12" t="s">
        <v>208</v>
      </c>
      <c r="E56" s="250" t="s">
        <v>4139</v>
      </c>
      <c r="F56" s="240">
        <v>19.989999999999998</v>
      </c>
      <c r="G56" s="33">
        <f>ROUNDUP(F56*Carpeta!$O$7,-2)</f>
        <v>14000</v>
      </c>
      <c r="H56" s="33">
        <f>ROUNDUP(F56*Carpeta!$O$10,-2)</f>
        <v>13000</v>
      </c>
      <c r="I56" s="2">
        <v>2</v>
      </c>
      <c r="J56" s="33">
        <f t="shared" si="0"/>
        <v>28000</v>
      </c>
      <c r="K56" s="33">
        <f t="shared" si="1"/>
        <v>26000</v>
      </c>
      <c r="L56" s="251" t="s">
        <v>5579</v>
      </c>
      <c r="M56" s="38">
        <f t="shared" si="4"/>
        <v>39.979999999999997</v>
      </c>
    </row>
    <row r="57" spans="1:15" x14ac:dyDescent="0.3">
      <c r="A57" s="29" t="s">
        <v>1828</v>
      </c>
      <c r="B57" s="149" t="s">
        <v>1113</v>
      </c>
      <c r="C57" s="6" t="s">
        <v>769</v>
      </c>
      <c r="D57" s="12" t="s">
        <v>208</v>
      </c>
      <c r="E57" s="250" t="s">
        <v>4139</v>
      </c>
      <c r="F57" s="240">
        <v>19.989999999999998</v>
      </c>
      <c r="G57" s="33">
        <f>ROUNDUP(F57*Carpeta!$O$7,-2)</f>
        <v>14000</v>
      </c>
      <c r="H57" s="33">
        <f>ROUNDUP(F57*Carpeta!$O$10,-2)</f>
        <v>13000</v>
      </c>
      <c r="I57" s="2">
        <v>2</v>
      </c>
      <c r="J57" s="16">
        <f t="shared" si="0"/>
        <v>28000</v>
      </c>
      <c r="K57" s="16">
        <f t="shared" si="1"/>
        <v>26000</v>
      </c>
      <c r="L57" s="234" t="s">
        <v>1827</v>
      </c>
      <c r="M57" s="38">
        <f t="shared" si="4"/>
        <v>39.979999999999997</v>
      </c>
      <c r="O57" s="42"/>
    </row>
    <row r="58" spans="1:15" x14ac:dyDescent="0.3">
      <c r="A58" s="4" t="s">
        <v>4495</v>
      </c>
      <c r="B58" s="159" t="s">
        <v>1127</v>
      </c>
      <c r="C58" s="6" t="s">
        <v>769</v>
      </c>
      <c r="D58" s="12" t="s">
        <v>208</v>
      </c>
      <c r="E58" s="250" t="s">
        <v>4139</v>
      </c>
      <c r="F58" s="240">
        <v>19.989999999999998</v>
      </c>
      <c r="G58" s="33">
        <f>ROUNDUP(F58*Carpeta!$O$7,-2)</f>
        <v>14000</v>
      </c>
      <c r="H58" s="33">
        <f>ROUNDUP(F58*Carpeta!$O$10,-2)</f>
        <v>13000</v>
      </c>
      <c r="I58" s="2">
        <v>3</v>
      </c>
      <c r="J58" s="33">
        <f t="shared" si="0"/>
        <v>42000</v>
      </c>
      <c r="K58" s="33">
        <f t="shared" si="1"/>
        <v>39000</v>
      </c>
      <c r="L58" s="234" t="s">
        <v>4498</v>
      </c>
      <c r="M58" s="38">
        <f t="shared" si="4"/>
        <v>59.97</v>
      </c>
    </row>
    <row r="59" spans="1:15" x14ac:dyDescent="0.3">
      <c r="A59" s="29" t="s">
        <v>3025</v>
      </c>
      <c r="B59" s="160" t="s">
        <v>1129</v>
      </c>
      <c r="C59" s="10" t="s">
        <v>181</v>
      </c>
      <c r="D59" s="11" t="s">
        <v>210</v>
      </c>
      <c r="E59" s="250" t="s">
        <v>4139</v>
      </c>
      <c r="F59" s="240">
        <v>17.989999999999998</v>
      </c>
      <c r="G59" s="33">
        <f>ROUNDUP(F59*Carpeta!$O$7,-2)</f>
        <v>12600</v>
      </c>
      <c r="H59" s="33">
        <f>ROUNDUP(F59*Carpeta!$O$10,-2)</f>
        <v>11700</v>
      </c>
      <c r="I59" s="2">
        <v>2</v>
      </c>
      <c r="J59" s="16">
        <f t="shared" si="0"/>
        <v>25200</v>
      </c>
      <c r="K59" s="16">
        <f t="shared" si="1"/>
        <v>23400</v>
      </c>
      <c r="L59" s="233" t="s">
        <v>3024</v>
      </c>
      <c r="M59" s="38">
        <f t="shared" si="4"/>
        <v>35.979999999999997</v>
      </c>
    </row>
    <row r="60" spans="1:15" x14ac:dyDescent="0.3">
      <c r="A60" s="29" t="s">
        <v>5692</v>
      </c>
      <c r="B60" s="275" t="s">
        <v>5622</v>
      </c>
      <c r="C60" s="10" t="s">
        <v>181</v>
      </c>
      <c r="D60" s="11" t="s">
        <v>210</v>
      </c>
      <c r="E60" s="250" t="s">
        <v>4140</v>
      </c>
      <c r="F60" s="240">
        <v>17.989999999999998</v>
      </c>
      <c r="G60" s="33">
        <f>ROUNDUP(F60*Carpeta!$O$7,-2)</f>
        <v>12600</v>
      </c>
      <c r="H60" s="33">
        <f>ROUNDUP(F60*Carpeta!$O$10,-2)</f>
        <v>11700</v>
      </c>
      <c r="I60" s="2">
        <v>1</v>
      </c>
      <c r="J60" s="16">
        <f t="shared" si="0"/>
        <v>12600</v>
      </c>
      <c r="K60" s="16">
        <f t="shared" si="1"/>
        <v>11700</v>
      </c>
      <c r="L60" s="233" t="s">
        <v>5694</v>
      </c>
      <c r="M60" s="38">
        <f t="shared" si="4"/>
        <v>17.989999999999998</v>
      </c>
    </row>
    <row r="61" spans="1:15" x14ac:dyDescent="0.3">
      <c r="A61" s="29" t="s">
        <v>5692</v>
      </c>
      <c r="B61" s="275" t="s">
        <v>5622</v>
      </c>
      <c r="C61" s="10" t="s">
        <v>181</v>
      </c>
      <c r="D61" s="11" t="s">
        <v>210</v>
      </c>
      <c r="E61" s="250" t="s">
        <v>4139</v>
      </c>
      <c r="F61" s="240">
        <v>17.989999999999998</v>
      </c>
      <c r="G61" s="33">
        <f>ROUNDUP(F61*Carpeta!$O$7,-2)</f>
        <v>12600</v>
      </c>
      <c r="H61" s="33">
        <f>ROUNDUP(F61*Carpeta!$O$10,-2)</f>
        <v>11700</v>
      </c>
      <c r="I61" s="2">
        <v>2</v>
      </c>
      <c r="J61" s="16">
        <f t="shared" si="0"/>
        <v>25200</v>
      </c>
      <c r="K61" s="16">
        <f t="shared" si="1"/>
        <v>23400</v>
      </c>
      <c r="L61" s="233" t="s">
        <v>5693</v>
      </c>
      <c r="M61" s="38">
        <f t="shared" si="4"/>
        <v>35.979999999999997</v>
      </c>
    </row>
    <row r="62" spans="1:15" x14ac:dyDescent="0.3">
      <c r="A62" s="4" t="s">
        <v>3768</v>
      </c>
      <c r="B62" s="242" t="s">
        <v>3741</v>
      </c>
      <c r="C62" s="10" t="s">
        <v>181</v>
      </c>
      <c r="D62" s="12" t="s">
        <v>208</v>
      </c>
      <c r="E62" s="250" t="s">
        <v>4139</v>
      </c>
      <c r="F62" s="240">
        <v>17.989999999999998</v>
      </c>
      <c r="G62" s="33">
        <f>ROUNDUP(F62*Carpeta!$O$7,-2)</f>
        <v>12600</v>
      </c>
      <c r="H62" s="33">
        <f>ROUNDUP(F62*Carpeta!$O$10,-2)</f>
        <v>11700</v>
      </c>
      <c r="I62" s="2">
        <v>1</v>
      </c>
      <c r="J62" s="16">
        <f t="shared" si="0"/>
        <v>12600</v>
      </c>
      <c r="K62" s="16">
        <f t="shared" si="1"/>
        <v>11700</v>
      </c>
      <c r="L62" s="39" t="s">
        <v>3769</v>
      </c>
      <c r="M62" s="38">
        <f t="shared" si="4"/>
        <v>17.989999999999998</v>
      </c>
    </row>
    <row r="63" spans="1:15" x14ac:dyDescent="0.3">
      <c r="A63" s="29" t="s">
        <v>5687</v>
      </c>
      <c r="B63" s="275" t="s">
        <v>5622</v>
      </c>
      <c r="C63" s="10" t="s">
        <v>181</v>
      </c>
      <c r="D63" s="12" t="s">
        <v>208</v>
      </c>
      <c r="E63" s="250" t="s">
        <v>4139</v>
      </c>
      <c r="F63" s="240">
        <v>17.989999999999998</v>
      </c>
      <c r="G63" s="33">
        <f>ROUNDUP(F63*Carpeta!$O$7,-2)</f>
        <v>12600</v>
      </c>
      <c r="H63" s="33">
        <f>ROUNDUP(F63*Carpeta!$O$10,-2)</f>
        <v>11700</v>
      </c>
      <c r="I63" s="2">
        <v>2</v>
      </c>
      <c r="J63" s="16">
        <f t="shared" si="0"/>
        <v>25200</v>
      </c>
      <c r="K63" s="16">
        <f t="shared" si="1"/>
        <v>23400</v>
      </c>
      <c r="L63" s="233" t="s">
        <v>5688</v>
      </c>
      <c r="M63" s="38">
        <f t="shared" si="4"/>
        <v>35.979999999999997</v>
      </c>
    </row>
    <row r="64" spans="1:15" x14ac:dyDescent="0.3">
      <c r="A64" s="29" t="s">
        <v>5687</v>
      </c>
      <c r="B64" s="275" t="s">
        <v>5622</v>
      </c>
      <c r="C64" s="10" t="s">
        <v>181</v>
      </c>
      <c r="D64" s="12" t="s">
        <v>208</v>
      </c>
      <c r="E64" s="250" t="s">
        <v>4140</v>
      </c>
      <c r="F64" s="240">
        <v>17.989999999999998</v>
      </c>
      <c r="G64" s="33">
        <f>ROUNDUP(F64*Carpeta!$O$7,-2)</f>
        <v>12600</v>
      </c>
      <c r="H64" s="33">
        <f>ROUNDUP(F64*Carpeta!$O$10,-2)</f>
        <v>11700</v>
      </c>
      <c r="I64" s="2">
        <v>1</v>
      </c>
      <c r="J64" s="16">
        <f t="shared" si="0"/>
        <v>12600</v>
      </c>
      <c r="K64" s="16">
        <f t="shared" si="1"/>
        <v>11700</v>
      </c>
      <c r="L64" s="233" t="s">
        <v>5691</v>
      </c>
      <c r="M64" s="38">
        <f t="shared" si="4"/>
        <v>17.989999999999998</v>
      </c>
    </row>
    <row r="65" spans="1:15" x14ac:dyDescent="0.3">
      <c r="A65" s="29" t="s">
        <v>3454</v>
      </c>
      <c r="B65" s="121" t="s">
        <v>1075</v>
      </c>
      <c r="C65" s="22" t="s">
        <v>183</v>
      </c>
      <c r="D65" s="11" t="s">
        <v>210</v>
      </c>
      <c r="E65" s="250" t="s">
        <v>4139</v>
      </c>
      <c r="F65" s="240">
        <v>17.989999999999998</v>
      </c>
      <c r="G65" s="33">
        <f>ROUNDUP(F65*Carpeta!$O$7,-2)</f>
        <v>12600</v>
      </c>
      <c r="H65" s="33">
        <f>ROUNDUP(F65*Carpeta!$O$10,-2)</f>
        <v>11700</v>
      </c>
      <c r="I65" s="2">
        <v>1</v>
      </c>
      <c r="J65" s="16">
        <f t="shared" si="0"/>
        <v>12600</v>
      </c>
      <c r="K65" s="16">
        <f t="shared" si="1"/>
        <v>11700</v>
      </c>
      <c r="L65" s="234" t="s">
        <v>3455</v>
      </c>
      <c r="M65" s="38">
        <f t="shared" si="4"/>
        <v>17.989999999999998</v>
      </c>
    </row>
    <row r="66" spans="1:15" x14ac:dyDescent="0.3">
      <c r="A66" s="4" t="s">
        <v>4492</v>
      </c>
      <c r="B66" s="259" t="s">
        <v>4820</v>
      </c>
      <c r="C66" s="22" t="s">
        <v>183</v>
      </c>
      <c r="D66" s="12" t="s">
        <v>208</v>
      </c>
      <c r="E66" s="250" t="s">
        <v>4139</v>
      </c>
      <c r="F66" s="240">
        <v>17.989999999999998</v>
      </c>
      <c r="G66" s="33">
        <f>ROUNDUP(F66*Carpeta!$O$7,-2)</f>
        <v>12600</v>
      </c>
      <c r="H66" s="33">
        <f>ROUNDUP(F66*Carpeta!$O$10,-2)</f>
        <v>11700</v>
      </c>
      <c r="I66" s="2">
        <v>1</v>
      </c>
      <c r="J66" s="33">
        <f t="shared" ref="J66:J129" si="5">G66*I66</f>
        <v>12600</v>
      </c>
      <c r="K66" s="33">
        <f t="shared" ref="K66:K129" si="6">H66*I66</f>
        <v>11700</v>
      </c>
      <c r="L66" s="234" t="s">
        <v>5384</v>
      </c>
      <c r="M66" s="38">
        <f t="shared" si="4"/>
        <v>17.989999999999998</v>
      </c>
    </row>
    <row r="67" spans="1:15" x14ac:dyDescent="0.3">
      <c r="A67" s="4" t="s">
        <v>1934</v>
      </c>
      <c r="B67" s="140" t="s">
        <v>1102</v>
      </c>
      <c r="C67" s="8" t="s">
        <v>184</v>
      </c>
      <c r="D67" s="11" t="s">
        <v>210</v>
      </c>
      <c r="E67" s="250" t="s">
        <v>4139</v>
      </c>
      <c r="F67" s="240">
        <v>17.989999999999998</v>
      </c>
      <c r="G67" s="33">
        <f>ROUNDUP(F67*Carpeta!$O$7,-2)</f>
        <v>12600</v>
      </c>
      <c r="H67" s="33">
        <f>ROUNDUP(F67*Carpeta!$O$10,-2)</f>
        <v>11700</v>
      </c>
      <c r="I67" s="2">
        <v>1</v>
      </c>
      <c r="J67" s="33">
        <f t="shared" si="5"/>
        <v>12600</v>
      </c>
      <c r="K67" s="33">
        <f t="shared" si="6"/>
        <v>11700</v>
      </c>
      <c r="L67" s="234" t="s">
        <v>1933</v>
      </c>
      <c r="M67" s="38">
        <f t="shared" si="4"/>
        <v>17.989999999999998</v>
      </c>
    </row>
    <row r="68" spans="1:15" x14ac:dyDescent="0.3">
      <c r="A68" s="29" t="s">
        <v>3452</v>
      </c>
      <c r="B68" s="164" t="s">
        <v>1135</v>
      </c>
      <c r="C68" s="8" t="s">
        <v>184</v>
      </c>
      <c r="D68" s="11" t="s">
        <v>210</v>
      </c>
      <c r="E68" s="250" t="s">
        <v>4139</v>
      </c>
      <c r="F68" s="240">
        <v>17.989999999999998</v>
      </c>
      <c r="G68" s="33">
        <f>ROUNDUP(F68*Carpeta!$O$7,-2)</f>
        <v>12600</v>
      </c>
      <c r="H68" s="33">
        <f>ROUNDUP(F68*Carpeta!$O$10,-2)</f>
        <v>11700</v>
      </c>
      <c r="I68" s="2">
        <v>1</v>
      </c>
      <c r="J68" s="16">
        <f t="shared" si="5"/>
        <v>12600</v>
      </c>
      <c r="K68" s="16">
        <f t="shared" si="6"/>
        <v>11700</v>
      </c>
      <c r="L68" s="234" t="s">
        <v>4541</v>
      </c>
      <c r="M68" s="38">
        <f t="shared" si="4"/>
        <v>17.989999999999998</v>
      </c>
    </row>
    <row r="69" spans="1:15" x14ac:dyDescent="0.3">
      <c r="A69" s="29" t="s">
        <v>3452</v>
      </c>
      <c r="B69" s="150" t="s">
        <v>1582</v>
      </c>
      <c r="C69" s="8" t="s">
        <v>184</v>
      </c>
      <c r="D69" s="11" t="s">
        <v>210</v>
      </c>
      <c r="E69" s="250" t="s">
        <v>4139</v>
      </c>
      <c r="F69" s="240">
        <v>17.989999999999998</v>
      </c>
      <c r="G69" s="33">
        <f>ROUNDUP(F69*Carpeta!$O$7,-2)</f>
        <v>12600</v>
      </c>
      <c r="H69" s="33">
        <f>ROUNDUP(F69*Carpeta!$O$10,-2)</f>
        <v>11700</v>
      </c>
      <c r="I69" s="2">
        <v>1</v>
      </c>
      <c r="J69" s="16">
        <f t="shared" si="5"/>
        <v>12600</v>
      </c>
      <c r="K69" s="16">
        <f t="shared" si="6"/>
        <v>11700</v>
      </c>
      <c r="L69" s="234" t="s">
        <v>3453</v>
      </c>
      <c r="M69" s="38">
        <f t="shared" si="4"/>
        <v>17.989999999999998</v>
      </c>
    </row>
    <row r="70" spans="1:15" x14ac:dyDescent="0.3">
      <c r="A70" s="4" t="s">
        <v>3427</v>
      </c>
      <c r="B70" s="232" t="s">
        <v>3182</v>
      </c>
      <c r="C70" s="8" t="s">
        <v>184</v>
      </c>
      <c r="D70" s="12" t="s">
        <v>208</v>
      </c>
      <c r="E70" s="250" t="s">
        <v>4139</v>
      </c>
      <c r="F70" s="240">
        <v>17.989999999999998</v>
      </c>
      <c r="G70" s="33">
        <f>ROUNDUP(F70*Carpeta!$O$7,-2)</f>
        <v>12600</v>
      </c>
      <c r="H70" s="33">
        <f>ROUNDUP(F70*Carpeta!$O$10,-2)</f>
        <v>11700</v>
      </c>
      <c r="I70" s="2">
        <v>2</v>
      </c>
      <c r="J70" s="16">
        <f t="shared" si="5"/>
        <v>25200</v>
      </c>
      <c r="K70" s="16">
        <f t="shared" si="6"/>
        <v>23400</v>
      </c>
      <c r="L70" s="234" t="s">
        <v>3426</v>
      </c>
      <c r="M70" s="38">
        <f t="shared" si="4"/>
        <v>35.979999999999997</v>
      </c>
      <c r="O70" s="57"/>
    </row>
    <row r="71" spans="1:15" x14ac:dyDescent="0.3">
      <c r="A71" s="29" t="s">
        <v>1334</v>
      </c>
      <c r="B71" s="162" t="s">
        <v>1130</v>
      </c>
      <c r="C71" s="19" t="s">
        <v>185</v>
      </c>
      <c r="D71" s="12" t="s">
        <v>208</v>
      </c>
      <c r="E71" s="250" t="s">
        <v>4139</v>
      </c>
      <c r="F71" s="240">
        <v>17.989999999999998</v>
      </c>
      <c r="G71" s="33">
        <f>ROUNDUP(F71*Carpeta!$O$7,-2)</f>
        <v>12600</v>
      </c>
      <c r="H71" s="33">
        <f>ROUNDUP(F71*Carpeta!$O$10,-2)</f>
        <v>11700</v>
      </c>
      <c r="I71" s="2">
        <v>1</v>
      </c>
      <c r="J71" s="16">
        <f t="shared" si="5"/>
        <v>12600</v>
      </c>
      <c r="K71" s="16">
        <f t="shared" si="6"/>
        <v>11700</v>
      </c>
      <c r="L71" s="234" t="s">
        <v>5610</v>
      </c>
      <c r="M71" s="38">
        <f t="shared" si="4"/>
        <v>17.989999999999998</v>
      </c>
    </row>
    <row r="72" spans="1:15" x14ac:dyDescent="0.3">
      <c r="A72" s="29" t="s">
        <v>1334</v>
      </c>
      <c r="B72" s="193" t="s">
        <v>2333</v>
      </c>
      <c r="C72" s="19" t="s">
        <v>185</v>
      </c>
      <c r="D72" s="12" t="s">
        <v>208</v>
      </c>
      <c r="E72" s="250" t="s">
        <v>4139</v>
      </c>
      <c r="F72" s="240">
        <v>17.989999999999998</v>
      </c>
      <c r="G72" s="33">
        <f>ROUNDUP(F72*Carpeta!$O$7,-2)</f>
        <v>12600</v>
      </c>
      <c r="H72" s="33">
        <f>ROUNDUP(F72*Carpeta!$O$10,-2)</f>
        <v>11700</v>
      </c>
      <c r="I72" s="2">
        <v>1</v>
      </c>
      <c r="J72" s="16">
        <f t="shared" si="5"/>
        <v>12600</v>
      </c>
      <c r="K72" s="16">
        <f t="shared" si="6"/>
        <v>11700</v>
      </c>
      <c r="L72" s="234" t="s">
        <v>3702</v>
      </c>
      <c r="M72" s="38">
        <f t="shared" si="4"/>
        <v>17.989999999999998</v>
      </c>
    </row>
    <row r="73" spans="1:15" x14ac:dyDescent="0.3">
      <c r="A73" s="4" t="s">
        <v>3326</v>
      </c>
      <c r="B73" s="163" t="s">
        <v>1134</v>
      </c>
      <c r="C73" s="5" t="s">
        <v>1979</v>
      </c>
      <c r="D73" s="11" t="s">
        <v>210</v>
      </c>
      <c r="E73" s="250" t="s">
        <v>4139</v>
      </c>
      <c r="F73" s="240">
        <v>17.989999999999998</v>
      </c>
      <c r="G73" s="33">
        <f>ROUNDUP(F73*Carpeta!$O$7,-2)</f>
        <v>12600</v>
      </c>
      <c r="H73" s="33">
        <f>ROUNDUP(F73*Carpeta!$O$10,-2)</f>
        <v>11700</v>
      </c>
      <c r="I73" s="2">
        <v>1</v>
      </c>
      <c r="J73" s="33">
        <f t="shared" si="5"/>
        <v>12600</v>
      </c>
      <c r="K73" s="33">
        <f t="shared" si="6"/>
        <v>11700</v>
      </c>
      <c r="L73" s="234" t="s">
        <v>3325</v>
      </c>
      <c r="M73" s="38">
        <f t="shared" si="4"/>
        <v>17.989999999999998</v>
      </c>
    </row>
    <row r="74" spans="1:15" x14ac:dyDescent="0.3">
      <c r="A74" s="29" t="s">
        <v>5866</v>
      </c>
      <c r="B74" s="162" t="s">
        <v>1130</v>
      </c>
      <c r="C74" s="14" t="s">
        <v>767</v>
      </c>
      <c r="D74" s="11" t="s">
        <v>210</v>
      </c>
      <c r="E74" s="250" t="s">
        <v>4139</v>
      </c>
      <c r="F74" s="240">
        <v>17.989999999999998</v>
      </c>
      <c r="G74" s="33">
        <f>ROUNDUP(F74*Carpeta!$O$7,-2)</f>
        <v>12600</v>
      </c>
      <c r="H74" s="33">
        <f>ROUNDUP(F74*Carpeta!$O$10,-2)</f>
        <v>11700</v>
      </c>
      <c r="I74" s="2">
        <v>1</v>
      </c>
      <c r="J74" s="16">
        <f t="shared" si="5"/>
        <v>12600</v>
      </c>
      <c r="K74" s="16">
        <f t="shared" si="6"/>
        <v>11700</v>
      </c>
      <c r="L74" s="234" t="s">
        <v>5865</v>
      </c>
      <c r="M74" s="38">
        <f t="shared" si="4"/>
        <v>17.989999999999998</v>
      </c>
      <c r="O74" s="57"/>
    </row>
    <row r="75" spans="1:15" x14ac:dyDescent="0.3">
      <c r="A75" s="29" t="s">
        <v>2790</v>
      </c>
      <c r="B75" s="137" t="s">
        <v>1098</v>
      </c>
      <c r="C75" s="14" t="s">
        <v>767</v>
      </c>
      <c r="D75" s="12" t="s">
        <v>208</v>
      </c>
      <c r="E75" s="250" t="s">
        <v>4139</v>
      </c>
      <c r="F75" s="240">
        <v>17.989999999999998</v>
      </c>
      <c r="G75" s="33">
        <f>ROUNDUP(F75*Carpeta!$O$7,-2)</f>
        <v>12600</v>
      </c>
      <c r="H75" s="33">
        <f>ROUNDUP(F75*Carpeta!$O$10,-2)</f>
        <v>11700</v>
      </c>
      <c r="I75" s="2">
        <v>3</v>
      </c>
      <c r="J75" s="16">
        <f t="shared" si="5"/>
        <v>37800</v>
      </c>
      <c r="K75" s="16">
        <f t="shared" si="6"/>
        <v>35100</v>
      </c>
      <c r="L75" s="233" t="s">
        <v>2789</v>
      </c>
      <c r="M75" s="38">
        <f t="shared" si="4"/>
        <v>53.97</v>
      </c>
    </row>
    <row r="76" spans="1:15" x14ac:dyDescent="0.3">
      <c r="A76" s="29" t="s">
        <v>1485</v>
      </c>
      <c r="B76" s="151" t="s">
        <v>1119</v>
      </c>
      <c r="C76" s="14" t="s">
        <v>768</v>
      </c>
      <c r="D76" s="12" t="s">
        <v>208</v>
      </c>
      <c r="E76" s="250" t="s">
        <v>4139</v>
      </c>
      <c r="F76" s="240">
        <v>17.989999999999998</v>
      </c>
      <c r="G76" s="33">
        <f>ROUNDUP(F76*Carpeta!$O$7,-2)</f>
        <v>12600</v>
      </c>
      <c r="H76" s="33">
        <f>ROUNDUP(F76*Carpeta!$O$10,-2)</f>
        <v>11700</v>
      </c>
      <c r="I76" s="2">
        <v>3</v>
      </c>
      <c r="J76" s="16">
        <f t="shared" si="5"/>
        <v>37800</v>
      </c>
      <c r="K76" s="16">
        <f t="shared" si="6"/>
        <v>35100</v>
      </c>
      <c r="L76" s="234" t="s">
        <v>1484</v>
      </c>
      <c r="M76" s="38">
        <f t="shared" si="4"/>
        <v>53.97</v>
      </c>
    </row>
    <row r="77" spans="1:15" x14ac:dyDescent="0.3">
      <c r="A77" s="21" t="s">
        <v>3036</v>
      </c>
      <c r="B77" s="163" t="s">
        <v>1133</v>
      </c>
      <c r="C77" s="6" t="s">
        <v>769</v>
      </c>
      <c r="D77" s="11" t="s">
        <v>210</v>
      </c>
      <c r="E77" s="250" t="s">
        <v>4139</v>
      </c>
      <c r="F77" s="240">
        <v>17.989999999999998</v>
      </c>
      <c r="G77" s="33">
        <f>ROUNDUP(F77*Carpeta!$O$7,-2)</f>
        <v>12600</v>
      </c>
      <c r="H77" s="33">
        <f>ROUNDUP(F77*Carpeta!$O$10,-2)</f>
        <v>11700</v>
      </c>
      <c r="I77" s="2">
        <v>1</v>
      </c>
      <c r="J77" s="33">
        <f t="shared" si="5"/>
        <v>12600</v>
      </c>
      <c r="K77" s="33">
        <f t="shared" si="6"/>
        <v>11700</v>
      </c>
      <c r="L77" s="234" t="s">
        <v>3037</v>
      </c>
      <c r="M77" s="38">
        <f t="shared" si="4"/>
        <v>17.989999999999998</v>
      </c>
    </row>
    <row r="78" spans="1:15" x14ac:dyDescent="0.3">
      <c r="A78" s="21" t="s">
        <v>3735</v>
      </c>
      <c r="B78" s="242" t="s">
        <v>3740</v>
      </c>
      <c r="C78" s="6" t="s">
        <v>769</v>
      </c>
      <c r="D78" s="12" t="s">
        <v>208</v>
      </c>
      <c r="E78" s="250" t="s">
        <v>4139</v>
      </c>
      <c r="F78" s="240">
        <v>17.989999999999998</v>
      </c>
      <c r="G78" s="33">
        <f>ROUNDUP(F78*Carpeta!$O$7,-2)</f>
        <v>12600</v>
      </c>
      <c r="H78" s="33">
        <f>ROUNDUP(F78*Carpeta!$O$10,-2)</f>
        <v>11700</v>
      </c>
      <c r="I78" s="2">
        <v>2</v>
      </c>
      <c r="J78" s="16">
        <f t="shared" si="5"/>
        <v>25200</v>
      </c>
      <c r="K78" s="16">
        <f t="shared" si="6"/>
        <v>23400</v>
      </c>
      <c r="L78" s="39" t="s">
        <v>3749</v>
      </c>
      <c r="M78" s="38">
        <f t="shared" si="4"/>
        <v>35.979999999999997</v>
      </c>
    </row>
    <row r="79" spans="1:15" x14ac:dyDescent="0.3">
      <c r="A79" s="29" t="s">
        <v>3483</v>
      </c>
      <c r="B79" s="135" t="s">
        <v>1096</v>
      </c>
      <c r="C79" s="6" t="s">
        <v>769</v>
      </c>
      <c r="D79" s="12" t="s">
        <v>208</v>
      </c>
      <c r="E79" s="250" t="s">
        <v>4139</v>
      </c>
      <c r="F79" s="240">
        <v>16.989999999999998</v>
      </c>
      <c r="G79" s="33">
        <f>ROUNDUP(F79*Carpeta!$O$7,-2)</f>
        <v>11900</v>
      </c>
      <c r="H79" s="33">
        <f>ROUNDUP(F79*Carpeta!$O$10,-2)</f>
        <v>11100</v>
      </c>
      <c r="I79" s="2">
        <v>1</v>
      </c>
      <c r="J79" s="16">
        <f t="shared" si="5"/>
        <v>11900</v>
      </c>
      <c r="K79" s="16">
        <f t="shared" si="6"/>
        <v>11100</v>
      </c>
      <c r="L79" s="233" t="s">
        <v>3484</v>
      </c>
      <c r="M79" s="38">
        <f t="shared" si="4"/>
        <v>16.989999999999998</v>
      </c>
    </row>
    <row r="80" spans="1:15" x14ac:dyDescent="0.3">
      <c r="A80" s="4" t="s">
        <v>3077</v>
      </c>
      <c r="B80" s="80" t="s">
        <v>1010</v>
      </c>
      <c r="C80" s="19" t="s">
        <v>185</v>
      </c>
      <c r="D80" s="13" t="s">
        <v>209</v>
      </c>
      <c r="E80" s="250" t="s">
        <v>4139</v>
      </c>
      <c r="F80" s="240">
        <v>15.992000000000001</v>
      </c>
      <c r="G80" s="33">
        <f>ROUNDUP(F80*Carpeta!$O$7,-2)</f>
        <v>11200</v>
      </c>
      <c r="H80" s="33">
        <f>ROUNDUP(F80*Carpeta!$O$10,-2)</f>
        <v>10400</v>
      </c>
      <c r="I80" s="2">
        <v>1</v>
      </c>
      <c r="J80" s="33">
        <f t="shared" si="5"/>
        <v>11200</v>
      </c>
      <c r="K80" s="33">
        <f t="shared" si="6"/>
        <v>10400</v>
      </c>
      <c r="L80" s="234" t="s">
        <v>3078</v>
      </c>
      <c r="M80" s="38">
        <f t="shared" si="4"/>
        <v>15.992000000000001</v>
      </c>
    </row>
    <row r="81" spans="1:15" x14ac:dyDescent="0.3">
      <c r="A81" s="4" t="s">
        <v>4473</v>
      </c>
      <c r="B81" s="227" t="s">
        <v>2946</v>
      </c>
      <c r="C81" s="10" t="s">
        <v>181</v>
      </c>
      <c r="D81" s="12" t="s">
        <v>208</v>
      </c>
      <c r="E81" s="250" t="s">
        <v>4139</v>
      </c>
      <c r="F81" s="240">
        <v>15.99</v>
      </c>
      <c r="G81" s="33">
        <f>ROUNDUP(F81*Carpeta!$O$7,-2)</f>
        <v>11200</v>
      </c>
      <c r="H81" s="33">
        <f>ROUNDUP(F81*Carpeta!$O$10,-2)</f>
        <v>10400</v>
      </c>
      <c r="I81" s="2">
        <v>2</v>
      </c>
      <c r="J81" s="33">
        <f t="shared" si="5"/>
        <v>22400</v>
      </c>
      <c r="K81" s="33">
        <f t="shared" si="6"/>
        <v>20800</v>
      </c>
      <c r="L81" s="234" t="s">
        <v>4474</v>
      </c>
      <c r="M81" s="38">
        <f t="shared" si="4"/>
        <v>31.98</v>
      </c>
    </row>
    <row r="82" spans="1:15" x14ac:dyDescent="0.3">
      <c r="A82" s="29" t="s">
        <v>4492</v>
      </c>
      <c r="B82" s="176" t="s">
        <v>1798</v>
      </c>
      <c r="C82" s="22" t="s">
        <v>183</v>
      </c>
      <c r="D82" s="11" t="s">
        <v>210</v>
      </c>
      <c r="E82" s="250" t="s">
        <v>4139</v>
      </c>
      <c r="F82" s="240">
        <v>15.99</v>
      </c>
      <c r="G82" s="33">
        <f>ROUNDUP(F82*Carpeta!$O$7,-2)</f>
        <v>11200</v>
      </c>
      <c r="H82" s="33">
        <f>ROUNDUP(F82*Carpeta!$O$10,-2)</f>
        <v>10400</v>
      </c>
      <c r="I82" s="2">
        <v>1</v>
      </c>
      <c r="J82" s="16">
        <f t="shared" si="5"/>
        <v>11200</v>
      </c>
      <c r="K82" s="16">
        <f t="shared" si="6"/>
        <v>10400</v>
      </c>
      <c r="L82" s="233" t="s">
        <v>4494</v>
      </c>
      <c r="M82" s="38">
        <f t="shared" si="4"/>
        <v>15.99</v>
      </c>
    </row>
    <row r="83" spans="1:15" x14ac:dyDescent="0.3">
      <c r="A83" s="4" t="s">
        <v>19</v>
      </c>
      <c r="B83" s="140" t="s">
        <v>1102</v>
      </c>
      <c r="C83" s="22" t="s">
        <v>183</v>
      </c>
      <c r="D83" s="12" t="s">
        <v>208</v>
      </c>
      <c r="E83" s="250" t="s">
        <v>4139</v>
      </c>
      <c r="F83" s="240">
        <v>15.99</v>
      </c>
      <c r="G83" s="33">
        <f>ROUNDUP(F83*Carpeta!$O$7,-2)</f>
        <v>11200</v>
      </c>
      <c r="H83" s="33">
        <f>ROUNDUP(F83*Carpeta!$O$10,-2)</f>
        <v>10400</v>
      </c>
      <c r="I83" s="2">
        <v>1</v>
      </c>
      <c r="J83" s="33">
        <f t="shared" si="5"/>
        <v>11200</v>
      </c>
      <c r="K83" s="33">
        <f t="shared" si="6"/>
        <v>10400</v>
      </c>
      <c r="L83" s="234" t="s">
        <v>1935</v>
      </c>
      <c r="M83" s="38">
        <f t="shared" si="4"/>
        <v>15.99</v>
      </c>
    </row>
    <row r="84" spans="1:15" x14ac:dyDescent="0.3">
      <c r="A84" s="35" t="s">
        <v>3468</v>
      </c>
      <c r="B84" s="177" t="s">
        <v>1800</v>
      </c>
      <c r="C84" s="8" t="s">
        <v>184</v>
      </c>
      <c r="D84" s="12" t="s">
        <v>208</v>
      </c>
      <c r="E84" s="250" t="s">
        <v>4139</v>
      </c>
      <c r="F84" s="240">
        <v>15.99</v>
      </c>
      <c r="G84" s="33">
        <f>ROUNDUP(F84*Carpeta!$O$7,-2)</f>
        <v>11200</v>
      </c>
      <c r="H84" s="33">
        <f>ROUNDUP(F84*Carpeta!$O$10,-2)</f>
        <v>10400</v>
      </c>
      <c r="I84" s="2">
        <v>1</v>
      </c>
      <c r="J84" s="16">
        <f t="shared" si="5"/>
        <v>11200</v>
      </c>
      <c r="K84" s="16">
        <f t="shared" si="6"/>
        <v>10400</v>
      </c>
      <c r="L84" s="233" t="s">
        <v>3467</v>
      </c>
      <c r="M84" s="38">
        <f t="shared" si="4"/>
        <v>15.99</v>
      </c>
      <c r="O84" s="42"/>
    </row>
    <row r="85" spans="1:15" x14ac:dyDescent="0.3">
      <c r="A85" s="29" t="s">
        <v>3102</v>
      </c>
      <c r="B85" s="22" t="s">
        <v>955</v>
      </c>
      <c r="C85" s="19" t="s">
        <v>185</v>
      </c>
      <c r="D85" s="12" t="s">
        <v>208</v>
      </c>
      <c r="E85" s="250" t="s">
        <v>4139</v>
      </c>
      <c r="F85" s="240">
        <v>15.99</v>
      </c>
      <c r="G85" s="33">
        <f>ROUNDUP(F85*Carpeta!$O$7,-2)</f>
        <v>11200</v>
      </c>
      <c r="H85" s="33">
        <f>ROUNDUP(F85*Carpeta!$O$10,-2)</f>
        <v>10400</v>
      </c>
      <c r="I85" s="2">
        <v>1</v>
      </c>
      <c r="J85" s="16">
        <f t="shared" si="5"/>
        <v>11200</v>
      </c>
      <c r="K85" s="16">
        <f t="shared" si="6"/>
        <v>10400</v>
      </c>
      <c r="L85" s="234" t="s">
        <v>3103</v>
      </c>
      <c r="M85" s="38">
        <f t="shared" si="4"/>
        <v>15.99</v>
      </c>
    </row>
    <row r="86" spans="1:15" x14ac:dyDescent="0.3">
      <c r="A86" s="29" t="s">
        <v>5634</v>
      </c>
      <c r="B86" s="275" t="s">
        <v>5622</v>
      </c>
      <c r="C86" s="14" t="s">
        <v>767</v>
      </c>
      <c r="D86" s="11" t="s">
        <v>210</v>
      </c>
      <c r="E86" s="250" t="s">
        <v>4139</v>
      </c>
      <c r="F86" s="240">
        <v>15.99</v>
      </c>
      <c r="G86" s="33">
        <f>ROUNDUP(F86*Carpeta!$O$7,-2)</f>
        <v>11200</v>
      </c>
      <c r="H86" s="33">
        <f>ROUNDUP(F86*Carpeta!$O$10,-2)</f>
        <v>10400</v>
      </c>
      <c r="I86" s="2">
        <v>3</v>
      </c>
      <c r="J86" s="16">
        <f t="shared" si="5"/>
        <v>33600</v>
      </c>
      <c r="K86" s="16">
        <f t="shared" si="6"/>
        <v>31200</v>
      </c>
      <c r="L86" s="233" t="s">
        <v>5635</v>
      </c>
      <c r="M86" s="38">
        <f t="shared" si="4"/>
        <v>47.97</v>
      </c>
    </row>
    <row r="87" spans="1:15" x14ac:dyDescent="0.3">
      <c r="A87" s="21" t="s">
        <v>3767</v>
      </c>
      <c r="B87" s="242" t="s">
        <v>3741</v>
      </c>
      <c r="C87" s="10" t="s">
        <v>181</v>
      </c>
      <c r="D87" s="11" t="s">
        <v>210</v>
      </c>
      <c r="E87" s="250" t="s">
        <v>4139</v>
      </c>
      <c r="F87" s="240">
        <v>14.99</v>
      </c>
      <c r="G87" s="33">
        <f>ROUNDUP(F87*Carpeta!$O$7,-2)</f>
        <v>10500</v>
      </c>
      <c r="H87" s="33">
        <f>ROUNDUP(F87*Carpeta!$O$10,-2)</f>
        <v>9800</v>
      </c>
      <c r="I87" s="2">
        <v>1</v>
      </c>
      <c r="J87" s="16">
        <f t="shared" si="5"/>
        <v>10500</v>
      </c>
      <c r="K87" s="16">
        <f t="shared" si="6"/>
        <v>9800</v>
      </c>
      <c r="L87" s="39" t="s">
        <v>3766</v>
      </c>
      <c r="M87" s="38">
        <f t="shared" ref="M87:M118" si="7">F87*I87</f>
        <v>14.99</v>
      </c>
    </row>
    <row r="88" spans="1:15" x14ac:dyDescent="0.3">
      <c r="A88" s="21" t="s">
        <v>1868</v>
      </c>
      <c r="B88" s="22" t="s">
        <v>1797</v>
      </c>
      <c r="C88" s="10" t="s">
        <v>181</v>
      </c>
      <c r="D88" s="12" t="s">
        <v>208</v>
      </c>
      <c r="E88" s="250" t="s">
        <v>4139</v>
      </c>
      <c r="F88" s="240">
        <v>14.99</v>
      </c>
      <c r="G88" s="33">
        <f>ROUNDUP(F88*Carpeta!$O$7,-2)</f>
        <v>10500</v>
      </c>
      <c r="H88" s="33">
        <f>ROUNDUP(F88*Carpeta!$O$10,-2)</f>
        <v>9800</v>
      </c>
      <c r="I88" s="2">
        <v>1</v>
      </c>
      <c r="J88" s="16">
        <f t="shared" si="5"/>
        <v>10500</v>
      </c>
      <c r="K88" s="16">
        <f t="shared" si="6"/>
        <v>9800</v>
      </c>
      <c r="L88" s="233" t="s">
        <v>2056</v>
      </c>
      <c r="M88" s="38">
        <f t="shared" si="7"/>
        <v>14.99</v>
      </c>
    </row>
    <row r="89" spans="1:15" x14ac:dyDescent="0.3">
      <c r="A89" s="29" t="s">
        <v>3676</v>
      </c>
      <c r="B89" s="148" t="s">
        <v>1111</v>
      </c>
      <c r="C89" s="9" t="s">
        <v>182</v>
      </c>
      <c r="D89" s="11" t="s">
        <v>210</v>
      </c>
      <c r="E89" s="250" t="s">
        <v>4139</v>
      </c>
      <c r="F89" s="240">
        <v>14.99</v>
      </c>
      <c r="G89" s="33">
        <f>ROUNDUP(F89*Carpeta!$O$7,-2)</f>
        <v>10500</v>
      </c>
      <c r="H89" s="33">
        <f>ROUNDUP(F89*Carpeta!$O$10,-2)</f>
        <v>9800</v>
      </c>
      <c r="I89" s="2">
        <v>1</v>
      </c>
      <c r="J89" s="16">
        <f t="shared" si="5"/>
        <v>10500</v>
      </c>
      <c r="K89" s="16">
        <f t="shared" si="6"/>
        <v>9800</v>
      </c>
      <c r="L89" s="234" t="s">
        <v>3677</v>
      </c>
      <c r="M89" s="38">
        <f t="shared" si="7"/>
        <v>14.99</v>
      </c>
    </row>
    <row r="90" spans="1:15" x14ac:dyDescent="0.3">
      <c r="A90" s="35" t="s">
        <v>3073</v>
      </c>
      <c r="B90" s="150" t="s">
        <v>1582</v>
      </c>
      <c r="C90" s="9" t="s">
        <v>182</v>
      </c>
      <c r="D90" s="11" t="s">
        <v>210</v>
      </c>
      <c r="E90" s="250" t="s">
        <v>4139</v>
      </c>
      <c r="F90" s="240">
        <v>14.99</v>
      </c>
      <c r="G90" s="33">
        <f>ROUNDUP(F90*Carpeta!$O$7,-2)</f>
        <v>10500</v>
      </c>
      <c r="H90" s="33">
        <f>ROUNDUP(F90*Carpeta!$O$10,-2)</f>
        <v>9800</v>
      </c>
      <c r="I90" s="2">
        <v>1</v>
      </c>
      <c r="J90" s="16">
        <f t="shared" si="5"/>
        <v>10500</v>
      </c>
      <c r="K90" s="16">
        <f t="shared" si="6"/>
        <v>9800</v>
      </c>
      <c r="L90" s="233" t="s">
        <v>3072</v>
      </c>
      <c r="M90" s="38">
        <f t="shared" si="7"/>
        <v>14.99</v>
      </c>
    </row>
    <row r="91" spans="1:15" x14ac:dyDescent="0.3">
      <c r="A91" s="29" t="s">
        <v>3027</v>
      </c>
      <c r="B91" s="160" t="s">
        <v>1129</v>
      </c>
      <c r="C91" s="22" t="s">
        <v>183</v>
      </c>
      <c r="D91" s="11" t="s">
        <v>210</v>
      </c>
      <c r="E91" s="250" t="s">
        <v>4139</v>
      </c>
      <c r="F91" s="240">
        <v>14.99</v>
      </c>
      <c r="G91" s="33">
        <f>ROUNDUP(F91*Carpeta!$O$7,-2)</f>
        <v>10500</v>
      </c>
      <c r="H91" s="33">
        <f>ROUNDUP(F91*Carpeta!$O$10,-2)</f>
        <v>9800</v>
      </c>
      <c r="I91" s="2">
        <v>2</v>
      </c>
      <c r="J91" s="16">
        <f t="shared" si="5"/>
        <v>21000</v>
      </c>
      <c r="K91" s="16">
        <f t="shared" si="6"/>
        <v>19600</v>
      </c>
      <c r="L91" s="233" t="s">
        <v>3026</v>
      </c>
      <c r="M91" s="38">
        <f t="shared" si="7"/>
        <v>29.98</v>
      </c>
    </row>
    <row r="92" spans="1:15" x14ac:dyDescent="0.3">
      <c r="A92" s="29" t="s">
        <v>5632</v>
      </c>
      <c r="B92" s="187" t="s">
        <v>2003</v>
      </c>
      <c r="C92" s="22" t="s">
        <v>183</v>
      </c>
      <c r="D92" s="11" t="s">
        <v>210</v>
      </c>
      <c r="E92" s="250" t="s">
        <v>4139</v>
      </c>
      <c r="F92" s="240">
        <v>14.99</v>
      </c>
      <c r="G92" s="33">
        <f>ROUNDUP(F92*Carpeta!$O$7,-2)</f>
        <v>10500</v>
      </c>
      <c r="H92" s="33">
        <f>ROUNDUP(F92*Carpeta!$O$10,-2)</f>
        <v>9800</v>
      </c>
      <c r="I92" s="2">
        <v>1</v>
      </c>
      <c r="J92" s="16">
        <f t="shared" si="5"/>
        <v>10500</v>
      </c>
      <c r="K92" s="16">
        <f t="shared" si="6"/>
        <v>9800</v>
      </c>
      <c r="L92" s="233" t="s">
        <v>5633</v>
      </c>
      <c r="M92" s="38">
        <f t="shared" si="7"/>
        <v>14.99</v>
      </c>
    </row>
    <row r="93" spans="1:15" x14ac:dyDescent="0.3">
      <c r="A93" s="29" t="s">
        <v>5554</v>
      </c>
      <c r="B93" s="193" t="s">
        <v>2333</v>
      </c>
      <c r="C93" s="8" t="s">
        <v>184</v>
      </c>
      <c r="D93" s="12" t="s">
        <v>208</v>
      </c>
      <c r="E93" s="250" t="s">
        <v>4139</v>
      </c>
      <c r="F93" s="240">
        <v>14.99</v>
      </c>
      <c r="G93" s="33">
        <f>ROUNDUP(F93*Carpeta!$O$7,-2)</f>
        <v>10500</v>
      </c>
      <c r="H93" s="33">
        <f>ROUNDUP(F93*Carpeta!$O$10,-2)</f>
        <v>9800</v>
      </c>
      <c r="I93" s="2">
        <v>1</v>
      </c>
      <c r="J93" s="33">
        <f t="shared" si="5"/>
        <v>10500</v>
      </c>
      <c r="K93" s="33">
        <f t="shared" si="6"/>
        <v>9800</v>
      </c>
      <c r="L93" s="251" t="s">
        <v>5555</v>
      </c>
      <c r="M93" s="38">
        <f t="shared" si="7"/>
        <v>14.99</v>
      </c>
    </row>
    <row r="94" spans="1:15" x14ac:dyDescent="0.3">
      <c r="A94" s="29" t="s">
        <v>5656</v>
      </c>
      <c r="B94" s="275" t="s">
        <v>5630</v>
      </c>
      <c r="C94" s="8" t="s">
        <v>184</v>
      </c>
      <c r="D94" s="12" t="s">
        <v>208</v>
      </c>
      <c r="E94" s="250" t="s">
        <v>4139</v>
      </c>
      <c r="F94" s="240">
        <v>14.99</v>
      </c>
      <c r="G94" s="33">
        <f>ROUNDUP(F94*Carpeta!$O$7,-2)</f>
        <v>10500</v>
      </c>
      <c r="H94" s="33">
        <f>ROUNDUP(F94*Carpeta!$O$10,-2)</f>
        <v>9800</v>
      </c>
      <c r="I94" s="2">
        <v>1</v>
      </c>
      <c r="J94" s="16">
        <f t="shared" si="5"/>
        <v>10500</v>
      </c>
      <c r="K94" s="16">
        <f t="shared" si="6"/>
        <v>9800</v>
      </c>
      <c r="L94" s="233" t="s">
        <v>5655</v>
      </c>
      <c r="M94" s="38">
        <f t="shared" si="7"/>
        <v>14.99</v>
      </c>
    </row>
    <row r="95" spans="1:15" x14ac:dyDescent="0.3">
      <c r="A95" s="29" t="s">
        <v>3169</v>
      </c>
      <c r="B95" s="120" t="s">
        <v>1074</v>
      </c>
      <c r="C95" s="19" t="s">
        <v>185</v>
      </c>
      <c r="D95" s="11" t="s">
        <v>210</v>
      </c>
      <c r="E95" s="250" t="s">
        <v>4139</v>
      </c>
      <c r="F95" s="240">
        <v>14.99</v>
      </c>
      <c r="G95" s="33">
        <f>ROUNDUP(F95*Carpeta!$O$7,-2)</f>
        <v>10500</v>
      </c>
      <c r="H95" s="33">
        <f>ROUNDUP(F95*Carpeta!$O$10,-2)</f>
        <v>9800</v>
      </c>
      <c r="I95" s="2">
        <v>1</v>
      </c>
      <c r="J95" s="16">
        <f t="shared" si="5"/>
        <v>10500</v>
      </c>
      <c r="K95" s="16">
        <f t="shared" si="6"/>
        <v>9800</v>
      </c>
      <c r="L95" s="234" t="s">
        <v>3170</v>
      </c>
      <c r="M95" s="38">
        <f t="shared" si="7"/>
        <v>14.99</v>
      </c>
    </row>
    <row r="96" spans="1:15" x14ac:dyDescent="0.3">
      <c r="A96" s="29" t="s">
        <v>5678</v>
      </c>
      <c r="B96" s="275" t="s">
        <v>5630</v>
      </c>
      <c r="C96" s="19" t="s">
        <v>185</v>
      </c>
      <c r="D96" s="11" t="s">
        <v>210</v>
      </c>
      <c r="E96" s="250" t="s">
        <v>4139</v>
      </c>
      <c r="F96" s="240">
        <v>14.99</v>
      </c>
      <c r="G96" s="33">
        <f>ROUNDUP(F96*Carpeta!$O$7,-2)</f>
        <v>10500</v>
      </c>
      <c r="H96" s="33">
        <f>ROUNDUP(F96*Carpeta!$O$10,-2)</f>
        <v>9800</v>
      </c>
      <c r="I96" s="2">
        <v>1</v>
      </c>
      <c r="J96" s="16">
        <f t="shared" si="5"/>
        <v>10500</v>
      </c>
      <c r="K96" s="16">
        <f t="shared" si="6"/>
        <v>9800</v>
      </c>
      <c r="L96" s="233" t="s">
        <v>5677</v>
      </c>
      <c r="M96" s="38">
        <f t="shared" si="7"/>
        <v>14.99</v>
      </c>
    </row>
    <row r="97" spans="1:15" x14ac:dyDescent="0.3">
      <c r="A97" s="4" t="s">
        <v>5895</v>
      </c>
      <c r="B97" s="279" t="s">
        <v>5890</v>
      </c>
      <c r="C97" s="19" t="s">
        <v>185</v>
      </c>
      <c r="D97" s="11" t="s">
        <v>210</v>
      </c>
      <c r="E97" s="250" t="s">
        <v>4139</v>
      </c>
      <c r="F97" s="240">
        <v>14.99</v>
      </c>
      <c r="G97" s="33">
        <f>ROUNDUP(F97*Carpeta!$O$7,-2)</f>
        <v>10500</v>
      </c>
      <c r="H97" s="33">
        <f>ROUNDUP(F97*Carpeta!$O$10,-2)</f>
        <v>9800</v>
      </c>
      <c r="I97" s="2">
        <v>1</v>
      </c>
      <c r="J97" s="33">
        <f t="shared" si="5"/>
        <v>10500</v>
      </c>
      <c r="K97" s="33">
        <f t="shared" si="6"/>
        <v>9800</v>
      </c>
      <c r="L97" s="234" t="s">
        <v>5894</v>
      </c>
      <c r="M97" s="170">
        <f t="shared" si="7"/>
        <v>14.99</v>
      </c>
    </row>
    <row r="98" spans="1:15" x14ac:dyDescent="0.3">
      <c r="A98" s="29" t="s">
        <v>858</v>
      </c>
      <c r="B98" s="151" t="s">
        <v>1119</v>
      </c>
      <c r="C98" s="10" t="s">
        <v>186</v>
      </c>
      <c r="D98" s="12" t="s">
        <v>208</v>
      </c>
      <c r="E98" s="250" t="s">
        <v>4139</v>
      </c>
      <c r="F98" s="240">
        <v>14.99</v>
      </c>
      <c r="G98" s="33">
        <f>ROUNDUP(F98*Carpeta!$O$7,-2)</f>
        <v>10500</v>
      </c>
      <c r="H98" s="33">
        <f>ROUNDUP(F98*Carpeta!$O$10,-2)</f>
        <v>9800</v>
      </c>
      <c r="I98" s="2">
        <v>1</v>
      </c>
      <c r="J98" s="16">
        <f t="shared" si="5"/>
        <v>10500</v>
      </c>
      <c r="K98" s="16">
        <f t="shared" si="6"/>
        <v>9800</v>
      </c>
      <c r="L98" s="234" t="s">
        <v>859</v>
      </c>
      <c r="M98" s="38">
        <f t="shared" si="7"/>
        <v>14.99</v>
      </c>
    </row>
    <row r="99" spans="1:15" x14ac:dyDescent="0.3">
      <c r="A99" s="4" t="s">
        <v>1965</v>
      </c>
      <c r="B99" s="155" t="s">
        <v>1123</v>
      </c>
      <c r="C99" s="19" t="s">
        <v>689</v>
      </c>
      <c r="D99" s="11" t="s">
        <v>210</v>
      </c>
      <c r="E99" s="250" t="s">
        <v>4139</v>
      </c>
      <c r="F99" s="240">
        <v>14.99</v>
      </c>
      <c r="G99" s="33">
        <f>ROUNDUP(F99*Carpeta!$O$7,-2)</f>
        <v>10500</v>
      </c>
      <c r="H99" s="33">
        <f>ROUNDUP(F99*Carpeta!$O$10,-2)</f>
        <v>9800</v>
      </c>
      <c r="I99" s="2">
        <v>1</v>
      </c>
      <c r="J99" s="16">
        <f t="shared" si="5"/>
        <v>10500</v>
      </c>
      <c r="K99" s="16">
        <f t="shared" si="6"/>
        <v>9800</v>
      </c>
      <c r="L99" s="233" t="s">
        <v>1964</v>
      </c>
      <c r="M99" s="38">
        <f t="shared" si="7"/>
        <v>14.99</v>
      </c>
    </row>
    <row r="100" spans="1:15" x14ac:dyDescent="0.3">
      <c r="A100" s="29" t="s">
        <v>5559</v>
      </c>
      <c r="B100" s="193" t="s">
        <v>2333</v>
      </c>
      <c r="C100" s="5" t="s">
        <v>653</v>
      </c>
      <c r="D100" s="11" t="s">
        <v>210</v>
      </c>
      <c r="E100" s="250" t="s">
        <v>4140</v>
      </c>
      <c r="F100" s="240">
        <v>14.99</v>
      </c>
      <c r="G100" s="33">
        <f>ROUNDUP(F100*Carpeta!$O$7,-2)</f>
        <v>10500</v>
      </c>
      <c r="H100" s="33">
        <f>ROUNDUP(F100*Carpeta!$O$10,-2)</f>
        <v>9800</v>
      </c>
      <c r="I100" s="2">
        <v>1</v>
      </c>
      <c r="J100" s="33">
        <f t="shared" si="5"/>
        <v>10500</v>
      </c>
      <c r="K100" s="33">
        <f t="shared" si="6"/>
        <v>9800</v>
      </c>
      <c r="L100" s="251" t="s">
        <v>5558</v>
      </c>
      <c r="M100" s="38">
        <f t="shared" si="7"/>
        <v>14.99</v>
      </c>
    </row>
    <row r="101" spans="1:15" x14ac:dyDescent="0.3">
      <c r="A101" s="4" t="s">
        <v>3156</v>
      </c>
      <c r="B101" s="136" t="s">
        <v>1116</v>
      </c>
      <c r="C101" s="19" t="s">
        <v>655</v>
      </c>
      <c r="D101" s="11" t="s">
        <v>210</v>
      </c>
      <c r="E101" s="250" t="s">
        <v>4140</v>
      </c>
      <c r="F101" s="240">
        <v>14.99</v>
      </c>
      <c r="G101" s="33">
        <f>ROUNDUP(F101*Carpeta!$O$7,-2)</f>
        <v>10500</v>
      </c>
      <c r="H101" s="33">
        <f>ROUNDUP(F101*Carpeta!$O$10,-2)</f>
        <v>9800</v>
      </c>
      <c r="I101" s="2">
        <v>1</v>
      </c>
      <c r="J101" s="16">
        <f t="shared" si="5"/>
        <v>10500</v>
      </c>
      <c r="K101" s="16">
        <f t="shared" si="6"/>
        <v>9800</v>
      </c>
      <c r="L101" s="234" t="s">
        <v>3157</v>
      </c>
      <c r="M101" s="38">
        <f t="shared" si="7"/>
        <v>14.99</v>
      </c>
      <c r="O101" s="42"/>
    </row>
    <row r="102" spans="1:15" x14ac:dyDescent="0.3">
      <c r="A102" s="29" t="s">
        <v>1858</v>
      </c>
      <c r="B102" s="176" t="s">
        <v>1798</v>
      </c>
      <c r="C102" s="14" t="s">
        <v>767</v>
      </c>
      <c r="D102" s="228" t="s">
        <v>3049</v>
      </c>
      <c r="E102" s="250" t="s">
        <v>4140</v>
      </c>
      <c r="F102" s="240">
        <v>14.99</v>
      </c>
      <c r="G102" s="33">
        <f>ROUNDUP(F102*Carpeta!$O$7,-2)</f>
        <v>10500</v>
      </c>
      <c r="H102" s="33">
        <f>ROUNDUP(F102*Carpeta!$O$10,-2)</f>
        <v>9800</v>
      </c>
      <c r="I102" s="2">
        <v>1</v>
      </c>
      <c r="J102" s="16">
        <f t="shared" si="5"/>
        <v>10500</v>
      </c>
      <c r="K102" s="16">
        <f t="shared" si="6"/>
        <v>9800</v>
      </c>
      <c r="L102" s="233" t="s">
        <v>1857</v>
      </c>
      <c r="M102" s="38">
        <f t="shared" si="7"/>
        <v>14.99</v>
      </c>
    </row>
    <row r="103" spans="1:15" x14ac:dyDescent="0.3">
      <c r="A103" s="29" t="s">
        <v>3161</v>
      </c>
      <c r="B103" s="121" t="s">
        <v>1075</v>
      </c>
      <c r="C103" s="6" t="s">
        <v>769</v>
      </c>
      <c r="D103" s="12" t="s">
        <v>208</v>
      </c>
      <c r="E103" s="250" t="s">
        <v>4139</v>
      </c>
      <c r="F103" s="240">
        <v>14.99</v>
      </c>
      <c r="G103" s="33">
        <f>ROUNDUP(F103*Carpeta!$O$7,-2)</f>
        <v>10500</v>
      </c>
      <c r="H103" s="33">
        <f>ROUNDUP(F103*Carpeta!$O$10,-2)</f>
        <v>9800</v>
      </c>
      <c r="I103" s="2">
        <v>1</v>
      </c>
      <c r="J103" s="16">
        <f t="shared" si="5"/>
        <v>10500</v>
      </c>
      <c r="K103" s="16">
        <f t="shared" si="6"/>
        <v>9800</v>
      </c>
      <c r="L103" s="234" t="s">
        <v>3771</v>
      </c>
      <c r="M103" s="38">
        <f t="shared" si="7"/>
        <v>14.99</v>
      </c>
    </row>
    <row r="104" spans="1:15" x14ac:dyDescent="0.3">
      <c r="A104" s="4" t="s">
        <v>2439</v>
      </c>
      <c r="B104" s="159" t="s">
        <v>1127</v>
      </c>
      <c r="C104" s="6" t="s">
        <v>769</v>
      </c>
      <c r="D104" s="12" t="s">
        <v>208</v>
      </c>
      <c r="E104" s="250" t="s">
        <v>4140</v>
      </c>
      <c r="F104" s="240">
        <v>14.99</v>
      </c>
      <c r="G104" s="33">
        <f>ROUNDUP(F104*Carpeta!$O$7,-2)</f>
        <v>10500</v>
      </c>
      <c r="H104" s="33">
        <f>ROUNDUP(F104*Carpeta!$O$10,-2)</f>
        <v>9800</v>
      </c>
      <c r="I104" s="2">
        <v>1</v>
      </c>
      <c r="J104" s="33">
        <f t="shared" si="5"/>
        <v>10500</v>
      </c>
      <c r="K104" s="33">
        <f t="shared" si="6"/>
        <v>9800</v>
      </c>
      <c r="L104" s="234" t="s">
        <v>5615</v>
      </c>
      <c r="M104" s="38">
        <f t="shared" si="7"/>
        <v>14.99</v>
      </c>
    </row>
    <row r="105" spans="1:15" x14ac:dyDescent="0.3">
      <c r="A105" s="21" t="s">
        <v>2439</v>
      </c>
      <c r="B105" s="159" t="s">
        <v>1127</v>
      </c>
      <c r="C105" s="6" t="s">
        <v>769</v>
      </c>
      <c r="D105" s="12" t="s">
        <v>208</v>
      </c>
      <c r="E105" s="250" t="s">
        <v>4139</v>
      </c>
      <c r="F105" s="240">
        <v>14.99</v>
      </c>
      <c r="G105" s="33">
        <f>ROUNDUP(F105*Carpeta!$O$7,-2)</f>
        <v>10500</v>
      </c>
      <c r="H105" s="33">
        <f>ROUNDUP(F105*Carpeta!$O$10,-2)</f>
        <v>9800</v>
      </c>
      <c r="I105" s="2">
        <v>1</v>
      </c>
      <c r="J105" s="33">
        <f t="shared" si="5"/>
        <v>10500</v>
      </c>
      <c r="K105" s="33">
        <f t="shared" si="6"/>
        <v>9800</v>
      </c>
      <c r="L105" s="234" t="s">
        <v>3076</v>
      </c>
      <c r="M105" s="38">
        <f t="shared" si="7"/>
        <v>14.99</v>
      </c>
    </row>
    <row r="106" spans="1:15" x14ac:dyDescent="0.3">
      <c r="A106" s="4" t="s">
        <v>3022</v>
      </c>
      <c r="B106" s="159" t="s">
        <v>1127</v>
      </c>
      <c r="C106" s="6" t="s">
        <v>769</v>
      </c>
      <c r="D106" s="12" t="s">
        <v>208</v>
      </c>
      <c r="E106" s="250" t="s">
        <v>4139</v>
      </c>
      <c r="F106" s="240">
        <v>14.99</v>
      </c>
      <c r="G106" s="33">
        <f>ROUNDUP(F106*Carpeta!$O$7,-2)</f>
        <v>10500</v>
      </c>
      <c r="H106" s="33">
        <f>ROUNDUP(F106*Carpeta!$O$10,-2)</f>
        <v>9800</v>
      </c>
      <c r="I106" s="2">
        <v>3</v>
      </c>
      <c r="J106" s="33">
        <f t="shared" si="5"/>
        <v>31500</v>
      </c>
      <c r="K106" s="33">
        <f t="shared" si="6"/>
        <v>29400</v>
      </c>
      <c r="L106" s="234" t="s">
        <v>3023</v>
      </c>
      <c r="M106" s="38">
        <f t="shared" si="7"/>
        <v>44.97</v>
      </c>
    </row>
    <row r="107" spans="1:15" x14ac:dyDescent="0.3">
      <c r="A107" s="4" t="s">
        <v>3262</v>
      </c>
      <c r="B107" s="223" t="s">
        <v>2824</v>
      </c>
      <c r="C107" s="6" t="s">
        <v>769</v>
      </c>
      <c r="D107" s="12" t="s">
        <v>208</v>
      </c>
      <c r="E107" s="250" t="s">
        <v>4139</v>
      </c>
      <c r="F107" s="240">
        <v>14.99</v>
      </c>
      <c r="G107" s="33">
        <f>ROUNDUP(F107*Carpeta!$O$7,-2)</f>
        <v>10500</v>
      </c>
      <c r="H107" s="33">
        <f>ROUNDUP(F107*Carpeta!$O$10,-2)</f>
        <v>9800</v>
      </c>
      <c r="I107" s="2">
        <v>1</v>
      </c>
      <c r="J107" s="16">
        <f t="shared" si="5"/>
        <v>10500</v>
      </c>
      <c r="K107" s="16">
        <f t="shared" si="6"/>
        <v>9800</v>
      </c>
      <c r="L107" s="234" t="s">
        <v>3263</v>
      </c>
      <c r="M107" s="38">
        <f t="shared" si="7"/>
        <v>14.99</v>
      </c>
    </row>
    <row r="108" spans="1:15" x14ac:dyDescent="0.3">
      <c r="A108" s="4" t="s">
        <v>4470</v>
      </c>
      <c r="B108" s="252" t="s">
        <v>4793</v>
      </c>
      <c r="C108" s="10" t="s">
        <v>181</v>
      </c>
      <c r="D108" s="11" t="s">
        <v>210</v>
      </c>
      <c r="E108" s="250" t="s">
        <v>4139</v>
      </c>
      <c r="F108" s="240">
        <v>13.99</v>
      </c>
      <c r="G108" s="33">
        <f>ROUNDUP(F108*Carpeta!$O$7,-2)</f>
        <v>9800</v>
      </c>
      <c r="H108" s="33">
        <f>ROUNDUP(F108*Carpeta!$O$10,-2)</f>
        <v>9100</v>
      </c>
      <c r="I108" s="2">
        <v>1</v>
      </c>
      <c r="J108" s="16">
        <f t="shared" si="5"/>
        <v>9800</v>
      </c>
      <c r="K108" s="16">
        <f t="shared" si="6"/>
        <v>9100</v>
      </c>
      <c r="L108" s="233" t="s">
        <v>4469</v>
      </c>
      <c r="M108" s="38">
        <f t="shared" si="7"/>
        <v>13.99</v>
      </c>
    </row>
    <row r="109" spans="1:15" x14ac:dyDescent="0.3">
      <c r="A109" s="29" t="s">
        <v>4830</v>
      </c>
      <c r="B109" s="177" t="s">
        <v>1800</v>
      </c>
      <c r="C109" s="19" t="s">
        <v>185</v>
      </c>
      <c r="D109" s="11" t="s">
        <v>210</v>
      </c>
      <c r="E109" s="250" t="s">
        <v>4139</v>
      </c>
      <c r="F109" s="240">
        <v>13.99</v>
      </c>
      <c r="G109" s="33">
        <f>ROUNDUP(F109*Carpeta!$O$7,-2)</f>
        <v>9800</v>
      </c>
      <c r="H109" s="33">
        <f>ROUNDUP(F109*Carpeta!$O$10,-2)</f>
        <v>9100</v>
      </c>
      <c r="I109" s="2">
        <v>1</v>
      </c>
      <c r="J109" s="16">
        <f t="shared" si="5"/>
        <v>9800</v>
      </c>
      <c r="K109" s="16">
        <f t="shared" si="6"/>
        <v>9100</v>
      </c>
      <c r="L109" s="233" t="s">
        <v>4831</v>
      </c>
      <c r="M109" s="38">
        <f t="shared" si="7"/>
        <v>13.99</v>
      </c>
    </row>
    <row r="110" spans="1:15" x14ac:dyDescent="0.3">
      <c r="A110" s="29" t="s">
        <v>1468</v>
      </c>
      <c r="B110" s="22" t="s">
        <v>955</v>
      </c>
      <c r="C110" s="19" t="s">
        <v>185</v>
      </c>
      <c r="D110" s="12" t="s">
        <v>208</v>
      </c>
      <c r="E110" s="250" t="s">
        <v>4139</v>
      </c>
      <c r="F110" s="240">
        <v>13.99</v>
      </c>
      <c r="G110" s="33">
        <f>ROUNDUP(F110*Carpeta!$O$7,-2)</f>
        <v>9800</v>
      </c>
      <c r="H110" s="33">
        <f>ROUNDUP(F110*Carpeta!$O$10,-2)</f>
        <v>9100</v>
      </c>
      <c r="I110" s="2">
        <v>1</v>
      </c>
      <c r="J110" s="16">
        <f t="shared" si="5"/>
        <v>9800</v>
      </c>
      <c r="K110" s="16">
        <f t="shared" si="6"/>
        <v>9100</v>
      </c>
      <c r="L110" s="234" t="s">
        <v>3101</v>
      </c>
      <c r="M110" s="38">
        <f t="shared" si="7"/>
        <v>13.99</v>
      </c>
    </row>
    <row r="111" spans="1:15" x14ac:dyDescent="0.3">
      <c r="A111" s="29" t="s">
        <v>4608</v>
      </c>
      <c r="B111" s="149" t="s">
        <v>1113</v>
      </c>
      <c r="C111" s="6" t="s">
        <v>769</v>
      </c>
      <c r="D111" s="12" t="s">
        <v>208</v>
      </c>
      <c r="E111" s="250" t="s">
        <v>4139</v>
      </c>
      <c r="F111" s="240">
        <v>13.99</v>
      </c>
      <c r="G111" s="33">
        <f>ROUNDUP(F111*Carpeta!$O$7,-2)</f>
        <v>9800</v>
      </c>
      <c r="H111" s="33">
        <f>ROUNDUP(F111*Carpeta!$O$10,-2)</f>
        <v>9100</v>
      </c>
      <c r="I111" s="2">
        <v>1</v>
      </c>
      <c r="J111" s="16">
        <f t="shared" si="5"/>
        <v>9800</v>
      </c>
      <c r="K111" s="16">
        <f t="shared" si="6"/>
        <v>9100</v>
      </c>
      <c r="L111" s="234" t="s">
        <v>4612</v>
      </c>
      <c r="M111" s="38">
        <f t="shared" si="7"/>
        <v>13.99</v>
      </c>
      <c r="O111" s="57"/>
    </row>
    <row r="112" spans="1:15" x14ac:dyDescent="0.3">
      <c r="A112" s="21" t="s">
        <v>27</v>
      </c>
      <c r="B112" s="159" t="s">
        <v>1127</v>
      </c>
      <c r="C112" s="6" t="s">
        <v>769</v>
      </c>
      <c r="D112" s="12" t="s">
        <v>208</v>
      </c>
      <c r="E112" s="250" t="s">
        <v>4139</v>
      </c>
      <c r="F112" s="240">
        <v>13.99</v>
      </c>
      <c r="G112" s="33">
        <f>ROUNDUP(F112*Carpeta!$O$7,-2)</f>
        <v>9800</v>
      </c>
      <c r="H112" s="33">
        <f>ROUNDUP(F112*Carpeta!$O$10,-2)</f>
        <v>9100</v>
      </c>
      <c r="I112" s="2">
        <v>1</v>
      </c>
      <c r="J112" s="33">
        <f t="shared" si="5"/>
        <v>9800</v>
      </c>
      <c r="K112" s="33">
        <f t="shared" si="6"/>
        <v>9100</v>
      </c>
      <c r="L112" s="234" t="s">
        <v>3021</v>
      </c>
      <c r="M112" s="38">
        <f t="shared" si="7"/>
        <v>13.99</v>
      </c>
    </row>
    <row r="113" spans="1:15" x14ac:dyDescent="0.3">
      <c r="A113" s="4" t="s">
        <v>2439</v>
      </c>
      <c r="B113" s="159" t="s">
        <v>1127</v>
      </c>
      <c r="C113" s="6" t="s">
        <v>769</v>
      </c>
      <c r="D113" s="12" t="s">
        <v>208</v>
      </c>
      <c r="E113" s="250" t="s">
        <v>4139</v>
      </c>
      <c r="F113" s="240">
        <v>13.99</v>
      </c>
      <c r="G113" s="33">
        <f>ROUNDUP(F113*Carpeta!$O$7,-2)</f>
        <v>9800</v>
      </c>
      <c r="H113" s="33">
        <f>ROUNDUP(F113*Carpeta!$O$10,-2)</f>
        <v>9100</v>
      </c>
      <c r="I113" s="2">
        <v>1</v>
      </c>
      <c r="J113" s="33">
        <f t="shared" si="5"/>
        <v>9800</v>
      </c>
      <c r="K113" s="33">
        <f t="shared" si="6"/>
        <v>9100</v>
      </c>
      <c r="L113" s="234" t="s">
        <v>4499</v>
      </c>
      <c r="M113" s="38">
        <f t="shared" si="7"/>
        <v>13.99</v>
      </c>
    </row>
    <row r="114" spans="1:15" x14ac:dyDescent="0.3">
      <c r="A114" s="4" t="s">
        <v>3767</v>
      </c>
      <c r="B114" s="242" t="s">
        <v>3741</v>
      </c>
      <c r="C114" s="10" t="s">
        <v>181</v>
      </c>
      <c r="D114" s="11" t="s">
        <v>210</v>
      </c>
      <c r="E114" s="250" t="s">
        <v>4139</v>
      </c>
      <c r="F114" s="240">
        <v>12.99</v>
      </c>
      <c r="G114" s="33">
        <f>ROUNDUP(F114*Carpeta!$O$7,-2)</f>
        <v>9100</v>
      </c>
      <c r="H114" s="33">
        <f>ROUNDUP(F114*Carpeta!$O$10,-2)</f>
        <v>8500</v>
      </c>
      <c r="I114" s="2">
        <v>1</v>
      </c>
      <c r="J114" s="16">
        <f t="shared" si="5"/>
        <v>9100</v>
      </c>
      <c r="K114" s="16">
        <f t="shared" si="6"/>
        <v>8500</v>
      </c>
      <c r="L114" s="39" t="s">
        <v>4542</v>
      </c>
      <c r="M114" s="38">
        <f t="shared" si="7"/>
        <v>12.99</v>
      </c>
    </row>
    <row r="115" spans="1:15" x14ac:dyDescent="0.3">
      <c r="A115" s="29" t="s">
        <v>5699</v>
      </c>
      <c r="B115" s="155" t="s">
        <v>1123</v>
      </c>
      <c r="C115" s="8" t="s">
        <v>184</v>
      </c>
      <c r="D115" s="11" t="s">
        <v>210</v>
      </c>
      <c r="E115" s="250" t="s">
        <v>4139</v>
      </c>
      <c r="F115" s="240">
        <v>12.99</v>
      </c>
      <c r="G115" s="33">
        <f>ROUNDUP(F115*Carpeta!$O$7,-2)</f>
        <v>9100</v>
      </c>
      <c r="H115" s="33">
        <f>ROUNDUP(F115*Carpeta!$O$10,-2)</f>
        <v>8500</v>
      </c>
      <c r="I115" s="2">
        <v>1</v>
      </c>
      <c r="J115" s="16">
        <f t="shared" si="5"/>
        <v>9100</v>
      </c>
      <c r="K115" s="16">
        <f t="shared" si="6"/>
        <v>8500</v>
      </c>
      <c r="L115" s="233" t="s">
        <v>5700</v>
      </c>
      <c r="M115" s="38">
        <f t="shared" si="7"/>
        <v>12.99</v>
      </c>
    </row>
    <row r="116" spans="1:15" x14ac:dyDescent="0.3">
      <c r="A116" s="29" t="s">
        <v>5188</v>
      </c>
      <c r="B116" s="160" t="s">
        <v>1129</v>
      </c>
      <c r="C116" s="19" t="s">
        <v>185</v>
      </c>
      <c r="D116" s="11" t="s">
        <v>210</v>
      </c>
      <c r="E116" s="250" t="s">
        <v>4139</v>
      </c>
      <c r="F116" s="240">
        <v>12.99</v>
      </c>
      <c r="G116" s="33">
        <f>ROUNDUP(F116*Carpeta!$O$7,-2)</f>
        <v>9100</v>
      </c>
      <c r="H116" s="33">
        <f>ROUNDUP(F116*Carpeta!$O$10,-2)</f>
        <v>8500</v>
      </c>
      <c r="I116" s="2">
        <v>1</v>
      </c>
      <c r="J116" s="16">
        <f t="shared" si="5"/>
        <v>9100</v>
      </c>
      <c r="K116" s="16">
        <f t="shared" si="6"/>
        <v>8500</v>
      </c>
      <c r="L116" s="233" t="s">
        <v>5395</v>
      </c>
      <c r="M116" s="38">
        <f t="shared" si="7"/>
        <v>12.99</v>
      </c>
    </row>
    <row r="117" spans="1:15" x14ac:dyDescent="0.3">
      <c r="A117" s="35" t="s">
        <v>2103</v>
      </c>
      <c r="B117" s="259" t="s">
        <v>4820</v>
      </c>
      <c r="C117" s="10" t="s">
        <v>625</v>
      </c>
      <c r="D117" s="11" t="s">
        <v>210</v>
      </c>
      <c r="E117" s="250" t="s">
        <v>4140</v>
      </c>
      <c r="F117" s="240">
        <v>12.99</v>
      </c>
      <c r="G117" s="33">
        <f>ROUNDUP(F117*Carpeta!$O$7,-2)</f>
        <v>9100</v>
      </c>
      <c r="H117" s="33">
        <f>ROUNDUP(F117*Carpeta!$O$10,-2)</f>
        <v>8500</v>
      </c>
      <c r="I117" s="2">
        <v>1</v>
      </c>
      <c r="J117" s="33">
        <f t="shared" si="5"/>
        <v>9100</v>
      </c>
      <c r="K117" s="33">
        <f t="shared" si="6"/>
        <v>8500</v>
      </c>
      <c r="L117" s="251" t="s">
        <v>5566</v>
      </c>
      <c r="M117" s="38">
        <f t="shared" si="7"/>
        <v>12.99</v>
      </c>
    </row>
    <row r="118" spans="1:15" x14ac:dyDescent="0.3">
      <c r="A118" s="4" t="s">
        <v>1665</v>
      </c>
      <c r="B118" s="143" t="s">
        <v>1105</v>
      </c>
      <c r="C118" s="14" t="s">
        <v>767</v>
      </c>
      <c r="D118" s="12" t="s">
        <v>208</v>
      </c>
      <c r="E118" s="250" t="s">
        <v>4139</v>
      </c>
      <c r="F118" s="240">
        <v>12.99</v>
      </c>
      <c r="G118" s="33">
        <f>ROUNDUP(F118*Carpeta!$O$7,-2)</f>
        <v>9100</v>
      </c>
      <c r="H118" s="33">
        <f>ROUNDUP(F118*Carpeta!$O$10,-2)</f>
        <v>8500</v>
      </c>
      <c r="I118" s="2">
        <v>2</v>
      </c>
      <c r="J118" s="16">
        <f t="shared" si="5"/>
        <v>18200</v>
      </c>
      <c r="K118" s="16">
        <f t="shared" si="6"/>
        <v>17000</v>
      </c>
      <c r="L118" s="233" t="s">
        <v>1676</v>
      </c>
      <c r="M118" s="38">
        <f t="shared" si="7"/>
        <v>25.98</v>
      </c>
    </row>
    <row r="119" spans="1:15" x14ac:dyDescent="0.3">
      <c r="A119" s="29" t="s">
        <v>1340</v>
      </c>
      <c r="B119" s="120" t="s">
        <v>1074</v>
      </c>
      <c r="C119" s="6" t="s">
        <v>769</v>
      </c>
      <c r="D119" s="12" t="s">
        <v>208</v>
      </c>
      <c r="E119" s="250" t="s">
        <v>4139</v>
      </c>
      <c r="F119" s="240">
        <v>12.99</v>
      </c>
      <c r="G119" s="33">
        <f>ROUNDUP(F119*Carpeta!$O$7,-2)</f>
        <v>9100</v>
      </c>
      <c r="H119" s="33">
        <f>ROUNDUP(F119*Carpeta!$O$10,-2)</f>
        <v>8500</v>
      </c>
      <c r="I119" s="2">
        <v>1</v>
      </c>
      <c r="J119" s="33">
        <f t="shared" si="5"/>
        <v>9100</v>
      </c>
      <c r="K119" s="33">
        <f t="shared" si="6"/>
        <v>8500</v>
      </c>
      <c r="L119" s="251" t="s">
        <v>5580</v>
      </c>
      <c r="M119" s="38">
        <f t="shared" ref="M119:M150" si="8">F119*I119</f>
        <v>12.99</v>
      </c>
    </row>
    <row r="120" spans="1:15" x14ac:dyDescent="0.3">
      <c r="A120" s="29" t="s">
        <v>3163</v>
      </c>
      <c r="B120" s="121" t="s">
        <v>1075</v>
      </c>
      <c r="C120" s="6" t="s">
        <v>769</v>
      </c>
      <c r="D120" s="12" t="s">
        <v>208</v>
      </c>
      <c r="E120" s="250" t="s">
        <v>4139</v>
      </c>
      <c r="F120" s="240">
        <v>12.99</v>
      </c>
      <c r="G120" s="33">
        <f>ROUNDUP(F120*Carpeta!$O$7,-2)</f>
        <v>9100</v>
      </c>
      <c r="H120" s="33">
        <f>ROUNDUP(F120*Carpeta!$O$10,-2)</f>
        <v>8500</v>
      </c>
      <c r="I120" s="2">
        <v>2</v>
      </c>
      <c r="J120" s="16">
        <f t="shared" si="5"/>
        <v>18200</v>
      </c>
      <c r="K120" s="16">
        <f t="shared" si="6"/>
        <v>17000</v>
      </c>
      <c r="L120" s="234" t="s">
        <v>3456</v>
      </c>
      <c r="M120" s="38">
        <f t="shared" si="8"/>
        <v>25.98</v>
      </c>
    </row>
    <row r="121" spans="1:15" x14ac:dyDescent="0.3">
      <c r="A121" s="4" t="s">
        <v>3161</v>
      </c>
      <c r="B121" s="136" t="s">
        <v>1116</v>
      </c>
      <c r="C121" s="6" t="s">
        <v>769</v>
      </c>
      <c r="D121" s="12" t="s">
        <v>208</v>
      </c>
      <c r="E121" s="250" t="s">
        <v>4139</v>
      </c>
      <c r="F121" s="240">
        <v>12.99</v>
      </c>
      <c r="G121" s="33">
        <f>ROUNDUP(F121*Carpeta!$O$7,-2)</f>
        <v>9100</v>
      </c>
      <c r="H121" s="33">
        <f>ROUNDUP(F121*Carpeta!$O$10,-2)</f>
        <v>8500</v>
      </c>
      <c r="I121" s="2">
        <v>1</v>
      </c>
      <c r="J121" s="16">
        <f t="shared" si="5"/>
        <v>9100</v>
      </c>
      <c r="K121" s="16">
        <f t="shared" si="6"/>
        <v>8500</v>
      </c>
      <c r="L121" s="234" t="s">
        <v>3180</v>
      </c>
      <c r="M121" s="38">
        <f t="shared" si="8"/>
        <v>12.99</v>
      </c>
    </row>
    <row r="122" spans="1:15" x14ac:dyDescent="0.3">
      <c r="A122" s="4" t="s">
        <v>3163</v>
      </c>
      <c r="B122" s="136" t="s">
        <v>1116</v>
      </c>
      <c r="C122" s="6" t="s">
        <v>769</v>
      </c>
      <c r="D122" s="12" t="s">
        <v>208</v>
      </c>
      <c r="E122" s="250" t="s">
        <v>4139</v>
      </c>
      <c r="F122" s="240">
        <v>12.99</v>
      </c>
      <c r="G122" s="33">
        <f>ROUNDUP(F122*Carpeta!$O$7,-2)</f>
        <v>9100</v>
      </c>
      <c r="H122" s="33">
        <f>ROUNDUP(F122*Carpeta!$O$10,-2)</f>
        <v>8500</v>
      </c>
      <c r="I122" s="2">
        <v>2</v>
      </c>
      <c r="J122" s="16">
        <f t="shared" si="5"/>
        <v>18200</v>
      </c>
      <c r="K122" s="16">
        <f t="shared" si="6"/>
        <v>17000</v>
      </c>
      <c r="L122" s="234" t="s">
        <v>3164</v>
      </c>
      <c r="M122" s="38">
        <f t="shared" si="8"/>
        <v>25.98</v>
      </c>
      <c r="O122" s="57"/>
    </row>
    <row r="123" spans="1:15" x14ac:dyDescent="0.3">
      <c r="A123" s="29" t="s">
        <v>3205</v>
      </c>
      <c r="B123" s="164" t="s">
        <v>1135</v>
      </c>
      <c r="C123" s="6" t="s">
        <v>769</v>
      </c>
      <c r="D123" s="12" t="s">
        <v>208</v>
      </c>
      <c r="E123" s="250" t="s">
        <v>4139</v>
      </c>
      <c r="F123" s="240">
        <v>12.99</v>
      </c>
      <c r="G123" s="33">
        <f>ROUNDUP(F123*Carpeta!$O$7,-2)</f>
        <v>9100</v>
      </c>
      <c r="H123" s="33">
        <f>ROUNDUP(F123*Carpeta!$O$10,-2)</f>
        <v>8500</v>
      </c>
      <c r="I123" s="2">
        <v>1</v>
      </c>
      <c r="J123" s="33">
        <f t="shared" si="5"/>
        <v>9100</v>
      </c>
      <c r="K123" s="33">
        <f t="shared" si="6"/>
        <v>8500</v>
      </c>
      <c r="L123" s="233" t="s">
        <v>3204</v>
      </c>
      <c r="M123" s="38">
        <f t="shared" si="8"/>
        <v>12.99</v>
      </c>
    </row>
    <row r="124" spans="1:15" x14ac:dyDescent="0.3">
      <c r="A124" s="4" t="s">
        <v>4528</v>
      </c>
      <c r="B124" s="155" t="s">
        <v>1123</v>
      </c>
      <c r="C124" s="10" t="s">
        <v>181</v>
      </c>
      <c r="D124" s="11" t="s">
        <v>210</v>
      </c>
      <c r="E124" s="250" t="s">
        <v>4139</v>
      </c>
      <c r="F124" s="240">
        <v>11.99</v>
      </c>
      <c r="G124" s="33">
        <f>ROUNDUP(F124*Carpeta!$O$7,-2)</f>
        <v>8400</v>
      </c>
      <c r="H124" s="33">
        <f>ROUNDUP(F124*Carpeta!$O$10,-2)</f>
        <v>7800</v>
      </c>
      <c r="I124" s="2">
        <v>1</v>
      </c>
      <c r="J124" s="33">
        <f t="shared" si="5"/>
        <v>8400</v>
      </c>
      <c r="K124" s="33">
        <f t="shared" si="6"/>
        <v>7800</v>
      </c>
      <c r="L124" s="234" t="s">
        <v>4529</v>
      </c>
      <c r="M124" s="38">
        <f t="shared" si="8"/>
        <v>11.99</v>
      </c>
    </row>
    <row r="125" spans="1:15" x14ac:dyDescent="0.3">
      <c r="A125" s="4" t="s">
        <v>4475</v>
      </c>
      <c r="B125" s="252" t="s">
        <v>4793</v>
      </c>
      <c r="C125" s="10" t="s">
        <v>181</v>
      </c>
      <c r="D125" s="12" t="s">
        <v>208</v>
      </c>
      <c r="E125" s="250" t="s">
        <v>4139</v>
      </c>
      <c r="F125" s="240">
        <v>11.99</v>
      </c>
      <c r="G125" s="33">
        <f>ROUNDUP(F125*Carpeta!$O$7,-2)</f>
        <v>8400</v>
      </c>
      <c r="H125" s="33">
        <f>ROUNDUP(F125*Carpeta!$O$10,-2)</f>
        <v>7800</v>
      </c>
      <c r="I125" s="2">
        <v>1</v>
      </c>
      <c r="J125" s="16">
        <f t="shared" si="5"/>
        <v>8400</v>
      </c>
      <c r="K125" s="16">
        <f t="shared" si="6"/>
        <v>7800</v>
      </c>
      <c r="L125" s="39" t="s">
        <v>4476</v>
      </c>
      <c r="M125" s="38">
        <f t="shared" si="8"/>
        <v>11.99</v>
      </c>
    </row>
    <row r="126" spans="1:15" x14ac:dyDescent="0.3">
      <c r="A126" s="29" t="s">
        <v>3190</v>
      </c>
      <c r="B126" s="232" t="s">
        <v>3182</v>
      </c>
      <c r="C126" s="9" t="s">
        <v>182</v>
      </c>
      <c r="D126" s="11" t="s">
        <v>210</v>
      </c>
      <c r="E126" s="250" t="s">
        <v>4139</v>
      </c>
      <c r="F126" s="240">
        <v>11.99</v>
      </c>
      <c r="G126" s="33">
        <f>ROUNDUP(F126*Carpeta!$O$7,-2)</f>
        <v>8400</v>
      </c>
      <c r="H126" s="33">
        <f>ROUNDUP(F126*Carpeta!$O$10,-2)</f>
        <v>7800</v>
      </c>
      <c r="I126" s="2">
        <v>3</v>
      </c>
      <c r="J126" s="16">
        <f t="shared" si="5"/>
        <v>25200</v>
      </c>
      <c r="K126" s="16">
        <f t="shared" si="6"/>
        <v>23400</v>
      </c>
      <c r="L126" s="233" t="s">
        <v>3191</v>
      </c>
      <c r="M126" s="38">
        <f t="shared" si="8"/>
        <v>35.97</v>
      </c>
    </row>
    <row r="127" spans="1:15" x14ac:dyDescent="0.3">
      <c r="A127" s="4" t="s">
        <v>1296</v>
      </c>
      <c r="B127" s="157" t="s">
        <v>1125</v>
      </c>
      <c r="C127" s="9" t="s">
        <v>182</v>
      </c>
      <c r="D127" s="12" t="s">
        <v>208</v>
      </c>
      <c r="E127" s="250" t="s">
        <v>4139</v>
      </c>
      <c r="F127" s="240">
        <v>11.99</v>
      </c>
      <c r="G127" s="33">
        <f>ROUNDUP(F127*Carpeta!$O$7,-2)</f>
        <v>8400</v>
      </c>
      <c r="H127" s="33">
        <f>ROUNDUP(F127*Carpeta!$O$10,-2)</f>
        <v>7800</v>
      </c>
      <c r="I127" s="2">
        <v>1</v>
      </c>
      <c r="J127" s="16">
        <f t="shared" si="5"/>
        <v>8400</v>
      </c>
      <c r="K127" s="16">
        <f t="shared" si="6"/>
        <v>7800</v>
      </c>
      <c r="L127" s="233" t="s">
        <v>5181</v>
      </c>
      <c r="M127" s="38">
        <f t="shared" si="8"/>
        <v>11.99</v>
      </c>
    </row>
    <row r="128" spans="1:15" x14ac:dyDescent="0.3">
      <c r="A128" s="29" t="s">
        <v>3476</v>
      </c>
      <c r="B128" s="86" t="s">
        <v>1093</v>
      </c>
      <c r="C128" s="22" t="s">
        <v>183</v>
      </c>
      <c r="D128" s="11" t="s">
        <v>210</v>
      </c>
      <c r="E128" s="250" t="s">
        <v>4139</v>
      </c>
      <c r="F128" s="240">
        <v>11.99</v>
      </c>
      <c r="G128" s="33">
        <f>ROUNDUP(F128*Carpeta!$O$7,-2)</f>
        <v>8400</v>
      </c>
      <c r="H128" s="33">
        <f>ROUNDUP(F128*Carpeta!$O$10,-2)</f>
        <v>7800</v>
      </c>
      <c r="I128" s="2">
        <v>1</v>
      </c>
      <c r="J128" s="16">
        <f t="shared" si="5"/>
        <v>8400</v>
      </c>
      <c r="K128" s="16">
        <f t="shared" si="6"/>
        <v>7800</v>
      </c>
      <c r="L128" s="234" t="s">
        <v>3475</v>
      </c>
      <c r="M128" s="38">
        <f t="shared" si="8"/>
        <v>11.99</v>
      </c>
    </row>
    <row r="129" spans="1:15" x14ac:dyDescent="0.3">
      <c r="A129" s="29" t="s">
        <v>3098</v>
      </c>
      <c r="B129" s="22" t="s">
        <v>955</v>
      </c>
      <c r="C129" s="22" t="s">
        <v>183</v>
      </c>
      <c r="D129" s="12" t="s">
        <v>208</v>
      </c>
      <c r="E129" s="250" t="s">
        <v>4139</v>
      </c>
      <c r="F129" s="240">
        <v>11.99</v>
      </c>
      <c r="G129" s="33">
        <f>ROUNDUP(F129*Carpeta!$O$7,-2)</f>
        <v>8400</v>
      </c>
      <c r="H129" s="33">
        <f>ROUNDUP(F129*Carpeta!$O$10,-2)</f>
        <v>7800</v>
      </c>
      <c r="I129" s="2">
        <v>1</v>
      </c>
      <c r="J129" s="16">
        <f t="shared" si="5"/>
        <v>8400</v>
      </c>
      <c r="K129" s="16">
        <f t="shared" si="6"/>
        <v>7800</v>
      </c>
      <c r="L129" s="234" t="s">
        <v>3097</v>
      </c>
      <c r="M129" s="38">
        <f t="shared" si="8"/>
        <v>11.99</v>
      </c>
    </row>
    <row r="130" spans="1:15" x14ac:dyDescent="0.3">
      <c r="A130" s="4" t="s">
        <v>2117</v>
      </c>
      <c r="B130" s="144" t="s">
        <v>1106</v>
      </c>
      <c r="C130" s="22" t="s">
        <v>183</v>
      </c>
      <c r="D130" s="13" t="s">
        <v>209</v>
      </c>
      <c r="E130" s="250" t="s">
        <v>4139</v>
      </c>
      <c r="F130" s="240">
        <v>11.99</v>
      </c>
      <c r="G130" s="33">
        <f>ROUNDUP(F130*Carpeta!$O$7,-2)</f>
        <v>8400</v>
      </c>
      <c r="H130" s="33">
        <f>ROUNDUP(F130*Carpeta!$O$10,-2)</f>
        <v>7800</v>
      </c>
      <c r="I130" s="2">
        <v>2</v>
      </c>
      <c r="J130" s="33">
        <f t="shared" ref="J130:J193" si="9">G130*I130</f>
        <v>16800</v>
      </c>
      <c r="K130" s="33">
        <f t="shared" ref="K130:K193" si="10">H130*I130</f>
        <v>15600</v>
      </c>
      <c r="L130" s="234" t="s">
        <v>2116</v>
      </c>
      <c r="M130" s="38">
        <f t="shared" si="8"/>
        <v>23.98</v>
      </c>
    </row>
    <row r="131" spans="1:15" x14ac:dyDescent="0.3">
      <c r="A131" s="4" t="s">
        <v>4468</v>
      </c>
      <c r="B131" s="252" t="s">
        <v>4793</v>
      </c>
      <c r="C131" s="19" t="s">
        <v>185</v>
      </c>
      <c r="D131" s="11" t="s">
        <v>210</v>
      </c>
      <c r="E131" s="250" t="s">
        <v>4139</v>
      </c>
      <c r="F131" s="240">
        <v>11.99</v>
      </c>
      <c r="G131" s="33">
        <f>ROUNDUP(F131*Carpeta!$O$7,-2)</f>
        <v>8400</v>
      </c>
      <c r="H131" s="33">
        <f>ROUNDUP(F131*Carpeta!$O$10,-2)</f>
        <v>7800</v>
      </c>
      <c r="I131" s="2">
        <v>1</v>
      </c>
      <c r="J131" s="16">
        <f t="shared" si="9"/>
        <v>8400</v>
      </c>
      <c r="K131" s="16">
        <f t="shared" si="10"/>
        <v>7800</v>
      </c>
      <c r="L131" s="233" t="s">
        <v>4467</v>
      </c>
      <c r="M131" s="38">
        <f t="shared" si="8"/>
        <v>11.99</v>
      </c>
    </row>
    <row r="132" spans="1:15" x14ac:dyDescent="0.3">
      <c r="A132" s="29" t="s">
        <v>5399</v>
      </c>
      <c r="B132" s="177" t="s">
        <v>1799</v>
      </c>
      <c r="C132" s="19" t="s">
        <v>650</v>
      </c>
      <c r="D132" s="11" t="s">
        <v>210</v>
      </c>
      <c r="E132" s="250" t="s">
        <v>4139</v>
      </c>
      <c r="F132" s="240">
        <v>11.99</v>
      </c>
      <c r="G132" s="33">
        <f>ROUNDUP(F132*Carpeta!$O$7,-2)</f>
        <v>8400</v>
      </c>
      <c r="H132" s="33">
        <f>ROUNDUP(F132*Carpeta!$O$10,-2)</f>
        <v>7800</v>
      </c>
      <c r="I132" s="2">
        <v>1</v>
      </c>
      <c r="J132" s="16">
        <f t="shared" si="9"/>
        <v>8400</v>
      </c>
      <c r="K132" s="16">
        <f t="shared" si="10"/>
        <v>7800</v>
      </c>
      <c r="L132" s="233" t="s">
        <v>5398</v>
      </c>
      <c r="M132" s="38">
        <f t="shared" si="8"/>
        <v>11.99</v>
      </c>
    </row>
    <row r="133" spans="1:15" x14ac:dyDescent="0.3">
      <c r="A133" s="29" t="s">
        <v>5854</v>
      </c>
      <c r="B133" s="275" t="s">
        <v>5622</v>
      </c>
      <c r="C133" s="14" t="s">
        <v>767</v>
      </c>
      <c r="D133" s="11" t="s">
        <v>210</v>
      </c>
      <c r="E133" s="250" t="s">
        <v>4140</v>
      </c>
      <c r="F133" s="240">
        <v>11.99</v>
      </c>
      <c r="G133" s="33">
        <f>ROUNDUP(F133*Carpeta!$O$7,-2)</f>
        <v>8400</v>
      </c>
      <c r="H133" s="33">
        <f>ROUNDUP(F133*Carpeta!$O$10,-2)</f>
        <v>7800</v>
      </c>
      <c r="I133" s="2">
        <v>2</v>
      </c>
      <c r="J133" s="16">
        <f t="shared" si="9"/>
        <v>16800</v>
      </c>
      <c r="K133" s="16">
        <f t="shared" si="10"/>
        <v>15600</v>
      </c>
      <c r="L133" s="233" t="s">
        <v>5853</v>
      </c>
      <c r="M133" s="38">
        <f t="shared" si="8"/>
        <v>23.98</v>
      </c>
    </row>
    <row r="134" spans="1:15" x14ac:dyDescent="0.3">
      <c r="A134" s="29" t="s">
        <v>285</v>
      </c>
      <c r="B134" s="166" t="s">
        <v>1137</v>
      </c>
      <c r="C134" s="14" t="s">
        <v>767</v>
      </c>
      <c r="D134" s="12" t="s">
        <v>208</v>
      </c>
      <c r="E134" s="250" t="s">
        <v>4139</v>
      </c>
      <c r="F134" s="240">
        <v>11.99</v>
      </c>
      <c r="G134" s="33">
        <f>ROUNDUP(F134*Carpeta!$O$7,-2)</f>
        <v>8400</v>
      </c>
      <c r="H134" s="33">
        <f>ROUNDUP(F134*Carpeta!$O$10,-2)</f>
        <v>7800</v>
      </c>
      <c r="I134" s="2">
        <v>2</v>
      </c>
      <c r="J134" s="16">
        <f t="shared" si="9"/>
        <v>16800</v>
      </c>
      <c r="K134" s="16">
        <f t="shared" si="10"/>
        <v>15600</v>
      </c>
      <c r="L134" s="233" t="s">
        <v>5708</v>
      </c>
      <c r="M134" s="38">
        <f t="shared" si="8"/>
        <v>23.98</v>
      </c>
      <c r="O134" s="56"/>
    </row>
    <row r="135" spans="1:15" x14ac:dyDescent="0.3">
      <c r="A135" s="29" t="s">
        <v>3176</v>
      </c>
      <c r="B135" s="164" t="s">
        <v>1135</v>
      </c>
      <c r="C135" s="14" t="s">
        <v>767</v>
      </c>
      <c r="D135" s="13" t="s">
        <v>209</v>
      </c>
      <c r="E135" s="250" t="s">
        <v>4139</v>
      </c>
      <c r="F135" s="240">
        <v>11.99</v>
      </c>
      <c r="G135" s="33">
        <f>ROUNDUP(F135*Carpeta!$O$7,-2)</f>
        <v>8400</v>
      </c>
      <c r="H135" s="33">
        <f>ROUNDUP(F135*Carpeta!$O$10,-2)</f>
        <v>7800</v>
      </c>
      <c r="I135" s="2">
        <v>1</v>
      </c>
      <c r="J135" s="16">
        <f t="shared" si="9"/>
        <v>8400</v>
      </c>
      <c r="K135" s="16">
        <f t="shared" si="10"/>
        <v>7800</v>
      </c>
      <c r="L135" s="233" t="s">
        <v>3175</v>
      </c>
      <c r="M135" s="38">
        <f t="shared" si="8"/>
        <v>11.99</v>
      </c>
    </row>
    <row r="136" spans="1:15" x14ac:dyDescent="0.3">
      <c r="A136" s="29" t="s">
        <v>1342</v>
      </c>
      <c r="B136" s="120" t="s">
        <v>1074</v>
      </c>
      <c r="C136" s="6" t="s">
        <v>769</v>
      </c>
      <c r="D136" s="12" t="s">
        <v>208</v>
      </c>
      <c r="E136" s="250" t="s">
        <v>4139</v>
      </c>
      <c r="F136" s="240">
        <v>11.99</v>
      </c>
      <c r="G136" s="33">
        <f>ROUNDUP(F136*Carpeta!$O$7,-2)</f>
        <v>8400</v>
      </c>
      <c r="H136" s="33">
        <f>ROUNDUP(F136*Carpeta!$O$10,-2)</f>
        <v>7800</v>
      </c>
      <c r="I136" s="2">
        <v>1</v>
      </c>
      <c r="J136" s="33">
        <f t="shared" si="9"/>
        <v>8400</v>
      </c>
      <c r="K136" s="33">
        <f t="shared" si="10"/>
        <v>7800</v>
      </c>
      <c r="L136" s="251" t="s">
        <v>1395</v>
      </c>
      <c r="M136" s="38">
        <f t="shared" si="8"/>
        <v>11.99</v>
      </c>
    </row>
    <row r="137" spans="1:15" x14ac:dyDescent="0.3">
      <c r="A137" s="4" t="s">
        <v>1342</v>
      </c>
      <c r="B137" s="136" t="s">
        <v>1116</v>
      </c>
      <c r="C137" s="6" t="s">
        <v>769</v>
      </c>
      <c r="D137" s="12" t="s">
        <v>208</v>
      </c>
      <c r="E137" s="250" t="s">
        <v>4139</v>
      </c>
      <c r="F137" s="240">
        <v>11.99</v>
      </c>
      <c r="G137" s="33">
        <f>ROUNDUP(F137*Carpeta!$O$7,-2)</f>
        <v>8400</v>
      </c>
      <c r="H137" s="33">
        <f>ROUNDUP(F137*Carpeta!$O$10,-2)</f>
        <v>7800</v>
      </c>
      <c r="I137" s="2">
        <v>2</v>
      </c>
      <c r="J137" s="16">
        <f t="shared" si="9"/>
        <v>16800</v>
      </c>
      <c r="K137" s="16">
        <f t="shared" si="10"/>
        <v>15600</v>
      </c>
      <c r="L137" s="234" t="s">
        <v>3162</v>
      </c>
      <c r="M137" s="38">
        <f t="shared" si="8"/>
        <v>23.98</v>
      </c>
    </row>
    <row r="138" spans="1:15" x14ac:dyDescent="0.3">
      <c r="A138" s="4" t="s">
        <v>27</v>
      </c>
      <c r="B138" s="159" t="s">
        <v>1127</v>
      </c>
      <c r="C138" s="6" t="s">
        <v>769</v>
      </c>
      <c r="D138" s="12" t="s">
        <v>208</v>
      </c>
      <c r="E138" s="250" t="s">
        <v>4139</v>
      </c>
      <c r="F138" s="240">
        <v>11.99</v>
      </c>
      <c r="G138" s="33">
        <f>ROUNDUP(F138*Carpeta!$O$7,-2)</f>
        <v>8400</v>
      </c>
      <c r="H138" s="33">
        <f>ROUNDUP(F138*Carpeta!$O$10,-2)</f>
        <v>7800</v>
      </c>
      <c r="I138" s="2">
        <v>3</v>
      </c>
      <c r="J138" s="33">
        <f t="shared" si="9"/>
        <v>25200</v>
      </c>
      <c r="K138" s="33">
        <f t="shared" si="10"/>
        <v>23400</v>
      </c>
      <c r="L138" s="234" t="s">
        <v>120</v>
      </c>
      <c r="M138" s="38">
        <f t="shared" si="8"/>
        <v>35.97</v>
      </c>
    </row>
    <row r="139" spans="1:15" x14ac:dyDescent="0.3">
      <c r="A139" s="29" t="s">
        <v>17</v>
      </c>
      <c r="B139" s="275" t="s">
        <v>5630</v>
      </c>
      <c r="C139" s="6" t="s">
        <v>769</v>
      </c>
      <c r="D139" s="12" t="s">
        <v>208</v>
      </c>
      <c r="E139" s="250" t="s">
        <v>4139</v>
      </c>
      <c r="F139" s="240">
        <v>11.99</v>
      </c>
      <c r="G139" s="33">
        <f>ROUNDUP(F139*Carpeta!$O$7,-2)</f>
        <v>8400</v>
      </c>
      <c r="H139" s="33">
        <f>ROUNDUP(F139*Carpeta!$O$10,-2)</f>
        <v>7800</v>
      </c>
      <c r="I139" s="2">
        <v>1</v>
      </c>
      <c r="J139" s="16">
        <f t="shared" si="9"/>
        <v>8400</v>
      </c>
      <c r="K139" s="16">
        <f t="shared" si="10"/>
        <v>7800</v>
      </c>
      <c r="L139" s="233" t="s">
        <v>5654</v>
      </c>
      <c r="M139" s="38">
        <f t="shared" si="8"/>
        <v>11.99</v>
      </c>
    </row>
    <row r="140" spans="1:15" x14ac:dyDescent="0.3">
      <c r="A140" s="29" t="s">
        <v>2957</v>
      </c>
      <c r="B140" s="64" t="s">
        <v>1078</v>
      </c>
      <c r="C140" s="22" t="s">
        <v>183</v>
      </c>
      <c r="D140" s="12" t="s">
        <v>208</v>
      </c>
      <c r="E140" s="250" t="s">
        <v>4139</v>
      </c>
      <c r="F140" s="240">
        <v>10.99</v>
      </c>
      <c r="G140" s="33">
        <f>ROUNDUP(F140*Carpeta!$O$7,-2)</f>
        <v>7700</v>
      </c>
      <c r="H140" s="33">
        <f>ROUNDUP(F140*Carpeta!$O$10,-2)</f>
        <v>7200</v>
      </c>
      <c r="I140" s="2">
        <v>1</v>
      </c>
      <c r="J140" s="16">
        <f t="shared" si="9"/>
        <v>7700</v>
      </c>
      <c r="K140" s="16">
        <f t="shared" si="10"/>
        <v>7200</v>
      </c>
      <c r="L140" s="233" t="s">
        <v>2956</v>
      </c>
      <c r="M140" s="38">
        <f t="shared" si="8"/>
        <v>10.99</v>
      </c>
    </row>
    <row r="141" spans="1:15" x14ac:dyDescent="0.3">
      <c r="A141" s="4" t="s">
        <v>3785</v>
      </c>
      <c r="B141" s="143" t="s">
        <v>1105</v>
      </c>
      <c r="C141" s="22" t="s">
        <v>183</v>
      </c>
      <c r="D141" s="12" t="s">
        <v>208</v>
      </c>
      <c r="E141" s="250" t="s">
        <v>4139</v>
      </c>
      <c r="F141" s="240">
        <v>10.99</v>
      </c>
      <c r="G141" s="33">
        <f>ROUNDUP(F141*Carpeta!$O$7,-2)</f>
        <v>7700</v>
      </c>
      <c r="H141" s="33">
        <f>ROUNDUP(F141*Carpeta!$O$10,-2)</f>
        <v>7200</v>
      </c>
      <c r="I141" s="2">
        <v>1</v>
      </c>
      <c r="J141" s="16">
        <f t="shared" si="9"/>
        <v>7700</v>
      </c>
      <c r="K141" s="16">
        <f t="shared" si="10"/>
        <v>7200</v>
      </c>
      <c r="L141" s="233" t="s">
        <v>3786</v>
      </c>
      <c r="M141" s="38">
        <f t="shared" si="8"/>
        <v>10.99</v>
      </c>
    </row>
    <row r="142" spans="1:15" x14ac:dyDescent="0.3">
      <c r="A142" s="4" t="s">
        <v>4511</v>
      </c>
      <c r="B142" s="144" t="s">
        <v>1106</v>
      </c>
      <c r="C142" s="19" t="s">
        <v>185</v>
      </c>
      <c r="D142" s="12" t="s">
        <v>208</v>
      </c>
      <c r="E142" s="250" t="s">
        <v>4139</v>
      </c>
      <c r="F142" s="240">
        <v>10.99</v>
      </c>
      <c r="G142" s="33">
        <f>ROUNDUP(F142*Carpeta!$O$7,-2)</f>
        <v>7700</v>
      </c>
      <c r="H142" s="33">
        <f>ROUNDUP(F142*Carpeta!$O$10,-2)</f>
        <v>7200</v>
      </c>
      <c r="I142" s="2">
        <v>1</v>
      </c>
      <c r="J142" s="33">
        <f t="shared" si="9"/>
        <v>7700</v>
      </c>
      <c r="K142" s="33">
        <f t="shared" si="10"/>
        <v>7200</v>
      </c>
      <c r="L142" s="234" t="s">
        <v>4512</v>
      </c>
      <c r="M142" s="38">
        <f t="shared" si="8"/>
        <v>10.99</v>
      </c>
    </row>
    <row r="143" spans="1:15" x14ac:dyDescent="0.3">
      <c r="A143" s="4" t="s">
        <v>1926</v>
      </c>
      <c r="B143" s="136" t="s">
        <v>1116</v>
      </c>
      <c r="C143" s="19" t="s">
        <v>185</v>
      </c>
      <c r="D143" s="12" t="s">
        <v>208</v>
      </c>
      <c r="E143" s="250" t="s">
        <v>4139</v>
      </c>
      <c r="F143" s="240">
        <v>10.99</v>
      </c>
      <c r="G143" s="33">
        <f>ROUNDUP(F143*Carpeta!$O$7,-2)</f>
        <v>7700</v>
      </c>
      <c r="H143" s="33">
        <f>ROUNDUP(F143*Carpeta!$O$10,-2)</f>
        <v>7200</v>
      </c>
      <c r="I143" s="2">
        <v>1</v>
      </c>
      <c r="J143" s="16">
        <f t="shared" si="9"/>
        <v>7700</v>
      </c>
      <c r="K143" s="16">
        <f t="shared" si="10"/>
        <v>7200</v>
      </c>
      <c r="L143" s="234" t="s">
        <v>1927</v>
      </c>
      <c r="M143" s="38">
        <f t="shared" si="8"/>
        <v>10.99</v>
      </c>
    </row>
    <row r="144" spans="1:15" x14ac:dyDescent="0.3">
      <c r="A144" s="4" t="s">
        <v>4500</v>
      </c>
      <c r="B144" s="159" t="s">
        <v>1127</v>
      </c>
      <c r="C144" s="10" t="s">
        <v>181</v>
      </c>
      <c r="D144" s="11" t="s">
        <v>210</v>
      </c>
      <c r="E144" s="250" t="s">
        <v>4140</v>
      </c>
      <c r="F144" s="240">
        <v>9.99</v>
      </c>
      <c r="G144" s="33">
        <f>ROUNDUP(F144*Carpeta!$O$7,-2)</f>
        <v>7000</v>
      </c>
      <c r="H144" s="33">
        <f>ROUNDUP(F144*Carpeta!$O$10,-2)</f>
        <v>6500</v>
      </c>
      <c r="I144" s="2">
        <v>1</v>
      </c>
      <c r="J144" s="33">
        <f t="shared" si="9"/>
        <v>7000</v>
      </c>
      <c r="K144" s="33">
        <f t="shared" si="10"/>
        <v>6500</v>
      </c>
      <c r="L144" s="234" t="s">
        <v>4721</v>
      </c>
      <c r="M144" s="38">
        <f t="shared" si="8"/>
        <v>9.99</v>
      </c>
    </row>
    <row r="145" spans="1:15" x14ac:dyDescent="0.3">
      <c r="A145" s="21" t="s">
        <v>3742</v>
      </c>
      <c r="B145" s="242" t="s">
        <v>3741</v>
      </c>
      <c r="C145" s="10" t="s">
        <v>181</v>
      </c>
      <c r="D145" s="12" t="s">
        <v>208</v>
      </c>
      <c r="E145" s="250" t="s">
        <v>4139</v>
      </c>
      <c r="F145" s="240">
        <v>9.99</v>
      </c>
      <c r="G145" s="33">
        <f>ROUNDUP(F145*Carpeta!$O$7,-2)</f>
        <v>7000</v>
      </c>
      <c r="H145" s="33">
        <f>ROUNDUP(F145*Carpeta!$O$10,-2)</f>
        <v>6500</v>
      </c>
      <c r="I145" s="2">
        <v>1</v>
      </c>
      <c r="J145" s="16">
        <f t="shared" si="9"/>
        <v>7000</v>
      </c>
      <c r="K145" s="16">
        <f t="shared" si="10"/>
        <v>6500</v>
      </c>
      <c r="L145" s="39" t="s">
        <v>3743</v>
      </c>
      <c r="M145" s="38">
        <f t="shared" si="8"/>
        <v>9.99</v>
      </c>
    </row>
    <row r="146" spans="1:15" x14ac:dyDescent="0.3">
      <c r="A146" s="4" t="s">
        <v>3789</v>
      </c>
      <c r="B146" s="143" t="s">
        <v>1105</v>
      </c>
      <c r="C146" s="9" t="s">
        <v>182</v>
      </c>
      <c r="D146" s="12" t="s">
        <v>208</v>
      </c>
      <c r="E146" s="250" t="s">
        <v>4140</v>
      </c>
      <c r="F146" s="240">
        <v>9.99</v>
      </c>
      <c r="G146" s="33">
        <f>ROUNDUP(F146*Carpeta!$O$7,-2)</f>
        <v>7000</v>
      </c>
      <c r="H146" s="33">
        <f>ROUNDUP(F146*Carpeta!$O$10,-2)</f>
        <v>6500</v>
      </c>
      <c r="I146" s="2">
        <v>1</v>
      </c>
      <c r="J146" s="16">
        <f t="shared" si="9"/>
        <v>7000</v>
      </c>
      <c r="K146" s="16">
        <f t="shared" si="10"/>
        <v>6500</v>
      </c>
      <c r="L146" s="233" t="s">
        <v>3798</v>
      </c>
      <c r="M146" s="38">
        <f t="shared" si="8"/>
        <v>9.99</v>
      </c>
    </row>
    <row r="147" spans="1:15" x14ac:dyDescent="0.3">
      <c r="A147" s="4" t="s">
        <v>1819</v>
      </c>
      <c r="B147" s="159" t="s">
        <v>1127</v>
      </c>
      <c r="C147" s="9" t="s">
        <v>182</v>
      </c>
      <c r="D147" s="12" t="s">
        <v>208</v>
      </c>
      <c r="E147" s="250" t="s">
        <v>4139</v>
      </c>
      <c r="F147" s="240">
        <v>9.99</v>
      </c>
      <c r="G147" s="33">
        <f>ROUNDUP(F147*Carpeta!$O$7,-2)</f>
        <v>7000</v>
      </c>
      <c r="H147" s="33">
        <f>ROUNDUP(F147*Carpeta!$O$10,-2)</f>
        <v>6500</v>
      </c>
      <c r="I147" s="2">
        <v>1</v>
      </c>
      <c r="J147" s="33">
        <f t="shared" si="9"/>
        <v>7000</v>
      </c>
      <c r="K147" s="33">
        <f t="shared" si="10"/>
        <v>6500</v>
      </c>
      <c r="L147" s="234" t="s">
        <v>1818</v>
      </c>
      <c r="M147" s="38">
        <f t="shared" si="8"/>
        <v>9.99</v>
      </c>
    </row>
    <row r="148" spans="1:15" x14ac:dyDescent="0.3">
      <c r="A148" s="35" t="s">
        <v>4250</v>
      </c>
      <c r="B148" s="227" t="s">
        <v>2945</v>
      </c>
      <c r="C148" s="9" t="s">
        <v>182</v>
      </c>
      <c r="D148" s="12" t="s">
        <v>208</v>
      </c>
      <c r="E148" s="250" t="s">
        <v>4139</v>
      </c>
      <c r="F148" s="240">
        <v>9.99</v>
      </c>
      <c r="G148" s="33">
        <f>ROUNDUP(F148*Carpeta!$O$7,-2)</f>
        <v>7000</v>
      </c>
      <c r="H148" s="33">
        <f>ROUNDUP(F148*Carpeta!$O$10,-2)</f>
        <v>6500</v>
      </c>
      <c r="I148" s="2">
        <v>1</v>
      </c>
      <c r="J148" s="16">
        <f t="shared" si="9"/>
        <v>7000</v>
      </c>
      <c r="K148" s="16">
        <f t="shared" si="10"/>
        <v>6500</v>
      </c>
      <c r="L148" s="233" t="s">
        <v>4251</v>
      </c>
      <c r="M148" s="38">
        <f t="shared" si="8"/>
        <v>9.99</v>
      </c>
    </row>
    <row r="149" spans="1:15" x14ac:dyDescent="0.3">
      <c r="A149" s="29" t="s">
        <v>3776</v>
      </c>
      <c r="B149" s="155" t="s">
        <v>1123</v>
      </c>
      <c r="C149" s="9" t="s">
        <v>182</v>
      </c>
      <c r="D149" s="13" t="s">
        <v>209</v>
      </c>
      <c r="E149" s="250" t="s">
        <v>4140</v>
      </c>
      <c r="F149" s="240">
        <v>9.99</v>
      </c>
      <c r="G149" s="33">
        <f>ROUNDUP(F149*Carpeta!$O$7,-2)</f>
        <v>7000</v>
      </c>
      <c r="H149" s="33">
        <f>ROUNDUP(F149*Carpeta!$O$10,-2)</f>
        <v>6500</v>
      </c>
      <c r="I149" s="2">
        <v>2</v>
      </c>
      <c r="J149" s="16">
        <f t="shared" si="9"/>
        <v>14000</v>
      </c>
      <c r="K149" s="16">
        <f t="shared" si="10"/>
        <v>13000</v>
      </c>
      <c r="L149" s="233" t="s">
        <v>3777</v>
      </c>
      <c r="M149" s="38">
        <f t="shared" si="8"/>
        <v>19.98</v>
      </c>
    </row>
    <row r="150" spans="1:15" x14ac:dyDescent="0.3">
      <c r="A150" s="29" t="s">
        <v>3446</v>
      </c>
      <c r="B150" s="166" t="s">
        <v>1137</v>
      </c>
      <c r="C150" s="22" t="s">
        <v>183</v>
      </c>
      <c r="D150" s="11" t="s">
        <v>210</v>
      </c>
      <c r="E150" s="250" t="s">
        <v>4140</v>
      </c>
      <c r="F150" s="240">
        <v>9.99</v>
      </c>
      <c r="G150" s="33">
        <f>ROUNDUP(F150*Carpeta!$O$7,-2)</f>
        <v>7000</v>
      </c>
      <c r="H150" s="33">
        <f>ROUNDUP(F150*Carpeta!$O$10,-2)</f>
        <v>6500</v>
      </c>
      <c r="I150" s="2">
        <v>1</v>
      </c>
      <c r="J150" s="16">
        <f t="shared" si="9"/>
        <v>7000</v>
      </c>
      <c r="K150" s="16">
        <f t="shared" si="10"/>
        <v>6500</v>
      </c>
      <c r="L150" s="233" t="s">
        <v>3445</v>
      </c>
      <c r="M150" s="38">
        <f t="shared" si="8"/>
        <v>9.99</v>
      </c>
    </row>
    <row r="151" spans="1:15" x14ac:dyDescent="0.3">
      <c r="A151" s="4" t="s">
        <v>3471</v>
      </c>
      <c r="B151" s="155" t="s">
        <v>1123</v>
      </c>
      <c r="C151" s="22" t="s">
        <v>183</v>
      </c>
      <c r="D151" s="12" t="s">
        <v>208</v>
      </c>
      <c r="E151" s="250" t="s">
        <v>4140</v>
      </c>
      <c r="F151" s="240">
        <v>9.99</v>
      </c>
      <c r="G151" s="33">
        <f>ROUNDUP(F151*Carpeta!$O$7,-2)</f>
        <v>7000</v>
      </c>
      <c r="H151" s="33">
        <f>ROUNDUP(F151*Carpeta!$O$10,-2)</f>
        <v>6500</v>
      </c>
      <c r="I151" s="2">
        <v>1</v>
      </c>
      <c r="J151" s="16">
        <f t="shared" si="9"/>
        <v>7000</v>
      </c>
      <c r="K151" s="16">
        <f t="shared" si="10"/>
        <v>6500</v>
      </c>
      <c r="L151" s="234" t="s">
        <v>5386</v>
      </c>
      <c r="M151" s="38">
        <f t="shared" ref="M151:M182" si="11">F151*I151</f>
        <v>9.99</v>
      </c>
    </row>
    <row r="152" spans="1:15" x14ac:dyDescent="0.3">
      <c r="A152" s="29" t="s">
        <v>3681</v>
      </c>
      <c r="B152" s="22" t="s">
        <v>955</v>
      </c>
      <c r="C152" s="22" t="s">
        <v>183</v>
      </c>
      <c r="D152" s="12" t="s">
        <v>208</v>
      </c>
      <c r="E152" s="250" t="s">
        <v>4139</v>
      </c>
      <c r="F152" s="240">
        <v>9.99</v>
      </c>
      <c r="G152" s="33">
        <f>ROUNDUP(F152*Carpeta!$O$7,-2)</f>
        <v>7000</v>
      </c>
      <c r="H152" s="33">
        <f>ROUNDUP(F152*Carpeta!$O$10,-2)</f>
        <v>6500</v>
      </c>
      <c r="I152" s="2">
        <v>1</v>
      </c>
      <c r="J152" s="16">
        <f t="shared" si="9"/>
        <v>7000</v>
      </c>
      <c r="K152" s="16">
        <f t="shared" si="10"/>
        <v>6500</v>
      </c>
      <c r="L152" s="234" t="s">
        <v>3682</v>
      </c>
      <c r="M152" s="38">
        <f t="shared" si="11"/>
        <v>9.99</v>
      </c>
    </row>
    <row r="153" spans="1:15" x14ac:dyDescent="0.3">
      <c r="A153" s="29" t="s">
        <v>2043</v>
      </c>
      <c r="B153" s="187" t="s">
        <v>2003</v>
      </c>
      <c r="C153" s="22" t="s">
        <v>183</v>
      </c>
      <c r="D153" s="12" t="s">
        <v>208</v>
      </c>
      <c r="E153" s="250" t="s">
        <v>4139</v>
      </c>
      <c r="F153" s="240">
        <v>9.99</v>
      </c>
      <c r="G153" s="33">
        <f>ROUNDUP(F153*Carpeta!$O$7,-2)</f>
        <v>7000</v>
      </c>
      <c r="H153" s="33">
        <f>ROUNDUP(F153*Carpeta!$O$10,-2)</f>
        <v>6500</v>
      </c>
      <c r="I153" s="2">
        <v>1</v>
      </c>
      <c r="J153" s="16">
        <f t="shared" si="9"/>
        <v>7000</v>
      </c>
      <c r="K153" s="16">
        <f t="shared" si="10"/>
        <v>6500</v>
      </c>
      <c r="L153" s="233" t="s">
        <v>2042</v>
      </c>
      <c r="M153" s="38">
        <f t="shared" si="11"/>
        <v>9.99</v>
      </c>
    </row>
    <row r="154" spans="1:15" x14ac:dyDescent="0.3">
      <c r="A154" s="21" t="s">
        <v>4805</v>
      </c>
      <c r="B154" s="242" t="s">
        <v>3740</v>
      </c>
      <c r="C154" s="8" t="s">
        <v>184</v>
      </c>
      <c r="D154" s="11" t="s">
        <v>210</v>
      </c>
      <c r="E154" s="250" t="s">
        <v>4139</v>
      </c>
      <c r="F154" s="240">
        <v>9.99</v>
      </c>
      <c r="G154" s="33">
        <f>ROUNDUP(F154*Carpeta!$O$7,-2)</f>
        <v>7000</v>
      </c>
      <c r="H154" s="33">
        <f>ROUNDUP(F154*Carpeta!$O$10,-2)</f>
        <v>6500</v>
      </c>
      <c r="I154" s="2">
        <v>1</v>
      </c>
      <c r="J154" s="16">
        <f t="shared" si="9"/>
        <v>7000</v>
      </c>
      <c r="K154" s="16">
        <f t="shared" si="10"/>
        <v>6500</v>
      </c>
      <c r="L154" s="39" t="s">
        <v>4804</v>
      </c>
      <c r="M154" s="38">
        <f t="shared" si="11"/>
        <v>9.99</v>
      </c>
    </row>
    <row r="155" spans="1:15" x14ac:dyDescent="0.3">
      <c r="A155" s="29" t="s">
        <v>2765</v>
      </c>
      <c r="B155" s="176" t="s">
        <v>1798</v>
      </c>
      <c r="C155" s="8" t="s">
        <v>184</v>
      </c>
      <c r="D155" s="12" t="s">
        <v>208</v>
      </c>
      <c r="E155" s="250" t="s">
        <v>4139</v>
      </c>
      <c r="F155" s="240">
        <v>9.99</v>
      </c>
      <c r="G155" s="33">
        <f>ROUNDUP(F155*Carpeta!$O$7,-2)</f>
        <v>7000</v>
      </c>
      <c r="H155" s="33">
        <f>ROUNDUP(F155*Carpeta!$O$10,-2)</f>
        <v>6500</v>
      </c>
      <c r="I155" s="2">
        <v>1</v>
      </c>
      <c r="J155" s="16">
        <f t="shared" si="9"/>
        <v>7000</v>
      </c>
      <c r="K155" s="16">
        <f t="shared" si="10"/>
        <v>6500</v>
      </c>
      <c r="L155" s="233" t="s">
        <v>2766</v>
      </c>
      <c r="M155" s="38">
        <f t="shared" si="11"/>
        <v>9.99</v>
      </c>
    </row>
    <row r="156" spans="1:15" x14ac:dyDescent="0.3">
      <c r="A156" s="4" t="s">
        <v>4811</v>
      </c>
      <c r="B156" s="133" t="s">
        <v>1092</v>
      </c>
      <c r="C156" s="19" t="s">
        <v>185</v>
      </c>
      <c r="D156" s="12" t="s">
        <v>208</v>
      </c>
      <c r="E156" s="250" t="s">
        <v>4139</v>
      </c>
      <c r="F156" s="240">
        <v>9.99</v>
      </c>
      <c r="G156" s="33">
        <f>ROUNDUP(F156*Carpeta!$O$7,-2)</f>
        <v>7000</v>
      </c>
      <c r="H156" s="33">
        <f>ROUNDUP(F156*Carpeta!$O$10,-2)</f>
        <v>6500</v>
      </c>
      <c r="I156" s="2">
        <v>1</v>
      </c>
      <c r="J156" s="33">
        <f t="shared" si="9"/>
        <v>7000</v>
      </c>
      <c r="K156" s="33">
        <f t="shared" si="10"/>
        <v>6500</v>
      </c>
      <c r="L156" s="234" t="s">
        <v>4812</v>
      </c>
      <c r="M156" s="38">
        <f t="shared" si="11"/>
        <v>9.99</v>
      </c>
      <c r="O156" s="42"/>
    </row>
    <row r="157" spans="1:15" x14ac:dyDescent="0.3">
      <c r="A157" s="29" t="s">
        <v>441</v>
      </c>
      <c r="B157" s="142" t="s">
        <v>1109</v>
      </c>
      <c r="C157" s="19" t="s">
        <v>185</v>
      </c>
      <c r="D157" s="12" t="s">
        <v>208</v>
      </c>
      <c r="E157" s="250" t="s">
        <v>4139</v>
      </c>
      <c r="F157" s="240">
        <v>9.99</v>
      </c>
      <c r="G157" s="33">
        <f>ROUNDUP(F157*Carpeta!$O$7,-2)</f>
        <v>7000</v>
      </c>
      <c r="H157" s="33">
        <f>ROUNDUP(F157*Carpeta!$O$10,-2)</f>
        <v>6500</v>
      </c>
      <c r="I157" s="2">
        <v>1</v>
      </c>
      <c r="J157" s="16">
        <f t="shared" si="9"/>
        <v>7000</v>
      </c>
      <c r="K157" s="16">
        <f t="shared" si="10"/>
        <v>6500</v>
      </c>
      <c r="L157" s="233" t="s">
        <v>5591</v>
      </c>
      <c r="M157" s="38">
        <f t="shared" si="11"/>
        <v>9.99</v>
      </c>
    </row>
    <row r="158" spans="1:15" x14ac:dyDescent="0.3">
      <c r="A158" s="29" t="s">
        <v>2963</v>
      </c>
      <c r="B158" s="151" t="s">
        <v>1119</v>
      </c>
      <c r="C158" s="19" t="s">
        <v>185</v>
      </c>
      <c r="D158" s="12" t="s">
        <v>208</v>
      </c>
      <c r="E158" s="250" t="s">
        <v>4140</v>
      </c>
      <c r="F158" s="240">
        <v>9.99</v>
      </c>
      <c r="G158" s="33">
        <f>ROUNDUP(F158*Carpeta!$O$7,-2)</f>
        <v>7000</v>
      </c>
      <c r="H158" s="33">
        <f>ROUNDUP(F158*Carpeta!$O$10,-2)</f>
        <v>6500</v>
      </c>
      <c r="I158" s="2">
        <v>1</v>
      </c>
      <c r="J158" s="16">
        <f t="shared" si="9"/>
        <v>7000</v>
      </c>
      <c r="K158" s="16">
        <f t="shared" si="10"/>
        <v>6500</v>
      </c>
      <c r="L158" s="233" t="s">
        <v>2962</v>
      </c>
      <c r="M158" s="38">
        <f t="shared" si="11"/>
        <v>9.99</v>
      </c>
    </row>
    <row r="159" spans="1:15" x14ac:dyDescent="0.3">
      <c r="A159" s="4" t="s">
        <v>49</v>
      </c>
      <c r="B159" s="120" t="s">
        <v>1074</v>
      </c>
      <c r="C159" s="10" t="s">
        <v>186</v>
      </c>
      <c r="D159" s="12" t="s">
        <v>208</v>
      </c>
      <c r="E159" s="250" t="s">
        <v>4140</v>
      </c>
      <c r="F159" s="240">
        <v>9.99</v>
      </c>
      <c r="G159" s="33">
        <f>ROUNDUP(F159*Carpeta!$O$7,-2)</f>
        <v>7000</v>
      </c>
      <c r="H159" s="33">
        <f>ROUNDUP(F159*Carpeta!$O$10,-2)</f>
        <v>6500</v>
      </c>
      <c r="I159" s="2">
        <v>1</v>
      </c>
      <c r="J159" s="16">
        <f t="shared" si="9"/>
        <v>7000</v>
      </c>
      <c r="K159" s="16">
        <f t="shared" si="10"/>
        <v>6500</v>
      </c>
      <c r="L159" s="39" t="s">
        <v>4715</v>
      </c>
      <c r="M159" s="38">
        <f t="shared" si="11"/>
        <v>9.99</v>
      </c>
    </row>
    <row r="160" spans="1:15" x14ac:dyDescent="0.3">
      <c r="A160" s="29" t="s">
        <v>5624</v>
      </c>
      <c r="B160" s="232" t="s">
        <v>3182</v>
      </c>
      <c r="C160" s="4" t="s">
        <v>626</v>
      </c>
      <c r="D160" s="11" t="s">
        <v>210</v>
      </c>
      <c r="E160" s="250" t="s">
        <v>4139</v>
      </c>
      <c r="F160" s="240">
        <v>9.99</v>
      </c>
      <c r="G160" s="33">
        <f>ROUNDUP(F160*Carpeta!$O$7,-2)</f>
        <v>7000</v>
      </c>
      <c r="H160" s="33">
        <f>ROUNDUP(F160*Carpeta!$O$10,-2)</f>
        <v>6500</v>
      </c>
      <c r="I160" s="2">
        <v>3</v>
      </c>
      <c r="J160" s="16">
        <f t="shared" si="9"/>
        <v>21000</v>
      </c>
      <c r="K160" s="16">
        <f t="shared" si="10"/>
        <v>19500</v>
      </c>
      <c r="L160" s="233" t="s">
        <v>5702</v>
      </c>
      <c r="M160" s="38">
        <f t="shared" si="11"/>
        <v>29.97</v>
      </c>
    </row>
    <row r="161" spans="1:13" x14ac:dyDescent="0.3">
      <c r="A161" s="29" t="s">
        <v>3117</v>
      </c>
      <c r="B161" s="121" t="s">
        <v>1075</v>
      </c>
      <c r="C161" s="4" t="s">
        <v>626</v>
      </c>
      <c r="D161" s="12" t="s">
        <v>208</v>
      </c>
      <c r="E161" s="250" t="s">
        <v>4140</v>
      </c>
      <c r="F161" s="240">
        <v>9.99</v>
      </c>
      <c r="G161" s="33">
        <f>ROUNDUP(F161*Carpeta!$O$7,-2)</f>
        <v>7000</v>
      </c>
      <c r="H161" s="33">
        <f>ROUNDUP(F161*Carpeta!$O$10,-2)</f>
        <v>6500</v>
      </c>
      <c r="I161" s="2">
        <v>1</v>
      </c>
      <c r="J161" s="16">
        <f t="shared" si="9"/>
        <v>7000</v>
      </c>
      <c r="K161" s="16">
        <f t="shared" si="10"/>
        <v>6500</v>
      </c>
      <c r="L161" s="234" t="s">
        <v>3165</v>
      </c>
      <c r="M161" s="38">
        <f t="shared" si="11"/>
        <v>9.99</v>
      </c>
    </row>
    <row r="162" spans="1:13" x14ac:dyDescent="0.3">
      <c r="A162" s="29" t="s">
        <v>3733</v>
      </c>
      <c r="B162" s="242" t="s">
        <v>3740</v>
      </c>
      <c r="C162" s="22" t="s">
        <v>651</v>
      </c>
      <c r="D162" s="11" t="s">
        <v>210</v>
      </c>
      <c r="E162" s="250" t="s">
        <v>4139</v>
      </c>
      <c r="F162" s="240">
        <v>9.99</v>
      </c>
      <c r="G162" s="33">
        <f>ROUNDUP(F162*Carpeta!$O$7,-2)</f>
        <v>7000</v>
      </c>
      <c r="H162" s="33">
        <f>ROUNDUP(F162*Carpeta!$O$10,-2)</f>
        <v>6500</v>
      </c>
      <c r="I162" s="2">
        <v>1</v>
      </c>
      <c r="J162" s="16">
        <f t="shared" si="9"/>
        <v>7000</v>
      </c>
      <c r="K162" s="16">
        <f t="shared" si="10"/>
        <v>6500</v>
      </c>
      <c r="L162" s="234" t="s">
        <v>3732</v>
      </c>
      <c r="M162" s="38">
        <f t="shared" si="11"/>
        <v>9.99</v>
      </c>
    </row>
    <row r="163" spans="1:13" x14ac:dyDescent="0.3">
      <c r="A163" s="4" t="s">
        <v>1978</v>
      </c>
      <c r="B163" s="22" t="s">
        <v>931</v>
      </c>
      <c r="C163" s="5" t="s">
        <v>1979</v>
      </c>
      <c r="D163" s="11" t="s">
        <v>210</v>
      </c>
      <c r="E163" s="250" t="s">
        <v>4140</v>
      </c>
      <c r="F163" s="240">
        <v>9.99</v>
      </c>
      <c r="G163" s="33">
        <f>ROUNDUP(F163*Carpeta!$O$7,-2)</f>
        <v>7000</v>
      </c>
      <c r="H163" s="33">
        <f>ROUNDUP(F163*Carpeta!$O$10,-2)</f>
        <v>6500</v>
      </c>
      <c r="I163" s="2">
        <v>1</v>
      </c>
      <c r="J163" s="16">
        <f t="shared" si="9"/>
        <v>7000</v>
      </c>
      <c r="K163" s="16">
        <f t="shared" si="10"/>
        <v>6500</v>
      </c>
      <c r="L163" s="234" t="s">
        <v>1977</v>
      </c>
      <c r="M163" s="38">
        <f t="shared" si="11"/>
        <v>9.99</v>
      </c>
    </row>
    <row r="164" spans="1:13" x14ac:dyDescent="0.3">
      <c r="A164" s="29" t="s">
        <v>3698</v>
      </c>
      <c r="B164" s="193" t="s">
        <v>2333</v>
      </c>
      <c r="C164" s="14" t="s">
        <v>767</v>
      </c>
      <c r="D164" s="12" t="s">
        <v>208</v>
      </c>
      <c r="E164" s="250" t="s">
        <v>4139</v>
      </c>
      <c r="F164" s="240">
        <v>9.99</v>
      </c>
      <c r="G164" s="33">
        <f>ROUNDUP(F164*Carpeta!$O$7,-2)</f>
        <v>7000</v>
      </c>
      <c r="H164" s="33">
        <f>ROUNDUP(F164*Carpeta!$O$10,-2)</f>
        <v>6500</v>
      </c>
      <c r="I164" s="2">
        <v>1</v>
      </c>
      <c r="J164" s="16">
        <f t="shared" si="9"/>
        <v>7000</v>
      </c>
      <c r="K164" s="16">
        <f t="shared" si="10"/>
        <v>6500</v>
      </c>
      <c r="L164" s="234" t="s">
        <v>3697</v>
      </c>
      <c r="M164" s="38">
        <f t="shared" si="11"/>
        <v>9.99</v>
      </c>
    </row>
    <row r="165" spans="1:13" x14ac:dyDescent="0.3">
      <c r="A165" s="4" t="s">
        <v>5383</v>
      </c>
      <c r="B165" s="259" t="s">
        <v>4820</v>
      </c>
      <c r="C165" s="14" t="s">
        <v>767</v>
      </c>
      <c r="D165" s="12" t="s">
        <v>208</v>
      </c>
      <c r="E165" s="250" t="s">
        <v>4139</v>
      </c>
      <c r="F165" s="240">
        <v>9.99</v>
      </c>
      <c r="G165" s="33">
        <f>ROUNDUP(F165*Carpeta!$O$7,-2)</f>
        <v>7000</v>
      </c>
      <c r="H165" s="33">
        <f>ROUNDUP(F165*Carpeta!$O$10,-2)</f>
        <v>6500</v>
      </c>
      <c r="I165" s="2">
        <v>1</v>
      </c>
      <c r="J165" s="33">
        <f t="shared" si="9"/>
        <v>7000</v>
      </c>
      <c r="K165" s="33">
        <f t="shared" si="10"/>
        <v>6500</v>
      </c>
      <c r="L165" s="234" t="s">
        <v>5382</v>
      </c>
      <c r="M165" s="38">
        <f t="shared" si="11"/>
        <v>9.99</v>
      </c>
    </row>
    <row r="166" spans="1:13" x14ac:dyDescent="0.3">
      <c r="A166" s="4" t="s">
        <v>5911</v>
      </c>
      <c r="B166" s="279" t="s">
        <v>5905</v>
      </c>
      <c r="C166" s="14" t="s">
        <v>767</v>
      </c>
      <c r="D166" s="12" t="s">
        <v>208</v>
      </c>
      <c r="E166" s="250" t="s">
        <v>4139</v>
      </c>
      <c r="F166" s="240">
        <v>9.99</v>
      </c>
      <c r="G166" s="33">
        <f>ROUNDUP(F166*Carpeta!$O$7,-2)</f>
        <v>7000</v>
      </c>
      <c r="H166" s="33">
        <f>ROUNDUP(F166*Carpeta!$O$10,-2)</f>
        <v>6500</v>
      </c>
      <c r="I166" s="2">
        <v>1</v>
      </c>
      <c r="J166" s="33">
        <f t="shared" si="9"/>
        <v>7000</v>
      </c>
      <c r="K166" s="33">
        <f t="shared" si="10"/>
        <v>6500</v>
      </c>
      <c r="L166" s="234" t="s">
        <v>5912</v>
      </c>
      <c r="M166" s="170">
        <f t="shared" si="11"/>
        <v>9.99</v>
      </c>
    </row>
    <row r="167" spans="1:13" x14ac:dyDescent="0.3">
      <c r="A167" s="21" t="s">
        <v>93</v>
      </c>
      <c r="B167" s="94" t="s">
        <v>4436</v>
      </c>
      <c r="C167" s="14" t="s">
        <v>767</v>
      </c>
      <c r="D167" s="12" t="s">
        <v>208</v>
      </c>
      <c r="E167" s="250" t="s">
        <v>4139</v>
      </c>
      <c r="F167" s="240">
        <v>9.99</v>
      </c>
      <c r="G167" s="33">
        <f>ROUNDUP(F167*Carpeta!$O$7,-2)</f>
        <v>7000</v>
      </c>
      <c r="H167" s="33">
        <f>ROUNDUP(F167*Carpeta!$O$10,-2)</f>
        <v>6500</v>
      </c>
      <c r="I167" s="2">
        <v>1</v>
      </c>
      <c r="J167" s="33">
        <f t="shared" si="9"/>
        <v>7000</v>
      </c>
      <c r="K167" s="33">
        <f t="shared" si="10"/>
        <v>6500</v>
      </c>
      <c r="L167" s="234" t="s">
        <v>4813</v>
      </c>
      <c r="M167" s="38">
        <f t="shared" si="11"/>
        <v>9.99</v>
      </c>
    </row>
    <row r="168" spans="1:13" x14ac:dyDescent="0.3">
      <c r="A168" s="29" t="s">
        <v>401</v>
      </c>
      <c r="B168" s="165" t="s">
        <v>1136</v>
      </c>
      <c r="C168" s="6" t="s">
        <v>769</v>
      </c>
      <c r="D168" s="12" t="s">
        <v>208</v>
      </c>
      <c r="E168" s="250" t="s">
        <v>4139</v>
      </c>
      <c r="F168" s="240">
        <v>9.99</v>
      </c>
      <c r="G168" s="33">
        <f>ROUNDUP(F168*Carpeta!$O$7,-2)</f>
        <v>7000</v>
      </c>
      <c r="H168" s="33">
        <f>ROUNDUP(F168*Carpeta!$O$10,-2)</f>
        <v>6500</v>
      </c>
      <c r="I168" s="2">
        <v>1</v>
      </c>
      <c r="J168" s="16">
        <f t="shared" si="9"/>
        <v>7000</v>
      </c>
      <c r="K168" s="16">
        <f t="shared" si="10"/>
        <v>6500</v>
      </c>
      <c r="L168" s="233" t="s">
        <v>400</v>
      </c>
      <c r="M168" s="38">
        <f t="shared" si="11"/>
        <v>9.99</v>
      </c>
    </row>
    <row r="169" spans="1:13" x14ac:dyDescent="0.3">
      <c r="A169" s="29" t="s">
        <v>398</v>
      </c>
      <c r="B169" s="165" t="s">
        <v>1136</v>
      </c>
      <c r="C169" s="6" t="s">
        <v>769</v>
      </c>
      <c r="D169" s="12" t="s">
        <v>208</v>
      </c>
      <c r="E169" s="250" t="s">
        <v>4139</v>
      </c>
      <c r="F169" s="240">
        <v>9.99</v>
      </c>
      <c r="G169" s="33">
        <f>ROUNDUP(F169*Carpeta!$O$7,-2)</f>
        <v>7000</v>
      </c>
      <c r="H169" s="33">
        <f>ROUNDUP(F169*Carpeta!$O$10,-2)</f>
        <v>6500</v>
      </c>
      <c r="I169" s="2">
        <v>1</v>
      </c>
      <c r="J169" s="16">
        <f t="shared" si="9"/>
        <v>7000</v>
      </c>
      <c r="K169" s="16">
        <f t="shared" si="10"/>
        <v>6500</v>
      </c>
      <c r="L169" s="233" t="s">
        <v>399</v>
      </c>
      <c r="M169" s="38">
        <f t="shared" si="11"/>
        <v>9.99</v>
      </c>
    </row>
    <row r="170" spans="1:13" x14ac:dyDescent="0.3">
      <c r="A170" s="29" t="s">
        <v>3666</v>
      </c>
      <c r="B170" s="165" t="s">
        <v>1136</v>
      </c>
      <c r="C170" s="6" t="s">
        <v>769</v>
      </c>
      <c r="D170" s="12" t="s">
        <v>208</v>
      </c>
      <c r="E170" s="250" t="s">
        <v>4139</v>
      </c>
      <c r="F170" s="240">
        <v>9.99</v>
      </c>
      <c r="G170" s="33">
        <f>ROUNDUP(F170*Carpeta!$O$7,-2)</f>
        <v>7000</v>
      </c>
      <c r="H170" s="33">
        <f>ROUNDUP(F170*Carpeta!$O$10,-2)</f>
        <v>6500</v>
      </c>
      <c r="I170" s="2">
        <v>1</v>
      </c>
      <c r="J170" s="33">
        <f t="shared" si="9"/>
        <v>7000</v>
      </c>
      <c r="K170" s="33">
        <f t="shared" si="10"/>
        <v>6500</v>
      </c>
      <c r="L170" s="233" t="s">
        <v>3665</v>
      </c>
      <c r="M170" s="38">
        <f t="shared" si="11"/>
        <v>9.99</v>
      </c>
    </row>
    <row r="171" spans="1:13" x14ac:dyDescent="0.3">
      <c r="A171" s="29" t="s">
        <v>2052</v>
      </c>
      <c r="B171" s="187" t="s">
        <v>2003</v>
      </c>
      <c r="C171" s="6" t="s">
        <v>769</v>
      </c>
      <c r="D171" s="12" t="s">
        <v>208</v>
      </c>
      <c r="E171" s="250" t="s">
        <v>4139</v>
      </c>
      <c r="F171" s="240">
        <v>9.99</v>
      </c>
      <c r="G171" s="33">
        <f>ROUNDUP(F171*Carpeta!$O$7,-2)</f>
        <v>7000</v>
      </c>
      <c r="H171" s="33">
        <f>ROUNDUP(F171*Carpeta!$O$10,-2)</f>
        <v>6500</v>
      </c>
      <c r="I171" s="2">
        <v>1</v>
      </c>
      <c r="J171" s="16">
        <f t="shared" si="9"/>
        <v>7000</v>
      </c>
      <c r="K171" s="16">
        <f t="shared" si="10"/>
        <v>6500</v>
      </c>
      <c r="L171" s="234" t="s">
        <v>2354</v>
      </c>
      <c r="M171" s="38">
        <f t="shared" si="11"/>
        <v>9.99</v>
      </c>
    </row>
    <row r="172" spans="1:13" x14ac:dyDescent="0.3">
      <c r="A172" s="35" t="s">
        <v>2976</v>
      </c>
      <c r="B172" s="227" t="s">
        <v>2945</v>
      </c>
      <c r="C172" s="6" t="s">
        <v>769</v>
      </c>
      <c r="D172" s="12" t="s">
        <v>208</v>
      </c>
      <c r="E172" s="250" t="s">
        <v>4139</v>
      </c>
      <c r="F172" s="240">
        <v>9.99</v>
      </c>
      <c r="G172" s="33">
        <f>ROUNDUP(F172*Carpeta!$O$7,-2)</f>
        <v>7000</v>
      </c>
      <c r="H172" s="33">
        <f>ROUNDUP(F172*Carpeta!$O$10,-2)</f>
        <v>6500</v>
      </c>
      <c r="I172" s="2">
        <v>1</v>
      </c>
      <c r="J172" s="16">
        <f t="shared" si="9"/>
        <v>7000</v>
      </c>
      <c r="K172" s="16">
        <f t="shared" si="10"/>
        <v>6500</v>
      </c>
      <c r="L172" s="233" t="s">
        <v>4254</v>
      </c>
      <c r="M172" s="38">
        <f t="shared" si="11"/>
        <v>9.99</v>
      </c>
    </row>
    <row r="173" spans="1:13" x14ac:dyDescent="0.3">
      <c r="A173" s="4" t="s">
        <v>3711</v>
      </c>
      <c r="B173" s="242" t="s">
        <v>3740</v>
      </c>
      <c r="C173" s="6" t="s">
        <v>769</v>
      </c>
      <c r="D173" s="12" t="s">
        <v>208</v>
      </c>
      <c r="E173" s="250" t="s">
        <v>4139</v>
      </c>
      <c r="F173" s="240">
        <v>9.99</v>
      </c>
      <c r="G173" s="33">
        <f>ROUNDUP(F173*Carpeta!$O$7,-2)</f>
        <v>7000</v>
      </c>
      <c r="H173" s="33">
        <f>ROUNDUP(F173*Carpeta!$O$10,-2)</f>
        <v>6500</v>
      </c>
      <c r="I173" s="2">
        <v>5</v>
      </c>
      <c r="J173" s="16">
        <f t="shared" si="9"/>
        <v>35000</v>
      </c>
      <c r="K173" s="16">
        <f t="shared" si="10"/>
        <v>32500</v>
      </c>
      <c r="L173" s="39" t="s">
        <v>3712</v>
      </c>
      <c r="M173" s="38">
        <f t="shared" si="11"/>
        <v>49.95</v>
      </c>
    </row>
    <row r="174" spans="1:13" x14ac:dyDescent="0.3">
      <c r="A174" s="4" t="s">
        <v>4776</v>
      </c>
      <c r="B174" s="242" t="s">
        <v>3740</v>
      </c>
      <c r="C174" s="6" t="s">
        <v>769</v>
      </c>
      <c r="D174" s="12" t="s">
        <v>208</v>
      </c>
      <c r="E174" s="250" t="s">
        <v>4140</v>
      </c>
      <c r="F174" s="240">
        <v>9.99</v>
      </c>
      <c r="G174" s="33">
        <f>ROUNDUP(F174*Carpeta!$O$7,-2)</f>
        <v>7000</v>
      </c>
      <c r="H174" s="33">
        <f>ROUNDUP(F174*Carpeta!$O$10,-2)</f>
        <v>6500</v>
      </c>
      <c r="I174" s="2">
        <v>2</v>
      </c>
      <c r="J174" s="16">
        <f t="shared" si="9"/>
        <v>14000</v>
      </c>
      <c r="K174" s="16">
        <f t="shared" si="10"/>
        <v>13000</v>
      </c>
      <c r="L174" s="39" t="s">
        <v>4777</v>
      </c>
      <c r="M174" s="38">
        <f t="shared" si="11"/>
        <v>19.98</v>
      </c>
    </row>
    <row r="175" spans="1:13" x14ac:dyDescent="0.3">
      <c r="A175" s="21" t="s">
        <v>4776</v>
      </c>
      <c r="B175" s="242" t="s">
        <v>3740</v>
      </c>
      <c r="C175" s="6" t="s">
        <v>769</v>
      </c>
      <c r="D175" s="12" t="s">
        <v>208</v>
      </c>
      <c r="E175" s="250" t="s">
        <v>4139</v>
      </c>
      <c r="F175" s="240">
        <v>9.99</v>
      </c>
      <c r="G175" s="33">
        <f>ROUNDUP(F175*Carpeta!$O$7,-2)</f>
        <v>7000</v>
      </c>
      <c r="H175" s="33">
        <f>ROUNDUP(F175*Carpeta!$O$10,-2)</f>
        <v>6500</v>
      </c>
      <c r="I175" s="2">
        <v>1</v>
      </c>
      <c r="J175" s="16">
        <f t="shared" si="9"/>
        <v>7000</v>
      </c>
      <c r="K175" s="16">
        <f t="shared" si="10"/>
        <v>6500</v>
      </c>
      <c r="L175" s="39" t="s">
        <v>4810</v>
      </c>
      <c r="M175" s="38">
        <f t="shared" si="11"/>
        <v>9.99</v>
      </c>
    </row>
    <row r="176" spans="1:13" x14ac:dyDescent="0.3">
      <c r="A176" s="4" t="s">
        <v>4822</v>
      </c>
      <c r="B176" s="259" t="s">
        <v>4820</v>
      </c>
      <c r="C176" s="10" t="s">
        <v>181</v>
      </c>
      <c r="D176" s="11" t="s">
        <v>210</v>
      </c>
      <c r="E176" s="250" t="s">
        <v>4139</v>
      </c>
      <c r="F176" s="240">
        <v>8.99</v>
      </c>
      <c r="G176" s="33">
        <f>ROUNDUP(F176*Carpeta!$O$7,-2)</f>
        <v>6300</v>
      </c>
      <c r="H176" s="33">
        <f>ROUNDUP(F176*Carpeta!$O$10,-2)</f>
        <v>5900</v>
      </c>
      <c r="I176" s="2">
        <v>1</v>
      </c>
      <c r="J176" s="33">
        <f t="shared" si="9"/>
        <v>6300</v>
      </c>
      <c r="K176" s="33">
        <f t="shared" si="10"/>
        <v>5900</v>
      </c>
      <c r="L176" s="234" t="s">
        <v>4823</v>
      </c>
      <c r="M176" s="38">
        <f t="shared" si="11"/>
        <v>8.99</v>
      </c>
    </row>
    <row r="177" spans="1:15" x14ac:dyDescent="0.3">
      <c r="A177" s="29" t="s">
        <v>3431</v>
      </c>
      <c r="B177" s="64" t="s">
        <v>1078</v>
      </c>
      <c r="C177" s="10" t="s">
        <v>181</v>
      </c>
      <c r="D177" s="12" t="s">
        <v>208</v>
      </c>
      <c r="E177" s="250" t="s">
        <v>4139</v>
      </c>
      <c r="F177" s="240">
        <v>8.99</v>
      </c>
      <c r="G177" s="33">
        <f>ROUNDUP(F177*Carpeta!$O$7,-2)</f>
        <v>6300</v>
      </c>
      <c r="H177" s="33">
        <f>ROUNDUP(F177*Carpeta!$O$10,-2)</f>
        <v>5900</v>
      </c>
      <c r="I177" s="2">
        <v>1</v>
      </c>
      <c r="J177" s="16">
        <f t="shared" si="9"/>
        <v>6300</v>
      </c>
      <c r="K177" s="16">
        <f t="shared" si="10"/>
        <v>5900</v>
      </c>
      <c r="L177" s="234" t="s">
        <v>3432</v>
      </c>
      <c r="M177" s="38">
        <f t="shared" si="11"/>
        <v>8.99</v>
      </c>
    </row>
    <row r="178" spans="1:15" x14ac:dyDescent="0.3">
      <c r="A178" s="29" t="s">
        <v>11</v>
      </c>
      <c r="B178" s="155" t="s">
        <v>1123</v>
      </c>
      <c r="C178" s="10" t="s">
        <v>181</v>
      </c>
      <c r="D178" s="12" t="s">
        <v>208</v>
      </c>
      <c r="E178" s="250" t="s">
        <v>4139</v>
      </c>
      <c r="F178" s="240">
        <v>8.99</v>
      </c>
      <c r="G178" s="33">
        <f>ROUNDUP(F178*Carpeta!$O$7,-2)</f>
        <v>6300</v>
      </c>
      <c r="H178" s="33">
        <f>ROUNDUP(F178*Carpeta!$O$10,-2)</f>
        <v>5900</v>
      </c>
      <c r="I178" s="2">
        <v>2</v>
      </c>
      <c r="J178" s="16">
        <f t="shared" si="9"/>
        <v>12600</v>
      </c>
      <c r="K178" s="16">
        <f t="shared" si="10"/>
        <v>11800</v>
      </c>
      <c r="L178" s="234" t="s">
        <v>2069</v>
      </c>
      <c r="M178" s="38">
        <f t="shared" si="11"/>
        <v>17.98</v>
      </c>
    </row>
    <row r="179" spans="1:15" x14ac:dyDescent="0.3">
      <c r="A179" s="35" t="s">
        <v>3345</v>
      </c>
      <c r="B179" s="177" t="s">
        <v>1800</v>
      </c>
      <c r="C179" s="10" t="s">
        <v>181</v>
      </c>
      <c r="D179" s="12" t="s">
        <v>208</v>
      </c>
      <c r="E179" s="250" t="s">
        <v>4139</v>
      </c>
      <c r="F179" s="240">
        <v>8.99</v>
      </c>
      <c r="G179" s="33">
        <f>ROUNDUP(F179*Carpeta!$O$7,-2)</f>
        <v>6300</v>
      </c>
      <c r="H179" s="33">
        <f>ROUNDUP(F179*Carpeta!$O$10,-2)</f>
        <v>5900</v>
      </c>
      <c r="I179" s="2">
        <v>2</v>
      </c>
      <c r="J179" s="16">
        <f t="shared" si="9"/>
        <v>12600</v>
      </c>
      <c r="K179" s="16">
        <f t="shared" si="10"/>
        <v>11800</v>
      </c>
      <c r="L179" s="233" t="s">
        <v>3346</v>
      </c>
      <c r="M179" s="38">
        <f t="shared" si="11"/>
        <v>17.98</v>
      </c>
    </row>
    <row r="180" spans="1:15" x14ac:dyDescent="0.3">
      <c r="A180" s="29" t="s">
        <v>2897</v>
      </c>
      <c r="B180" s="139" t="s">
        <v>1101</v>
      </c>
      <c r="C180" s="22" t="s">
        <v>183</v>
      </c>
      <c r="D180" s="12" t="s">
        <v>208</v>
      </c>
      <c r="E180" s="250" t="s">
        <v>4140</v>
      </c>
      <c r="F180" s="240">
        <v>8.99</v>
      </c>
      <c r="G180" s="33">
        <f>ROUNDUP(F180*Carpeta!$O$7,-2)</f>
        <v>6300</v>
      </c>
      <c r="H180" s="33">
        <f>ROUNDUP(F180*Carpeta!$O$10,-2)</f>
        <v>5900</v>
      </c>
      <c r="I180" s="2">
        <v>1</v>
      </c>
      <c r="J180" s="16">
        <f t="shared" si="9"/>
        <v>6300</v>
      </c>
      <c r="K180" s="16">
        <f t="shared" si="10"/>
        <v>5900</v>
      </c>
      <c r="L180" s="233" t="s">
        <v>4791</v>
      </c>
      <c r="M180" s="38">
        <f t="shared" si="11"/>
        <v>8.99</v>
      </c>
    </row>
    <row r="181" spans="1:15" x14ac:dyDescent="0.3">
      <c r="A181" s="29" t="s">
        <v>1833</v>
      </c>
      <c r="B181" s="155" t="s">
        <v>1123</v>
      </c>
      <c r="C181" s="22" t="s">
        <v>183</v>
      </c>
      <c r="D181" s="12" t="s">
        <v>208</v>
      </c>
      <c r="E181" s="250" t="s">
        <v>4139</v>
      </c>
      <c r="F181" s="240">
        <v>8.99</v>
      </c>
      <c r="G181" s="33">
        <f>ROUNDUP(F181*Carpeta!$O$7,-2)</f>
        <v>6300</v>
      </c>
      <c r="H181" s="33">
        <f>ROUNDUP(F181*Carpeta!$O$10,-2)</f>
        <v>5900</v>
      </c>
      <c r="I181" s="2">
        <v>4</v>
      </c>
      <c r="J181" s="16">
        <f t="shared" si="9"/>
        <v>25200</v>
      </c>
      <c r="K181" s="16">
        <f t="shared" si="10"/>
        <v>23600</v>
      </c>
      <c r="L181" s="233" t="s">
        <v>1834</v>
      </c>
      <c r="M181" s="38">
        <f t="shared" si="11"/>
        <v>35.96</v>
      </c>
    </row>
    <row r="182" spans="1:15" x14ac:dyDescent="0.3">
      <c r="A182" s="29" t="s">
        <v>3316</v>
      </c>
      <c r="B182" s="164" t="s">
        <v>1135</v>
      </c>
      <c r="C182" s="8" t="s">
        <v>184</v>
      </c>
      <c r="D182" s="12" t="s">
        <v>208</v>
      </c>
      <c r="E182" s="250" t="s">
        <v>4139</v>
      </c>
      <c r="F182" s="240">
        <v>8.99</v>
      </c>
      <c r="G182" s="33">
        <f>ROUNDUP(F182*Carpeta!$O$7,-2)</f>
        <v>6300</v>
      </c>
      <c r="H182" s="33">
        <f>ROUNDUP(F182*Carpeta!$O$10,-2)</f>
        <v>5900</v>
      </c>
      <c r="I182" s="2">
        <v>1</v>
      </c>
      <c r="J182" s="33">
        <f t="shared" si="9"/>
        <v>6300</v>
      </c>
      <c r="K182" s="33">
        <f t="shared" si="10"/>
        <v>5900</v>
      </c>
      <c r="L182" s="233" t="s">
        <v>3317</v>
      </c>
      <c r="M182" s="38">
        <f t="shared" si="11"/>
        <v>8.99</v>
      </c>
    </row>
    <row r="183" spans="1:15" x14ac:dyDescent="0.3">
      <c r="A183" s="29" t="s">
        <v>1435</v>
      </c>
      <c r="B183" s="139" t="s">
        <v>1101</v>
      </c>
      <c r="C183" s="19" t="s">
        <v>185</v>
      </c>
      <c r="D183" s="11" t="s">
        <v>210</v>
      </c>
      <c r="E183" s="250" t="s">
        <v>4139</v>
      </c>
      <c r="F183" s="240">
        <v>8.99</v>
      </c>
      <c r="G183" s="33">
        <f>ROUNDUP(F183*Carpeta!$O$7,-2)</f>
        <v>6300</v>
      </c>
      <c r="H183" s="33">
        <f>ROUNDUP(F183*Carpeta!$O$10,-2)</f>
        <v>5900</v>
      </c>
      <c r="I183" s="2">
        <v>1</v>
      </c>
      <c r="J183" s="16">
        <f t="shared" si="9"/>
        <v>6300</v>
      </c>
      <c r="K183" s="16">
        <f t="shared" si="10"/>
        <v>5900</v>
      </c>
      <c r="L183" s="233" t="s">
        <v>1434</v>
      </c>
      <c r="M183" s="38">
        <f t="shared" ref="M183:M198" si="12">F183*I183</f>
        <v>8.99</v>
      </c>
    </row>
    <row r="184" spans="1:15" x14ac:dyDescent="0.3">
      <c r="A184" s="4" t="s">
        <v>2563</v>
      </c>
      <c r="B184" s="163" t="s">
        <v>1134</v>
      </c>
      <c r="C184" s="19" t="s">
        <v>185</v>
      </c>
      <c r="D184" s="11" t="s">
        <v>210</v>
      </c>
      <c r="E184" s="250" t="s">
        <v>4139</v>
      </c>
      <c r="F184" s="240">
        <v>8.99</v>
      </c>
      <c r="G184" s="33">
        <f>ROUNDUP(F184*Carpeta!$O$7,-2)</f>
        <v>6300</v>
      </c>
      <c r="H184" s="33">
        <f>ROUNDUP(F184*Carpeta!$O$10,-2)</f>
        <v>5900</v>
      </c>
      <c r="I184" s="2">
        <v>1</v>
      </c>
      <c r="J184" s="33">
        <f t="shared" si="9"/>
        <v>6300</v>
      </c>
      <c r="K184" s="33">
        <f t="shared" si="10"/>
        <v>5900</v>
      </c>
      <c r="L184" s="234" t="s">
        <v>3320</v>
      </c>
      <c r="M184" s="38">
        <f t="shared" si="12"/>
        <v>8.99</v>
      </c>
    </row>
    <row r="185" spans="1:15" x14ac:dyDescent="0.3">
      <c r="A185" s="4" t="s">
        <v>3266</v>
      </c>
      <c r="B185" s="223" t="s">
        <v>2824</v>
      </c>
      <c r="C185" s="19" t="s">
        <v>185</v>
      </c>
      <c r="D185" s="11" t="s">
        <v>210</v>
      </c>
      <c r="E185" s="250" t="s">
        <v>4139</v>
      </c>
      <c r="F185" s="240">
        <v>8.99</v>
      </c>
      <c r="G185" s="33">
        <f>ROUNDUP(F185*Carpeta!$O$7,-2)</f>
        <v>6300</v>
      </c>
      <c r="H185" s="33">
        <f>ROUNDUP(F185*Carpeta!$O$10,-2)</f>
        <v>5900</v>
      </c>
      <c r="I185" s="2">
        <v>1</v>
      </c>
      <c r="J185" s="16">
        <f t="shared" si="9"/>
        <v>6300</v>
      </c>
      <c r="K185" s="16">
        <f t="shared" si="10"/>
        <v>5900</v>
      </c>
      <c r="L185" s="234" t="s">
        <v>3267</v>
      </c>
      <c r="M185" s="38">
        <f t="shared" si="12"/>
        <v>8.99</v>
      </c>
    </row>
    <row r="186" spans="1:15" x14ac:dyDescent="0.3">
      <c r="A186" s="29" t="s">
        <v>5608</v>
      </c>
      <c r="B186" s="162" t="s">
        <v>1130</v>
      </c>
      <c r="C186" s="19" t="s">
        <v>185</v>
      </c>
      <c r="D186" s="12" t="s">
        <v>208</v>
      </c>
      <c r="E186" s="250" t="s">
        <v>4139</v>
      </c>
      <c r="F186" s="240">
        <v>8.99</v>
      </c>
      <c r="G186" s="33">
        <f>ROUNDUP(F186*Carpeta!$O$7,-2)</f>
        <v>6300</v>
      </c>
      <c r="H186" s="33">
        <f>ROUNDUP(F186*Carpeta!$O$10,-2)</f>
        <v>5900</v>
      </c>
      <c r="I186" s="2">
        <v>1</v>
      </c>
      <c r="J186" s="16">
        <f t="shared" si="9"/>
        <v>6300</v>
      </c>
      <c r="K186" s="16">
        <f t="shared" si="10"/>
        <v>5900</v>
      </c>
      <c r="L186" s="234" t="s">
        <v>5609</v>
      </c>
      <c r="M186" s="38">
        <f t="shared" si="12"/>
        <v>8.99</v>
      </c>
    </row>
    <row r="187" spans="1:15" x14ac:dyDescent="0.3">
      <c r="A187" s="29" t="s">
        <v>2405</v>
      </c>
      <c r="B187" s="164" t="s">
        <v>1135</v>
      </c>
      <c r="C187" s="19" t="s">
        <v>185</v>
      </c>
      <c r="D187" s="12" t="s">
        <v>208</v>
      </c>
      <c r="E187" s="250" t="s">
        <v>4139</v>
      </c>
      <c r="F187" s="240">
        <v>8.99</v>
      </c>
      <c r="G187" s="33">
        <f>ROUNDUP(F187*Carpeta!$O$7,-2)</f>
        <v>6300</v>
      </c>
      <c r="H187" s="33">
        <f>ROUNDUP(F187*Carpeta!$O$10,-2)</f>
        <v>5900</v>
      </c>
      <c r="I187" s="2">
        <v>1</v>
      </c>
      <c r="J187" s="33">
        <f t="shared" si="9"/>
        <v>6300</v>
      </c>
      <c r="K187" s="33">
        <f t="shared" si="10"/>
        <v>5900</v>
      </c>
      <c r="L187" s="233" t="s">
        <v>2404</v>
      </c>
      <c r="M187" s="38">
        <f t="shared" si="12"/>
        <v>8.99</v>
      </c>
    </row>
    <row r="188" spans="1:15" x14ac:dyDescent="0.3">
      <c r="A188" s="4" t="s">
        <v>2103</v>
      </c>
      <c r="B188" s="259" t="s">
        <v>4820</v>
      </c>
      <c r="C188" s="10" t="s">
        <v>625</v>
      </c>
      <c r="D188" s="11" t="s">
        <v>210</v>
      </c>
      <c r="E188" s="250" t="s">
        <v>4139</v>
      </c>
      <c r="F188" s="240">
        <v>8.99</v>
      </c>
      <c r="G188" s="33">
        <f>ROUNDUP(F188*Carpeta!$O$7,-2)</f>
        <v>6300</v>
      </c>
      <c r="H188" s="33">
        <f>ROUNDUP(F188*Carpeta!$O$10,-2)</f>
        <v>5900</v>
      </c>
      <c r="I188" s="2">
        <v>1</v>
      </c>
      <c r="J188" s="33">
        <f t="shared" si="9"/>
        <v>6300</v>
      </c>
      <c r="K188" s="33">
        <f t="shared" si="10"/>
        <v>5900</v>
      </c>
      <c r="L188" s="234" t="s">
        <v>5380</v>
      </c>
      <c r="M188" s="38">
        <f t="shared" si="12"/>
        <v>8.99</v>
      </c>
      <c r="O188" s="42"/>
    </row>
    <row r="189" spans="1:15" x14ac:dyDescent="0.3">
      <c r="A189" s="29" t="s">
        <v>1914</v>
      </c>
      <c r="B189" s="120" t="s">
        <v>1074</v>
      </c>
      <c r="C189" s="22" t="s">
        <v>651</v>
      </c>
      <c r="D189" s="12" t="s">
        <v>208</v>
      </c>
      <c r="E189" s="250" t="s">
        <v>4139</v>
      </c>
      <c r="F189" s="240">
        <v>8.99</v>
      </c>
      <c r="G189" s="33">
        <f>ROUNDUP(F189*Carpeta!$O$7,-2)</f>
        <v>6300</v>
      </c>
      <c r="H189" s="33">
        <f>ROUNDUP(F189*Carpeta!$O$10,-2)</f>
        <v>5900</v>
      </c>
      <c r="I189" s="2">
        <v>1</v>
      </c>
      <c r="J189" s="33">
        <f t="shared" si="9"/>
        <v>6300</v>
      </c>
      <c r="K189" s="33">
        <f t="shared" si="10"/>
        <v>5900</v>
      </c>
      <c r="L189" s="251" t="s">
        <v>5295</v>
      </c>
      <c r="M189" s="38">
        <f t="shared" si="12"/>
        <v>8.99</v>
      </c>
    </row>
    <row r="190" spans="1:15" x14ac:dyDescent="0.3">
      <c r="A190" s="4" t="s">
        <v>3464</v>
      </c>
      <c r="B190" s="159" t="s">
        <v>1127</v>
      </c>
      <c r="C190" s="19" t="s">
        <v>655</v>
      </c>
      <c r="D190" s="11" t="s">
        <v>210</v>
      </c>
      <c r="E190" s="250" t="s">
        <v>4140</v>
      </c>
      <c r="F190" s="240">
        <v>8.99</v>
      </c>
      <c r="G190" s="33">
        <f>ROUNDUP(F190*Carpeta!$O$7,-2)</f>
        <v>6300</v>
      </c>
      <c r="H190" s="33">
        <f>ROUNDUP(F190*Carpeta!$O$10,-2)</f>
        <v>5900</v>
      </c>
      <c r="I190" s="2">
        <v>1</v>
      </c>
      <c r="J190" s="16">
        <f t="shared" si="9"/>
        <v>6300</v>
      </c>
      <c r="K190" s="16">
        <f t="shared" si="10"/>
        <v>5900</v>
      </c>
      <c r="L190" s="233" t="s">
        <v>3463</v>
      </c>
      <c r="M190" s="38">
        <f t="shared" si="12"/>
        <v>8.99</v>
      </c>
    </row>
    <row r="191" spans="1:15" x14ac:dyDescent="0.3">
      <c r="A191" s="29" t="s">
        <v>89</v>
      </c>
      <c r="B191" s="146" t="s">
        <v>1108</v>
      </c>
      <c r="C191" s="19" t="s">
        <v>655</v>
      </c>
      <c r="D191" s="13" t="s">
        <v>209</v>
      </c>
      <c r="E191" s="250" t="s">
        <v>4140</v>
      </c>
      <c r="F191" s="240">
        <v>8.99</v>
      </c>
      <c r="G191" s="33">
        <f>ROUNDUP(F191*Carpeta!$O$7,-2)</f>
        <v>6300</v>
      </c>
      <c r="H191" s="33">
        <f>ROUNDUP(F191*Carpeta!$O$10,-2)</f>
        <v>5900</v>
      </c>
      <c r="I191" s="2">
        <v>1</v>
      </c>
      <c r="J191" s="33">
        <f t="shared" si="9"/>
        <v>6300</v>
      </c>
      <c r="K191" s="33">
        <f t="shared" si="10"/>
        <v>5900</v>
      </c>
      <c r="L191" s="233" t="s">
        <v>5612</v>
      </c>
      <c r="M191" s="38">
        <f t="shared" si="12"/>
        <v>8.99</v>
      </c>
    </row>
    <row r="192" spans="1:15" x14ac:dyDescent="0.3">
      <c r="A192" s="4" t="s">
        <v>3040</v>
      </c>
      <c r="B192" s="163" t="s">
        <v>1134</v>
      </c>
      <c r="C192" s="14" t="s">
        <v>767</v>
      </c>
      <c r="D192" s="11" t="s">
        <v>210</v>
      </c>
      <c r="E192" s="250" t="s">
        <v>4139</v>
      </c>
      <c r="F192" s="240">
        <v>8.99</v>
      </c>
      <c r="G192" s="33">
        <f>ROUNDUP(F192*Carpeta!$O$7,-2)</f>
        <v>6300</v>
      </c>
      <c r="H192" s="33">
        <f>ROUNDUP(F192*Carpeta!$O$10,-2)</f>
        <v>5900</v>
      </c>
      <c r="I192" s="2">
        <v>1</v>
      </c>
      <c r="J192" s="33">
        <f t="shared" si="9"/>
        <v>6300</v>
      </c>
      <c r="K192" s="33">
        <f t="shared" si="10"/>
        <v>5900</v>
      </c>
      <c r="L192" s="234" t="s">
        <v>3041</v>
      </c>
      <c r="M192" s="38">
        <f t="shared" si="12"/>
        <v>8.99</v>
      </c>
    </row>
    <row r="193" spans="1:15" x14ac:dyDescent="0.3">
      <c r="A193" s="4" t="s">
        <v>3788</v>
      </c>
      <c r="B193" s="143" t="s">
        <v>1105</v>
      </c>
      <c r="C193" s="14" t="s">
        <v>767</v>
      </c>
      <c r="D193" s="12" t="s">
        <v>208</v>
      </c>
      <c r="E193" s="250" t="s">
        <v>4139</v>
      </c>
      <c r="F193" s="240">
        <v>8.99</v>
      </c>
      <c r="G193" s="33">
        <f>ROUNDUP(F193*Carpeta!$O$7,-2)</f>
        <v>6300</v>
      </c>
      <c r="H193" s="33">
        <f>ROUNDUP(F193*Carpeta!$O$10,-2)</f>
        <v>5900</v>
      </c>
      <c r="I193" s="2">
        <v>1</v>
      </c>
      <c r="J193" s="16">
        <f t="shared" si="9"/>
        <v>6300</v>
      </c>
      <c r="K193" s="16">
        <f t="shared" si="10"/>
        <v>5900</v>
      </c>
      <c r="L193" s="233" t="s">
        <v>3787</v>
      </c>
      <c r="M193" s="38">
        <f t="shared" si="12"/>
        <v>8.99</v>
      </c>
    </row>
    <row r="194" spans="1:15" x14ac:dyDescent="0.3">
      <c r="A194" s="29" t="s">
        <v>2374</v>
      </c>
      <c r="B194" s="101" t="s">
        <v>1033</v>
      </c>
      <c r="C194" s="6" t="s">
        <v>769</v>
      </c>
      <c r="D194" s="12" t="s">
        <v>208</v>
      </c>
      <c r="E194" s="250" t="s">
        <v>4139</v>
      </c>
      <c r="F194" s="240">
        <v>8.99</v>
      </c>
      <c r="G194" s="33">
        <f>ROUNDUP(F194*Carpeta!$O$7,-2)</f>
        <v>6300</v>
      </c>
      <c r="H194" s="33">
        <f>ROUNDUP(F194*Carpeta!$O$10,-2)</f>
        <v>5900</v>
      </c>
      <c r="I194" s="2">
        <v>1</v>
      </c>
      <c r="J194" s="33">
        <f t="shared" ref="J194:J256" si="13">G194*I194</f>
        <v>6300</v>
      </c>
      <c r="K194" s="33">
        <f t="shared" ref="K194:K256" si="14">H194*I194</f>
        <v>5900</v>
      </c>
      <c r="L194" s="233" t="s">
        <v>2373</v>
      </c>
      <c r="M194" s="38">
        <f t="shared" si="12"/>
        <v>8.99</v>
      </c>
    </row>
    <row r="195" spans="1:15" x14ac:dyDescent="0.3">
      <c r="A195" s="4" t="s">
        <v>1931</v>
      </c>
      <c r="B195" s="140" t="s">
        <v>1102</v>
      </c>
      <c r="C195" s="6" t="s">
        <v>769</v>
      </c>
      <c r="D195" s="12" t="s">
        <v>208</v>
      </c>
      <c r="E195" s="250" t="s">
        <v>4140</v>
      </c>
      <c r="F195" s="240">
        <v>8.99</v>
      </c>
      <c r="G195" s="33">
        <f>ROUNDUP(F195*Carpeta!$O$7,-2)</f>
        <v>6300</v>
      </c>
      <c r="H195" s="33">
        <f>ROUNDUP(F195*Carpeta!$O$10,-2)</f>
        <v>5900</v>
      </c>
      <c r="I195" s="2">
        <v>1</v>
      </c>
      <c r="J195" s="33">
        <f t="shared" si="13"/>
        <v>6300</v>
      </c>
      <c r="K195" s="33">
        <f t="shared" si="14"/>
        <v>5900</v>
      </c>
      <c r="L195" s="234" t="s">
        <v>1932</v>
      </c>
      <c r="M195" s="38">
        <f t="shared" si="12"/>
        <v>8.99</v>
      </c>
    </row>
    <row r="196" spans="1:15" x14ac:dyDescent="0.3">
      <c r="A196" s="35" t="s">
        <v>2970</v>
      </c>
      <c r="B196" s="227" t="s">
        <v>2945</v>
      </c>
      <c r="C196" s="6" t="s">
        <v>769</v>
      </c>
      <c r="D196" s="12" t="s">
        <v>208</v>
      </c>
      <c r="E196" s="250" t="s">
        <v>4139</v>
      </c>
      <c r="F196" s="240">
        <v>8.99</v>
      </c>
      <c r="G196" s="33">
        <f>ROUNDUP(F196*Carpeta!$O$7,-2)</f>
        <v>6300</v>
      </c>
      <c r="H196" s="33">
        <f>ROUNDUP(F196*Carpeta!$O$10,-2)</f>
        <v>5900</v>
      </c>
      <c r="I196" s="2">
        <v>2</v>
      </c>
      <c r="J196" s="16">
        <f t="shared" si="13"/>
        <v>12600</v>
      </c>
      <c r="K196" s="16">
        <f t="shared" si="14"/>
        <v>11800</v>
      </c>
      <c r="L196" s="233" t="s">
        <v>2971</v>
      </c>
      <c r="M196" s="38">
        <f t="shared" si="12"/>
        <v>17.98</v>
      </c>
      <c r="O196" s="56"/>
    </row>
    <row r="197" spans="1:15" x14ac:dyDescent="0.3">
      <c r="A197" s="21" t="s">
        <v>3735</v>
      </c>
      <c r="B197" s="242" t="s">
        <v>3740</v>
      </c>
      <c r="C197" s="6" t="s">
        <v>769</v>
      </c>
      <c r="D197" s="12" t="s">
        <v>208</v>
      </c>
      <c r="E197" s="250" t="s">
        <v>4139</v>
      </c>
      <c r="F197" s="240">
        <v>8.99</v>
      </c>
      <c r="G197" s="33">
        <f>ROUNDUP(F197*Carpeta!$O$7,-2)</f>
        <v>6300</v>
      </c>
      <c r="H197" s="33">
        <f>ROUNDUP(F197*Carpeta!$O$10,-2)</f>
        <v>5900</v>
      </c>
      <c r="I197" s="2">
        <v>3</v>
      </c>
      <c r="J197" s="16">
        <f t="shared" si="13"/>
        <v>18900</v>
      </c>
      <c r="K197" s="16">
        <f t="shared" si="14"/>
        <v>17700</v>
      </c>
      <c r="L197" s="39" t="s">
        <v>3734</v>
      </c>
      <c r="M197" s="38">
        <f t="shared" si="12"/>
        <v>26.97</v>
      </c>
    </row>
    <row r="198" spans="1:15" x14ac:dyDescent="0.3">
      <c r="A198" s="4" t="s">
        <v>3735</v>
      </c>
      <c r="B198" s="242" t="s">
        <v>3740</v>
      </c>
      <c r="C198" s="6" t="s">
        <v>769</v>
      </c>
      <c r="D198" s="12" t="s">
        <v>208</v>
      </c>
      <c r="E198" s="250" t="s">
        <v>4139</v>
      </c>
      <c r="F198" s="240">
        <v>8.99</v>
      </c>
      <c r="G198" s="33">
        <f>ROUNDUP(F198*Carpeta!$O$7,-2)</f>
        <v>6300</v>
      </c>
      <c r="H198" s="33">
        <f>ROUNDUP(F198*Carpeta!$O$10,-2)</f>
        <v>5900</v>
      </c>
      <c r="I198" s="2">
        <v>1</v>
      </c>
      <c r="J198" s="16">
        <f t="shared" si="13"/>
        <v>6300</v>
      </c>
      <c r="K198" s="16">
        <f t="shared" si="14"/>
        <v>5900</v>
      </c>
      <c r="L198" s="39" t="s">
        <v>3753</v>
      </c>
      <c r="M198" s="38">
        <f t="shared" si="12"/>
        <v>8.99</v>
      </c>
    </row>
    <row r="199" spans="1:15" x14ac:dyDescent="0.3">
      <c r="A199" s="4" t="s">
        <v>4776</v>
      </c>
      <c r="B199" s="242" t="s">
        <v>3740</v>
      </c>
      <c r="C199" s="6" t="s">
        <v>769</v>
      </c>
      <c r="D199" s="12" t="s">
        <v>208</v>
      </c>
      <c r="E199" s="250" t="s">
        <v>4139</v>
      </c>
      <c r="F199" s="240">
        <v>8.99</v>
      </c>
      <c r="G199" s="33">
        <f>ROUNDUP(F199*Carpeta!$O$7,-2)</f>
        <v>6300</v>
      </c>
      <c r="H199" s="33">
        <f>ROUNDUP(F199*Carpeta!$O$10,-2)</f>
        <v>5900</v>
      </c>
      <c r="I199" s="2">
        <v>1</v>
      </c>
      <c r="J199" s="16">
        <f t="shared" si="13"/>
        <v>6300</v>
      </c>
      <c r="K199" s="16">
        <f t="shared" si="14"/>
        <v>5900</v>
      </c>
      <c r="L199" s="39" t="s">
        <v>5600</v>
      </c>
      <c r="M199" s="38" t="s">
        <v>4894</v>
      </c>
    </row>
    <row r="200" spans="1:15" x14ac:dyDescent="0.3">
      <c r="A200" s="29" t="s">
        <v>5653</v>
      </c>
      <c r="B200" s="164" t="s">
        <v>1135</v>
      </c>
      <c r="C200" s="9" t="s">
        <v>182</v>
      </c>
      <c r="D200" s="12" t="s">
        <v>208</v>
      </c>
      <c r="E200" s="250" t="s">
        <v>4139</v>
      </c>
      <c r="F200" s="240">
        <v>8.49</v>
      </c>
      <c r="G200" s="33">
        <f>ROUNDUP(F200*Carpeta!$O$7,-2)</f>
        <v>6000</v>
      </c>
      <c r="H200" s="33">
        <f>ROUNDUP(F200*Carpeta!$O$10,-2)</f>
        <v>5600</v>
      </c>
      <c r="I200" s="2">
        <v>1</v>
      </c>
      <c r="J200" s="16">
        <f t="shared" si="13"/>
        <v>6000</v>
      </c>
      <c r="K200" s="16">
        <f t="shared" si="14"/>
        <v>5600</v>
      </c>
      <c r="L200" s="233" t="s">
        <v>5652</v>
      </c>
      <c r="M200" s="38">
        <f t="shared" ref="M200:M262" si="15">F200*I200</f>
        <v>8.49</v>
      </c>
    </row>
    <row r="201" spans="1:15" x14ac:dyDescent="0.3">
      <c r="A201" s="29" t="s">
        <v>1826</v>
      </c>
      <c r="B201" s="156" t="s">
        <v>1124</v>
      </c>
      <c r="C201" s="10" t="s">
        <v>181</v>
      </c>
      <c r="D201" s="11" t="s">
        <v>210</v>
      </c>
      <c r="E201" s="250" t="s">
        <v>4139</v>
      </c>
      <c r="F201" s="240">
        <v>7.99</v>
      </c>
      <c r="G201" s="33">
        <f>ROUNDUP(F201*Carpeta!$O$7,-2)</f>
        <v>5600</v>
      </c>
      <c r="H201" s="33">
        <f>ROUNDUP(F201*Carpeta!$O$10,-2)</f>
        <v>5200</v>
      </c>
      <c r="I201" s="2">
        <v>1</v>
      </c>
      <c r="J201" s="16">
        <f t="shared" si="13"/>
        <v>5600</v>
      </c>
      <c r="K201" s="16">
        <f t="shared" si="14"/>
        <v>5200</v>
      </c>
      <c r="L201" s="234" t="s">
        <v>1825</v>
      </c>
      <c r="M201" s="38">
        <f t="shared" si="15"/>
        <v>7.99</v>
      </c>
    </row>
    <row r="202" spans="1:15" x14ac:dyDescent="0.3">
      <c r="A202" s="21" t="s">
        <v>3721</v>
      </c>
      <c r="B202" s="242" t="s">
        <v>3740</v>
      </c>
      <c r="C202" s="10" t="s">
        <v>181</v>
      </c>
      <c r="D202" s="12" t="s">
        <v>208</v>
      </c>
      <c r="E202" s="250" t="s">
        <v>4140</v>
      </c>
      <c r="F202" s="240">
        <v>7.99</v>
      </c>
      <c r="G202" s="33">
        <f>ROUNDUP(F202*Carpeta!$O$7,-2)</f>
        <v>5600</v>
      </c>
      <c r="H202" s="33">
        <f>ROUNDUP(F202*Carpeta!$O$10,-2)</f>
        <v>5200</v>
      </c>
      <c r="I202" s="2">
        <v>1</v>
      </c>
      <c r="J202" s="16">
        <f t="shared" si="13"/>
        <v>5600</v>
      </c>
      <c r="K202" s="16">
        <f t="shared" si="14"/>
        <v>5200</v>
      </c>
      <c r="L202" s="39" t="s">
        <v>3739</v>
      </c>
      <c r="M202" s="38">
        <f t="shared" si="15"/>
        <v>7.99</v>
      </c>
    </row>
    <row r="203" spans="1:15" x14ac:dyDescent="0.3">
      <c r="A203" s="4" t="s">
        <v>4483</v>
      </c>
      <c r="B203" s="252" t="s">
        <v>4793</v>
      </c>
      <c r="C203" s="10" t="s">
        <v>181</v>
      </c>
      <c r="D203" s="12" t="s">
        <v>208</v>
      </c>
      <c r="E203" s="250" t="s">
        <v>4139</v>
      </c>
      <c r="F203" s="240">
        <v>7.99</v>
      </c>
      <c r="G203" s="33">
        <f>ROUNDUP(F203*Carpeta!$O$7,-2)</f>
        <v>5600</v>
      </c>
      <c r="H203" s="33">
        <f>ROUNDUP(F203*Carpeta!$O$10,-2)</f>
        <v>5200</v>
      </c>
      <c r="I203" s="2">
        <v>1</v>
      </c>
      <c r="J203" s="16">
        <f t="shared" si="13"/>
        <v>5600</v>
      </c>
      <c r="K203" s="16">
        <f t="shared" si="14"/>
        <v>5200</v>
      </c>
      <c r="L203" s="233" t="s">
        <v>4484</v>
      </c>
      <c r="M203" s="38">
        <f t="shared" si="15"/>
        <v>7.99</v>
      </c>
    </row>
    <row r="204" spans="1:15" x14ac:dyDescent="0.3">
      <c r="A204" s="29" t="s">
        <v>5606</v>
      </c>
      <c r="B204" s="162" t="s">
        <v>1130</v>
      </c>
      <c r="C204" s="9" t="s">
        <v>182</v>
      </c>
      <c r="D204" s="11" t="s">
        <v>210</v>
      </c>
      <c r="E204" s="250" t="s">
        <v>4139</v>
      </c>
      <c r="F204" s="240">
        <v>7.99</v>
      </c>
      <c r="G204" s="33">
        <f>ROUNDUP(F204*Carpeta!$O$7,-2)</f>
        <v>5600</v>
      </c>
      <c r="H204" s="33">
        <f>ROUNDUP(F204*Carpeta!$O$10,-2)</f>
        <v>5200</v>
      </c>
      <c r="I204" s="2">
        <v>1</v>
      </c>
      <c r="J204" s="16">
        <f t="shared" si="13"/>
        <v>5600</v>
      </c>
      <c r="K204" s="16">
        <f t="shared" si="14"/>
        <v>5200</v>
      </c>
      <c r="L204" s="234" t="s">
        <v>5607</v>
      </c>
      <c r="M204" s="38">
        <f t="shared" si="15"/>
        <v>7.99</v>
      </c>
    </row>
    <row r="205" spans="1:15" x14ac:dyDescent="0.3">
      <c r="A205" s="35" t="s">
        <v>3184</v>
      </c>
      <c r="B205" s="177" t="s">
        <v>1800</v>
      </c>
      <c r="C205" s="9" t="s">
        <v>182</v>
      </c>
      <c r="D205" s="11" t="s">
        <v>210</v>
      </c>
      <c r="E205" s="250" t="s">
        <v>4139</v>
      </c>
      <c r="F205" s="240">
        <v>7.99</v>
      </c>
      <c r="G205" s="33">
        <f>ROUNDUP(F205*Carpeta!$O$7,-2)</f>
        <v>5600</v>
      </c>
      <c r="H205" s="33">
        <f>ROUNDUP(F205*Carpeta!$O$10,-2)</f>
        <v>5200</v>
      </c>
      <c r="I205" s="2">
        <v>1</v>
      </c>
      <c r="J205" s="16">
        <f t="shared" si="13"/>
        <v>5600</v>
      </c>
      <c r="K205" s="16">
        <f t="shared" si="14"/>
        <v>5200</v>
      </c>
      <c r="L205" s="233" t="s">
        <v>3185</v>
      </c>
      <c r="M205" s="38">
        <f t="shared" si="15"/>
        <v>7.99</v>
      </c>
    </row>
    <row r="206" spans="1:15" x14ac:dyDescent="0.3">
      <c r="A206" s="29" t="s">
        <v>5696</v>
      </c>
      <c r="B206" s="275" t="s">
        <v>5622</v>
      </c>
      <c r="C206" s="9" t="s">
        <v>182</v>
      </c>
      <c r="D206" s="11" t="s">
        <v>210</v>
      </c>
      <c r="E206" s="250" t="s">
        <v>4139</v>
      </c>
      <c r="F206" s="240">
        <v>7.99</v>
      </c>
      <c r="G206" s="33">
        <f>ROUNDUP(F206*Carpeta!$O$7,-2)</f>
        <v>5600</v>
      </c>
      <c r="H206" s="33">
        <f>ROUNDUP(F206*Carpeta!$O$10,-2)</f>
        <v>5200</v>
      </c>
      <c r="I206" s="2">
        <v>1</v>
      </c>
      <c r="J206" s="16">
        <f t="shared" si="13"/>
        <v>5600</v>
      </c>
      <c r="K206" s="16">
        <f t="shared" si="14"/>
        <v>5200</v>
      </c>
      <c r="L206" s="233" t="s">
        <v>5695</v>
      </c>
      <c r="M206" s="38">
        <f t="shared" si="15"/>
        <v>7.99</v>
      </c>
    </row>
    <row r="207" spans="1:15" x14ac:dyDescent="0.3">
      <c r="A207" s="4" t="s">
        <v>1939</v>
      </c>
      <c r="B207" s="140" t="s">
        <v>1102</v>
      </c>
      <c r="C207" s="9" t="s">
        <v>182</v>
      </c>
      <c r="D207" s="12" t="s">
        <v>208</v>
      </c>
      <c r="E207" s="250" t="s">
        <v>4139</v>
      </c>
      <c r="F207" s="240">
        <v>7.99</v>
      </c>
      <c r="G207" s="33">
        <f>ROUNDUP(F207*Carpeta!$O$7,-2)</f>
        <v>5600</v>
      </c>
      <c r="H207" s="33">
        <f>ROUNDUP(F207*Carpeta!$O$10,-2)</f>
        <v>5200</v>
      </c>
      <c r="I207" s="2">
        <v>2</v>
      </c>
      <c r="J207" s="33">
        <f t="shared" si="13"/>
        <v>11200</v>
      </c>
      <c r="K207" s="33">
        <f t="shared" si="14"/>
        <v>10400</v>
      </c>
      <c r="L207" s="234" t="s">
        <v>1940</v>
      </c>
      <c r="M207" s="38">
        <f t="shared" si="15"/>
        <v>15.98</v>
      </c>
    </row>
    <row r="208" spans="1:15" x14ac:dyDescent="0.3">
      <c r="A208" s="4" t="s">
        <v>1835</v>
      </c>
      <c r="B208" s="155" t="s">
        <v>1123</v>
      </c>
      <c r="C208" s="9" t="s">
        <v>182</v>
      </c>
      <c r="D208" s="12" t="s">
        <v>208</v>
      </c>
      <c r="E208" s="250" t="s">
        <v>4139</v>
      </c>
      <c r="F208" s="240">
        <v>7.99</v>
      </c>
      <c r="G208" s="33">
        <f>ROUNDUP(F208*Carpeta!$O$7,-2)</f>
        <v>5600</v>
      </c>
      <c r="H208" s="33">
        <f>ROUNDUP(F208*Carpeta!$O$10,-2)</f>
        <v>5200</v>
      </c>
      <c r="I208" s="2">
        <v>1</v>
      </c>
      <c r="J208" s="16">
        <f t="shared" si="13"/>
        <v>5600</v>
      </c>
      <c r="K208" s="16">
        <f t="shared" si="14"/>
        <v>5200</v>
      </c>
      <c r="L208" s="233" t="s">
        <v>1836</v>
      </c>
      <c r="M208" s="38">
        <f t="shared" si="15"/>
        <v>7.99</v>
      </c>
    </row>
    <row r="209" spans="1:13" x14ac:dyDescent="0.3">
      <c r="A209" s="21" t="s">
        <v>3716</v>
      </c>
      <c r="B209" s="242" t="s">
        <v>3740</v>
      </c>
      <c r="C209" s="9" t="s">
        <v>182</v>
      </c>
      <c r="D209" s="13" t="s">
        <v>209</v>
      </c>
      <c r="E209" s="250" t="s">
        <v>4140</v>
      </c>
      <c r="F209" s="240">
        <v>7.99</v>
      </c>
      <c r="G209" s="33">
        <f>ROUNDUP(F209*Carpeta!$O$7,-2)</f>
        <v>5600</v>
      </c>
      <c r="H209" s="33">
        <f>ROUNDUP(F209*Carpeta!$O$10,-2)</f>
        <v>5200</v>
      </c>
      <c r="I209" s="2">
        <v>1</v>
      </c>
      <c r="J209" s="16">
        <f t="shared" si="13"/>
        <v>5600</v>
      </c>
      <c r="K209" s="16">
        <f t="shared" si="14"/>
        <v>5200</v>
      </c>
      <c r="L209" s="39" t="s">
        <v>5587</v>
      </c>
      <c r="M209" s="38">
        <f t="shared" si="15"/>
        <v>7.99</v>
      </c>
    </row>
    <row r="210" spans="1:13" x14ac:dyDescent="0.3">
      <c r="A210" s="4" t="s">
        <v>5931</v>
      </c>
      <c r="B210" s="279" t="s">
        <v>5890</v>
      </c>
      <c r="C210" s="22" t="s">
        <v>183</v>
      </c>
      <c r="D210" s="12" t="s">
        <v>208</v>
      </c>
      <c r="E210" s="250" t="s">
        <v>4139</v>
      </c>
      <c r="F210" s="240">
        <v>7.99</v>
      </c>
      <c r="G210" s="33">
        <f>ROUNDUP(F210*Carpeta!$O$7,-2)</f>
        <v>5600</v>
      </c>
      <c r="H210" s="33">
        <f>ROUNDUP(F210*Carpeta!$O$10,-2)</f>
        <v>5200</v>
      </c>
      <c r="I210" s="2">
        <v>1</v>
      </c>
      <c r="J210" s="33">
        <f t="shared" si="13"/>
        <v>5600</v>
      </c>
      <c r="K210" s="33">
        <f t="shared" si="14"/>
        <v>5200</v>
      </c>
      <c r="L210" s="234" t="s">
        <v>5930</v>
      </c>
      <c r="M210" s="170">
        <f t="shared" si="15"/>
        <v>7.99</v>
      </c>
    </row>
    <row r="211" spans="1:13" x14ac:dyDescent="0.3">
      <c r="A211" s="29" t="s">
        <v>5684</v>
      </c>
      <c r="B211" s="275" t="s">
        <v>5622</v>
      </c>
      <c r="C211" s="8" t="s">
        <v>184</v>
      </c>
      <c r="D211" s="11" t="s">
        <v>210</v>
      </c>
      <c r="E211" s="250" t="s">
        <v>4139</v>
      </c>
      <c r="F211" s="240">
        <v>7.99</v>
      </c>
      <c r="G211" s="33">
        <f>ROUNDUP(F211*Carpeta!$O$7,-2)</f>
        <v>5600</v>
      </c>
      <c r="H211" s="33">
        <f>ROUNDUP(F211*Carpeta!$O$10,-2)</f>
        <v>5200</v>
      </c>
      <c r="I211" s="2">
        <v>3</v>
      </c>
      <c r="J211" s="16">
        <f t="shared" si="13"/>
        <v>16800</v>
      </c>
      <c r="K211" s="16">
        <f t="shared" si="14"/>
        <v>15600</v>
      </c>
      <c r="L211" s="233" t="s">
        <v>5683</v>
      </c>
      <c r="M211" s="38">
        <f t="shared" si="15"/>
        <v>23.97</v>
      </c>
    </row>
    <row r="212" spans="1:13" x14ac:dyDescent="0.3">
      <c r="A212" s="35" t="s">
        <v>3070</v>
      </c>
      <c r="B212" s="150" t="s">
        <v>1582</v>
      </c>
      <c r="C212" s="8" t="s">
        <v>184</v>
      </c>
      <c r="D212" s="12" t="s">
        <v>208</v>
      </c>
      <c r="E212" s="250" t="s">
        <v>4140</v>
      </c>
      <c r="F212" s="240">
        <v>7.99</v>
      </c>
      <c r="G212" s="33">
        <f>ROUNDUP(F212*Carpeta!$O$7,-2)</f>
        <v>5600</v>
      </c>
      <c r="H212" s="33">
        <f>ROUNDUP(F212*Carpeta!$O$10,-2)</f>
        <v>5200</v>
      </c>
      <c r="I212" s="2">
        <v>1</v>
      </c>
      <c r="J212" s="16">
        <f t="shared" si="13"/>
        <v>5600</v>
      </c>
      <c r="K212" s="16">
        <f t="shared" si="14"/>
        <v>5200</v>
      </c>
      <c r="L212" s="233" t="s">
        <v>3069</v>
      </c>
      <c r="M212" s="38">
        <f t="shared" si="15"/>
        <v>7.99</v>
      </c>
    </row>
    <row r="213" spans="1:13" x14ac:dyDescent="0.3">
      <c r="A213" s="35" t="s">
        <v>2851</v>
      </c>
      <c r="B213" s="176" t="s">
        <v>1798</v>
      </c>
      <c r="C213" s="8" t="s">
        <v>184</v>
      </c>
      <c r="D213" s="228" t="s">
        <v>3049</v>
      </c>
      <c r="E213" s="250" t="s">
        <v>4140</v>
      </c>
      <c r="F213" s="240">
        <v>7.99</v>
      </c>
      <c r="G213" s="33">
        <f>ROUNDUP(F213*Carpeta!$O$7,-2)</f>
        <v>5600</v>
      </c>
      <c r="H213" s="33">
        <f>ROUNDUP(F213*Carpeta!$O$10,-2)</f>
        <v>5200</v>
      </c>
      <c r="I213" s="2">
        <v>1</v>
      </c>
      <c r="J213" s="16">
        <f t="shared" si="13"/>
        <v>5600</v>
      </c>
      <c r="K213" s="16">
        <f t="shared" si="14"/>
        <v>5200</v>
      </c>
      <c r="L213" s="233" t="s">
        <v>3689</v>
      </c>
      <c r="M213" s="38">
        <f t="shared" si="15"/>
        <v>7.99</v>
      </c>
    </row>
    <row r="214" spans="1:13" x14ac:dyDescent="0.3">
      <c r="A214" s="21" t="s">
        <v>3425</v>
      </c>
      <c r="B214" s="159" t="s">
        <v>1127</v>
      </c>
      <c r="C214" s="19" t="s">
        <v>185</v>
      </c>
      <c r="D214" s="11" t="s">
        <v>210</v>
      </c>
      <c r="E214" s="250" t="s">
        <v>4139</v>
      </c>
      <c r="F214" s="240">
        <v>7.99</v>
      </c>
      <c r="G214" s="33">
        <f>ROUNDUP(F214*Carpeta!$O$7,-2)</f>
        <v>5600</v>
      </c>
      <c r="H214" s="33">
        <f>ROUNDUP(F214*Carpeta!$O$10,-2)</f>
        <v>5200</v>
      </c>
      <c r="I214" s="2">
        <v>1</v>
      </c>
      <c r="J214" s="33">
        <f t="shared" si="13"/>
        <v>5600</v>
      </c>
      <c r="K214" s="33">
        <f t="shared" si="14"/>
        <v>5200</v>
      </c>
      <c r="L214" s="234" t="s">
        <v>4720</v>
      </c>
      <c r="M214" s="38">
        <f t="shared" si="15"/>
        <v>7.99</v>
      </c>
    </row>
    <row r="215" spans="1:13" x14ac:dyDescent="0.3">
      <c r="A215" s="4" t="s">
        <v>3731</v>
      </c>
      <c r="B215" s="242" t="s">
        <v>3740</v>
      </c>
      <c r="C215" s="19" t="s">
        <v>185</v>
      </c>
      <c r="D215" s="11" t="s">
        <v>210</v>
      </c>
      <c r="E215" s="250" t="s">
        <v>4139</v>
      </c>
      <c r="F215" s="240">
        <v>7.99</v>
      </c>
      <c r="G215" s="33">
        <f>ROUNDUP(F215*Carpeta!$O$7,-2)</f>
        <v>5600</v>
      </c>
      <c r="H215" s="33">
        <f>ROUNDUP(F215*Carpeta!$O$10,-2)</f>
        <v>5200</v>
      </c>
      <c r="I215" s="2">
        <v>2</v>
      </c>
      <c r="J215" s="16">
        <f t="shared" si="13"/>
        <v>11200</v>
      </c>
      <c r="K215" s="16">
        <f t="shared" si="14"/>
        <v>10400</v>
      </c>
      <c r="L215" s="39" t="s">
        <v>3730</v>
      </c>
      <c r="M215" s="38">
        <f t="shared" si="15"/>
        <v>15.98</v>
      </c>
    </row>
    <row r="216" spans="1:13" x14ac:dyDescent="0.3">
      <c r="A216" s="29" t="s">
        <v>2559</v>
      </c>
      <c r="B216" s="101" t="s">
        <v>1033</v>
      </c>
      <c r="C216" s="19" t="s">
        <v>185</v>
      </c>
      <c r="D216" s="12" t="s">
        <v>208</v>
      </c>
      <c r="E216" s="250" t="s">
        <v>4140</v>
      </c>
      <c r="F216" s="240">
        <v>7.99</v>
      </c>
      <c r="G216" s="33">
        <f>ROUNDUP(F216*Carpeta!$O$7,-2)</f>
        <v>5600</v>
      </c>
      <c r="H216" s="33">
        <f>ROUNDUP(F216*Carpeta!$O$10,-2)</f>
        <v>5200</v>
      </c>
      <c r="I216" s="2">
        <v>1</v>
      </c>
      <c r="J216" s="16">
        <f t="shared" si="13"/>
        <v>5600</v>
      </c>
      <c r="K216" s="16">
        <f t="shared" si="14"/>
        <v>5200</v>
      </c>
      <c r="L216" s="234" t="s">
        <v>2558</v>
      </c>
      <c r="M216" s="38">
        <f t="shared" si="15"/>
        <v>7.99</v>
      </c>
    </row>
    <row r="217" spans="1:13" x14ac:dyDescent="0.3">
      <c r="A217" s="4" t="s">
        <v>1669</v>
      </c>
      <c r="B217" s="144" t="s">
        <v>1106</v>
      </c>
      <c r="C217" s="19" t="s">
        <v>185</v>
      </c>
      <c r="D217" s="12" t="s">
        <v>208</v>
      </c>
      <c r="E217" s="250" t="s">
        <v>4140</v>
      </c>
      <c r="F217" s="240">
        <v>7.99</v>
      </c>
      <c r="G217" s="33">
        <f>ROUNDUP(F217*Carpeta!$O$7,-2)</f>
        <v>5600</v>
      </c>
      <c r="H217" s="33">
        <f>ROUNDUP(F217*Carpeta!$O$10,-2)</f>
        <v>5200</v>
      </c>
      <c r="I217" s="2">
        <v>1</v>
      </c>
      <c r="J217" s="16">
        <f t="shared" si="13"/>
        <v>5600</v>
      </c>
      <c r="K217" s="16">
        <f t="shared" si="14"/>
        <v>5200</v>
      </c>
      <c r="L217" s="233" t="s">
        <v>2111</v>
      </c>
      <c r="M217" s="38">
        <f t="shared" si="15"/>
        <v>7.99</v>
      </c>
    </row>
    <row r="218" spans="1:13" x14ac:dyDescent="0.3">
      <c r="A218" s="35" t="s">
        <v>2008</v>
      </c>
      <c r="B218" s="187" t="s">
        <v>2003</v>
      </c>
      <c r="C218" s="19" t="s">
        <v>185</v>
      </c>
      <c r="D218" s="12" t="s">
        <v>208</v>
      </c>
      <c r="E218" s="250" t="s">
        <v>4139</v>
      </c>
      <c r="F218" s="240">
        <v>7.99</v>
      </c>
      <c r="G218" s="33">
        <f>ROUNDUP(F218*Carpeta!$O$7,-2)</f>
        <v>5600</v>
      </c>
      <c r="H218" s="33">
        <f>ROUNDUP(F218*Carpeta!$O$10,-2)</f>
        <v>5200</v>
      </c>
      <c r="I218" s="2">
        <v>1</v>
      </c>
      <c r="J218" s="16">
        <f t="shared" si="13"/>
        <v>5600</v>
      </c>
      <c r="K218" s="16">
        <f t="shared" si="14"/>
        <v>5200</v>
      </c>
      <c r="L218" s="234" t="s">
        <v>2007</v>
      </c>
      <c r="M218" s="38">
        <f t="shared" si="15"/>
        <v>7.99</v>
      </c>
    </row>
    <row r="219" spans="1:13" x14ac:dyDescent="0.3">
      <c r="A219" s="4" t="s">
        <v>1959</v>
      </c>
      <c r="B219" s="155" t="s">
        <v>1123</v>
      </c>
      <c r="C219" s="19" t="s">
        <v>185</v>
      </c>
      <c r="D219" s="13" t="s">
        <v>209</v>
      </c>
      <c r="E219" s="250" t="s">
        <v>4139</v>
      </c>
      <c r="F219" s="240">
        <v>7.99</v>
      </c>
      <c r="G219" s="33">
        <f>ROUNDUP(F219*Carpeta!$O$7,-2)</f>
        <v>5600</v>
      </c>
      <c r="H219" s="33">
        <f>ROUNDUP(F219*Carpeta!$O$10,-2)</f>
        <v>5200</v>
      </c>
      <c r="I219" s="2">
        <v>4</v>
      </c>
      <c r="J219" s="16">
        <f t="shared" si="13"/>
        <v>22400</v>
      </c>
      <c r="K219" s="16">
        <f t="shared" si="14"/>
        <v>20800</v>
      </c>
      <c r="L219" s="233" t="s">
        <v>1958</v>
      </c>
      <c r="M219" s="38">
        <f t="shared" si="15"/>
        <v>31.96</v>
      </c>
    </row>
    <row r="220" spans="1:13" x14ac:dyDescent="0.3">
      <c r="A220" s="29" t="s">
        <v>2068</v>
      </c>
      <c r="B220" s="275" t="s">
        <v>5622</v>
      </c>
      <c r="C220" s="19" t="s">
        <v>643</v>
      </c>
      <c r="D220" s="11" t="s">
        <v>210</v>
      </c>
      <c r="E220" s="250" t="s">
        <v>4139</v>
      </c>
      <c r="F220" s="240">
        <v>7.99</v>
      </c>
      <c r="G220" s="33">
        <f>ROUNDUP(F220*Carpeta!$O$7,-2)</f>
        <v>5600</v>
      </c>
      <c r="H220" s="33">
        <f>ROUNDUP(F220*Carpeta!$O$10,-2)</f>
        <v>5200</v>
      </c>
      <c r="I220" s="2">
        <v>2</v>
      </c>
      <c r="J220" s="16">
        <f t="shared" si="13"/>
        <v>11200</v>
      </c>
      <c r="K220" s="16">
        <f t="shared" si="14"/>
        <v>10400</v>
      </c>
      <c r="L220" s="233" t="s">
        <v>2067</v>
      </c>
      <c r="M220" s="38">
        <f t="shared" si="15"/>
        <v>15.98</v>
      </c>
    </row>
    <row r="221" spans="1:13" x14ac:dyDescent="0.3">
      <c r="A221" s="35" t="s">
        <v>3449</v>
      </c>
      <c r="B221" s="177" t="s">
        <v>1799</v>
      </c>
      <c r="C221" s="4" t="s">
        <v>629</v>
      </c>
      <c r="D221" s="11" t="s">
        <v>210</v>
      </c>
      <c r="E221" s="250" t="s">
        <v>4139</v>
      </c>
      <c r="F221" s="240">
        <v>7.99</v>
      </c>
      <c r="G221" s="33">
        <f>ROUNDUP(F221*Carpeta!$O$7,-2)</f>
        <v>5600</v>
      </c>
      <c r="H221" s="33">
        <f>ROUNDUP(F221*Carpeta!$O$10,-2)</f>
        <v>5200</v>
      </c>
      <c r="I221" s="2">
        <v>1</v>
      </c>
      <c r="J221" s="16">
        <f t="shared" si="13"/>
        <v>5600</v>
      </c>
      <c r="K221" s="16">
        <f t="shared" si="14"/>
        <v>5200</v>
      </c>
      <c r="L221" s="234" t="s">
        <v>3450</v>
      </c>
      <c r="M221" s="38">
        <f t="shared" si="15"/>
        <v>7.99</v>
      </c>
    </row>
    <row r="222" spans="1:13" x14ac:dyDescent="0.3">
      <c r="A222" s="4" t="s">
        <v>1913</v>
      </c>
      <c r="B222" s="22" t="s">
        <v>951</v>
      </c>
      <c r="C222" s="22" t="s">
        <v>651</v>
      </c>
      <c r="D222" s="11" t="s">
        <v>210</v>
      </c>
      <c r="E222" s="250" t="s">
        <v>4140</v>
      </c>
      <c r="F222" s="240">
        <v>7.99</v>
      </c>
      <c r="G222" s="33">
        <f>ROUNDUP(F222*Carpeta!$O$7,-2)</f>
        <v>5600</v>
      </c>
      <c r="H222" s="33">
        <f>ROUNDUP(F222*Carpeta!$O$10,-2)</f>
        <v>5200</v>
      </c>
      <c r="I222" s="2">
        <v>1</v>
      </c>
      <c r="J222" s="16">
        <f t="shared" si="13"/>
        <v>5600</v>
      </c>
      <c r="K222" s="16">
        <f t="shared" si="14"/>
        <v>5200</v>
      </c>
      <c r="L222" s="233" t="s">
        <v>1912</v>
      </c>
      <c r="M222" s="38">
        <f t="shared" si="15"/>
        <v>7.99</v>
      </c>
    </row>
    <row r="223" spans="1:13" x14ac:dyDescent="0.3">
      <c r="A223" s="4" t="s">
        <v>24</v>
      </c>
      <c r="B223" s="159" t="s">
        <v>1127</v>
      </c>
      <c r="C223" s="19" t="s">
        <v>650</v>
      </c>
      <c r="D223" s="11" t="s">
        <v>210</v>
      </c>
      <c r="E223" s="250" t="s">
        <v>4139</v>
      </c>
      <c r="F223" s="240">
        <v>7.99</v>
      </c>
      <c r="G223" s="33">
        <f>ROUNDUP(F223*Carpeta!$O$7,-2)</f>
        <v>5600</v>
      </c>
      <c r="H223" s="33">
        <f>ROUNDUP(F223*Carpeta!$O$10,-2)</f>
        <v>5200</v>
      </c>
      <c r="I223" s="2">
        <v>1</v>
      </c>
      <c r="J223" s="33">
        <f t="shared" si="13"/>
        <v>5600</v>
      </c>
      <c r="K223" s="33">
        <f t="shared" si="14"/>
        <v>5200</v>
      </c>
      <c r="L223" s="234" t="s">
        <v>110</v>
      </c>
      <c r="M223" s="38">
        <f t="shared" si="15"/>
        <v>7.99</v>
      </c>
    </row>
    <row r="224" spans="1:13" x14ac:dyDescent="0.3">
      <c r="A224" s="4" t="s">
        <v>1890</v>
      </c>
      <c r="B224" s="22" t="s">
        <v>949</v>
      </c>
      <c r="C224" s="19" t="s">
        <v>650</v>
      </c>
      <c r="D224" s="12" t="s">
        <v>208</v>
      </c>
      <c r="E224" s="250" t="s">
        <v>4139</v>
      </c>
      <c r="F224" s="240">
        <v>7.99</v>
      </c>
      <c r="G224" s="33">
        <f>ROUNDUP(F224*Carpeta!$O$7,-2)</f>
        <v>5600</v>
      </c>
      <c r="H224" s="33">
        <f>ROUNDUP(F224*Carpeta!$O$10,-2)</f>
        <v>5200</v>
      </c>
      <c r="I224" s="2">
        <v>2</v>
      </c>
      <c r="J224" s="33">
        <f t="shared" si="13"/>
        <v>11200</v>
      </c>
      <c r="K224" s="33">
        <f t="shared" si="14"/>
        <v>10400</v>
      </c>
      <c r="L224" s="39" t="s">
        <v>1889</v>
      </c>
      <c r="M224" s="38">
        <f t="shared" si="15"/>
        <v>15.98</v>
      </c>
    </row>
    <row r="225" spans="1:13" x14ac:dyDescent="0.3">
      <c r="A225" s="29" t="s">
        <v>389</v>
      </c>
      <c r="B225" s="120" t="s">
        <v>1074</v>
      </c>
      <c r="C225" s="19" t="s">
        <v>654</v>
      </c>
      <c r="D225" s="11" t="s">
        <v>210</v>
      </c>
      <c r="E225" s="250" t="s">
        <v>4140</v>
      </c>
      <c r="F225" s="240">
        <v>7.99</v>
      </c>
      <c r="G225" s="33">
        <f>ROUNDUP(F225*Carpeta!$O$7,-2)</f>
        <v>5600</v>
      </c>
      <c r="H225" s="33">
        <f>ROUNDUP(F225*Carpeta!$O$10,-2)</f>
        <v>5200</v>
      </c>
      <c r="I225" s="2">
        <v>1</v>
      </c>
      <c r="J225" s="16">
        <f t="shared" si="13"/>
        <v>5600</v>
      </c>
      <c r="K225" s="16">
        <f t="shared" si="14"/>
        <v>5200</v>
      </c>
      <c r="L225" s="234" t="s">
        <v>3085</v>
      </c>
      <c r="M225" s="38">
        <f t="shared" si="15"/>
        <v>7.99</v>
      </c>
    </row>
    <row r="226" spans="1:13" x14ac:dyDescent="0.3">
      <c r="A226" s="29" t="s">
        <v>3477</v>
      </c>
      <c r="B226" s="86" t="s">
        <v>1093</v>
      </c>
      <c r="C226" s="19" t="s">
        <v>1333</v>
      </c>
      <c r="D226" s="11" t="s">
        <v>210</v>
      </c>
      <c r="E226" s="250" t="s">
        <v>4139</v>
      </c>
      <c r="F226" s="240">
        <v>7.99</v>
      </c>
      <c r="G226" s="33">
        <f>ROUNDUP(F226*Carpeta!$O$7,-2)</f>
        <v>5600</v>
      </c>
      <c r="H226" s="33">
        <f>ROUNDUP(F226*Carpeta!$O$10,-2)</f>
        <v>5200</v>
      </c>
      <c r="I226" s="2">
        <v>1</v>
      </c>
      <c r="J226" s="16">
        <f t="shared" si="13"/>
        <v>5600</v>
      </c>
      <c r="K226" s="16">
        <f t="shared" si="14"/>
        <v>5200</v>
      </c>
      <c r="L226" s="234" t="s">
        <v>3478</v>
      </c>
      <c r="M226" s="38">
        <f t="shared" si="15"/>
        <v>7.99</v>
      </c>
    </row>
    <row r="227" spans="1:13" x14ac:dyDescent="0.3">
      <c r="A227" s="21" t="s">
        <v>334</v>
      </c>
      <c r="B227" s="163" t="s">
        <v>1134</v>
      </c>
      <c r="C227" s="14" t="s">
        <v>767</v>
      </c>
      <c r="D227" s="11" t="s">
        <v>210</v>
      </c>
      <c r="E227" s="250" t="s">
        <v>4139</v>
      </c>
      <c r="F227" s="240">
        <v>7.99</v>
      </c>
      <c r="G227" s="33">
        <f>ROUNDUP(F227*Carpeta!$O$7,-2)</f>
        <v>5600</v>
      </c>
      <c r="H227" s="33">
        <f>ROUNDUP(F227*Carpeta!$O$10,-2)</f>
        <v>5200</v>
      </c>
      <c r="I227" s="2">
        <v>1</v>
      </c>
      <c r="J227" s="33">
        <f t="shared" si="13"/>
        <v>5600</v>
      </c>
      <c r="K227" s="33">
        <f t="shared" si="14"/>
        <v>5200</v>
      </c>
      <c r="L227" s="233" t="s">
        <v>4727</v>
      </c>
      <c r="M227" s="38">
        <f t="shared" si="15"/>
        <v>7.99</v>
      </c>
    </row>
    <row r="228" spans="1:13" x14ac:dyDescent="0.3">
      <c r="A228" s="4" t="s">
        <v>3751</v>
      </c>
      <c r="B228" s="242" t="s">
        <v>3740</v>
      </c>
      <c r="C228" s="14" t="s">
        <v>767</v>
      </c>
      <c r="D228" s="11" t="s">
        <v>210</v>
      </c>
      <c r="E228" s="250" t="s">
        <v>4140</v>
      </c>
      <c r="F228" s="240">
        <v>7.99</v>
      </c>
      <c r="G228" s="33">
        <f>ROUNDUP(F228*Carpeta!$O$7,-2)</f>
        <v>5600</v>
      </c>
      <c r="H228" s="33">
        <f>ROUNDUP(F228*Carpeta!$O$10,-2)</f>
        <v>5200</v>
      </c>
      <c r="I228" s="2">
        <v>1</v>
      </c>
      <c r="J228" s="16">
        <f t="shared" si="13"/>
        <v>5600</v>
      </c>
      <c r="K228" s="16">
        <f t="shared" si="14"/>
        <v>5200</v>
      </c>
      <c r="L228" s="39" t="s">
        <v>3752</v>
      </c>
      <c r="M228" s="38">
        <f t="shared" si="15"/>
        <v>7.99</v>
      </c>
    </row>
    <row r="229" spans="1:13" x14ac:dyDescent="0.3">
      <c r="A229" s="4" t="s">
        <v>2065</v>
      </c>
      <c r="B229" s="279" t="s">
        <v>5905</v>
      </c>
      <c r="C229" s="14" t="s">
        <v>767</v>
      </c>
      <c r="D229" s="11" t="s">
        <v>210</v>
      </c>
      <c r="E229" s="250" t="s">
        <v>4140</v>
      </c>
      <c r="F229" s="240">
        <v>7.99</v>
      </c>
      <c r="G229" s="33">
        <f>ROUNDUP(F229*Carpeta!$O$7,-2)</f>
        <v>5600</v>
      </c>
      <c r="H229" s="33">
        <f>ROUNDUP(F229*Carpeta!$O$10,-2)</f>
        <v>5200</v>
      </c>
      <c r="I229" s="2">
        <v>1</v>
      </c>
      <c r="J229" s="33">
        <f t="shared" si="13"/>
        <v>5600</v>
      </c>
      <c r="K229" s="33">
        <f t="shared" si="14"/>
        <v>5200</v>
      </c>
      <c r="L229" s="234" t="s">
        <v>5908</v>
      </c>
      <c r="M229" s="170">
        <f t="shared" si="15"/>
        <v>7.99</v>
      </c>
    </row>
    <row r="230" spans="1:13" x14ac:dyDescent="0.3">
      <c r="A230" s="4" t="s">
        <v>5920</v>
      </c>
      <c r="B230" s="279" t="s">
        <v>5905</v>
      </c>
      <c r="C230" s="14" t="s">
        <v>767</v>
      </c>
      <c r="D230" s="11" t="s">
        <v>210</v>
      </c>
      <c r="E230" s="250" t="s">
        <v>4139</v>
      </c>
      <c r="F230" s="240">
        <v>7.99</v>
      </c>
      <c r="G230" s="33">
        <f>ROUNDUP(F230*Carpeta!$O$7,-2)</f>
        <v>5600</v>
      </c>
      <c r="H230" s="33">
        <f>ROUNDUP(F230*Carpeta!$O$10,-2)</f>
        <v>5200</v>
      </c>
      <c r="I230" s="2">
        <v>2</v>
      </c>
      <c r="J230" s="33">
        <f t="shared" si="13"/>
        <v>11200</v>
      </c>
      <c r="K230" s="33">
        <f t="shared" si="14"/>
        <v>10400</v>
      </c>
      <c r="L230" s="234" t="s">
        <v>5921</v>
      </c>
      <c r="M230" s="170">
        <f t="shared" si="15"/>
        <v>15.98</v>
      </c>
    </row>
    <row r="231" spans="1:13" x14ac:dyDescent="0.3">
      <c r="A231" s="21" t="s">
        <v>5942</v>
      </c>
      <c r="B231" s="279" t="s">
        <v>5905</v>
      </c>
      <c r="C231" s="14" t="s">
        <v>767</v>
      </c>
      <c r="D231" s="12" t="s">
        <v>208</v>
      </c>
      <c r="E231" s="250" t="s">
        <v>4139</v>
      </c>
      <c r="F231" s="240">
        <v>7.99</v>
      </c>
      <c r="G231" s="33">
        <f>ROUNDUP(F231*Carpeta!$O$7,-2)</f>
        <v>5600</v>
      </c>
      <c r="H231" s="33">
        <f>ROUNDUP(F231*Carpeta!$O$10,-2)</f>
        <v>5200</v>
      </c>
      <c r="I231" s="2">
        <v>1</v>
      </c>
      <c r="J231" s="33">
        <f t="shared" si="13"/>
        <v>5600</v>
      </c>
      <c r="K231" s="33">
        <f t="shared" si="14"/>
        <v>5200</v>
      </c>
      <c r="L231" s="234" t="s">
        <v>5943</v>
      </c>
      <c r="M231" s="170">
        <f t="shared" si="15"/>
        <v>7.99</v>
      </c>
    </row>
    <row r="232" spans="1:13" x14ac:dyDescent="0.3">
      <c r="A232" s="4" t="s">
        <v>5917</v>
      </c>
      <c r="B232" s="279" t="s">
        <v>5903</v>
      </c>
      <c r="C232" s="14" t="s">
        <v>767</v>
      </c>
      <c r="D232" s="12" t="s">
        <v>208</v>
      </c>
      <c r="E232" s="250" t="s">
        <v>4140</v>
      </c>
      <c r="F232" s="240">
        <v>7.99</v>
      </c>
      <c r="G232" s="33">
        <f>ROUNDUP(F232*Carpeta!$O$7,-2)</f>
        <v>5600</v>
      </c>
      <c r="H232" s="33">
        <f>ROUNDUP(F232*Carpeta!$O$10,-2)</f>
        <v>5200</v>
      </c>
      <c r="I232" s="2">
        <v>1</v>
      </c>
      <c r="J232" s="33">
        <f t="shared" si="13"/>
        <v>5600</v>
      </c>
      <c r="K232" s="33">
        <f t="shared" si="14"/>
        <v>5200</v>
      </c>
      <c r="L232" s="234" t="s">
        <v>5918</v>
      </c>
      <c r="M232" s="170">
        <f t="shared" si="15"/>
        <v>7.99</v>
      </c>
    </row>
    <row r="233" spans="1:13" x14ac:dyDescent="0.3">
      <c r="A233" s="29" t="s">
        <v>4794</v>
      </c>
      <c r="B233" s="150" t="s">
        <v>1114</v>
      </c>
      <c r="C233" s="14" t="s">
        <v>768</v>
      </c>
      <c r="D233" s="12" t="s">
        <v>208</v>
      </c>
      <c r="E233" s="250" t="s">
        <v>4139</v>
      </c>
      <c r="F233" s="240">
        <v>7.99</v>
      </c>
      <c r="G233" s="33">
        <f>ROUNDUP(F233*Carpeta!$O$7,-2)</f>
        <v>5600</v>
      </c>
      <c r="H233" s="33">
        <f>ROUNDUP(F233*Carpeta!$O$10,-2)</f>
        <v>5200</v>
      </c>
      <c r="I233" s="2">
        <v>1</v>
      </c>
      <c r="J233" s="16">
        <f t="shared" si="13"/>
        <v>5600</v>
      </c>
      <c r="K233" s="16">
        <f t="shared" si="14"/>
        <v>5200</v>
      </c>
      <c r="L233" s="234" t="s">
        <v>4795</v>
      </c>
      <c r="M233" s="38">
        <f t="shared" si="15"/>
        <v>7.99</v>
      </c>
    </row>
    <row r="234" spans="1:13" x14ac:dyDescent="0.3">
      <c r="A234" s="29" t="s">
        <v>3331</v>
      </c>
      <c r="B234" s="64" t="s">
        <v>1078</v>
      </c>
      <c r="C234" s="6" t="s">
        <v>769</v>
      </c>
      <c r="D234" s="12" t="s">
        <v>208</v>
      </c>
      <c r="E234" s="250" t="s">
        <v>4139</v>
      </c>
      <c r="F234" s="240">
        <v>7.99</v>
      </c>
      <c r="G234" s="33">
        <f>ROUNDUP(F234*Carpeta!$O$7,-2)</f>
        <v>5600</v>
      </c>
      <c r="H234" s="33">
        <f>ROUNDUP(F234*Carpeta!$O$10,-2)</f>
        <v>5200</v>
      </c>
      <c r="I234" s="2">
        <v>1</v>
      </c>
      <c r="J234" s="16">
        <f t="shared" si="13"/>
        <v>5600</v>
      </c>
      <c r="K234" s="16">
        <f t="shared" si="14"/>
        <v>5200</v>
      </c>
      <c r="L234" s="234" t="s">
        <v>3332</v>
      </c>
      <c r="M234" s="38">
        <f t="shared" si="15"/>
        <v>7.99</v>
      </c>
    </row>
    <row r="235" spans="1:13" x14ac:dyDescent="0.3">
      <c r="A235" s="4" t="s">
        <v>1611</v>
      </c>
      <c r="B235" s="150" t="s">
        <v>1582</v>
      </c>
      <c r="C235" s="6" t="s">
        <v>769</v>
      </c>
      <c r="D235" s="12" t="s">
        <v>208</v>
      </c>
      <c r="E235" s="250" t="s">
        <v>4139</v>
      </c>
      <c r="F235" s="240">
        <v>7.99</v>
      </c>
      <c r="G235" s="33">
        <f>ROUNDUP(F235*Carpeta!$O$7,-2)</f>
        <v>5600</v>
      </c>
      <c r="H235" s="33">
        <f>ROUNDUP(F235*Carpeta!$O$10,-2)</f>
        <v>5200</v>
      </c>
      <c r="I235" s="2">
        <v>1</v>
      </c>
      <c r="J235" s="16">
        <f t="shared" si="13"/>
        <v>5600</v>
      </c>
      <c r="K235" s="16">
        <f t="shared" si="14"/>
        <v>5200</v>
      </c>
      <c r="L235" s="39" t="s">
        <v>5598</v>
      </c>
      <c r="M235" s="38">
        <f t="shared" si="15"/>
        <v>7.99</v>
      </c>
    </row>
    <row r="236" spans="1:13" x14ac:dyDescent="0.3">
      <c r="A236" s="29" t="s">
        <v>1595</v>
      </c>
      <c r="B236" s="150" t="s">
        <v>1582</v>
      </c>
      <c r="C236" s="6" t="s">
        <v>769</v>
      </c>
      <c r="D236" s="12" t="s">
        <v>208</v>
      </c>
      <c r="E236" s="250" t="s">
        <v>4140</v>
      </c>
      <c r="F236" s="240">
        <v>7.99</v>
      </c>
      <c r="G236" s="33">
        <f>ROUNDUP(F236*Carpeta!$O$7,-2)</f>
        <v>5600</v>
      </c>
      <c r="H236" s="33">
        <f>ROUNDUP(F236*Carpeta!$O$10,-2)</f>
        <v>5200</v>
      </c>
      <c r="I236" s="2">
        <v>1</v>
      </c>
      <c r="J236" s="16">
        <f t="shared" si="13"/>
        <v>5600</v>
      </c>
      <c r="K236" s="16">
        <f t="shared" si="14"/>
        <v>5200</v>
      </c>
      <c r="L236" s="233" t="s">
        <v>3068</v>
      </c>
      <c r="M236" s="38">
        <f t="shared" si="15"/>
        <v>7.99</v>
      </c>
    </row>
    <row r="237" spans="1:13" x14ac:dyDescent="0.3">
      <c r="A237" s="35" t="s">
        <v>3344</v>
      </c>
      <c r="B237" s="177" t="s">
        <v>1800</v>
      </c>
      <c r="C237" s="5" t="s">
        <v>652</v>
      </c>
      <c r="D237" s="12" t="s">
        <v>208</v>
      </c>
      <c r="E237" s="250" t="s">
        <v>4139</v>
      </c>
      <c r="F237" s="240">
        <v>7.49</v>
      </c>
      <c r="G237" s="33">
        <f>ROUNDUP(F237*Carpeta!$O$7,-2)</f>
        <v>5300</v>
      </c>
      <c r="H237" s="33">
        <f>ROUNDUP(F237*Carpeta!$O$10,-2)</f>
        <v>4900</v>
      </c>
      <c r="I237" s="2">
        <v>1</v>
      </c>
      <c r="J237" s="16">
        <f t="shared" si="13"/>
        <v>5300</v>
      </c>
      <c r="K237" s="16">
        <f t="shared" si="14"/>
        <v>4900</v>
      </c>
      <c r="L237" s="233" t="s">
        <v>3347</v>
      </c>
      <c r="M237" s="38">
        <f t="shared" si="15"/>
        <v>7.49</v>
      </c>
    </row>
    <row r="238" spans="1:13" x14ac:dyDescent="0.3">
      <c r="A238" s="4" t="s">
        <v>5029</v>
      </c>
      <c r="B238" s="193" t="s">
        <v>2332</v>
      </c>
      <c r="C238" s="10" t="s">
        <v>181</v>
      </c>
      <c r="D238" s="11" t="s">
        <v>210</v>
      </c>
      <c r="E238" s="250" t="s">
        <v>4140</v>
      </c>
      <c r="F238" s="240">
        <v>6.99</v>
      </c>
      <c r="G238" s="33">
        <f>ROUNDUP(F238*Carpeta!$O$7,-2)</f>
        <v>4900</v>
      </c>
      <c r="H238" s="33">
        <f>ROUNDUP(F238*Carpeta!$O$10,-2)</f>
        <v>4600</v>
      </c>
      <c r="I238" s="2">
        <v>1</v>
      </c>
      <c r="J238" s="16">
        <f t="shared" si="13"/>
        <v>4900</v>
      </c>
      <c r="K238" s="16">
        <f t="shared" si="14"/>
        <v>4600</v>
      </c>
      <c r="L238" s="39" t="s">
        <v>5586</v>
      </c>
      <c r="M238" s="38">
        <f t="shared" si="15"/>
        <v>6.99</v>
      </c>
    </row>
    <row r="239" spans="1:13" x14ac:dyDescent="0.3">
      <c r="A239" s="21" t="s">
        <v>4808</v>
      </c>
      <c r="B239" s="242" t="s">
        <v>3740</v>
      </c>
      <c r="C239" s="10" t="s">
        <v>181</v>
      </c>
      <c r="D239" s="11" t="s">
        <v>210</v>
      </c>
      <c r="E239" s="250" t="s">
        <v>4139</v>
      </c>
      <c r="F239" s="240">
        <v>6.99</v>
      </c>
      <c r="G239" s="33">
        <f>ROUNDUP(F239*Carpeta!$O$7,-2)</f>
        <v>4900</v>
      </c>
      <c r="H239" s="33">
        <f>ROUNDUP(F239*Carpeta!$O$10,-2)</f>
        <v>4600</v>
      </c>
      <c r="I239" s="2">
        <v>1</v>
      </c>
      <c r="J239" s="16">
        <f t="shared" si="13"/>
        <v>4900</v>
      </c>
      <c r="K239" s="16">
        <f t="shared" si="14"/>
        <v>4600</v>
      </c>
      <c r="L239" s="39" t="s">
        <v>4809</v>
      </c>
      <c r="M239" s="38">
        <f t="shared" si="15"/>
        <v>6.99</v>
      </c>
    </row>
    <row r="240" spans="1:13" x14ac:dyDescent="0.3">
      <c r="A240" s="29" t="s">
        <v>2951</v>
      </c>
      <c r="B240" s="120" t="s">
        <v>1074</v>
      </c>
      <c r="C240" s="10" t="s">
        <v>181</v>
      </c>
      <c r="D240" s="12" t="s">
        <v>208</v>
      </c>
      <c r="E240" s="250" t="s">
        <v>4139</v>
      </c>
      <c r="F240" s="240">
        <v>6.99</v>
      </c>
      <c r="G240" s="33">
        <f>ROUNDUP(F240*Carpeta!$O$7,-2)</f>
        <v>4900</v>
      </c>
      <c r="H240" s="33">
        <f>ROUNDUP(F240*Carpeta!$O$10,-2)</f>
        <v>4600</v>
      </c>
      <c r="I240" s="2">
        <v>2</v>
      </c>
      <c r="J240" s="16">
        <f t="shared" si="13"/>
        <v>9800</v>
      </c>
      <c r="K240" s="16">
        <f t="shared" si="14"/>
        <v>9200</v>
      </c>
      <c r="L240" s="234" t="s">
        <v>3168</v>
      </c>
      <c r="M240" s="38">
        <f t="shared" si="15"/>
        <v>13.98</v>
      </c>
    </row>
    <row r="241" spans="1:15" x14ac:dyDescent="0.3">
      <c r="A241" s="4" t="s">
        <v>2948</v>
      </c>
      <c r="B241" s="64" t="s">
        <v>1078</v>
      </c>
      <c r="C241" s="10" t="s">
        <v>181</v>
      </c>
      <c r="D241" s="12" t="s">
        <v>208</v>
      </c>
      <c r="E241" s="250" t="s">
        <v>4139</v>
      </c>
      <c r="F241" s="240">
        <v>6.99</v>
      </c>
      <c r="G241" s="33">
        <f>ROUNDUP(F241*Carpeta!$O$7,-2)</f>
        <v>4900</v>
      </c>
      <c r="H241" s="33">
        <f>ROUNDUP(F241*Carpeta!$O$10,-2)</f>
        <v>4600</v>
      </c>
      <c r="I241" s="2">
        <v>1</v>
      </c>
      <c r="J241" s="16">
        <f t="shared" si="13"/>
        <v>4900</v>
      </c>
      <c r="K241" s="16">
        <f t="shared" si="14"/>
        <v>4600</v>
      </c>
      <c r="L241" s="233" t="s">
        <v>2947</v>
      </c>
      <c r="M241" s="38">
        <f t="shared" si="15"/>
        <v>6.99</v>
      </c>
      <c r="O241" s="57"/>
    </row>
    <row r="242" spans="1:15" x14ac:dyDescent="0.3">
      <c r="A242" s="4" t="s">
        <v>2951</v>
      </c>
      <c r="B242" s="154" t="s">
        <v>1122</v>
      </c>
      <c r="C242" s="10" t="s">
        <v>181</v>
      </c>
      <c r="D242" s="12" t="s">
        <v>208</v>
      </c>
      <c r="E242" s="250" t="s">
        <v>4139</v>
      </c>
      <c r="F242" s="240">
        <v>6.99</v>
      </c>
      <c r="G242" s="33">
        <f>ROUNDUP(F242*Carpeta!$O$7,-2)</f>
        <v>4900</v>
      </c>
      <c r="H242" s="33">
        <f>ROUNDUP(F242*Carpeta!$O$10,-2)</f>
        <v>4600</v>
      </c>
      <c r="I242" s="2">
        <v>1</v>
      </c>
      <c r="J242" s="16">
        <f t="shared" si="13"/>
        <v>4900</v>
      </c>
      <c r="K242" s="16">
        <f t="shared" si="14"/>
        <v>4600</v>
      </c>
      <c r="L242" s="233" t="s">
        <v>2952</v>
      </c>
      <c r="M242" s="38">
        <f t="shared" si="15"/>
        <v>6.99</v>
      </c>
    </row>
    <row r="243" spans="1:15" x14ac:dyDescent="0.3">
      <c r="A243" s="4" t="s">
        <v>4531</v>
      </c>
      <c r="B243" s="155" t="s">
        <v>1123</v>
      </c>
      <c r="C243" s="10" t="s">
        <v>181</v>
      </c>
      <c r="D243" s="12" t="s">
        <v>208</v>
      </c>
      <c r="E243" s="250" t="s">
        <v>4139</v>
      </c>
      <c r="F243" s="240">
        <v>6.99</v>
      </c>
      <c r="G243" s="33">
        <f>ROUNDUP(F243*Carpeta!$O$7,-2)</f>
        <v>4900</v>
      </c>
      <c r="H243" s="33">
        <f>ROUNDUP(F243*Carpeta!$O$10,-2)</f>
        <v>4600</v>
      </c>
      <c r="I243" s="2">
        <v>1</v>
      </c>
      <c r="J243" s="33">
        <f t="shared" si="13"/>
        <v>4900</v>
      </c>
      <c r="K243" s="33">
        <f t="shared" si="14"/>
        <v>4600</v>
      </c>
      <c r="L243" s="234" t="s">
        <v>4532</v>
      </c>
      <c r="M243" s="38">
        <f t="shared" si="15"/>
        <v>6.99</v>
      </c>
    </row>
    <row r="244" spans="1:15" x14ac:dyDescent="0.3">
      <c r="A244" s="4" t="s">
        <v>5825</v>
      </c>
      <c r="B244" s="157" t="s">
        <v>1125</v>
      </c>
      <c r="C244" s="10" t="s">
        <v>181</v>
      </c>
      <c r="D244" s="12" t="s">
        <v>208</v>
      </c>
      <c r="E244" s="250" t="s">
        <v>4139</v>
      </c>
      <c r="F244" s="240">
        <v>6.99</v>
      </c>
      <c r="G244" s="33">
        <f>ROUNDUP(F244*Carpeta!$O$7,-2)</f>
        <v>4900</v>
      </c>
      <c r="H244" s="33">
        <f>ROUNDUP(F244*Carpeta!$O$10,-2)</f>
        <v>4600</v>
      </c>
      <c r="I244" s="2">
        <v>1</v>
      </c>
      <c r="J244" s="16">
        <f t="shared" si="13"/>
        <v>4900</v>
      </c>
      <c r="K244" s="16">
        <f t="shared" si="14"/>
        <v>4600</v>
      </c>
      <c r="L244" s="233" t="s">
        <v>2088</v>
      </c>
      <c r="M244" s="38">
        <f t="shared" si="15"/>
        <v>6.99</v>
      </c>
    </row>
    <row r="245" spans="1:15" x14ac:dyDescent="0.3">
      <c r="A245" s="29" t="s">
        <v>3709</v>
      </c>
      <c r="B245" s="193" t="s">
        <v>2333</v>
      </c>
      <c r="C245" s="10" t="s">
        <v>181</v>
      </c>
      <c r="D245" s="12" t="s">
        <v>208</v>
      </c>
      <c r="E245" s="250" t="s">
        <v>4139</v>
      </c>
      <c r="F245" s="240">
        <v>6.99</v>
      </c>
      <c r="G245" s="33">
        <f>ROUNDUP(F245*Carpeta!$O$7,-2)</f>
        <v>4900</v>
      </c>
      <c r="H245" s="33">
        <f>ROUNDUP(F245*Carpeta!$O$10,-2)</f>
        <v>4600</v>
      </c>
      <c r="I245" s="2">
        <v>1</v>
      </c>
      <c r="J245" s="16">
        <f t="shared" si="13"/>
        <v>4900</v>
      </c>
      <c r="K245" s="16">
        <f t="shared" si="14"/>
        <v>4600</v>
      </c>
      <c r="L245" s="234" t="s">
        <v>3710</v>
      </c>
      <c r="M245" s="38">
        <f t="shared" si="15"/>
        <v>6.99</v>
      </c>
    </row>
    <row r="246" spans="1:15" x14ac:dyDescent="0.3">
      <c r="A246" s="4" t="s">
        <v>3188</v>
      </c>
      <c r="B246" s="232" t="s">
        <v>3182</v>
      </c>
      <c r="C246" s="10" t="s">
        <v>181</v>
      </c>
      <c r="D246" s="12" t="s">
        <v>208</v>
      </c>
      <c r="E246" s="250" t="s">
        <v>4140</v>
      </c>
      <c r="F246" s="240">
        <v>6.99</v>
      </c>
      <c r="G246" s="33">
        <f>ROUNDUP(F246*Carpeta!$O$7,-2)</f>
        <v>4900</v>
      </c>
      <c r="H246" s="33">
        <f>ROUNDUP(F246*Carpeta!$O$10,-2)</f>
        <v>4600</v>
      </c>
      <c r="I246" s="2">
        <v>1</v>
      </c>
      <c r="J246" s="16">
        <f t="shared" si="13"/>
        <v>4900</v>
      </c>
      <c r="K246" s="16">
        <f t="shared" si="14"/>
        <v>4600</v>
      </c>
      <c r="L246" s="234" t="s">
        <v>3189</v>
      </c>
      <c r="M246" s="38">
        <f t="shared" si="15"/>
        <v>6.99</v>
      </c>
    </row>
    <row r="247" spans="1:15" x14ac:dyDescent="0.3">
      <c r="A247" s="29" t="s">
        <v>2948</v>
      </c>
      <c r="B247" s="176" t="s">
        <v>1798</v>
      </c>
      <c r="C247" s="10" t="s">
        <v>181</v>
      </c>
      <c r="D247" s="228" t="s">
        <v>3049</v>
      </c>
      <c r="E247" s="250" t="s">
        <v>4139</v>
      </c>
      <c r="F247" s="240">
        <v>6.99</v>
      </c>
      <c r="G247" s="33">
        <f>ROUNDUP(F247*Carpeta!$O$7,-2)</f>
        <v>4900</v>
      </c>
      <c r="H247" s="33">
        <f>ROUNDUP(F247*Carpeta!$O$10,-2)</f>
        <v>4600</v>
      </c>
      <c r="I247" s="2">
        <v>1</v>
      </c>
      <c r="J247" s="16">
        <f t="shared" si="13"/>
        <v>4900</v>
      </c>
      <c r="K247" s="16">
        <f t="shared" si="14"/>
        <v>4600</v>
      </c>
      <c r="L247" s="233" t="s">
        <v>3173</v>
      </c>
      <c r="M247" s="38">
        <f t="shared" si="15"/>
        <v>6.99</v>
      </c>
    </row>
    <row r="248" spans="1:15" x14ac:dyDescent="0.3">
      <c r="A248" s="4" t="s">
        <v>1413</v>
      </c>
      <c r="B248" s="164" t="s">
        <v>1135</v>
      </c>
      <c r="C248" s="22" t="s">
        <v>183</v>
      </c>
      <c r="D248" s="12" t="s">
        <v>208</v>
      </c>
      <c r="E248" s="250" t="s">
        <v>4139</v>
      </c>
      <c r="F248" s="240">
        <v>6.99</v>
      </c>
      <c r="G248" s="33">
        <f>ROUNDUP(F248*Carpeta!$O$7,-2)</f>
        <v>4900</v>
      </c>
      <c r="H248" s="33">
        <f>ROUNDUP(F248*Carpeta!$O$10,-2)</f>
        <v>4600</v>
      </c>
      <c r="I248" s="2">
        <v>1</v>
      </c>
      <c r="J248" s="33">
        <f t="shared" si="13"/>
        <v>4900</v>
      </c>
      <c r="K248" s="33">
        <f t="shared" si="14"/>
        <v>4600</v>
      </c>
      <c r="L248" s="234" t="s">
        <v>5891</v>
      </c>
      <c r="M248" s="170">
        <f t="shared" si="15"/>
        <v>6.99</v>
      </c>
    </row>
    <row r="249" spans="1:15" x14ac:dyDescent="0.3">
      <c r="A249" s="4" t="s">
        <v>13</v>
      </c>
      <c r="B249" s="143" t="s">
        <v>1105</v>
      </c>
      <c r="C249" s="8" t="s">
        <v>184</v>
      </c>
      <c r="D249" s="12" t="s">
        <v>208</v>
      </c>
      <c r="E249" s="250" t="s">
        <v>4139</v>
      </c>
      <c r="F249" s="240">
        <v>6.99</v>
      </c>
      <c r="G249" s="33">
        <f>ROUNDUP(F249*Carpeta!$O$7,-2)</f>
        <v>4900</v>
      </c>
      <c r="H249" s="33">
        <f>ROUNDUP(F249*Carpeta!$O$10,-2)</f>
        <v>4600</v>
      </c>
      <c r="I249" s="2">
        <v>1</v>
      </c>
      <c r="J249" s="16">
        <f t="shared" si="13"/>
        <v>4900</v>
      </c>
      <c r="K249" s="16">
        <f t="shared" si="14"/>
        <v>4600</v>
      </c>
      <c r="L249" s="233" t="s">
        <v>132</v>
      </c>
      <c r="M249" s="38">
        <f t="shared" si="15"/>
        <v>6.99</v>
      </c>
    </row>
    <row r="250" spans="1:15" x14ac:dyDescent="0.3">
      <c r="A250" s="4" t="s">
        <v>3048</v>
      </c>
      <c r="B250" s="163" t="s">
        <v>1134</v>
      </c>
      <c r="C250" s="8" t="s">
        <v>184</v>
      </c>
      <c r="D250" s="12" t="s">
        <v>208</v>
      </c>
      <c r="E250" s="250" t="s">
        <v>4139</v>
      </c>
      <c r="F250" s="240">
        <v>6.99</v>
      </c>
      <c r="G250" s="33">
        <f>ROUNDUP(F250*Carpeta!$O$7,-2)</f>
        <v>4900</v>
      </c>
      <c r="H250" s="33">
        <f>ROUNDUP(F250*Carpeta!$O$10,-2)</f>
        <v>4600</v>
      </c>
      <c r="I250" s="2">
        <v>2</v>
      </c>
      <c r="J250" s="33">
        <f t="shared" si="13"/>
        <v>9800</v>
      </c>
      <c r="K250" s="33">
        <f t="shared" si="14"/>
        <v>9200</v>
      </c>
      <c r="L250" s="234" t="s">
        <v>3047</v>
      </c>
      <c r="M250" s="38">
        <f t="shared" si="15"/>
        <v>13.98</v>
      </c>
    </row>
    <row r="251" spans="1:15" x14ac:dyDescent="0.3">
      <c r="A251" s="29" t="s">
        <v>5575</v>
      </c>
      <c r="B251" s="120" t="s">
        <v>1074</v>
      </c>
      <c r="C251" s="8" t="s">
        <v>184</v>
      </c>
      <c r="D251" s="13" t="s">
        <v>209</v>
      </c>
      <c r="E251" s="250" t="s">
        <v>4139</v>
      </c>
      <c r="F251" s="240">
        <v>6.99</v>
      </c>
      <c r="G251" s="33">
        <f>ROUNDUP(F251*Carpeta!$O$7,-2)</f>
        <v>4900</v>
      </c>
      <c r="H251" s="33">
        <f>ROUNDUP(F251*Carpeta!$O$10,-2)</f>
        <v>4600</v>
      </c>
      <c r="I251" s="2">
        <v>2</v>
      </c>
      <c r="J251" s="33">
        <f t="shared" si="13"/>
        <v>9800</v>
      </c>
      <c r="K251" s="33">
        <f t="shared" si="14"/>
        <v>9200</v>
      </c>
      <c r="L251" s="251" t="s">
        <v>5574</v>
      </c>
      <c r="M251" s="38">
        <f t="shared" si="15"/>
        <v>13.98</v>
      </c>
    </row>
    <row r="252" spans="1:15" x14ac:dyDescent="0.3">
      <c r="A252" s="29" t="s">
        <v>2933</v>
      </c>
      <c r="B252" s="145" t="s">
        <v>1107</v>
      </c>
      <c r="C252" s="8" t="s">
        <v>184</v>
      </c>
      <c r="D252" s="13" t="s">
        <v>209</v>
      </c>
      <c r="E252" s="250" t="s">
        <v>4139</v>
      </c>
      <c r="F252" s="240">
        <v>6.99</v>
      </c>
      <c r="G252" s="33">
        <f>ROUNDUP(F252*Carpeta!$O$7,-2)</f>
        <v>4900</v>
      </c>
      <c r="H252" s="33">
        <f>ROUNDUP(F252*Carpeta!$O$10,-2)</f>
        <v>4600</v>
      </c>
      <c r="I252" s="2">
        <v>1</v>
      </c>
      <c r="J252" s="16">
        <f t="shared" si="13"/>
        <v>4900</v>
      </c>
      <c r="K252" s="16">
        <f t="shared" si="14"/>
        <v>4600</v>
      </c>
      <c r="L252" s="233" t="s">
        <v>2936</v>
      </c>
      <c r="M252" s="38">
        <f t="shared" si="15"/>
        <v>6.99</v>
      </c>
    </row>
    <row r="253" spans="1:15" x14ac:dyDescent="0.3">
      <c r="A253" s="4" t="s">
        <v>3425</v>
      </c>
      <c r="B253" s="159" t="s">
        <v>1127</v>
      </c>
      <c r="C253" s="19" t="s">
        <v>185</v>
      </c>
      <c r="D253" s="11" t="s">
        <v>210</v>
      </c>
      <c r="E253" s="250" t="s">
        <v>4139</v>
      </c>
      <c r="F253" s="240">
        <v>6.99</v>
      </c>
      <c r="G253" s="33">
        <f>ROUNDUP(F253*Carpeta!$O$7,-2)</f>
        <v>4900</v>
      </c>
      <c r="H253" s="33">
        <f>ROUNDUP(F253*Carpeta!$O$10,-2)</f>
        <v>4600</v>
      </c>
      <c r="I253" s="2">
        <v>1</v>
      </c>
      <c r="J253" s="33">
        <f t="shared" si="13"/>
        <v>4900</v>
      </c>
      <c r="K253" s="33">
        <f t="shared" si="14"/>
        <v>4600</v>
      </c>
      <c r="L253" s="234" t="s">
        <v>3424</v>
      </c>
      <c r="M253" s="38">
        <f t="shared" si="15"/>
        <v>6.99</v>
      </c>
    </row>
    <row r="254" spans="1:15" x14ac:dyDescent="0.3">
      <c r="A254" s="29" t="s">
        <v>2285</v>
      </c>
      <c r="B254" s="193" t="s">
        <v>2333</v>
      </c>
      <c r="C254" s="19" t="s">
        <v>185</v>
      </c>
      <c r="D254" s="1" t="s">
        <v>211</v>
      </c>
      <c r="E254" s="250" t="s">
        <v>4139</v>
      </c>
      <c r="F254" s="240">
        <v>6.99</v>
      </c>
      <c r="G254" s="33">
        <f>ROUNDUP(F254*Carpeta!$O$7,-2)</f>
        <v>4900</v>
      </c>
      <c r="H254" s="33">
        <f>ROUNDUP(F254*Carpeta!$O$10,-2)</f>
        <v>4600</v>
      </c>
      <c r="I254" s="2">
        <v>1</v>
      </c>
      <c r="J254" s="16">
        <f t="shared" si="13"/>
        <v>4900</v>
      </c>
      <c r="K254" s="16">
        <f t="shared" si="14"/>
        <v>4600</v>
      </c>
      <c r="L254" s="234" t="s">
        <v>3701</v>
      </c>
      <c r="M254" s="38">
        <f t="shared" si="15"/>
        <v>6.99</v>
      </c>
    </row>
    <row r="255" spans="1:15" x14ac:dyDescent="0.3">
      <c r="A255" s="29" t="s">
        <v>4611</v>
      </c>
      <c r="B255" s="149" t="s">
        <v>1113</v>
      </c>
      <c r="C255" s="19" t="s">
        <v>650</v>
      </c>
      <c r="D255" s="12" t="s">
        <v>208</v>
      </c>
      <c r="E255" s="250" t="s">
        <v>4139</v>
      </c>
      <c r="F255" s="240">
        <v>6.99</v>
      </c>
      <c r="G255" s="33">
        <f>ROUNDUP(F255*Carpeta!$O$7,-2)</f>
        <v>4900</v>
      </c>
      <c r="H255" s="33">
        <f>ROUNDUP(F255*Carpeta!$O$10,-2)</f>
        <v>4600</v>
      </c>
      <c r="I255" s="2">
        <v>1</v>
      </c>
      <c r="J255" s="16">
        <f t="shared" si="13"/>
        <v>4900</v>
      </c>
      <c r="K255" s="16">
        <f t="shared" si="14"/>
        <v>4600</v>
      </c>
      <c r="L255" s="234" t="s">
        <v>4610</v>
      </c>
      <c r="M255" s="38">
        <f t="shared" si="15"/>
        <v>6.99</v>
      </c>
    </row>
    <row r="256" spans="1:15" x14ac:dyDescent="0.3">
      <c r="A256" s="29" t="s">
        <v>717</v>
      </c>
      <c r="B256" s="159" t="s">
        <v>1127</v>
      </c>
      <c r="C256" s="5" t="s">
        <v>653</v>
      </c>
      <c r="D256" s="12" t="s">
        <v>208</v>
      </c>
      <c r="E256" s="250" t="s">
        <v>4139</v>
      </c>
      <c r="F256" s="240">
        <v>6.99</v>
      </c>
      <c r="G256" s="33">
        <f>ROUNDUP(F256*Carpeta!$O$7,-2)</f>
        <v>4900</v>
      </c>
      <c r="H256" s="33">
        <f>ROUNDUP(F256*Carpeta!$O$10,-2)</f>
        <v>4600</v>
      </c>
      <c r="I256" s="2">
        <v>4</v>
      </c>
      <c r="J256" s="16">
        <f t="shared" si="13"/>
        <v>19600</v>
      </c>
      <c r="K256" s="16">
        <f t="shared" si="14"/>
        <v>18400</v>
      </c>
      <c r="L256" s="234" t="s">
        <v>718</v>
      </c>
      <c r="M256" s="170">
        <f t="shared" si="15"/>
        <v>27.96</v>
      </c>
    </row>
    <row r="257" spans="1:15" x14ac:dyDescent="0.3">
      <c r="A257" s="35" t="s">
        <v>5557</v>
      </c>
      <c r="B257" s="193" t="s">
        <v>2333</v>
      </c>
      <c r="C257" s="5" t="s">
        <v>653</v>
      </c>
      <c r="D257" s="12" t="s">
        <v>208</v>
      </c>
      <c r="E257" s="250" t="s">
        <v>4139</v>
      </c>
      <c r="F257" s="240">
        <v>6.99</v>
      </c>
      <c r="G257" s="33">
        <f>ROUNDUP(F257*Carpeta!$O$7,-2)</f>
        <v>4900</v>
      </c>
      <c r="H257" s="33">
        <f>ROUNDUP(F257*Carpeta!$O$10,-2)</f>
        <v>4600</v>
      </c>
      <c r="I257" s="2">
        <v>1</v>
      </c>
      <c r="J257" s="33">
        <f t="shared" ref="J257:J319" si="16">G257*I257</f>
        <v>4900</v>
      </c>
      <c r="K257" s="33">
        <f t="shared" ref="K257:K319" si="17">H257*I257</f>
        <v>4600</v>
      </c>
      <c r="L257" s="251" t="s">
        <v>5593</v>
      </c>
      <c r="M257" s="38">
        <f t="shared" si="15"/>
        <v>6.99</v>
      </c>
    </row>
    <row r="258" spans="1:15" x14ac:dyDescent="0.3">
      <c r="A258" s="4" t="s">
        <v>4519</v>
      </c>
      <c r="B258" s="144" t="s">
        <v>1106</v>
      </c>
      <c r="C258" s="19" t="s">
        <v>655</v>
      </c>
      <c r="D258" s="11" t="s">
        <v>210</v>
      </c>
      <c r="E258" s="250" t="s">
        <v>4139</v>
      </c>
      <c r="F258" s="240">
        <v>6.99</v>
      </c>
      <c r="G258" s="33">
        <f>ROUNDUP(F258*Carpeta!$O$7,-2)</f>
        <v>4900</v>
      </c>
      <c r="H258" s="33">
        <f>ROUNDUP(F258*Carpeta!$O$10,-2)</f>
        <v>4600</v>
      </c>
      <c r="I258" s="2">
        <v>1</v>
      </c>
      <c r="J258" s="33">
        <f t="shared" si="16"/>
        <v>4900</v>
      </c>
      <c r="K258" s="33">
        <f t="shared" si="17"/>
        <v>4600</v>
      </c>
      <c r="L258" s="234" t="s">
        <v>4520</v>
      </c>
      <c r="M258" s="38">
        <f t="shared" si="15"/>
        <v>6.99</v>
      </c>
    </row>
    <row r="259" spans="1:15" x14ac:dyDescent="0.3">
      <c r="A259" s="4" t="s">
        <v>3156</v>
      </c>
      <c r="B259" s="136" t="s">
        <v>1116</v>
      </c>
      <c r="C259" s="19" t="s">
        <v>655</v>
      </c>
      <c r="D259" s="11" t="s">
        <v>210</v>
      </c>
      <c r="E259" s="250" t="s">
        <v>4139</v>
      </c>
      <c r="F259" s="240">
        <v>6.99</v>
      </c>
      <c r="G259" s="33">
        <f>ROUNDUP(F259*Carpeta!$O$7,-2)</f>
        <v>4900</v>
      </c>
      <c r="H259" s="33">
        <f>ROUNDUP(F259*Carpeta!$O$10,-2)</f>
        <v>4600</v>
      </c>
      <c r="I259" s="2">
        <v>1</v>
      </c>
      <c r="J259" s="16">
        <f t="shared" si="16"/>
        <v>4900</v>
      </c>
      <c r="K259" s="16">
        <f t="shared" si="17"/>
        <v>4600</v>
      </c>
      <c r="L259" s="234" t="s">
        <v>5597</v>
      </c>
      <c r="M259" s="38">
        <f t="shared" si="15"/>
        <v>6.99</v>
      </c>
    </row>
    <row r="260" spans="1:15" x14ac:dyDescent="0.3">
      <c r="A260" s="4" t="s">
        <v>3751</v>
      </c>
      <c r="B260" s="242" t="s">
        <v>3740</v>
      </c>
      <c r="C260" s="14" t="s">
        <v>767</v>
      </c>
      <c r="D260" s="11" t="s">
        <v>210</v>
      </c>
      <c r="E260" s="250" t="s">
        <v>4139</v>
      </c>
      <c r="F260" s="240">
        <v>6.99</v>
      </c>
      <c r="G260" s="33">
        <f>ROUNDUP(F260*Carpeta!$O$7,-2)</f>
        <v>4900</v>
      </c>
      <c r="H260" s="33">
        <f>ROUNDUP(F260*Carpeta!$O$10,-2)</f>
        <v>4600</v>
      </c>
      <c r="I260" s="2">
        <v>2</v>
      </c>
      <c r="J260" s="16">
        <f t="shared" si="16"/>
        <v>9800</v>
      </c>
      <c r="K260" s="16">
        <f t="shared" si="17"/>
        <v>9200</v>
      </c>
      <c r="L260" s="39" t="s">
        <v>3750</v>
      </c>
      <c r="M260" s="38">
        <f t="shared" si="15"/>
        <v>13.98</v>
      </c>
    </row>
    <row r="261" spans="1:15" x14ac:dyDescent="0.3">
      <c r="A261" s="29" t="s">
        <v>3082</v>
      </c>
      <c r="B261" s="121" t="s">
        <v>1075</v>
      </c>
      <c r="C261" s="14" t="s">
        <v>767</v>
      </c>
      <c r="D261" s="12" t="s">
        <v>208</v>
      </c>
      <c r="E261" s="250" t="s">
        <v>4139</v>
      </c>
      <c r="F261" s="240">
        <v>6.99</v>
      </c>
      <c r="G261" s="33">
        <f>ROUNDUP(F261*Carpeta!$O$7,-2)</f>
        <v>4900</v>
      </c>
      <c r="H261" s="33">
        <f>ROUNDUP(F261*Carpeta!$O$10,-2)</f>
        <v>4600</v>
      </c>
      <c r="I261" s="2">
        <v>1</v>
      </c>
      <c r="J261" s="16">
        <f t="shared" si="16"/>
        <v>4900</v>
      </c>
      <c r="K261" s="16">
        <f t="shared" si="17"/>
        <v>4600</v>
      </c>
      <c r="L261" s="234" t="s">
        <v>3081</v>
      </c>
      <c r="M261" s="38">
        <f t="shared" si="15"/>
        <v>6.99</v>
      </c>
    </row>
    <row r="262" spans="1:15" x14ac:dyDescent="0.3">
      <c r="A262" s="4" t="s">
        <v>5388</v>
      </c>
      <c r="B262" s="259" t="s">
        <v>4820</v>
      </c>
      <c r="C262" s="14" t="s">
        <v>767</v>
      </c>
      <c r="D262" s="12" t="s">
        <v>208</v>
      </c>
      <c r="E262" s="250" t="s">
        <v>4139</v>
      </c>
      <c r="F262" s="240">
        <v>6.99</v>
      </c>
      <c r="G262" s="33">
        <f>ROUNDUP(F262*Carpeta!$O$7,-2)</f>
        <v>4900</v>
      </c>
      <c r="H262" s="33">
        <f>ROUNDUP(F262*Carpeta!$O$10,-2)</f>
        <v>4600</v>
      </c>
      <c r="I262" s="2">
        <v>2</v>
      </c>
      <c r="J262" s="33">
        <f t="shared" si="16"/>
        <v>9800</v>
      </c>
      <c r="K262" s="33">
        <f t="shared" si="17"/>
        <v>9200</v>
      </c>
      <c r="L262" s="234" t="s">
        <v>5389</v>
      </c>
      <c r="M262" s="38">
        <f t="shared" si="15"/>
        <v>13.98</v>
      </c>
    </row>
    <row r="263" spans="1:15" x14ac:dyDescent="0.3">
      <c r="A263" s="21" t="s">
        <v>3058</v>
      </c>
      <c r="B263" s="259" t="s">
        <v>4820</v>
      </c>
      <c r="C263" s="14" t="s">
        <v>767</v>
      </c>
      <c r="D263" s="12" t="s">
        <v>208</v>
      </c>
      <c r="E263" s="250" t="s">
        <v>4139</v>
      </c>
      <c r="F263" s="240">
        <v>6.99</v>
      </c>
      <c r="G263" s="33">
        <f>ROUNDUP(F263*Carpeta!$O$7,-2)</f>
        <v>4900</v>
      </c>
      <c r="H263" s="33">
        <f>ROUNDUP(F263*Carpeta!$O$10,-2)</f>
        <v>4600</v>
      </c>
      <c r="I263" s="2">
        <v>1</v>
      </c>
      <c r="J263" s="33">
        <f t="shared" si="16"/>
        <v>4900</v>
      </c>
      <c r="K263" s="33">
        <f t="shared" si="17"/>
        <v>4600</v>
      </c>
      <c r="L263" s="234" t="s">
        <v>4824</v>
      </c>
      <c r="M263" s="38">
        <f t="shared" ref="M263:M325" si="18">F263*I263</f>
        <v>6.99</v>
      </c>
      <c r="O263" s="57"/>
    </row>
    <row r="264" spans="1:15" x14ac:dyDescent="0.3">
      <c r="A264" s="4" t="s">
        <v>4478</v>
      </c>
      <c r="B264" s="252" t="s">
        <v>4793</v>
      </c>
      <c r="C264" s="14" t="s">
        <v>767</v>
      </c>
      <c r="D264" s="13" t="s">
        <v>209</v>
      </c>
      <c r="E264" s="250" t="s">
        <v>4139</v>
      </c>
      <c r="F264" s="240">
        <v>6.99</v>
      </c>
      <c r="G264" s="33">
        <f>ROUNDUP(F264*Carpeta!$O$7,-2)</f>
        <v>4900</v>
      </c>
      <c r="H264" s="33">
        <f>ROUNDUP(F264*Carpeta!$O$10,-2)</f>
        <v>4600</v>
      </c>
      <c r="I264" s="2">
        <v>1</v>
      </c>
      <c r="J264" s="16">
        <f t="shared" si="16"/>
        <v>4900</v>
      </c>
      <c r="K264" s="16">
        <f t="shared" si="17"/>
        <v>4600</v>
      </c>
      <c r="L264" s="233" t="s">
        <v>4479</v>
      </c>
      <c r="M264" s="38">
        <f t="shared" si="18"/>
        <v>6.99</v>
      </c>
    </row>
    <row r="265" spans="1:15" x14ac:dyDescent="0.3">
      <c r="A265" s="4" t="s">
        <v>4798</v>
      </c>
      <c r="B265" s="232" t="s">
        <v>3182</v>
      </c>
      <c r="C265" s="14" t="s">
        <v>768</v>
      </c>
      <c r="D265" s="1" t="s">
        <v>211</v>
      </c>
      <c r="E265" s="250" t="s">
        <v>4139</v>
      </c>
      <c r="F265" s="240">
        <v>6.99</v>
      </c>
      <c r="G265" s="33">
        <f>ROUNDUP(F265*Carpeta!$O$7,-2)</f>
        <v>4900</v>
      </c>
      <c r="H265" s="33">
        <f>ROUNDUP(F265*Carpeta!$O$10,-2)</f>
        <v>4600</v>
      </c>
      <c r="I265" s="2">
        <v>1</v>
      </c>
      <c r="J265" s="16">
        <f t="shared" si="16"/>
        <v>4900</v>
      </c>
      <c r="K265" s="16">
        <f t="shared" si="17"/>
        <v>4600</v>
      </c>
      <c r="L265" s="234" t="s">
        <v>4799</v>
      </c>
      <c r="M265" s="38">
        <f t="shared" si="18"/>
        <v>6.99</v>
      </c>
    </row>
    <row r="266" spans="1:15" x14ac:dyDescent="0.3">
      <c r="A266" s="29" t="s">
        <v>2420</v>
      </c>
      <c r="B266" s="118" t="s">
        <v>1070</v>
      </c>
      <c r="C266" s="6" t="s">
        <v>769</v>
      </c>
      <c r="D266" s="12" t="s">
        <v>208</v>
      </c>
      <c r="E266" s="250" t="s">
        <v>4139</v>
      </c>
      <c r="F266" s="240">
        <v>6.99</v>
      </c>
      <c r="G266" s="33">
        <f>ROUNDUP(F266*Carpeta!$O$7,-2)</f>
        <v>4900</v>
      </c>
      <c r="H266" s="33">
        <f>ROUNDUP(F266*Carpeta!$O$10,-2)</f>
        <v>4600</v>
      </c>
      <c r="I266" s="2">
        <v>1</v>
      </c>
      <c r="J266" s="16">
        <f t="shared" si="16"/>
        <v>4900</v>
      </c>
      <c r="K266" s="16">
        <f t="shared" si="17"/>
        <v>4600</v>
      </c>
      <c r="L266" s="233" t="s">
        <v>2419</v>
      </c>
      <c r="M266" s="38">
        <f t="shared" si="18"/>
        <v>6.99</v>
      </c>
    </row>
    <row r="267" spans="1:15" x14ac:dyDescent="0.3">
      <c r="A267" s="29" t="s">
        <v>46</v>
      </c>
      <c r="B267" s="135" t="s">
        <v>1096</v>
      </c>
      <c r="C267" s="6" t="s">
        <v>769</v>
      </c>
      <c r="D267" s="12" t="s">
        <v>208</v>
      </c>
      <c r="E267" s="250" t="s">
        <v>4139</v>
      </c>
      <c r="F267" s="240">
        <v>6.99</v>
      </c>
      <c r="G267" s="33">
        <f>ROUNDUP(F267*Carpeta!$O$7,-2)</f>
        <v>4900</v>
      </c>
      <c r="H267" s="33">
        <f>ROUNDUP(F267*Carpeta!$O$10,-2)</f>
        <v>4600</v>
      </c>
      <c r="I267" s="2">
        <v>1</v>
      </c>
      <c r="J267" s="16">
        <f t="shared" si="16"/>
        <v>4900</v>
      </c>
      <c r="K267" s="16">
        <f t="shared" si="17"/>
        <v>4600</v>
      </c>
      <c r="L267" s="233" t="s">
        <v>249</v>
      </c>
      <c r="M267" s="38">
        <f t="shared" si="18"/>
        <v>6.99</v>
      </c>
    </row>
    <row r="268" spans="1:15" x14ac:dyDescent="0.3">
      <c r="A268" s="21" t="s">
        <v>1608</v>
      </c>
      <c r="B268" s="150" t="s">
        <v>1582</v>
      </c>
      <c r="C268" s="6" t="s">
        <v>769</v>
      </c>
      <c r="D268" s="12" t="s">
        <v>208</v>
      </c>
      <c r="E268" s="250" t="s">
        <v>4139</v>
      </c>
      <c r="F268" s="240">
        <v>6.99</v>
      </c>
      <c r="G268" s="33">
        <f>ROUNDUP(F268*Carpeta!$O$7,-2)</f>
        <v>4900</v>
      </c>
      <c r="H268" s="33">
        <f>ROUNDUP(F268*Carpeta!$O$10,-2)</f>
        <v>4600</v>
      </c>
      <c r="I268" s="2">
        <v>1</v>
      </c>
      <c r="J268" s="16">
        <f t="shared" si="16"/>
        <v>4900</v>
      </c>
      <c r="K268" s="16">
        <f t="shared" si="17"/>
        <v>4600</v>
      </c>
      <c r="L268" s="39" t="s">
        <v>1624</v>
      </c>
      <c r="M268" s="38">
        <f t="shared" si="18"/>
        <v>6.99</v>
      </c>
      <c r="O268" s="57"/>
    </row>
    <row r="269" spans="1:15" x14ac:dyDescent="0.3">
      <c r="A269" s="35" t="s">
        <v>3465</v>
      </c>
      <c r="B269" s="223" t="s">
        <v>2824</v>
      </c>
      <c r="C269" s="6" t="s">
        <v>769</v>
      </c>
      <c r="D269" s="12" t="s">
        <v>208</v>
      </c>
      <c r="E269" s="250" t="s">
        <v>4139</v>
      </c>
      <c r="F269" s="240">
        <v>6.99</v>
      </c>
      <c r="G269" s="33">
        <f>ROUNDUP(F269*Carpeta!$O$7,-2)</f>
        <v>4900</v>
      </c>
      <c r="H269" s="33">
        <f>ROUNDUP(F269*Carpeta!$O$10,-2)</f>
        <v>4600</v>
      </c>
      <c r="I269" s="2">
        <v>1</v>
      </c>
      <c r="J269" s="16">
        <f t="shared" si="16"/>
        <v>4900</v>
      </c>
      <c r="K269" s="16">
        <f t="shared" si="17"/>
        <v>4600</v>
      </c>
      <c r="L269" s="234" t="s">
        <v>3466</v>
      </c>
      <c r="M269" s="38">
        <f t="shared" si="18"/>
        <v>6.99</v>
      </c>
    </row>
    <row r="270" spans="1:15" x14ac:dyDescent="0.3">
      <c r="A270" s="29" t="s">
        <v>2976</v>
      </c>
      <c r="B270" s="227" t="s">
        <v>2945</v>
      </c>
      <c r="C270" s="6" t="s">
        <v>769</v>
      </c>
      <c r="D270" s="12" t="s">
        <v>208</v>
      </c>
      <c r="E270" s="250" t="s">
        <v>4140</v>
      </c>
      <c r="F270" s="240">
        <v>6.99</v>
      </c>
      <c r="G270" s="33">
        <f>ROUNDUP(F270*Carpeta!$O$7,-2)</f>
        <v>4900</v>
      </c>
      <c r="H270" s="33">
        <f>ROUNDUP(F270*Carpeta!$O$10,-2)</f>
        <v>4600</v>
      </c>
      <c r="I270" s="2">
        <v>1</v>
      </c>
      <c r="J270" s="16">
        <f t="shared" si="16"/>
        <v>4900</v>
      </c>
      <c r="K270" s="16">
        <f t="shared" si="17"/>
        <v>4600</v>
      </c>
      <c r="L270" s="233" t="s">
        <v>2975</v>
      </c>
      <c r="M270" s="38">
        <f t="shared" si="18"/>
        <v>6.99</v>
      </c>
      <c r="O270" s="56"/>
    </row>
    <row r="271" spans="1:15" x14ac:dyDescent="0.3">
      <c r="A271" s="4" t="s">
        <v>3720</v>
      </c>
      <c r="B271" s="242" t="s">
        <v>3740</v>
      </c>
      <c r="C271" s="6" t="s">
        <v>769</v>
      </c>
      <c r="D271" s="12" t="s">
        <v>208</v>
      </c>
      <c r="E271" s="250" t="s">
        <v>4139</v>
      </c>
      <c r="F271" s="240">
        <v>6.99</v>
      </c>
      <c r="G271" s="33">
        <f>ROUNDUP(F271*Carpeta!$O$7,-2)</f>
        <v>4900</v>
      </c>
      <c r="H271" s="33">
        <f>ROUNDUP(F271*Carpeta!$O$10,-2)</f>
        <v>4600</v>
      </c>
      <c r="I271" s="2">
        <v>1</v>
      </c>
      <c r="J271" s="16">
        <f t="shared" si="16"/>
        <v>4900</v>
      </c>
      <c r="K271" s="16">
        <f t="shared" si="17"/>
        <v>4600</v>
      </c>
      <c r="L271" s="39" t="s">
        <v>3719</v>
      </c>
      <c r="M271" s="38">
        <f t="shared" si="18"/>
        <v>6.99</v>
      </c>
      <c r="O271" s="56"/>
    </row>
    <row r="272" spans="1:15" x14ac:dyDescent="0.3">
      <c r="A272" s="4" t="s">
        <v>2107</v>
      </c>
      <c r="B272" s="144" t="s">
        <v>1106</v>
      </c>
      <c r="C272" s="10" t="s">
        <v>181</v>
      </c>
      <c r="D272" s="11" t="s">
        <v>210</v>
      </c>
      <c r="E272" s="250" t="s">
        <v>4139</v>
      </c>
      <c r="F272" s="240">
        <v>5.99</v>
      </c>
      <c r="G272" s="33">
        <f>ROUNDUP(F272*Carpeta!$O$7,-2)</f>
        <v>4200</v>
      </c>
      <c r="H272" s="33">
        <f>ROUNDUP(F272*Carpeta!$O$10,-2)</f>
        <v>3900</v>
      </c>
      <c r="I272" s="2">
        <v>1</v>
      </c>
      <c r="J272" s="16">
        <f t="shared" si="16"/>
        <v>4200</v>
      </c>
      <c r="K272" s="16">
        <f t="shared" si="17"/>
        <v>3900</v>
      </c>
      <c r="L272" s="233" t="s">
        <v>2106</v>
      </c>
      <c r="M272" s="38">
        <f t="shared" si="18"/>
        <v>5.99</v>
      </c>
    </row>
    <row r="273" spans="1:13" x14ac:dyDescent="0.3">
      <c r="A273" s="4" t="s">
        <v>3327</v>
      </c>
      <c r="B273" s="163" t="s">
        <v>1134</v>
      </c>
      <c r="C273" s="10" t="s">
        <v>181</v>
      </c>
      <c r="D273" s="11" t="s">
        <v>210</v>
      </c>
      <c r="E273" s="250" t="s">
        <v>4139</v>
      </c>
      <c r="F273" s="240">
        <v>5.99</v>
      </c>
      <c r="G273" s="33">
        <f>ROUNDUP(F273*Carpeta!$O$7,-2)</f>
        <v>4200</v>
      </c>
      <c r="H273" s="33">
        <f>ROUNDUP(F273*Carpeta!$O$10,-2)</f>
        <v>3900</v>
      </c>
      <c r="I273" s="2">
        <v>1</v>
      </c>
      <c r="J273" s="33">
        <f t="shared" si="16"/>
        <v>4200</v>
      </c>
      <c r="K273" s="33">
        <f t="shared" si="17"/>
        <v>3900</v>
      </c>
      <c r="L273" s="234" t="s">
        <v>3328</v>
      </c>
      <c r="M273" s="38">
        <f t="shared" si="18"/>
        <v>5.99</v>
      </c>
    </row>
    <row r="274" spans="1:13" x14ac:dyDescent="0.3">
      <c r="A274" s="29" t="s">
        <v>3093</v>
      </c>
      <c r="B274" s="22" t="s">
        <v>955</v>
      </c>
      <c r="C274" s="10" t="s">
        <v>181</v>
      </c>
      <c r="D274" s="12" t="s">
        <v>208</v>
      </c>
      <c r="E274" s="250" t="s">
        <v>4139</v>
      </c>
      <c r="F274" s="240">
        <v>5.99</v>
      </c>
      <c r="G274" s="33">
        <f>ROUNDUP(F274*Carpeta!$O$7,-2)</f>
        <v>4200</v>
      </c>
      <c r="H274" s="33">
        <f>ROUNDUP(F274*Carpeta!$O$10,-2)</f>
        <v>3900</v>
      </c>
      <c r="I274" s="2">
        <v>1</v>
      </c>
      <c r="J274" s="16">
        <f t="shared" si="16"/>
        <v>4200</v>
      </c>
      <c r="K274" s="16">
        <f t="shared" si="17"/>
        <v>3900</v>
      </c>
      <c r="L274" s="234" t="s">
        <v>3092</v>
      </c>
      <c r="M274" s="38">
        <f t="shared" si="18"/>
        <v>5.99</v>
      </c>
    </row>
    <row r="275" spans="1:13" x14ac:dyDescent="0.3">
      <c r="A275" s="4" t="s">
        <v>1804</v>
      </c>
      <c r="B275" s="165" t="s">
        <v>1136</v>
      </c>
      <c r="C275" s="10" t="s">
        <v>181</v>
      </c>
      <c r="D275" s="12" t="s">
        <v>208</v>
      </c>
      <c r="E275" s="250" t="s">
        <v>4139</v>
      </c>
      <c r="F275" s="240">
        <v>5.99</v>
      </c>
      <c r="G275" s="33">
        <f>ROUNDUP(F275*Carpeta!$O$7,-2)</f>
        <v>4200</v>
      </c>
      <c r="H275" s="33">
        <f>ROUNDUP(F275*Carpeta!$O$10,-2)</f>
        <v>3900</v>
      </c>
      <c r="I275" s="2">
        <v>1</v>
      </c>
      <c r="J275" s="16">
        <f t="shared" si="16"/>
        <v>4200</v>
      </c>
      <c r="K275" s="16">
        <f t="shared" si="17"/>
        <v>3900</v>
      </c>
      <c r="L275" s="233" t="s">
        <v>1805</v>
      </c>
      <c r="M275" s="38">
        <f t="shared" si="18"/>
        <v>5.99</v>
      </c>
    </row>
    <row r="276" spans="1:13" x14ac:dyDescent="0.3">
      <c r="A276" s="29" t="s">
        <v>3705</v>
      </c>
      <c r="B276" s="193" t="s">
        <v>2333</v>
      </c>
      <c r="C276" s="10" t="s">
        <v>181</v>
      </c>
      <c r="D276" s="12" t="s">
        <v>208</v>
      </c>
      <c r="E276" s="250" t="s">
        <v>4139</v>
      </c>
      <c r="F276" s="240">
        <v>5.99</v>
      </c>
      <c r="G276" s="33">
        <f>ROUNDUP(F276*Carpeta!$O$7,-2)</f>
        <v>4200</v>
      </c>
      <c r="H276" s="33">
        <f>ROUNDUP(F276*Carpeta!$O$10,-2)</f>
        <v>3900</v>
      </c>
      <c r="I276" s="2">
        <v>1</v>
      </c>
      <c r="J276" s="16">
        <f t="shared" si="16"/>
        <v>4200</v>
      </c>
      <c r="K276" s="16">
        <f t="shared" si="17"/>
        <v>3900</v>
      </c>
      <c r="L276" s="234" t="s">
        <v>3706</v>
      </c>
      <c r="M276" s="38">
        <f t="shared" si="18"/>
        <v>5.99</v>
      </c>
    </row>
    <row r="277" spans="1:13" x14ac:dyDescent="0.3">
      <c r="A277" s="35" t="s">
        <v>2934</v>
      </c>
      <c r="B277" s="22" t="s">
        <v>892</v>
      </c>
      <c r="C277" s="10" t="s">
        <v>181</v>
      </c>
      <c r="D277" s="1" t="s">
        <v>211</v>
      </c>
      <c r="E277" s="250" t="s">
        <v>4139</v>
      </c>
      <c r="F277" s="240">
        <v>5.99</v>
      </c>
      <c r="G277" s="33">
        <f>ROUNDUP(F277*Carpeta!$O$7,-2)</f>
        <v>4200</v>
      </c>
      <c r="H277" s="33">
        <f>ROUNDUP(F277*Carpeta!$O$10,-2)</f>
        <v>3900</v>
      </c>
      <c r="I277" s="2">
        <v>1</v>
      </c>
      <c r="J277" s="16">
        <f t="shared" si="16"/>
        <v>4200</v>
      </c>
      <c r="K277" s="16">
        <f t="shared" si="17"/>
        <v>3900</v>
      </c>
      <c r="L277" s="233" t="s">
        <v>2935</v>
      </c>
      <c r="M277" s="38">
        <f t="shared" si="18"/>
        <v>5.99</v>
      </c>
    </row>
    <row r="278" spans="1:13" x14ac:dyDescent="0.3">
      <c r="A278" s="4" t="s">
        <v>3674</v>
      </c>
      <c r="B278" s="143" t="s">
        <v>1105</v>
      </c>
      <c r="C278" s="9" t="s">
        <v>182</v>
      </c>
      <c r="D278" s="12" t="s">
        <v>208</v>
      </c>
      <c r="E278" s="250" t="s">
        <v>4139</v>
      </c>
      <c r="F278" s="240">
        <v>5.99</v>
      </c>
      <c r="G278" s="33">
        <f>ROUNDUP(F278*Carpeta!$O$7,-2)</f>
        <v>4200</v>
      </c>
      <c r="H278" s="33">
        <f>ROUNDUP(F278*Carpeta!$O$10,-2)</f>
        <v>3900</v>
      </c>
      <c r="I278" s="2">
        <v>2</v>
      </c>
      <c r="J278" s="16">
        <f t="shared" si="16"/>
        <v>8400</v>
      </c>
      <c r="K278" s="16">
        <f t="shared" si="17"/>
        <v>7800</v>
      </c>
      <c r="L278" s="233" t="s">
        <v>3675</v>
      </c>
      <c r="M278" s="38">
        <f t="shared" si="18"/>
        <v>11.98</v>
      </c>
    </row>
    <row r="279" spans="1:13" x14ac:dyDescent="0.3">
      <c r="A279" s="4" t="s">
        <v>1385</v>
      </c>
      <c r="B279" s="136" t="s">
        <v>1116</v>
      </c>
      <c r="C279" s="22" t="s">
        <v>183</v>
      </c>
      <c r="D279" s="11" t="s">
        <v>210</v>
      </c>
      <c r="E279" s="250" t="s">
        <v>4140</v>
      </c>
      <c r="F279" s="240">
        <v>5.99</v>
      </c>
      <c r="G279" s="33">
        <f>ROUNDUP(F279*Carpeta!$O$7,-2)</f>
        <v>4200</v>
      </c>
      <c r="H279" s="33">
        <f>ROUNDUP(F279*Carpeta!$O$10,-2)</f>
        <v>3900</v>
      </c>
      <c r="I279" s="2">
        <v>1</v>
      </c>
      <c r="J279" s="16">
        <f t="shared" si="16"/>
        <v>4200</v>
      </c>
      <c r="K279" s="16">
        <f t="shared" si="17"/>
        <v>3900</v>
      </c>
      <c r="L279" s="234" t="s">
        <v>3158</v>
      </c>
      <c r="M279" s="38">
        <f t="shared" si="18"/>
        <v>5.99</v>
      </c>
    </row>
    <row r="280" spans="1:13" x14ac:dyDescent="0.3">
      <c r="A280" s="4" t="s">
        <v>3799</v>
      </c>
      <c r="B280" s="143" t="s">
        <v>1105</v>
      </c>
      <c r="C280" s="22" t="s">
        <v>183</v>
      </c>
      <c r="D280" s="12" t="s">
        <v>208</v>
      </c>
      <c r="E280" s="250" t="s">
        <v>4140</v>
      </c>
      <c r="F280" s="240">
        <v>5.99</v>
      </c>
      <c r="G280" s="33">
        <f>ROUNDUP(F280*Carpeta!$O$7,-2)</f>
        <v>4200</v>
      </c>
      <c r="H280" s="33">
        <f>ROUNDUP(F280*Carpeta!$O$10,-2)</f>
        <v>3900</v>
      </c>
      <c r="I280" s="2">
        <v>1</v>
      </c>
      <c r="J280" s="16">
        <f t="shared" si="16"/>
        <v>4200</v>
      </c>
      <c r="K280" s="16">
        <f t="shared" si="17"/>
        <v>3900</v>
      </c>
      <c r="L280" s="233" t="s">
        <v>3800</v>
      </c>
      <c r="M280" s="38">
        <f t="shared" si="18"/>
        <v>5.99</v>
      </c>
    </row>
    <row r="281" spans="1:13" x14ac:dyDescent="0.3">
      <c r="A281" s="4" t="s">
        <v>1962</v>
      </c>
      <c r="B281" s="155" t="s">
        <v>1123</v>
      </c>
      <c r="C281" s="22" t="s">
        <v>183</v>
      </c>
      <c r="D281" s="12" t="s">
        <v>208</v>
      </c>
      <c r="E281" s="250" t="s">
        <v>4139</v>
      </c>
      <c r="F281" s="240">
        <v>5.99</v>
      </c>
      <c r="G281" s="33">
        <f>ROUNDUP(F281*Carpeta!$O$7,-2)</f>
        <v>4200</v>
      </c>
      <c r="H281" s="33">
        <f>ROUNDUP(F281*Carpeta!$O$10,-2)</f>
        <v>3900</v>
      </c>
      <c r="I281" s="2">
        <v>1</v>
      </c>
      <c r="J281" s="33">
        <f t="shared" si="16"/>
        <v>4200</v>
      </c>
      <c r="K281" s="33">
        <f t="shared" si="17"/>
        <v>3900</v>
      </c>
      <c r="L281" s="234" t="s">
        <v>1963</v>
      </c>
      <c r="M281" s="38">
        <f t="shared" si="18"/>
        <v>5.99</v>
      </c>
    </row>
    <row r="282" spans="1:13" x14ac:dyDescent="0.3">
      <c r="A282" s="35" t="s">
        <v>1605</v>
      </c>
      <c r="B282" s="150" t="s">
        <v>1582</v>
      </c>
      <c r="C282" s="22" t="s">
        <v>183</v>
      </c>
      <c r="D282" s="12" t="s">
        <v>208</v>
      </c>
      <c r="E282" s="250" t="s">
        <v>4139</v>
      </c>
      <c r="F282" s="240">
        <v>5.99</v>
      </c>
      <c r="G282" s="33">
        <f>ROUNDUP(F282*Carpeta!$O$7,-2)</f>
        <v>4200</v>
      </c>
      <c r="H282" s="33">
        <f>ROUNDUP(F282*Carpeta!$O$10,-2)</f>
        <v>3900</v>
      </c>
      <c r="I282" s="2">
        <v>1</v>
      </c>
      <c r="J282" s="16">
        <f t="shared" si="16"/>
        <v>4200</v>
      </c>
      <c r="K282" s="16">
        <f t="shared" si="17"/>
        <v>3900</v>
      </c>
      <c r="L282" s="39" t="s">
        <v>1621</v>
      </c>
      <c r="M282" s="38">
        <f t="shared" si="18"/>
        <v>5.99</v>
      </c>
    </row>
    <row r="283" spans="1:13" x14ac:dyDescent="0.3">
      <c r="A283" s="29" t="s">
        <v>4</v>
      </c>
      <c r="B283" s="164" t="s">
        <v>1135</v>
      </c>
      <c r="C283" s="22" t="s">
        <v>183</v>
      </c>
      <c r="D283" s="13" t="s">
        <v>209</v>
      </c>
      <c r="E283" s="250" t="s">
        <v>4139</v>
      </c>
      <c r="F283" s="240">
        <v>5.99</v>
      </c>
      <c r="G283" s="33">
        <f>ROUNDUP(F283*Carpeta!$O$7,-2)</f>
        <v>4200</v>
      </c>
      <c r="H283" s="33">
        <f>ROUNDUP(F283*Carpeta!$O$10,-2)</f>
        <v>3900</v>
      </c>
      <c r="I283" s="2">
        <v>1</v>
      </c>
      <c r="J283" s="33">
        <f t="shared" si="16"/>
        <v>4200</v>
      </c>
      <c r="K283" s="33">
        <f t="shared" si="17"/>
        <v>3900</v>
      </c>
      <c r="L283" s="233" t="s">
        <v>3780</v>
      </c>
      <c r="M283" s="38">
        <f t="shared" si="18"/>
        <v>5.99</v>
      </c>
    </row>
    <row r="284" spans="1:13" x14ac:dyDescent="0.3">
      <c r="A284" s="4" t="s">
        <v>3428</v>
      </c>
      <c r="B284" s="193" t="s">
        <v>2332</v>
      </c>
      <c r="C284" s="22" t="s">
        <v>183</v>
      </c>
      <c r="D284" s="1" t="s">
        <v>211</v>
      </c>
      <c r="E284" s="250" t="s">
        <v>4140</v>
      </c>
      <c r="F284" s="240">
        <v>5.99</v>
      </c>
      <c r="G284" s="33">
        <f>ROUNDUP(F284*Carpeta!$O$7,-2)</f>
        <v>4200</v>
      </c>
      <c r="H284" s="33">
        <f>ROUNDUP(F284*Carpeta!$O$10,-2)</f>
        <v>3900</v>
      </c>
      <c r="I284" s="2">
        <v>1</v>
      </c>
      <c r="J284" s="16">
        <f t="shared" si="16"/>
        <v>4200</v>
      </c>
      <c r="K284" s="16">
        <f t="shared" si="17"/>
        <v>3900</v>
      </c>
      <c r="L284" s="39" t="s">
        <v>4131</v>
      </c>
      <c r="M284" s="38">
        <f t="shared" si="18"/>
        <v>5.99</v>
      </c>
    </row>
    <row r="285" spans="1:13" x14ac:dyDescent="0.3">
      <c r="A285" s="4" t="s">
        <v>3324</v>
      </c>
      <c r="B285" s="163" t="s">
        <v>1134</v>
      </c>
      <c r="C285" s="8" t="s">
        <v>184</v>
      </c>
      <c r="D285" s="11" t="s">
        <v>210</v>
      </c>
      <c r="E285" s="250" t="s">
        <v>4139</v>
      </c>
      <c r="F285" s="240">
        <v>5.99</v>
      </c>
      <c r="G285" s="33">
        <f>ROUNDUP(F285*Carpeta!$O$7,-2)</f>
        <v>4200</v>
      </c>
      <c r="H285" s="33">
        <f>ROUNDUP(F285*Carpeta!$O$10,-2)</f>
        <v>3900</v>
      </c>
      <c r="I285" s="2">
        <v>1</v>
      </c>
      <c r="J285" s="33">
        <f t="shared" si="16"/>
        <v>4200</v>
      </c>
      <c r="K285" s="33">
        <f t="shared" si="17"/>
        <v>3900</v>
      </c>
      <c r="L285" s="234" t="s">
        <v>3323</v>
      </c>
      <c r="M285" s="38">
        <f t="shared" si="18"/>
        <v>5.99</v>
      </c>
    </row>
    <row r="286" spans="1:13" x14ac:dyDescent="0.3">
      <c r="A286" s="29" t="s">
        <v>5401</v>
      </c>
      <c r="B286" s="177" t="s">
        <v>1799</v>
      </c>
      <c r="C286" s="8" t="s">
        <v>184</v>
      </c>
      <c r="D286" s="11" t="s">
        <v>210</v>
      </c>
      <c r="E286" s="250" t="s">
        <v>4139</v>
      </c>
      <c r="F286" s="240">
        <v>5.99</v>
      </c>
      <c r="G286" s="33">
        <f>ROUNDUP(F286*Carpeta!$O$7,-2)</f>
        <v>4200</v>
      </c>
      <c r="H286" s="33">
        <f>ROUNDUP(F286*Carpeta!$O$10,-2)</f>
        <v>3900</v>
      </c>
      <c r="I286" s="2">
        <v>1</v>
      </c>
      <c r="J286" s="16">
        <f t="shared" si="16"/>
        <v>4200</v>
      </c>
      <c r="K286" s="16">
        <f t="shared" si="17"/>
        <v>3900</v>
      </c>
      <c r="L286" s="233" t="s">
        <v>5400</v>
      </c>
      <c r="M286" s="38">
        <f t="shared" si="18"/>
        <v>5.99</v>
      </c>
    </row>
    <row r="287" spans="1:13" x14ac:dyDescent="0.3">
      <c r="A287" s="4" t="s">
        <v>2403</v>
      </c>
      <c r="B287" s="193" t="s">
        <v>2332</v>
      </c>
      <c r="C287" s="8" t="s">
        <v>184</v>
      </c>
      <c r="D287" s="11" t="s">
        <v>210</v>
      </c>
      <c r="E287" s="250" t="s">
        <v>4139</v>
      </c>
      <c r="F287" s="240">
        <v>5.99</v>
      </c>
      <c r="G287" s="33">
        <f>ROUNDUP(F287*Carpeta!$O$7,-2)</f>
        <v>4200</v>
      </c>
      <c r="H287" s="33">
        <f>ROUNDUP(F287*Carpeta!$O$10,-2)</f>
        <v>3900</v>
      </c>
      <c r="I287" s="2">
        <v>1</v>
      </c>
      <c r="J287" s="16">
        <f t="shared" si="16"/>
        <v>4200</v>
      </c>
      <c r="K287" s="16">
        <f t="shared" si="17"/>
        <v>3900</v>
      </c>
      <c r="L287" s="39" t="s">
        <v>4454</v>
      </c>
      <c r="M287" s="38">
        <f t="shared" si="18"/>
        <v>5.99</v>
      </c>
    </row>
    <row r="288" spans="1:13" x14ac:dyDescent="0.3">
      <c r="A288" s="21" t="s">
        <v>3738</v>
      </c>
      <c r="B288" s="242" t="s">
        <v>3740</v>
      </c>
      <c r="C288" s="8" t="s">
        <v>184</v>
      </c>
      <c r="D288" s="11" t="s">
        <v>210</v>
      </c>
      <c r="E288" s="250" t="s">
        <v>4139</v>
      </c>
      <c r="F288" s="240">
        <v>5.99</v>
      </c>
      <c r="G288" s="33">
        <f>ROUNDUP(F288*Carpeta!$O$7,-2)</f>
        <v>4200</v>
      </c>
      <c r="H288" s="33">
        <f>ROUNDUP(F288*Carpeta!$O$10,-2)</f>
        <v>3900</v>
      </c>
      <c r="I288" s="2">
        <v>1</v>
      </c>
      <c r="J288" s="16">
        <f t="shared" si="16"/>
        <v>4200</v>
      </c>
      <c r="K288" s="16">
        <f t="shared" si="17"/>
        <v>3900</v>
      </c>
      <c r="L288" s="39" t="s">
        <v>3737</v>
      </c>
      <c r="M288" s="38">
        <f t="shared" si="18"/>
        <v>5.99</v>
      </c>
    </row>
    <row r="289" spans="1:13" x14ac:dyDescent="0.3">
      <c r="A289" s="35" t="s">
        <v>4447</v>
      </c>
      <c r="B289" s="176" t="s">
        <v>1798</v>
      </c>
      <c r="C289" s="8" t="s">
        <v>184</v>
      </c>
      <c r="D289" s="228" t="s">
        <v>3049</v>
      </c>
      <c r="E289" s="250" t="s">
        <v>4139</v>
      </c>
      <c r="F289" s="240">
        <v>5.99</v>
      </c>
      <c r="G289" s="33">
        <f>ROUNDUP(F289*Carpeta!$O$7,-2)</f>
        <v>4200</v>
      </c>
      <c r="H289" s="33">
        <f>ROUNDUP(F289*Carpeta!$O$10,-2)</f>
        <v>3900</v>
      </c>
      <c r="I289" s="2">
        <v>1</v>
      </c>
      <c r="J289" s="16">
        <f t="shared" si="16"/>
        <v>4200</v>
      </c>
      <c r="K289" s="16">
        <f t="shared" si="17"/>
        <v>3900</v>
      </c>
      <c r="L289" s="233" t="s">
        <v>4448</v>
      </c>
      <c r="M289" s="38">
        <f t="shared" si="18"/>
        <v>5.99</v>
      </c>
    </row>
    <row r="290" spans="1:13" x14ac:dyDescent="0.3">
      <c r="A290" s="29" t="s">
        <v>3437</v>
      </c>
      <c r="B290" s="177" t="s">
        <v>1799</v>
      </c>
      <c r="C290" s="8" t="s">
        <v>184</v>
      </c>
      <c r="D290" s="13" t="s">
        <v>209</v>
      </c>
      <c r="E290" s="250" t="s">
        <v>4140</v>
      </c>
      <c r="F290" s="240">
        <v>5.99</v>
      </c>
      <c r="G290" s="33">
        <f>ROUNDUP(F290*Carpeta!$O$7,-2)</f>
        <v>4200</v>
      </c>
      <c r="H290" s="33">
        <f>ROUNDUP(F290*Carpeta!$O$10,-2)</f>
        <v>3900</v>
      </c>
      <c r="I290" s="2">
        <v>1</v>
      </c>
      <c r="J290" s="16">
        <f t="shared" si="16"/>
        <v>4200</v>
      </c>
      <c r="K290" s="16">
        <f t="shared" si="17"/>
        <v>3900</v>
      </c>
      <c r="L290" s="233" t="s">
        <v>5403</v>
      </c>
      <c r="M290" s="38">
        <f t="shared" si="18"/>
        <v>5.99</v>
      </c>
    </row>
    <row r="291" spans="1:13" x14ac:dyDescent="0.3">
      <c r="A291" s="29" t="s">
        <v>5553</v>
      </c>
      <c r="B291" s="193" t="s">
        <v>2333</v>
      </c>
      <c r="C291" s="8" t="s">
        <v>184</v>
      </c>
      <c r="D291" s="13" t="s">
        <v>209</v>
      </c>
      <c r="E291" s="250" t="s">
        <v>4139</v>
      </c>
      <c r="F291" s="240">
        <v>5.99</v>
      </c>
      <c r="G291" s="33">
        <f>ROUNDUP(F291*Carpeta!$O$7,-2)</f>
        <v>4200</v>
      </c>
      <c r="H291" s="33">
        <f>ROUNDUP(F291*Carpeta!$O$10,-2)</f>
        <v>3900</v>
      </c>
      <c r="I291" s="2">
        <v>1</v>
      </c>
      <c r="J291" s="33">
        <f t="shared" si="16"/>
        <v>4200</v>
      </c>
      <c r="K291" s="33">
        <f t="shared" si="17"/>
        <v>3900</v>
      </c>
      <c r="L291" s="251" t="s">
        <v>5552</v>
      </c>
      <c r="M291" s="38">
        <f t="shared" si="18"/>
        <v>5.99</v>
      </c>
    </row>
    <row r="292" spans="1:13" x14ac:dyDescent="0.3">
      <c r="A292" s="29" t="s">
        <v>4134</v>
      </c>
      <c r="B292" s="146" t="s">
        <v>1108</v>
      </c>
      <c r="C292" s="8" t="s">
        <v>184</v>
      </c>
      <c r="D292" s="1" t="s">
        <v>211</v>
      </c>
      <c r="E292" s="250" t="s">
        <v>4140</v>
      </c>
      <c r="F292" s="240">
        <v>5.99</v>
      </c>
      <c r="G292" s="33">
        <f>ROUNDUP(F292*Carpeta!$O$7,-2)</f>
        <v>4200</v>
      </c>
      <c r="H292" s="33">
        <f>ROUNDUP(F292*Carpeta!$O$10,-2)</f>
        <v>3900</v>
      </c>
      <c r="I292" s="2">
        <v>1</v>
      </c>
      <c r="J292" s="33">
        <f t="shared" si="16"/>
        <v>4200</v>
      </c>
      <c r="K292" s="33">
        <f t="shared" si="17"/>
        <v>3900</v>
      </c>
      <c r="L292" s="233" t="s">
        <v>4135</v>
      </c>
      <c r="M292" s="38">
        <f t="shared" si="18"/>
        <v>5.99</v>
      </c>
    </row>
    <row r="293" spans="1:13" x14ac:dyDescent="0.3">
      <c r="A293" s="35" t="s">
        <v>2045</v>
      </c>
      <c r="B293" s="187" t="s">
        <v>2003</v>
      </c>
      <c r="C293" s="19" t="s">
        <v>185</v>
      </c>
      <c r="D293" s="11" t="s">
        <v>210</v>
      </c>
      <c r="E293" s="250" t="s">
        <v>4139</v>
      </c>
      <c r="F293" s="240">
        <v>5.99</v>
      </c>
      <c r="G293" s="33">
        <f>ROUNDUP(F293*Carpeta!$O$7,-2)</f>
        <v>4200</v>
      </c>
      <c r="H293" s="33">
        <f>ROUNDUP(F293*Carpeta!$O$10,-2)</f>
        <v>3900</v>
      </c>
      <c r="I293" s="2">
        <v>1</v>
      </c>
      <c r="J293" s="16">
        <f t="shared" si="16"/>
        <v>4200</v>
      </c>
      <c r="K293" s="16">
        <f t="shared" si="17"/>
        <v>3900</v>
      </c>
      <c r="L293" s="233" t="s">
        <v>3472</v>
      </c>
      <c r="M293" s="38">
        <f t="shared" si="18"/>
        <v>5.99</v>
      </c>
    </row>
    <row r="294" spans="1:13" x14ac:dyDescent="0.3">
      <c r="A294" s="4" t="s">
        <v>3287</v>
      </c>
      <c r="B294" s="232" t="s">
        <v>3182</v>
      </c>
      <c r="C294" s="19" t="s">
        <v>185</v>
      </c>
      <c r="D294" s="11" t="s">
        <v>210</v>
      </c>
      <c r="E294" s="250" t="s">
        <v>4139</v>
      </c>
      <c r="F294" s="240">
        <v>5.99</v>
      </c>
      <c r="G294" s="33">
        <f>ROUNDUP(F294*Carpeta!$O$7,-2)</f>
        <v>4200</v>
      </c>
      <c r="H294" s="33">
        <f>ROUNDUP(F294*Carpeta!$O$10,-2)</f>
        <v>3900</v>
      </c>
      <c r="I294" s="2">
        <v>1</v>
      </c>
      <c r="J294" s="16">
        <f t="shared" si="16"/>
        <v>4200</v>
      </c>
      <c r="K294" s="16">
        <f t="shared" si="17"/>
        <v>3900</v>
      </c>
      <c r="L294" s="234" t="s">
        <v>5611</v>
      </c>
      <c r="M294" s="38">
        <f t="shared" si="18"/>
        <v>5.99</v>
      </c>
    </row>
    <row r="295" spans="1:13" x14ac:dyDescent="0.3">
      <c r="A295" s="29" t="s">
        <v>3447</v>
      </c>
      <c r="B295" s="139" t="s">
        <v>1101</v>
      </c>
      <c r="C295" s="19" t="s">
        <v>185</v>
      </c>
      <c r="D295" s="12" t="s">
        <v>208</v>
      </c>
      <c r="E295" s="250" t="s">
        <v>4140</v>
      </c>
      <c r="F295" s="240">
        <v>5.99</v>
      </c>
      <c r="G295" s="33">
        <f>ROUNDUP(F295*Carpeta!$O$7,-2)</f>
        <v>4200</v>
      </c>
      <c r="H295" s="33">
        <f>ROUNDUP(F295*Carpeta!$O$10,-2)</f>
        <v>3900</v>
      </c>
      <c r="I295" s="2">
        <v>1</v>
      </c>
      <c r="J295" s="16">
        <f t="shared" si="16"/>
        <v>4200</v>
      </c>
      <c r="K295" s="16">
        <f t="shared" si="17"/>
        <v>3900</v>
      </c>
      <c r="L295" s="233" t="s">
        <v>3448</v>
      </c>
      <c r="M295" s="38">
        <f t="shared" si="18"/>
        <v>5.99</v>
      </c>
    </row>
    <row r="296" spans="1:13" x14ac:dyDescent="0.3">
      <c r="A296" s="29" t="s">
        <v>3099</v>
      </c>
      <c r="B296" s="22" t="s">
        <v>955</v>
      </c>
      <c r="C296" s="19" t="s">
        <v>185</v>
      </c>
      <c r="D296" s="12" t="s">
        <v>208</v>
      </c>
      <c r="E296" s="250" t="s">
        <v>4139</v>
      </c>
      <c r="F296" s="240">
        <v>5.99</v>
      </c>
      <c r="G296" s="33">
        <f>ROUNDUP(F296*Carpeta!$O$7,-2)</f>
        <v>4200</v>
      </c>
      <c r="H296" s="33">
        <f>ROUNDUP(F296*Carpeta!$O$10,-2)</f>
        <v>3900</v>
      </c>
      <c r="I296" s="2">
        <v>1</v>
      </c>
      <c r="J296" s="16">
        <f t="shared" si="16"/>
        <v>4200</v>
      </c>
      <c r="K296" s="16">
        <f t="shared" si="17"/>
        <v>3900</v>
      </c>
      <c r="L296" s="234" t="s">
        <v>3100</v>
      </c>
      <c r="M296" s="38">
        <f t="shared" si="18"/>
        <v>5.99</v>
      </c>
    </row>
    <row r="297" spans="1:13" x14ac:dyDescent="0.3">
      <c r="A297" s="4" t="s">
        <v>3690</v>
      </c>
      <c r="B297" s="223" t="s">
        <v>2824</v>
      </c>
      <c r="C297" s="19" t="s">
        <v>185</v>
      </c>
      <c r="D297" s="12" t="s">
        <v>208</v>
      </c>
      <c r="E297" s="250" t="s">
        <v>4139</v>
      </c>
      <c r="F297" s="240">
        <v>5.99</v>
      </c>
      <c r="G297" s="33">
        <f>ROUNDUP(F297*Carpeta!$O$7,-2)</f>
        <v>4200</v>
      </c>
      <c r="H297" s="33">
        <f>ROUNDUP(F297*Carpeta!$O$10,-2)</f>
        <v>3900</v>
      </c>
      <c r="I297" s="2">
        <v>1</v>
      </c>
      <c r="J297" s="16">
        <f t="shared" si="16"/>
        <v>4200</v>
      </c>
      <c r="K297" s="16">
        <f t="shared" si="17"/>
        <v>3900</v>
      </c>
      <c r="L297" s="234" t="s">
        <v>3691</v>
      </c>
      <c r="M297" s="38">
        <f t="shared" si="18"/>
        <v>5.99</v>
      </c>
    </row>
    <row r="298" spans="1:13" x14ac:dyDescent="0.3">
      <c r="A298" s="29" t="s">
        <v>5671</v>
      </c>
      <c r="B298" s="275" t="s">
        <v>5622</v>
      </c>
      <c r="C298" s="19" t="s">
        <v>185</v>
      </c>
      <c r="D298" s="12" t="s">
        <v>208</v>
      </c>
      <c r="E298" s="250" t="s">
        <v>4140</v>
      </c>
      <c r="F298" s="240">
        <v>5.99</v>
      </c>
      <c r="G298" s="33">
        <f>ROUNDUP(F298*Carpeta!$O$7,-2)</f>
        <v>4200</v>
      </c>
      <c r="H298" s="33">
        <f>ROUNDUP(F298*Carpeta!$O$10,-2)</f>
        <v>3900</v>
      </c>
      <c r="I298" s="2">
        <v>1</v>
      </c>
      <c r="J298" s="16">
        <f t="shared" si="16"/>
        <v>4200</v>
      </c>
      <c r="K298" s="16">
        <f t="shared" si="17"/>
        <v>3900</v>
      </c>
      <c r="L298" s="233" t="s">
        <v>5701</v>
      </c>
      <c r="M298" s="38">
        <f t="shared" si="18"/>
        <v>5.99</v>
      </c>
    </row>
    <row r="299" spans="1:13" x14ac:dyDescent="0.3">
      <c r="A299" s="29" t="s">
        <v>1909</v>
      </c>
      <c r="B299" s="22" t="s">
        <v>951</v>
      </c>
      <c r="C299" s="10" t="s">
        <v>625</v>
      </c>
      <c r="D299" s="12" t="s">
        <v>208</v>
      </c>
      <c r="E299" s="250" t="s">
        <v>4140</v>
      </c>
      <c r="F299" s="240">
        <v>5.99</v>
      </c>
      <c r="G299" s="33">
        <f>ROUNDUP(F299*Carpeta!$O$7,-2)</f>
        <v>4200</v>
      </c>
      <c r="H299" s="33">
        <f>ROUNDUP(F299*Carpeta!$O$10,-2)</f>
        <v>3900</v>
      </c>
      <c r="I299" s="2">
        <v>1</v>
      </c>
      <c r="J299" s="16">
        <f t="shared" si="16"/>
        <v>4200</v>
      </c>
      <c r="K299" s="16">
        <f t="shared" si="17"/>
        <v>3900</v>
      </c>
      <c r="L299" s="234" t="s">
        <v>1908</v>
      </c>
      <c r="M299" s="38">
        <f t="shared" si="18"/>
        <v>5.99</v>
      </c>
    </row>
    <row r="300" spans="1:13" x14ac:dyDescent="0.3">
      <c r="A300" s="29" t="s">
        <v>3117</v>
      </c>
      <c r="B300" s="121" t="s">
        <v>1075</v>
      </c>
      <c r="C300" s="4" t="s">
        <v>626</v>
      </c>
      <c r="D300" s="12" t="s">
        <v>208</v>
      </c>
      <c r="E300" s="250" t="s">
        <v>4139</v>
      </c>
      <c r="F300" s="240">
        <v>5.99</v>
      </c>
      <c r="G300" s="33">
        <f>ROUNDUP(F300*Carpeta!$O$7,-2)</f>
        <v>4200</v>
      </c>
      <c r="H300" s="33">
        <f>ROUNDUP(F300*Carpeta!$O$10,-2)</f>
        <v>3900</v>
      </c>
      <c r="I300" s="2">
        <v>2</v>
      </c>
      <c r="J300" s="16">
        <f t="shared" si="16"/>
        <v>8400</v>
      </c>
      <c r="K300" s="16">
        <f t="shared" si="17"/>
        <v>7800</v>
      </c>
      <c r="L300" s="234" t="s">
        <v>3116</v>
      </c>
      <c r="M300" s="38">
        <f t="shared" si="18"/>
        <v>11.98</v>
      </c>
    </row>
    <row r="301" spans="1:13" x14ac:dyDescent="0.3">
      <c r="A301" s="4" t="s">
        <v>1881</v>
      </c>
      <c r="B301" s="22" t="s">
        <v>949</v>
      </c>
      <c r="C301" s="4" t="s">
        <v>629</v>
      </c>
      <c r="D301" s="12" t="s">
        <v>208</v>
      </c>
      <c r="E301" s="250" t="s">
        <v>4139</v>
      </c>
      <c r="F301" s="240">
        <v>5.99</v>
      </c>
      <c r="G301" s="33">
        <f>ROUNDUP(F301*Carpeta!$O$7,-2)</f>
        <v>4200</v>
      </c>
      <c r="H301" s="33">
        <f>ROUNDUP(F301*Carpeta!$O$10,-2)</f>
        <v>3900</v>
      </c>
      <c r="I301" s="2">
        <v>1</v>
      </c>
      <c r="J301" s="33">
        <f t="shared" si="16"/>
        <v>4200</v>
      </c>
      <c r="K301" s="33">
        <f t="shared" si="17"/>
        <v>3900</v>
      </c>
      <c r="L301" s="39" t="s">
        <v>1882</v>
      </c>
      <c r="M301" s="38">
        <f t="shared" si="18"/>
        <v>5.99</v>
      </c>
    </row>
    <row r="302" spans="1:13" x14ac:dyDescent="0.3">
      <c r="A302" s="4" t="s">
        <v>4515</v>
      </c>
      <c r="B302" s="144" t="s">
        <v>1106</v>
      </c>
      <c r="C302" s="19" t="s">
        <v>650</v>
      </c>
      <c r="D302" s="12" t="s">
        <v>208</v>
      </c>
      <c r="E302" s="250" t="s">
        <v>4139</v>
      </c>
      <c r="F302" s="240">
        <v>5.99</v>
      </c>
      <c r="G302" s="33">
        <f>ROUNDUP(F302*Carpeta!$O$7,-2)</f>
        <v>4200</v>
      </c>
      <c r="H302" s="33">
        <f>ROUNDUP(F302*Carpeta!$O$10,-2)</f>
        <v>3900</v>
      </c>
      <c r="I302" s="2">
        <v>1</v>
      </c>
      <c r="J302" s="33">
        <f t="shared" si="16"/>
        <v>4200</v>
      </c>
      <c r="K302" s="33">
        <f t="shared" si="17"/>
        <v>3900</v>
      </c>
      <c r="L302" s="234" t="s">
        <v>4516</v>
      </c>
      <c r="M302" s="38">
        <f t="shared" si="18"/>
        <v>5.99</v>
      </c>
    </row>
    <row r="303" spans="1:13" x14ac:dyDescent="0.3">
      <c r="A303" s="4" t="s">
        <v>5840</v>
      </c>
      <c r="B303" s="157" t="s">
        <v>1125</v>
      </c>
      <c r="C303" s="5" t="s">
        <v>653</v>
      </c>
      <c r="D303" s="11" t="s">
        <v>210</v>
      </c>
      <c r="E303" s="250" t="s">
        <v>4139</v>
      </c>
      <c r="F303" s="240">
        <v>5.99</v>
      </c>
      <c r="G303" s="33">
        <f>ROUNDUP(F303*Carpeta!$O$7,-2)</f>
        <v>4200</v>
      </c>
      <c r="H303" s="33">
        <f>ROUNDUP(F303*Carpeta!$O$10,-2)</f>
        <v>3900</v>
      </c>
      <c r="I303" s="2">
        <v>1</v>
      </c>
      <c r="J303" s="16">
        <f t="shared" si="16"/>
        <v>4200</v>
      </c>
      <c r="K303" s="16">
        <f t="shared" si="17"/>
        <v>3900</v>
      </c>
      <c r="L303" s="233" t="s">
        <v>5841</v>
      </c>
      <c r="M303" s="38">
        <f t="shared" si="18"/>
        <v>5.99</v>
      </c>
    </row>
    <row r="304" spans="1:13" x14ac:dyDescent="0.3">
      <c r="A304" s="21" t="s">
        <v>5840</v>
      </c>
      <c r="B304" s="157" t="s">
        <v>1125</v>
      </c>
      <c r="C304" s="5" t="s">
        <v>653</v>
      </c>
      <c r="D304" s="11" t="s">
        <v>210</v>
      </c>
      <c r="E304" s="250" t="s">
        <v>4139</v>
      </c>
      <c r="F304" s="240">
        <v>5.99</v>
      </c>
      <c r="G304" s="33">
        <f>ROUNDUP(F304*Carpeta!$O$7,-2)</f>
        <v>4200</v>
      </c>
      <c r="H304" s="33">
        <f>ROUNDUP(F304*Carpeta!$O$10,-2)</f>
        <v>3900</v>
      </c>
      <c r="I304" s="2">
        <v>1</v>
      </c>
      <c r="J304" s="16">
        <f t="shared" si="16"/>
        <v>4200</v>
      </c>
      <c r="K304" s="16">
        <f t="shared" si="17"/>
        <v>3900</v>
      </c>
      <c r="L304" s="233" t="s">
        <v>5842</v>
      </c>
      <c r="M304" s="38">
        <f t="shared" si="18"/>
        <v>5.99</v>
      </c>
    </row>
    <row r="305" spans="1:13" x14ac:dyDescent="0.3">
      <c r="A305" s="4" t="s">
        <v>1389</v>
      </c>
      <c r="B305" s="136" t="s">
        <v>1116</v>
      </c>
      <c r="C305" s="5" t="s">
        <v>653</v>
      </c>
      <c r="D305" s="13" t="s">
        <v>209</v>
      </c>
      <c r="E305" s="250" t="s">
        <v>4139</v>
      </c>
      <c r="F305" s="240">
        <v>5.99</v>
      </c>
      <c r="G305" s="33">
        <f>ROUNDUP(F305*Carpeta!$O$7,-2)</f>
        <v>4200</v>
      </c>
      <c r="H305" s="33">
        <f>ROUNDUP(F305*Carpeta!$O$10,-2)</f>
        <v>3900</v>
      </c>
      <c r="I305" s="2">
        <v>3</v>
      </c>
      <c r="J305" s="16">
        <f t="shared" si="16"/>
        <v>12600</v>
      </c>
      <c r="K305" s="16">
        <f t="shared" si="17"/>
        <v>11700</v>
      </c>
      <c r="L305" s="234" t="s">
        <v>1388</v>
      </c>
      <c r="M305" s="38">
        <f t="shared" si="18"/>
        <v>17.97</v>
      </c>
    </row>
    <row r="306" spans="1:13" x14ac:dyDescent="0.3">
      <c r="A306" s="4" t="s">
        <v>3464</v>
      </c>
      <c r="B306" s="159" t="s">
        <v>1127</v>
      </c>
      <c r="C306" s="19" t="s">
        <v>655</v>
      </c>
      <c r="D306" s="11" t="s">
        <v>210</v>
      </c>
      <c r="E306" s="250" t="s">
        <v>4139</v>
      </c>
      <c r="F306" s="240">
        <v>5.99</v>
      </c>
      <c r="G306" s="33">
        <f>ROUNDUP(F306*Carpeta!$O$7,-2)</f>
        <v>4200</v>
      </c>
      <c r="H306" s="33">
        <f>ROUNDUP(F306*Carpeta!$O$10,-2)</f>
        <v>3900</v>
      </c>
      <c r="I306" s="2">
        <v>1</v>
      </c>
      <c r="J306" s="33">
        <f t="shared" si="16"/>
        <v>4200</v>
      </c>
      <c r="K306" s="33">
        <f t="shared" si="17"/>
        <v>3900</v>
      </c>
      <c r="L306" s="234" t="s">
        <v>4501</v>
      </c>
      <c r="M306" s="38">
        <f t="shared" si="18"/>
        <v>5.99</v>
      </c>
    </row>
    <row r="307" spans="1:13" x14ac:dyDescent="0.3">
      <c r="A307" s="4" t="s">
        <v>334</v>
      </c>
      <c r="B307" s="163" t="s">
        <v>1134</v>
      </c>
      <c r="C307" s="14" t="s">
        <v>767</v>
      </c>
      <c r="D307" s="11" t="s">
        <v>210</v>
      </c>
      <c r="E307" s="250" t="s">
        <v>4139</v>
      </c>
      <c r="F307" s="240">
        <v>5.99</v>
      </c>
      <c r="G307" s="33">
        <f>ROUNDUP(F307*Carpeta!$O$7,-2)</f>
        <v>4200</v>
      </c>
      <c r="H307" s="33">
        <f>ROUNDUP(F307*Carpeta!$O$10,-2)</f>
        <v>3900</v>
      </c>
      <c r="I307" s="2">
        <v>2</v>
      </c>
      <c r="J307" s="33">
        <f t="shared" si="16"/>
        <v>8400</v>
      </c>
      <c r="K307" s="33">
        <f t="shared" si="17"/>
        <v>7800</v>
      </c>
      <c r="L307" s="233" t="s">
        <v>3046</v>
      </c>
      <c r="M307" s="38">
        <f t="shared" si="18"/>
        <v>11.98</v>
      </c>
    </row>
    <row r="308" spans="1:13" x14ac:dyDescent="0.3">
      <c r="A308" s="35" t="s">
        <v>2010</v>
      </c>
      <c r="B308" s="187" t="s">
        <v>2003</v>
      </c>
      <c r="C308" s="14" t="s">
        <v>767</v>
      </c>
      <c r="D308" s="11" t="s">
        <v>210</v>
      </c>
      <c r="E308" s="250" t="s">
        <v>4139</v>
      </c>
      <c r="F308" s="240">
        <v>5.99</v>
      </c>
      <c r="G308" s="33">
        <f>ROUNDUP(F308*Carpeta!$O$7,-2)</f>
        <v>4200</v>
      </c>
      <c r="H308" s="33">
        <f>ROUNDUP(F308*Carpeta!$O$10,-2)</f>
        <v>3900</v>
      </c>
      <c r="I308" s="2">
        <v>1</v>
      </c>
      <c r="J308" s="16">
        <f t="shared" si="16"/>
        <v>4200</v>
      </c>
      <c r="K308" s="16">
        <f t="shared" si="17"/>
        <v>3900</v>
      </c>
      <c r="L308" s="233" t="s">
        <v>3692</v>
      </c>
      <c r="M308" s="38">
        <f t="shared" si="18"/>
        <v>5.99</v>
      </c>
    </row>
    <row r="309" spans="1:13" x14ac:dyDescent="0.3">
      <c r="A309" s="4" t="s">
        <v>5539</v>
      </c>
      <c r="B309" s="187" t="s">
        <v>2003</v>
      </c>
      <c r="C309" s="14" t="s">
        <v>767</v>
      </c>
      <c r="D309" s="11" t="s">
        <v>210</v>
      </c>
      <c r="E309" s="250" t="s">
        <v>4139</v>
      </c>
      <c r="F309" s="240">
        <v>5.99</v>
      </c>
      <c r="G309" s="33">
        <f>ROUNDUP(F309*Carpeta!$O$7,-2)</f>
        <v>4200</v>
      </c>
      <c r="H309" s="33">
        <f>ROUNDUP(F309*Carpeta!$O$10,-2)</f>
        <v>3900</v>
      </c>
      <c r="I309" s="2">
        <v>1</v>
      </c>
      <c r="J309" s="33">
        <f t="shared" si="16"/>
        <v>4200</v>
      </c>
      <c r="K309" s="33">
        <f t="shared" si="17"/>
        <v>3900</v>
      </c>
      <c r="L309" s="234" t="s">
        <v>5540</v>
      </c>
      <c r="M309" s="170">
        <f t="shared" si="18"/>
        <v>5.99</v>
      </c>
    </row>
    <row r="310" spans="1:13" x14ac:dyDescent="0.3">
      <c r="A310" s="4" t="s">
        <v>3759</v>
      </c>
      <c r="B310" s="242" t="s">
        <v>3741</v>
      </c>
      <c r="C310" s="14" t="s">
        <v>767</v>
      </c>
      <c r="D310" s="12" t="s">
        <v>208</v>
      </c>
      <c r="E310" s="250" t="s">
        <v>4139</v>
      </c>
      <c r="F310" s="240">
        <v>5.99</v>
      </c>
      <c r="G310" s="33">
        <f>ROUNDUP(F310*Carpeta!$O$7,-2)</f>
        <v>4200</v>
      </c>
      <c r="H310" s="33">
        <f>ROUNDUP(F310*Carpeta!$O$10,-2)</f>
        <v>3900</v>
      </c>
      <c r="I310" s="2">
        <v>1</v>
      </c>
      <c r="J310" s="16">
        <f t="shared" si="16"/>
        <v>4200</v>
      </c>
      <c r="K310" s="16">
        <f t="shared" si="17"/>
        <v>3900</v>
      </c>
      <c r="L310" s="39" t="s">
        <v>3760</v>
      </c>
      <c r="M310" s="38">
        <f t="shared" si="18"/>
        <v>5.99</v>
      </c>
    </row>
    <row r="311" spans="1:13" x14ac:dyDescent="0.3">
      <c r="A311" s="29" t="s">
        <v>5658</v>
      </c>
      <c r="B311" s="275" t="s">
        <v>5630</v>
      </c>
      <c r="C311" s="14" t="s">
        <v>767</v>
      </c>
      <c r="D311" s="12" t="s">
        <v>208</v>
      </c>
      <c r="E311" s="250" t="s">
        <v>4139</v>
      </c>
      <c r="F311" s="240">
        <v>5.99</v>
      </c>
      <c r="G311" s="33">
        <f>ROUNDUP(F311*Carpeta!$O$7,-2)</f>
        <v>4200</v>
      </c>
      <c r="H311" s="33">
        <f>ROUNDUP(F311*Carpeta!$O$10,-2)</f>
        <v>3900</v>
      </c>
      <c r="I311" s="2">
        <v>1</v>
      </c>
      <c r="J311" s="16">
        <f t="shared" si="16"/>
        <v>4200</v>
      </c>
      <c r="K311" s="16">
        <f t="shared" si="17"/>
        <v>3900</v>
      </c>
      <c r="L311" s="233" t="s">
        <v>5657</v>
      </c>
      <c r="M311" s="38">
        <f t="shared" si="18"/>
        <v>5.99</v>
      </c>
    </row>
    <row r="312" spans="1:13" x14ac:dyDescent="0.3">
      <c r="A312" s="29" t="s">
        <v>422</v>
      </c>
      <c r="B312" s="165" t="s">
        <v>1136</v>
      </c>
      <c r="C312" s="14" t="s">
        <v>767</v>
      </c>
      <c r="D312" s="13" t="s">
        <v>209</v>
      </c>
      <c r="E312" s="250" t="s">
        <v>4139</v>
      </c>
      <c r="F312" s="240">
        <v>5.99</v>
      </c>
      <c r="G312" s="33">
        <f>ROUNDUP(F312*Carpeta!$O$7,-2)</f>
        <v>4200</v>
      </c>
      <c r="H312" s="33">
        <f>ROUNDUP(F312*Carpeta!$O$10,-2)</f>
        <v>3900</v>
      </c>
      <c r="I312" s="2">
        <v>1</v>
      </c>
      <c r="J312" s="16">
        <f t="shared" si="16"/>
        <v>4200</v>
      </c>
      <c r="K312" s="16">
        <f t="shared" si="17"/>
        <v>3900</v>
      </c>
      <c r="L312" s="233" t="s">
        <v>421</v>
      </c>
      <c r="M312" s="38">
        <f t="shared" si="18"/>
        <v>5.99</v>
      </c>
    </row>
    <row r="313" spans="1:13" x14ac:dyDescent="0.3">
      <c r="A313" s="29" t="s">
        <v>3177</v>
      </c>
      <c r="B313" s="177" t="s">
        <v>1799</v>
      </c>
      <c r="C313" s="14" t="s">
        <v>768</v>
      </c>
      <c r="D313" s="12" t="s">
        <v>208</v>
      </c>
      <c r="E313" s="250" t="s">
        <v>4139</v>
      </c>
      <c r="F313" s="240">
        <v>5.99</v>
      </c>
      <c r="G313" s="33">
        <f>ROUNDUP(F313*Carpeta!$O$7,-2)</f>
        <v>4200</v>
      </c>
      <c r="H313" s="33">
        <f>ROUNDUP(F313*Carpeta!$O$10,-2)</f>
        <v>3900</v>
      </c>
      <c r="I313" s="2">
        <v>1</v>
      </c>
      <c r="J313" s="16">
        <f t="shared" si="16"/>
        <v>4200</v>
      </c>
      <c r="K313" s="16">
        <f t="shared" si="17"/>
        <v>3900</v>
      </c>
      <c r="L313" s="233" t="s">
        <v>1990</v>
      </c>
      <c r="M313" s="38">
        <f t="shared" si="18"/>
        <v>5.99</v>
      </c>
    </row>
    <row r="314" spans="1:13" x14ac:dyDescent="0.3">
      <c r="A314" s="29" t="s">
        <v>1180</v>
      </c>
      <c r="B314" s="162" t="s">
        <v>1130</v>
      </c>
      <c r="C314" s="6" t="s">
        <v>769</v>
      </c>
      <c r="D314" s="12" t="s">
        <v>208</v>
      </c>
      <c r="E314" s="250" t="s">
        <v>4139</v>
      </c>
      <c r="F314" s="240">
        <v>5.99</v>
      </c>
      <c r="G314" s="33">
        <f>ROUNDUP(F314*Carpeta!$O$7,-2)</f>
        <v>4200</v>
      </c>
      <c r="H314" s="33">
        <f>ROUNDUP(F314*Carpeta!$O$10,-2)</f>
        <v>3900</v>
      </c>
      <c r="I314" s="2">
        <v>1</v>
      </c>
      <c r="J314" s="16">
        <f t="shared" si="16"/>
        <v>4200</v>
      </c>
      <c r="K314" s="16">
        <f t="shared" si="17"/>
        <v>3900</v>
      </c>
      <c r="L314" s="234" t="s">
        <v>5863</v>
      </c>
      <c r="M314" s="38">
        <f t="shared" si="18"/>
        <v>5.99</v>
      </c>
    </row>
    <row r="315" spans="1:13" x14ac:dyDescent="0.3">
      <c r="A315" s="4" t="s">
        <v>310</v>
      </c>
      <c r="B315" s="163" t="s">
        <v>1134</v>
      </c>
      <c r="C315" s="6" t="s">
        <v>769</v>
      </c>
      <c r="D315" s="12" t="s">
        <v>208</v>
      </c>
      <c r="E315" s="250" t="s">
        <v>4140</v>
      </c>
      <c r="F315" s="240">
        <v>5.99</v>
      </c>
      <c r="G315" s="33">
        <f>ROUNDUP(F315*Carpeta!$O$7,-2)</f>
        <v>4200</v>
      </c>
      <c r="H315" s="33">
        <f>ROUNDUP(F315*Carpeta!$O$10,-2)</f>
        <v>3900</v>
      </c>
      <c r="I315" s="2">
        <v>1</v>
      </c>
      <c r="J315" s="33">
        <f t="shared" si="16"/>
        <v>4200</v>
      </c>
      <c r="K315" s="33">
        <f t="shared" si="17"/>
        <v>3900</v>
      </c>
      <c r="L315" s="234" t="s">
        <v>3042</v>
      </c>
      <c r="M315" s="38">
        <f t="shared" si="18"/>
        <v>5.99</v>
      </c>
    </row>
    <row r="316" spans="1:13" x14ac:dyDescent="0.3">
      <c r="A316" s="4" t="s">
        <v>298</v>
      </c>
      <c r="B316" s="163" t="s">
        <v>1134</v>
      </c>
      <c r="C316" s="6" t="s">
        <v>769</v>
      </c>
      <c r="D316" s="12" t="s">
        <v>208</v>
      </c>
      <c r="E316" s="250" t="s">
        <v>4139</v>
      </c>
      <c r="F316" s="240">
        <v>5.99</v>
      </c>
      <c r="G316" s="33">
        <f>ROUNDUP(F316*Carpeta!$O$7,-2)</f>
        <v>4200</v>
      </c>
      <c r="H316" s="33">
        <f>ROUNDUP(F316*Carpeta!$O$10,-2)</f>
        <v>3900</v>
      </c>
      <c r="I316" s="2">
        <v>1</v>
      </c>
      <c r="J316" s="33">
        <f t="shared" si="16"/>
        <v>4200</v>
      </c>
      <c r="K316" s="33">
        <f t="shared" si="17"/>
        <v>3900</v>
      </c>
      <c r="L316" s="234" t="s">
        <v>304</v>
      </c>
      <c r="M316" s="38">
        <f t="shared" si="18"/>
        <v>5.99</v>
      </c>
    </row>
    <row r="317" spans="1:13" x14ac:dyDescent="0.3">
      <c r="A317" s="4" t="s">
        <v>4826</v>
      </c>
      <c r="B317" s="259" t="s">
        <v>4820</v>
      </c>
      <c r="C317" s="6" t="s">
        <v>769</v>
      </c>
      <c r="D317" s="12" t="s">
        <v>208</v>
      </c>
      <c r="E317" s="250" t="s">
        <v>4139</v>
      </c>
      <c r="F317" s="240">
        <v>5.99</v>
      </c>
      <c r="G317" s="33">
        <f>ROUNDUP(F317*Carpeta!$O$7,-2)</f>
        <v>4200</v>
      </c>
      <c r="H317" s="33">
        <f>ROUNDUP(F317*Carpeta!$O$10,-2)</f>
        <v>3900</v>
      </c>
      <c r="I317" s="2">
        <v>1</v>
      </c>
      <c r="J317" s="33">
        <f t="shared" si="16"/>
        <v>4200</v>
      </c>
      <c r="K317" s="33">
        <f t="shared" si="17"/>
        <v>3900</v>
      </c>
      <c r="L317" s="234" t="s">
        <v>4825</v>
      </c>
      <c r="M317" s="38">
        <f t="shared" si="18"/>
        <v>5.99</v>
      </c>
    </row>
    <row r="318" spans="1:13" x14ac:dyDescent="0.3">
      <c r="A318" s="29" t="s">
        <v>1180</v>
      </c>
      <c r="B318" s="166" t="s">
        <v>1137</v>
      </c>
      <c r="C318" s="6" t="s">
        <v>769</v>
      </c>
      <c r="D318" s="12" t="s">
        <v>208</v>
      </c>
      <c r="E318" s="250" t="s">
        <v>4140</v>
      </c>
      <c r="F318" s="240">
        <v>5.99</v>
      </c>
      <c r="G318" s="33">
        <f>ROUNDUP(F318*Carpeta!$O$7,-2)</f>
        <v>4200</v>
      </c>
      <c r="H318" s="33">
        <f>ROUNDUP(F318*Carpeta!$O$10,-2)</f>
        <v>3900</v>
      </c>
      <c r="I318" s="2">
        <v>2</v>
      </c>
      <c r="J318" s="16">
        <f t="shared" si="16"/>
        <v>8400</v>
      </c>
      <c r="K318" s="16">
        <f t="shared" si="17"/>
        <v>7800</v>
      </c>
      <c r="L318" s="233" t="s">
        <v>2974</v>
      </c>
      <c r="M318" s="38">
        <f t="shared" si="18"/>
        <v>11.98</v>
      </c>
    </row>
    <row r="319" spans="1:13" x14ac:dyDescent="0.3">
      <c r="A319" s="4" t="s">
        <v>3039</v>
      </c>
      <c r="B319" s="164" t="s">
        <v>1135</v>
      </c>
      <c r="C319" s="6" t="s">
        <v>769</v>
      </c>
      <c r="D319" s="13" t="s">
        <v>209</v>
      </c>
      <c r="E319" s="250" t="s">
        <v>4139</v>
      </c>
      <c r="F319" s="240">
        <v>5.99</v>
      </c>
      <c r="G319" s="33">
        <f>ROUNDUP(F319*Carpeta!$O$7,-2)</f>
        <v>4200</v>
      </c>
      <c r="H319" s="33">
        <f>ROUNDUP(F319*Carpeta!$O$10,-2)</f>
        <v>3900</v>
      </c>
      <c r="I319" s="2">
        <v>1</v>
      </c>
      <c r="J319" s="33">
        <f t="shared" si="16"/>
        <v>4200</v>
      </c>
      <c r="K319" s="33">
        <f t="shared" si="17"/>
        <v>3900</v>
      </c>
      <c r="L319" s="234" t="s">
        <v>3038</v>
      </c>
      <c r="M319" s="38">
        <f t="shared" si="18"/>
        <v>5.99</v>
      </c>
    </row>
    <row r="320" spans="1:13" x14ac:dyDescent="0.3">
      <c r="A320" s="4" t="s">
        <v>1938</v>
      </c>
      <c r="B320" s="140" t="s">
        <v>1102</v>
      </c>
      <c r="C320" s="10" t="s">
        <v>181</v>
      </c>
      <c r="D320" s="11" t="s">
        <v>210</v>
      </c>
      <c r="E320" s="250" t="s">
        <v>4139</v>
      </c>
      <c r="F320" s="240">
        <v>4.99</v>
      </c>
      <c r="G320" s="33">
        <f>ROUNDUP(F320*Carpeta!$O$7,-2)</f>
        <v>3500</v>
      </c>
      <c r="H320" s="33">
        <f>ROUNDUP(F320*Carpeta!$O$10,-2)</f>
        <v>3300</v>
      </c>
      <c r="I320" s="2">
        <v>1</v>
      </c>
      <c r="J320" s="33">
        <f t="shared" ref="J320:J383" si="19">G320*I320</f>
        <v>3500</v>
      </c>
      <c r="K320" s="33">
        <f t="shared" ref="K320:K383" si="20">H320*I320</f>
        <v>3300</v>
      </c>
      <c r="L320" s="234" t="s">
        <v>1937</v>
      </c>
      <c r="M320" s="38">
        <f t="shared" si="18"/>
        <v>4.99</v>
      </c>
    </row>
    <row r="321" spans="1:15" x14ac:dyDescent="0.3">
      <c r="A321" s="4" t="s">
        <v>162</v>
      </c>
      <c r="B321" s="163" t="s">
        <v>1134</v>
      </c>
      <c r="C321" s="10" t="s">
        <v>181</v>
      </c>
      <c r="D321" s="11" t="s">
        <v>210</v>
      </c>
      <c r="E321" s="250" t="s">
        <v>4139</v>
      </c>
      <c r="F321" s="240">
        <v>4.99</v>
      </c>
      <c r="G321" s="33">
        <f>ROUNDUP(F321*Carpeta!$O$7,-2)</f>
        <v>3500</v>
      </c>
      <c r="H321" s="33">
        <f>ROUNDUP(F321*Carpeta!$O$10,-2)</f>
        <v>3300</v>
      </c>
      <c r="I321" s="2">
        <v>1</v>
      </c>
      <c r="J321" s="16">
        <f t="shared" si="19"/>
        <v>3500</v>
      </c>
      <c r="K321" s="16">
        <f t="shared" si="20"/>
        <v>3300</v>
      </c>
      <c r="L321" s="233" t="s">
        <v>163</v>
      </c>
      <c r="M321" s="38">
        <f t="shared" si="18"/>
        <v>4.99</v>
      </c>
    </row>
    <row r="322" spans="1:15" x14ac:dyDescent="0.3">
      <c r="A322" s="29" t="s">
        <v>5103</v>
      </c>
      <c r="B322" s="146" t="s">
        <v>1108</v>
      </c>
      <c r="C322" s="10" t="s">
        <v>181</v>
      </c>
      <c r="D322" s="12" t="s">
        <v>208</v>
      </c>
      <c r="E322" s="250" t="s">
        <v>4139</v>
      </c>
      <c r="F322" s="240">
        <v>4.99</v>
      </c>
      <c r="G322" s="33">
        <f>ROUNDUP(F322*Carpeta!$O$7,-2)</f>
        <v>3500</v>
      </c>
      <c r="H322" s="33">
        <f>ROUNDUP(F322*Carpeta!$O$10,-2)</f>
        <v>3300</v>
      </c>
      <c r="I322" s="2">
        <v>1</v>
      </c>
      <c r="J322" s="33">
        <f t="shared" si="19"/>
        <v>3500</v>
      </c>
      <c r="K322" s="33">
        <f t="shared" si="20"/>
        <v>3300</v>
      </c>
      <c r="L322" s="233" t="s">
        <v>5584</v>
      </c>
      <c r="M322" s="38">
        <f t="shared" si="18"/>
        <v>4.99</v>
      </c>
      <c r="O322" s="57"/>
    </row>
    <row r="323" spans="1:15" x14ac:dyDescent="0.3">
      <c r="A323" s="21" t="s">
        <v>2395</v>
      </c>
      <c r="B323" s="193" t="s">
        <v>2332</v>
      </c>
      <c r="C323" s="10" t="s">
        <v>181</v>
      </c>
      <c r="D323" s="12" t="s">
        <v>208</v>
      </c>
      <c r="E323" s="250" t="s">
        <v>4139</v>
      </c>
      <c r="F323" s="240">
        <v>4.99</v>
      </c>
      <c r="G323" s="33">
        <f>ROUNDUP(F323*Carpeta!$O$7,-2)</f>
        <v>3500</v>
      </c>
      <c r="H323" s="33">
        <f>ROUNDUP(F323*Carpeta!$O$10,-2)</f>
        <v>3300</v>
      </c>
      <c r="I323" s="2">
        <v>1</v>
      </c>
      <c r="J323" s="16">
        <f t="shared" si="19"/>
        <v>3500</v>
      </c>
      <c r="K323" s="16">
        <f t="shared" si="20"/>
        <v>3300</v>
      </c>
      <c r="L323" s="39" t="s">
        <v>5585</v>
      </c>
      <c r="M323" s="38">
        <f t="shared" si="18"/>
        <v>4.99</v>
      </c>
    </row>
    <row r="324" spans="1:15" x14ac:dyDescent="0.3">
      <c r="A324" s="4" t="s">
        <v>3093</v>
      </c>
      <c r="B324" s="252" t="s">
        <v>4793</v>
      </c>
      <c r="C324" s="10" t="s">
        <v>181</v>
      </c>
      <c r="D324" s="12" t="s">
        <v>208</v>
      </c>
      <c r="E324" s="250" t="s">
        <v>4139</v>
      </c>
      <c r="F324" s="240">
        <v>4.99</v>
      </c>
      <c r="G324" s="33">
        <f>ROUNDUP(F324*Carpeta!$O$7,-2)</f>
        <v>3500</v>
      </c>
      <c r="H324" s="33">
        <f>ROUNDUP(F324*Carpeta!$O$10,-2)</f>
        <v>3300</v>
      </c>
      <c r="I324" s="2">
        <v>1</v>
      </c>
      <c r="J324" s="16">
        <f t="shared" si="19"/>
        <v>3500</v>
      </c>
      <c r="K324" s="16">
        <f t="shared" si="20"/>
        <v>3300</v>
      </c>
      <c r="L324" s="233" t="s">
        <v>4480</v>
      </c>
      <c r="M324" s="38">
        <f t="shared" si="18"/>
        <v>4.99</v>
      </c>
    </row>
    <row r="325" spans="1:15" x14ac:dyDescent="0.3">
      <c r="A325" s="35" t="s">
        <v>5859</v>
      </c>
      <c r="B325" s="166" t="s">
        <v>1137</v>
      </c>
      <c r="C325" s="10" t="s">
        <v>181</v>
      </c>
      <c r="D325" s="12" t="s">
        <v>208</v>
      </c>
      <c r="E325" s="250" t="s">
        <v>4139</v>
      </c>
      <c r="F325" s="240">
        <v>4.99</v>
      </c>
      <c r="G325" s="33">
        <f>ROUNDUP(F325*Carpeta!$O$7,-2)</f>
        <v>3500</v>
      </c>
      <c r="H325" s="33">
        <f>ROUNDUP(F325*Carpeta!$O$10,-2)</f>
        <v>3300</v>
      </c>
      <c r="I325" s="2">
        <v>3</v>
      </c>
      <c r="J325" s="16">
        <f t="shared" si="19"/>
        <v>10500</v>
      </c>
      <c r="K325" s="16">
        <f t="shared" si="20"/>
        <v>9900</v>
      </c>
      <c r="L325" s="233" t="s">
        <v>5860</v>
      </c>
      <c r="M325" s="38">
        <f t="shared" si="18"/>
        <v>14.97</v>
      </c>
    </row>
    <row r="326" spans="1:15" x14ac:dyDescent="0.3">
      <c r="A326" s="4" t="s">
        <v>4513</v>
      </c>
      <c r="B326" s="144" t="s">
        <v>1106</v>
      </c>
      <c r="C326" s="9" t="s">
        <v>182</v>
      </c>
      <c r="D326" s="11" t="s">
        <v>210</v>
      </c>
      <c r="E326" s="250" t="s">
        <v>4139</v>
      </c>
      <c r="F326" s="240">
        <v>4.99</v>
      </c>
      <c r="G326" s="33">
        <f>ROUNDUP(F326*Carpeta!$O$7,-2)</f>
        <v>3500</v>
      </c>
      <c r="H326" s="33">
        <f>ROUNDUP(F326*Carpeta!$O$10,-2)</f>
        <v>3300</v>
      </c>
      <c r="I326" s="2">
        <v>1</v>
      </c>
      <c r="J326" s="33">
        <f t="shared" si="19"/>
        <v>3500</v>
      </c>
      <c r="K326" s="33">
        <f t="shared" si="20"/>
        <v>3300</v>
      </c>
      <c r="L326" s="234" t="s">
        <v>4514</v>
      </c>
      <c r="M326" s="38">
        <f t="shared" ref="M326:M388" si="21">F326*I326</f>
        <v>4.99</v>
      </c>
    </row>
    <row r="327" spans="1:15" x14ac:dyDescent="0.3">
      <c r="A327" s="4" t="s">
        <v>3802</v>
      </c>
      <c r="B327" s="143" t="s">
        <v>1105</v>
      </c>
      <c r="C327" s="9" t="s">
        <v>182</v>
      </c>
      <c r="D327" s="12" t="s">
        <v>208</v>
      </c>
      <c r="E327" s="250" t="s">
        <v>4140</v>
      </c>
      <c r="F327" s="240">
        <v>4.99</v>
      </c>
      <c r="G327" s="33">
        <f>ROUNDUP(F327*Carpeta!$O$7,-2)</f>
        <v>3500</v>
      </c>
      <c r="H327" s="33">
        <f>ROUNDUP(F327*Carpeta!$O$10,-2)</f>
        <v>3300</v>
      </c>
      <c r="I327" s="2">
        <v>1</v>
      </c>
      <c r="J327" s="16">
        <f t="shared" si="19"/>
        <v>3500</v>
      </c>
      <c r="K327" s="16">
        <f t="shared" si="20"/>
        <v>3300</v>
      </c>
      <c r="L327" s="233" t="s">
        <v>3801</v>
      </c>
      <c r="M327" s="38">
        <f t="shared" si="21"/>
        <v>4.99</v>
      </c>
    </row>
    <row r="328" spans="1:15" x14ac:dyDescent="0.3">
      <c r="A328" s="29" t="s">
        <v>2849</v>
      </c>
      <c r="B328" s="223" t="s">
        <v>2825</v>
      </c>
      <c r="C328" s="9" t="s">
        <v>182</v>
      </c>
      <c r="D328" s="12" t="s">
        <v>208</v>
      </c>
      <c r="E328" s="250" t="s">
        <v>4139</v>
      </c>
      <c r="F328" s="240">
        <v>4.99</v>
      </c>
      <c r="G328" s="33">
        <f>ROUNDUP(F328*Carpeta!$O$7,-2)</f>
        <v>3500</v>
      </c>
      <c r="H328" s="33">
        <f>ROUNDUP(F328*Carpeta!$O$10,-2)</f>
        <v>3300</v>
      </c>
      <c r="I328" s="2">
        <v>1</v>
      </c>
      <c r="J328" s="16">
        <f t="shared" si="19"/>
        <v>3500</v>
      </c>
      <c r="K328" s="16">
        <f t="shared" si="20"/>
        <v>3300</v>
      </c>
      <c r="L328" s="234" t="s">
        <v>2850</v>
      </c>
      <c r="M328" s="38">
        <f t="shared" si="21"/>
        <v>4.99</v>
      </c>
    </row>
    <row r="329" spans="1:15" x14ac:dyDescent="0.3">
      <c r="A329" s="21" t="s">
        <v>3201</v>
      </c>
      <c r="B329" s="232" t="s">
        <v>3182</v>
      </c>
      <c r="C329" s="9" t="s">
        <v>182</v>
      </c>
      <c r="D329" s="12" t="s">
        <v>208</v>
      </c>
      <c r="E329" s="250" t="s">
        <v>4139</v>
      </c>
      <c r="F329" s="240">
        <v>4.99</v>
      </c>
      <c r="G329" s="33">
        <f>ROUNDUP(F329*Carpeta!$O$7,-2)</f>
        <v>3500</v>
      </c>
      <c r="H329" s="33">
        <f>ROUNDUP(F329*Carpeta!$O$10,-2)</f>
        <v>3300</v>
      </c>
      <c r="I329" s="2">
        <v>2</v>
      </c>
      <c r="J329" s="16">
        <f t="shared" si="19"/>
        <v>7000</v>
      </c>
      <c r="K329" s="16">
        <f t="shared" si="20"/>
        <v>6600</v>
      </c>
      <c r="L329" s="234" t="s">
        <v>3290</v>
      </c>
      <c r="M329" s="38">
        <f t="shared" si="21"/>
        <v>9.98</v>
      </c>
    </row>
    <row r="330" spans="1:15" x14ac:dyDescent="0.3">
      <c r="A330" s="4" t="s">
        <v>4463</v>
      </c>
      <c r="B330" s="252" t="s">
        <v>4793</v>
      </c>
      <c r="C330" s="9" t="s">
        <v>182</v>
      </c>
      <c r="D330" s="12" t="s">
        <v>208</v>
      </c>
      <c r="E330" s="250" t="s">
        <v>4139</v>
      </c>
      <c r="F330" s="240">
        <v>4.99</v>
      </c>
      <c r="G330" s="33">
        <f>ROUNDUP(F330*Carpeta!$O$7,-2)</f>
        <v>3500</v>
      </c>
      <c r="H330" s="33">
        <f>ROUNDUP(F330*Carpeta!$O$10,-2)</f>
        <v>3300</v>
      </c>
      <c r="I330" s="2">
        <v>1</v>
      </c>
      <c r="J330" s="16">
        <f t="shared" si="19"/>
        <v>3500</v>
      </c>
      <c r="K330" s="16">
        <f t="shared" si="20"/>
        <v>3300</v>
      </c>
      <c r="L330" s="39" t="s">
        <v>4464</v>
      </c>
      <c r="M330" s="38">
        <f t="shared" si="21"/>
        <v>4.99</v>
      </c>
    </row>
    <row r="331" spans="1:15" x14ac:dyDescent="0.3">
      <c r="A331" s="4" t="s">
        <v>3160</v>
      </c>
      <c r="B331" s="136" t="s">
        <v>1116</v>
      </c>
      <c r="C331" s="9" t="s">
        <v>182</v>
      </c>
      <c r="D331" s="1" t="s">
        <v>211</v>
      </c>
      <c r="E331" s="250" t="s">
        <v>4140</v>
      </c>
      <c r="F331" s="240">
        <v>4.99</v>
      </c>
      <c r="G331" s="33">
        <f>ROUNDUP(F331*Carpeta!$O$7,-2)</f>
        <v>3500</v>
      </c>
      <c r="H331" s="33">
        <f>ROUNDUP(F331*Carpeta!$O$10,-2)</f>
        <v>3300</v>
      </c>
      <c r="I331" s="2">
        <v>1</v>
      </c>
      <c r="J331" s="16">
        <f t="shared" si="19"/>
        <v>3500</v>
      </c>
      <c r="K331" s="16">
        <f t="shared" si="20"/>
        <v>3300</v>
      </c>
      <c r="L331" s="234" t="s">
        <v>3159</v>
      </c>
      <c r="M331" s="38">
        <f t="shared" si="21"/>
        <v>4.99</v>
      </c>
    </row>
    <row r="332" spans="1:15" x14ac:dyDescent="0.3">
      <c r="A332" s="29" t="s">
        <v>2983</v>
      </c>
      <c r="B332" s="146" t="s">
        <v>1108</v>
      </c>
      <c r="C332" s="22" t="s">
        <v>183</v>
      </c>
      <c r="D332" s="11" t="s">
        <v>210</v>
      </c>
      <c r="E332" s="250" t="s">
        <v>4140</v>
      </c>
      <c r="F332" s="240">
        <v>4.99</v>
      </c>
      <c r="G332" s="33">
        <f>ROUNDUP(F332*Carpeta!$O$7,-2)</f>
        <v>3500</v>
      </c>
      <c r="H332" s="33">
        <f>ROUNDUP(F332*Carpeta!$O$10,-2)</f>
        <v>3300</v>
      </c>
      <c r="I332" s="2">
        <v>1</v>
      </c>
      <c r="J332" s="33">
        <f t="shared" si="19"/>
        <v>3500</v>
      </c>
      <c r="K332" s="33">
        <f t="shared" si="20"/>
        <v>3300</v>
      </c>
      <c r="L332" s="233" t="s">
        <v>5588</v>
      </c>
      <c r="M332" s="38">
        <f t="shared" si="21"/>
        <v>4.99</v>
      </c>
    </row>
    <row r="333" spans="1:15" x14ac:dyDescent="0.3">
      <c r="A333" s="29" t="s">
        <v>3090</v>
      </c>
      <c r="B333" s="148" t="s">
        <v>1111</v>
      </c>
      <c r="C333" s="22" t="s">
        <v>183</v>
      </c>
      <c r="D333" s="11" t="s">
        <v>210</v>
      </c>
      <c r="E333" s="250" t="s">
        <v>4139</v>
      </c>
      <c r="F333" s="240">
        <v>4.99</v>
      </c>
      <c r="G333" s="33">
        <f>ROUNDUP(F333*Carpeta!$O$7,-2)</f>
        <v>3500</v>
      </c>
      <c r="H333" s="33">
        <f>ROUNDUP(F333*Carpeta!$O$10,-2)</f>
        <v>3300</v>
      </c>
      <c r="I333" s="2">
        <v>1</v>
      </c>
      <c r="J333" s="16">
        <f t="shared" si="19"/>
        <v>3500</v>
      </c>
      <c r="K333" s="16">
        <f t="shared" si="20"/>
        <v>3300</v>
      </c>
      <c r="L333" s="234" t="s">
        <v>3089</v>
      </c>
      <c r="M333" s="38">
        <f t="shared" si="21"/>
        <v>4.99</v>
      </c>
    </row>
    <row r="334" spans="1:15" x14ac:dyDescent="0.3">
      <c r="A334" s="29" t="s">
        <v>4537</v>
      </c>
      <c r="B334" s="155" t="s">
        <v>1123</v>
      </c>
      <c r="C334" s="22" t="s">
        <v>183</v>
      </c>
      <c r="D334" s="12" t="s">
        <v>208</v>
      </c>
      <c r="E334" s="250" t="s">
        <v>4139</v>
      </c>
      <c r="F334" s="240">
        <v>4.99</v>
      </c>
      <c r="G334" s="33">
        <f>ROUNDUP(F334*Carpeta!$O$7,-2)</f>
        <v>3500</v>
      </c>
      <c r="H334" s="33">
        <f>ROUNDUP(F334*Carpeta!$O$10,-2)</f>
        <v>3300</v>
      </c>
      <c r="I334" s="2">
        <v>2</v>
      </c>
      <c r="J334" s="16">
        <f t="shared" si="19"/>
        <v>7000</v>
      </c>
      <c r="K334" s="16">
        <f t="shared" si="20"/>
        <v>6600</v>
      </c>
      <c r="L334" s="233" t="s">
        <v>4538</v>
      </c>
      <c r="M334" s="38">
        <f t="shared" si="21"/>
        <v>9.98</v>
      </c>
    </row>
    <row r="335" spans="1:15" x14ac:dyDescent="0.3">
      <c r="A335" s="29" t="s">
        <v>3207</v>
      </c>
      <c r="B335" s="164" t="s">
        <v>1135</v>
      </c>
      <c r="C335" s="22" t="s">
        <v>183</v>
      </c>
      <c r="D335" s="12" t="s">
        <v>208</v>
      </c>
      <c r="E335" s="250" t="s">
        <v>4139</v>
      </c>
      <c r="F335" s="240">
        <v>4.99</v>
      </c>
      <c r="G335" s="33">
        <f>ROUNDUP(F335*Carpeta!$O$7,-2)</f>
        <v>3500</v>
      </c>
      <c r="H335" s="33">
        <f>ROUNDUP(F335*Carpeta!$O$10,-2)</f>
        <v>3300</v>
      </c>
      <c r="I335" s="2">
        <v>1</v>
      </c>
      <c r="J335" s="33">
        <f t="shared" si="19"/>
        <v>3500</v>
      </c>
      <c r="K335" s="33">
        <f t="shared" si="20"/>
        <v>3300</v>
      </c>
      <c r="L335" s="233" t="s">
        <v>3206</v>
      </c>
      <c r="M335" s="38">
        <f t="shared" si="21"/>
        <v>4.99</v>
      </c>
    </row>
    <row r="336" spans="1:15" x14ac:dyDescent="0.3">
      <c r="A336" s="4" t="s">
        <v>2286</v>
      </c>
      <c r="B336" s="159" t="s">
        <v>1127</v>
      </c>
      <c r="C336" s="22" t="s">
        <v>183</v>
      </c>
      <c r="D336" s="13" t="s">
        <v>209</v>
      </c>
      <c r="E336" s="250" t="s">
        <v>4139</v>
      </c>
      <c r="F336" s="240">
        <v>4.99</v>
      </c>
      <c r="G336" s="33">
        <f>ROUNDUP(F336*Carpeta!$O$7,-2)</f>
        <v>3500</v>
      </c>
      <c r="H336" s="33">
        <f>ROUNDUP(F336*Carpeta!$O$10,-2)</f>
        <v>3300</v>
      </c>
      <c r="I336" s="2">
        <v>4</v>
      </c>
      <c r="J336" s="33">
        <f t="shared" si="19"/>
        <v>14000</v>
      </c>
      <c r="K336" s="33">
        <f t="shared" si="20"/>
        <v>13200</v>
      </c>
      <c r="L336" s="234" t="s">
        <v>2287</v>
      </c>
      <c r="M336" s="38">
        <f t="shared" si="21"/>
        <v>19.96</v>
      </c>
    </row>
    <row r="337" spans="1:15" x14ac:dyDescent="0.3">
      <c r="A337" s="4" t="s">
        <v>3318</v>
      </c>
      <c r="B337" s="163" t="s">
        <v>1134</v>
      </c>
      <c r="C337" s="22" t="s">
        <v>183</v>
      </c>
      <c r="D337" s="13" t="s">
        <v>209</v>
      </c>
      <c r="E337" s="250" t="s">
        <v>4139</v>
      </c>
      <c r="F337" s="240">
        <v>4.99</v>
      </c>
      <c r="G337" s="33">
        <f>ROUNDUP(F337*Carpeta!$O$7,-2)</f>
        <v>3500</v>
      </c>
      <c r="H337" s="33">
        <f>ROUNDUP(F337*Carpeta!$O$10,-2)</f>
        <v>3300</v>
      </c>
      <c r="I337" s="2">
        <v>2</v>
      </c>
      <c r="J337" s="33">
        <f t="shared" si="19"/>
        <v>7000</v>
      </c>
      <c r="K337" s="33">
        <f t="shared" si="20"/>
        <v>6600</v>
      </c>
      <c r="L337" s="234" t="s">
        <v>2290</v>
      </c>
      <c r="M337" s="38">
        <f t="shared" si="21"/>
        <v>9.98</v>
      </c>
    </row>
    <row r="338" spans="1:15" x14ac:dyDescent="0.3">
      <c r="A338" s="4" t="s">
        <v>4543</v>
      </c>
      <c r="B338" s="252" t="s">
        <v>4793</v>
      </c>
      <c r="C338" s="8" t="s">
        <v>184</v>
      </c>
      <c r="D338" s="11" t="s">
        <v>210</v>
      </c>
      <c r="E338" s="250" t="s">
        <v>4140</v>
      </c>
      <c r="F338" s="240">
        <v>4.99</v>
      </c>
      <c r="G338" s="33">
        <f>ROUNDUP(F338*Carpeta!$O$7,-2)</f>
        <v>3500</v>
      </c>
      <c r="H338" s="33">
        <f>ROUNDUP(F338*Carpeta!$O$10,-2)</f>
        <v>3300</v>
      </c>
      <c r="I338" s="2">
        <v>1</v>
      </c>
      <c r="J338" s="16">
        <f t="shared" si="19"/>
        <v>3500</v>
      </c>
      <c r="K338" s="16">
        <f t="shared" si="20"/>
        <v>3300</v>
      </c>
      <c r="L338" s="233" t="s">
        <v>4544</v>
      </c>
      <c r="M338" s="38">
        <f t="shared" si="21"/>
        <v>4.99</v>
      </c>
    </row>
    <row r="339" spans="1:15" x14ac:dyDescent="0.3">
      <c r="A339" s="4" t="s">
        <v>3724</v>
      </c>
      <c r="B339" s="242" t="s">
        <v>3740</v>
      </c>
      <c r="C339" s="8" t="s">
        <v>184</v>
      </c>
      <c r="D339" s="12" t="s">
        <v>208</v>
      </c>
      <c r="E339" s="250" t="s">
        <v>4139</v>
      </c>
      <c r="F339" s="240">
        <v>4.99</v>
      </c>
      <c r="G339" s="33">
        <f>ROUNDUP(F339*Carpeta!$O$7,-2)</f>
        <v>3500</v>
      </c>
      <c r="H339" s="33">
        <f>ROUNDUP(F339*Carpeta!$O$10,-2)</f>
        <v>3300</v>
      </c>
      <c r="I339" s="2">
        <v>2</v>
      </c>
      <c r="J339" s="16">
        <f t="shared" si="19"/>
        <v>7000</v>
      </c>
      <c r="K339" s="16">
        <f t="shared" si="20"/>
        <v>6600</v>
      </c>
      <c r="L339" s="39" t="s">
        <v>3723</v>
      </c>
      <c r="M339" s="38">
        <f t="shared" si="21"/>
        <v>9.98</v>
      </c>
    </row>
    <row r="340" spans="1:15" x14ac:dyDescent="0.3">
      <c r="A340" s="4" t="s">
        <v>1880</v>
      </c>
      <c r="B340" s="22" t="s">
        <v>949</v>
      </c>
      <c r="C340" s="8" t="s">
        <v>184</v>
      </c>
      <c r="D340" s="13" t="s">
        <v>209</v>
      </c>
      <c r="E340" s="250" t="s">
        <v>4139</v>
      </c>
      <c r="F340" s="240">
        <v>4.99</v>
      </c>
      <c r="G340" s="33">
        <f>ROUNDUP(F340*Carpeta!$O$7,-2)</f>
        <v>3500</v>
      </c>
      <c r="H340" s="33">
        <f>ROUNDUP(F340*Carpeta!$O$10,-2)</f>
        <v>3300</v>
      </c>
      <c r="I340" s="2">
        <v>1</v>
      </c>
      <c r="J340" s="16">
        <f t="shared" si="19"/>
        <v>3500</v>
      </c>
      <c r="K340" s="16">
        <f t="shared" si="20"/>
        <v>3300</v>
      </c>
      <c r="L340" s="168" t="s">
        <v>1879</v>
      </c>
      <c r="M340" s="38">
        <f t="shared" si="21"/>
        <v>4.99</v>
      </c>
    </row>
    <row r="341" spans="1:15" x14ac:dyDescent="0.3">
      <c r="A341" s="29" t="s">
        <v>2041</v>
      </c>
      <c r="B341" s="187" t="s">
        <v>2003</v>
      </c>
      <c r="C341" s="8" t="s">
        <v>184</v>
      </c>
      <c r="D341" s="13" t="s">
        <v>209</v>
      </c>
      <c r="E341" s="250" t="s">
        <v>4140</v>
      </c>
      <c r="F341" s="240">
        <v>4.99</v>
      </c>
      <c r="G341" s="33">
        <f>ROUNDUP(F341*Carpeta!$O$7,-2)</f>
        <v>3500</v>
      </c>
      <c r="H341" s="33">
        <f>ROUNDUP(F341*Carpeta!$O$10,-2)</f>
        <v>3300</v>
      </c>
      <c r="I341" s="2">
        <v>1</v>
      </c>
      <c r="J341" s="16">
        <f t="shared" si="19"/>
        <v>3500</v>
      </c>
      <c r="K341" s="16">
        <f t="shared" si="20"/>
        <v>3300</v>
      </c>
      <c r="L341" s="233" t="s">
        <v>3695</v>
      </c>
      <c r="M341" s="38">
        <f t="shared" si="21"/>
        <v>4.99</v>
      </c>
    </row>
    <row r="342" spans="1:15" x14ac:dyDescent="0.3">
      <c r="A342" s="35" t="s">
        <v>459</v>
      </c>
      <c r="B342" s="259" t="s">
        <v>4820</v>
      </c>
      <c r="C342" s="8" t="s">
        <v>184</v>
      </c>
      <c r="D342" s="13" t="s">
        <v>209</v>
      </c>
      <c r="E342" s="250" t="s">
        <v>4140</v>
      </c>
      <c r="F342" s="240">
        <v>4.99</v>
      </c>
      <c r="G342" s="33">
        <f>ROUNDUP(F342*Carpeta!$O$7,-2)</f>
        <v>3500</v>
      </c>
      <c r="H342" s="33">
        <f>ROUNDUP(F342*Carpeta!$O$10,-2)</f>
        <v>3300</v>
      </c>
      <c r="I342" s="2">
        <v>1</v>
      </c>
      <c r="J342" s="33">
        <f t="shared" si="19"/>
        <v>3500</v>
      </c>
      <c r="K342" s="33">
        <f t="shared" si="20"/>
        <v>3300</v>
      </c>
      <c r="L342" s="251" t="s">
        <v>5569</v>
      </c>
      <c r="M342" s="38">
        <f t="shared" si="21"/>
        <v>4.99</v>
      </c>
    </row>
    <row r="343" spans="1:15" x14ac:dyDescent="0.3">
      <c r="A343" s="29" t="s">
        <v>1812</v>
      </c>
      <c r="B343" s="22" t="s">
        <v>959</v>
      </c>
      <c r="C343" s="19" t="s">
        <v>185</v>
      </c>
      <c r="D343" s="11" t="s">
        <v>210</v>
      </c>
      <c r="E343" s="250" t="s">
        <v>4140</v>
      </c>
      <c r="F343" s="240">
        <v>4.99</v>
      </c>
      <c r="G343" s="33">
        <f>ROUNDUP(F343*Carpeta!$O$7,-2)</f>
        <v>3500</v>
      </c>
      <c r="H343" s="33">
        <f>ROUNDUP(F343*Carpeta!$O$10,-2)</f>
        <v>3300</v>
      </c>
      <c r="I343" s="2">
        <v>1</v>
      </c>
      <c r="J343" s="16">
        <f t="shared" si="19"/>
        <v>3500</v>
      </c>
      <c r="K343" s="16">
        <f t="shared" si="20"/>
        <v>3300</v>
      </c>
      <c r="L343" s="233" t="s">
        <v>1813</v>
      </c>
      <c r="M343" s="38">
        <f t="shared" si="21"/>
        <v>4.99</v>
      </c>
    </row>
    <row r="344" spans="1:15" x14ac:dyDescent="0.3">
      <c r="A344" s="4" t="s">
        <v>3044</v>
      </c>
      <c r="B344" s="163" t="s">
        <v>1134</v>
      </c>
      <c r="C344" s="19" t="s">
        <v>185</v>
      </c>
      <c r="D344" s="11" t="s">
        <v>210</v>
      </c>
      <c r="E344" s="250" t="s">
        <v>4139</v>
      </c>
      <c r="F344" s="240">
        <v>4.99</v>
      </c>
      <c r="G344" s="33">
        <f>ROUNDUP(F344*Carpeta!$O$7,-2)</f>
        <v>3500</v>
      </c>
      <c r="H344" s="33">
        <f>ROUNDUP(F344*Carpeta!$O$10,-2)</f>
        <v>3300</v>
      </c>
      <c r="I344" s="2">
        <v>1</v>
      </c>
      <c r="J344" s="33">
        <f t="shared" si="19"/>
        <v>3500</v>
      </c>
      <c r="K344" s="33">
        <f t="shared" si="20"/>
        <v>3300</v>
      </c>
      <c r="L344" s="234" t="s">
        <v>3043</v>
      </c>
      <c r="M344" s="38">
        <f t="shared" si="21"/>
        <v>4.99</v>
      </c>
    </row>
    <row r="345" spans="1:15" x14ac:dyDescent="0.3">
      <c r="A345" s="4" t="s">
        <v>3287</v>
      </c>
      <c r="B345" s="232" t="s">
        <v>3182</v>
      </c>
      <c r="C345" s="19" t="s">
        <v>185</v>
      </c>
      <c r="D345" s="11" t="s">
        <v>210</v>
      </c>
      <c r="E345" s="250" t="s">
        <v>4140</v>
      </c>
      <c r="F345" s="240">
        <v>4.99</v>
      </c>
      <c r="G345" s="33">
        <f>ROUNDUP(F345*Carpeta!$O$7,-2)</f>
        <v>3500</v>
      </c>
      <c r="H345" s="33">
        <f>ROUNDUP(F345*Carpeta!$O$10,-2)</f>
        <v>3300</v>
      </c>
      <c r="I345" s="2">
        <v>1</v>
      </c>
      <c r="J345" s="16">
        <f t="shared" si="19"/>
        <v>3500</v>
      </c>
      <c r="K345" s="16">
        <f t="shared" si="20"/>
        <v>3300</v>
      </c>
      <c r="L345" s="234" t="s">
        <v>3286</v>
      </c>
      <c r="M345" s="38">
        <f t="shared" si="21"/>
        <v>4.99</v>
      </c>
      <c r="O345" s="56"/>
    </row>
    <row r="346" spans="1:15" x14ac:dyDescent="0.3">
      <c r="A346" s="29" t="s">
        <v>1317</v>
      </c>
      <c r="B346" s="155" t="s">
        <v>1123</v>
      </c>
      <c r="C346" s="19" t="s">
        <v>185</v>
      </c>
      <c r="D346" s="12" t="s">
        <v>208</v>
      </c>
      <c r="E346" s="250" t="s">
        <v>4140</v>
      </c>
      <c r="F346" s="240">
        <v>4.99</v>
      </c>
      <c r="G346" s="33">
        <f>ROUNDUP(F346*Carpeta!$O$7,-2)</f>
        <v>3500</v>
      </c>
      <c r="H346" s="33">
        <f>ROUNDUP(F346*Carpeta!$O$10,-2)</f>
        <v>3300</v>
      </c>
      <c r="I346" s="2">
        <v>2</v>
      </c>
      <c r="J346" s="16">
        <f t="shared" si="19"/>
        <v>7000</v>
      </c>
      <c r="K346" s="16">
        <f t="shared" si="20"/>
        <v>6600</v>
      </c>
      <c r="L346" s="233" t="s">
        <v>3803</v>
      </c>
      <c r="M346" s="38">
        <f t="shared" si="21"/>
        <v>9.98</v>
      </c>
    </row>
    <row r="347" spans="1:15" x14ac:dyDescent="0.3">
      <c r="A347" s="29" t="s">
        <v>2478</v>
      </c>
      <c r="B347" s="155" t="s">
        <v>1123</v>
      </c>
      <c r="C347" s="19" t="s">
        <v>185</v>
      </c>
      <c r="D347" s="12" t="s">
        <v>208</v>
      </c>
      <c r="E347" s="250" t="s">
        <v>4139</v>
      </c>
      <c r="F347" s="240">
        <v>4.99</v>
      </c>
      <c r="G347" s="33">
        <f>ROUNDUP(F347*Carpeta!$O$7,-2)</f>
        <v>3500</v>
      </c>
      <c r="H347" s="33">
        <f>ROUNDUP(F347*Carpeta!$O$10,-2)</f>
        <v>3300</v>
      </c>
      <c r="I347" s="2">
        <v>3</v>
      </c>
      <c r="J347" s="16">
        <f t="shared" si="19"/>
        <v>10500</v>
      </c>
      <c r="K347" s="16">
        <f t="shared" si="20"/>
        <v>9900</v>
      </c>
      <c r="L347" s="233" t="s">
        <v>2479</v>
      </c>
      <c r="M347" s="38">
        <f t="shared" si="21"/>
        <v>14.97</v>
      </c>
    </row>
    <row r="348" spans="1:15" x14ac:dyDescent="0.3">
      <c r="A348" s="21" t="s">
        <v>1247</v>
      </c>
      <c r="B348" s="156" t="s">
        <v>1124</v>
      </c>
      <c r="C348" s="19" t="s">
        <v>185</v>
      </c>
      <c r="D348" s="12" t="s">
        <v>208</v>
      </c>
      <c r="E348" s="250" t="s">
        <v>4140</v>
      </c>
      <c r="F348" s="240">
        <v>4.99</v>
      </c>
      <c r="G348" s="33">
        <f>ROUNDUP(F348*Carpeta!$O$7,-2)</f>
        <v>3500</v>
      </c>
      <c r="H348" s="33">
        <f>ROUNDUP(F348*Carpeta!$O$10,-2)</f>
        <v>3300</v>
      </c>
      <c r="I348" s="2">
        <v>1</v>
      </c>
      <c r="J348" s="16">
        <f t="shared" si="19"/>
        <v>3500</v>
      </c>
      <c r="K348" s="16">
        <f t="shared" si="20"/>
        <v>3300</v>
      </c>
      <c r="L348" s="233" t="s">
        <v>2128</v>
      </c>
      <c r="M348" s="38">
        <f t="shared" si="21"/>
        <v>4.99</v>
      </c>
    </row>
    <row r="349" spans="1:15" x14ac:dyDescent="0.3">
      <c r="A349" s="29" t="s">
        <v>5671</v>
      </c>
      <c r="B349" s="275" t="s">
        <v>5622</v>
      </c>
      <c r="C349" s="19" t="s">
        <v>185</v>
      </c>
      <c r="D349" s="12" t="s">
        <v>208</v>
      </c>
      <c r="E349" s="250" t="s">
        <v>4139</v>
      </c>
      <c r="F349" s="240">
        <v>4.99</v>
      </c>
      <c r="G349" s="33">
        <f>ROUNDUP(F349*Carpeta!$O$7,-2)</f>
        <v>3500</v>
      </c>
      <c r="H349" s="33">
        <f>ROUNDUP(F349*Carpeta!$O$10,-2)</f>
        <v>3300</v>
      </c>
      <c r="I349" s="2">
        <v>3</v>
      </c>
      <c r="J349" s="16">
        <f t="shared" si="19"/>
        <v>10500</v>
      </c>
      <c r="K349" s="16">
        <f t="shared" si="20"/>
        <v>9900</v>
      </c>
      <c r="L349" s="233" t="s">
        <v>5672</v>
      </c>
      <c r="M349" s="38">
        <f t="shared" si="21"/>
        <v>14.97</v>
      </c>
    </row>
    <row r="350" spans="1:15" x14ac:dyDescent="0.3">
      <c r="A350" s="29" t="s">
        <v>5674</v>
      </c>
      <c r="B350" s="275" t="s">
        <v>5622</v>
      </c>
      <c r="C350" s="19" t="s">
        <v>185</v>
      </c>
      <c r="D350" s="12" t="s">
        <v>208</v>
      </c>
      <c r="E350" s="250" t="s">
        <v>4139</v>
      </c>
      <c r="F350" s="240">
        <v>4.99</v>
      </c>
      <c r="G350" s="33">
        <f>ROUNDUP(F350*Carpeta!$O$7,-2)</f>
        <v>3500</v>
      </c>
      <c r="H350" s="33">
        <f>ROUNDUP(F350*Carpeta!$O$10,-2)</f>
        <v>3300</v>
      </c>
      <c r="I350" s="2">
        <v>3</v>
      </c>
      <c r="J350" s="16">
        <f t="shared" si="19"/>
        <v>10500</v>
      </c>
      <c r="K350" s="16">
        <f t="shared" si="20"/>
        <v>9900</v>
      </c>
      <c r="L350" s="233" t="s">
        <v>5673</v>
      </c>
      <c r="M350" s="38">
        <f t="shared" si="21"/>
        <v>14.97</v>
      </c>
    </row>
    <row r="351" spans="1:15" x14ac:dyDescent="0.3">
      <c r="A351" s="4" t="s">
        <v>3727</v>
      </c>
      <c r="B351" s="242" t="s">
        <v>3740</v>
      </c>
      <c r="C351" s="10" t="s">
        <v>3714</v>
      </c>
      <c r="D351" s="11" t="s">
        <v>210</v>
      </c>
      <c r="E351" s="250" t="s">
        <v>4140</v>
      </c>
      <c r="F351" s="240">
        <v>4.99</v>
      </c>
      <c r="G351" s="33">
        <f>ROUNDUP(F351*Carpeta!$O$7,-2)</f>
        <v>3500</v>
      </c>
      <c r="H351" s="33">
        <f>ROUNDUP(F351*Carpeta!$O$10,-2)</f>
        <v>3300</v>
      </c>
      <c r="I351" s="2">
        <v>1</v>
      </c>
      <c r="J351" s="16">
        <f t="shared" si="19"/>
        <v>3500</v>
      </c>
      <c r="K351" s="16">
        <f t="shared" si="20"/>
        <v>3300</v>
      </c>
      <c r="L351" s="39" t="s">
        <v>5594</v>
      </c>
      <c r="M351" s="38">
        <f t="shared" si="21"/>
        <v>4.99</v>
      </c>
    </row>
    <row r="352" spans="1:15" x14ac:dyDescent="0.3">
      <c r="A352" s="29" t="s">
        <v>5667</v>
      </c>
      <c r="B352" s="275" t="s">
        <v>5622</v>
      </c>
      <c r="C352" s="10" t="s">
        <v>187</v>
      </c>
      <c r="D352" s="11" t="s">
        <v>210</v>
      </c>
      <c r="E352" s="250" t="s">
        <v>4139</v>
      </c>
      <c r="F352" s="240">
        <v>4.99</v>
      </c>
      <c r="G352" s="33">
        <f>ROUNDUP(F352*Carpeta!$O$7,-2)</f>
        <v>3500</v>
      </c>
      <c r="H352" s="33">
        <f>ROUNDUP(F352*Carpeta!$O$10,-2)</f>
        <v>3300</v>
      </c>
      <c r="I352" s="2">
        <v>1</v>
      </c>
      <c r="J352" s="16">
        <f t="shared" si="19"/>
        <v>3500</v>
      </c>
      <c r="K352" s="16">
        <f t="shared" si="20"/>
        <v>3300</v>
      </c>
      <c r="L352" s="233" t="s">
        <v>5668</v>
      </c>
      <c r="M352" s="38">
        <f t="shared" si="21"/>
        <v>4.99</v>
      </c>
    </row>
    <row r="353" spans="1:15" x14ac:dyDescent="0.3">
      <c r="A353" s="4" t="s">
        <v>2435</v>
      </c>
      <c r="B353" s="136" t="s">
        <v>1116</v>
      </c>
      <c r="C353" s="10" t="s">
        <v>625</v>
      </c>
      <c r="D353" s="11" t="s">
        <v>210</v>
      </c>
      <c r="E353" s="250" t="s">
        <v>4140</v>
      </c>
      <c r="F353" s="240">
        <v>4.99</v>
      </c>
      <c r="G353" s="33">
        <f>ROUNDUP(F353*Carpeta!$O$7,-2)</f>
        <v>3500</v>
      </c>
      <c r="H353" s="33">
        <f>ROUNDUP(F353*Carpeta!$O$10,-2)</f>
        <v>3300</v>
      </c>
      <c r="I353" s="2">
        <v>1</v>
      </c>
      <c r="J353" s="16">
        <f t="shared" si="19"/>
        <v>3500</v>
      </c>
      <c r="K353" s="16">
        <f t="shared" si="20"/>
        <v>3300</v>
      </c>
      <c r="L353" s="233" t="s">
        <v>2432</v>
      </c>
      <c r="M353" s="38">
        <f t="shared" si="21"/>
        <v>4.99</v>
      </c>
    </row>
    <row r="354" spans="1:15" x14ac:dyDescent="0.3">
      <c r="A354" s="35" t="s">
        <v>2024</v>
      </c>
      <c r="B354" s="187" t="s">
        <v>2003</v>
      </c>
      <c r="C354" s="10" t="s">
        <v>625</v>
      </c>
      <c r="D354" s="12" t="s">
        <v>208</v>
      </c>
      <c r="E354" s="250" t="s">
        <v>4140</v>
      </c>
      <c r="F354" s="240">
        <v>4.99</v>
      </c>
      <c r="G354" s="33">
        <f>ROUNDUP(F354*Carpeta!$O$7,-2)</f>
        <v>3500</v>
      </c>
      <c r="H354" s="33">
        <f>ROUNDUP(F354*Carpeta!$O$10,-2)</f>
        <v>3300</v>
      </c>
      <c r="I354" s="2">
        <v>1</v>
      </c>
      <c r="J354" s="16">
        <f t="shared" si="19"/>
        <v>3500</v>
      </c>
      <c r="K354" s="16">
        <f t="shared" si="20"/>
        <v>3300</v>
      </c>
      <c r="L354" s="233" t="s">
        <v>3693</v>
      </c>
      <c r="M354" s="38">
        <f t="shared" si="21"/>
        <v>4.99</v>
      </c>
    </row>
    <row r="355" spans="1:15" x14ac:dyDescent="0.3">
      <c r="A355" s="29" t="s">
        <v>5161</v>
      </c>
      <c r="B355" s="259" t="s">
        <v>4820</v>
      </c>
      <c r="C355" s="10" t="s">
        <v>625</v>
      </c>
      <c r="D355" s="12" t="s">
        <v>208</v>
      </c>
      <c r="E355" s="250" t="s">
        <v>4139</v>
      </c>
      <c r="F355" s="240">
        <v>4.99</v>
      </c>
      <c r="G355" s="33">
        <f>ROUNDUP(F355*Carpeta!$O$7,-2)</f>
        <v>3500</v>
      </c>
      <c r="H355" s="33">
        <f>ROUNDUP(F355*Carpeta!$O$10,-2)</f>
        <v>3300</v>
      </c>
      <c r="I355" s="2">
        <v>1</v>
      </c>
      <c r="J355" s="33">
        <f t="shared" si="19"/>
        <v>3500</v>
      </c>
      <c r="K355" s="33">
        <f t="shared" si="20"/>
        <v>3300</v>
      </c>
      <c r="L355" s="251" t="s">
        <v>5570</v>
      </c>
      <c r="M355" s="38">
        <f t="shared" si="21"/>
        <v>4.99</v>
      </c>
    </row>
    <row r="356" spans="1:15" x14ac:dyDescent="0.3">
      <c r="A356" s="4" t="s">
        <v>5844</v>
      </c>
      <c r="B356" s="157" t="s">
        <v>1125</v>
      </c>
      <c r="C356" s="4" t="s">
        <v>626</v>
      </c>
      <c r="D356" s="11" t="s">
        <v>210</v>
      </c>
      <c r="E356" s="250" t="s">
        <v>4139</v>
      </c>
      <c r="F356" s="240">
        <v>4.99</v>
      </c>
      <c r="G356" s="33">
        <f>ROUNDUP(F356*Carpeta!$O$7,-2)</f>
        <v>3500</v>
      </c>
      <c r="H356" s="33">
        <f>ROUNDUP(F356*Carpeta!$O$10,-2)</f>
        <v>3300</v>
      </c>
      <c r="I356" s="2">
        <v>1</v>
      </c>
      <c r="J356" s="16">
        <f t="shared" si="19"/>
        <v>3500</v>
      </c>
      <c r="K356" s="16">
        <f t="shared" si="20"/>
        <v>3300</v>
      </c>
      <c r="L356" s="233" t="s">
        <v>5843</v>
      </c>
      <c r="M356" s="38">
        <f t="shared" si="21"/>
        <v>4.99</v>
      </c>
    </row>
    <row r="357" spans="1:15" x14ac:dyDescent="0.3">
      <c r="A357" s="35" t="s">
        <v>3060</v>
      </c>
      <c r="B357" s="177" t="s">
        <v>1799</v>
      </c>
      <c r="C357" s="4" t="s">
        <v>629</v>
      </c>
      <c r="D357" s="11" t="s">
        <v>210</v>
      </c>
      <c r="E357" s="250" t="s">
        <v>4139</v>
      </c>
      <c r="F357" s="240">
        <v>4.99</v>
      </c>
      <c r="G357" s="33">
        <f>ROUNDUP(F357*Carpeta!$O$7,-2)</f>
        <v>3500</v>
      </c>
      <c r="H357" s="33">
        <f>ROUNDUP(F357*Carpeta!$O$10,-2)</f>
        <v>3300</v>
      </c>
      <c r="I357" s="2">
        <v>1</v>
      </c>
      <c r="J357" s="16">
        <f t="shared" si="19"/>
        <v>3500</v>
      </c>
      <c r="K357" s="16">
        <f t="shared" si="20"/>
        <v>3300</v>
      </c>
      <c r="L357" s="233" t="s">
        <v>4832</v>
      </c>
      <c r="M357" s="38">
        <f t="shared" si="21"/>
        <v>4.99</v>
      </c>
    </row>
    <row r="358" spans="1:15" x14ac:dyDescent="0.3">
      <c r="A358" s="21" t="s">
        <v>5897</v>
      </c>
      <c r="B358" s="279" t="s">
        <v>5890</v>
      </c>
      <c r="C358" s="4" t="s">
        <v>629</v>
      </c>
      <c r="D358" s="11" t="s">
        <v>210</v>
      </c>
      <c r="E358" s="250" t="s">
        <v>4139</v>
      </c>
      <c r="F358" s="240">
        <v>4.99</v>
      </c>
      <c r="G358" s="33">
        <f>ROUNDUP(F358*Carpeta!$O$7,-2)</f>
        <v>3500</v>
      </c>
      <c r="H358" s="33">
        <f>ROUNDUP(F358*Carpeta!$O$10,-2)</f>
        <v>3300</v>
      </c>
      <c r="I358" s="2">
        <v>1</v>
      </c>
      <c r="J358" s="33">
        <f t="shared" si="19"/>
        <v>3500</v>
      </c>
      <c r="K358" s="33">
        <f t="shared" si="20"/>
        <v>3300</v>
      </c>
      <c r="L358" s="234" t="s">
        <v>5932</v>
      </c>
      <c r="M358" s="170">
        <f t="shared" si="21"/>
        <v>4.99</v>
      </c>
    </row>
    <row r="359" spans="1:15" x14ac:dyDescent="0.3">
      <c r="A359" s="4" t="s">
        <v>2493</v>
      </c>
      <c r="B359" s="161" t="s">
        <v>1131</v>
      </c>
      <c r="C359" s="4" t="s">
        <v>629</v>
      </c>
      <c r="D359" s="12" t="s">
        <v>208</v>
      </c>
      <c r="E359" s="250" t="s">
        <v>4139</v>
      </c>
      <c r="F359" s="240">
        <v>4.99</v>
      </c>
      <c r="G359" s="33">
        <f>ROUNDUP(F359*Carpeta!$O$7,-2)</f>
        <v>3500</v>
      </c>
      <c r="H359" s="33">
        <f>ROUNDUP(F359*Carpeta!$O$10,-2)</f>
        <v>3300</v>
      </c>
      <c r="I359" s="2">
        <v>1</v>
      </c>
      <c r="J359" s="16">
        <f t="shared" si="19"/>
        <v>3500</v>
      </c>
      <c r="K359" s="16">
        <f t="shared" si="20"/>
        <v>3300</v>
      </c>
      <c r="L359" s="234" t="s">
        <v>2494</v>
      </c>
      <c r="M359" s="170">
        <f t="shared" si="21"/>
        <v>4.99</v>
      </c>
    </row>
    <row r="360" spans="1:15" x14ac:dyDescent="0.3">
      <c r="A360" s="29" t="s">
        <v>5706</v>
      </c>
      <c r="B360" s="275" t="s">
        <v>5622</v>
      </c>
      <c r="C360" s="5" t="s">
        <v>755</v>
      </c>
      <c r="D360" s="11" t="s">
        <v>210</v>
      </c>
      <c r="E360" s="250" t="s">
        <v>4139</v>
      </c>
      <c r="F360" s="240">
        <v>4.99</v>
      </c>
      <c r="G360" s="33">
        <f>ROUNDUP(F360*Carpeta!$O$7,-2)</f>
        <v>3500</v>
      </c>
      <c r="H360" s="33">
        <f>ROUNDUP(F360*Carpeta!$O$10,-2)</f>
        <v>3300</v>
      </c>
      <c r="I360" s="2">
        <v>2</v>
      </c>
      <c r="J360" s="16">
        <f t="shared" si="19"/>
        <v>7000</v>
      </c>
      <c r="K360" s="16">
        <f t="shared" si="20"/>
        <v>6600</v>
      </c>
      <c r="L360" s="233" t="s">
        <v>5707</v>
      </c>
      <c r="M360" s="38">
        <f t="shared" si="21"/>
        <v>9.98</v>
      </c>
    </row>
    <row r="361" spans="1:15" x14ac:dyDescent="0.3">
      <c r="A361" s="29" t="s">
        <v>2506</v>
      </c>
      <c r="B361" s="177" t="s">
        <v>1799</v>
      </c>
      <c r="C361" s="19" t="s">
        <v>650</v>
      </c>
      <c r="D361" s="12" t="s">
        <v>208</v>
      </c>
      <c r="E361" s="250" t="s">
        <v>4139</v>
      </c>
      <c r="F361" s="240">
        <v>4.99</v>
      </c>
      <c r="G361" s="33">
        <f>ROUNDUP(F361*Carpeta!$O$7,-2)</f>
        <v>3500</v>
      </c>
      <c r="H361" s="33">
        <f>ROUNDUP(F361*Carpeta!$O$10,-2)</f>
        <v>3300</v>
      </c>
      <c r="I361" s="2">
        <v>3</v>
      </c>
      <c r="J361" s="16">
        <f t="shared" si="19"/>
        <v>10500</v>
      </c>
      <c r="K361" s="16">
        <f t="shared" si="20"/>
        <v>9900</v>
      </c>
      <c r="L361" s="234" t="s">
        <v>2505</v>
      </c>
      <c r="M361" s="170">
        <f t="shared" si="21"/>
        <v>14.97</v>
      </c>
      <c r="O361" s="56"/>
    </row>
    <row r="362" spans="1:15" x14ac:dyDescent="0.3">
      <c r="A362" s="29" t="s">
        <v>4007</v>
      </c>
      <c r="B362" s="177" t="s">
        <v>1799</v>
      </c>
      <c r="C362" s="19" t="s">
        <v>650</v>
      </c>
      <c r="D362" s="12" t="s">
        <v>208</v>
      </c>
      <c r="E362" s="250" t="s">
        <v>4139</v>
      </c>
      <c r="F362" s="240">
        <v>4.99</v>
      </c>
      <c r="G362" s="33">
        <f>ROUNDUP(F362*Carpeta!$O$7,-2)</f>
        <v>3500</v>
      </c>
      <c r="H362" s="33">
        <f>ROUNDUP(F362*Carpeta!$O$10,-2)</f>
        <v>3300</v>
      </c>
      <c r="I362" s="2">
        <v>1</v>
      </c>
      <c r="J362" s="16">
        <f t="shared" si="19"/>
        <v>3500</v>
      </c>
      <c r="K362" s="16">
        <f t="shared" si="20"/>
        <v>3300</v>
      </c>
      <c r="L362" s="234" t="s">
        <v>2505</v>
      </c>
      <c r="M362" s="170">
        <f t="shared" si="21"/>
        <v>4.99</v>
      </c>
    </row>
    <row r="363" spans="1:15" x14ac:dyDescent="0.3">
      <c r="A363" s="4" t="s">
        <v>5899</v>
      </c>
      <c r="B363" s="277" t="s">
        <v>5904</v>
      </c>
      <c r="C363" s="5" t="s">
        <v>694</v>
      </c>
      <c r="D363" s="11" t="s">
        <v>210</v>
      </c>
      <c r="E363" s="250" t="s">
        <v>4139</v>
      </c>
      <c r="F363" s="240">
        <v>4.99</v>
      </c>
      <c r="G363" s="33">
        <f>ROUNDUP(F363*Carpeta!$O$7,-2)</f>
        <v>3500</v>
      </c>
      <c r="H363" s="33">
        <f>ROUNDUP(F363*Carpeta!$O$10,-2)</f>
        <v>3300</v>
      </c>
      <c r="I363" s="2">
        <v>1</v>
      </c>
      <c r="J363" s="33">
        <f t="shared" si="19"/>
        <v>3500</v>
      </c>
      <c r="K363" s="33">
        <f t="shared" si="20"/>
        <v>3300</v>
      </c>
      <c r="L363" s="234" t="s">
        <v>5898</v>
      </c>
      <c r="M363" s="170">
        <f t="shared" si="21"/>
        <v>4.99</v>
      </c>
    </row>
    <row r="364" spans="1:15" x14ac:dyDescent="0.3">
      <c r="A364" s="4" t="s">
        <v>4503</v>
      </c>
      <c r="B364" s="159" t="s">
        <v>1127</v>
      </c>
      <c r="C364" s="5" t="s">
        <v>694</v>
      </c>
      <c r="D364" s="12" t="s">
        <v>208</v>
      </c>
      <c r="E364" s="250" t="s">
        <v>4139</v>
      </c>
      <c r="F364" s="240">
        <v>4.99</v>
      </c>
      <c r="G364" s="33">
        <f>ROUNDUP(F364*Carpeta!$O$7,-2)</f>
        <v>3500</v>
      </c>
      <c r="H364" s="33">
        <f>ROUNDUP(F364*Carpeta!$O$10,-2)</f>
        <v>3300</v>
      </c>
      <c r="I364" s="2">
        <v>1</v>
      </c>
      <c r="J364" s="33">
        <f t="shared" si="19"/>
        <v>3500</v>
      </c>
      <c r="K364" s="33">
        <f t="shared" si="20"/>
        <v>3300</v>
      </c>
      <c r="L364" s="234" t="s">
        <v>4502</v>
      </c>
      <c r="M364" s="38">
        <f t="shared" si="21"/>
        <v>4.99</v>
      </c>
    </row>
    <row r="365" spans="1:15" x14ac:dyDescent="0.3">
      <c r="A365" s="29" t="s">
        <v>3479</v>
      </c>
      <c r="B365" s="64" t="s">
        <v>1091</v>
      </c>
      <c r="C365" s="5" t="s">
        <v>653</v>
      </c>
      <c r="D365" s="11" t="s">
        <v>210</v>
      </c>
      <c r="E365" s="250" t="s">
        <v>4139</v>
      </c>
      <c r="F365" s="240">
        <v>4.99</v>
      </c>
      <c r="G365" s="33">
        <f>ROUNDUP(F365*Carpeta!$O$7,-2)</f>
        <v>3500</v>
      </c>
      <c r="H365" s="33">
        <f>ROUNDUP(F365*Carpeta!$O$10,-2)</f>
        <v>3300</v>
      </c>
      <c r="I365" s="2">
        <v>1</v>
      </c>
      <c r="J365" s="16">
        <f t="shared" si="19"/>
        <v>3500</v>
      </c>
      <c r="K365" s="16">
        <f t="shared" si="20"/>
        <v>3300</v>
      </c>
      <c r="L365" s="234" t="s">
        <v>3480</v>
      </c>
      <c r="M365" s="38">
        <f t="shared" si="21"/>
        <v>4.99</v>
      </c>
    </row>
    <row r="366" spans="1:15" x14ac:dyDescent="0.3">
      <c r="A366" s="4" t="s">
        <v>81</v>
      </c>
      <c r="B366" s="159" t="s">
        <v>1127</v>
      </c>
      <c r="C366" s="5" t="s">
        <v>653</v>
      </c>
      <c r="D366" s="12" t="s">
        <v>208</v>
      </c>
      <c r="E366" s="250" t="s">
        <v>4139</v>
      </c>
      <c r="F366" s="240">
        <v>4.99</v>
      </c>
      <c r="G366" s="33">
        <f>ROUNDUP(F366*Carpeta!$O$7,-2)</f>
        <v>3500</v>
      </c>
      <c r="H366" s="33">
        <f>ROUNDUP(F366*Carpeta!$O$10,-2)</f>
        <v>3300</v>
      </c>
      <c r="I366" s="2">
        <v>1</v>
      </c>
      <c r="J366" s="33">
        <f t="shared" si="19"/>
        <v>3500</v>
      </c>
      <c r="K366" s="33">
        <f t="shared" si="20"/>
        <v>3300</v>
      </c>
      <c r="L366" s="234" t="s">
        <v>4490</v>
      </c>
      <c r="M366" s="38">
        <f t="shared" si="21"/>
        <v>4.99</v>
      </c>
    </row>
    <row r="367" spans="1:15" x14ac:dyDescent="0.3">
      <c r="A367" s="29" t="s">
        <v>5557</v>
      </c>
      <c r="B367" s="193" t="s">
        <v>2333</v>
      </c>
      <c r="C367" s="5" t="s">
        <v>653</v>
      </c>
      <c r="D367" s="12" t="s">
        <v>208</v>
      </c>
      <c r="E367" s="250" t="s">
        <v>4139</v>
      </c>
      <c r="F367" s="240">
        <v>4.99</v>
      </c>
      <c r="G367" s="33">
        <f>ROUNDUP(F367*Carpeta!$O$7,-2)</f>
        <v>3500</v>
      </c>
      <c r="H367" s="33">
        <f>ROUNDUP(F367*Carpeta!$O$10,-2)</f>
        <v>3300</v>
      </c>
      <c r="I367" s="2">
        <v>1</v>
      </c>
      <c r="J367" s="33">
        <f t="shared" si="19"/>
        <v>3500</v>
      </c>
      <c r="K367" s="33">
        <f t="shared" si="20"/>
        <v>3300</v>
      </c>
      <c r="L367" s="251" t="s">
        <v>5556</v>
      </c>
      <c r="M367" s="38">
        <f t="shared" si="21"/>
        <v>4.99</v>
      </c>
    </row>
    <row r="368" spans="1:15" x14ac:dyDescent="0.3">
      <c r="A368" s="29" t="s">
        <v>5670</v>
      </c>
      <c r="B368" s="275" t="s">
        <v>5622</v>
      </c>
      <c r="C368" s="5" t="s">
        <v>666</v>
      </c>
      <c r="D368" s="11" t="s">
        <v>210</v>
      </c>
      <c r="E368" s="250" t="s">
        <v>4140</v>
      </c>
      <c r="F368" s="240">
        <v>4.99</v>
      </c>
      <c r="G368" s="33">
        <f>ROUNDUP(F368*Carpeta!$O$7,-2)</f>
        <v>3500</v>
      </c>
      <c r="H368" s="33">
        <f>ROUNDUP(F368*Carpeta!$O$10,-2)</f>
        <v>3300</v>
      </c>
      <c r="I368" s="2">
        <v>1</v>
      </c>
      <c r="J368" s="16">
        <f t="shared" si="19"/>
        <v>3500</v>
      </c>
      <c r="K368" s="16">
        <f t="shared" si="20"/>
        <v>3300</v>
      </c>
      <c r="L368" s="233" t="s">
        <v>5703</v>
      </c>
      <c r="M368" s="38">
        <f t="shared" si="21"/>
        <v>4.99</v>
      </c>
    </row>
    <row r="369" spans="1:13" x14ac:dyDescent="0.3">
      <c r="A369" s="4" t="s">
        <v>74</v>
      </c>
      <c r="B369" s="148" t="s">
        <v>1111</v>
      </c>
      <c r="C369" s="19" t="s">
        <v>1333</v>
      </c>
      <c r="D369" s="12" t="s">
        <v>208</v>
      </c>
      <c r="E369" s="250" t="s">
        <v>4139</v>
      </c>
      <c r="F369" s="240">
        <v>4.99</v>
      </c>
      <c r="G369" s="33">
        <f>ROUNDUP(F369*Carpeta!$O$7,-2)</f>
        <v>3500</v>
      </c>
      <c r="H369" s="33">
        <f>ROUNDUP(F369*Carpeta!$O$10,-2)</f>
        <v>3300</v>
      </c>
      <c r="I369" s="2">
        <v>1</v>
      </c>
      <c r="J369" s="33">
        <f t="shared" si="19"/>
        <v>3500</v>
      </c>
      <c r="K369" s="33">
        <f t="shared" si="20"/>
        <v>3300</v>
      </c>
      <c r="L369" s="234" t="s">
        <v>247</v>
      </c>
      <c r="M369" s="38">
        <f t="shared" si="21"/>
        <v>4.99</v>
      </c>
    </row>
    <row r="370" spans="1:13" x14ac:dyDescent="0.3">
      <c r="A370" s="4" t="s">
        <v>2770</v>
      </c>
      <c r="B370" s="158" t="s">
        <v>1126</v>
      </c>
      <c r="C370" s="19" t="s">
        <v>655</v>
      </c>
      <c r="D370" s="11" t="s">
        <v>210</v>
      </c>
      <c r="E370" s="250" t="s">
        <v>4139</v>
      </c>
      <c r="F370" s="240">
        <v>4.99</v>
      </c>
      <c r="G370" s="33">
        <f>ROUNDUP(F370*Carpeta!$O$7,-2)</f>
        <v>3500</v>
      </c>
      <c r="H370" s="33">
        <f>ROUNDUP(F370*Carpeta!$O$10,-2)</f>
        <v>3300</v>
      </c>
      <c r="I370" s="2">
        <v>1</v>
      </c>
      <c r="J370" s="16">
        <f t="shared" si="19"/>
        <v>3500</v>
      </c>
      <c r="K370" s="16">
        <f t="shared" si="20"/>
        <v>3300</v>
      </c>
      <c r="L370" s="233" t="s">
        <v>2771</v>
      </c>
      <c r="M370" s="38">
        <f t="shared" si="21"/>
        <v>4.99</v>
      </c>
    </row>
    <row r="371" spans="1:13" x14ac:dyDescent="0.3">
      <c r="A371" s="4" t="s">
        <v>3156</v>
      </c>
      <c r="B371" s="259" t="s">
        <v>4820</v>
      </c>
      <c r="C371" s="19" t="s">
        <v>655</v>
      </c>
      <c r="D371" s="12" t="s">
        <v>208</v>
      </c>
      <c r="E371" s="250" t="s">
        <v>4139</v>
      </c>
      <c r="F371" s="240">
        <v>4.99</v>
      </c>
      <c r="G371" s="33">
        <f>ROUNDUP(F371*Carpeta!$O$7,-2)</f>
        <v>3500</v>
      </c>
      <c r="H371" s="33">
        <f>ROUNDUP(F371*Carpeta!$O$10,-2)</f>
        <v>3300</v>
      </c>
      <c r="I371" s="2">
        <v>2</v>
      </c>
      <c r="J371" s="33">
        <f t="shared" si="19"/>
        <v>7000</v>
      </c>
      <c r="K371" s="33">
        <f t="shared" si="20"/>
        <v>6600</v>
      </c>
      <c r="L371" s="234" t="s">
        <v>4821</v>
      </c>
      <c r="M371" s="38">
        <f t="shared" si="21"/>
        <v>9.98</v>
      </c>
    </row>
    <row r="372" spans="1:13" x14ac:dyDescent="0.3">
      <c r="A372" s="4" t="s">
        <v>4466</v>
      </c>
      <c r="B372" s="252" t="s">
        <v>4793</v>
      </c>
      <c r="C372" s="14" t="s">
        <v>767</v>
      </c>
      <c r="D372" s="11" t="s">
        <v>210</v>
      </c>
      <c r="E372" s="250" t="s">
        <v>4139</v>
      </c>
      <c r="F372" s="240">
        <v>4.99</v>
      </c>
      <c r="G372" s="33">
        <f>ROUNDUP(F372*Carpeta!$O$7,-2)</f>
        <v>3500</v>
      </c>
      <c r="H372" s="33">
        <f>ROUNDUP(F372*Carpeta!$O$10,-2)</f>
        <v>3300</v>
      </c>
      <c r="I372" s="2">
        <v>1</v>
      </c>
      <c r="J372" s="16">
        <f t="shared" si="19"/>
        <v>3500</v>
      </c>
      <c r="K372" s="16">
        <f t="shared" si="20"/>
        <v>3300</v>
      </c>
      <c r="L372" s="233" t="s">
        <v>4465</v>
      </c>
      <c r="M372" s="38">
        <f t="shared" si="21"/>
        <v>4.99</v>
      </c>
    </row>
    <row r="373" spans="1:13" x14ac:dyDescent="0.3">
      <c r="A373" s="29" t="s">
        <v>5637</v>
      </c>
      <c r="B373" s="275" t="s">
        <v>5622</v>
      </c>
      <c r="C373" s="14" t="s">
        <v>767</v>
      </c>
      <c r="D373" s="11" t="s">
        <v>210</v>
      </c>
      <c r="E373" s="250" t="s">
        <v>4139</v>
      </c>
      <c r="F373" s="240">
        <v>4.99</v>
      </c>
      <c r="G373" s="33">
        <f>ROUNDUP(F373*Carpeta!$O$7,-2)</f>
        <v>3500</v>
      </c>
      <c r="H373" s="33">
        <f>ROUNDUP(F373*Carpeta!$O$10,-2)</f>
        <v>3300</v>
      </c>
      <c r="I373" s="2">
        <v>2</v>
      </c>
      <c r="J373" s="16">
        <f t="shared" si="19"/>
        <v>7000</v>
      </c>
      <c r="K373" s="16">
        <f t="shared" si="20"/>
        <v>6600</v>
      </c>
      <c r="L373" s="233" t="s">
        <v>5636</v>
      </c>
      <c r="M373" s="38">
        <f t="shared" si="21"/>
        <v>9.98</v>
      </c>
    </row>
    <row r="374" spans="1:13" x14ac:dyDescent="0.3">
      <c r="A374" s="29" t="s">
        <v>5710</v>
      </c>
      <c r="B374" s="275" t="s">
        <v>5622</v>
      </c>
      <c r="C374" s="14" t="s">
        <v>767</v>
      </c>
      <c r="D374" s="11" t="s">
        <v>210</v>
      </c>
      <c r="E374" s="250" t="s">
        <v>4139</v>
      </c>
      <c r="F374" s="240">
        <v>4.99</v>
      </c>
      <c r="G374" s="33">
        <f>ROUNDUP(F374*Carpeta!$O$7,-2)</f>
        <v>3500</v>
      </c>
      <c r="H374" s="33">
        <f>ROUNDUP(F374*Carpeta!$O$10,-2)</f>
        <v>3300</v>
      </c>
      <c r="I374" s="2">
        <v>2</v>
      </c>
      <c r="J374" s="16">
        <f t="shared" si="19"/>
        <v>7000</v>
      </c>
      <c r="K374" s="16">
        <f t="shared" si="20"/>
        <v>6600</v>
      </c>
      <c r="L374" s="233" t="s">
        <v>5709</v>
      </c>
      <c r="M374" s="38">
        <f t="shared" si="21"/>
        <v>9.98</v>
      </c>
    </row>
    <row r="375" spans="1:13" x14ac:dyDescent="0.3">
      <c r="A375" s="29" t="s">
        <v>1336</v>
      </c>
      <c r="B375" s="120" t="s">
        <v>1074</v>
      </c>
      <c r="C375" s="14" t="s">
        <v>767</v>
      </c>
      <c r="D375" s="12" t="s">
        <v>208</v>
      </c>
      <c r="E375" s="250" t="s">
        <v>4139</v>
      </c>
      <c r="F375" s="240">
        <v>4.99</v>
      </c>
      <c r="G375" s="33">
        <f>ROUNDUP(F375*Carpeta!$O$7,-2)</f>
        <v>3500</v>
      </c>
      <c r="H375" s="33">
        <f>ROUNDUP(F375*Carpeta!$O$10,-2)</f>
        <v>3300</v>
      </c>
      <c r="I375" s="2">
        <v>1</v>
      </c>
      <c r="J375" s="33">
        <f t="shared" si="19"/>
        <v>3500</v>
      </c>
      <c r="K375" s="33">
        <f t="shared" si="20"/>
        <v>3300</v>
      </c>
      <c r="L375" s="251" t="s">
        <v>1337</v>
      </c>
      <c r="M375" s="38">
        <f t="shared" si="21"/>
        <v>4.99</v>
      </c>
    </row>
    <row r="376" spans="1:13" x14ac:dyDescent="0.3">
      <c r="A376" s="29" t="s">
        <v>397</v>
      </c>
      <c r="B376" s="165" t="s">
        <v>1136</v>
      </c>
      <c r="C376" s="14" t="s">
        <v>767</v>
      </c>
      <c r="D376" s="12" t="s">
        <v>208</v>
      </c>
      <c r="E376" s="250" t="s">
        <v>4140</v>
      </c>
      <c r="F376" s="240">
        <v>4.99</v>
      </c>
      <c r="G376" s="33">
        <f>ROUNDUP(F376*Carpeta!$O$7,-2)</f>
        <v>3500</v>
      </c>
      <c r="H376" s="33">
        <f>ROUNDUP(F376*Carpeta!$O$10,-2)</f>
        <v>3300</v>
      </c>
      <c r="I376" s="2">
        <v>1</v>
      </c>
      <c r="J376" s="16">
        <f t="shared" si="19"/>
        <v>3500</v>
      </c>
      <c r="K376" s="16">
        <f t="shared" si="20"/>
        <v>3300</v>
      </c>
      <c r="L376" s="233" t="s">
        <v>3680</v>
      </c>
      <c r="M376" s="38">
        <f t="shared" si="21"/>
        <v>4.99</v>
      </c>
    </row>
    <row r="377" spans="1:13" x14ac:dyDescent="0.3">
      <c r="A377" s="35" t="s">
        <v>3334</v>
      </c>
      <c r="B377" s="232" t="s">
        <v>3182</v>
      </c>
      <c r="C377" s="14" t="s">
        <v>767</v>
      </c>
      <c r="D377" s="12" t="s">
        <v>208</v>
      </c>
      <c r="E377" s="250" t="s">
        <v>4139</v>
      </c>
      <c r="F377" s="240">
        <v>4.99</v>
      </c>
      <c r="G377" s="33">
        <f>ROUNDUP(F377*Carpeta!$O$7,-2)</f>
        <v>3500</v>
      </c>
      <c r="H377" s="33">
        <f>ROUNDUP(F377*Carpeta!$O$10,-2)</f>
        <v>3300</v>
      </c>
      <c r="I377" s="2">
        <v>1</v>
      </c>
      <c r="J377" s="16">
        <f t="shared" si="19"/>
        <v>3500</v>
      </c>
      <c r="K377" s="16">
        <f t="shared" si="20"/>
        <v>3300</v>
      </c>
      <c r="L377" s="234" t="s">
        <v>5534</v>
      </c>
      <c r="M377" s="170">
        <f t="shared" si="21"/>
        <v>4.99</v>
      </c>
    </row>
    <row r="378" spans="1:13" x14ac:dyDescent="0.3">
      <c r="A378" s="4" t="s">
        <v>5936</v>
      </c>
      <c r="B378" s="279" t="s">
        <v>5890</v>
      </c>
      <c r="C378" s="14" t="s">
        <v>767</v>
      </c>
      <c r="D378" s="12" t="s">
        <v>208</v>
      </c>
      <c r="E378" s="250" t="s">
        <v>4139</v>
      </c>
      <c r="F378" s="240">
        <v>4.99</v>
      </c>
      <c r="G378" s="33">
        <f>ROUNDUP(F378*Carpeta!$O$7,-2)</f>
        <v>3500</v>
      </c>
      <c r="H378" s="33">
        <f>ROUNDUP(F378*Carpeta!$O$10,-2)</f>
        <v>3300</v>
      </c>
      <c r="I378" s="2">
        <v>1</v>
      </c>
      <c r="J378" s="33">
        <f t="shared" si="19"/>
        <v>3500</v>
      </c>
      <c r="K378" s="33">
        <f t="shared" si="20"/>
        <v>3300</v>
      </c>
      <c r="L378" s="234" t="s">
        <v>5935</v>
      </c>
      <c r="M378" s="170">
        <f t="shared" si="21"/>
        <v>4.99</v>
      </c>
    </row>
    <row r="379" spans="1:13" x14ac:dyDescent="0.3">
      <c r="A379" s="29" t="s">
        <v>3058</v>
      </c>
      <c r="B379" s="176" t="s">
        <v>1798</v>
      </c>
      <c r="C379" s="14" t="s">
        <v>767</v>
      </c>
      <c r="D379" s="228" t="s">
        <v>3049</v>
      </c>
      <c r="E379" s="250" t="s">
        <v>4139</v>
      </c>
      <c r="F379" s="240">
        <v>4.99</v>
      </c>
      <c r="G379" s="33">
        <f>ROUNDUP(F379*Carpeta!$O$7,-2)</f>
        <v>3500</v>
      </c>
      <c r="H379" s="33">
        <f>ROUNDUP(F379*Carpeta!$O$10,-2)</f>
        <v>3300</v>
      </c>
      <c r="I379" s="2">
        <v>1</v>
      </c>
      <c r="J379" s="16">
        <f t="shared" si="19"/>
        <v>3500</v>
      </c>
      <c r="K379" s="16">
        <f t="shared" si="20"/>
        <v>3300</v>
      </c>
      <c r="L379" s="233" t="s">
        <v>3057</v>
      </c>
      <c r="M379" s="38">
        <f t="shared" si="21"/>
        <v>4.99</v>
      </c>
    </row>
    <row r="380" spans="1:13" x14ac:dyDescent="0.3">
      <c r="A380" s="29" t="s">
        <v>2967</v>
      </c>
      <c r="B380" s="139" t="s">
        <v>1101</v>
      </c>
      <c r="C380" s="14" t="s">
        <v>767</v>
      </c>
      <c r="D380" s="13" t="s">
        <v>209</v>
      </c>
      <c r="E380" s="250" t="s">
        <v>4139</v>
      </c>
      <c r="F380" s="240">
        <v>4.99</v>
      </c>
      <c r="G380" s="33">
        <f>ROUNDUP(F380*Carpeta!$O$7,-2)</f>
        <v>3500</v>
      </c>
      <c r="H380" s="33">
        <f>ROUNDUP(F380*Carpeta!$O$10,-2)</f>
        <v>3300</v>
      </c>
      <c r="I380" s="2">
        <v>3</v>
      </c>
      <c r="J380" s="16">
        <f t="shared" si="19"/>
        <v>10500</v>
      </c>
      <c r="K380" s="16">
        <f t="shared" si="20"/>
        <v>9900</v>
      </c>
      <c r="L380" s="234" t="s">
        <v>2966</v>
      </c>
      <c r="M380" s="38">
        <f t="shared" si="21"/>
        <v>14.97</v>
      </c>
    </row>
    <row r="381" spans="1:13" x14ac:dyDescent="0.3">
      <c r="A381" s="29" t="s">
        <v>4878</v>
      </c>
      <c r="B381" s="155" t="s">
        <v>1123</v>
      </c>
      <c r="C381" s="14" t="s">
        <v>767</v>
      </c>
      <c r="D381" s="13" t="s">
        <v>209</v>
      </c>
      <c r="E381" s="250" t="s">
        <v>4140</v>
      </c>
      <c r="F381" s="240">
        <v>4.99</v>
      </c>
      <c r="G381" s="33">
        <f>ROUNDUP(F381*Carpeta!$O$7,-2)</f>
        <v>3500</v>
      </c>
      <c r="H381" s="33">
        <f>ROUNDUP(F381*Carpeta!$O$10,-2)</f>
        <v>3300</v>
      </c>
      <c r="I381" s="2">
        <v>1</v>
      </c>
      <c r="J381" s="16">
        <f t="shared" si="19"/>
        <v>3500</v>
      </c>
      <c r="K381" s="16">
        <f t="shared" si="20"/>
        <v>3300</v>
      </c>
      <c r="L381" s="233" t="s">
        <v>5864</v>
      </c>
      <c r="M381" s="38">
        <f t="shared" si="21"/>
        <v>4.99</v>
      </c>
    </row>
    <row r="382" spans="1:13" x14ac:dyDescent="0.3">
      <c r="A382" s="29" t="s">
        <v>2967</v>
      </c>
      <c r="B382" s="275" t="s">
        <v>5630</v>
      </c>
      <c r="C382" s="14" t="s">
        <v>767</v>
      </c>
      <c r="D382" s="13" t="s">
        <v>209</v>
      </c>
      <c r="E382" s="250" t="s">
        <v>4139</v>
      </c>
      <c r="F382" s="240">
        <v>4.99</v>
      </c>
      <c r="G382" s="33">
        <f>ROUNDUP(F382*Carpeta!$O$7,-2)</f>
        <v>3500</v>
      </c>
      <c r="H382" s="33">
        <f>ROUNDUP(F382*Carpeta!$O$10,-2)</f>
        <v>3300</v>
      </c>
      <c r="I382" s="2">
        <v>1</v>
      </c>
      <c r="J382" s="16">
        <f t="shared" si="19"/>
        <v>3500</v>
      </c>
      <c r="K382" s="16">
        <f t="shared" si="20"/>
        <v>3300</v>
      </c>
      <c r="L382" s="233" t="s">
        <v>5666</v>
      </c>
      <c r="M382" s="38">
        <f t="shared" si="21"/>
        <v>4.99</v>
      </c>
    </row>
    <row r="383" spans="1:13" x14ac:dyDescent="0.3">
      <c r="A383" s="29" t="s">
        <v>5616</v>
      </c>
      <c r="B383" s="146" t="s">
        <v>1108</v>
      </c>
      <c r="C383" s="6" t="s">
        <v>769</v>
      </c>
      <c r="D383" s="12" t="s">
        <v>208</v>
      </c>
      <c r="E383" s="250" t="s">
        <v>4139</v>
      </c>
      <c r="F383" s="240">
        <v>4.99</v>
      </c>
      <c r="G383" s="33">
        <f>ROUNDUP(F383*Carpeta!$O$7,-2)</f>
        <v>3500</v>
      </c>
      <c r="H383" s="33">
        <f>ROUNDUP(F383*Carpeta!$O$10,-2)</f>
        <v>3300</v>
      </c>
      <c r="I383" s="2">
        <v>1</v>
      </c>
      <c r="J383" s="33">
        <f t="shared" si="19"/>
        <v>3500</v>
      </c>
      <c r="K383" s="33">
        <f t="shared" si="20"/>
        <v>3300</v>
      </c>
      <c r="L383" s="233" t="s">
        <v>5617</v>
      </c>
      <c r="M383" s="38">
        <f t="shared" si="21"/>
        <v>4.99</v>
      </c>
    </row>
    <row r="384" spans="1:13" x14ac:dyDescent="0.3">
      <c r="A384" s="21" t="s">
        <v>310</v>
      </c>
      <c r="B384" s="163" t="s">
        <v>1134</v>
      </c>
      <c r="C384" s="6" t="s">
        <v>769</v>
      </c>
      <c r="D384" s="12" t="s">
        <v>208</v>
      </c>
      <c r="E384" s="250" t="s">
        <v>4139</v>
      </c>
      <c r="F384" s="240">
        <v>4.99</v>
      </c>
      <c r="G384" s="33">
        <f>ROUNDUP(F384*Carpeta!$O$7,-2)</f>
        <v>3500</v>
      </c>
      <c r="H384" s="33">
        <f>ROUNDUP(F384*Carpeta!$O$10,-2)</f>
        <v>3300</v>
      </c>
      <c r="I384" s="2">
        <v>1</v>
      </c>
      <c r="J384" s="33">
        <f t="shared" ref="J384:J446" si="22">G384*I384</f>
        <v>3500</v>
      </c>
      <c r="K384" s="33">
        <f t="shared" ref="K384:K446" si="23">H384*I384</f>
        <v>3300</v>
      </c>
      <c r="L384" s="234" t="s">
        <v>311</v>
      </c>
      <c r="M384" s="38">
        <f t="shared" si="21"/>
        <v>4.99</v>
      </c>
    </row>
    <row r="385" spans="1:13" x14ac:dyDescent="0.3">
      <c r="A385" s="4" t="s">
        <v>1645</v>
      </c>
      <c r="B385" s="163" t="s">
        <v>1134</v>
      </c>
      <c r="C385" s="6" t="s">
        <v>769</v>
      </c>
      <c r="D385" s="12" t="s">
        <v>208</v>
      </c>
      <c r="E385" s="250" t="s">
        <v>4139</v>
      </c>
      <c r="F385" s="240">
        <v>4.99</v>
      </c>
      <c r="G385" s="33">
        <f>ROUNDUP(F385*Carpeta!$O$7,-2)</f>
        <v>3500</v>
      </c>
      <c r="H385" s="33">
        <f>ROUNDUP(F385*Carpeta!$O$10,-2)</f>
        <v>3300</v>
      </c>
      <c r="I385" s="2">
        <v>1</v>
      </c>
      <c r="J385" s="33">
        <f t="shared" si="22"/>
        <v>3500</v>
      </c>
      <c r="K385" s="33">
        <f t="shared" si="23"/>
        <v>3300</v>
      </c>
      <c r="L385" s="234" t="s">
        <v>1646</v>
      </c>
      <c r="M385" s="38">
        <f t="shared" si="21"/>
        <v>4.99</v>
      </c>
    </row>
    <row r="386" spans="1:13" x14ac:dyDescent="0.3">
      <c r="A386" s="35" t="s">
        <v>1996</v>
      </c>
      <c r="B386" s="177" t="s">
        <v>1799</v>
      </c>
      <c r="C386" s="6" t="s">
        <v>769</v>
      </c>
      <c r="D386" s="12" t="s">
        <v>208</v>
      </c>
      <c r="E386" s="250" t="s">
        <v>4140</v>
      </c>
      <c r="F386" s="240">
        <v>4.99</v>
      </c>
      <c r="G386" s="33">
        <f>ROUNDUP(F386*Carpeta!$O$7,-2)</f>
        <v>3500</v>
      </c>
      <c r="H386" s="33">
        <f>ROUNDUP(F386*Carpeta!$O$10,-2)</f>
        <v>3300</v>
      </c>
      <c r="I386" s="2">
        <v>1</v>
      </c>
      <c r="J386" s="16">
        <f t="shared" si="22"/>
        <v>3500</v>
      </c>
      <c r="K386" s="16">
        <f t="shared" si="23"/>
        <v>3300</v>
      </c>
      <c r="L386" s="234" t="s">
        <v>3451</v>
      </c>
      <c r="M386" s="38">
        <f t="shared" si="21"/>
        <v>4.99</v>
      </c>
    </row>
    <row r="387" spans="1:13" x14ac:dyDescent="0.3">
      <c r="A387" s="4" t="s">
        <v>3197</v>
      </c>
      <c r="B387" s="232" t="s">
        <v>3182</v>
      </c>
      <c r="C387" s="6" t="s">
        <v>769</v>
      </c>
      <c r="D387" s="12" t="s">
        <v>208</v>
      </c>
      <c r="E387" s="250" t="s">
        <v>4139</v>
      </c>
      <c r="F387" s="240">
        <v>4.99</v>
      </c>
      <c r="G387" s="33">
        <f>ROUNDUP(F387*Carpeta!$O$7,-2)</f>
        <v>3500</v>
      </c>
      <c r="H387" s="33">
        <f>ROUNDUP(F387*Carpeta!$O$10,-2)</f>
        <v>3300</v>
      </c>
      <c r="I387" s="2">
        <v>2</v>
      </c>
      <c r="J387" s="16">
        <f t="shared" si="22"/>
        <v>7000</v>
      </c>
      <c r="K387" s="16">
        <f t="shared" si="23"/>
        <v>6600</v>
      </c>
      <c r="L387" s="234" t="s">
        <v>3196</v>
      </c>
      <c r="M387" s="38">
        <f t="shared" si="21"/>
        <v>9.98</v>
      </c>
    </row>
    <row r="388" spans="1:13" x14ac:dyDescent="0.3">
      <c r="A388" s="29" t="s">
        <v>3338</v>
      </c>
      <c r="B388" s="139" t="s">
        <v>1101</v>
      </c>
      <c r="C388" s="10" t="s">
        <v>181</v>
      </c>
      <c r="D388" s="11" t="s">
        <v>210</v>
      </c>
      <c r="E388" s="250" t="s">
        <v>4139</v>
      </c>
      <c r="F388" s="240">
        <v>3.99</v>
      </c>
      <c r="G388" s="33">
        <f>ROUNDUP(F388*Carpeta!$O$7,-2)</f>
        <v>2800</v>
      </c>
      <c r="H388" s="33">
        <f>ROUNDUP(F388*Carpeta!$O$10,-2)</f>
        <v>2600</v>
      </c>
      <c r="I388" s="2">
        <v>1</v>
      </c>
      <c r="J388" s="16">
        <f t="shared" si="22"/>
        <v>2800</v>
      </c>
      <c r="K388" s="16">
        <f t="shared" si="23"/>
        <v>2600</v>
      </c>
      <c r="L388" s="233" t="s">
        <v>3339</v>
      </c>
      <c r="M388" s="38">
        <f t="shared" si="21"/>
        <v>3.99</v>
      </c>
    </row>
    <row r="389" spans="1:13" x14ac:dyDescent="0.3">
      <c r="A389" s="29" t="s">
        <v>4790</v>
      </c>
      <c r="B389" s="139" t="s">
        <v>1101</v>
      </c>
      <c r="C389" s="10" t="s">
        <v>181</v>
      </c>
      <c r="D389" s="11" t="s">
        <v>210</v>
      </c>
      <c r="E389" s="250" t="s">
        <v>4139</v>
      </c>
      <c r="F389" s="240">
        <v>3.99</v>
      </c>
      <c r="G389" s="33">
        <f>ROUNDUP(F389*Carpeta!$O$7,-2)</f>
        <v>2800</v>
      </c>
      <c r="H389" s="33">
        <f>ROUNDUP(F389*Carpeta!$O$10,-2)</f>
        <v>2600</v>
      </c>
      <c r="I389" s="2">
        <v>1</v>
      </c>
      <c r="J389" s="16">
        <f t="shared" si="22"/>
        <v>2800</v>
      </c>
      <c r="K389" s="16">
        <f t="shared" si="23"/>
        <v>2600</v>
      </c>
      <c r="L389" s="233" t="s">
        <v>4792</v>
      </c>
      <c r="M389" s="38">
        <f t="shared" ref="M389:M452" si="24">F389*I389</f>
        <v>3.99</v>
      </c>
    </row>
    <row r="390" spans="1:13" x14ac:dyDescent="0.3">
      <c r="A390" s="4" t="s">
        <v>1930</v>
      </c>
      <c r="B390" s="140" t="s">
        <v>1102</v>
      </c>
      <c r="C390" s="10" t="s">
        <v>181</v>
      </c>
      <c r="D390" s="12" t="s">
        <v>208</v>
      </c>
      <c r="E390" s="250" t="s">
        <v>4139</v>
      </c>
      <c r="F390" s="240">
        <v>3.99</v>
      </c>
      <c r="G390" s="33">
        <f>ROUNDUP(F390*Carpeta!$O$7,-2)</f>
        <v>2800</v>
      </c>
      <c r="H390" s="33">
        <f>ROUNDUP(F390*Carpeta!$O$10,-2)</f>
        <v>2600</v>
      </c>
      <c r="I390" s="2">
        <v>1</v>
      </c>
      <c r="J390" s="33">
        <f t="shared" si="22"/>
        <v>2800</v>
      </c>
      <c r="K390" s="33">
        <f t="shared" si="23"/>
        <v>2600</v>
      </c>
      <c r="L390" s="234" t="s">
        <v>1929</v>
      </c>
      <c r="M390" s="38">
        <f t="shared" si="24"/>
        <v>3.99</v>
      </c>
    </row>
    <row r="391" spans="1:13" x14ac:dyDescent="0.3">
      <c r="A391" s="4" t="s">
        <v>3793</v>
      </c>
      <c r="B391" s="143" t="s">
        <v>1105</v>
      </c>
      <c r="C391" s="10" t="s">
        <v>181</v>
      </c>
      <c r="D391" s="12" t="s">
        <v>208</v>
      </c>
      <c r="E391" s="250" t="s">
        <v>4139</v>
      </c>
      <c r="F391" s="240">
        <v>3.99</v>
      </c>
      <c r="G391" s="33">
        <f>ROUNDUP(F391*Carpeta!$O$7,-2)</f>
        <v>2800</v>
      </c>
      <c r="H391" s="33">
        <f>ROUNDUP(F391*Carpeta!$O$10,-2)</f>
        <v>2600</v>
      </c>
      <c r="I391" s="2">
        <v>1</v>
      </c>
      <c r="J391" s="16">
        <f t="shared" si="22"/>
        <v>2800</v>
      </c>
      <c r="K391" s="16">
        <f t="shared" si="23"/>
        <v>2600</v>
      </c>
      <c r="L391" s="233" t="s">
        <v>3792</v>
      </c>
      <c r="M391" s="38">
        <f t="shared" si="24"/>
        <v>3.99</v>
      </c>
    </row>
    <row r="392" spans="1:13" x14ac:dyDescent="0.3">
      <c r="A392" s="4" t="s">
        <v>3795</v>
      </c>
      <c r="B392" s="143" t="s">
        <v>1105</v>
      </c>
      <c r="C392" s="10" t="s">
        <v>181</v>
      </c>
      <c r="D392" s="12" t="s">
        <v>208</v>
      </c>
      <c r="E392" s="250" t="s">
        <v>4139</v>
      </c>
      <c r="F392" s="240">
        <v>3.99</v>
      </c>
      <c r="G392" s="33">
        <f>ROUNDUP(F392*Carpeta!$O$7,-2)</f>
        <v>2800</v>
      </c>
      <c r="H392" s="33">
        <f>ROUNDUP(F392*Carpeta!$O$10,-2)</f>
        <v>2600</v>
      </c>
      <c r="I392" s="2">
        <v>2</v>
      </c>
      <c r="J392" s="16">
        <f t="shared" si="22"/>
        <v>5600</v>
      </c>
      <c r="K392" s="16">
        <f t="shared" si="23"/>
        <v>5200</v>
      </c>
      <c r="L392" s="233" t="s">
        <v>3794</v>
      </c>
      <c r="M392" s="38">
        <f t="shared" si="24"/>
        <v>7.98</v>
      </c>
    </row>
    <row r="393" spans="1:13" x14ac:dyDescent="0.3">
      <c r="A393" s="29" t="s">
        <v>2142</v>
      </c>
      <c r="B393" s="22" t="s">
        <v>942</v>
      </c>
      <c r="C393" s="10" t="s">
        <v>181</v>
      </c>
      <c r="D393" s="12" t="s">
        <v>208</v>
      </c>
      <c r="E393" s="250" t="s">
        <v>4139</v>
      </c>
      <c r="F393" s="240">
        <v>3.99</v>
      </c>
      <c r="G393" s="33">
        <f>ROUNDUP(F393*Carpeta!$O$7,-2)</f>
        <v>2800</v>
      </c>
      <c r="H393" s="33">
        <f>ROUNDUP(F393*Carpeta!$O$10,-2)</f>
        <v>2600</v>
      </c>
      <c r="I393" s="2">
        <v>1</v>
      </c>
      <c r="J393" s="33">
        <f t="shared" si="22"/>
        <v>2800</v>
      </c>
      <c r="K393" s="33">
        <f t="shared" si="23"/>
        <v>2600</v>
      </c>
      <c r="L393" s="39" t="s">
        <v>2143</v>
      </c>
      <c r="M393" s="38">
        <f t="shared" si="24"/>
        <v>3.99</v>
      </c>
    </row>
    <row r="394" spans="1:13" x14ac:dyDescent="0.3">
      <c r="A394" s="4" t="s">
        <v>2949</v>
      </c>
      <c r="B394" s="154" t="s">
        <v>1122</v>
      </c>
      <c r="C394" s="10" t="s">
        <v>181</v>
      </c>
      <c r="D394" s="12" t="s">
        <v>208</v>
      </c>
      <c r="E394" s="250" t="s">
        <v>4139</v>
      </c>
      <c r="F394" s="240">
        <v>3.99</v>
      </c>
      <c r="G394" s="33">
        <f>ROUNDUP(F394*Carpeta!$O$7,-2)</f>
        <v>2800</v>
      </c>
      <c r="H394" s="33">
        <f>ROUNDUP(F394*Carpeta!$O$10,-2)</f>
        <v>2600</v>
      </c>
      <c r="I394" s="2">
        <v>1</v>
      </c>
      <c r="J394" s="16">
        <f t="shared" si="22"/>
        <v>2800</v>
      </c>
      <c r="K394" s="16">
        <f t="shared" si="23"/>
        <v>2600</v>
      </c>
      <c r="L394" s="233" t="s">
        <v>2950</v>
      </c>
      <c r="M394" s="38">
        <f t="shared" si="24"/>
        <v>3.99</v>
      </c>
    </row>
    <row r="395" spans="1:13" x14ac:dyDescent="0.3">
      <c r="A395" s="29" t="s">
        <v>3031</v>
      </c>
      <c r="B395" s="160" t="s">
        <v>1129</v>
      </c>
      <c r="C395" s="10" t="s">
        <v>181</v>
      </c>
      <c r="D395" s="12" t="s">
        <v>208</v>
      </c>
      <c r="E395" s="250" t="s">
        <v>4139</v>
      </c>
      <c r="F395" s="240">
        <v>3.99</v>
      </c>
      <c r="G395" s="33">
        <f>ROUNDUP(F395*Carpeta!$O$7,-2)</f>
        <v>2800</v>
      </c>
      <c r="H395" s="33">
        <f>ROUNDUP(F395*Carpeta!$O$10,-2)</f>
        <v>2600</v>
      </c>
      <c r="I395" s="2">
        <v>3</v>
      </c>
      <c r="J395" s="16">
        <f t="shared" si="22"/>
        <v>8400</v>
      </c>
      <c r="K395" s="16">
        <f t="shared" si="23"/>
        <v>7800</v>
      </c>
      <c r="L395" s="233" t="s">
        <v>3030</v>
      </c>
      <c r="M395" s="38">
        <f t="shared" si="24"/>
        <v>11.97</v>
      </c>
    </row>
    <row r="396" spans="1:13" x14ac:dyDescent="0.3">
      <c r="A396" s="29" t="s">
        <v>3667</v>
      </c>
      <c r="B396" s="165" t="s">
        <v>1136</v>
      </c>
      <c r="C396" s="10" t="s">
        <v>181</v>
      </c>
      <c r="D396" s="12" t="s">
        <v>208</v>
      </c>
      <c r="E396" s="250" t="s">
        <v>4139</v>
      </c>
      <c r="F396" s="240">
        <v>3.99</v>
      </c>
      <c r="G396" s="33">
        <f>ROUNDUP(F396*Carpeta!$O$7,-2)</f>
        <v>2800</v>
      </c>
      <c r="H396" s="33">
        <f>ROUNDUP(F396*Carpeta!$O$10,-2)</f>
        <v>2600</v>
      </c>
      <c r="I396" s="2">
        <v>1</v>
      </c>
      <c r="J396" s="16">
        <f t="shared" si="22"/>
        <v>2800</v>
      </c>
      <c r="K396" s="16">
        <f t="shared" si="23"/>
        <v>2600</v>
      </c>
      <c r="L396" s="233" t="s">
        <v>3668</v>
      </c>
      <c r="M396" s="38">
        <f t="shared" si="24"/>
        <v>3.99</v>
      </c>
    </row>
    <row r="397" spans="1:13" x14ac:dyDescent="0.3">
      <c r="A397" s="35" t="s">
        <v>1429</v>
      </c>
      <c r="B397" s="177" t="s">
        <v>1800</v>
      </c>
      <c r="C397" s="10" t="s">
        <v>181</v>
      </c>
      <c r="D397" s="12" t="s">
        <v>208</v>
      </c>
      <c r="E397" s="250" t="s">
        <v>4139</v>
      </c>
      <c r="F397" s="240">
        <v>3.99</v>
      </c>
      <c r="G397" s="33">
        <f>ROUNDUP(F397*Carpeta!$O$7,-2)</f>
        <v>2800</v>
      </c>
      <c r="H397" s="33">
        <f>ROUNDUP(F397*Carpeta!$O$10,-2)</f>
        <v>2600</v>
      </c>
      <c r="I397" s="2">
        <v>1</v>
      </c>
      <c r="J397" s="16">
        <f t="shared" si="22"/>
        <v>2800</v>
      </c>
      <c r="K397" s="16">
        <f t="shared" si="23"/>
        <v>2600</v>
      </c>
      <c r="L397" s="233" t="s">
        <v>2454</v>
      </c>
      <c r="M397" s="38">
        <f t="shared" si="24"/>
        <v>3.99</v>
      </c>
    </row>
    <row r="398" spans="1:13" x14ac:dyDescent="0.3">
      <c r="A398" s="29" t="s">
        <v>4253</v>
      </c>
      <c r="B398" s="227" t="s">
        <v>2945</v>
      </c>
      <c r="C398" s="10" t="s">
        <v>181</v>
      </c>
      <c r="D398" s="12" t="s">
        <v>208</v>
      </c>
      <c r="E398" s="250" t="s">
        <v>4139</v>
      </c>
      <c r="F398" s="240">
        <v>3.99</v>
      </c>
      <c r="G398" s="33">
        <f>ROUNDUP(F398*Carpeta!$O$7,-2)</f>
        <v>2800</v>
      </c>
      <c r="H398" s="33">
        <f>ROUNDUP(F398*Carpeta!$O$10,-2)</f>
        <v>2600</v>
      </c>
      <c r="I398" s="2">
        <v>1</v>
      </c>
      <c r="J398" s="16">
        <f t="shared" si="22"/>
        <v>2800</v>
      </c>
      <c r="K398" s="16">
        <f t="shared" si="23"/>
        <v>2600</v>
      </c>
      <c r="L398" s="233" t="s">
        <v>4252</v>
      </c>
      <c r="M398" s="38">
        <f t="shared" si="24"/>
        <v>3.99</v>
      </c>
    </row>
    <row r="399" spans="1:13" x14ac:dyDescent="0.3">
      <c r="A399" s="29" t="s">
        <v>5829</v>
      </c>
      <c r="B399" s="120" t="s">
        <v>1074</v>
      </c>
      <c r="C399" s="10" t="s">
        <v>181</v>
      </c>
      <c r="D399" s="13" t="s">
        <v>209</v>
      </c>
      <c r="E399" s="250" t="s">
        <v>4139</v>
      </c>
      <c r="F399" s="240">
        <v>3.99</v>
      </c>
      <c r="G399" s="33">
        <f>ROUNDUP(F399*Carpeta!$O$7,-2)</f>
        <v>2800</v>
      </c>
      <c r="H399" s="33">
        <f>ROUNDUP(F399*Carpeta!$O$10,-2)</f>
        <v>2600</v>
      </c>
      <c r="I399" s="2">
        <v>1</v>
      </c>
      <c r="J399" s="33">
        <f t="shared" si="22"/>
        <v>2800</v>
      </c>
      <c r="K399" s="33">
        <f t="shared" si="23"/>
        <v>2600</v>
      </c>
      <c r="L399" s="251" t="s">
        <v>5828</v>
      </c>
      <c r="M399" s="38">
        <f t="shared" si="24"/>
        <v>3.99</v>
      </c>
    </row>
    <row r="400" spans="1:13" x14ac:dyDescent="0.3">
      <c r="A400" s="4" t="s">
        <v>2798</v>
      </c>
      <c r="B400" s="158" t="s">
        <v>1126</v>
      </c>
      <c r="C400" s="10" t="s">
        <v>181</v>
      </c>
      <c r="D400" s="13" t="s">
        <v>209</v>
      </c>
      <c r="E400" s="250" t="s">
        <v>4139</v>
      </c>
      <c r="F400" s="240">
        <v>3.99</v>
      </c>
      <c r="G400" s="33">
        <f>ROUNDUP(F400*Carpeta!$O$7,-2)</f>
        <v>2800</v>
      </c>
      <c r="H400" s="33">
        <f>ROUNDUP(F400*Carpeta!$O$10,-2)</f>
        <v>2600</v>
      </c>
      <c r="I400" s="2">
        <v>1</v>
      </c>
      <c r="J400" s="16">
        <f t="shared" si="22"/>
        <v>2800</v>
      </c>
      <c r="K400" s="16">
        <f t="shared" si="23"/>
        <v>2600</v>
      </c>
      <c r="L400" s="233" t="s">
        <v>2797</v>
      </c>
      <c r="M400" s="38">
        <f t="shared" si="24"/>
        <v>3.99</v>
      </c>
    </row>
    <row r="401" spans="1:15" x14ac:dyDescent="0.3">
      <c r="A401" s="29" t="s">
        <v>3341</v>
      </c>
      <c r="B401" s="139" t="s">
        <v>1101</v>
      </c>
      <c r="C401" s="9" t="s">
        <v>182</v>
      </c>
      <c r="D401" s="11" t="s">
        <v>210</v>
      </c>
      <c r="E401" s="250" t="s">
        <v>4139</v>
      </c>
      <c r="F401" s="240">
        <v>3.99</v>
      </c>
      <c r="G401" s="33">
        <f>ROUNDUP(F401*Carpeta!$O$7,-2)</f>
        <v>2800</v>
      </c>
      <c r="H401" s="33">
        <f>ROUNDUP(F401*Carpeta!$O$10,-2)</f>
        <v>2600</v>
      </c>
      <c r="I401" s="2">
        <v>1</v>
      </c>
      <c r="J401" s="16">
        <f t="shared" si="22"/>
        <v>2800</v>
      </c>
      <c r="K401" s="16">
        <f t="shared" si="23"/>
        <v>2600</v>
      </c>
      <c r="L401" s="233" t="s">
        <v>3340</v>
      </c>
      <c r="M401" s="38">
        <f t="shared" si="24"/>
        <v>3.99</v>
      </c>
    </row>
    <row r="402" spans="1:15" x14ac:dyDescent="0.3">
      <c r="A402" s="4" t="s">
        <v>2026</v>
      </c>
      <c r="B402" s="187" t="s">
        <v>2003</v>
      </c>
      <c r="C402" s="9" t="s">
        <v>182</v>
      </c>
      <c r="D402" s="11" t="s">
        <v>210</v>
      </c>
      <c r="E402" s="250" t="s">
        <v>4139</v>
      </c>
      <c r="F402" s="240">
        <v>3.99</v>
      </c>
      <c r="G402" s="33">
        <f>ROUNDUP(F402*Carpeta!$O$7,-2)</f>
        <v>2800</v>
      </c>
      <c r="H402" s="33">
        <f>ROUNDUP(F402*Carpeta!$O$10,-2)</f>
        <v>2600</v>
      </c>
      <c r="I402" s="2">
        <v>2</v>
      </c>
      <c r="J402" s="16">
        <f t="shared" si="22"/>
        <v>5600</v>
      </c>
      <c r="K402" s="16">
        <f t="shared" si="23"/>
        <v>5200</v>
      </c>
      <c r="L402" s="234" t="s">
        <v>2025</v>
      </c>
      <c r="M402" s="170">
        <f t="shared" si="24"/>
        <v>7.98</v>
      </c>
    </row>
    <row r="403" spans="1:15" x14ac:dyDescent="0.3">
      <c r="A403" s="21" t="s">
        <v>3211</v>
      </c>
      <c r="B403" s="223" t="s">
        <v>2824</v>
      </c>
      <c r="C403" s="9" t="s">
        <v>182</v>
      </c>
      <c r="D403" s="11" t="s">
        <v>210</v>
      </c>
      <c r="E403" s="250" t="s">
        <v>4140</v>
      </c>
      <c r="F403" s="240">
        <v>3.99</v>
      </c>
      <c r="G403" s="33">
        <f>ROUNDUP(F403*Carpeta!$O$7,-2)</f>
        <v>2800</v>
      </c>
      <c r="H403" s="33">
        <f>ROUNDUP(F403*Carpeta!$O$10,-2)</f>
        <v>2600</v>
      </c>
      <c r="I403" s="2">
        <v>2</v>
      </c>
      <c r="J403" s="33">
        <f t="shared" si="22"/>
        <v>5600</v>
      </c>
      <c r="K403" s="33">
        <f t="shared" si="23"/>
        <v>5200</v>
      </c>
      <c r="L403" s="234" t="s">
        <v>3272</v>
      </c>
      <c r="M403" s="170">
        <f t="shared" si="24"/>
        <v>7.98</v>
      </c>
    </row>
    <row r="404" spans="1:15" x14ac:dyDescent="0.3">
      <c r="A404" s="4" t="s">
        <v>3341</v>
      </c>
      <c r="B404" s="259" t="s">
        <v>4820</v>
      </c>
      <c r="C404" s="9" t="s">
        <v>182</v>
      </c>
      <c r="D404" s="11" t="s">
        <v>210</v>
      </c>
      <c r="E404" s="250" t="s">
        <v>4139</v>
      </c>
      <c r="F404" s="240">
        <v>3.99</v>
      </c>
      <c r="G404" s="33">
        <f>ROUNDUP(F404*Carpeta!$O$7,-2)</f>
        <v>2800</v>
      </c>
      <c r="H404" s="33">
        <f>ROUNDUP(F404*Carpeta!$O$10,-2)</f>
        <v>2600</v>
      </c>
      <c r="I404" s="2">
        <v>1</v>
      </c>
      <c r="J404" s="33">
        <f t="shared" si="22"/>
        <v>2800</v>
      </c>
      <c r="K404" s="33">
        <f t="shared" si="23"/>
        <v>2600</v>
      </c>
      <c r="L404" s="234" t="s">
        <v>5381</v>
      </c>
      <c r="M404" s="38">
        <f t="shared" si="24"/>
        <v>3.99</v>
      </c>
    </row>
    <row r="405" spans="1:15" x14ac:dyDescent="0.3">
      <c r="A405" s="29" t="s">
        <v>3430</v>
      </c>
      <c r="B405" s="64" t="s">
        <v>1078</v>
      </c>
      <c r="C405" s="9" t="s">
        <v>182</v>
      </c>
      <c r="D405" s="12" t="s">
        <v>208</v>
      </c>
      <c r="E405" s="250" t="s">
        <v>4139</v>
      </c>
      <c r="F405" s="240">
        <v>3.99</v>
      </c>
      <c r="G405" s="33">
        <f>ROUNDUP(F405*Carpeta!$O$7,-2)</f>
        <v>2800</v>
      </c>
      <c r="H405" s="33">
        <f>ROUNDUP(F405*Carpeta!$O$10,-2)</f>
        <v>2600</v>
      </c>
      <c r="I405" s="2">
        <v>1</v>
      </c>
      <c r="J405" s="16">
        <f t="shared" si="22"/>
        <v>2800</v>
      </c>
      <c r="K405" s="16">
        <f t="shared" si="23"/>
        <v>2600</v>
      </c>
      <c r="L405" s="234" t="s">
        <v>3433</v>
      </c>
      <c r="M405" s="38">
        <f t="shared" si="24"/>
        <v>3.99</v>
      </c>
    </row>
    <row r="406" spans="1:15" x14ac:dyDescent="0.3">
      <c r="A406" s="4" t="s">
        <v>359</v>
      </c>
      <c r="B406" s="147" t="s">
        <v>1110</v>
      </c>
      <c r="C406" s="9" t="s">
        <v>182</v>
      </c>
      <c r="D406" s="12" t="s">
        <v>208</v>
      </c>
      <c r="E406" s="250" t="s">
        <v>4140</v>
      </c>
      <c r="F406" s="240">
        <v>3.99</v>
      </c>
      <c r="G406" s="33">
        <f>ROUNDUP(F406*Carpeta!$O$7,-2)</f>
        <v>2800</v>
      </c>
      <c r="H406" s="33">
        <f>ROUNDUP(F406*Carpeta!$O$10,-2)</f>
        <v>2600</v>
      </c>
      <c r="I406" s="2">
        <v>1</v>
      </c>
      <c r="J406" s="33">
        <f t="shared" si="22"/>
        <v>2800</v>
      </c>
      <c r="K406" s="33">
        <f t="shared" si="23"/>
        <v>2600</v>
      </c>
      <c r="L406" s="234" t="s">
        <v>2343</v>
      </c>
      <c r="M406" s="38">
        <f t="shared" si="24"/>
        <v>3.99</v>
      </c>
    </row>
    <row r="407" spans="1:15" x14ac:dyDescent="0.3">
      <c r="A407" s="29" t="s">
        <v>3029</v>
      </c>
      <c r="B407" s="160" t="s">
        <v>1129</v>
      </c>
      <c r="C407" s="9" t="s">
        <v>182</v>
      </c>
      <c r="D407" s="12" t="s">
        <v>208</v>
      </c>
      <c r="E407" s="250" t="s">
        <v>4139</v>
      </c>
      <c r="F407" s="240">
        <v>3.99</v>
      </c>
      <c r="G407" s="33">
        <f>ROUNDUP(F407*Carpeta!$O$7,-2)</f>
        <v>2800</v>
      </c>
      <c r="H407" s="33">
        <f>ROUNDUP(F407*Carpeta!$O$10,-2)</f>
        <v>2600</v>
      </c>
      <c r="I407" s="2">
        <v>2</v>
      </c>
      <c r="J407" s="16">
        <f t="shared" si="22"/>
        <v>5600</v>
      </c>
      <c r="K407" s="16">
        <f t="shared" si="23"/>
        <v>5200</v>
      </c>
      <c r="L407" s="233" t="s">
        <v>3028</v>
      </c>
      <c r="M407" s="38">
        <f t="shared" si="24"/>
        <v>7.98</v>
      </c>
    </row>
    <row r="408" spans="1:15" x14ac:dyDescent="0.3">
      <c r="A408" s="29" t="s">
        <v>169</v>
      </c>
      <c r="B408" s="160" t="s">
        <v>1129</v>
      </c>
      <c r="C408" s="9" t="s">
        <v>182</v>
      </c>
      <c r="D408" s="12" t="s">
        <v>208</v>
      </c>
      <c r="E408" s="250" t="s">
        <v>4139</v>
      </c>
      <c r="F408" s="240">
        <v>3.99</v>
      </c>
      <c r="G408" s="33">
        <f>ROUNDUP(F408*Carpeta!$O$7,-2)</f>
        <v>2800</v>
      </c>
      <c r="H408" s="33">
        <f>ROUNDUP(F408*Carpeta!$O$10,-2)</f>
        <v>2600</v>
      </c>
      <c r="I408" s="2">
        <v>1</v>
      </c>
      <c r="J408" s="16">
        <f t="shared" si="22"/>
        <v>2800</v>
      </c>
      <c r="K408" s="16">
        <f t="shared" si="23"/>
        <v>2600</v>
      </c>
      <c r="L408" s="233" t="s">
        <v>168</v>
      </c>
      <c r="M408" s="38">
        <f t="shared" si="24"/>
        <v>3.99</v>
      </c>
    </row>
    <row r="409" spans="1:15" x14ac:dyDescent="0.3">
      <c r="A409" s="4" t="s">
        <v>3107</v>
      </c>
      <c r="B409" s="163" t="s">
        <v>1134</v>
      </c>
      <c r="C409" s="9" t="s">
        <v>182</v>
      </c>
      <c r="D409" s="12" t="s">
        <v>208</v>
      </c>
      <c r="E409" s="250" t="s">
        <v>4139</v>
      </c>
      <c r="F409" s="240">
        <v>3.99</v>
      </c>
      <c r="G409" s="33">
        <f>ROUNDUP(F409*Carpeta!$O$7,-2)</f>
        <v>2800</v>
      </c>
      <c r="H409" s="33">
        <f>ROUNDUP(F409*Carpeta!$O$10,-2)</f>
        <v>2600</v>
      </c>
      <c r="I409" s="2">
        <v>2</v>
      </c>
      <c r="J409" s="16">
        <f t="shared" si="22"/>
        <v>5600</v>
      </c>
      <c r="K409" s="16">
        <f t="shared" si="23"/>
        <v>5200</v>
      </c>
      <c r="L409" s="39" t="s">
        <v>3108</v>
      </c>
      <c r="M409" s="38">
        <f t="shared" si="24"/>
        <v>7.98</v>
      </c>
    </row>
    <row r="410" spans="1:15" x14ac:dyDescent="0.3">
      <c r="A410" s="29" t="s">
        <v>5862</v>
      </c>
      <c r="B410" s="275" t="s">
        <v>5622</v>
      </c>
      <c r="C410" s="9" t="s">
        <v>182</v>
      </c>
      <c r="D410" s="12" t="s">
        <v>208</v>
      </c>
      <c r="E410" s="250" t="s">
        <v>4139</v>
      </c>
      <c r="F410" s="240">
        <v>3.99</v>
      </c>
      <c r="G410" s="33">
        <f>ROUNDUP(F410*Carpeta!$O$7,-2)</f>
        <v>2800</v>
      </c>
      <c r="H410" s="33">
        <f>ROUNDUP(F410*Carpeta!$O$10,-2)</f>
        <v>2600</v>
      </c>
      <c r="I410" s="2">
        <v>2</v>
      </c>
      <c r="J410" s="16">
        <f t="shared" si="22"/>
        <v>5600</v>
      </c>
      <c r="K410" s="16">
        <f t="shared" si="23"/>
        <v>5200</v>
      </c>
      <c r="L410" s="233" t="s">
        <v>5861</v>
      </c>
      <c r="M410" s="38">
        <f t="shared" si="24"/>
        <v>7.98</v>
      </c>
    </row>
    <row r="411" spans="1:15" x14ac:dyDescent="0.3">
      <c r="A411" s="4" t="s">
        <v>3222</v>
      </c>
      <c r="B411" s="144" t="s">
        <v>1106</v>
      </c>
      <c r="C411" s="9" t="s">
        <v>182</v>
      </c>
      <c r="D411" s="13" t="s">
        <v>209</v>
      </c>
      <c r="E411" s="250" t="s">
        <v>4139</v>
      </c>
      <c r="F411" s="240">
        <v>3.99</v>
      </c>
      <c r="G411" s="33">
        <f>ROUNDUP(F411*Carpeta!$O$7,-2)</f>
        <v>2800</v>
      </c>
      <c r="H411" s="33">
        <f>ROUNDUP(F411*Carpeta!$O$10,-2)</f>
        <v>2600</v>
      </c>
      <c r="I411" s="2">
        <v>2</v>
      </c>
      <c r="J411" s="33">
        <f t="shared" si="22"/>
        <v>5600</v>
      </c>
      <c r="K411" s="33">
        <f t="shared" si="23"/>
        <v>5200</v>
      </c>
      <c r="L411" s="234" t="s">
        <v>3221</v>
      </c>
      <c r="M411" s="38">
        <f t="shared" si="24"/>
        <v>7.98</v>
      </c>
    </row>
    <row r="412" spans="1:15" x14ac:dyDescent="0.3">
      <c r="A412" s="4" t="s">
        <v>5834</v>
      </c>
      <c r="B412" s="151" t="s">
        <v>1119</v>
      </c>
      <c r="C412" s="22" t="s">
        <v>183</v>
      </c>
      <c r="D412" s="11" t="s">
        <v>210</v>
      </c>
      <c r="E412" s="250" t="s">
        <v>4139</v>
      </c>
      <c r="F412" s="240">
        <v>3.99</v>
      </c>
      <c r="G412" s="33">
        <f>ROUNDUP(F412*Carpeta!$O$7,-2)</f>
        <v>2800</v>
      </c>
      <c r="H412" s="33">
        <f>ROUNDUP(F412*Carpeta!$O$10,-2)</f>
        <v>2600</v>
      </c>
      <c r="I412" s="2">
        <v>1</v>
      </c>
      <c r="J412" s="33">
        <f t="shared" si="22"/>
        <v>2800</v>
      </c>
      <c r="K412" s="33">
        <f t="shared" si="23"/>
        <v>2600</v>
      </c>
      <c r="L412" s="234" t="s">
        <v>5835</v>
      </c>
      <c r="M412" s="170">
        <f t="shared" si="24"/>
        <v>3.99</v>
      </c>
    </row>
    <row r="413" spans="1:15" x14ac:dyDescent="0.3">
      <c r="A413" s="4" t="s">
        <v>3919</v>
      </c>
      <c r="B413" s="22" t="s">
        <v>959</v>
      </c>
      <c r="C413" s="22" t="s">
        <v>183</v>
      </c>
      <c r="D413" s="11" t="s">
        <v>210</v>
      </c>
      <c r="E413" s="250" t="s">
        <v>4140</v>
      </c>
      <c r="F413" s="240">
        <v>3.99</v>
      </c>
      <c r="G413" s="33">
        <f>ROUNDUP(F413*Carpeta!$O$7,-2)</f>
        <v>2800</v>
      </c>
      <c r="H413" s="33">
        <f>ROUNDUP(F413*Carpeta!$O$10,-2)</f>
        <v>2600</v>
      </c>
      <c r="I413" s="2">
        <v>1</v>
      </c>
      <c r="J413" s="16">
        <f t="shared" si="22"/>
        <v>2800</v>
      </c>
      <c r="K413" s="16">
        <f t="shared" si="23"/>
        <v>2600</v>
      </c>
      <c r="L413" s="234" t="s">
        <v>3918</v>
      </c>
      <c r="M413" s="38">
        <f t="shared" si="24"/>
        <v>3.99</v>
      </c>
    </row>
    <row r="414" spans="1:15" x14ac:dyDescent="0.3">
      <c r="A414" s="29" t="s">
        <v>3756</v>
      </c>
      <c r="B414" s="164" t="s">
        <v>1135</v>
      </c>
      <c r="C414" s="22" t="s">
        <v>183</v>
      </c>
      <c r="D414" s="11" t="s">
        <v>210</v>
      </c>
      <c r="E414" s="250" t="s">
        <v>4139</v>
      </c>
      <c r="F414" s="240">
        <v>3.99</v>
      </c>
      <c r="G414" s="33">
        <f>ROUNDUP(F414*Carpeta!$O$7,-2)</f>
        <v>2800</v>
      </c>
      <c r="H414" s="33">
        <f>ROUNDUP(F414*Carpeta!$O$10,-2)</f>
        <v>2600</v>
      </c>
      <c r="I414" s="2">
        <v>2</v>
      </c>
      <c r="J414" s="33">
        <f t="shared" si="22"/>
        <v>5600</v>
      </c>
      <c r="K414" s="33">
        <f t="shared" si="23"/>
        <v>5200</v>
      </c>
      <c r="L414" s="233" t="s">
        <v>3755</v>
      </c>
      <c r="M414" s="38">
        <f t="shared" si="24"/>
        <v>7.98</v>
      </c>
    </row>
    <row r="415" spans="1:15" x14ac:dyDescent="0.3">
      <c r="A415" s="35" t="s">
        <v>3067</v>
      </c>
      <c r="B415" s="150" t="s">
        <v>1582</v>
      </c>
      <c r="C415" s="22" t="s">
        <v>183</v>
      </c>
      <c r="D415" s="11" t="s">
        <v>210</v>
      </c>
      <c r="E415" s="250" t="s">
        <v>4139</v>
      </c>
      <c r="F415" s="240">
        <v>3.99</v>
      </c>
      <c r="G415" s="33">
        <f>ROUNDUP(F415*Carpeta!$O$7,-2)</f>
        <v>2800</v>
      </c>
      <c r="H415" s="33">
        <f>ROUNDUP(F415*Carpeta!$O$10,-2)</f>
        <v>2600</v>
      </c>
      <c r="I415" s="2">
        <v>1</v>
      </c>
      <c r="J415" s="16">
        <f t="shared" si="22"/>
        <v>2800</v>
      </c>
      <c r="K415" s="16">
        <f t="shared" si="23"/>
        <v>2600</v>
      </c>
      <c r="L415" s="233" t="s">
        <v>3066</v>
      </c>
      <c r="M415" s="38">
        <f t="shared" si="24"/>
        <v>3.99</v>
      </c>
    </row>
    <row r="416" spans="1:15" x14ac:dyDescent="0.3">
      <c r="A416" s="29" t="s">
        <v>1989</v>
      </c>
      <c r="B416" s="177" t="s">
        <v>1800</v>
      </c>
      <c r="C416" s="22" t="s">
        <v>183</v>
      </c>
      <c r="D416" s="11" t="s">
        <v>210</v>
      </c>
      <c r="E416" s="250" t="s">
        <v>4139</v>
      </c>
      <c r="F416" s="240">
        <v>3.99</v>
      </c>
      <c r="G416" s="33">
        <f>ROUNDUP(F416*Carpeta!$O$7,-2)</f>
        <v>2800</v>
      </c>
      <c r="H416" s="33">
        <f>ROUNDUP(F416*Carpeta!$O$10,-2)</f>
        <v>2600</v>
      </c>
      <c r="I416" s="2">
        <v>1</v>
      </c>
      <c r="J416" s="16">
        <f t="shared" si="22"/>
        <v>2800</v>
      </c>
      <c r="K416" s="16">
        <f t="shared" si="23"/>
        <v>2600</v>
      </c>
      <c r="L416" s="233" t="s">
        <v>1988</v>
      </c>
      <c r="M416" s="38">
        <f t="shared" si="24"/>
        <v>3.99</v>
      </c>
      <c r="O416" s="57"/>
    </row>
    <row r="417" spans="1:15" x14ac:dyDescent="0.3">
      <c r="A417" s="29" t="s">
        <v>5346</v>
      </c>
      <c r="B417" s="223" t="s">
        <v>2824</v>
      </c>
      <c r="C417" s="22" t="s">
        <v>183</v>
      </c>
      <c r="D417" s="11" t="s">
        <v>210</v>
      </c>
      <c r="E417" s="250" t="s">
        <v>4139</v>
      </c>
      <c r="F417" s="240">
        <v>3.99</v>
      </c>
      <c r="G417" s="33">
        <f>ROUNDUP(F417*Carpeta!$O$7,-2)</f>
        <v>2800</v>
      </c>
      <c r="H417" s="33">
        <f>ROUNDUP(F417*Carpeta!$O$10,-2)</f>
        <v>2600</v>
      </c>
      <c r="I417" s="2">
        <v>1</v>
      </c>
      <c r="J417" s="16">
        <f t="shared" si="22"/>
        <v>2800</v>
      </c>
      <c r="K417" s="16">
        <f t="shared" si="23"/>
        <v>2600</v>
      </c>
      <c r="L417" s="233" t="s">
        <v>5345</v>
      </c>
      <c r="M417" s="38">
        <f t="shared" si="24"/>
        <v>3.99</v>
      </c>
    </row>
    <row r="418" spans="1:15" x14ac:dyDescent="0.3">
      <c r="A418" s="35" t="s">
        <v>4249</v>
      </c>
      <c r="B418" s="227" t="s">
        <v>2945</v>
      </c>
      <c r="C418" s="22" t="s">
        <v>183</v>
      </c>
      <c r="D418" s="11" t="s">
        <v>210</v>
      </c>
      <c r="E418" s="250" t="s">
        <v>4139</v>
      </c>
      <c r="F418" s="240">
        <v>3.99</v>
      </c>
      <c r="G418" s="33">
        <f>ROUNDUP(F418*Carpeta!$O$7,-2)</f>
        <v>2800</v>
      </c>
      <c r="H418" s="33">
        <f>ROUNDUP(F418*Carpeta!$O$10,-2)</f>
        <v>2600</v>
      </c>
      <c r="I418" s="2">
        <v>1</v>
      </c>
      <c r="J418" s="16">
        <f t="shared" si="22"/>
        <v>2800</v>
      </c>
      <c r="K418" s="16">
        <f t="shared" si="23"/>
        <v>2600</v>
      </c>
      <c r="L418" s="233" t="s">
        <v>4248</v>
      </c>
      <c r="M418" s="38">
        <f t="shared" si="24"/>
        <v>3.99</v>
      </c>
    </row>
    <row r="419" spans="1:15" x14ac:dyDescent="0.3">
      <c r="A419" s="29" t="s">
        <v>2897</v>
      </c>
      <c r="B419" s="139" t="s">
        <v>1101</v>
      </c>
      <c r="C419" s="22" t="s">
        <v>183</v>
      </c>
      <c r="D419" s="12" t="s">
        <v>208</v>
      </c>
      <c r="E419" s="250" t="s">
        <v>4139</v>
      </c>
      <c r="F419" s="240">
        <v>3.99</v>
      </c>
      <c r="G419" s="33">
        <f>ROUNDUP(F419*Carpeta!$O$7,-2)</f>
        <v>2800</v>
      </c>
      <c r="H419" s="33">
        <f>ROUNDUP(F419*Carpeta!$O$10,-2)</f>
        <v>2600</v>
      </c>
      <c r="I419" s="2">
        <v>2</v>
      </c>
      <c r="J419" s="16">
        <f t="shared" si="22"/>
        <v>5600</v>
      </c>
      <c r="K419" s="16">
        <f t="shared" si="23"/>
        <v>5200</v>
      </c>
      <c r="L419" s="233" t="s">
        <v>2898</v>
      </c>
      <c r="M419" s="38">
        <f t="shared" si="24"/>
        <v>7.98</v>
      </c>
    </row>
    <row r="420" spans="1:15" x14ac:dyDescent="0.3">
      <c r="A420" s="4" t="s">
        <v>2547</v>
      </c>
      <c r="B420" s="136" t="s">
        <v>1116</v>
      </c>
      <c r="C420" s="22" t="s">
        <v>183</v>
      </c>
      <c r="D420" s="12" t="s">
        <v>208</v>
      </c>
      <c r="E420" s="250" t="s">
        <v>4139</v>
      </c>
      <c r="F420" s="240">
        <v>3.99</v>
      </c>
      <c r="G420" s="33">
        <f>ROUNDUP(F420*Carpeta!$O$7,-2)</f>
        <v>2800</v>
      </c>
      <c r="H420" s="33">
        <f>ROUNDUP(F420*Carpeta!$O$10,-2)</f>
        <v>2600</v>
      </c>
      <c r="I420" s="2">
        <v>2</v>
      </c>
      <c r="J420" s="16">
        <f t="shared" si="22"/>
        <v>5600</v>
      </c>
      <c r="K420" s="16">
        <f t="shared" si="23"/>
        <v>5200</v>
      </c>
      <c r="L420" s="234" t="s">
        <v>2546</v>
      </c>
      <c r="M420" s="38">
        <f t="shared" si="24"/>
        <v>7.98</v>
      </c>
    </row>
    <row r="421" spans="1:15" x14ac:dyDescent="0.3">
      <c r="A421" s="4" t="s">
        <v>4729</v>
      </c>
      <c r="B421" s="159" t="s">
        <v>1127</v>
      </c>
      <c r="C421" s="22" t="s">
        <v>183</v>
      </c>
      <c r="D421" s="12" t="s">
        <v>208</v>
      </c>
      <c r="E421" s="250" t="s">
        <v>4139</v>
      </c>
      <c r="F421" s="240">
        <v>3.99</v>
      </c>
      <c r="G421" s="33">
        <f>ROUNDUP(F421*Carpeta!$O$7,-2)</f>
        <v>2800</v>
      </c>
      <c r="H421" s="33">
        <f>ROUNDUP(F421*Carpeta!$O$10,-2)</f>
        <v>2600</v>
      </c>
      <c r="I421" s="2">
        <v>2</v>
      </c>
      <c r="J421" s="33">
        <f t="shared" si="22"/>
        <v>5600</v>
      </c>
      <c r="K421" s="33">
        <f t="shared" si="23"/>
        <v>5200</v>
      </c>
      <c r="L421" s="234" t="s">
        <v>4728</v>
      </c>
      <c r="M421" s="170">
        <f t="shared" si="24"/>
        <v>7.98</v>
      </c>
    </row>
    <row r="422" spans="1:15" x14ac:dyDescent="0.3">
      <c r="A422" s="29" t="s">
        <v>4779</v>
      </c>
      <c r="B422" s="162" t="s">
        <v>1130</v>
      </c>
      <c r="C422" s="22" t="s">
        <v>183</v>
      </c>
      <c r="D422" s="12" t="s">
        <v>208</v>
      </c>
      <c r="E422" s="250" t="s">
        <v>4139</v>
      </c>
      <c r="F422" s="240">
        <v>3.99</v>
      </c>
      <c r="G422" s="33">
        <f>ROUNDUP(F422*Carpeta!$O$7,-2)</f>
        <v>2800</v>
      </c>
      <c r="H422" s="33">
        <f>ROUNDUP(F422*Carpeta!$O$10,-2)</f>
        <v>2600</v>
      </c>
      <c r="I422" s="2">
        <v>2</v>
      </c>
      <c r="J422" s="16">
        <f t="shared" si="22"/>
        <v>5600</v>
      </c>
      <c r="K422" s="16">
        <f t="shared" si="23"/>
        <v>5200</v>
      </c>
      <c r="L422" s="234" t="s">
        <v>4778</v>
      </c>
      <c r="M422" s="38">
        <f t="shared" si="24"/>
        <v>7.98</v>
      </c>
    </row>
    <row r="423" spans="1:15" x14ac:dyDescent="0.3">
      <c r="A423" s="4" t="s">
        <v>5923</v>
      </c>
      <c r="B423" s="177" t="s">
        <v>1800</v>
      </c>
      <c r="C423" s="22" t="s">
        <v>183</v>
      </c>
      <c r="D423" s="12" t="s">
        <v>208</v>
      </c>
      <c r="E423" s="250" t="s">
        <v>4139</v>
      </c>
      <c r="F423" s="240">
        <v>3.99</v>
      </c>
      <c r="G423" s="33">
        <f>ROUNDUP(F423*Carpeta!$O$7,-2)</f>
        <v>2800</v>
      </c>
      <c r="H423" s="33">
        <f>ROUNDUP(F423*Carpeta!$O$10,-2)</f>
        <v>2600</v>
      </c>
      <c r="I423" s="2">
        <v>1</v>
      </c>
      <c r="J423" s="33">
        <f t="shared" si="22"/>
        <v>2800</v>
      </c>
      <c r="K423" s="33">
        <f t="shared" si="23"/>
        <v>2600</v>
      </c>
      <c r="L423" s="234" t="s">
        <v>5924</v>
      </c>
      <c r="M423" s="170">
        <f t="shared" si="24"/>
        <v>3.99</v>
      </c>
    </row>
    <row r="424" spans="1:15" x14ac:dyDescent="0.3">
      <c r="A424" s="35" t="s">
        <v>4725</v>
      </c>
      <c r="B424" s="187" t="s">
        <v>2003</v>
      </c>
      <c r="C424" s="22" t="s">
        <v>183</v>
      </c>
      <c r="D424" s="12" t="s">
        <v>208</v>
      </c>
      <c r="E424" s="250" t="s">
        <v>4139</v>
      </c>
      <c r="F424" s="240">
        <v>3.99</v>
      </c>
      <c r="G424" s="33">
        <f>ROUNDUP(F424*Carpeta!$O$7,-2)</f>
        <v>2800</v>
      </c>
      <c r="H424" s="33">
        <f>ROUNDUP(F424*Carpeta!$O$10,-2)</f>
        <v>2600</v>
      </c>
      <c r="I424" s="2">
        <v>1</v>
      </c>
      <c r="J424" s="16">
        <f t="shared" si="22"/>
        <v>2800</v>
      </c>
      <c r="K424" s="16">
        <f t="shared" si="23"/>
        <v>2600</v>
      </c>
      <c r="L424" s="233" t="s">
        <v>4726</v>
      </c>
      <c r="M424" s="38">
        <f t="shared" si="24"/>
        <v>3.99</v>
      </c>
      <c r="O424" s="56"/>
    </row>
    <row r="425" spans="1:15" x14ac:dyDescent="0.3">
      <c r="A425" s="4" t="s">
        <v>5928</v>
      </c>
      <c r="B425" s="279" t="s">
        <v>5890</v>
      </c>
      <c r="C425" s="22" t="s">
        <v>183</v>
      </c>
      <c r="D425" s="12" t="s">
        <v>208</v>
      </c>
      <c r="E425" s="250" t="s">
        <v>4139</v>
      </c>
      <c r="F425" s="240">
        <v>3.99</v>
      </c>
      <c r="G425" s="33">
        <f>ROUNDUP(F425*Carpeta!$O$7,-2)</f>
        <v>2800</v>
      </c>
      <c r="H425" s="33">
        <f>ROUNDUP(F425*Carpeta!$O$10,-2)</f>
        <v>2600</v>
      </c>
      <c r="I425" s="2">
        <v>1</v>
      </c>
      <c r="J425" s="33">
        <f t="shared" si="22"/>
        <v>2800</v>
      </c>
      <c r="K425" s="33">
        <f t="shared" si="23"/>
        <v>2600</v>
      </c>
      <c r="L425" s="234" t="s">
        <v>5929</v>
      </c>
      <c r="M425" s="170">
        <f t="shared" si="24"/>
        <v>3.99</v>
      </c>
      <c r="O425" s="56"/>
    </row>
    <row r="426" spans="1:15" x14ac:dyDescent="0.3">
      <c r="A426" s="4" t="s">
        <v>4774</v>
      </c>
      <c r="B426" s="144" t="s">
        <v>1106</v>
      </c>
      <c r="C426" s="22" t="s">
        <v>183</v>
      </c>
      <c r="D426" s="13" t="s">
        <v>209</v>
      </c>
      <c r="E426" s="250" t="s">
        <v>4140</v>
      </c>
      <c r="F426" s="240">
        <v>3.99</v>
      </c>
      <c r="G426" s="33">
        <f>ROUNDUP(F426*Carpeta!$O$7,-2)</f>
        <v>2800</v>
      </c>
      <c r="H426" s="33">
        <f>ROUNDUP(F426*Carpeta!$O$10,-2)</f>
        <v>2600</v>
      </c>
      <c r="I426" s="2">
        <v>1</v>
      </c>
      <c r="J426" s="33">
        <f t="shared" si="22"/>
        <v>2800</v>
      </c>
      <c r="K426" s="33">
        <f t="shared" si="23"/>
        <v>2600</v>
      </c>
      <c r="L426" s="234" t="s">
        <v>4773</v>
      </c>
      <c r="M426" s="38">
        <f t="shared" si="24"/>
        <v>3.99</v>
      </c>
    </row>
    <row r="427" spans="1:15" x14ac:dyDescent="0.3">
      <c r="A427" s="29" t="s">
        <v>3440</v>
      </c>
      <c r="B427" s="162" t="s">
        <v>1130</v>
      </c>
      <c r="C427" s="22" t="s">
        <v>183</v>
      </c>
      <c r="D427" s="13" t="s">
        <v>209</v>
      </c>
      <c r="E427" s="250" t="s">
        <v>4140</v>
      </c>
      <c r="F427" s="240">
        <v>3.99</v>
      </c>
      <c r="G427" s="33">
        <f>ROUNDUP(F427*Carpeta!$O$7,-2)</f>
        <v>2800</v>
      </c>
      <c r="H427" s="33">
        <f>ROUNDUP(F427*Carpeta!$O$10,-2)</f>
        <v>2600</v>
      </c>
      <c r="I427" s="2">
        <v>1</v>
      </c>
      <c r="J427" s="16">
        <f t="shared" si="22"/>
        <v>2800</v>
      </c>
      <c r="K427" s="16">
        <f t="shared" si="23"/>
        <v>2600</v>
      </c>
      <c r="L427" s="234" t="s">
        <v>3876</v>
      </c>
      <c r="M427" s="38">
        <f t="shared" si="24"/>
        <v>3.99</v>
      </c>
      <c r="O427" s="57"/>
    </row>
    <row r="428" spans="1:15" x14ac:dyDescent="0.3">
      <c r="A428" s="4" t="s">
        <v>4806</v>
      </c>
      <c r="B428" s="242" t="s">
        <v>3740</v>
      </c>
      <c r="C428" s="8" t="s">
        <v>184</v>
      </c>
      <c r="D428" s="11" t="s">
        <v>210</v>
      </c>
      <c r="E428" s="250" t="s">
        <v>4140</v>
      </c>
      <c r="F428" s="240">
        <v>3.99</v>
      </c>
      <c r="G428" s="33">
        <f>ROUNDUP(F428*Carpeta!$O$7,-2)</f>
        <v>2800</v>
      </c>
      <c r="H428" s="33">
        <f>ROUNDUP(F428*Carpeta!$O$10,-2)</f>
        <v>2600</v>
      </c>
      <c r="I428" s="2">
        <v>1</v>
      </c>
      <c r="J428" s="16">
        <f t="shared" si="22"/>
        <v>2800</v>
      </c>
      <c r="K428" s="16">
        <f t="shared" si="23"/>
        <v>2600</v>
      </c>
      <c r="L428" s="39" t="s">
        <v>4807</v>
      </c>
      <c r="M428" s="38">
        <f t="shared" si="24"/>
        <v>3.99</v>
      </c>
    </row>
    <row r="429" spans="1:15" x14ac:dyDescent="0.3">
      <c r="A429" s="29" t="s">
        <v>3087</v>
      </c>
      <c r="B429" s="148" t="s">
        <v>1111</v>
      </c>
      <c r="C429" s="8" t="s">
        <v>184</v>
      </c>
      <c r="D429" s="12" t="s">
        <v>208</v>
      </c>
      <c r="E429" s="250" t="s">
        <v>4139</v>
      </c>
      <c r="F429" s="240">
        <v>3.99</v>
      </c>
      <c r="G429" s="33">
        <f>ROUNDUP(F429*Carpeta!$O$7,-2)</f>
        <v>2800</v>
      </c>
      <c r="H429" s="33">
        <f>ROUNDUP(F429*Carpeta!$O$10,-2)</f>
        <v>2600</v>
      </c>
      <c r="I429" s="2">
        <v>1</v>
      </c>
      <c r="J429" s="16">
        <f t="shared" si="22"/>
        <v>2800</v>
      </c>
      <c r="K429" s="16">
        <f t="shared" si="23"/>
        <v>2600</v>
      </c>
      <c r="L429" s="234" t="s">
        <v>3086</v>
      </c>
      <c r="M429" s="38">
        <f t="shared" si="24"/>
        <v>3.99</v>
      </c>
    </row>
    <row r="430" spans="1:15" x14ac:dyDescent="0.3">
      <c r="A430" s="35" t="s">
        <v>2474</v>
      </c>
      <c r="B430" s="193" t="s">
        <v>2332</v>
      </c>
      <c r="C430" s="8" t="s">
        <v>184</v>
      </c>
      <c r="D430" s="12" t="s">
        <v>208</v>
      </c>
      <c r="E430" s="250" t="s">
        <v>4140</v>
      </c>
      <c r="F430" s="240">
        <v>3.99</v>
      </c>
      <c r="G430" s="33">
        <f>ROUNDUP(F430*Carpeta!$O$7,-2)</f>
        <v>2800</v>
      </c>
      <c r="H430" s="33">
        <f>ROUNDUP(F430*Carpeta!$O$10,-2)</f>
        <v>2600</v>
      </c>
      <c r="I430" s="2">
        <v>1</v>
      </c>
      <c r="J430" s="16">
        <f t="shared" si="22"/>
        <v>2800</v>
      </c>
      <c r="K430" s="16">
        <f t="shared" si="23"/>
        <v>2600</v>
      </c>
      <c r="L430" s="234" t="s">
        <v>5589</v>
      </c>
      <c r="M430" s="170">
        <f t="shared" si="24"/>
        <v>3.99</v>
      </c>
    </row>
    <row r="431" spans="1:15" x14ac:dyDescent="0.3">
      <c r="A431" s="29" t="s">
        <v>5680</v>
      </c>
      <c r="B431" s="275" t="s">
        <v>5622</v>
      </c>
      <c r="C431" s="8" t="s">
        <v>184</v>
      </c>
      <c r="D431" s="12" t="s">
        <v>208</v>
      </c>
      <c r="E431" s="250" t="s">
        <v>4139</v>
      </c>
      <c r="F431" s="240">
        <v>3.99</v>
      </c>
      <c r="G431" s="33">
        <f>ROUNDUP(F431*Carpeta!$O$7,-2)</f>
        <v>2800</v>
      </c>
      <c r="H431" s="33">
        <f>ROUNDUP(F431*Carpeta!$O$10,-2)</f>
        <v>2600</v>
      </c>
      <c r="I431" s="2">
        <v>2</v>
      </c>
      <c r="J431" s="16">
        <f t="shared" si="22"/>
        <v>5600</v>
      </c>
      <c r="K431" s="16">
        <f t="shared" si="23"/>
        <v>5200</v>
      </c>
      <c r="L431" s="233" t="s">
        <v>5679</v>
      </c>
      <c r="M431" s="38">
        <f t="shared" si="24"/>
        <v>7.98</v>
      </c>
    </row>
    <row r="432" spans="1:15" x14ac:dyDescent="0.3">
      <c r="A432" s="29" t="s">
        <v>459</v>
      </c>
      <c r="B432" s="166" t="s">
        <v>1137</v>
      </c>
      <c r="C432" s="8" t="s">
        <v>184</v>
      </c>
      <c r="D432" s="12" t="s">
        <v>208</v>
      </c>
      <c r="E432" s="250" t="s">
        <v>4139</v>
      </c>
      <c r="F432" s="240">
        <v>3.99</v>
      </c>
      <c r="G432" s="33">
        <f>ROUNDUP(F432*Carpeta!$O$7,-2)</f>
        <v>2800</v>
      </c>
      <c r="H432" s="33">
        <f>ROUNDUP(F432*Carpeta!$O$10,-2)</f>
        <v>2600</v>
      </c>
      <c r="I432" s="2">
        <v>1</v>
      </c>
      <c r="J432" s="16">
        <f t="shared" si="22"/>
        <v>2800</v>
      </c>
      <c r="K432" s="16">
        <f t="shared" si="23"/>
        <v>2600</v>
      </c>
      <c r="L432" s="233" t="s">
        <v>860</v>
      </c>
      <c r="M432" s="38">
        <f t="shared" si="24"/>
        <v>3.99</v>
      </c>
    </row>
    <row r="433" spans="1:13" x14ac:dyDescent="0.3">
      <c r="A433" s="29" t="s">
        <v>3437</v>
      </c>
      <c r="B433" s="177" t="s">
        <v>1799</v>
      </c>
      <c r="C433" s="8" t="s">
        <v>184</v>
      </c>
      <c r="D433" s="13" t="s">
        <v>209</v>
      </c>
      <c r="E433" s="250" t="s">
        <v>4139</v>
      </c>
      <c r="F433" s="240">
        <v>3.99</v>
      </c>
      <c r="G433" s="33">
        <f>ROUNDUP(F433*Carpeta!$O$7,-2)</f>
        <v>2800</v>
      </c>
      <c r="H433" s="33">
        <f>ROUNDUP(F433*Carpeta!$O$10,-2)</f>
        <v>2600</v>
      </c>
      <c r="I433" s="2">
        <v>6</v>
      </c>
      <c r="J433" s="16">
        <f t="shared" si="22"/>
        <v>16800</v>
      </c>
      <c r="K433" s="16">
        <f t="shared" si="23"/>
        <v>15600</v>
      </c>
      <c r="L433" s="234" t="s">
        <v>3436</v>
      </c>
      <c r="M433" s="38">
        <f t="shared" si="24"/>
        <v>23.94</v>
      </c>
    </row>
    <row r="434" spans="1:13" x14ac:dyDescent="0.3">
      <c r="A434" s="29" t="s">
        <v>5582</v>
      </c>
      <c r="B434" s="177" t="s">
        <v>1799</v>
      </c>
      <c r="C434" s="8" t="s">
        <v>184</v>
      </c>
      <c r="D434" s="13" t="s">
        <v>209</v>
      </c>
      <c r="E434" s="250" t="s">
        <v>4139</v>
      </c>
      <c r="F434" s="240">
        <v>3.99</v>
      </c>
      <c r="G434" s="33">
        <f>ROUNDUP(F434*Carpeta!$O$7,-2)</f>
        <v>2800</v>
      </c>
      <c r="H434" s="33">
        <f>ROUNDUP(F434*Carpeta!$O$10,-2)</f>
        <v>2600</v>
      </c>
      <c r="I434" s="2">
        <v>1</v>
      </c>
      <c r="J434" s="16">
        <f t="shared" si="22"/>
        <v>2800</v>
      </c>
      <c r="K434" s="16">
        <f t="shared" si="23"/>
        <v>2600</v>
      </c>
      <c r="L434" s="234" t="s">
        <v>3436</v>
      </c>
      <c r="M434" s="38">
        <f t="shared" si="24"/>
        <v>3.99</v>
      </c>
    </row>
    <row r="435" spans="1:13" x14ac:dyDescent="0.3">
      <c r="A435" s="4" t="s">
        <v>3744</v>
      </c>
      <c r="B435" s="242" t="s">
        <v>3740</v>
      </c>
      <c r="C435" s="19" t="s">
        <v>185</v>
      </c>
      <c r="D435" s="11" t="s">
        <v>210</v>
      </c>
      <c r="E435" s="250" t="s">
        <v>4140</v>
      </c>
      <c r="F435" s="240">
        <v>3.99</v>
      </c>
      <c r="G435" s="33">
        <f>ROUNDUP(F435*Carpeta!$O$7,-2)</f>
        <v>2800</v>
      </c>
      <c r="H435" s="33">
        <f>ROUNDUP(F435*Carpeta!$O$10,-2)</f>
        <v>2600</v>
      </c>
      <c r="I435" s="2">
        <v>1</v>
      </c>
      <c r="J435" s="16">
        <f t="shared" si="22"/>
        <v>2800</v>
      </c>
      <c r="K435" s="16">
        <f t="shared" si="23"/>
        <v>2600</v>
      </c>
      <c r="L435" s="39" t="s">
        <v>3745</v>
      </c>
      <c r="M435" s="38">
        <f t="shared" si="24"/>
        <v>3.99</v>
      </c>
    </row>
    <row r="436" spans="1:13" x14ac:dyDescent="0.3">
      <c r="A436" s="4" t="s">
        <v>408</v>
      </c>
      <c r="B436" s="140" t="s">
        <v>1102</v>
      </c>
      <c r="C436" s="19" t="s">
        <v>185</v>
      </c>
      <c r="D436" s="12" t="s">
        <v>208</v>
      </c>
      <c r="E436" s="250" t="s">
        <v>4139</v>
      </c>
      <c r="F436" s="240">
        <v>3.99</v>
      </c>
      <c r="G436" s="33">
        <f>ROUNDUP(F436*Carpeta!$O$7,-2)</f>
        <v>2800</v>
      </c>
      <c r="H436" s="33">
        <f>ROUNDUP(F436*Carpeta!$O$10,-2)</f>
        <v>2600</v>
      </c>
      <c r="I436" s="2">
        <v>1</v>
      </c>
      <c r="J436" s="33">
        <f t="shared" si="22"/>
        <v>2800</v>
      </c>
      <c r="K436" s="33">
        <f t="shared" si="23"/>
        <v>2600</v>
      </c>
      <c r="L436" s="234" t="s">
        <v>1936</v>
      </c>
      <c r="M436" s="38">
        <f t="shared" si="24"/>
        <v>3.99</v>
      </c>
    </row>
    <row r="437" spans="1:13" x14ac:dyDescent="0.3">
      <c r="A437" s="4" t="s">
        <v>1669</v>
      </c>
      <c r="B437" s="144" t="s">
        <v>1106</v>
      </c>
      <c r="C437" s="19" t="s">
        <v>185</v>
      </c>
      <c r="D437" s="12" t="s">
        <v>208</v>
      </c>
      <c r="E437" s="250" t="s">
        <v>4139</v>
      </c>
      <c r="F437" s="240">
        <v>3.99</v>
      </c>
      <c r="G437" s="33">
        <f>ROUNDUP(F437*Carpeta!$O$7,-2)</f>
        <v>2800</v>
      </c>
      <c r="H437" s="33">
        <f>ROUNDUP(F437*Carpeta!$O$10,-2)</f>
        <v>2600</v>
      </c>
      <c r="I437" s="2">
        <v>1</v>
      </c>
      <c r="J437" s="16">
        <f t="shared" si="22"/>
        <v>2800</v>
      </c>
      <c r="K437" s="16">
        <f t="shared" si="23"/>
        <v>2600</v>
      </c>
      <c r="L437" s="233" t="s">
        <v>2110</v>
      </c>
      <c r="M437" s="38">
        <f t="shared" si="24"/>
        <v>3.99</v>
      </c>
    </row>
    <row r="438" spans="1:13" x14ac:dyDescent="0.3">
      <c r="A438" s="29" t="s">
        <v>1669</v>
      </c>
      <c r="B438" s="22" t="s">
        <v>959</v>
      </c>
      <c r="C438" s="19" t="s">
        <v>185</v>
      </c>
      <c r="D438" s="12" t="s">
        <v>208</v>
      </c>
      <c r="E438" s="250" t="s">
        <v>4139</v>
      </c>
      <c r="F438" s="240">
        <v>3.99</v>
      </c>
      <c r="G438" s="33">
        <f>ROUNDUP(F438*Carpeta!$O$7,-2)</f>
        <v>2800</v>
      </c>
      <c r="H438" s="33">
        <f>ROUNDUP(F438*Carpeta!$O$10,-2)</f>
        <v>2600</v>
      </c>
      <c r="I438" s="2">
        <v>1</v>
      </c>
      <c r="J438" s="16">
        <f t="shared" si="22"/>
        <v>2800</v>
      </c>
      <c r="K438" s="16">
        <f t="shared" si="23"/>
        <v>2600</v>
      </c>
      <c r="L438" s="233" t="s">
        <v>1809</v>
      </c>
      <c r="M438" s="38">
        <f t="shared" si="24"/>
        <v>3.99</v>
      </c>
    </row>
    <row r="439" spans="1:13" x14ac:dyDescent="0.3">
      <c r="A439" s="29" t="s">
        <v>1669</v>
      </c>
      <c r="B439" s="160" t="s">
        <v>1129</v>
      </c>
      <c r="C439" s="19" t="s">
        <v>185</v>
      </c>
      <c r="D439" s="12" t="s">
        <v>208</v>
      </c>
      <c r="E439" s="250" t="s">
        <v>4139</v>
      </c>
      <c r="F439" s="240">
        <v>3.99</v>
      </c>
      <c r="G439" s="33">
        <f>ROUNDUP(F439*Carpeta!$O$7,-2)</f>
        <v>2800</v>
      </c>
      <c r="H439" s="33">
        <f>ROUNDUP(F439*Carpeta!$O$10,-2)</f>
        <v>2600</v>
      </c>
      <c r="I439" s="2">
        <v>2</v>
      </c>
      <c r="J439" s="16">
        <f t="shared" si="22"/>
        <v>5600</v>
      </c>
      <c r="K439" s="16">
        <f t="shared" si="23"/>
        <v>5200</v>
      </c>
      <c r="L439" s="233" t="s">
        <v>2781</v>
      </c>
      <c r="M439" s="38">
        <f t="shared" si="24"/>
        <v>7.98</v>
      </c>
    </row>
    <row r="440" spans="1:13" x14ac:dyDescent="0.3">
      <c r="A440" s="29" t="s">
        <v>3459</v>
      </c>
      <c r="B440" s="164" t="s">
        <v>1135</v>
      </c>
      <c r="C440" s="19" t="s">
        <v>185</v>
      </c>
      <c r="D440" s="12" t="s">
        <v>208</v>
      </c>
      <c r="E440" s="250" t="s">
        <v>4139</v>
      </c>
      <c r="F440" s="240">
        <v>3.99</v>
      </c>
      <c r="G440" s="33">
        <f>ROUNDUP(F440*Carpeta!$O$7,-2)</f>
        <v>2800</v>
      </c>
      <c r="H440" s="33">
        <f>ROUNDUP(F440*Carpeta!$O$10,-2)</f>
        <v>2600</v>
      </c>
      <c r="I440" s="2">
        <v>1</v>
      </c>
      <c r="J440" s="33">
        <f t="shared" si="22"/>
        <v>2800</v>
      </c>
      <c r="K440" s="33">
        <f t="shared" si="23"/>
        <v>2600</v>
      </c>
      <c r="L440" s="233" t="s">
        <v>3460</v>
      </c>
      <c r="M440" s="38">
        <f t="shared" si="24"/>
        <v>3.99</v>
      </c>
    </row>
    <row r="441" spans="1:13" x14ac:dyDescent="0.3">
      <c r="A441" s="4" t="s">
        <v>297</v>
      </c>
      <c r="B441" s="163" t="s">
        <v>1134</v>
      </c>
      <c r="C441" s="19" t="s">
        <v>185</v>
      </c>
      <c r="D441" s="12" t="s">
        <v>208</v>
      </c>
      <c r="E441" s="250" t="s">
        <v>4139</v>
      </c>
      <c r="F441" s="240">
        <v>3.99</v>
      </c>
      <c r="G441" s="33">
        <f>ROUNDUP(F441*Carpeta!$O$7,-2)</f>
        <v>2800</v>
      </c>
      <c r="H441" s="33">
        <f>ROUNDUP(F441*Carpeta!$O$10,-2)</f>
        <v>2600</v>
      </c>
      <c r="I441" s="2">
        <v>1</v>
      </c>
      <c r="J441" s="33">
        <f t="shared" si="22"/>
        <v>2800</v>
      </c>
      <c r="K441" s="33">
        <f t="shared" si="23"/>
        <v>2600</v>
      </c>
      <c r="L441" s="234" t="s">
        <v>3319</v>
      </c>
      <c r="M441" s="38">
        <f t="shared" si="24"/>
        <v>3.99</v>
      </c>
    </row>
    <row r="442" spans="1:13" x14ac:dyDescent="0.3">
      <c r="A442" s="20" t="s">
        <v>1696</v>
      </c>
      <c r="B442" s="150" t="s">
        <v>1582</v>
      </c>
      <c r="C442" s="19" t="s">
        <v>185</v>
      </c>
      <c r="D442" s="12" t="s">
        <v>208</v>
      </c>
      <c r="E442" s="250" t="s">
        <v>4140</v>
      </c>
      <c r="F442" s="240">
        <v>3.99</v>
      </c>
      <c r="G442" s="33">
        <f>ROUNDUP(F442*Carpeta!$O$7,-2)</f>
        <v>2800</v>
      </c>
      <c r="H442" s="33">
        <f>ROUNDUP(F442*Carpeta!$O$10,-2)</f>
        <v>2600</v>
      </c>
      <c r="I442" s="2">
        <v>1</v>
      </c>
      <c r="J442" s="16">
        <f t="shared" si="22"/>
        <v>2800</v>
      </c>
      <c r="K442" s="16">
        <f t="shared" si="23"/>
        <v>2600</v>
      </c>
      <c r="L442" s="234" t="s">
        <v>3980</v>
      </c>
      <c r="M442" s="170">
        <f t="shared" si="24"/>
        <v>3.99</v>
      </c>
    </row>
    <row r="443" spans="1:13" x14ac:dyDescent="0.3">
      <c r="A443" s="29" t="s">
        <v>4266</v>
      </c>
      <c r="B443" s="187" t="s">
        <v>2003</v>
      </c>
      <c r="C443" s="19" t="s">
        <v>185</v>
      </c>
      <c r="D443" s="12" t="s">
        <v>208</v>
      </c>
      <c r="E443" s="250" t="s">
        <v>4140</v>
      </c>
      <c r="F443" s="240">
        <v>3.99</v>
      </c>
      <c r="G443" s="33">
        <f>ROUNDUP(F443*Carpeta!$O$7,-2)</f>
        <v>2800</v>
      </c>
      <c r="H443" s="33">
        <f>ROUNDUP(F443*Carpeta!$O$10,-2)</f>
        <v>2600</v>
      </c>
      <c r="I443" s="2">
        <v>1</v>
      </c>
      <c r="J443" s="16">
        <f t="shared" si="22"/>
        <v>2800</v>
      </c>
      <c r="K443" s="16">
        <f t="shared" si="23"/>
        <v>2600</v>
      </c>
      <c r="L443" s="233" t="s">
        <v>5590</v>
      </c>
      <c r="M443" s="38">
        <f t="shared" si="24"/>
        <v>3.99</v>
      </c>
    </row>
    <row r="444" spans="1:13" x14ac:dyDescent="0.3">
      <c r="A444" s="29" t="s">
        <v>409</v>
      </c>
      <c r="B444" s="176" t="s">
        <v>1798</v>
      </c>
      <c r="C444" s="19" t="s">
        <v>185</v>
      </c>
      <c r="D444" s="228" t="s">
        <v>3049</v>
      </c>
      <c r="E444" s="250" t="s">
        <v>4139</v>
      </c>
      <c r="F444" s="240">
        <v>3.99</v>
      </c>
      <c r="G444" s="33">
        <f>ROUNDUP(F444*Carpeta!$O$7,-2)</f>
        <v>2800</v>
      </c>
      <c r="H444" s="33">
        <f>ROUNDUP(F444*Carpeta!$O$10,-2)</f>
        <v>2600</v>
      </c>
      <c r="I444" s="2">
        <v>1</v>
      </c>
      <c r="J444" s="16">
        <f t="shared" si="22"/>
        <v>2800</v>
      </c>
      <c r="K444" s="16">
        <f t="shared" si="23"/>
        <v>2600</v>
      </c>
      <c r="L444" s="233" t="s">
        <v>3056</v>
      </c>
      <c r="M444" s="38">
        <f t="shared" si="24"/>
        <v>3.99</v>
      </c>
    </row>
    <row r="445" spans="1:13" x14ac:dyDescent="0.3">
      <c r="A445" s="4" t="s">
        <v>4259</v>
      </c>
      <c r="B445" s="157" t="s">
        <v>1125</v>
      </c>
      <c r="C445" s="19" t="s">
        <v>185</v>
      </c>
      <c r="D445" s="13" t="s">
        <v>209</v>
      </c>
      <c r="E445" s="250" t="s">
        <v>4139</v>
      </c>
      <c r="F445" s="240">
        <v>3.99</v>
      </c>
      <c r="G445" s="33">
        <f>ROUNDUP(F445*Carpeta!$O$7,-2)</f>
        <v>2800</v>
      </c>
      <c r="H445" s="33">
        <f>ROUNDUP(F445*Carpeta!$O$10,-2)</f>
        <v>2600</v>
      </c>
      <c r="I445" s="2">
        <v>2</v>
      </c>
      <c r="J445" s="16">
        <f t="shared" si="22"/>
        <v>5600</v>
      </c>
      <c r="K445" s="16">
        <f t="shared" si="23"/>
        <v>5200</v>
      </c>
      <c r="L445" s="233" t="s">
        <v>4260</v>
      </c>
      <c r="M445" s="38">
        <f t="shared" si="24"/>
        <v>7.98</v>
      </c>
    </row>
    <row r="446" spans="1:13" x14ac:dyDescent="0.3">
      <c r="A446" s="29" t="s">
        <v>4117</v>
      </c>
      <c r="B446" s="162" t="s">
        <v>1130</v>
      </c>
      <c r="C446" s="19" t="s">
        <v>185</v>
      </c>
      <c r="D446" s="13" t="s">
        <v>209</v>
      </c>
      <c r="E446" s="250" t="s">
        <v>4140</v>
      </c>
      <c r="F446" s="240">
        <v>3.99</v>
      </c>
      <c r="G446" s="33">
        <f>ROUNDUP(F446*Carpeta!$O$7,-2)</f>
        <v>2800</v>
      </c>
      <c r="H446" s="33">
        <f>ROUNDUP(F446*Carpeta!$O$10,-2)</f>
        <v>2600</v>
      </c>
      <c r="I446" s="2">
        <v>1</v>
      </c>
      <c r="J446" s="16">
        <f t="shared" si="22"/>
        <v>2800</v>
      </c>
      <c r="K446" s="16">
        <f t="shared" si="23"/>
        <v>2600</v>
      </c>
      <c r="L446" s="234" t="s">
        <v>4116</v>
      </c>
      <c r="M446" s="38">
        <f t="shared" si="24"/>
        <v>3.99</v>
      </c>
    </row>
    <row r="447" spans="1:13" x14ac:dyDescent="0.3">
      <c r="A447" s="4" t="s">
        <v>1851</v>
      </c>
      <c r="B447" s="163" t="s">
        <v>1134</v>
      </c>
      <c r="C447" s="19" t="s">
        <v>185</v>
      </c>
      <c r="D447" s="13" t="s">
        <v>209</v>
      </c>
      <c r="E447" s="250" t="s">
        <v>4139</v>
      </c>
      <c r="F447" s="240">
        <v>3.99</v>
      </c>
      <c r="G447" s="33">
        <f>ROUNDUP(F447*Carpeta!$O$7,-2)</f>
        <v>2800</v>
      </c>
      <c r="H447" s="33">
        <f>ROUNDUP(F447*Carpeta!$O$10,-2)</f>
        <v>2600</v>
      </c>
      <c r="I447" s="2">
        <v>5</v>
      </c>
      <c r="J447" s="33">
        <f t="shared" ref="J447:J509" si="25">G447*I447</f>
        <v>14000</v>
      </c>
      <c r="K447" s="33">
        <f t="shared" ref="K447:K509" si="26">H447*I447</f>
        <v>13000</v>
      </c>
      <c r="L447" s="234" t="s">
        <v>1852</v>
      </c>
      <c r="M447" s="38">
        <f t="shared" si="24"/>
        <v>19.950000000000003</v>
      </c>
    </row>
    <row r="448" spans="1:13" x14ac:dyDescent="0.3">
      <c r="A448" s="4" t="s">
        <v>49</v>
      </c>
      <c r="B448" s="120" t="s">
        <v>1074</v>
      </c>
      <c r="C448" s="10" t="s">
        <v>186</v>
      </c>
      <c r="D448" s="12" t="s">
        <v>208</v>
      </c>
      <c r="E448" s="250" t="s">
        <v>4139</v>
      </c>
      <c r="F448" s="240">
        <v>3.99</v>
      </c>
      <c r="G448" s="33">
        <f>ROUNDUP(F448*Carpeta!$O$7,-2)</f>
        <v>2800</v>
      </c>
      <c r="H448" s="33">
        <f>ROUNDUP(F448*Carpeta!$O$10,-2)</f>
        <v>2600</v>
      </c>
      <c r="I448" s="2">
        <v>1</v>
      </c>
      <c r="J448" s="16">
        <f t="shared" si="25"/>
        <v>2800</v>
      </c>
      <c r="K448" s="16">
        <f t="shared" si="26"/>
        <v>2600</v>
      </c>
      <c r="L448" s="39" t="s">
        <v>5573</v>
      </c>
      <c r="M448" s="38">
        <f t="shared" si="24"/>
        <v>3.99</v>
      </c>
    </row>
    <row r="449" spans="1:15" x14ac:dyDescent="0.3">
      <c r="A449" s="4" t="s">
        <v>1733</v>
      </c>
      <c r="B449" s="136" t="s">
        <v>1116</v>
      </c>
      <c r="C449" s="10" t="s">
        <v>186</v>
      </c>
      <c r="D449" s="12" t="s">
        <v>208</v>
      </c>
      <c r="E449" s="250" t="s">
        <v>4140</v>
      </c>
      <c r="F449" s="240">
        <v>3.99</v>
      </c>
      <c r="G449" s="33">
        <f>ROUNDUP(F449*Carpeta!$O$7,-2)</f>
        <v>2800</v>
      </c>
      <c r="H449" s="33">
        <f>ROUNDUP(F449*Carpeta!$O$10,-2)</f>
        <v>2600</v>
      </c>
      <c r="I449" s="2">
        <v>1</v>
      </c>
      <c r="J449" s="16">
        <f t="shared" si="25"/>
        <v>2800</v>
      </c>
      <c r="K449" s="16">
        <f t="shared" si="26"/>
        <v>2600</v>
      </c>
      <c r="L449" s="234" t="s">
        <v>3154</v>
      </c>
      <c r="M449" s="38">
        <f t="shared" si="24"/>
        <v>3.99</v>
      </c>
    </row>
    <row r="450" spans="1:15" x14ac:dyDescent="0.3">
      <c r="A450" s="29" t="s">
        <v>5857</v>
      </c>
      <c r="B450" s="275" t="s">
        <v>5622</v>
      </c>
      <c r="C450" s="10" t="s">
        <v>3714</v>
      </c>
      <c r="D450" s="11" t="s">
        <v>210</v>
      </c>
      <c r="E450" s="250" t="s">
        <v>4140</v>
      </c>
      <c r="F450" s="240">
        <v>3.99</v>
      </c>
      <c r="G450" s="33">
        <f>ROUNDUP(F450*Carpeta!$O$7,-2)</f>
        <v>2800</v>
      </c>
      <c r="H450" s="33">
        <f>ROUNDUP(F450*Carpeta!$O$10,-2)</f>
        <v>2600</v>
      </c>
      <c r="I450" s="2">
        <v>1</v>
      </c>
      <c r="J450" s="16">
        <f t="shared" si="25"/>
        <v>2800</v>
      </c>
      <c r="K450" s="16">
        <f t="shared" si="26"/>
        <v>2600</v>
      </c>
      <c r="L450" s="233" t="s">
        <v>5858</v>
      </c>
      <c r="M450" s="38">
        <f t="shared" si="24"/>
        <v>3.99</v>
      </c>
    </row>
    <row r="451" spans="1:15" x14ac:dyDescent="0.3">
      <c r="A451" s="4" t="s">
        <v>3074</v>
      </c>
      <c r="B451" s="113" t="s">
        <v>1059</v>
      </c>
      <c r="C451" s="10" t="s">
        <v>187</v>
      </c>
      <c r="D451" s="11" t="s">
        <v>210</v>
      </c>
      <c r="E451" s="250" t="s">
        <v>4139</v>
      </c>
      <c r="F451" s="240">
        <v>3.99</v>
      </c>
      <c r="G451" s="33">
        <f>ROUNDUP(F451*Carpeta!$O$7,-2)</f>
        <v>2800</v>
      </c>
      <c r="H451" s="33">
        <f>ROUNDUP(F451*Carpeta!$O$10,-2)</f>
        <v>2600</v>
      </c>
      <c r="I451" s="2">
        <v>1</v>
      </c>
      <c r="J451" s="33">
        <f t="shared" si="25"/>
        <v>2800</v>
      </c>
      <c r="K451" s="33">
        <f t="shared" si="26"/>
        <v>2600</v>
      </c>
      <c r="L451" s="234" t="s">
        <v>3075</v>
      </c>
      <c r="M451" s="38">
        <f t="shared" si="24"/>
        <v>3.99</v>
      </c>
    </row>
    <row r="452" spans="1:15" x14ac:dyDescent="0.3">
      <c r="A452" s="4" t="s">
        <v>4284</v>
      </c>
      <c r="B452" s="145" t="s">
        <v>1107</v>
      </c>
      <c r="C452" s="10" t="s">
        <v>187</v>
      </c>
      <c r="D452" s="12" t="s">
        <v>208</v>
      </c>
      <c r="E452" s="250" t="s">
        <v>4139</v>
      </c>
      <c r="F452" s="240">
        <v>3.99</v>
      </c>
      <c r="G452" s="33">
        <f>ROUNDUP(F452*Carpeta!$O$7,-2)</f>
        <v>2800</v>
      </c>
      <c r="H452" s="33">
        <f>ROUNDUP(F452*Carpeta!$O$10,-2)</f>
        <v>2600</v>
      </c>
      <c r="I452" s="2">
        <v>1</v>
      </c>
      <c r="J452" s="33">
        <f t="shared" si="25"/>
        <v>2800</v>
      </c>
      <c r="K452" s="33">
        <f t="shared" si="26"/>
        <v>2600</v>
      </c>
      <c r="L452" s="234" t="s">
        <v>4285</v>
      </c>
      <c r="M452" s="38">
        <f t="shared" si="24"/>
        <v>3.99</v>
      </c>
    </row>
    <row r="453" spans="1:15" x14ac:dyDescent="0.3">
      <c r="A453" s="4" t="s">
        <v>3782</v>
      </c>
      <c r="B453" s="143" t="s">
        <v>1105</v>
      </c>
      <c r="C453" s="10" t="s">
        <v>625</v>
      </c>
      <c r="D453" s="11" t="s">
        <v>210</v>
      </c>
      <c r="E453" s="250" t="s">
        <v>4139</v>
      </c>
      <c r="F453" s="240">
        <v>3.99</v>
      </c>
      <c r="G453" s="33">
        <f>ROUNDUP(F453*Carpeta!$O$7,-2)</f>
        <v>2800</v>
      </c>
      <c r="H453" s="33">
        <f>ROUNDUP(F453*Carpeta!$O$10,-2)</f>
        <v>2600</v>
      </c>
      <c r="I453" s="2">
        <v>1</v>
      </c>
      <c r="J453" s="16">
        <f t="shared" si="25"/>
        <v>2800</v>
      </c>
      <c r="K453" s="16">
        <f t="shared" si="26"/>
        <v>2600</v>
      </c>
      <c r="L453" s="233" t="s">
        <v>3781</v>
      </c>
      <c r="M453" s="38">
        <f t="shared" ref="M453:M515" si="27">F453*I453</f>
        <v>3.99</v>
      </c>
    </row>
    <row r="454" spans="1:15" x14ac:dyDescent="0.3">
      <c r="A454" s="21" t="s">
        <v>3380</v>
      </c>
      <c r="B454" s="232" t="s">
        <v>3182</v>
      </c>
      <c r="C454" s="4" t="s">
        <v>626</v>
      </c>
      <c r="D454" s="12" t="s">
        <v>208</v>
      </c>
      <c r="E454" s="250" t="s">
        <v>4140</v>
      </c>
      <c r="F454" s="240">
        <v>3.99</v>
      </c>
      <c r="G454" s="33">
        <f>ROUNDUP(F454*Carpeta!$O$7,-2)</f>
        <v>2800</v>
      </c>
      <c r="H454" s="33">
        <f>ROUNDUP(F454*Carpeta!$O$10,-2)</f>
        <v>2600</v>
      </c>
      <c r="I454" s="2">
        <v>1</v>
      </c>
      <c r="J454" s="16">
        <f t="shared" si="25"/>
        <v>2800</v>
      </c>
      <c r="K454" s="16">
        <f t="shared" si="26"/>
        <v>2600</v>
      </c>
      <c r="L454" s="234" t="s">
        <v>5855</v>
      </c>
      <c r="M454" s="38">
        <f t="shared" si="27"/>
        <v>3.99</v>
      </c>
    </row>
    <row r="455" spans="1:15" x14ac:dyDescent="0.3">
      <c r="A455" s="29" t="s">
        <v>3060</v>
      </c>
      <c r="B455" s="177" t="s">
        <v>1799</v>
      </c>
      <c r="C455" s="4" t="s">
        <v>629</v>
      </c>
      <c r="D455" s="11" t="s">
        <v>210</v>
      </c>
      <c r="E455" s="250" t="s">
        <v>4139</v>
      </c>
      <c r="F455" s="240">
        <v>3.99</v>
      </c>
      <c r="G455" s="33">
        <f>ROUNDUP(F455*Carpeta!$O$7,-2)</f>
        <v>2800</v>
      </c>
      <c r="H455" s="33">
        <f>ROUNDUP(F455*Carpeta!$O$10,-2)</f>
        <v>2600</v>
      </c>
      <c r="I455" s="2">
        <v>1</v>
      </c>
      <c r="J455" s="16">
        <f t="shared" si="25"/>
        <v>2800</v>
      </c>
      <c r="K455" s="16">
        <f t="shared" si="26"/>
        <v>2600</v>
      </c>
      <c r="L455" s="233" t="s">
        <v>3061</v>
      </c>
      <c r="M455" s="38">
        <f t="shared" si="27"/>
        <v>3.99</v>
      </c>
    </row>
    <row r="456" spans="1:15" x14ac:dyDescent="0.3">
      <c r="A456" s="29" t="s">
        <v>3449</v>
      </c>
      <c r="B456" s="177" t="s">
        <v>1799</v>
      </c>
      <c r="C456" s="4" t="s">
        <v>629</v>
      </c>
      <c r="D456" s="11" t="s">
        <v>210</v>
      </c>
      <c r="E456" s="250" t="s">
        <v>4139</v>
      </c>
      <c r="F456" s="240">
        <v>3.99</v>
      </c>
      <c r="G456" s="33">
        <f>ROUNDUP(F456*Carpeta!$O$7,-2)</f>
        <v>2800</v>
      </c>
      <c r="H456" s="33">
        <f>ROUNDUP(F456*Carpeta!$O$10,-2)</f>
        <v>2600</v>
      </c>
      <c r="I456" s="2">
        <v>1</v>
      </c>
      <c r="J456" s="16">
        <f t="shared" si="25"/>
        <v>2800</v>
      </c>
      <c r="K456" s="16">
        <f t="shared" si="26"/>
        <v>2600</v>
      </c>
      <c r="L456" s="233" t="s">
        <v>5402</v>
      </c>
      <c r="M456" s="38">
        <f t="shared" si="27"/>
        <v>3.99</v>
      </c>
    </row>
    <row r="457" spans="1:15" x14ac:dyDescent="0.3">
      <c r="A457" s="29" t="s">
        <v>1969</v>
      </c>
      <c r="B457" s="177" t="s">
        <v>1799</v>
      </c>
      <c r="C457" s="4" t="s">
        <v>629</v>
      </c>
      <c r="D457" s="11" t="s">
        <v>210</v>
      </c>
      <c r="E457" s="250" t="s">
        <v>4140</v>
      </c>
      <c r="F457" s="240">
        <v>3.99</v>
      </c>
      <c r="G457" s="33">
        <f>ROUNDUP(F457*Carpeta!$O$7,-2)</f>
        <v>2800</v>
      </c>
      <c r="H457" s="33">
        <f>ROUNDUP(F457*Carpeta!$O$10,-2)</f>
        <v>2600</v>
      </c>
      <c r="I457" s="2">
        <v>1</v>
      </c>
      <c r="J457" s="16">
        <f t="shared" si="25"/>
        <v>2800</v>
      </c>
      <c r="K457" s="16">
        <f t="shared" si="26"/>
        <v>2600</v>
      </c>
      <c r="L457" s="233" t="s">
        <v>1968</v>
      </c>
      <c r="M457" s="38">
        <f t="shared" si="27"/>
        <v>3.99</v>
      </c>
      <c r="O457" s="57"/>
    </row>
    <row r="458" spans="1:15" x14ac:dyDescent="0.3">
      <c r="A458" s="4" t="s">
        <v>5897</v>
      </c>
      <c r="B458" s="279" t="s">
        <v>5890</v>
      </c>
      <c r="C458" s="4" t="s">
        <v>629</v>
      </c>
      <c r="D458" s="11" t="s">
        <v>210</v>
      </c>
      <c r="E458" s="250" t="s">
        <v>4139</v>
      </c>
      <c r="F458" s="240">
        <v>3.99</v>
      </c>
      <c r="G458" s="33">
        <f>ROUNDUP(F458*Carpeta!$O$7,-2)</f>
        <v>2800</v>
      </c>
      <c r="H458" s="33">
        <f>ROUNDUP(F458*Carpeta!$O$10,-2)</f>
        <v>2600</v>
      </c>
      <c r="I458" s="2">
        <v>2</v>
      </c>
      <c r="J458" s="33">
        <f t="shared" si="25"/>
        <v>5600</v>
      </c>
      <c r="K458" s="33">
        <f t="shared" si="26"/>
        <v>5200</v>
      </c>
      <c r="L458" s="234" t="s">
        <v>5896</v>
      </c>
      <c r="M458" s="170">
        <f t="shared" si="27"/>
        <v>7.98</v>
      </c>
    </row>
    <row r="459" spans="1:15" x14ac:dyDescent="0.3">
      <c r="A459" s="29" t="s">
        <v>2443</v>
      </c>
      <c r="B459" s="177" t="s">
        <v>1799</v>
      </c>
      <c r="C459" s="4" t="s">
        <v>629</v>
      </c>
      <c r="D459" s="12" t="s">
        <v>208</v>
      </c>
      <c r="E459" s="250" t="s">
        <v>4139</v>
      </c>
      <c r="F459" s="240">
        <v>3.99</v>
      </c>
      <c r="G459" s="33">
        <f>ROUNDUP(F459*Carpeta!$O$7,-2)</f>
        <v>2800</v>
      </c>
      <c r="H459" s="33">
        <f>ROUNDUP(F459*Carpeta!$O$10,-2)</f>
        <v>2600</v>
      </c>
      <c r="I459" s="2">
        <v>2</v>
      </c>
      <c r="J459" s="16">
        <f t="shared" si="25"/>
        <v>5600</v>
      </c>
      <c r="K459" s="16">
        <f t="shared" si="26"/>
        <v>5200</v>
      </c>
      <c r="L459" s="233" t="s">
        <v>3147</v>
      </c>
      <c r="M459" s="38">
        <f t="shared" si="27"/>
        <v>7.98</v>
      </c>
    </row>
    <row r="460" spans="1:15" x14ac:dyDescent="0.3">
      <c r="A460" s="29" t="s">
        <v>3150</v>
      </c>
      <c r="B460" s="177" t="s">
        <v>1799</v>
      </c>
      <c r="C460" s="4" t="s">
        <v>629</v>
      </c>
      <c r="D460" s="12" t="s">
        <v>208</v>
      </c>
      <c r="E460" s="250" t="s">
        <v>4139</v>
      </c>
      <c r="F460" s="240">
        <v>3.99</v>
      </c>
      <c r="G460" s="33">
        <f>ROUNDUP(F460*Carpeta!$O$7,-2)</f>
        <v>2800</v>
      </c>
      <c r="H460" s="33">
        <f>ROUNDUP(F460*Carpeta!$O$10,-2)</f>
        <v>2600</v>
      </c>
      <c r="I460" s="2">
        <v>1</v>
      </c>
      <c r="J460" s="16">
        <f t="shared" si="25"/>
        <v>2800</v>
      </c>
      <c r="K460" s="16">
        <f t="shared" si="26"/>
        <v>2600</v>
      </c>
      <c r="L460" s="233" t="s">
        <v>3147</v>
      </c>
      <c r="M460" s="38">
        <f t="shared" si="27"/>
        <v>3.99</v>
      </c>
    </row>
    <row r="461" spans="1:15" x14ac:dyDescent="0.3">
      <c r="A461" s="29" t="s">
        <v>1987</v>
      </c>
      <c r="B461" s="177" t="s">
        <v>1799</v>
      </c>
      <c r="C461" s="4" t="s">
        <v>629</v>
      </c>
      <c r="D461" s="13" t="s">
        <v>209</v>
      </c>
      <c r="E461" s="250" t="s">
        <v>4139</v>
      </c>
      <c r="F461" s="240">
        <v>3.99</v>
      </c>
      <c r="G461" s="33">
        <f>ROUNDUP(F461*Carpeta!$O$7,-2)</f>
        <v>2800</v>
      </c>
      <c r="H461" s="33">
        <f>ROUNDUP(F461*Carpeta!$O$10,-2)</f>
        <v>2600</v>
      </c>
      <c r="I461" s="2">
        <v>2</v>
      </c>
      <c r="J461" s="16">
        <f t="shared" si="25"/>
        <v>5600</v>
      </c>
      <c r="K461" s="16">
        <f t="shared" si="26"/>
        <v>5200</v>
      </c>
      <c r="L461" s="233" t="s">
        <v>1986</v>
      </c>
      <c r="M461" s="38">
        <f t="shared" si="27"/>
        <v>7.98</v>
      </c>
    </row>
    <row r="462" spans="1:15" x14ac:dyDescent="0.3">
      <c r="A462" s="29" t="s">
        <v>3469</v>
      </c>
      <c r="B462" s="177" t="s">
        <v>1799</v>
      </c>
      <c r="C462" s="4" t="s">
        <v>629</v>
      </c>
      <c r="D462" s="13" t="s">
        <v>209</v>
      </c>
      <c r="E462" s="250" t="s">
        <v>4139</v>
      </c>
      <c r="F462" s="240">
        <v>3.99</v>
      </c>
      <c r="G462" s="33">
        <f>ROUNDUP(F462*Carpeta!$O$7,-2)</f>
        <v>2800</v>
      </c>
      <c r="H462" s="33">
        <f>ROUNDUP(F462*Carpeta!$O$10,-2)</f>
        <v>2600</v>
      </c>
      <c r="I462" s="2">
        <v>1</v>
      </c>
      <c r="J462" s="16">
        <f t="shared" si="25"/>
        <v>2800</v>
      </c>
      <c r="K462" s="16">
        <f t="shared" si="26"/>
        <v>2600</v>
      </c>
      <c r="L462" s="234" t="s">
        <v>1986</v>
      </c>
      <c r="M462" s="38">
        <f t="shared" si="27"/>
        <v>3.99</v>
      </c>
    </row>
    <row r="463" spans="1:15" x14ac:dyDescent="0.3">
      <c r="A463" s="4" t="s">
        <v>1360</v>
      </c>
      <c r="B463" s="22" t="s">
        <v>949</v>
      </c>
      <c r="C463" s="19" t="s">
        <v>650</v>
      </c>
      <c r="D463" s="12" t="s">
        <v>208</v>
      </c>
      <c r="E463" s="250" t="s">
        <v>4139</v>
      </c>
      <c r="F463" s="240">
        <v>3.99</v>
      </c>
      <c r="G463" s="33">
        <f>ROUNDUP(F463*Carpeta!$O$7,-2)</f>
        <v>2800</v>
      </c>
      <c r="H463" s="33">
        <f>ROUNDUP(F463*Carpeta!$O$10,-2)</f>
        <v>2600</v>
      </c>
      <c r="I463" s="2">
        <v>2</v>
      </c>
      <c r="J463" s="16">
        <f t="shared" si="25"/>
        <v>5600</v>
      </c>
      <c r="K463" s="16">
        <f t="shared" si="26"/>
        <v>5200</v>
      </c>
      <c r="L463" s="39" t="s">
        <v>1361</v>
      </c>
      <c r="M463" s="38">
        <f t="shared" si="27"/>
        <v>7.98</v>
      </c>
    </row>
    <row r="464" spans="1:15" x14ac:dyDescent="0.3">
      <c r="A464" s="4" t="s">
        <v>1888</v>
      </c>
      <c r="B464" s="164" t="s">
        <v>1135</v>
      </c>
      <c r="C464" s="19" t="s">
        <v>650</v>
      </c>
      <c r="D464" s="12" t="s">
        <v>208</v>
      </c>
      <c r="E464" s="250" t="s">
        <v>4139</v>
      </c>
      <c r="F464" s="240">
        <v>3.99</v>
      </c>
      <c r="G464" s="33">
        <f>ROUNDUP(F464*Carpeta!$O$7,-2)</f>
        <v>2800</v>
      </c>
      <c r="H464" s="33">
        <f>ROUNDUP(F464*Carpeta!$O$10,-2)</f>
        <v>2600</v>
      </c>
      <c r="I464" s="2">
        <v>1</v>
      </c>
      <c r="J464" s="33">
        <f t="shared" si="25"/>
        <v>2800</v>
      </c>
      <c r="K464" s="33">
        <f t="shared" si="26"/>
        <v>2600</v>
      </c>
      <c r="L464" s="39" t="s">
        <v>4141</v>
      </c>
      <c r="M464" s="38">
        <f t="shared" si="27"/>
        <v>3.99</v>
      </c>
    </row>
    <row r="465" spans="1:13" x14ac:dyDescent="0.3">
      <c r="A465" s="4" t="s">
        <v>2361</v>
      </c>
      <c r="B465" s="177" t="s">
        <v>1799</v>
      </c>
      <c r="C465" s="19" t="s">
        <v>650</v>
      </c>
      <c r="D465" s="12" t="s">
        <v>208</v>
      </c>
      <c r="E465" s="250" t="s">
        <v>4139</v>
      </c>
      <c r="F465" s="240">
        <v>3.99</v>
      </c>
      <c r="G465" s="33">
        <f>ROUNDUP(F465*Carpeta!$O$7,-2)</f>
        <v>2800</v>
      </c>
      <c r="H465" s="33">
        <f>ROUNDUP(F465*Carpeta!$O$10,-2)</f>
        <v>2600</v>
      </c>
      <c r="I465" s="2">
        <v>1</v>
      </c>
      <c r="J465" s="33">
        <f t="shared" si="25"/>
        <v>2800</v>
      </c>
      <c r="K465" s="33">
        <f t="shared" si="26"/>
        <v>2600</v>
      </c>
      <c r="L465" s="234" t="s">
        <v>2360</v>
      </c>
      <c r="M465" s="170">
        <f t="shared" si="27"/>
        <v>3.99</v>
      </c>
    </row>
    <row r="466" spans="1:13" x14ac:dyDescent="0.3">
      <c r="A466" s="4" t="s">
        <v>5926</v>
      </c>
      <c r="B466" s="177" t="s">
        <v>1799</v>
      </c>
      <c r="C466" s="19" t="s">
        <v>650</v>
      </c>
      <c r="D466" s="12" t="s">
        <v>208</v>
      </c>
      <c r="E466" s="250" t="s">
        <v>4139</v>
      </c>
      <c r="F466" s="240">
        <v>3.99</v>
      </c>
      <c r="G466" s="33">
        <f>ROUNDUP(F466*Carpeta!$O$7,-2)</f>
        <v>2800</v>
      </c>
      <c r="H466" s="33">
        <f>ROUNDUP(F466*Carpeta!$O$10,-2)</f>
        <v>2600</v>
      </c>
      <c r="I466" s="2">
        <v>1</v>
      </c>
      <c r="J466" s="33">
        <f t="shared" si="25"/>
        <v>2800</v>
      </c>
      <c r="K466" s="33">
        <f t="shared" si="26"/>
        <v>2600</v>
      </c>
      <c r="L466" s="234" t="s">
        <v>2360</v>
      </c>
      <c r="M466" s="170">
        <f t="shared" si="27"/>
        <v>3.99</v>
      </c>
    </row>
    <row r="467" spans="1:13" x14ac:dyDescent="0.3">
      <c r="A467" s="29" t="s">
        <v>3775</v>
      </c>
      <c r="B467" s="155" t="s">
        <v>1123</v>
      </c>
      <c r="C467" s="5" t="s">
        <v>694</v>
      </c>
      <c r="D467" s="11" t="s">
        <v>210</v>
      </c>
      <c r="E467" s="250" t="s">
        <v>4139</v>
      </c>
      <c r="F467" s="240">
        <v>3.99</v>
      </c>
      <c r="G467" s="33">
        <f>ROUNDUP(F467*Carpeta!$O$7,-2)</f>
        <v>2800</v>
      </c>
      <c r="H467" s="33">
        <f>ROUNDUP(F467*Carpeta!$O$10,-2)</f>
        <v>2600</v>
      </c>
      <c r="I467" s="2">
        <v>1</v>
      </c>
      <c r="J467" s="16">
        <f t="shared" si="25"/>
        <v>2800</v>
      </c>
      <c r="K467" s="16">
        <f t="shared" si="26"/>
        <v>2600</v>
      </c>
      <c r="L467" s="233" t="s">
        <v>3774</v>
      </c>
      <c r="M467" s="38">
        <f t="shared" si="27"/>
        <v>3.99</v>
      </c>
    </row>
    <row r="468" spans="1:13" x14ac:dyDescent="0.3">
      <c r="A468" s="29" t="s">
        <v>5659</v>
      </c>
      <c r="B468" s="275" t="s">
        <v>5630</v>
      </c>
      <c r="C468" s="5" t="s">
        <v>694</v>
      </c>
      <c r="D468" s="12" t="s">
        <v>208</v>
      </c>
      <c r="E468" s="250" t="s">
        <v>4140</v>
      </c>
      <c r="F468" s="240">
        <v>3.99</v>
      </c>
      <c r="G468" s="33">
        <f>ROUNDUP(F468*Carpeta!$O$7,-2)</f>
        <v>2800</v>
      </c>
      <c r="H468" s="33">
        <f>ROUNDUP(F468*Carpeta!$O$10,-2)</f>
        <v>2600</v>
      </c>
      <c r="I468" s="2">
        <v>1</v>
      </c>
      <c r="J468" s="16">
        <f t="shared" si="25"/>
        <v>2800</v>
      </c>
      <c r="K468" s="16">
        <f t="shared" si="26"/>
        <v>2600</v>
      </c>
      <c r="L468" s="233" t="s">
        <v>5660</v>
      </c>
      <c r="M468" s="38">
        <f t="shared" si="27"/>
        <v>3.99</v>
      </c>
    </row>
    <row r="469" spans="1:13" x14ac:dyDescent="0.3">
      <c r="A469" s="29" t="s">
        <v>5659</v>
      </c>
      <c r="B469" s="275" t="s">
        <v>5630</v>
      </c>
      <c r="C469" s="5" t="s">
        <v>694</v>
      </c>
      <c r="D469" s="12" t="s">
        <v>208</v>
      </c>
      <c r="E469" s="250" t="s">
        <v>4139</v>
      </c>
      <c r="F469" s="240">
        <v>3.99</v>
      </c>
      <c r="G469" s="33">
        <f>ROUNDUP(F469*Carpeta!$O$7,-2)</f>
        <v>2800</v>
      </c>
      <c r="H469" s="33">
        <f>ROUNDUP(F469*Carpeta!$O$10,-2)</f>
        <v>2600</v>
      </c>
      <c r="I469" s="2">
        <v>1</v>
      </c>
      <c r="J469" s="16">
        <f t="shared" si="25"/>
        <v>2800</v>
      </c>
      <c r="K469" s="16">
        <f t="shared" si="26"/>
        <v>2600</v>
      </c>
      <c r="L469" s="233" t="s">
        <v>5849</v>
      </c>
      <c r="M469" s="38">
        <f t="shared" si="27"/>
        <v>3.99</v>
      </c>
    </row>
    <row r="470" spans="1:13" x14ac:dyDescent="0.3">
      <c r="A470" s="4" t="s">
        <v>5901</v>
      </c>
      <c r="B470" s="279" t="s">
        <v>5890</v>
      </c>
      <c r="C470" s="5" t="s">
        <v>653</v>
      </c>
      <c r="D470" s="11" t="s">
        <v>210</v>
      </c>
      <c r="E470" s="250" t="s">
        <v>4139</v>
      </c>
      <c r="F470" s="240">
        <v>3.99</v>
      </c>
      <c r="G470" s="33">
        <f>ROUNDUP(F470*Carpeta!$O$7,-2)</f>
        <v>2800</v>
      </c>
      <c r="H470" s="33">
        <f>ROUNDUP(F470*Carpeta!$O$10,-2)</f>
        <v>2600</v>
      </c>
      <c r="I470" s="2">
        <v>1</v>
      </c>
      <c r="J470" s="33">
        <f t="shared" si="25"/>
        <v>2800</v>
      </c>
      <c r="K470" s="33">
        <f t="shared" si="26"/>
        <v>2600</v>
      </c>
      <c r="L470" s="234" t="s">
        <v>5900</v>
      </c>
      <c r="M470" s="170">
        <f t="shared" si="27"/>
        <v>3.99</v>
      </c>
    </row>
    <row r="471" spans="1:13" x14ac:dyDescent="0.3">
      <c r="A471" s="4" t="s">
        <v>3153</v>
      </c>
      <c r="B471" s="136" t="s">
        <v>1116</v>
      </c>
      <c r="C471" s="5" t="s">
        <v>653</v>
      </c>
      <c r="D471" s="12" t="s">
        <v>208</v>
      </c>
      <c r="E471" s="250" t="s">
        <v>4140</v>
      </c>
      <c r="F471" s="240">
        <v>3.99</v>
      </c>
      <c r="G471" s="33">
        <f>ROUNDUP(F471*Carpeta!$O$7,-2)</f>
        <v>2800</v>
      </c>
      <c r="H471" s="33">
        <f>ROUNDUP(F471*Carpeta!$O$10,-2)</f>
        <v>2600</v>
      </c>
      <c r="I471" s="2">
        <v>1</v>
      </c>
      <c r="J471" s="16">
        <f t="shared" si="25"/>
        <v>2800</v>
      </c>
      <c r="K471" s="16">
        <f t="shared" si="26"/>
        <v>2600</v>
      </c>
      <c r="L471" s="234" t="s">
        <v>3152</v>
      </c>
      <c r="M471" s="38">
        <f t="shared" si="27"/>
        <v>3.99</v>
      </c>
    </row>
    <row r="472" spans="1:13" x14ac:dyDescent="0.3">
      <c r="A472" s="4" t="s">
        <v>387</v>
      </c>
      <c r="B472" s="22" t="s">
        <v>949</v>
      </c>
      <c r="C472" s="19" t="s">
        <v>654</v>
      </c>
      <c r="D472" s="12" t="s">
        <v>208</v>
      </c>
      <c r="E472" s="250" t="s">
        <v>4139</v>
      </c>
      <c r="F472" s="240">
        <v>3.99</v>
      </c>
      <c r="G472" s="33">
        <f>ROUNDUP(F472*Carpeta!$O$7,-2)</f>
        <v>2800</v>
      </c>
      <c r="H472" s="33">
        <f>ROUNDUP(F472*Carpeta!$O$10,-2)</f>
        <v>2600</v>
      </c>
      <c r="I472" s="2">
        <v>2</v>
      </c>
      <c r="J472" s="16">
        <f t="shared" si="25"/>
        <v>5600</v>
      </c>
      <c r="K472" s="16">
        <f t="shared" si="26"/>
        <v>5200</v>
      </c>
      <c r="L472" s="233" t="s">
        <v>386</v>
      </c>
      <c r="M472" s="38">
        <f t="shared" si="27"/>
        <v>7.98</v>
      </c>
    </row>
    <row r="473" spans="1:13" x14ac:dyDescent="0.3">
      <c r="A473" s="35" t="s">
        <v>2837</v>
      </c>
      <c r="B473" s="187" t="s">
        <v>2003</v>
      </c>
      <c r="C473" s="19" t="s">
        <v>654</v>
      </c>
      <c r="D473" s="12" t="s">
        <v>208</v>
      </c>
      <c r="E473" s="250" t="s">
        <v>4140</v>
      </c>
      <c r="F473" s="240">
        <v>3.99</v>
      </c>
      <c r="G473" s="33">
        <f>ROUNDUP(F473*Carpeta!$O$7,-2)</f>
        <v>2800</v>
      </c>
      <c r="H473" s="33">
        <f>ROUNDUP(F473*Carpeta!$O$10,-2)</f>
        <v>2600</v>
      </c>
      <c r="I473" s="2">
        <v>1</v>
      </c>
      <c r="J473" s="16">
        <f t="shared" si="25"/>
        <v>2800</v>
      </c>
      <c r="K473" s="16">
        <f t="shared" si="26"/>
        <v>2600</v>
      </c>
      <c r="L473" s="233" t="s">
        <v>2838</v>
      </c>
      <c r="M473" s="38">
        <f t="shared" si="27"/>
        <v>3.99</v>
      </c>
    </row>
    <row r="474" spans="1:13" x14ac:dyDescent="0.3">
      <c r="A474" s="29" t="s">
        <v>3407</v>
      </c>
      <c r="B474" s="121" t="s">
        <v>1075</v>
      </c>
      <c r="C474" s="19" t="s">
        <v>655</v>
      </c>
      <c r="D474" s="12" t="s">
        <v>208</v>
      </c>
      <c r="E474" s="250" t="s">
        <v>4140</v>
      </c>
      <c r="F474" s="240">
        <v>3.99</v>
      </c>
      <c r="G474" s="33">
        <f>ROUNDUP(F474*Carpeta!$O$7,-2)</f>
        <v>2800</v>
      </c>
      <c r="H474" s="33">
        <f>ROUNDUP(F474*Carpeta!$O$10,-2)</f>
        <v>2600</v>
      </c>
      <c r="I474" s="2">
        <v>1</v>
      </c>
      <c r="J474" s="16">
        <f t="shared" si="25"/>
        <v>2800</v>
      </c>
      <c r="K474" s="16">
        <f t="shared" si="26"/>
        <v>2600</v>
      </c>
      <c r="L474" s="234" t="s">
        <v>3770</v>
      </c>
      <c r="M474" s="38">
        <f t="shared" si="27"/>
        <v>3.99</v>
      </c>
    </row>
    <row r="475" spans="1:13" x14ac:dyDescent="0.3">
      <c r="A475" s="186" t="s">
        <v>1547</v>
      </c>
      <c r="B475" s="249" t="s">
        <v>1971</v>
      </c>
      <c r="C475" s="19" t="s">
        <v>655</v>
      </c>
      <c r="D475" s="12" t="s">
        <v>208</v>
      </c>
      <c r="E475" s="250" t="s">
        <v>4139</v>
      </c>
      <c r="F475" s="240">
        <v>3.99</v>
      </c>
      <c r="G475" s="33">
        <f>ROUNDUP(F475*Carpeta!$O$7,-2)</f>
        <v>2800</v>
      </c>
      <c r="H475" s="33">
        <f>ROUNDUP(F475*Carpeta!$O$10,-2)</f>
        <v>2600</v>
      </c>
      <c r="I475" s="2">
        <v>1</v>
      </c>
      <c r="J475" s="16">
        <f t="shared" si="25"/>
        <v>2800</v>
      </c>
      <c r="K475" s="16">
        <f t="shared" si="26"/>
        <v>2600</v>
      </c>
      <c r="L475" s="233" t="s">
        <v>1548</v>
      </c>
      <c r="M475" s="38">
        <f t="shared" si="27"/>
        <v>3.99</v>
      </c>
    </row>
    <row r="476" spans="1:13" x14ac:dyDescent="0.3">
      <c r="A476" s="4" t="s">
        <v>5909</v>
      </c>
      <c r="B476" s="279" t="s">
        <v>5905</v>
      </c>
      <c r="C476" s="14" t="s">
        <v>767</v>
      </c>
      <c r="D476" s="11" t="s">
        <v>210</v>
      </c>
      <c r="E476" s="250" t="s">
        <v>4139</v>
      </c>
      <c r="F476" s="240">
        <v>3.99</v>
      </c>
      <c r="G476" s="33">
        <f>ROUNDUP(F476*Carpeta!$O$7,-2)</f>
        <v>2800</v>
      </c>
      <c r="H476" s="33">
        <f>ROUNDUP(F476*Carpeta!$O$10,-2)</f>
        <v>2600</v>
      </c>
      <c r="I476" s="2">
        <v>2</v>
      </c>
      <c r="J476" s="33">
        <f t="shared" si="25"/>
        <v>5600</v>
      </c>
      <c r="K476" s="33">
        <f t="shared" si="26"/>
        <v>5200</v>
      </c>
      <c r="L476" s="234" t="s">
        <v>5910</v>
      </c>
      <c r="M476" s="170">
        <f t="shared" si="27"/>
        <v>7.98</v>
      </c>
    </row>
    <row r="477" spans="1:13" x14ac:dyDescent="0.3">
      <c r="A477" s="4" t="s">
        <v>2065</v>
      </c>
      <c r="B477" s="279" t="s">
        <v>5905</v>
      </c>
      <c r="C477" s="14" t="s">
        <v>767</v>
      </c>
      <c r="D477" s="11" t="s">
        <v>210</v>
      </c>
      <c r="E477" s="250" t="s">
        <v>4139</v>
      </c>
      <c r="F477" s="240">
        <v>3.99</v>
      </c>
      <c r="G477" s="33">
        <f>ROUNDUP(F477*Carpeta!$O$7,-2)</f>
        <v>2800</v>
      </c>
      <c r="H477" s="33">
        <f>ROUNDUP(F477*Carpeta!$O$10,-2)</f>
        <v>2600</v>
      </c>
      <c r="I477" s="2">
        <v>2</v>
      </c>
      <c r="J477" s="33">
        <f t="shared" si="25"/>
        <v>5600</v>
      </c>
      <c r="K477" s="33">
        <f t="shared" si="26"/>
        <v>5200</v>
      </c>
      <c r="L477" s="234" t="s">
        <v>5907</v>
      </c>
      <c r="M477" s="170">
        <f t="shared" si="27"/>
        <v>7.98</v>
      </c>
    </row>
    <row r="478" spans="1:13" x14ac:dyDescent="0.3">
      <c r="A478" s="4" t="s">
        <v>5939</v>
      </c>
      <c r="B478" s="279" t="s">
        <v>5905</v>
      </c>
      <c r="C478" s="14" t="s">
        <v>767</v>
      </c>
      <c r="D478" s="11" t="s">
        <v>210</v>
      </c>
      <c r="E478" s="250" t="s">
        <v>4139</v>
      </c>
      <c r="F478" s="240">
        <v>3.99</v>
      </c>
      <c r="G478" s="33">
        <f>ROUNDUP(F478*Carpeta!$O$7,-2)</f>
        <v>2800</v>
      </c>
      <c r="H478" s="33">
        <f>ROUNDUP(F478*Carpeta!$O$10,-2)</f>
        <v>2600</v>
      </c>
      <c r="I478" s="2">
        <v>1</v>
      </c>
      <c r="J478" s="33">
        <f t="shared" si="25"/>
        <v>2800</v>
      </c>
      <c r="K478" s="33">
        <f t="shared" si="26"/>
        <v>2600</v>
      </c>
      <c r="L478" s="234" t="s">
        <v>5938</v>
      </c>
      <c r="M478" s="170">
        <f t="shared" si="27"/>
        <v>3.99</v>
      </c>
    </row>
    <row r="479" spans="1:13" x14ac:dyDescent="0.3">
      <c r="A479" s="29" t="s">
        <v>1336</v>
      </c>
      <c r="B479" s="149" t="s">
        <v>1113</v>
      </c>
      <c r="C479" s="14" t="s">
        <v>767</v>
      </c>
      <c r="D479" s="12" t="s">
        <v>208</v>
      </c>
      <c r="E479" s="250" t="s">
        <v>4139</v>
      </c>
      <c r="F479" s="240">
        <v>3.99</v>
      </c>
      <c r="G479" s="33">
        <f>ROUNDUP(F479*Carpeta!$O$7,-2)</f>
        <v>2800</v>
      </c>
      <c r="H479" s="33">
        <f>ROUNDUP(F479*Carpeta!$O$10,-2)</f>
        <v>2600</v>
      </c>
      <c r="I479" s="2">
        <v>1</v>
      </c>
      <c r="J479" s="16">
        <f t="shared" si="25"/>
        <v>2800</v>
      </c>
      <c r="K479" s="16">
        <f t="shared" si="26"/>
        <v>2600</v>
      </c>
      <c r="L479" s="234" t="s">
        <v>4609</v>
      </c>
      <c r="M479" s="38">
        <f t="shared" si="27"/>
        <v>3.99</v>
      </c>
    </row>
    <row r="480" spans="1:13" x14ac:dyDescent="0.3">
      <c r="A480" s="4" t="s">
        <v>2065</v>
      </c>
      <c r="B480" s="155" t="s">
        <v>1123</v>
      </c>
      <c r="C480" s="14" t="s">
        <v>767</v>
      </c>
      <c r="D480" s="12" t="s">
        <v>208</v>
      </c>
      <c r="E480" s="250" t="s">
        <v>4139</v>
      </c>
      <c r="F480" s="240">
        <v>3.99</v>
      </c>
      <c r="G480" s="33">
        <f>ROUNDUP(F480*Carpeta!$O$7,-2)</f>
        <v>2800</v>
      </c>
      <c r="H480" s="33">
        <f>ROUNDUP(F480*Carpeta!$O$10,-2)</f>
        <v>2600</v>
      </c>
      <c r="I480" s="2">
        <v>4</v>
      </c>
      <c r="J480" s="16">
        <f t="shared" si="25"/>
        <v>11200</v>
      </c>
      <c r="K480" s="16">
        <f t="shared" si="26"/>
        <v>10400</v>
      </c>
      <c r="L480" s="233" t="s">
        <v>2066</v>
      </c>
      <c r="M480" s="38">
        <f t="shared" si="27"/>
        <v>15.96</v>
      </c>
    </row>
    <row r="481" spans="1:13" x14ac:dyDescent="0.3">
      <c r="A481" s="29" t="s">
        <v>3334</v>
      </c>
      <c r="B481" s="232" t="s">
        <v>3182</v>
      </c>
      <c r="C481" s="14" t="s">
        <v>767</v>
      </c>
      <c r="D481" s="12" t="s">
        <v>208</v>
      </c>
      <c r="E481" s="250" t="s">
        <v>4139</v>
      </c>
      <c r="F481" s="240">
        <v>3.99</v>
      </c>
      <c r="G481" s="33">
        <f>ROUNDUP(F481*Carpeta!$O$7,-2)</f>
        <v>2800</v>
      </c>
      <c r="H481" s="33">
        <f>ROUNDUP(F481*Carpeta!$O$10,-2)</f>
        <v>2600</v>
      </c>
      <c r="I481" s="2">
        <v>1</v>
      </c>
      <c r="J481" s="16">
        <f t="shared" si="25"/>
        <v>2800</v>
      </c>
      <c r="K481" s="16">
        <f t="shared" si="26"/>
        <v>2600</v>
      </c>
      <c r="L481" s="234" t="s">
        <v>3413</v>
      </c>
      <c r="M481" s="170">
        <f t="shared" si="27"/>
        <v>3.99</v>
      </c>
    </row>
    <row r="482" spans="1:13" x14ac:dyDescent="0.3">
      <c r="A482" s="4" t="s">
        <v>5914</v>
      </c>
      <c r="B482" s="279" t="s">
        <v>5890</v>
      </c>
      <c r="C482" s="14" t="s">
        <v>767</v>
      </c>
      <c r="D482" s="12" t="s">
        <v>208</v>
      </c>
      <c r="E482" s="250" t="s">
        <v>4139</v>
      </c>
      <c r="F482" s="240">
        <v>3.99</v>
      </c>
      <c r="G482" s="33">
        <f>ROUNDUP(F482*Carpeta!$O$7,-2)</f>
        <v>2800</v>
      </c>
      <c r="H482" s="33">
        <f>ROUNDUP(F482*Carpeta!$O$10,-2)</f>
        <v>2600</v>
      </c>
      <c r="I482" s="2">
        <v>1</v>
      </c>
      <c r="J482" s="33">
        <f t="shared" si="25"/>
        <v>2800</v>
      </c>
      <c r="K482" s="33">
        <f t="shared" si="26"/>
        <v>2600</v>
      </c>
      <c r="L482" s="234" t="s">
        <v>5913</v>
      </c>
      <c r="M482" s="170">
        <f t="shared" si="27"/>
        <v>3.99</v>
      </c>
    </row>
    <row r="483" spans="1:13" x14ac:dyDescent="0.3">
      <c r="A483" s="4" t="s">
        <v>5915</v>
      </c>
      <c r="B483" s="279" t="s">
        <v>5890</v>
      </c>
      <c r="C483" s="14" t="s">
        <v>767</v>
      </c>
      <c r="D483" s="12" t="s">
        <v>208</v>
      </c>
      <c r="E483" s="250" t="s">
        <v>4140</v>
      </c>
      <c r="F483" s="240">
        <v>3.99</v>
      </c>
      <c r="G483" s="33">
        <f>ROUNDUP(F483*Carpeta!$O$7,-2)</f>
        <v>2800</v>
      </c>
      <c r="H483" s="33">
        <f>ROUNDUP(F483*Carpeta!$O$10,-2)</f>
        <v>2600</v>
      </c>
      <c r="I483" s="2">
        <v>1</v>
      </c>
      <c r="J483" s="33">
        <f t="shared" si="25"/>
        <v>2800</v>
      </c>
      <c r="K483" s="33">
        <f t="shared" si="26"/>
        <v>2600</v>
      </c>
      <c r="L483" s="234" t="s">
        <v>5916</v>
      </c>
      <c r="M483" s="170">
        <f t="shared" si="27"/>
        <v>3.99</v>
      </c>
    </row>
    <row r="484" spans="1:13" x14ac:dyDescent="0.3">
      <c r="A484" s="21" t="s">
        <v>1336</v>
      </c>
      <c r="B484" s="279" t="s">
        <v>5905</v>
      </c>
      <c r="C484" s="14" t="s">
        <v>767</v>
      </c>
      <c r="D484" s="243" t="s">
        <v>208</v>
      </c>
      <c r="E484" s="250" t="s">
        <v>4139</v>
      </c>
      <c r="F484" s="240">
        <v>3.99</v>
      </c>
      <c r="G484" s="33">
        <f>ROUNDUP(F484*Carpeta!$O$7,-2)</f>
        <v>2800</v>
      </c>
      <c r="H484" s="33">
        <f>ROUNDUP(F484*Carpeta!$O$10,-2)</f>
        <v>2600</v>
      </c>
      <c r="I484" s="2">
        <v>1</v>
      </c>
      <c r="J484" s="33">
        <f t="shared" si="25"/>
        <v>2800</v>
      </c>
      <c r="K484" s="33">
        <f t="shared" si="26"/>
        <v>2600</v>
      </c>
      <c r="L484" s="234" t="s">
        <v>5940</v>
      </c>
      <c r="M484" s="170">
        <f t="shared" si="27"/>
        <v>3.99</v>
      </c>
    </row>
    <row r="485" spans="1:13" x14ac:dyDescent="0.3">
      <c r="A485" s="4" t="s">
        <v>5942</v>
      </c>
      <c r="B485" s="279" t="s">
        <v>5905</v>
      </c>
      <c r="C485" s="14" t="s">
        <v>767</v>
      </c>
      <c r="D485" s="12" t="s">
        <v>208</v>
      </c>
      <c r="E485" s="250" t="s">
        <v>4139</v>
      </c>
      <c r="F485" s="240">
        <v>3.99</v>
      </c>
      <c r="G485" s="33">
        <f>ROUNDUP(F485*Carpeta!$O$7,-2)</f>
        <v>2800</v>
      </c>
      <c r="H485" s="33">
        <f>ROUNDUP(F485*Carpeta!$O$10,-2)</f>
        <v>2600</v>
      </c>
      <c r="I485" s="2">
        <v>1</v>
      </c>
      <c r="J485" s="33">
        <f t="shared" si="25"/>
        <v>2800</v>
      </c>
      <c r="K485" s="33">
        <f t="shared" si="26"/>
        <v>2600</v>
      </c>
      <c r="L485" s="234" t="s">
        <v>5941</v>
      </c>
      <c r="M485" s="170">
        <f t="shared" si="27"/>
        <v>3.99</v>
      </c>
    </row>
    <row r="486" spans="1:13" x14ac:dyDescent="0.3">
      <c r="A486" s="29" t="s">
        <v>1243</v>
      </c>
      <c r="B486" s="22" t="s">
        <v>955</v>
      </c>
      <c r="C486" s="14" t="s">
        <v>767</v>
      </c>
      <c r="D486" s="13" t="s">
        <v>209</v>
      </c>
      <c r="E486" s="250" t="s">
        <v>4139</v>
      </c>
      <c r="F486" s="240">
        <v>3.99</v>
      </c>
      <c r="G486" s="33">
        <f>ROUNDUP(F486*Carpeta!$O$7,-2)</f>
        <v>2800</v>
      </c>
      <c r="H486" s="33">
        <f>ROUNDUP(F486*Carpeta!$O$10,-2)</f>
        <v>2600</v>
      </c>
      <c r="I486" s="2">
        <v>1</v>
      </c>
      <c r="J486" s="16">
        <f t="shared" si="25"/>
        <v>2800</v>
      </c>
      <c r="K486" s="16">
        <f t="shared" si="26"/>
        <v>2600</v>
      </c>
      <c r="L486" s="234" t="s">
        <v>3096</v>
      </c>
      <c r="M486" s="38">
        <f t="shared" si="27"/>
        <v>3.99</v>
      </c>
    </row>
    <row r="487" spans="1:13" x14ac:dyDescent="0.3">
      <c r="A487" s="4" t="s">
        <v>1950</v>
      </c>
      <c r="B487" s="279" t="s">
        <v>5905</v>
      </c>
      <c r="C487" s="14" t="s">
        <v>767</v>
      </c>
      <c r="D487" s="13" t="s">
        <v>209</v>
      </c>
      <c r="E487" s="250" t="s">
        <v>4139</v>
      </c>
      <c r="F487" s="240">
        <v>3.99</v>
      </c>
      <c r="G487" s="33">
        <f>ROUNDUP(F487*Carpeta!$O$7,-2)</f>
        <v>2800</v>
      </c>
      <c r="H487" s="33">
        <f>ROUNDUP(F487*Carpeta!$O$10,-2)</f>
        <v>2600</v>
      </c>
      <c r="I487" s="2">
        <v>1</v>
      </c>
      <c r="J487" s="33">
        <f t="shared" si="25"/>
        <v>2800</v>
      </c>
      <c r="K487" s="33">
        <f t="shared" si="26"/>
        <v>2600</v>
      </c>
      <c r="L487" s="234" t="s">
        <v>5919</v>
      </c>
      <c r="M487" s="170">
        <f t="shared" si="27"/>
        <v>3.99</v>
      </c>
    </row>
    <row r="488" spans="1:13" x14ac:dyDescent="0.3">
      <c r="A488" s="4" t="s">
        <v>4802</v>
      </c>
      <c r="B488" s="232" t="s">
        <v>3182</v>
      </c>
      <c r="C488" s="14" t="s">
        <v>767</v>
      </c>
      <c r="D488" s="1" t="s">
        <v>211</v>
      </c>
      <c r="E488" s="250" t="s">
        <v>4139</v>
      </c>
      <c r="F488" s="240">
        <v>3.99</v>
      </c>
      <c r="G488" s="33">
        <f>ROUNDUP(F488*Carpeta!$O$7,-2)</f>
        <v>2800</v>
      </c>
      <c r="H488" s="33">
        <f>ROUNDUP(F488*Carpeta!$O$10,-2)</f>
        <v>2600</v>
      </c>
      <c r="I488" s="2">
        <v>3</v>
      </c>
      <c r="J488" s="16">
        <f t="shared" si="25"/>
        <v>8400</v>
      </c>
      <c r="K488" s="16">
        <f t="shared" si="26"/>
        <v>7800</v>
      </c>
      <c r="L488" s="234" t="s">
        <v>4800</v>
      </c>
      <c r="M488" s="38">
        <f t="shared" si="27"/>
        <v>11.97</v>
      </c>
    </row>
    <row r="489" spans="1:13" x14ac:dyDescent="0.3">
      <c r="A489" s="29" t="s">
        <v>862</v>
      </c>
      <c r="B489" s="151" t="s">
        <v>1119</v>
      </c>
      <c r="C489" s="14" t="s">
        <v>768</v>
      </c>
      <c r="D489" s="12" t="s">
        <v>208</v>
      </c>
      <c r="E489" s="250" t="s">
        <v>4139</v>
      </c>
      <c r="F489" s="240">
        <v>3.99</v>
      </c>
      <c r="G489" s="33">
        <f>ROUNDUP(F489*Carpeta!$O$7,-2)</f>
        <v>2800</v>
      </c>
      <c r="H489" s="33">
        <f>ROUNDUP(F489*Carpeta!$O$10,-2)</f>
        <v>2600</v>
      </c>
      <c r="I489" s="2">
        <v>1</v>
      </c>
      <c r="J489" s="16">
        <f t="shared" si="25"/>
        <v>2800</v>
      </c>
      <c r="K489" s="16">
        <f t="shared" si="26"/>
        <v>2600</v>
      </c>
      <c r="L489" s="234" t="s">
        <v>861</v>
      </c>
      <c r="M489" s="38">
        <f t="shared" si="27"/>
        <v>3.99</v>
      </c>
    </row>
    <row r="490" spans="1:13" x14ac:dyDescent="0.3">
      <c r="A490" s="4" t="s">
        <v>289</v>
      </c>
      <c r="B490" s="143" t="s">
        <v>1105</v>
      </c>
      <c r="C490" s="6" t="s">
        <v>769</v>
      </c>
      <c r="D490" s="12" t="s">
        <v>208</v>
      </c>
      <c r="E490" s="250" t="s">
        <v>4139</v>
      </c>
      <c r="F490" s="240">
        <v>3.99</v>
      </c>
      <c r="G490" s="33">
        <f>ROUNDUP(F490*Carpeta!$O$7,-2)</f>
        <v>2800</v>
      </c>
      <c r="H490" s="33">
        <f>ROUNDUP(F490*Carpeta!$O$10,-2)</f>
        <v>2600</v>
      </c>
      <c r="I490" s="2">
        <v>1</v>
      </c>
      <c r="J490" s="16">
        <f t="shared" si="25"/>
        <v>2800</v>
      </c>
      <c r="K490" s="16">
        <f t="shared" si="26"/>
        <v>2600</v>
      </c>
      <c r="L490" s="233" t="s">
        <v>323</v>
      </c>
      <c r="M490" s="38">
        <f t="shared" si="27"/>
        <v>3.99</v>
      </c>
    </row>
    <row r="491" spans="1:13" x14ac:dyDescent="0.3">
      <c r="A491" s="29" t="s">
        <v>3678</v>
      </c>
      <c r="B491" s="155" t="s">
        <v>1123</v>
      </c>
      <c r="C491" s="6" t="s">
        <v>769</v>
      </c>
      <c r="D491" s="12" t="s">
        <v>208</v>
      </c>
      <c r="E491" s="250" t="s">
        <v>4139</v>
      </c>
      <c r="F491" s="240">
        <v>3.99</v>
      </c>
      <c r="G491" s="33">
        <f>ROUNDUP(F491*Carpeta!$O$7,-2)</f>
        <v>2800</v>
      </c>
      <c r="H491" s="33">
        <f>ROUNDUP(F491*Carpeta!$O$10,-2)</f>
        <v>2600</v>
      </c>
      <c r="I491" s="2">
        <v>6</v>
      </c>
      <c r="J491" s="16">
        <f t="shared" si="25"/>
        <v>16800</v>
      </c>
      <c r="K491" s="16">
        <f t="shared" si="26"/>
        <v>15600</v>
      </c>
      <c r="L491" s="233" t="s">
        <v>3679</v>
      </c>
      <c r="M491" s="38">
        <f t="shared" si="27"/>
        <v>23.94</v>
      </c>
    </row>
    <row r="492" spans="1:13" x14ac:dyDescent="0.3">
      <c r="A492" s="4" t="s">
        <v>165</v>
      </c>
      <c r="B492" s="163" t="s">
        <v>1134</v>
      </c>
      <c r="C492" s="6" t="s">
        <v>769</v>
      </c>
      <c r="D492" s="12" t="s">
        <v>208</v>
      </c>
      <c r="E492" s="250" t="s">
        <v>4139</v>
      </c>
      <c r="F492" s="240">
        <v>3.99</v>
      </c>
      <c r="G492" s="33">
        <f>ROUNDUP(F492*Carpeta!$O$7,-2)</f>
        <v>2800</v>
      </c>
      <c r="H492" s="33">
        <f>ROUNDUP(F492*Carpeta!$O$10,-2)</f>
        <v>2600</v>
      </c>
      <c r="I492" s="2">
        <v>1</v>
      </c>
      <c r="J492" s="33">
        <f t="shared" si="25"/>
        <v>2800</v>
      </c>
      <c r="K492" s="33">
        <f t="shared" si="26"/>
        <v>2600</v>
      </c>
      <c r="L492" s="234" t="s">
        <v>164</v>
      </c>
      <c r="M492" s="38">
        <f t="shared" si="27"/>
        <v>3.99</v>
      </c>
    </row>
    <row r="493" spans="1:13" x14ac:dyDescent="0.3">
      <c r="A493" s="29" t="s">
        <v>1710</v>
      </c>
      <c r="B493" s="165" t="s">
        <v>1136</v>
      </c>
      <c r="C493" s="6" t="s">
        <v>769</v>
      </c>
      <c r="D493" s="12" t="s">
        <v>208</v>
      </c>
      <c r="E493" s="250" t="s">
        <v>4139</v>
      </c>
      <c r="F493" s="240">
        <v>3.99</v>
      </c>
      <c r="G493" s="33">
        <f>ROUNDUP(F493*Carpeta!$O$7,-2)</f>
        <v>2800</v>
      </c>
      <c r="H493" s="33">
        <f>ROUNDUP(F493*Carpeta!$O$10,-2)</f>
        <v>2600</v>
      </c>
      <c r="I493" s="2">
        <v>1</v>
      </c>
      <c r="J493" s="16">
        <f t="shared" si="25"/>
        <v>2800</v>
      </c>
      <c r="K493" s="16">
        <f t="shared" si="26"/>
        <v>2600</v>
      </c>
      <c r="L493" s="233" t="s">
        <v>1709</v>
      </c>
      <c r="M493" s="38">
        <f t="shared" si="27"/>
        <v>3.99</v>
      </c>
    </row>
    <row r="494" spans="1:13" x14ac:dyDescent="0.3">
      <c r="A494" s="4" t="s">
        <v>3199</v>
      </c>
      <c r="B494" s="232" t="s">
        <v>3182</v>
      </c>
      <c r="C494" s="6" t="s">
        <v>769</v>
      </c>
      <c r="D494" s="12" t="s">
        <v>208</v>
      </c>
      <c r="E494" s="250" t="s">
        <v>4140</v>
      </c>
      <c r="F494" s="240">
        <v>3.99</v>
      </c>
      <c r="G494" s="33">
        <f>ROUNDUP(F494*Carpeta!$O$7,-2)</f>
        <v>2800</v>
      </c>
      <c r="H494" s="33">
        <f>ROUNDUP(F494*Carpeta!$O$10,-2)</f>
        <v>2600</v>
      </c>
      <c r="I494" s="2">
        <v>1</v>
      </c>
      <c r="J494" s="16">
        <f t="shared" si="25"/>
        <v>2800</v>
      </c>
      <c r="K494" s="16">
        <f t="shared" si="26"/>
        <v>2600</v>
      </c>
      <c r="L494" s="234" t="s">
        <v>3198</v>
      </c>
      <c r="M494" s="38">
        <f t="shared" si="27"/>
        <v>3.99</v>
      </c>
    </row>
    <row r="495" spans="1:13" x14ac:dyDescent="0.3">
      <c r="A495" s="4" t="s">
        <v>1425</v>
      </c>
      <c r="B495" s="242" t="s">
        <v>3741</v>
      </c>
      <c r="C495" s="6" t="s">
        <v>769</v>
      </c>
      <c r="D495" s="243" t="s">
        <v>208</v>
      </c>
      <c r="E495" s="250" t="s">
        <v>4139</v>
      </c>
      <c r="F495" s="240">
        <v>3.99</v>
      </c>
      <c r="G495" s="33">
        <f>ROUNDUP(F495*Carpeta!$O$7,-2)</f>
        <v>2800</v>
      </c>
      <c r="H495" s="33">
        <f>ROUNDUP(F495*Carpeta!$O$10,-2)</f>
        <v>2600</v>
      </c>
      <c r="I495" s="2">
        <v>1</v>
      </c>
      <c r="J495" s="16">
        <f t="shared" si="25"/>
        <v>2800</v>
      </c>
      <c r="K495" s="16">
        <f t="shared" si="26"/>
        <v>2600</v>
      </c>
      <c r="L495" s="39" t="s">
        <v>3758</v>
      </c>
      <c r="M495" s="38">
        <f t="shared" si="27"/>
        <v>3.99</v>
      </c>
    </row>
    <row r="496" spans="1:13" x14ac:dyDescent="0.3">
      <c r="A496" s="29" t="s">
        <v>241</v>
      </c>
      <c r="B496" s="148" t="s">
        <v>1111</v>
      </c>
      <c r="C496" s="6" t="s">
        <v>769</v>
      </c>
      <c r="D496" s="246" t="s">
        <v>209</v>
      </c>
      <c r="E496" s="250" t="s">
        <v>4139</v>
      </c>
      <c r="F496" s="240">
        <v>3.99</v>
      </c>
      <c r="G496" s="33">
        <f>ROUNDUP(F496*Carpeta!$O$7,-2)</f>
        <v>2800</v>
      </c>
      <c r="H496" s="33">
        <f>ROUNDUP(F496*Carpeta!$O$10,-2)</f>
        <v>2600</v>
      </c>
      <c r="I496" s="2">
        <v>1</v>
      </c>
      <c r="J496" s="16">
        <f t="shared" si="25"/>
        <v>2800</v>
      </c>
      <c r="K496" s="16">
        <f t="shared" si="26"/>
        <v>2600</v>
      </c>
      <c r="L496" s="234" t="s">
        <v>3088</v>
      </c>
      <c r="M496" s="38">
        <f t="shared" si="27"/>
        <v>3.99</v>
      </c>
    </row>
    <row r="497" spans="1:13" x14ac:dyDescent="0.3">
      <c r="A497" s="29" t="s">
        <v>349</v>
      </c>
      <c r="B497" s="68" t="s">
        <v>996</v>
      </c>
      <c r="C497" s="6" t="s">
        <v>769</v>
      </c>
      <c r="D497" s="244" t="s">
        <v>211</v>
      </c>
      <c r="E497" s="250" t="s">
        <v>4139</v>
      </c>
      <c r="F497" s="240">
        <v>3.99</v>
      </c>
      <c r="G497" s="33">
        <f>ROUNDUP(F497*Carpeta!$O$7,-2)</f>
        <v>2800</v>
      </c>
      <c r="H497" s="33">
        <f>ROUNDUP(F497*Carpeta!$O$10,-2)</f>
        <v>2600</v>
      </c>
      <c r="I497" s="2">
        <v>1</v>
      </c>
      <c r="J497" s="33">
        <f t="shared" si="25"/>
        <v>2800</v>
      </c>
      <c r="K497" s="33">
        <f t="shared" si="26"/>
        <v>2600</v>
      </c>
      <c r="L497" s="251" t="s">
        <v>4684</v>
      </c>
      <c r="M497" s="38">
        <f t="shared" si="27"/>
        <v>3.99</v>
      </c>
    </row>
    <row r="498" spans="1:13" x14ac:dyDescent="0.3">
      <c r="A498" s="4" t="s">
        <v>514</v>
      </c>
      <c r="B498" s="281" t="s">
        <v>5927</v>
      </c>
      <c r="C498" s="6" t="s">
        <v>769</v>
      </c>
      <c r="D498" s="1" t="s">
        <v>211</v>
      </c>
      <c r="E498" s="250" t="s">
        <v>4139</v>
      </c>
      <c r="F498" s="240">
        <v>3.99</v>
      </c>
      <c r="G498" s="33">
        <f>ROUNDUP(F498*Carpeta!$O$7,-2)</f>
        <v>2800</v>
      </c>
      <c r="H498" s="33">
        <f>ROUNDUP(F498*Carpeta!$O$10,-2)</f>
        <v>2600</v>
      </c>
      <c r="I498" s="2">
        <v>1</v>
      </c>
      <c r="J498" s="33">
        <f t="shared" si="25"/>
        <v>2800</v>
      </c>
      <c r="K498" s="33">
        <f t="shared" si="26"/>
        <v>2600</v>
      </c>
      <c r="L498" s="234" t="s">
        <v>339</v>
      </c>
      <c r="M498" s="170">
        <f t="shared" si="27"/>
        <v>3.99</v>
      </c>
    </row>
    <row r="499" spans="1:13" x14ac:dyDescent="0.3">
      <c r="A499" s="35" t="s">
        <v>3279</v>
      </c>
      <c r="B499" s="232" t="s">
        <v>3182</v>
      </c>
      <c r="C499" s="6" t="s">
        <v>769</v>
      </c>
      <c r="D499" s="1" t="s">
        <v>211</v>
      </c>
      <c r="E499" s="250" t="s">
        <v>4140</v>
      </c>
      <c r="F499" s="240">
        <v>3.99</v>
      </c>
      <c r="G499" s="33">
        <f>ROUNDUP(F499*Carpeta!$O$7,-2)</f>
        <v>2800</v>
      </c>
      <c r="H499" s="33">
        <f>ROUNDUP(F499*Carpeta!$O$10,-2)</f>
        <v>2600</v>
      </c>
      <c r="I499" s="2">
        <v>1</v>
      </c>
      <c r="J499" s="16">
        <f t="shared" si="25"/>
        <v>2800</v>
      </c>
      <c r="K499" s="16">
        <f t="shared" si="26"/>
        <v>2600</v>
      </c>
      <c r="L499" s="233" t="s">
        <v>3335</v>
      </c>
      <c r="M499" s="38">
        <f t="shared" si="27"/>
        <v>3.99</v>
      </c>
    </row>
    <row r="500" spans="1:13" x14ac:dyDescent="0.3">
      <c r="A500" s="21" t="s">
        <v>3285</v>
      </c>
      <c r="B500" s="232" t="s">
        <v>3182</v>
      </c>
      <c r="C500" s="6" t="s">
        <v>769</v>
      </c>
      <c r="D500" s="1" t="s">
        <v>211</v>
      </c>
      <c r="E500" s="250" t="s">
        <v>4140</v>
      </c>
      <c r="F500" s="240">
        <v>3.99</v>
      </c>
      <c r="G500" s="33">
        <f>ROUNDUP(F500*Carpeta!$O$7,-2)</f>
        <v>2800</v>
      </c>
      <c r="H500" s="33">
        <f>ROUNDUP(F500*Carpeta!$O$10,-2)</f>
        <v>2600</v>
      </c>
      <c r="I500" s="2">
        <v>2</v>
      </c>
      <c r="J500" s="16">
        <f t="shared" si="25"/>
        <v>5600</v>
      </c>
      <c r="K500" s="16">
        <f t="shared" si="26"/>
        <v>5200</v>
      </c>
      <c r="L500" s="234" t="s">
        <v>3284</v>
      </c>
      <c r="M500" s="38">
        <f t="shared" si="27"/>
        <v>7.98</v>
      </c>
    </row>
    <row r="501" spans="1:13" x14ac:dyDescent="0.3">
      <c r="A501" s="21" t="s">
        <v>3312</v>
      </c>
      <c r="B501" s="232" t="s">
        <v>3182</v>
      </c>
      <c r="C501" s="6" t="s">
        <v>769</v>
      </c>
      <c r="D501" s="1" t="s">
        <v>211</v>
      </c>
      <c r="E501" s="250" t="s">
        <v>4140</v>
      </c>
      <c r="F501" s="240">
        <v>3.99</v>
      </c>
      <c r="G501" s="33">
        <f>ROUNDUP(F501*Carpeta!$O$7,-2)</f>
        <v>2800</v>
      </c>
      <c r="H501" s="33">
        <f>ROUNDUP(F501*Carpeta!$O$10,-2)</f>
        <v>2600</v>
      </c>
      <c r="I501" s="2">
        <v>1</v>
      </c>
      <c r="J501" s="16">
        <f t="shared" si="25"/>
        <v>2800</v>
      </c>
      <c r="K501" s="16">
        <f t="shared" si="26"/>
        <v>2600</v>
      </c>
      <c r="L501" s="234" t="s">
        <v>3313</v>
      </c>
      <c r="M501" s="38">
        <f t="shared" si="27"/>
        <v>3.99</v>
      </c>
    </row>
    <row r="502" spans="1:13" x14ac:dyDescent="0.3">
      <c r="A502" s="4" t="s">
        <v>2978</v>
      </c>
      <c r="B502" s="154" t="s">
        <v>1122</v>
      </c>
      <c r="C502" s="10" t="s">
        <v>181</v>
      </c>
      <c r="D502" s="12" t="s">
        <v>208</v>
      </c>
      <c r="E502" s="250" t="s">
        <v>4139</v>
      </c>
      <c r="F502" s="240">
        <v>3.49</v>
      </c>
      <c r="G502" s="33">
        <f>ROUNDUP(F502*Carpeta!$O$7,-2)</f>
        <v>2500</v>
      </c>
      <c r="H502" s="33">
        <f>ROUNDUP(F502*Carpeta!$O$10,-2)</f>
        <v>2300</v>
      </c>
      <c r="I502" s="2">
        <v>1</v>
      </c>
      <c r="J502" s="16">
        <f t="shared" si="25"/>
        <v>2500</v>
      </c>
      <c r="K502" s="16">
        <f t="shared" si="26"/>
        <v>2300</v>
      </c>
      <c r="L502" s="39" t="s">
        <v>2979</v>
      </c>
      <c r="M502" s="38">
        <f t="shared" si="27"/>
        <v>3.49</v>
      </c>
    </row>
    <row r="503" spans="1:13" x14ac:dyDescent="0.3">
      <c r="A503" s="35" t="s">
        <v>2144</v>
      </c>
      <c r="B503" s="22" t="s">
        <v>1797</v>
      </c>
      <c r="C503" s="10" t="s">
        <v>181</v>
      </c>
      <c r="D503" s="12" t="s">
        <v>208</v>
      </c>
      <c r="E503" s="250" t="s">
        <v>4139</v>
      </c>
      <c r="F503" s="240">
        <v>3.49</v>
      </c>
      <c r="G503" s="33">
        <f>ROUNDUP(F503*Carpeta!$O$7,-2)</f>
        <v>2500</v>
      </c>
      <c r="H503" s="33">
        <f>ROUNDUP(F503*Carpeta!$O$10,-2)</f>
        <v>2300</v>
      </c>
      <c r="I503" s="2">
        <v>1</v>
      </c>
      <c r="J503" s="33">
        <f t="shared" si="25"/>
        <v>2500</v>
      </c>
      <c r="K503" s="33">
        <f t="shared" si="26"/>
        <v>2300</v>
      </c>
      <c r="L503" s="39" t="s">
        <v>2145</v>
      </c>
      <c r="M503" s="38">
        <f t="shared" si="27"/>
        <v>3.49</v>
      </c>
    </row>
    <row r="504" spans="1:13" x14ac:dyDescent="0.3">
      <c r="A504" s="4" t="s">
        <v>1802</v>
      </c>
      <c r="B504" s="165" t="s">
        <v>1136</v>
      </c>
      <c r="C504" s="10" t="s">
        <v>181</v>
      </c>
      <c r="D504" s="13" t="s">
        <v>209</v>
      </c>
      <c r="E504" s="250" t="s">
        <v>4139</v>
      </c>
      <c r="F504" s="240">
        <v>3.49</v>
      </c>
      <c r="G504" s="33">
        <f>ROUNDUP(F504*Carpeta!$O$7,-2)</f>
        <v>2500</v>
      </c>
      <c r="H504" s="33">
        <f>ROUNDUP(F504*Carpeta!$O$10,-2)</f>
        <v>2300</v>
      </c>
      <c r="I504" s="2">
        <v>1</v>
      </c>
      <c r="J504" s="16">
        <f t="shared" si="25"/>
        <v>2500</v>
      </c>
      <c r="K504" s="16">
        <f t="shared" si="26"/>
        <v>2300</v>
      </c>
      <c r="L504" s="233" t="s">
        <v>1803</v>
      </c>
      <c r="M504" s="38">
        <f t="shared" si="27"/>
        <v>3.49</v>
      </c>
    </row>
    <row r="505" spans="1:13" x14ac:dyDescent="0.3">
      <c r="A505" s="4" t="s">
        <v>5830</v>
      </c>
      <c r="B505" s="151" t="s">
        <v>1119</v>
      </c>
      <c r="C505" s="9" t="s">
        <v>182</v>
      </c>
      <c r="D505" s="11" t="s">
        <v>210</v>
      </c>
      <c r="E505" s="250" t="s">
        <v>4139</v>
      </c>
      <c r="F505" s="240">
        <v>3.49</v>
      </c>
      <c r="G505" s="33">
        <f>ROUNDUP(F505*Carpeta!$O$7,-2)</f>
        <v>2500</v>
      </c>
      <c r="H505" s="33">
        <f>ROUNDUP(F505*Carpeta!$O$10,-2)</f>
        <v>2300</v>
      </c>
      <c r="I505" s="2">
        <v>1</v>
      </c>
      <c r="J505" s="16">
        <f t="shared" si="25"/>
        <v>2500</v>
      </c>
      <c r="K505" s="16">
        <f t="shared" si="26"/>
        <v>2300</v>
      </c>
      <c r="L505" s="233" t="s">
        <v>5831</v>
      </c>
      <c r="M505" s="38">
        <f t="shared" si="27"/>
        <v>3.49</v>
      </c>
    </row>
    <row r="506" spans="1:13" x14ac:dyDescent="0.3">
      <c r="A506" s="29" t="s">
        <v>4788</v>
      </c>
      <c r="B506" s="176" t="s">
        <v>1798</v>
      </c>
      <c r="C506" s="9" t="s">
        <v>182</v>
      </c>
      <c r="D506" s="11" t="s">
        <v>210</v>
      </c>
      <c r="E506" s="250" t="s">
        <v>4139</v>
      </c>
      <c r="F506" s="240">
        <v>3.49</v>
      </c>
      <c r="G506" s="33">
        <f>ROUNDUP(F506*Carpeta!$O$7,-2)</f>
        <v>2500</v>
      </c>
      <c r="H506" s="33">
        <f>ROUNDUP(F506*Carpeta!$O$10,-2)</f>
        <v>2300</v>
      </c>
      <c r="I506" s="2">
        <v>1</v>
      </c>
      <c r="J506" s="16">
        <f t="shared" si="25"/>
        <v>2500</v>
      </c>
      <c r="K506" s="16">
        <f t="shared" si="26"/>
        <v>2300</v>
      </c>
      <c r="L506" s="233" t="s">
        <v>4789</v>
      </c>
      <c r="M506" s="38">
        <f t="shared" si="27"/>
        <v>3.49</v>
      </c>
    </row>
    <row r="507" spans="1:13" x14ac:dyDescent="0.3">
      <c r="A507" s="29" t="s">
        <v>3166</v>
      </c>
      <c r="B507" s="137" t="s">
        <v>1098</v>
      </c>
      <c r="C507" s="9" t="s">
        <v>182</v>
      </c>
      <c r="D507" s="12" t="s">
        <v>208</v>
      </c>
      <c r="E507" s="250" t="s">
        <v>4139</v>
      </c>
      <c r="F507" s="240">
        <v>3.49</v>
      </c>
      <c r="G507" s="33">
        <f>ROUNDUP(F507*Carpeta!$O$7,-2)</f>
        <v>2500</v>
      </c>
      <c r="H507" s="33">
        <f>ROUNDUP(F507*Carpeta!$O$10,-2)</f>
        <v>2300</v>
      </c>
      <c r="I507" s="2">
        <v>1</v>
      </c>
      <c r="J507" s="16">
        <f t="shared" si="25"/>
        <v>2500</v>
      </c>
      <c r="K507" s="16">
        <f t="shared" si="26"/>
        <v>2300</v>
      </c>
      <c r="L507" s="233" t="s">
        <v>3167</v>
      </c>
      <c r="M507" s="38">
        <f t="shared" si="27"/>
        <v>3.49</v>
      </c>
    </row>
    <row r="508" spans="1:13" x14ac:dyDescent="0.3">
      <c r="A508" s="4" t="s">
        <v>3797</v>
      </c>
      <c r="B508" s="143" t="s">
        <v>1105</v>
      </c>
      <c r="C508" s="9" t="s">
        <v>182</v>
      </c>
      <c r="D508" s="12" t="s">
        <v>208</v>
      </c>
      <c r="E508" s="250" t="s">
        <v>4139</v>
      </c>
      <c r="F508" s="240">
        <v>3.49</v>
      </c>
      <c r="G508" s="33">
        <f>ROUNDUP(F508*Carpeta!$O$7,-2)</f>
        <v>2500</v>
      </c>
      <c r="H508" s="33">
        <f>ROUNDUP(F508*Carpeta!$O$10,-2)</f>
        <v>2300</v>
      </c>
      <c r="I508" s="2">
        <v>1</v>
      </c>
      <c r="J508" s="16">
        <f t="shared" si="25"/>
        <v>2500</v>
      </c>
      <c r="K508" s="16">
        <f t="shared" si="26"/>
        <v>2300</v>
      </c>
      <c r="L508" s="233" t="s">
        <v>3796</v>
      </c>
      <c r="M508" s="38">
        <f t="shared" si="27"/>
        <v>3.49</v>
      </c>
    </row>
    <row r="509" spans="1:13" x14ac:dyDescent="0.3">
      <c r="A509" s="4" t="s">
        <v>36</v>
      </c>
      <c r="B509" s="147" t="s">
        <v>1110</v>
      </c>
      <c r="C509" s="9" t="s">
        <v>182</v>
      </c>
      <c r="D509" s="12" t="s">
        <v>208</v>
      </c>
      <c r="E509" s="250" t="s">
        <v>4139</v>
      </c>
      <c r="F509" s="240">
        <v>3.49</v>
      </c>
      <c r="G509" s="33">
        <f>ROUNDUP(F509*Carpeta!$O$7,-2)</f>
        <v>2500</v>
      </c>
      <c r="H509" s="33">
        <f>ROUNDUP(F509*Carpeta!$O$10,-2)</f>
        <v>2300</v>
      </c>
      <c r="I509" s="2">
        <v>1</v>
      </c>
      <c r="J509" s="33">
        <f t="shared" si="25"/>
        <v>2500</v>
      </c>
      <c r="K509" s="33">
        <f t="shared" si="26"/>
        <v>2300</v>
      </c>
      <c r="L509" s="234" t="s">
        <v>253</v>
      </c>
      <c r="M509" s="38">
        <f t="shared" si="27"/>
        <v>3.49</v>
      </c>
    </row>
    <row r="510" spans="1:13" x14ac:dyDescent="0.3">
      <c r="A510" s="29" t="s">
        <v>2079</v>
      </c>
      <c r="B510" s="155" t="s">
        <v>1123</v>
      </c>
      <c r="C510" s="9" t="s">
        <v>182</v>
      </c>
      <c r="D510" s="12" t="s">
        <v>208</v>
      </c>
      <c r="E510" s="250" t="s">
        <v>4139</v>
      </c>
      <c r="F510" s="240">
        <v>3.49</v>
      </c>
      <c r="G510" s="33">
        <f>ROUNDUP(F510*Carpeta!$O$7,-2)</f>
        <v>2500</v>
      </c>
      <c r="H510" s="33">
        <f>ROUNDUP(F510*Carpeta!$O$10,-2)</f>
        <v>2300</v>
      </c>
      <c r="I510" s="2">
        <v>1</v>
      </c>
      <c r="J510" s="16">
        <f t="shared" ref="J510:J573" si="28">G510*I510</f>
        <v>2500</v>
      </c>
      <c r="K510" s="16">
        <f t="shared" ref="K510:K573" si="29">H510*I510</f>
        <v>2300</v>
      </c>
      <c r="L510" s="233" t="s">
        <v>4530</v>
      </c>
      <c r="M510" s="38">
        <f t="shared" si="27"/>
        <v>3.49</v>
      </c>
    </row>
    <row r="511" spans="1:13" x14ac:dyDescent="0.3">
      <c r="A511" s="4" t="s">
        <v>372</v>
      </c>
      <c r="B511" s="145" t="s">
        <v>1107</v>
      </c>
      <c r="C511" s="9" t="s">
        <v>182</v>
      </c>
      <c r="D511" s="1" t="s">
        <v>211</v>
      </c>
      <c r="E511" s="250" t="s">
        <v>4139</v>
      </c>
      <c r="F511" s="240">
        <v>3.49</v>
      </c>
      <c r="G511" s="33">
        <f>ROUNDUP(F511*Carpeta!$O$7,-2)</f>
        <v>2500</v>
      </c>
      <c r="H511" s="33">
        <f>ROUNDUP(F511*Carpeta!$O$10,-2)</f>
        <v>2300</v>
      </c>
      <c r="I511" s="2">
        <v>4</v>
      </c>
      <c r="J511" s="16">
        <f t="shared" si="28"/>
        <v>10000</v>
      </c>
      <c r="K511" s="16">
        <f t="shared" si="29"/>
        <v>9200</v>
      </c>
      <c r="L511" s="234" t="s">
        <v>371</v>
      </c>
      <c r="M511" s="38">
        <f t="shared" si="27"/>
        <v>13.96</v>
      </c>
    </row>
    <row r="512" spans="1:13" x14ac:dyDescent="0.3">
      <c r="A512" s="29" t="s">
        <v>372</v>
      </c>
      <c r="B512" s="165" t="s">
        <v>1136</v>
      </c>
      <c r="C512" s="9" t="s">
        <v>182</v>
      </c>
      <c r="D512" s="1" t="s">
        <v>211</v>
      </c>
      <c r="E512" s="250" t="s">
        <v>4139</v>
      </c>
      <c r="F512" s="240">
        <v>3.49</v>
      </c>
      <c r="G512" s="33">
        <f>ROUNDUP(F512*Carpeta!$O$7,-2)</f>
        <v>2500</v>
      </c>
      <c r="H512" s="33">
        <f>ROUNDUP(F512*Carpeta!$O$10,-2)</f>
        <v>2300</v>
      </c>
      <c r="I512" s="2">
        <v>1</v>
      </c>
      <c r="J512" s="33">
        <f t="shared" si="28"/>
        <v>2500</v>
      </c>
      <c r="K512" s="33">
        <f t="shared" si="29"/>
        <v>2300</v>
      </c>
      <c r="L512" s="233" t="s">
        <v>4118</v>
      </c>
      <c r="M512" s="38">
        <f t="shared" si="27"/>
        <v>3.49</v>
      </c>
    </row>
    <row r="513" spans="1:13" x14ac:dyDescent="0.3">
      <c r="A513" s="4" t="s">
        <v>3354</v>
      </c>
      <c r="B513" s="64" t="s">
        <v>1078</v>
      </c>
      <c r="C513" s="22" t="s">
        <v>183</v>
      </c>
      <c r="D513" s="12" t="s">
        <v>208</v>
      </c>
      <c r="E513" s="250" t="s">
        <v>4139</v>
      </c>
      <c r="F513" s="240">
        <v>3.49</v>
      </c>
      <c r="G513" s="33">
        <f>ROUNDUP(F513*Carpeta!$O$7,-2)</f>
        <v>2500</v>
      </c>
      <c r="H513" s="33">
        <f>ROUNDUP(F513*Carpeta!$O$10,-2)</f>
        <v>2300</v>
      </c>
      <c r="I513" s="2">
        <v>1</v>
      </c>
      <c r="J513" s="16">
        <f t="shared" si="28"/>
        <v>2500</v>
      </c>
      <c r="K513" s="16">
        <f t="shared" si="29"/>
        <v>2300</v>
      </c>
      <c r="L513" s="234" t="s">
        <v>3353</v>
      </c>
      <c r="M513" s="170">
        <f t="shared" si="27"/>
        <v>3.49</v>
      </c>
    </row>
    <row r="514" spans="1:13" x14ac:dyDescent="0.3">
      <c r="A514" s="29" t="s">
        <v>3018</v>
      </c>
      <c r="B514" s="148" t="s">
        <v>1111</v>
      </c>
      <c r="C514" s="22" t="s">
        <v>183</v>
      </c>
      <c r="D514" s="12" t="s">
        <v>208</v>
      </c>
      <c r="E514" s="250" t="s">
        <v>4139</v>
      </c>
      <c r="F514" s="240">
        <v>3.49</v>
      </c>
      <c r="G514" s="33">
        <f>ROUNDUP(F514*Carpeta!$O$7,-2)</f>
        <v>2500</v>
      </c>
      <c r="H514" s="33">
        <f>ROUNDUP(F514*Carpeta!$O$10,-2)</f>
        <v>2300</v>
      </c>
      <c r="I514" s="2">
        <v>1</v>
      </c>
      <c r="J514" s="16">
        <f t="shared" si="28"/>
        <v>2500</v>
      </c>
      <c r="K514" s="16">
        <f t="shared" si="29"/>
        <v>2300</v>
      </c>
      <c r="L514" s="234" t="s">
        <v>3091</v>
      </c>
      <c r="M514" s="38">
        <f t="shared" si="27"/>
        <v>3.49</v>
      </c>
    </row>
    <row r="515" spans="1:13" x14ac:dyDescent="0.3">
      <c r="A515" s="29" t="s">
        <v>5392</v>
      </c>
      <c r="B515" s="160" t="s">
        <v>1129</v>
      </c>
      <c r="C515" s="22" t="s">
        <v>183</v>
      </c>
      <c r="D515" s="12" t="s">
        <v>208</v>
      </c>
      <c r="E515" s="250" t="s">
        <v>4139</v>
      </c>
      <c r="F515" s="240">
        <v>3.49</v>
      </c>
      <c r="G515" s="33">
        <f>ROUNDUP(F515*Carpeta!$O$7,-2)</f>
        <v>2500</v>
      </c>
      <c r="H515" s="33">
        <f>ROUNDUP(F515*Carpeta!$O$10,-2)</f>
        <v>2300</v>
      </c>
      <c r="I515" s="2">
        <v>1</v>
      </c>
      <c r="J515" s="16">
        <f t="shared" si="28"/>
        <v>2500</v>
      </c>
      <c r="K515" s="16">
        <f t="shared" si="29"/>
        <v>2300</v>
      </c>
      <c r="L515" s="233" t="s">
        <v>5393</v>
      </c>
      <c r="M515" s="38">
        <f t="shared" si="27"/>
        <v>3.49</v>
      </c>
    </row>
    <row r="516" spans="1:13" x14ac:dyDescent="0.3">
      <c r="A516" s="4" t="s">
        <v>3018</v>
      </c>
      <c r="B516" s="223" t="s">
        <v>2825</v>
      </c>
      <c r="C516" s="22" t="s">
        <v>183</v>
      </c>
      <c r="D516" s="12" t="s">
        <v>208</v>
      </c>
      <c r="E516" s="250" t="s">
        <v>4139</v>
      </c>
      <c r="F516" s="240">
        <v>3.49</v>
      </c>
      <c r="G516" s="33">
        <f>ROUNDUP(F516*Carpeta!$O$7,-2)</f>
        <v>2500</v>
      </c>
      <c r="H516" s="33">
        <f>ROUNDUP(F516*Carpeta!$O$10,-2)</f>
        <v>2300</v>
      </c>
      <c r="I516" s="2">
        <v>1</v>
      </c>
      <c r="J516" s="33">
        <f t="shared" si="28"/>
        <v>2500</v>
      </c>
      <c r="K516" s="33">
        <f t="shared" si="29"/>
        <v>2300</v>
      </c>
      <c r="L516" s="234" t="s">
        <v>5925</v>
      </c>
      <c r="M516" s="170">
        <f t="shared" ref="M516:M579" si="30">F516*I516</f>
        <v>3.49</v>
      </c>
    </row>
    <row r="517" spans="1:13" x14ac:dyDescent="0.3">
      <c r="A517" s="4" t="s">
        <v>3428</v>
      </c>
      <c r="B517" s="193" t="s">
        <v>2332</v>
      </c>
      <c r="C517" s="22" t="s">
        <v>183</v>
      </c>
      <c r="D517" s="1" t="s">
        <v>211</v>
      </c>
      <c r="E517" s="250" t="s">
        <v>4139</v>
      </c>
      <c r="F517" s="240">
        <v>3.49</v>
      </c>
      <c r="G517" s="33">
        <f>ROUNDUP(F517*Carpeta!$O$7,-2)</f>
        <v>2500</v>
      </c>
      <c r="H517" s="33">
        <f>ROUNDUP(F517*Carpeta!$O$10,-2)</f>
        <v>2300</v>
      </c>
      <c r="I517" s="2">
        <v>2</v>
      </c>
      <c r="J517" s="16">
        <f t="shared" si="28"/>
        <v>5000</v>
      </c>
      <c r="K517" s="16">
        <f t="shared" si="29"/>
        <v>4600</v>
      </c>
      <c r="L517" s="39" t="s">
        <v>3429</v>
      </c>
      <c r="M517" s="38">
        <f t="shared" si="30"/>
        <v>6.98</v>
      </c>
    </row>
    <row r="518" spans="1:13" x14ac:dyDescent="0.3">
      <c r="A518" s="35" t="s">
        <v>5682</v>
      </c>
      <c r="B518" s="275" t="s">
        <v>5622</v>
      </c>
      <c r="C518" s="8" t="s">
        <v>184</v>
      </c>
      <c r="D518" s="11" t="s">
        <v>210</v>
      </c>
      <c r="E518" s="250" t="s">
        <v>4139</v>
      </c>
      <c r="F518" s="240">
        <v>3.49</v>
      </c>
      <c r="G518" s="33">
        <f>ROUNDUP(F518*Carpeta!$O$7,-2)</f>
        <v>2500</v>
      </c>
      <c r="H518" s="33">
        <f>ROUNDUP(F518*Carpeta!$O$10,-2)</f>
        <v>2300</v>
      </c>
      <c r="I518" s="2">
        <v>1</v>
      </c>
      <c r="J518" s="16">
        <f t="shared" si="28"/>
        <v>2500</v>
      </c>
      <c r="K518" s="16">
        <f t="shared" si="29"/>
        <v>2300</v>
      </c>
      <c r="L518" s="233" t="s">
        <v>5698</v>
      </c>
      <c r="M518" s="38">
        <f t="shared" si="30"/>
        <v>3.49</v>
      </c>
    </row>
    <row r="519" spans="1:13" x14ac:dyDescent="0.3">
      <c r="A519" s="29" t="s">
        <v>5682</v>
      </c>
      <c r="B519" s="275" t="s">
        <v>5622</v>
      </c>
      <c r="C519" s="8" t="s">
        <v>184</v>
      </c>
      <c r="D519" s="11" t="s">
        <v>210</v>
      </c>
      <c r="E519" s="250" t="s">
        <v>4139</v>
      </c>
      <c r="F519" s="240">
        <v>3.49</v>
      </c>
      <c r="G519" s="33">
        <f>ROUNDUP(F519*Carpeta!$O$7,-2)</f>
        <v>2500</v>
      </c>
      <c r="H519" s="33">
        <f>ROUNDUP(F519*Carpeta!$O$10,-2)</f>
        <v>2300</v>
      </c>
      <c r="I519" s="2">
        <v>2</v>
      </c>
      <c r="J519" s="16">
        <f t="shared" si="28"/>
        <v>5000</v>
      </c>
      <c r="K519" s="16">
        <f t="shared" si="29"/>
        <v>4600</v>
      </c>
      <c r="L519" s="233" t="s">
        <v>5681</v>
      </c>
      <c r="M519" s="38">
        <f t="shared" si="30"/>
        <v>6.98</v>
      </c>
    </row>
    <row r="520" spans="1:13" x14ac:dyDescent="0.3">
      <c r="A520" s="35" t="s">
        <v>2474</v>
      </c>
      <c r="B520" s="193" t="s">
        <v>2332</v>
      </c>
      <c r="C520" s="8" t="s">
        <v>184</v>
      </c>
      <c r="D520" s="12" t="s">
        <v>208</v>
      </c>
      <c r="E520" s="250" t="s">
        <v>4139</v>
      </c>
      <c r="F520" s="240">
        <v>3.49</v>
      </c>
      <c r="G520" s="33">
        <f>ROUNDUP(F520*Carpeta!$O$7,-2)</f>
        <v>2500</v>
      </c>
      <c r="H520" s="33">
        <f>ROUNDUP(F520*Carpeta!$O$10,-2)</f>
        <v>2300</v>
      </c>
      <c r="I520" s="2">
        <v>1</v>
      </c>
      <c r="J520" s="16">
        <f t="shared" si="28"/>
        <v>2500</v>
      </c>
      <c r="K520" s="16">
        <f t="shared" si="29"/>
        <v>2300</v>
      </c>
      <c r="L520" s="234" t="s">
        <v>2475</v>
      </c>
      <c r="M520" s="170">
        <f t="shared" si="30"/>
        <v>3.49</v>
      </c>
    </row>
    <row r="521" spans="1:13" x14ac:dyDescent="0.3">
      <c r="A521" s="29" t="s">
        <v>5561</v>
      </c>
      <c r="B521" s="193" t="s">
        <v>2333</v>
      </c>
      <c r="C521" s="19" t="s">
        <v>185</v>
      </c>
      <c r="D521" s="12" t="s">
        <v>208</v>
      </c>
      <c r="E521" s="250" t="s">
        <v>4139</v>
      </c>
      <c r="F521" s="240">
        <v>3.49</v>
      </c>
      <c r="G521" s="33">
        <f>ROUNDUP(F521*Carpeta!$O$7,-2)</f>
        <v>2500</v>
      </c>
      <c r="H521" s="33">
        <f>ROUNDUP(F521*Carpeta!$O$10,-2)</f>
        <v>2300</v>
      </c>
      <c r="I521" s="2">
        <v>1</v>
      </c>
      <c r="J521" s="33">
        <f t="shared" si="28"/>
        <v>2500</v>
      </c>
      <c r="K521" s="33">
        <f t="shared" si="29"/>
        <v>2300</v>
      </c>
      <c r="L521" s="251" t="s">
        <v>5560</v>
      </c>
      <c r="M521" s="38">
        <f t="shared" si="30"/>
        <v>3.49</v>
      </c>
    </row>
    <row r="522" spans="1:13" x14ac:dyDescent="0.3">
      <c r="A522" s="29" t="s">
        <v>3704</v>
      </c>
      <c r="B522" s="193" t="s">
        <v>2333</v>
      </c>
      <c r="C522" s="19" t="s">
        <v>185</v>
      </c>
      <c r="D522" s="12" t="s">
        <v>208</v>
      </c>
      <c r="E522" s="250" t="s">
        <v>4139</v>
      </c>
      <c r="F522" s="240">
        <v>3.49</v>
      </c>
      <c r="G522" s="33">
        <f>ROUNDUP(F522*Carpeta!$O$7,-2)</f>
        <v>2500</v>
      </c>
      <c r="H522" s="33">
        <f>ROUNDUP(F522*Carpeta!$O$10,-2)</f>
        <v>2300</v>
      </c>
      <c r="I522" s="2">
        <v>1</v>
      </c>
      <c r="J522" s="16">
        <f t="shared" si="28"/>
        <v>2500</v>
      </c>
      <c r="K522" s="16">
        <f t="shared" si="29"/>
        <v>2300</v>
      </c>
      <c r="L522" s="234" t="s">
        <v>3703</v>
      </c>
      <c r="M522" s="38">
        <f t="shared" si="30"/>
        <v>3.49</v>
      </c>
    </row>
    <row r="523" spans="1:13" x14ac:dyDescent="0.3">
      <c r="A523" s="29" t="s">
        <v>2844</v>
      </c>
      <c r="B523" s="93" t="s">
        <v>1023</v>
      </c>
      <c r="C523" s="19" t="s">
        <v>185</v>
      </c>
      <c r="D523" s="13" t="s">
        <v>209</v>
      </c>
      <c r="E523" s="250" t="s">
        <v>4139</v>
      </c>
      <c r="F523" s="240">
        <v>3.49</v>
      </c>
      <c r="G523" s="33">
        <f>ROUNDUP(F523*Carpeta!$O$7,-2)</f>
        <v>2500</v>
      </c>
      <c r="H523" s="33">
        <f>ROUNDUP(F523*Carpeta!$O$10,-2)</f>
        <v>2300</v>
      </c>
      <c r="I523" s="2">
        <v>1</v>
      </c>
      <c r="J523" s="16">
        <f t="shared" si="28"/>
        <v>2500</v>
      </c>
      <c r="K523" s="16">
        <f t="shared" si="29"/>
        <v>2300</v>
      </c>
      <c r="L523" s="233" t="s">
        <v>2845</v>
      </c>
      <c r="M523" s="38">
        <f t="shared" si="30"/>
        <v>3.49</v>
      </c>
    </row>
    <row r="524" spans="1:13" x14ac:dyDescent="0.3">
      <c r="A524" s="29" t="s">
        <v>3699</v>
      </c>
      <c r="B524" s="193" t="s">
        <v>2333</v>
      </c>
      <c r="C524" s="19" t="s">
        <v>185</v>
      </c>
      <c r="D524" s="1" t="s">
        <v>211</v>
      </c>
      <c r="E524" s="250" t="s">
        <v>4139</v>
      </c>
      <c r="F524" s="240">
        <v>3.49</v>
      </c>
      <c r="G524" s="33">
        <f>ROUNDUP(F524*Carpeta!$O$7,-2)</f>
        <v>2500</v>
      </c>
      <c r="H524" s="33">
        <f>ROUNDUP(F524*Carpeta!$O$10,-2)</f>
        <v>2300</v>
      </c>
      <c r="I524" s="2">
        <v>1</v>
      </c>
      <c r="J524" s="16">
        <f t="shared" si="28"/>
        <v>2500</v>
      </c>
      <c r="K524" s="16">
        <f t="shared" si="29"/>
        <v>2300</v>
      </c>
      <c r="L524" s="234" t="s">
        <v>3700</v>
      </c>
      <c r="M524" s="38">
        <f t="shared" si="30"/>
        <v>3.49</v>
      </c>
    </row>
    <row r="525" spans="1:13" x14ac:dyDescent="0.3">
      <c r="A525" s="4" t="s">
        <v>2114</v>
      </c>
      <c r="B525" s="144" t="s">
        <v>1106</v>
      </c>
      <c r="C525" s="4" t="s">
        <v>629</v>
      </c>
      <c r="D525" s="12" t="s">
        <v>208</v>
      </c>
      <c r="E525" s="250" t="s">
        <v>4139</v>
      </c>
      <c r="F525" s="240">
        <v>3.49</v>
      </c>
      <c r="G525" s="33">
        <f>ROUNDUP(F525*Carpeta!$O$7,-2)</f>
        <v>2500</v>
      </c>
      <c r="H525" s="33">
        <f>ROUNDUP(F525*Carpeta!$O$10,-2)</f>
        <v>2300</v>
      </c>
      <c r="I525" s="2">
        <v>1</v>
      </c>
      <c r="J525" s="16">
        <f t="shared" si="28"/>
        <v>2500</v>
      </c>
      <c r="K525" s="16">
        <f t="shared" si="29"/>
        <v>2300</v>
      </c>
      <c r="L525" s="234" t="s">
        <v>2115</v>
      </c>
      <c r="M525" s="38">
        <f t="shared" si="30"/>
        <v>3.49</v>
      </c>
    </row>
    <row r="526" spans="1:13" x14ac:dyDescent="0.3">
      <c r="A526" s="29" t="s">
        <v>5664</v>
      </c>
      <c r="B526" s="275" t="s">
        <v>5630</v>
      </c>
      <c r="C526" s="22" t="s">
        <v>651</v>
      </c>
      <c r="D526" s="12" t="s">
        <v>208</v>
      </c>
      <c r="E526" s="250" t="s">
        <v>4139</v>
      </c>
      <c r="F526" s="240">
        <v>3.49</v>
      </c>
      <c r="G526" s="33">
        <f>ROUNDUP(F526*Carpeta!$O$7,-2)</f>
        <v>2500</v>
      </c>
      <c r="H526" s="33">
        <f>ROUNDUP(F526*Carpeta!$O$10,-2)</f>
        <v>2300</v>
      </c>
      <c r="I526" s="2">
        <v>1</v>
      </c>
      <c r="J526" s="16">
        <f t="shared" si="28"/>
        <v>2500</v>
      </c>
      <c r="K526" s="16">
        <f t="shared" si="29"/>
        <v>2300</v>
      </c>
      <c r="L526" s="233" t="s">
        <v>5663</v>
      </c>
      <c r="M526" s="38">
        <f t="shared" si="30"/>
        <v>3.49</v>
      </c>
    </row>
    <row r="527" spans="1:13" x14ac:dyDescent="0.3">
      <c r="A527" s="4" t="s">
        <v>2073</v>
      </c>
      <c r="B527" s="155" t="s">
        <v>1123</v>
      </c>
      <c r="C527" s="14" t="s">
        <v>767</v>
      </c>
      <c r="D527" s="12" t="s">
        <v>208</v>
      </c>
      <c r="E527" s="250" t="s">
        <v>4139</v>
      </c>
      <c r="F527" s="240">
        <v>3.49</v>
      </c>
      <c r="G527" s="33">
        <f>ROUNDUP(F527*Carpeta!$O$7,-2)</f>
        <v>2500</v>
      </c>
      <c r="H527" s="33">
        <f>ROUNDUP(F527*Carpeta!$O$10,-2)</f>
        <v>2300</v>
      </c>
      <c r="I527" s="2">
        <v>2</v>
      </c>
      <c r="J527" s="33">
        <f t="shared" si="28"/>
        <v>5000</v>
      </c>
      <c r="K527" s="33">
        <f t="shared" si="29"/>
        <v>4600</v>
      </c>
      <c r="L527" s="234" t="s">
        <v>2072</v>
      </c>
      <c r="M527" s="38">
        <f t="shared" si="30"/>
        <v>6.98</v>
      </c>
    </row>
    <row r="528" spans="1:13" x14ac:dyDescent="0.3">
      <c r="A528" s="4" t="s">
        <v>93</v>
      </c>
      <c r="B528" s="155" t="s">
        <v>1123</v>
      </c>
      <c r="C528" s="14" t="s">
        <v>767</v>
      </c>
      <c r="D528" s="12" t="s">
        <v>208</v>
      </c>
      <c r="E528" s="250" t="s">
        <v>4139</v>
      </c>
      <c r="F528" s="240">
        <v>3.49</v>
      </c>
      <c r="G528" s="33">
        <f>ROUNDUP(F528*Carpeta!$O$7,-2)</f>
        <v>2500</v>
      </c>
      <c r="H528" s="33">
        <f>ROUNDUP(F528*Carpeta!$O$10,-2)</f>
        <v>2300</v>
      </c>
      <c r="I528" s="2">
        <v>1</v>
      </c>
      <c r="J528" s="33">
        <f t="shared" si="28"/>
        <v>2500</v>
      </c>
      <c r="K528" s="33">
        <f t="shared" si="29"/>
        <v>2300</v>
      </c>
      <c r="L528" s="234" t="s">
        <v>143</v>
      </c>
      <c r="M528" s="38">
        <f t="shared" si="30"/>
        <v>3.49</v>
      </c>
    </row>
    <row r="529" spans="1:13" x14ac:dyDescent="0.3">
      <c r="A529" s="4" t="s">
        <v>4458</v>
      </c>
      <c r="B529" s="252" t="s">
        <v>4793</v>
      </c>
      <c r="C529" s="14" t="s">
        <v>767</v>
      </c>
      <c r="D529" s="12" t="s">
        <v>208</v>
      </c>
      <c r="E529" s="250" t="s">
        <v>4139</v>
      </c>
      <c r="F529" s="240">
        <v>3.49</v>
      </c>
      <c r="G529" s="33">
        <f>ROUNDUP(F529*Carpeta!$O$7,-2)</f>
        <v>2500</v>
      </c>
      <c r="H529" s="33">
        <f>ROUNDUP(F529*Carpeta!$O$10,-2)</f>
        <v>2300</v>
      </c>
      <c r="I529" s="2">
        <v>1</v>
      </c>
      <c r="J529" s="16">
        <f t="shared" si="28"/>
        <v>2500</v>
      </c>
      <c r="K529" s="16">
        <f t="shared" si="29"/>
        <v>2300</v>
      </c>
      <c r="L529" s="39" t="s">
        <v>4459</v>
      </c>
      <c r="M529" s="38">
        <f t="shared" si="30"/>
        <v>3.49</v>
      </c>
    </row>
    <row r="530" spans="1:13" x14ac:dyDescent="0.3">
      <c r="A530" s="29" t="s">
        <v>1443</v>
      </c>
      <c r="B530" s="139" t="s">
        <v>1101</v>
      </c>
      <c r="C530" s="6" t="s">
        <v>769</v>
      </c>
      <c r="D530" s="12" t="s">
        <v>208</v>
      </c>
      <c r="E530" s="250" t="s">
        <v>4139</v>
      </c>
      <c r="F530" s="240">
        <v>3.49</v>
      </c>
      <c r="G530" s="33">
        <f>ROUNDUP(F530*Carpeta!$O$7,-2)</f>
        <v>2500</v>
      </c>
      <c r="H530" s="33">
        <f>ROUNDUP(F530*Carpeta!$O$10,-2)</f>
        <v>2300</v>
      </c>
      <c r="I530" s="2">
        <v>2</v>
      </c>
      <c r="J530" s="16">
        <f t="shared" si="28"/>
        <v>5000</v>
      </c>
      <c r="K530" s="16">
        <f t="shared" si="29"/>
        <v>4600</v>
      </c>
      <c r="L530" s="233" t="s">
        <v>1442</v>
      </c>
      <c r="M530" s="38">
        <f t="shared" si="30"/>
        <v>6.98</v>
      </c>
    </row>
    <row r="531" spans="1:13" x14ac:dyDescent="0.3">
      <c r="A531" s="29" t="s">
        <v>3337</v>
      </c>
      <c r="B531" s="139" t="s">
        <v>1101</v>
      </c>
      <c r="C531" s="6" t="s">
        <v>769</v>
      </c>
      <c r="D531" s="12" t="s">
        <v>208</v>
      </c>
      <c r="E531" s="250" t="s">
        <v>4139</v>
      </c>
      <c r="F531" s="240">
        <v>3.49</v>
      </c>
      <c r="G531" s="33">
        <f>ROUNDUP(F531*Carpeta!$O$7,-2)</f>
        <v>2500</v>
      </c>
      <c r="H531" s="33">
        <f>ROUNDUP(F531*Carpeta!$O$10,-2)</f>
        <v>2300</v>
      </c>
      <c r="I531" s="2">
        <v>1</v>
      </c>
      <c r="J531" s="16">
        <f t="shared" si="28"/>
        <v>2500</v>
      </c>
      <c r="K531" s="16">
        <f t="shared" si="29"/>
        <v>2300</v>
      </c>
      <c r="L531" s="233" t="s">
        <v>3336</v>
      </c>
      <c r="M531" s="38">
        <f t="shared" si="30"/>
        <v>3.49</v>
      </c>
    </row>
    <row r="532" spans="1:13" x14ac:dyDescent="0.3">
      <c r="A532" s="29" t="s">
        <v>1441</v>
      </c>
      <c r="B532" s="139" t="s">
        <v>1101</v>
      </c>
      <c r="C532" s="6" t="s">
        <v>769</v>
      </c>
      <c r="D532" s="12" t="s">
        <v>208</v>
      </c>
      <c r="E532" s="250" t="s">
        <v>4139</v>
      </c>
      <c r="F532" s="240">
        <v>3.49</v>
      </c>
      <c r="G532" s="33">
        <f>ROUNDUP(F532*Carpeta!$O$7,-2)</f>
        <v>2500</v>
      </c>
      <c r="H532" s="33">
        <f>ROUNDUP(F532*Carpeta!$O$10,-2)</f>
        <v>2300</v>
      </c>
      <c r="I532" s="2">
        <v>1</v>
      </c>
      <c r="J532" s="16">
        <f t="shared" si="28"/>
        <v>2500</v>
      </c>
      <c r="K532" s="16">
        <f t="shared" si="29"/>
        <v>2300</v>
      </c>
      <c r="L532" s="233" t="s">
        <v>1440</v>
      </c>
      <c r="M532" s="38">
        <f t="shared" si="30"/>
        <v>3.49</v>
      </c>
    </row>
    <row r="533" spans="1:13" x14ac:dyDescent="0.3">
      <c r="A533" s="4" t="s">
        <v>3790</v>
      </c>
      <c r="B533" s="143" t="s">
        <v>1105</v>
      </c>
      <c r="C533" s="6" t="s">
        <v>769</v>
      </c>
      <c r="D533" s="12" t="s">
        <v>208</v>
      </c>
      <c r="E533" s="250" t="s">
        <v>4139</v>
      </c>
      <c r="F533" s="240">
        <v>3.49</v>
      </c>
      <c r="G533" s="33">
        <f>ROUNDUP(F533*Carpeta!$O$7,-2)</f>
        <v>2500</v>
      </c>
      <c r="H533" s="33">
        <f>ROUNDUP(F533*Carpeta!$O$10,-2)</f>
        <v>2300</v>
      </c>
      <c r="I533" s="2">
        <v>1</v>
      </c>
      <c r="J533" s="16">
        <f t="shared" si="28"/>
        <v>2500</v>
      </c>
      <c r="K533" s="16">
        <f t="shared" si="29"/>
        <v>2300</v>
      </c>
      <c r="L533" s="233" t="s">
        <v>3791</v>
      </c>
      <c r="M533" s="38">
        <f t="shared" si="30"/>
        <v>3.49</v>
      </c>
    </row>
    <row r="534" spans="1:13" x14ac:dyDescent="0.3">
      <c r="A534" s="29" t="s">
        <v>1233</v>
      </c>
      <c r="B534" s="176" t="s">
        <v>1798</v>
      </c>
      <c r="C534" s="6" t="s">
        <v>769</v>
      </c>
      <c r="D534" s="12" t="s">
        <v>208</v>
      </c>
      <c r="E534" s="250" t="s">
        <v>4139</v>
      </c>
      <c r="F534" s="240">
        <v>3.49</v>
      </c>
      <c r="G534" s="33">
        <f>ROUNDUP(F534*Carpeta!$O$7,-2)</f>
        <v>2500</v>
      </c>
      <c r="H534" s="33">
        <f>ROUNDUP(F534*Carpeta!$O$10,-2)</f>
        <v>2300</v>
      </c>
      <c r="I534" s="2">
        <v>1</v>
      </c>
      <c r="J534" s="16">
        <f t="shared" si="28"/>
        <v>2500</v>
      </c>
      <c r="K534" s="16">
        <f t="shared" si="29"/>
        <v>2300</v>
      </c>
      <c r="L534" s="233" t="s">
        <v>3174</v>
      </c>
      <c r="M534" s="38">
        <f t="shared" si="30"/>
        <v>3.49</v>
      </c>
    </row>
    <row r="535" spans="1:13" x14ac:dyDescent="0.3">
      <c r="A535" s="35" t="s">
        <v>2408</v>
      </c>
      <c r="B535" s="193" t="s">
        <v>2332</v>
      </c>
      <c r="C535" s="6" t="s">
        <v>769</v>
      </c>
      <c r="D535" s="12" t="s">
        <v>208</v>
      </c>
      <c r="E535" s="250" t="s">
        <v>4139</v>
      </c>
      <c r="F535" s="240">
        <v>3.49</v>
      </c>
      <c r="G535" s="33">
        <f>ROUNDUP(F535*Carpeta!$O$7,-2)</f>
        <v>2500</v>
      </c>
      <c r="H535" s="33">
        <f>ROUNDUP(F535*Carpeta!$O$10,-2)</f>
        <v>2300</v>
      </c>
      <c r="I535" s="2">
        <v>1</v>
      </c>
      <c r="J535" s="16">
        <f t="shared" si="28"/>
        <v>2500</v>
      </c>
      <c r="K535" s="16">
        <f t="shared" si="29"/>
        <v>2300</v>
      </c>
      <c r="L535" s="234" t="s">
        <v>2410</v>
      </c>
      <c r="M535" s="38">
        <f t="shared" si="30"/>
        <v>3.49</v>
      </c>
    </row>
    <row r="536" spans="1:13" x14ac:dyDescent="0.3">
      <c r="A536" s="4" t="s">
        <v>3199</v>
      </c>
      <c r="B536" s="232" t="s">
        <v>3182</v>
      </c>
      <c r="C536" s="6" t="s">
        <v>769</v>
      </c>
      <c r="D536" s="12" t="s">
        <v>208</v>
      </c>
      <c r="E536" s="250" t="s">
        <v>4139</v>
      </c>
      <c r="F536" s="240">
        <v>3.49</v>
      </c>
      <c r="G536" s="33">
        <f>ROUNDUP(F536*Carpeta!$O$7,-2)</f>
        <v>2500</v>
      </c>
      <c r="H536" s="33">
        <f>ROUNDUP(F536*Carpeta!$O$10,-2)</f>
        <v>2300</v>
      </c>
      <c r="I536" s="2">
        <v>2</v>
      </c>
      <c r="J536" s="16">
        <f t="shared" si="28"/>
        <v>5000</v>
      </c>
      <c r="K536" s="16">
        <f t="shared" si="29"/>
        <v>4600</v>
      </c>
      <c r="L536" s="234" t="s">
        <v>5852</v>
      </c>
      <c r="M536" s="38">
        <f t="shared" si="30"/>
        <v>6.98</v>
      </c>
    </row>
    <row r="537" spans="1:13" x14ac:dyDescent="0.3">
      <c r="A537" s="35" t="s">
        <v>5641</v>
      </c>
      <c r="B537" s="275" t="s">
        <v>5622</v>
      </c>
      <c r="C537" s="6" t="s">
        <v>769</v>
      </c>
      <c r="D537" s="12" t="s">
        <v>208</v>
      </c>
      <c r="E537" s="250" t="s">
        <v>4139</v>
      </c>
      <c r="F537" s="240">
        <v>3.49</v>
      </c>
      <c r="G537" s="33">
        <f>ROUNDUP(F537*Carpeta!$O$7,-2)</f>
        <v>2500</v>
      </c>
      <c r="H537" s="33">
        <f>ROUNDUP(F537*Carpeta!$O$10,-2)</f>
        <v>2300</v>
      </c>
      <c r="I537" s="2">
        <v>1</v>
      </c>
      <c r="J537" s="16">
        <f t="shared" si="28"/>
        <v>2500</v>
      </c>
      <c r="K537" s="16">
        <f t="shared" si="29"/>
        <v>2300</v>
      </c>
      <c r="L537" s="233" t="s">
        <v>5856</v>
      </c>
      <c r="M537" s="38">
        <f t="shared" si="30"/>
        <v>3.49</v>
      </c>
    </row>
    <row r="538" spans="1:13" x14ac:dyDescent="0.3">
      <c r="A538" s="29" t="s">
        <v>241</v>
      </c>
      <c r="B538" s="275" t="s">
        <v>5630</v>
      </c>
      <c r="C538" s="6" t="s">
        <v>769</v>
      </c>
      <c r="D538" s="13" t="s">
        <v>209</v>
      </c>
      <c r="E538" s="250" t="s">
        <v>4139</v>
      </c>
      <c r="F538" s="240">
        <v>3.49</v>
      </c>
      <c r="G538" s="33">
        <f>ROUNDUP(F538*Carpeta!$O$7,-2)</f>
        <v>2500</v>
      </c>
      <c r="H538" s="33">
        <f>ROUNDUP(F538*Carpeta!$O$10,-2)</f>
        <v>2300</v>
      </c>
      <c r="I538" s="2">
        <v>1</v>
      </c>
      <c r="J538" s="16">
        <f t="shared" si="28"/>
        <v>2500</v>
      </c>
      <c r="K538" s="16">
        <f t="shared" si="29"/>
        <v>2300</v>
      </c>
      <c r="L538" s="233" t="s">
        <v>5662</v>
      </c>
      <c r="M538" s="38">
        <f t="shared" si="30"/>
        <v>3.49</v>
      </c>
    </row>
    <row r="539" spans="1:13" x14ac:dyDescent="0.3">
      <c r="A539" s="21" t="s">
        <v>3280</v>
      </c>
      <c r="B539" s="232" t="s">
        <v>3182</v>
      </c>
      <c r="C539" s="6" t="s">
        <v>769</v>
      </c>
      <c r="D539" s="1" t="s">
        <v>211</v>
      </c>
      <c r="E539" s="250" t="s">
        <v>4139</v>
      </c>
      <c r="F539" s="240">
        <v>3.49</v>
      </c>
      <c r="G539" s="33">
        <f>ROUNDUP(F539*Carpeta!$O$7,-2)</f>
        <v>2500</v>
      </c>
      <c r="H539" s="33">
        <f>ROUNDUP(F539*Carpeta!$O$10,-2)</f>
        <v>2300</v>
      </c>
      <c r="I539" s="2">
        <v>2</v>
      </c>
      <c r="J539" s="16">
        <f t="shared" si="28"/>
        <v>5000</v>
      </c>
      <c r="K539" s="16">
        <f t="shared" si="29"/>
        <v>4600</v>
      </c>
      <c r="L539" s="234" t="s">
        <v>3275</v>
      </c>
      <c r="M539" s="38">
        <f t="shared" si="30"/>
        <v>6.98</v>
      </c>
    </row>
    <row r="540" spans="1:13" x14ac:dyDescent="0.3">
      <c r="A540" s="29" t="s">
        <v>3034</v>
      </c>
      <c r="B540" s="162" t="s">
        <v>1130</v>
      </c>
      <c r="C540" s="10" t="s">
        <v>181</v>
      </c>
      <c r="D540" s="11" t="s">
        <v>210</v>
      </c>
      <c r="E540" s="250" t="s">
        <v>4139</v>
      </c>
      <c r="F540" s="240">
        <v>2.99</v>
      </c>
      <c r="G540" s="33">
        <f>ROUNDUP(F540*Carpeta!$O$7,-2)</f>
        <v>2100</v>
      </c>
      <c r="H540" s="33">
        <f>ROUNDUP(F540*Carpeta!$O$10,-2)</f>
        <v>2000</v>
      </c>
      <c r="I540" s="2">
        <v>3</v>
      </c>
      <c r="J540" s="16">
        <f t="shared" si="28"/>
        <v>6300</v>
      </c>
      <c r="K540" s="16">
        <f t="shared" si="29"/>
        <v>6000</v>
      </c>
      <c r="L540" s="233" t="s">
        <v>3035</v>
      </c>
      <c r="M540" s="38">
        <f t="shared" si="30"/>
        <v>8.9700000000000006</v>
      </c>
    </row>
    <row r="541" spans="1:13" x14ac:dyDescent="0.3">
      <c r="A541" s="4" t="s">
        <v>3017</v>
      </c>
      <c r="B541" s="141" t="s">
        <v>1103</v>
      </c>
      <c r="C541" s="10" t="s">
        <v>181</v>
      </c>
      <c r="D541" s="12" t="s">
        <v>208</v>
      </c>
      <c r="E541" s="250" t="s">
        <v>4139</v>
      </c>
      <c r="F541" s="240">
        <v>2.99</v>
      </c>
      <c r="G541" s="33">
        <f>ROUNDUP(F541*Carpeta!$O$7,-2)</f>
        <v>2100</v>
      </c>
      <c r="H541" s="33">
        <f>ROUNDUP(F541*Carpeta!$O$10,-2)</f>
        <v>2000</v>
      </c>
      <c r="I541" s="2">
        <v>1</v>
      </c>
      <c r="J541" s="33">
        <f t="shared" si="28"/>
        <v>2100</v>
      </c>
      <c r="K541" s="33">
        <f t="shared" si="29"/>
        <v>2000</v>
      </c>
      <c r="L541" s="234" t="s">
        <v>3016</v>
      </c>
      <c r="M541" s="38">
        <f t="shared" si="30"/>
        <v>2.99</v>
      </c>
    </row>
    <row r="542" spans="1:13" x14ac:dyDescent="0.3">
      <c r="A542" s="29" t="s">
        <v>39</v>
      </c>
      <c r="B542" s="142" t="s">
        <v>1109</v>
      </c>
      <c r="C542" s="10" t="s">
        <v>181</v>
      </c>
      <c r="D542" s="12" t="s">
        <v>208</v>
      </c>
      <c r="E542" s="250" t="s">
        <v>4139</v>
      </c>
      <c r="F542" s="240">
        <v>2.99</v>
      </c>
      <c r="G542" s="33">
        <f>ROUNDUP(F542*Carpeta!$O$7,-2)</f>
        <v>2100</v>
      </c>
      <c r="H542" s="33">
        <f>ROUNDUP(F542*Carpeta!$O$10,-2)</f>
        <v>2000</v>
      </c>
      <c r="I542" s="2">
        <v>1</v>
      </c>
      <c r="J542" s="16">
        <f t="shared" si="28"/>
        <v>2100</v>
      </c>
      <c r="K542" s="16">
        <f t="shared" si="29"/>
        <v>2000</v>
      </c>
      <c r="L542" s="39" t="s">
        <v>3106</v>
      </c>
      <c r="M542" s="38">
        <f t="shared" si="30"/>
        <v>2.99</v>
      </c>
    </row>
    <row r="543" spans="1:13" x14ac:dyDescent="0.3">
      <c r="A543" s="4" t="s">
        <v>21</v>
      </c>
      <c r="B543" s="154" t="s">
        <v>1122</v>
      </c>
      <c r="C543" s="10" t="s">
        <v>181</v>
      </c>
      <c r="D543" s="12" t="s">
        <v>208</v>
      </c>
      <c r="E543" s="250" t="s">
        <v>4139</v>
      </c>
      <c r="F543" s="240">
        <v>2.99</v>
      </c>
      <c r="G543" s="33">
        <f>ROUNDUP(F543*Carpeta!$O$7,-2)</f>
        <v>2100</v>
      </c>
      <c r="H543" s="33">
        <f>ROUNDUP(F543*Carpeta!$O$10,-2)</f>
        <v>2000</v>
      </c>
      <c r="I543" s="2">
        <v>1</v>
      </c>
      <c r="J543" s="16">
        <f t="shared" si="28"/>
        <v>2100</v>
      </c>
      <c r="K543" s="16">
        <f t="shared" si="29"/>
        <v>2000</v>
      </c>
      <c r="L543" s="233" t="s">
        <v>2953</v>
      </c>
      <c r="M543" s="38">
        <f t="shared" si="30"/>
        <v>2.99</v>
      </c>
    </row>
    <row r="544" spans="1:13" x14ac:dyDescent="0.3">
      <c r="A544" s="4" t="s">
        <v>576</v>
      </c>
      <c r="B544" s="155" t="s">
        <v>1123</v>
      </c>
      <c r="C544" s="10" t="s">
        <v>181</v>
      </c>
      <c r="D544" s="12" t="s">
        <v>208</v>
      </c>
      <c r="E544" s="250" t="s">
        <v>4139</v>
      </c>
      <c r="F544" s="240">
        <v>2.99</v>
      </c>
      <c r="G544" s="33">
        <f>ROUNDUP(F544*Carpeta!$O$7,-2)</f>
        <v>2100</v>
      </c>
      <c r="H544" s="33">
        <f>ROUNDUP(F544*Carpeta!$O$10,-2)</f>
        <v>2000</v>
      </c>
      <c r="I544" s="2">
        <v>5</v>
      </c>
      <c r="J544" s="33">
        <f t="shared" si="28"/>
        <v>10500</v>
      </c>
      <c r="K544" s="33">
        <f t="shared" si="29"/>
        <v>10000</v>
      </c>
      <c r="L544" s="234" t="s">
        <v>3015</v>
      </c>
      <c r="M544" s="38">
        <f t="shared" si="30"/>
        <v>14.950000000000001</v>
      </c>
    </row>
    <row r="545" spans="1:13" x14ac:dyDescent="0.3">
      <c r="A545" s="29" t="s">
        <v>3664</v>
      </c>
      <c r="B545" s="155" t="s">
        <v>1123</v>
      </c>
      <c r="C545" s="10" t="s">
        <v>181</v>
      </c>
      <c r="D545" s="12" t="s">
        <v>208</v>
      </c>
      <c r="E545" s="250" t="s">
        <v>4139</v>
      </c>
      <c r="F545" s="240">
        <v>2.99</v>
      </c>
      <c r="G545" s="33">
        <f>ROUNDUP(F545*Carpeta!$O$7,-2)</f>
        <v>2100</v>
      </c>
      <c r="H545" s="33">
        <f>ROUNDUP(F545*Carpeta!$O$10,-2)</f>
        <v>2000</v>
      </c>
      <c r="I545" s="2">
        <v>4</v>
      </c>
      <c r="J545" s="16">
        <f t="shared" si="28"/>
        <v>8400</v>
      </c>
      <c r="K545" s="16">
        <f t="shared" si="29"/>
        <v>8000</v>
      </c>
      <c r="L545" s="233" t="s">
        <v>3663</v>
      </c>
      <c r="M545" s="38">
        <f t="shared" si="30"/>
        <v>11.96</v>
      </c>
    </row>
    <row r="546" spans="1:13" x14ac:dyDescent="0.3">
      <c r="A546" s="4" t="s">
        <v>2091</v>
      </c>
      <c r="B546" s="157" t="s">
        <v>1125</v>
      </c>
      <c r="C546" s="10" t="s">
        <v>181</v>
      </c>
      <c r="D546" s="12" t="s">
        <v>208</v>
      </c>
      <c r="E546" s="250" t="s">
        <v>4139</v>
      </c>
      <c r="F546" s="240">
        <v>2.99</v>
      </c>
      <c r="G546" s="33">
        <f>ROUNDUP(F546*Carpeta!$O$7,-2)</f>
        <v>2100</v>
      </c>
      <c r="H546" s="33">
        <f>ROUNDUP(F546*Carpeta!$O$10,-2)</f>
        <v>2000</v>
      </c>
      <c r="I546" s="2">
        <v>1</v>
      </c>
      <c r="J546" s="16">
        <f t="shared" si="28"/>
        <v>2100</v>
      </c>
      <c r="K546" s="16">
        <f t="shared" si="29"/>
        <v>2000</v>
      </c>
      <c r="L546" s="233" t="s">
        <v>2090</v>
      </c>
      <c r="M546" s="38">
        <f t="shared" si="30"/>
        <v>2.99</v>
      </c>
    </row>
    <row r="547" spans="1:13" x14ac:dyDescent="0.3">
      <c r="A547" s="4" t="s">
        <v>574</v>
      </c>
      <c r="B547" s="163" t="s">
        <v>1134</v>
      </c>
      <c r="C547" s="10" t="s">
        <v>181</v>
      </c>
      <c r="D547" s="12" t="s">
        <v>208</v>
      </c>
      <c r="E547" s="250" t="s">
        <v>4140</v>
      </c>
      <c r="F547" s="240">
        <v>2.99</v>
      </c>
      <c r="G547" s="33">
        <f>ROUNDUP(F547*Carpeta!$O$7,-2)</f>
        <v>2100</v>
      </c>
      <c r="H547" s="33">
        <f>ROUNDUP(F547*Carpeta!$O$10,-2)</f>
        <v>2000</v>
      </c>
      <c r="I547" s="2">
        <v>1</v>
      </c>
      <c r="J547" s="33">
        <f t="shared" si="28"/>
        <v>2100</v>
      </c>
      <c r="K547" s="33">
        <f t="shared" si="29"/>
        <v>2000</v>
      </c>
      <c r="L547" s="234" t="s">
        <v>3875</v>
      </c>
      <c r="M547" s="38">
        <f t="shared" si="30"/>
        <v>2.99</v>
      </c>
    </row>
    <row r="548" spans="1:13" x14ac:dyDescent="0.3">
      <c r="A548" s="4" t="s">
        <v>452</v>
      </c>
      <c r="B548" s="163" t="s">
        <v>1134</v>
      </c>
      <c r="C548" s="10" t="s">
        <v>181</v>
      </c>
      <c r="D548" s="12" t="s">
        <v>208</v>
      </c>
      <c r="E548" s="250" t="s">
        <v>4140</v>
      </c>
      <c r="F548" s="240">
        <v>2.99</v>
      </c>
      <c r="G548" s="33">
        <f>ROUNDUP(F548*Carpeta!$O$7,-2)</f>
        <v>2100</v>
      </c>
      <c r="H548" s="33">
        <f>ROUNDUP(F548*Carpeta!$O$10,-2)</f>
        <v>2000</v>
      </c>
      <c r="I548" s="2">
        <v>1</v>
      </c>
      <c r="J548" s="33">
        <f t="shared" si="28"/>
        <v>2100</v>
      </c>
      <c r="K548" s="33">
        <f t="shared" si="29"/>
        <v>2000</v>
      </c>
      <c r="L548" s="234" t="s">
        <v>451</v>
      </c>
      <c r="M548" s="38">
        <f t="shared" si="30"/>
        <v>2.99</v>
      </c>
    </row>
    <row r="549" spans="1:13" x14ac:dyDescent="0.3">
      <c r="A549" s="4" t="s">
        <v>3669</v>
      </c>
      <c r="B549" s="165" t="s">
        <v>1136</v>
      </c>
      <c r="C549" s="10" t="s">
        <v>181</v>
      </c>
      <c r="D549" s="12" t="s">
        <v>208</v>
      </c>
      <c r="E549" s="250" t="s">
        <v>4139</v>
      </c>
      <c r="F549" s="240">
        <v>2.99</v>
      </c>
      <c r="G549" s="33">
        <f>ROUNDUP(F549*Carpeta!$O$7,-2)</f>
        <v>2100</v>
      </c>
      <c r="H549" s="33">
        <f>ROUNDUP(F549*Carpeta!$O$10,-2)</f>
        <v>2000</v>
      </c>
      <c r="I549" s="2">
        <v>1</v>
      </c>
      <c r="J549" s="33">
        <f t="shared" si="28"/>
        <v>2100</v>
      </c>
      <c r="K549" s="33">
        <f t="shared" si="29"/>
        <v>2000</v>
      </c>
      <c r="L549" s="234" t="s">
        <v>3670</v>
      </c>
      <c r="M549" s="170">
        <f t="shared" si="30"/>
        <v>2.99</v>
      </c>
    </row>
    <row r="550" spans="1:13" x14ac:dyDescent="0.3">
      <c r="A550" s="29" t="s">
        <v>3708</v>
      </c>
      <c r="B550" s="193" t="s">
        <v>2333</v>
      </c>
      <c r="C550" s="10" t="s">
        <v>181</v>
      </c>
      <c r="D550" s="12" t="s">
        <v>208</v>
      </c>
      <c r="E550" s="250" t="s">
        <v>4139</v>
      </c>
      <c r="F550" s="240">
        <v>2.99</v>
      </c>
      <c r="G550" s="33">
        <f>ROUNDUP(F550*Carpeta!$O$7,-2)</f>
        <v>2100</v>
      </c>
      <c r="H550" s="33">
        <f>ROUNDUP(F550*Carpeta!$O$10,-2)</f>
        <v>2000</v>
      </c>
      <c r="I550" s="2">
        <v>1</v>
      </c>
      <c r="J550" s="16">
        <f t="shared" si="28"/>
        <v>2100</v>
      </c>
      <c r="K550" s="16">
        <f t="shared" si="29"/>
        <v>2000</v>
      </c>
      <c r="L550" s="234" t="s">
        <v>3707</v>
      </c>
      <c r="M550" s="38">
        <f t="shared" si="30"/>
        <v>2.99</v>
      </c>
    </row>
    <row r="551" spans="1:13" x14ac:dyDescent="0.3">
      <c r="A551" s="4" t="s">
        <v>2392</v>
      </c>
      <c r="B551" s="193" t="s">
        <v>2332</v>
      </c>
      <c r="C551" s="10" t="s">
        <v>181</v>
      </c>
      <c r="D551" s="12" t="s">
        <v>208</v>
      </c>
      <c r="E551" s="250" t="s">
        <v>4140</v>
      </c>
      <c r="F551" s="240">
        <v>2.99</v>
      </c>
      <c r="G551" s="33">
        <f>ROUNDUP(F551*Carpeta!$O$7,-2)</f>
        <v>2100</v>
      </c>
      <c r="H551" s="33">
        <f>ROUNDUP(F551*Carpeta!$O$10,-2)</f>
        <v>2000</v>
      </c>
      <c r="I551" s="2">
        <v>1</v>
      </c>
      <c r="J551" s="16">
        <f t="shared" si="28"/>
        <v>2100</v>
      </c>
      <c r="K551" s="16">
        <f t="shared" si="29"/>
        <v>2000</v>
      </c>
      <c r="L551" s="39" t="s">
        <v>4453</v>
      </c>
      <c r="M551" s="38">
        <f t="shared" si="30"/>
        <v>2.99</v>
      </c>
    </row>
    <row r="552" spans="1:13" x14ac:dyDescent="0.3">
      <c r="A552" s="29" t="s">
        <v>4253</v>
      </c>
      <c r="B552" s="227" t="s">
        <v>2945</v>
      </c>
      <c r="C552" s="10" t="s">
        <v>181</v>
      </c>
      <c r="D552" s="12" t="s">
        <v>208</v>
      </c>
      <c r="E552" s="250" t="s">
        <v>4140</v>
      </c>
      <c r="F552" s="240">
        <v>2.99</v>
      </c>
      <c r="G552" s="33">
        <f>ROUNDUP(F552*Carpeta!$O$7,-2)</f>
        <v>2100</v>
      </c>
      <c r="H552" s="33">
        <f>ROUNDUP(F552*Carpeta!$O$10,-2)</f>
        <v>2000</v>
      </c>
      <c r="I552" s="2">
        <v>1</v>
      </c>
      <c r="J552" s="16">
        <f t="shared" si="28"/>
        <v>2100</v>
      </c>
      <c r="K552" s="16">
        <f t="shared" si="29"/>
        <v>2000</v>
      </c>
      <c r="L552" s="233" t="s">
        <v>5631</v>
      </c>
      <c r="M552" s="38">
        <f t="shared" si="30"/>
        <v>2.99</v>
      </c>
    </row>
    <row r="553" spans="1:13" x14ac:dyDescent="0.3">
      <c r="A553" s="29" t="s">
        <v>21</v>
      </c>
      <c r="B553" s="160" t="s">
        <v>1129</v>
      </c>
      <c r="C553" s="10" t="s">
        <v>181</v>
      </c>
      <c r="D553" s="13" t="s">
        <v>209</v>
      </c>
      <c r="E553" s="250" t="s">
        <v>4139</v>
      </c>
      <c r="F553" s="240">
        <v>2.99</v>
      </c>
      <c r="G553" s="33">
        <f>ROUNDUP(F553*Carpeta!$O$7,-2)</f>
        <v>2100</v>
      </c>
      <c r="H553" s="33">
        <f>ROUNDUP(F553*Carpeta!$O$10,-2)</f>
        <v>2000</v>
      </c>
      <c r="I553" s="2">
        <v>1</v>
      </c>
      <c r="J553" s="16">
        <f t="shared" si="28"/>
        <v>2100</v>
      </c>
      <c r="K553" s="16">
        <f t="shared" si="29"/>
        <v>2000</v>
      </c>
      <c r="L553" s="233" t="s">
        <v>4148</v>
      </c>
      <c r="M553" s="38">
        <f t="shared" si="30"/>
        <v>2.99</v>
      </c>
    </row>
    <row r="554" spans="1:13" x14ac:dyDescent="0.3">
      <c r="A554" s="4" t="s">
        <v>4123</v>
      </c>
      <c r="B554" s="22" t="s">
        <v>1797</v>
      </c>
      <c r="C554" s="10" t="s">
        <v>181</v>
      </c>
      <c r="D554" s="13" t="s">
        <v>209</v>
      </c>
      <c r="E554" s="250" t="s">
        <v>4139</v>
      </c>
      <c r="F554" s="240">
        <v>2.99</v>
      </c>
      <c r="G554" s="33">
        <f>ROUNDUP(F554*Carpeta!$O$7,-2)</f>
        <v>2100</v>
      </c>
      <c r="H554" s="33">
        <f>ROUNDUP(F554*Carpeta!$O$10,-2)</f>
        <v>2000</v>
      </c>
      <c r="I554" s="2">
        <v>1</v>
      </c>
      <c r="J554" s="16">
        <f t="shared" si="28"/>
        <v>2100</v>
      </c>
      <c r="K554" s="16">
        <f t="shared" si="29"/>
        <v>2000</v>
      </c>
      <c r="L554" s="233" t="s">
        <v>4124</v>
      </c>
      <c r="M554" s="38">
        <f t="shared" si="30"/>
        <v>2.99</v>
      </c>
    </row>
    <row r="555" spans="1:13" x14ac:dyDescent="0.3">
      <c r="A555" s="29" t="s">
        <v>21</v>
      </c>
      <c r="B555" s="259" t="s">
        <v>4820</v>
      </c>
      <c r="C555" s="10" t="s">
        <v>181</v>
      </c>
      <c r="D555" s="13" t="s">
        <v>209</v>
      </c>
      <c r="E555" s="250" t="s">
        <v>4139</v>
      </c>
      <c r="F555" s="240">
        <v>2.99</v>
      </c>
      <c r="G555" s="33">
        <f>ROUNDUP(F555*Carpeta!$O$7,-2)</f>
        <v>2100</v>
      </c>
      <c r="H555" s="33">
        <f>ROUNDUP(F555*Carpeta!$O$10,-2)</f>
        <v>2000</v>
      </c>
      <c r="I555" s="2">
        <v>1</v>
      </c>
      <c r="J555" s="33">
        <f t="shared" si="28"/>
        <v>2100</v>
      </c>
      <c r="K555" s="33">
        <f t="shared" si="29"/>
        <v>2000</v>
      </c>
      <c r="L555" s="251" t="s">
        <v>5565</v>
      </c>
      <c r="M555" s="38">
        <f t="shared" si="30"/>
        <v>2.99</v>
      </c>
    </row>
    <row r="556" spans="1:13" x14ac:dyDescent="0.3">
      <c r="A556" s="4" t="s">
        <v>2345</v>
      </c>
      <c r="B556" s="147" t="s">
        <v>1110</v>
      </c>
      <c r="C556" s="9" t="s">
        <v>182</v>
      </c>
      <c r="D556" s="11" t="s">
        <v>210</v>
      </c>
      <c r="E556" s="250" t="s">
        <v>4139</v>
      </c>
      <c r="F556" s="240">
        <v>2.99</v>
      </c>
      <c r="G556" s="33">
        <f>ROUNDUP(F556*Carpeta!$O$7,-2)</f>
        <v>2100</v>
      </c>
      <c r="H556" s="33">
        <f>ROUNDUP(F556*Carpeta!$O$10,-2)</f>
        <v>2000</v>
      </c>
      <c r="I556" s="2">
        <v>1</v>
      </c>
      <c r="J556" s="33">
        <f t="shared" si="28"/>
        <v>2100</v>
      </c>
      <c r="K556" s="33">
        <f t="shared" si="29"/>
        <v>2000</v>
      </c>
      <c r="L556" s="234" t="s">
        <v>2344</v>
      </c>
      <c r="M556" s="38">
        <f t="shared" si="30"/>
        <v>2.99</v>
      </c>
    </row>
    <row r="557" spans="1:13" x14ac:dyDescent="0.3">
      <c r="A557" s="4" t="s">
        <v>2150</v>
      </c>
      <c r="B557" s="155" t="s">
        <v>1123</v>
      </c>
      <c r="C557" s="9" t="s">
        <v>182</v>
      </c>
      <c r="D557" s="11" t="s">
        <v>210</v>
      </c>
      <c r="E557" s="250" t="s">
        <v>4139</v>
      </c>
      <c r="F557" s="240">
        <v>2.99</v>
      </c>
      <c r="G557" s="33">
        <f>ROUNDUP(F557*Carpeta!$O$7,-2)</f>
        <v>2100</v>
      </c>
      <c r="H557" s="33">
        <f>ROUNDUP(F557*Carpeta!$O$10,-2)</f>
        <v>2000</v>
      </c>
      <c r="I557" s="2">
        <v>3</v>
      </c>
      <c r="J557" s="16">
        <f t="shared" si="28"/>
        <v>6300</v>
      </c>
      <c r="K557" s="16">
        <f t="shared" si="29"/>
        <v>6000</v>
      </c>
      <c r="L557" s="39" t="s">
        <v>2149</v>
      </c>
      <c r="M557" s="38">
        <f t="shared" si="30"/>
        <v>8.9700000000000006</v>
      </c>
    </row>
    <row r="558" spans="1:13" x14ac:dyDescent="0.3">
      <c r="A558" s="4" t="s">
        <v>583</v>
      </c>
      <c r="B558" s="158" t="s">
        <v>1126</v>
      </c>
      <c r="C558" s="9" t="s">
        <v>182</v>
      </c>
      <c r="D558" s="12" t="s">
        <v>208</v>
      </c>
      <c r="E558" s="250" t="s">
        <v>4139</v>
      </c>
      <c r="F558" s="240">
        <v>2.99</v>
      </c>
      <c r="G558" s="33">
        <f>ROUNDUP(F558*Carpeta!$O$7,-2)</f>
        <v>2100</v>
      </c>
      <c r="H558" s="33">
        <f>ROUNDUP(F558*Carpeta!$O$10,-2)</f>
        <v>2000</v>
      </c>
      <c r="I558" s="2">
        <v>1</v>
      </c>
      <c r="J558" s="16">
        <f t="shared" si="28"/>
        <v>2100</v>
      </c>
      <c r="K558" s="16">
        <f t="shared" si="29"/>
        <v>2000</v>
      </c>
      <c r="L558" s="234" t="s">
        <v>584</v>
      </c>
      <c r="M558" s="38">
        <f t="shared" si="30"/>
        <v>2.99</v>
      </c>
    </row>
    <row r="559" spans="1:13" x14ac:dyDescent="0.3">
      <c r="A559" s="35" t="s">
        <v>3348</v>
      </c>
      <c r="B559" s="232" t="s">
        <v>3182</v>
      </c>
      <c r="C559" s="9" t="s">
        <v>182</v>
      </c>
      <c r="D559" s="243" t="s">
        <v>208</v>
      </c>
      <c r="E559" s="250" t="s">
        <v>4139</v>
      </c>
      <c r="F559" s="240">
        <v>2.99</v>
      </c>
      <c r="G559" s="33">
        <f>ROUNDUP(F559*Carpeta!$O$7,-2)</f>
        <v>2100</v>
      </c>
      <c r="H559" s="33">
        <f>ROUNDUP(F559*Carpeta!$O$10,-2)</f>
        <v>2000</v>
      </c>
      <c r="I559" s="2">
        <v>1</v>
      </c>
      <c r="J559" s="16">
        <f t="shared" si="28"/>
        <v>2100</v>
      </c>
      <c r="K559" s="16">
        <f t="shared" si="29"/>
        <v>2000</v>
      </c>
      <c r="L559" s="234" t="s">
        <v>3349</v>
      </c>
      <c r="M559" s="38">
        <f t="shared" si="30"/>
        <v>2.99</v>
      </c>
    </row>
    <row r="560" spans="1:13" x14ac:dyDescent="0.3">
      <c r="A560" s="29" t="s">
        <v>2132</v>
      </c>
      <c r="B560" s="156" t="s">
        <v>1124</v>
      </c>
      <c r="C560" s="9" t="s">
        <v>182</v>
      </c>
      <c r="D560" s="246" t="s">
        <v>209</v>
      </c>
      <c r="E560" s="250" t="s">
        <v>4139</v>
      </c>
      <c r="F560" s="240">
        <v>2.99</v>
      </c>
      <c r="G560" s="33">
        <f>ROUNDUP(F560*Carpeta!$O$7,-2)</f>
        <v>2100</v>
      </c>
      <c r="H560" s="33">
        <f>ROUNDUP(F560*Carpeta!$O$10,-2)</f>
        <v>2000</v>
      </c>
      <c r="I560" s="2">
        <v>4</v>
      </c>
      <c r="J560" s="16">
        <f t="shared" si="28"/>
        <v>8400</v>
      </c>
      <c r="K560" s="16">
        <f t="shared" si="29"/>
        <v>8000</v>
      </c>
      <c r="L560" s="234" t="s">
        <v>2131</v>
      </c>
      <c r="M560" s="38">
        <f t="shared" si="30"/>
        <v>11.96</v>
      </c>
    </row>
    <row r="561" spans="1:13" x14ac:dyDescent="0.3">
      <c r="A561" s="29" t="s">
        <v>4801</v>
      </c>
      <c r="B561" s="159" t="s">
        <v>1127</v>
      </c>
      <c r="C561" s="9" t="s">
        <v>182</v>
      </c>
      <c r="D561" s="244" t="s">
        <v>211</v>
      </c>
      <c r="E561" s="250" t="s">
        <v>4139</v>
      </c>
      <c r="F561" s="240">
        <v>2.99</v>
      </c>
      <c r="G561" s="33">
        <f>ROUNDUP(F561*Carpeta!$O$7,-2)</f>
        <v>2100</v>
      </c>
      <c r="H561" s="33">
        <f>ROUNDUP(F561*Carpeta!$O$10,-2)</f>
        <v>2000</v>
      </c>
      <c r="I561" s="2">
        <v>7</v>
      </c>
      <c r="J561" s="16">
        <f t="shared" si="28"/>
        <v>14700</v>
      </c>
      <c r="K561" s="16">
        <f t="shared" si="29"/>
        <v>14000</v>
      </c>
      <c r="L561" s="233" t="s">
        <v>4803</v>
      </c>
      <c r="M561" s="38">
        <f t="shared" si="30"/>
        <v>20.93</v>
      </c>
    </row>
    <row r="562" spans="1:13" x14ac:dyDescent="0.3">
      <c r="A562" s="4" t="s">
        <v>3020</v>
      </c>
      <c r="B562" s="139" t="s">
        <v>1101</v>
      </c>
      <c r="C562" s="22" t="s">
        <v>183</v>
      </c>
      <c r="D562" s="245" t="s">
        <v>210</v>
      </c>
      <c r="E562" s="250" t="s">
        <v>4139</v>
      </c>
      <c r="F562" s="240">
        <v>2.99</v>
      </c>
      <c r="G562" s="33">
        <f>ROUNDUP(F562*Carpeta!$O$7,-2)</f>
        <v>2100</v>
      </c>
      <c r="H562" s="33">
        <f>ROUNDUP(F562*Carpeta!$O$10,-2)</f>
        <v>2000</v>
      </c>
      <c r="I562" s="2">
        <v>1</v>
      </c>
      <c r="J562" s="33">
        <f t="shared" si="28"/>
        <v>2100</v>
      </c>
      <c r="K562" s="33">
        <f t="shared" si="29"/>
        <v>2000</v>
      </c>
      <c r="L562" s="234" t="s">
        <v>3019</v>
      </c>
      <c r="M562" s="38">
        <f t="shared" si="30"/>
        <v>2.99</v>
      </c>
    </row>
    <row r="563" spans="1:13" x14ac:dyDescent="0.3">
      <c r="A563" s="4" t="s">
        <v>3322</v>
      </c>
      <c r="B563" s="163" t="s">
        <v>1134</v>
      </c>
      <c r="C563" s="22" t="s">
        <v>183</v>
      </c>
      <c r="D563" s="11" t="s">
        <v>210</v>
      </c>
      <c r="E563" s="250" t="s">
        <v>4140</v>
      </c>
      <c r="F563" s="240">
        <v>2.99</v>
      </c>
      <c r="G563" s="33">
        <f>ROUNDUP(F563*Carpeta!$O$7,-2)</f>
        <v>2100</v>
      </c>
      <c r="H563" s="33">
        <f>ROUNDUP(F563*Carpeta!$O$10,-2)</f>
        <v>2000</v>
      </c>
      <c r="I563" s="2">
        <v>1</v>
      </c>
      <c r="J563" s="33">
        <f t="shared" si="28"/>
        <v>2100</v>
      </c>
      <c r="K563" s="33">
        <f t="shared" si="29"/>
        <v>2000</v>
      </c>
      <c r="L563" s="234" t="s">
        <v>3321</v>
      </c>
      <c r="M563" s="38">
        <f t="shared" si="30"/>
        <v>2.99</v>
      </c>
    </row>
    <row r="564" spans="1:13" x14ac:dyDescent="0.3">
      <c r="A564" s="29" t="s">
        <v>5578</v>
      </c>
      <c r="B564" s="120" t="s">
        <v>1074</v>
      </c>
      <c r="C564" s="22" t="s">
        <v>183</v>
      </c>
      <c r="D564" s="12" t="s">
        <v>208</v>
      </c>
      <c r="E564" s="250" t="s">
        <v>4139</v>
      </c>
      <c r="F564" s="240">
        <v>2.99</v>
      </c>
      <c r="G564" s="33">
        <f>ROUNDUP(F564*Carpeta!$O$7,-2)</f>
        <v>2100</v>
      </c>
      <c r="H564" s="33">
        <f>ROUNDUP(F564*Carpeta!$O$10,-2)</f>
        <v>2000</v>
      </c>
      <c r="I564" s="2">
        <v>1</v>
      </c>
      <c r="J564" s="33">
        <f t="shared" si="28"/>
        <v>2100</v>
      </c>
      <c r="K564" s="33">
        <f t="shared" si="29"/>
        <v>2000</v>
      </c>
      <c r="L564" s="251" t="s">
        <v>5577</v>
      </c>
      <c r="M564" s="38">
        <f t="shared" si="30"/>
        <v>2.99</v>
      </c>
    </row>
    <row r="565" spans="1:13" x14ac:dyDescent="0.3">
      <c r="A565" s="4" t="s">
        <v>3109</v>
      </c>
      <c r="B565" s="64" t="s">
        <v>1078</v>
      </c>
      <c r="C565" s="22" t="s">
        <v>183</v>
      </c>
      <c r="D565" s="12" t="s">
        <v>208</v>
      </c>
      <c r="E565" s="250" t="s">
        <v>4139</v>
      </c>
      <c r="F565" s="240">
        <v>2.99</v>
      </c>
      <c r="G565" s="33">
        <f>ROUNDUP(F565*Carpeta!$O$7,-2)</f>
        <v>2100</v>
      </c>
      <c r="H565" s="33">
        <f>ROUNDUP(F565*Carpeta!$O$10,-2)</f>
        <v>2000</v>
      </c>
      <c r="I565" s="2">
        <v>1</v>
      </c>
      <c r="J565" s="16">
        <f t="shared" si="28"/>
        <v>2100</v>
      </c>
      <c r="K565" s="16">
        <f t="shared" si="29"/>
        <v>2000</v>
      </c>
      <c r="L565" s="39" t="s">
        <v>3110</v>
      </c>
      <c r="M565" s="38">
        <f t="shared" si="30"/>
        <v>2.99</v>
      </c>
    </row>
    <row r="566" spans="1:13" x14ac:dyDescent="0.3">
      <c r="A566" s="4" t="s">
        <v>2470</v>
      </c>
      <c r="B566" s="126" t="s">
        <v>1081</v>
      </c>
      <c r="C566" s="22" t="s">
        <v>183</v>
      </c>
      <c r="D566" s="12" t="s">
        <v>208</v>
      </c>
      <c r="E566" s="250" t="s">
        <v>4139</v>
      </c>
      <c r="F566" s="240">
        <v>2.99</v>
      </c>
      <c r="G566" s="33">
        <f>ROUNDUP(F566*Carpeta!$O$7,-2)</f>
        <v>2100</v>
      </c>
      <c r="H566" s="33">
        <f>ROUNDUP(F566*Carpeta!$O$10,-2)</f>
        <v>2000</v>
      </c>
      <c r="I566" s="2">
        <v>1</v>
      </c>
      <c r="J566" s="16">
        <f t="shared" si="28"/>
        <v>2100</v>
      </c>
      <c r="K566" s="16">
        <f t="shared" si="29"/>
        <v>2000</v>
      </c>
      <c r="L566" s="234" t="s">
        <v>2469</v>
      </c>
      <c r="M566" s="170">
        <f t="shared" si="30"/>
        <v>2.99</v>
      </c>
    </row>
    <row r="567" spans="1:13" x14ac:dyDescent="0.3">
      <c r="A567" s="4" t="s">
        <v>1444</v>
      </c>
      <c r="B567" s="139" t="s">
        <v>1101</v>
      </c>
      <c r="C567" s="22" t="s">
        <v>183</v>
      </c>
      <c r="D567" s="12" t="s">
        <v>208</v>
      </c>
      <c r="E567" s="250" t="s">
        <v>4139</v>
      </c>
      <c r="F567" s="240">
        <v>2.99</v>
      </c>
      <c r="G567" s="33">
        <f>ROUNDUP(F567*Carpeta!$O$7,-2)</f>
        <v>2100</v>
      </c>
      <c r="H567" s="33">
        <f>ROUNDUP(F567*Carpeta!$O$10,-2)</f>
        <v>2000</v>
      </c>
      <c r="I567" s="2">
        <v>1</v>
      </c>
      <c r="J567" s="16">
        <f t="shared" si="28"/>
        <v>2100</v>
      </c>
      <c r="K567" s="16">
        <f t="shared" si="29"/>
        <v>2000</v>
      </c>
      <c r="L567" s="234" t="s">
        <v>1445</v>
      </c>
      <c r="M567" s="38">
        <f t="shared" si="30"/>
        <v>2.99</v>
      </c>
    </row>
    <row r="568" spans="1:13" x14ac:dyDescent="0.3">
      <c r="A568" s="4" t="s">
        <v>4264</v>
      </c>
      <c r="B568" s="162" t="s">
        <v>1130</v>
      </c>
      <c r="C568" s="22" t="s">
        <v>183</v>
      </c>
      <c r="D568" s="12" t="s">
        <v>208</v>
      </c>
      <c r="E568" s="250" t="s">
        <v>4139</v>
      </c>
      <c r="F568" s="240">
        <v>2.99</v>
      </c>
      <c r="G568" s="33">
        <f>ROUNDUP(F568*Carpeta!$O$7,-2)</f>
        <v>2100</v>
      </c>
      <c r="H568" s="33">
        <f>ROUNDUP(F568*Carpeta!$O$10,-2)</f>
        <v>2000</v>
      </c>
      <c r="I568" s="2">
        <v>4</v>
      </c>
      <c r="J568" s="33">
        <f t="shared" si="28"/>
        <v>8400</v>
      </c>
      <c r="K568" s="33">
        <f t="shared" si="29"/>
        <v>8000</v>
      </c>
      <c r="L568" s="234" t="s">
        <v>4265</v>
      </c>
      <c r="M568" s="170">
        <f t="shared" si="30"/>
        <v>11.96</v>
      </c>
    </row>
    <row r="569" spans="1:13" x14ac:dyDescent="0.3">
      <c r="A569" s="29" t="s">
        <v>2777</v>
      </c>
      <c r="B569" s="160" t="s">
        <v>1129</v>
      </c>
      <c r="C569" s="22" t="s">
        <v>183</v>
      </c>
      <c r="D569" s="12" t="s">
        <v>208</v>
      </c>
      <c r="E569" s="250" t="s">
        <v>4139</v>
      </c>
      <c r="F569" s="240">
        <v>2.99</v>
      </c>
      <c r="G569" s="33">
        <f>ROUNDUP(F569*Carpeta!$O$7,-2)</f>
        <v>2100</v>
      </c>
      <c r="H569" s="33">
        <f>ROUNDUP(F569*Carpeta!$O$10,-2)</f>
        <v>2000</v>
      </c>
      <c r="I569" s="2">
        <v>2</v>
      </c>
      <c r="J569" s="16">
        <f t="shared" si="28"/>
        <v>4200</v>
      </c>
      <c r="K569" s="16">
        <f t="shared" si="29"/>
        <v>4000</v>
      </c>
      <c r="L569" s="233" t="s">
        <v>2776</v>
      </c>
      <c r="M569" s="38">
        <f t="shared" si="30"/>
        <v>5.98</v>
      </c>
    </row>
    <row r="570" spans="1:13" x14ac:dyDescent="0.3">
      <c r="A570" s="29" t="s">
        <v>1856</v>
      </c>
      <c r="B570" s="176" t="s">
        <v>1798</v>
      </c>
      <c r="C570" s="22" t="s">
        <v>183</v>
      </c>
      <c r="D570" s="12" t="s">
        <v>208</v>
      </c>
      <c r="E570" s="250" t="s">
        <v>4140</v>
      </c>
      <c r="F570" s="240">
        <v>2.99</v>
      </c>
      <c r="G570" s="33">
        <f>ROUNDUP(F570*Carpeta!$O$7,-2)</f>
        <v>2100</v>
      </c>
      <c r="H570" s="33">
        <f>ROUNDUP(F570*Carpeta!$O$10,-2)</f>
        <v>2000</v>
      </c>
      <c r="I570" s="2">
        <v>1</v>
      </c>
      <c r="J570" s="16">
        <f t="shared" si="28"/>
        <v>2100</v>
      </c>
      <c r="K570" s="16">
        <f t="shared" si="29"/>
        <v>2000</v>
      </c>
      <c r="L570" s="233" t="s">
        <v>1855</v>
      </c>
      <c r="M570" s="38">
        <f t="shared" si="30"/>
        <v>2.99</v>
      </c>
    </row>
    <row r="571" spans="1:13" x14ac:dyDescent="0.3">
      <c r="A571" s="29" t="s">
        <v>4725</v>
      </c>
      <c r="B571" s="187" t="s">
        <v>2003</v>
      </c>
      <c r="C571" s="22" t="s">
        <v>183</v>
      </c>
      <c r="D571" s="12" t="s">
        <v>208</v>
      </c>
      <c r="E571" s="250" t="s">
        <v>4139</v>
      </c>
      <c r="F571" s="240">
        <v>2.99</v>
      </c>
      <c r="G571" s="33">
        <f>ROUNDUP(F571*Carpeta!$O$7,-2)</f>
        <v>2100</v>
      </c>
      <c r="H571" s="33">
        <f>ROUNDUP(F571*Carpeta!$O$10,-2)</f>
        <v>2000</v>
      </c>
      <c r="I571" s="2">
        <v>1</v>
      </c>
      <c r="J571" s="33">
        <f t="shared" si="28"/>
        <v>2100</v>
      </c>
      <c r="K571" s="33">
        <f t="shared" si="29"/>
        <v>2000</v>
      </c>
      <c r="L571" s="251" t="s">
        <v>5562</v>
      </c>
      <c r="M571" s="38">
        <f t="shared" si="30"/>
        <v>2.99</v>
      </c>
    </row>
    <row r="572" spans="1:13" x14ac:dyDescent="0.3">
      <c r="A572" s="29" t="s">
        <v>5714</v>
      </c>
      <c r="B572" s="223" t="s">
        <v>2824</v>
      </c>
      <c r="C572" s="22" t="s">
        <v>183</v>
      </c>
      <c r="D572" s="243" t="s">
        <v>208</v>
      </c>
      <c r="E572" s="250" t="s">
        <v>4139</v>
      </c>
      <c r="F572" s="240">
        <v>2.99</v>
      </c>
      <c r="G572" s="33">
        <f>ROUNDUP(F572*Carpeta!$O$7,-2)</f>
        <v>2100</v>
      </c>
      <c r="H572" s="33">
        <f>ROUNDUP(F572*Carpeta!$O$10,-2)</f>
        <v>2000</v>
      </c>
      <c r="I572" s="2">
        <v>1</v>
      </c>
      <c r="J572" s="16">
        <f t="shared" si="28"/>
        <v>2100</v>
      </c>
      <c r="K572" s="16">
        <f t="shared" si="29"/>
        <v>2000</v>
      </c>
      <c r="L572" s="234" t="s">
        <v>5713</v>
      </c>
      <c r="M572" s="38">
        <f t="shared" si="30"/>
        <v>2.99</v>
      </c>
    </row>
    <row r="573" spans="1:13" x14ac:dyDescent="0.3">
      <c r="A573" s="4" t="s">
        <v>4263</v>
      </c>
      <c r="B573" s="242" t="s">
        <v>3740</v>
      </c>
      <c r="C573" s="22" t="s">
        <v>183</v>
      </c>
      <c r="D573" s="12" t="s">
        <v>208</v>
      </c>
      <c r="E573" s="250" t="s">
        <v>4139</v>
      </c>
      <c r="F573" s="240">
        <v>2.99</v>
      </c>
      <c r="G573" s="33">
        <f>ROUNDUP(F573*Carpeta!$O$7,-2)</f>
        <v>2100</v>
      </c>
      <c r="H573" s="33">
        <f>ROUNDUP(F573*Carpeta!$O$10,-2)</f>
        <v>2000</v>
      </c>
      <c r="I573" s="2">
        <v>2</v>
      </c>
      <c r="J573" s="33">
        <f t="shared" si="28"/>
        <v>4200</v>
      </c>
      <c r="K573" s="33">
        <f t="shared" si="29"/>
        <v>4000</v>
      </c>
      <c r="L573" s="234" t="s">
        <v>4262</v>
      </c>
      <c r="M573" s="170">
        <f t="shared" si="30"/>
        <v>5.98</v>
      </c>
    </row>
    <row r="574" spans="1:13" x14ac:dyDescent="0.3">
      <c r="A574" s="21" t="s">
        <v>4263</v>
      </c>
      <c r="B574" s="242" t="s">
        <v>3740</v>
      </c>
      <c r="C574" s="22" t="s">
        <v>183</v>
      </c>
      <c r="D574" s="12" t="s">
        <v>208</v>
      </c>
      <c r="E574" s="250" t="s">
        <v>4139</v>
      </c>
      <c r="F574" s="240">
        <v>2.99</v>
      </c>
      <c r="G574" s="33">
        <f>ROUNDUP(F574*Carpeta!$O$7,-2)</f>
        <v>2100</v>
      </c>
      <c r="H574" s="33">
        <f>ROUNDUP(F574*Carpeta!$O$10,-2)</f>
        <v>2000</v>
      </c>
      <c r="I574" s="2">
        <v>4</v>
      </c>
      <c r="J574" s="33">
        <f t="shared" ref="J574:J636" si="31">G574*I574</f>
        <v>8400</v>
      </c>
      <c r="K574" s="33">
        <f t="shared" ref="K574:K636" si="32">H574*I574</f>
        <v>8000</v>
      </c>
      <c r="L574" s="234" t="s">
        <v>5448</v>
      </c>
      <c r="M574" s="170">
        <f t="shared" si="30"/>
        <v>11.96</v>
      </c>
    </row>
    <row r="575" spans="1:13" x14ac:dyDescent="0.3">
      <c r="A575" s="4" t="s">
        <v>4263</v>
      </c>
      <c r="B575" s="242" t="s">
        <v>3740</v>
      </c>
      <c r="C575" s="22" t="s">
        <v>183</v>
      </c>
      <c r="D575" s="12" t="s">
        <v>208</v>
      </c>
      <c r="E575" s="250" t="s">
        <v>4140</v>
      </c>
      <c r="F575" s="240">
        <v>2.99</v>
      </c>
      <c r="G575" s="33">
        <f>ROUNDUP(F575*Carpeta!$O$7,-2)</f>
        <v>2100</v>
      </c>
      <c r="H575" s="33">
        <f>ROUNDUP(F575*Carpeta!$O$10,-2)</f>
        <v>2000</v>
      </c>
      <c r="I575" s="2">
        <v>1</v>
      </c>
      <c r="J575" s="33">
        <f t="shared" si="31"/>
        <v>2100</v>
      </c>
      <c r="K575" s="33">
        <f t="shared" si="32"/>
        <v>2000</v>
      </c>
      <c r="L575" s="234" t="s">
        <v>5697</v>
      </c>
      <c r="M575" s="170">
        <f t="shared" si="30"/>
        <v>2.99</v>
      </c>
    </row>
    <row r="576" spans="1:13" x14ac:dyDescent="0.3">
      <c r="A576" s="4" t="s">
        <v>4485</v>
      </c>
      <c r="B576" s="252" t="s">
        <v>4793</v>
      </c>
      <c r="C576" s="22" t="s">
        <v>183</v>
      </c>
      <c r="D576" s="12" t="s">
        <v>208</v>
      </c>
      <c r="E576" s="250" t="s">
        <v>4139</v>
      </c>
      <c r="F576" s="240">
        <v>2.99</v>
      </c>
      <c r="G576" s="33">
        <f>ROUNDUP(F576*Carpeta!$O$7,-2)</f>
        <v>2100</v>
      </c>
      <c r="H576" s="33">
        <f>ROUNDUP(F576*Carpeta!$O$10,-2)</f>
        <v>2000</v>
      </c>
      <c r="I576" s="2">
        <v>1</v>
      </c>
      <c r="J576" s="16">
        <f t="shared" si="31"/>
        <v>2100</v>
      </c>
      <c r="K576" s="16">
        <f t="shared" si="32"/>
        <v>2000</v>
      </c>
      <c r="L576" s="233" t="s">
        <v>4486</v>
      </c>
      <c r="M576" s="38">
        <f t="shared" si="30"/>
        <v>2.99</v>
      </c>
    </row>
    <row r="577" spans="1:15" x14ac:dyDescent="0.3">
      <c r="A577" s="29" t="s">
        <v>2954</v>
      </c>
      <c r="B577" s="64" t="s">
        <v>1078</v>
      </c>
      <c r="C577" s="22" t="s">
        <v>183</v>
      </c>
      <c r="D577" s="1" t="s">
        <v>211</v>
      </c>
      <c r="E577" s="250" t="s">
        <v>4139</v>
      </c>
      <c r="F577" s="240">
        <v>2.99</v>
      </c>
      <c r="G577" s="33">
        <f>ROUNDUP(F577*Carpeta!$O$7,-2)</f>
        <v>2100</v>
      </c>
      <c r="H577" s="33">
        <f>ROUNDUP(F577*Carpeta!$O$10,-2)</f>
        <v>2000</v>
      </c>
      <c r="I577" s="2">
        <v>2</v>
      </c>
      <c r="J577" s="16">
        <f t="shared" si="31"/>
        <v>4200</v>
      </c>
      <c r="K577" s="16">
        <f t="shared" si="32"/>
        <v>4000</v>
      </c>
      <c r="L577" s="233" t="s">
        <v>2955</v>
      </c>
      <c r="M577" s="38">
        <f t="shared" si="30"/>
        <v>5.98</v>
      </c>
    </row>
    <row r="578" spans="1:15" x14ac:dyDescent="0.3">
      <c r="A578" s="4" t="s">
        <v>3428</v>
      </c>
      <c r="B578" s="252" t="s">
        <v>4793</v>
      </c>
      <c r="C578" s="22" t="s">
        <v>183</v>
      </c>
      <c r="D578" s="1" t="s">
        <v>211</v>
      </c>
      <c r="E578" s="250" t="s">
        <v>4139</v>
      </c>
      <c r="F578" s="240">
        <v>2.99</v>
      </c>
      <c r="G578" s="33">
        <f>ROUNDUP(F578*Carpeta!$O$7,-2)</f>
        <v>2100</v>
      </c>
      <c r="H578" s="33">
        <f>ROUNDUP(F578*Carpeta!$O$10,-2)</f>
        <v>2000</v>
      </c>
      <c r="I578" s="2">
        <v>2</v>
      </c>
      <c r="J578" s="16">
        <f t="shared" si="31"/>
        <v>4200</v>
      </c>
      <c r="K578" s="16">
        <f t="shared" si="32"/>
        <v>4000</v>
      </c>
      <c r="L578" s="233" t="s">
        <v>4456</v>
      </c>
      <c r="M578" s="38">
        <f t="shared" si="30"/>
        <v>5.98</v>
      </c>
    </row>
    <row r="579" spans="1:15" x14ac:dyDescent="0.3">
      <c r="A579" s="4" t="s">
        <v>2954</v>
      </c>
      <c r="B579" s="259" t="s">
        <v>4820</v>
      </c>
      <c r="C579" s="22" t="s">
        <v>183</v>
      </c>
      <c r="D579" s="1" t="s">
        <v>211</v>
      </c>
      <c r="E579" s="250" t="s">
        <v>4139</v>
      </c>
      <c r="F579" s="240">
        <v>2.99</v>
      </c>
      <c r="G579" s="33">
        <f>ROUNDUP(F579*Carpeta!$O$7,-2)</f>
        <v>2100</v>
      </c>
      <c r="H579" s="33">
        <f>ROUNDUP(F579*Carpeta!$O$10,-2)</f>
        <v>2000</v>
      </c>
      <c r="I579" s="2">
        <v>4</v>
      </c>
      <c r="J579" s="33">
        <f t="shared" si="31"/>
        <v>8400</v>
      </c>
      <c r="K579" s="33">
        <f t="shared" si="32"/>
        <v>8000</v>
      </c>
      <c r="L579" s="234" t="s">
        <v>4827</v>
      </c>
      <c r="M579" s="38">
        <f t="shared" si="30"/>
        <v>11.96</v>
      </c>
    </row>
    <row r="580" spans="1:15" x14ac:dyDescent="0.3">
      <c r="A580" s="4" t="s">
        <v>2001</v>
      </c>
      <c r="B580" s="163" t="s">
        <v>1134</v>
      </c>
      <c r="C580" s="8" t="s">
        <v>184</v>
      </c>
      <c r="D580" s="11" t="s">
        <v>210</v>
      </c>
      <c r="E580" s="250" t="s">
        <v>4140</v>
      </c>
      <c r="F580" s="240">
        <v>2.99</v>
      </c>
      <c r="G580" s="33">
        <f>ROUNDUP(F580*Carpeta!$O$7,-2)</f>
        <v>2100</v>
      </c>
      <c r="H580" s="33">
        <f>ROUNDUP(F580*Carpeta!$O$10,-2)</f>
        <v>2000</v>
      </c>
      <c r="I580" s="2">
        <v>1</v>
      </c>
      <c r="J580" s="33">
        <f t="shared" si="31"/>
        <v>2100</v>
      </c>
      <c r="K580" s="33">
        <f t="shared" si="32"/>
        <v>2000</v>
      </c>
      <c r="L580" s="234" t="s">
        <v>3045</v>
      </c>
      <c r="M580" s="38">
        <f t="shared" ref="M580:M642" si="33">F580*I580</f>
        <v>2.99</v>
      </c>
    </row>
    <row r="581" spans="1:15" x14ac:dyDescent="0.3">
      <c r="A581" s="4" t="s">
        <v>4526</v>
      </c>
      <c r="B581" s="144" t="s">
        <v>1106</v>
      </c>
      <c r="C581" s="8" t="s">
        <v>184</v>
      </c>
      <c r="D581" s="12" t="s">
        <v>208</v>
      </c>
      <c r="E581" s="250" t="s">
        <v>4139</v>
      </c>
      <c r="F581" s="240">
        <v>2.99</v>
      </c>
      <c r="G581" s="33">
        <f>ROUNDUP(F581*Carpeta!$O$7,-2)</f>
        <v>2100</v>
      </c>
      <c r="H581" s="33">
        <f>ROUNDUP(F581*Carpeta!$O$10,-2)</f>
        <v>2000</v>
      </c>
      <c r="I581" s="2">
        <v>1</v>
      </c>
      <c r="J581" s="33">
        <f t="shared" si="31"/>
        <v>2100</v>
      </c>
      <c r="K581" s="33">
        <f t="shared" si="32"/>
        <v>2000</v>
      </c>
      <c r="L581" s="234" t="s">
        <v>4527</v>
      </c>
      <c r="M581" s="38">
        <f t="shared" si="33"/>
        <v>2.99</v>
      </c>
    </row>
    <row r="582" spans="1:15" x14ac:dyDescent="0.3">
      <c r="A582" s="4" t="s">
        <v>1895</v>
      </c>
      <c r="B582" s="149" t="s">
        <v>1113</v>
      </c>
      <c r="C582" s="8" t="s">
        <v>184</v>
      </c>
      <c r="D582" s="12" t="s">
        <v>208</v>
      </c>
      <c r="E582" s="250" t="s">
        <v>4139</v>
      </c>
      <c r="F582" s="240">
        <v>2.99</v>
      </c>
      <c r="G582" s="33">
        <f>ROUNDUP(F582*Carpeta!$O$7,-2)</f>
        <v>2100</v>
      </c>
      <c r="H582" s="33">
        <f>ROUNDUP(F582*Carpeta!$O$10,-2)</f>
        <v>2000</v>
      </c>
      <c r="I582" s="2">
        <v>2</v>
      </c>
      <c r="J582" s="16">
        <f t="shared" si="31"/>
        <v>4200</v>
      </c>
      <c r="K582" s="16">
        <f t="shared" si="32"/>
        <v>4000</v>
      </c>
      <c r="L582" s="234" t="s">
        <v>1896</v>
      </c>
      <c r="M582" s="38">
        <f t="shared" si="33"/>
        <v>5.98</v>
      </c>
    </row>
    <row r="583" spans="1:15" x14ac:dyDescent="0.3">
      <c r="A583" s="29" t="s">
        <v>2162</v>
      </c>
      <c r="B583" s="128" t="s">
        <v>1128</v>
      </c>
      <c r="C583" s="8" t="s">
        <v>184</v>
      </c>
      <c r="D583" s="12" t="s">
        <v>208</v>
      </c>
      <c r="E583" s="250" t="s">
        <v>4139</v>
      </c>
      <c r="F583" s="240">
        <v>2.99</v>
      </c>
      <c r="G583" s="33">
        <f>ROUNDUP(F583*Carpeta!$O$7,-2)</f>
        <v>2100</v>
      </c>
      <c r="H583" s="33">
        <f>ROUNDUP(F583*Carpeta!$O$10,-2)</f>
        <v>2000</v>
      </c>
      <c r="I583" s="2">
        <v>1</v>
      </c>
      <c r="J583" s="16">
        <f t="shared" si="31"/>
        <v>2100</v>
      </c>
      <c r="K583" s="16">
        <f t="shared" si="32"/>
        <v>2000</v>
      </c>
      <c r="L583" s="234" t="s">
        <v>2161</v>
      </c>
      <c r="M583" s="170">
        <f t="shared" si="33"/>
        <v>2.99</v>
      </c>
    </row>
    <row r="584" spans="1:15" x14ac:dyDescent="0.3">
      <c r="A584" s="29" t="s">
        <v>4149</v>
      </c>
      <c r="B584" s="160" t="s">
        <v>1129</v>
      </c>
      <c r="C584" s="8" t="s">
        <v>184</v>
      </c>
      <c r="D584" s="12" t="s">
        <v>208</v>
      </c>
      <c r="E584" s="250" t="s">
        <v>4139</v>
      </c>
      <c r="F584" s="240">
        <v>2.99</v>
      </c>
      <c r="G584" s="33">
        <f>ROUNDUP(F584*Carpeta!$O$7,-2)</f>
        <v>2100</v>
      </c>
      <c r="H584" s="33">
        <f>ROUNDUP(F584*Carpeta!$O$10,-2)</f>
        <v>2000</v>
      </c>
      <c r="I584" s="2">
        <v>1</v>
      </c>
      <c r="J584" s="16">
        <f t="shared" si="31"/>
        <v>2100</v>
      </c>
      <c r="K584" s="16">
        <f t="shared" si="32"/>
        <v>2000</v>
      </c>
      <c r="L584" s="233" t="s">
        <v>4150</v>
      </c>
      <c r="M584" s="38">
        <f t="shared" si="33"/>
        <v>2.99</v>
      </c>
    </row>
    <row r="585" spans="1:15" x14ac:dyDescent="0.3">
      <c r="A585" s="29" t="s">
        <v>5550</v>
      </c>
      <c r="B585" s="166" t="s">
        <v>1137</v>
      </c>
      <c r="C585" s="8" t="s">
        <v>184</v>
      </c>
      <c r="D585" s="12" t="s">
        <v>208</v>
      </c>
      <c r="E585" s="250" t="s">
        <v>4139</v>
      </c>
      <c r="F585" s="240">
        <v>2.99</v>
      </c>
      <c r="G585" s="33">
        <f>ROUNDUP(F585*Carpeta!$O$7,-2)</f>
        <v>2100</v>
      </c>
      <c r="H585" s="33">
        <f>ROUNDUP(F585*Carpeta!$O$10,-2)</f>
        <v>2000</v>
      </c>
      <c r="I585" s="2">
        <v>3</v>
      </c>
      <c r="J585" s="33">
        <f t="shared" si="31"/>
        <v>6300</v>
      </c>
      <c r="K585" s="33">
        <f t="shared" si="32"/>
        <v>6000</v>
      </c>
      <c r="L585" s="251" t="s">
        <v>5551</v>
      </c>
      <c r="M585" s="38">
        <f t="shared" si="33"/>
        <v>8.9700000000000006</v>
      </c>
    </row>
    <row r="586" spans="1:15" x14ac:dyDescent="0.3">
      <c r="A586" s="4" t="s">
        <v>4521</v>
      </c>
      <c r="B586" s="144" t="s">
        <v>1106</v>
      </c>
      <c r="C586" s="8" t="s">
        <v>184</v>
      </c>
      <c r="D586" s="13" t="s">
        <v>209</v>
      </c>
      <c r="E586" s="250" t="s">
        <v>4139</v>
      </c>
      <c r="F586" s="240">
        <v>2.99</v>
      </c>
      <c r="G586" s="33">
        <f>ROUNDUP(F586*Carpeta!$O$7,-2)</f>
        <v>2100</v>
      </c>
      <c r="H586" s="33">
        <f>ROUNDUP(F586*Carpeta!$O$10,-2)</f>
        <v>2000</v>
      </c>
      <c r="I586" s="2">
        <v>3</v>
      </c>
      <c r="J586" s="33">
        <f t="shared" si="31"/>
        <v>6300</v>
      </c>
      <c r="K586" s="33">
        <f t="shared" si="32"/>
        <v>6000</v>
      </c>
      <c r="L586" s="234" t="s">
        <v>4522</v>
      </c>
      <c r="M586" s="38">
        <f t="shared" si="33"/>
        <v>8.9700000000000006</v>
      </c>
      <c r="O586" s="57"/>
    </row>
    <row r="587" spans="1:15" x14ac:dyDescent="0.3">
      <c r="A587" s="29" t="s">
        <v>2298</v>
      </c>
      <c r="B587" s="177" t="s">
        <v>1799</v>
      </c>
      <c r="C587" s="8" t="s">
        <v>184</v>
      </c>
      <c r="D587" s="1" t="s">
        <v>211</v>
      </c>
      <c r="E587" s="250" t="s">
        <v>4139</v>
      </c>
      <c r="F587" s="240">
        <v>2.99</v>
      </c>
      <c r="G587" s="33">
        <f>ROUNDUP(F587*Carpeta!$O$7,-2)</f>
        <v>2100</v>
      </c>
      <c r="H587" s="33">
        <f>ROUNDUP(F587*Carpeta!$O$10,-2)</f>
        <v>2000</v>
      </c>
      <c r="I587" s="2">
        <v>6</v>
      </c>
      <c r="J587" s="16">
        <f t="shared" si="31"/>
        <v>12600</v>
      </c>
      <c r="K587" s="16">
        <f t="shared" si="32"/>
        <v>12000</v>
      </c>
      <c r="L587" s="233" t="s">
        <v>2297</v>
      </c>
      <c r="M587" s="38">
        <f t="shared" si="33"/>
        <v>17.940000000000001</v>
      </c>
    </row>
    <row r="588" spans="1:15" x14ac:dyDescent="0.3">
      <c r="A588" s="29" t="s">
        <v>5406</v>
      </c>
      <c r="B588" s="177" t="s">
        <v>1799</v>
      </c>
      <c r="C588" s="8" t="s">
        <v>184</v>
      </c>
      <c r="D588" s="1" t="s">
        <v>211</v>
      </c>
      <c r="E588" s="250" t="s">
        <v>4139</v>
      </c>
      <c r="F588" s="240">
        <v>2.99</v>
      </c>
      <c r="G588" s="33">
        <f>ROUNDUP(F588*Carpeta!$O$7,-2)</f>
        <v>2100</v>
      </c>
      <c r="H588" s="33">
        <f>ROUNDUP(F588*Carpeta!$O$10,-2)</f>
        <v>2000</v>
      </c>
      <c r="I588" s="2">
        <v>1</v>
      </c>
      <c r="J588" s="16">
        <f t="shared" si="31"/>
        <v>2100</v>
      </c>
      <c r="K588" s="16">
        <f t="shared" si="32"/>
        <v>2000</v>
      </c>
      <c r="L588" s="233" t="s">
        <v>2297</v>
      </c>
      <c r="M588" s="38">
        <f t="shared" si="33"/>
        <v>2.99</v>
      </c>
    </row>
    <row r="589" spans="1:15" x14ac:dyDescent="0.3">
      <c r="A589" s="21" t="s">
        <v>4447</v>
      </c>
      <c r="B589" s="259" t="s">
        <v>4820</v>
      </c>
      <c r="C589" s="8" t="s">
        <v>184</v>
      </c>
      <c r="D589" s="1" t="s">
        <v>211</v>
      </c>
      <c r="E589" s="250" t="s">
        <v>4140</v>
      </c>
      <c r="F589" s="240">
        <v>2.99</v>
      </c>
      <c r="G589" s="33">
        <f>ROUNDUP(F589*Carpeta!$O$7,-2)</f>
        <v>2100</v>
      </c>
      <c r="H589" s="33">
        <f>ROUNDUP(F589*Carpeta!$O$10,-2)</f>
        <v>2000</v>
      </c>
      <c r="I589" s="2">
        <v>2</v>
      </c>
      <c r="J589" s="33">
        <f t="shared" si="31"/>
        <v>4200</v>
      </c>
      <c r="K589" s="33">
        <f t="shared" si="32"/>
        <v>4000</v>
      </c>
      <c r="L589" s="234" t="s">
        <v>5385</v>
      </c>
      <c r="M589" s="38">
        <f t="shared" si="33"/>
        <v>5.98</v>
      </c>
      <c r="O589" s="42"/>
    </row>
    <row r="590" spans="1:15" x14ac:dyDescent="0.3">
      <c r="A590" s="4" t="s">
        <v>4535</v>
      </c>
      <c r="B590" s="155" t="s">
        <v>1123</v>
      </c>
      <c r="C590" s="19" t="s">
        <v>185</v>
      </c>
      <c r="D590" s="11" t="s">
        <v>210</v>
      </c>
      <c r="E590" s="250" t="s">
        <v>4139</v>
      </c>
      <c r="F590" s="240">
        <v>2.99</v>
      </c>
      <c r="G590" s="33">
        <f>ROUNDUP(F590*Carpeta!$O$7,-2)</f>
        <v>2100</v>
      </c>
      <c r="H590" s="33">
        <f>ROUNDUP(F590*Carpeta!$O$10,-2)</f>
        <v>2000</v>
      </c>
      <c r="I590" s="2">
        <v>2</v>
      </c>
      <c r="J590" s="33">
        <f t="shared" si="31"/>
        <v>4200</v>
      </c>
      <c r="K590" s="33">
        <f t="shared" si="32"/>
        <v>4000</v>
      </c>
      <c r="L590" s="234" t="s">
        <v>4536</v>
      </c>
      <c r="M590" s="38">
        <f t="shared" si="33"/>
        <v>5.98</v>
      </c>
    </row>
    <row r="591" spans="1:15" x14ac:dyDescent="0.3">
      <c r="A591" s="29" t="s">
        <v>3032</v>
      </c>
      <c r="B591" s="160" t="s">
        <v>1129</v>
      </c>
      <c r="C591" s="19" t="s">
        <v>185</v>
      </c>
      <c r="D591" s="11" t="s">
        <v>210</v>
      </c>
      <c r="E591" s="250" t="s">
        <v>4139</v>
      </c>
      <c r="F591" s="240">
        <v>2.99</v>
      </c>
      <c r="G591" s="33">
        <f>ROUNDUP(F591*Carpeta!$O$7,-2)</f>
        <v>2100</v>
      </c>
      <c r="H591" s="33">
        <f>ROUNDUP(F591*Carpeta!$O$10,-2)</f>
        <v>2000</v>
      </c>
      <c r="I591" s="2">
        <v>1</v>
      </c>
      <c r="J591" s="16">
        <f t="shared" si="31"/>
        <v>2100</v>
      </c>
      <c r="K591" s="16">
        <f t="shared" si="32"/>
        <v>2000</v>
      </c>
      <c r="L591" s="233" t="s">
        <v>3033</v>
      </c>
      <c r="M591" s="38">
        <f t="shared" si="33"/>
        <v>2.99</v>
      </c>
    </row>
    <row r="592" spans="1:15" x14ac:dyDescent="0.3">
      <c r="A592" s="29" t="s">
        <v>413</v>
      </c>
      <c r="B592" s="165" t="s">
        <v>1136</v>
      </c>
      <c r="C592" s="19" t="s">
        <v>185</v>
      </c>
      <c r="D592" s="11" t="s">
        <v>210</v>
      </c>
      <c r="E592" s="250" t="s">
        <v>4139</v>
      </c>
      <c r="F592" s="240">
        <v>2.99</v>
      </c>
      <c r="G592" s="33">
        <f>ROUNDUP(F592*Carpeta!$O$7,-2)</f>
        <v>2100</v>
      </c>
      <c r="H592" s="33">
        <f>ROUNDUP(F592*Carpeta!$O$10,-2)</f>
        <v>2000</v>
      </c>
      <c r="I592" s="2">
        <v>1</v>
      </c>
      <c r="J592" s="33">
        <f t="shared" si="31"/>
        <v>2100</v>
      </c>
      <c r="K592" s="33">
        <f t="shared" si="32"/>
        <v>2000</v>
      </c>
      <c r="L592" s="233" t="s">
        <v>414</v>
      </c>
      <c r="M592" s="38">
        <f t="shared" si="33"/>
        <v>2.99</v>
      </c>
    </row>
    <row r="593" spans="1:15" x14ac:dyDescent="0.3">
      <c r="A593" s="4" t="s">
        <v>504</v>
      </c>
      <c r="B593" s="22" t="s">
        <v>871</v>
      </c>
      <c r="C593" s="19" t="s">
        <v>185</v>
      </c>
      <c r="D593" s="12" t="s">
        <v>208</v>
      </c>
      <c r="E593" s="250" t="s">
        <v>4139</v>
      </c>
      <c r="F593" s="240">
        <v>2.99</v>
      </c>
      <c r="G593" s="33">
        <f>ROUNDUP(F593*Carpeta!$O$7,-2)</f>
        <v>2100</v>
      </c>
      <c r="H593" s="33">
        <f>ROUNDUP(F593*Carpeta!$O$10,-2)</f>
        <v>2000</v>
      </c>
      <c r="I593" s="2">
        <v>1</v>
      </c>
      <c r="J593" s="16">
        <f t="shared" si="31"/>
        <v>2100</v>
      </c>
      <c r="K593" s="16">
        <f t="shared" si="32"/>
        <v>2000</v>
      </c>
      <c r="L593" s="234" t="s">
        <v>1151</v>
      </c>
      <c r="M593" s="38">
        <f t="shared" si="33"/>
        <v>2.99</v>
      </c>
    </row>
    <row r="594" spans="1:15" x14ac:dyDescent="0.3">
      <c r="A594" s="29" t="s">
        <v>2551</v>
      </c>
      <c r="B594" s="103" t="s">
        <v>1036</v>
      </c>
      <c r="C594" s="19" t="s">
        <v>185</v>
      </c>
      <c r="D594" s="12" t="s">
        <v>208</v>
      </c>
      <c r="E594" s="250" t="s">
        <v>4139</v>
      </c>
      <c r="F594" s="240">
        <v>2.99</v>
      </c>
      <c r="G594" s="33">
        <f>ROUNDUP(F594*Carpeta!$O$7,-2)</f>
        <v>2100</v>
      </c>
      <c r="H594" s="33">
        <f>ROUNDUP(F594*Carpeta!$O$10,-2)</f>
        <v>2000</v>
      </c>
      <c r="I594" s="2">
        <v>1</v>
      </c>
      <c r="J594" s="16">
        <f t="shared" si="31"/>
        <v>2100</v>
      </c>
      <c r="K594" s="16">
        <f t="shared" si="32"/>
        <v>2000</v>
      </c>
      <c r="L594" s="233" t="s">
        <v>2550</v>
      </c>
      <c r="M594" s="38">
        <f t="shared" si="33"/>
        <v>2.99</v>
      </c>
    </row>
    <row r="595" spans="1:15" x14ac:dyDescent="0.3">
      <c r="A595" s="4" t="s">
        <v>2164</v>
      </c>
      <c r="B595" s="155" t="s">
        <v>1123</v>
      </c>
      <c r="C595" s="19" t="s">
        <v>185</v>
      </c>
      <c r="D595" s="12" t="s">
        <v>208</v>
      </c>
      <c r="E595" s="250" t="s">
        <v>4139</v>
      </c>
      <c r="F595" s="240">
        <v>2.99</v>
      </c>
      <c r="G595" s="33">
        <f>ROUNDUP(F595*Carpeta!$O$7,-2)</f>
        <v>2100</v>
      </c>
      <c r="H595" s="33">
        <f>ROUNDUP(F595*Carpeta!$O$10,-2)</f>
        <v>2000</v>
      </c>
      <c r="I595" s="2">
        <v>3</v>
      </c>
      <c r="J595" s="33">
        <f t="shared" si="31"/>
        <v>6300</v>
      </c>
      <c r="K595" s="33">
        <f t="shared" si="32"/>
        <v>6000</v>
      </c>
      <c r="L595" s="234" t="s">
        <v>2163</v>
      </c>
      <c r="M595" s="38">
        <f t="shared" si="33"/>
        <v>8.9700000000000006</v>
      </c>
    </row>
    <row r="596" spans="1:15" x14ac:dyDescent="0.3">
      <c r="A596" s="29" t="s">
        <v>1317</v>
      </c>
      <c r="B596" s="155" t="s">
        <v>1123</v>
      </c>
      <c r="C596" s="19" t="s">
        <v>185</v>
      </c>
      <c r="D596" s="12" t="s">
        <v>208</v>
      </c>
      <c r="E596" s="250" t="s">
        <v>4139</v>
      </c>
      <c r="F596" s="240">
        <v>2.99</v>
      </c>
      <c r="G596" s="33">
        <f>ROUNDUP(F596*Carpeta!$O$7,-2)</f>
        <v>2100</v>
      </c>
      <c r="H596" s="33">
        <f>ROUNDUP(F596*Carpeta!$O$10,-2)</f>
        <v>2000</v>
      </c>
      <c r="I596" s="2">
        <v>1</v>
      </c>
      <c r="J596" s="16">
        <f t="shared" si="31"/>
        <v>2100</v>
      </c>
      <c r="K596" s="16">
        <f t="shared" si="32"/>
        <v>2000</v>
      </c>
      <c r="L596" s="233" t="s">
        <v>1318</v>
      </c>
      <c r="M596" s="38">
        <f t="shared" si="33"/>
        <v>2.99</v>
      </c>
    </row>
    <row r="597" spans="1:15" x14ac:dyDescent="0.3">
      <c r="A597" s="4" t="s">
        <v>2437</v>
      </c>
      <c r="B597" s="156" t="s">
        <v>1124</v>
      </c>
      <c r="C597" s="19" t="s">
        <v>185</v>
      </c>
      <c r="D597" s="12" t="s">
        <v>208</v>
      </c>
      <c r="E597" s="250" t="s">
        <v>4140</v>
      </c>
      <c r="F597" s="240">
        <v>2.99</v>
      </c>
      <c r="G597" s="33">
        <f>ROUNDUP(F597*Carpeta!$O$7,-2)</f>
        <v>2100</v>
      </c>
      <c r="H597" s="33">
        <f>ROUNDUP(F597*Carpeta!$O$10,-2)</f>
        <v>2000</v>
      </c>
      <c r="I597" s="2">
        <v>1</v>
      </c>
      <c r="J597" s="16">
        <f t="shared" si="31"/>
        <v>2100</v>
      </c>
      <c r="K597" s="16">
        <f t="shared" si="32"/>
        <v>2000</v>
      </c>
      <c r="L597" s="233" t="s">
        <v>2436</v>
      </c>
      <c r="M597" s="38">
        <f t="shared" si="33"/>
        <v>2.99</v>
      </c>
    </row>
    <row r="598" spans="1:15" x14ac:dyDescent="0.3">
      <c r="A598" s="29" t="s">
        <v>1249</v>
      </c>
      <c r="B598" s="160" t="s">
        <v>1129</v>
      </c>
      <c r="C598" s="19" t="s">
        <v>185</v>
      </c>
      <c r="D598" s="12" t="s">
        <v>208</v>
      </c>
      <c r="E598" s="250" t="s">
        <v>4139</v>
      </c>
      <c r="F598" s="240">
        <v>2.99</v>
      </c>
      <c r="G598" s="33">
        <f>ROUNDUP(F598*Carpeta!$O$7,-2)</f>
        <v>2100</v>
      </c>
      <c r="H598" s="33">
        <f>ROUNDUP(F598*Carpeta!$O$10,-2)</f>
        <v>2000</v>
      </c>
      <c r="I598" s="2">
        <v>1</v>
      </c>
      <c r="J598" s="16">
        <f t="shared" si="31"/>
        <v>2100</v>
      </c>
      <c r="K598" s="16">
        <f t="shared" si="32"/>
        <v>2000</v>
      </c>
      <c r="L598" s="233" t="s">
        <v>2780</v>
      </c>
      <c r="M598" s="38">
        <f t="shared" si="33"/>
        <v>2.99</v>
      </c>
    </row>
    <row r="599" spans="1:15" x14ac:dyDescent="0.3">
      <c r="A599" s="29" t="s">
        <v>5676</v>
      </c>
      <c r="B599" s="164" t="s">
        <v>1135</v>
      </c>
      <c r="C599" s="19" t="s">
        <v>185</v>
      </c>
      <c r="D599" s="12" t="s">
        <v>208</v>
      </c>
      <c r="E599" s="250" t="s">
        <v>4139</v>
      </c>
      <c r="F599" s="240">
        <v>2.99</v>
      </c>
      <c r="G599" s="33">
        <f>ROUNDUP(F599*Carpeta!$O$7,-2)</f>
        <v>2100</v>
      </c>
      <c r="H599" s="33">
        <f>ROUNDUP(F599*Carpeta!$O$10,-2)</f>
        <v>2000</v>
      </c>
      <c r="I599" s="2">
        <v>1</v>
      </c>
      <c r="J599" s="16">
        <f t="shared" si="31"/>
        <v>2100</v>
      </c>
      <c r="K599" s="16">
        <f t="shared" si="32"/>
        <v>2000</v>
      </c>
      <c r="L599" s="233" t="s">
        <v>5675</v>
      </c>
      <c r="M599" s="38">
        <f t="shared" si="33"/>
        <v>2.99</v>
      </c>
    </row>
    <row r="600" spans="1:15" x14ac:dyDescent="0.3">
      <c r="A600" s="4" t="s">
        <v>455</v>
      </c>
      <c r="B600" s="163" t="s">
        <v>1134</v>
      </c>
      <c r="C600" s="19" t="s">
        <v>185</v>
      </c>
      <c r="D600" s="12" t="s">
        <v>208</v>
      </c>
      <c r="E600" s="250" t="s">
        <v>4139</v>
      </c>
      <c r="F600" s="240">
        <v>2.99</v>
      </c>
      <c r="G600" s="33">
        <f>ROUNDUP(F600*Carpeta!$O$7,-2)</f>
        <v>2100</v>
      </c>
      <c r="H600" s="33">
        <f>ROUNDUP(F600*Carpeta!$O$10,-2)</f>
        <v>2000</v>
      </c>
      <c r="I600" s="2">
        <v>1</v>
      </c>
      <c r="J600" s="33">
        <f t="shared" si="31"/>
        <v>2100</v>
      </c>
      <c r="K600" s="33">
        <f t="shared" si="32"/>
        <v>2000</v>
      </c>
      <c r="L600" s="234" t="s">
        <v>456</v>
      </c>
      <c r="M600" s="38">
        <f t="shared" si="33"/>
        <v>2.99</v>
      </c>
    </row>
    <row r="601" spans="1:15" x14ac:dyDescent="0.3">
      <c r="A601" s="21" t="s">
        <v>455</v>
      </c>
      <c r="B601" s="163" t="s">
        <v>1134</v>
      </c>
      <c r="C601" s="19" t="s">
        <v>185</v>
      </c>
      <c r="D601" s="12" t="s">
        <v>208</v>
      </c>
      <c r="E601" s="250" t="s">
        <v>4139</v>
      </c>
      <c r="F601" s="240">
        <v>2.99</v>
      </c>
      <c r="G601" s="33">
        <f>ROUNDUP(F601*Carpeta!$O$7,-2)</f>
        <v>2100</v>
      </c>
      <c r="H601" s="33">
        <f>ROUNDUP(F601*Carpeta!$O$10,-2)</f>
        <v>2000</v>
      </c>
      <c r="I601" s="2">
        <v>1</v>
      </c>
      <c r="J601" s="33">
        <f t="shared" si="31"/>
        <v>2100</v>
      </c>
      <c r="K601" s="33">
        <f t="shared" si="32"/>
        <v>2000</v>
      </c>
      <c r="L601" s="234" t="s">
        <v>1647</v>
      </c>
      <c r="M601" s="38">
        <f t="shared" si="33"/>
        <v>2.99</v>
      </c>
    </row>
    <row r="602" spans="1:15" x14ac:dyDescent="0.3">
      <c r="A602" s="4" t="s">
        <v>1696</v>
      </c>
      <c r="B602" s="150" t="s">
        <v>1582</v>
      </c>
      <c r="C602" s="19" t="s">
        <v>185</v>
      </c>
      <c r="D602" s="12" t="s">
        <v>208</v>
      </c>
      <c r="E602" s="250" t="s">
        <v>4139</v>
      </c>
      <c r="F602" s="240">
        <v>2.99</v>
      </c>
      <c r="G602" s="33">
        <f>ROUNDUP(F602*Carpeta!$O$7,-2)</f>
        <v>2100</v>
      </c>
      <c r="H602" s="33">
        <f>ROUNDUP(F602*Carpeta!$O$10,-2)</f>
        <v>2000</v>
      </c>
      <c r="I602" s="2">
        <v>2</v>
      </c>
      <c r="J602" s="16">
        <f t="shared" si="31"/>
        <v>4200</v>
      </c>
      <c r="K602" s="16">
        <f t="shared" si="32"/>
        <v>4000</v>
      </c>
      <c r="L602" s="234" t="s">
        <v>1697</v>
      </c>
      <c r="M602" s="170">
        <f t="shared" si="33"/>
        <v>5.98</v>
      </c>
      <c r="O602" s="42"/>
    </row>
    <row r="603" spans="1:15" x14ac:dyDescent="0.3">
      <c r="A603" s="29" t="s">
        <v>2348</v>
      </c>
      <c r="B603" s="187" t="s">
        <v>2003</v>
      </c>
      <c r="C603" s="19" t="s">
        <v>185</v>
      </c>
      <c r="D603" s="12" t="s">
        <v>208</v>
      </c>
      <c r="E603" s="250" t="s">
        <v>4139</v>
      </c>
      <c r="F603" s="240">
        <v>2.99</v>
      </c>
      <c r="G603" s="33">
        <f>ROUNDUP(F603*Carpeta!$O$7,-2)</f>
        <v>2100</v>
      </c>
      <c r="H603" s="33">
        <f>ROUNDUP(F603*Carpeta!$O$10,-2)</f>
        <v>2000</v>
      </c>
      <c r="I603" s="2">
        <v>1</v>
      </c>
      <c r="J603" s="33">
        <f t="shared" si="31"/>
        <v>2100</v>
      </c>
      <c r="K603" s="33">
        <f t="shared" si="32"/>
        <v>2000</v>
      </c>
      <c r="L603" s="251" t="s">
        <v>2347</v>
      </c>
      <c r="M603" s="38">
        <f t="shared" si="33"/>
        <v>2.99</v>
      </c>
    </row>
    <row r="604" spans="1:15" x14ac:dyDescent="0.3">
      <c r="A604" s="4" t="s">
        <v>4730</v>
      </c>
      <c r="B604" s="176" t="s">
        <v>1798</v>
      </c>
      <c r="C604" s="19" t="s">
        <v>185</v>
      </c>
      <c r="D604" s="228" t="s">
        <v>3049</v>
      </c>
      <c r="E604" s="250" t="s">
        <v>4139</v>
      </c>
      <c r="F604" s="240">
        <v>2.99</v>
      </c>
      <c r="G604" s="33">
        <f>ROUNDUP(F604*Carpeta!$O$7,-2)</f>
        <v>2100</v>
      </c>
      <c r="H604" s="33">
        <f>ROUNDUP(F604*Carpeta!$O$10,-2)</f>
        <v>2000</v>
      </c>
      <c r="I604" s="2">
        <v>1</v>
      </c>
      <c r="J604" s="33">
        <f t="shared" si="31"/>
        <v>2100</v>
      </c>
      <c r="K604" s="33">
        <f t="shared" si="32"/>
        <v>2000</v>
      </c>
      <c r="L604" s="234" t="s">
        <v>4731</v>
      </c>
      <c r="M604" s="170">
        <f t="shared" si="33"/>
        <v>2.99</v>
      </c>
    </row>
    <row r="605" spans="1:15" x14ac:dyDescent="0.3">
      <c r="A605" s="29" t="s">
        <v>2535</v>
      </c>
      <c r="B605" s="142" t="s">
        <v>1109</v>
      </c>
      <c r="C605" s="19" t="s">
        <v>185</v>
      </c>
      <c r="D605" s="244" t="s">
        <v>211</v>
      </c>
      <c r="E605" s="250" t="s">
        <v>4139</v>
      </c>
      <c r="F605" s="240">
        <v>2.99</v>
      </c>
      <c r="G605" s="33">
        <f>ROUNDUP(F605*Carpeta!$O$7,-2)</f>
        <v>2100</v>
      </c>
      <c r="H605" s="33">
        <f>ROUNDUP(F605*Carpeta!$O$10,-2)</f>
        <v>2000</v>
      </c>
      <c r="I605" s="2">
        <v>1</v>
      </c>
      <c r="J605" s="33">
        <f t="shared" si="31"/>
        <v>2100</v>
      </c>
      <c r="K605" s="33">
        <f t="shared" si="32"/>
        <v>2000</v>
      </c>
      <c r="L605" s="251" t="s">
        <v>2534</v>
      </c>
      <c r="M605" s="38">
        <f t="shared" si="33"/>
        <v>2.99</v>
      </c>
    </row>
    <row r="606" spans="1:15" x14ac:dyDescent="0.3">
      <c r="A606" s="29" t="s">
        <v>3149</v>
      </c>
      <c r="B606" s="177" t="s">
        <v>1799</v>
      </c>
      <c r="C606" s="10" t="s">
        <v>625</v>
      </c>
      <c r="D606" s="11" t="s">
        <v>210</v>
      </c>
      <c r="E606" s="250" t="s">
        <v>4139</v>
      </c>
      <c r="F606" s="240">
        <v>2.99</v>
      </c>
      <c r="G606" s="33">
        <f>ROUNDUP(F606*Carpeta!$O$7,-2)</f>
        <v>2100</v>
      </c>
      <c r="H606" s="33">
        <f>ROUNDUP(F606*Carpeta!$O$10,-2)</f>
        <v>2000</v>
      </c>
      <c r="I606" s="2">
        <v>1</v>
      </c>
      <c r="J606" s="16">
        <f t="shared" si="31"/>
        <v>2100</v>
      </c>
      <c r="K606" s="16">
        <f t="shared" si="32"/>
        <v>2000</v>
      </c>
      <c r="L606" s="233" t="s">
        <v>3146</v>
      </c>
      <c r="M606" s="38">
        <f t="shared" si="33"/>
        <v>2.99</v>
      </c>
    </row>
    <row r="607" spans="1:15" x14ac:dyDescent="0.3">
      <c r="A607" s="4" t="s">
        <v>2857</v>
      </c>
      <c r="B607" s="136" t="s">
        <v>1116</v>
      </c>
      <c r="C607" s="10" t="s">
        <v>625</v>
      </c>
      <c r="D607" s="243" t="s">
        <v>208</v>
      </c>
      <c r="E607" s="250" t="s">
        <v>4140</v>
      </c>
      <c r="F607" s="240">
        <v>2.99</v>
      </c>
      <c r="G607" s="33">
        <f>ROUNDUP(F607*Carpeta!$O$7,-2)</f>
        <v>2100</v>
      </c>
      <c r="H607" s="33">
        <f>ROUNDUP(F607*Carpeta!$O$10,-2)</f>
        <v>2000</v>
      </c>
      <c r="I607" s="2">
        <v>1</v>
      </c>
      <c r="J607" s="16">
        <f t="shared" si="31"/>
        <v>2100</v>
      </c>
      <c r="K607" s="16">
        <f t="shared" si="32"/>
        <v>2000</v>
      </c>
      <c r="L607" s="234" t="s">
        <v>3155</v>
      </c>
      <c r="M607" s="38">
        <f t="shared" si="33"/>
        <v>2.99</v>
      </c>
    </row>
    <row r="608" spans="1:15" x14ac:dyDescent="0.3">
      <c r="A608" s="4" t="s">
        <v>1910</v>
      </c>
      <c r="B608" s="136" t="s">
        <v>1116</v>
      </c>
      <c r="C608" s="10" t="s">
        <v>625</v>
      </c>
      <c r="D608" s="12" t="s">
        <v>208</v>
      </c>
      <c r="E608" s="250" t="s">
        <v>4139</v>
      </c>
      <c r="F608" s="240">
        <v>2.99</v>
      </c>
      <c r="G608" s="33">
        <f>ROUNDUP(F608*Carpeta!$O$7,-2)</f>
        <v>2100</v>
      </c>
      <c r="H608" s="33">
        <f>ROUNDUP(F608*Carpeta!$O$10,-2)</f>
        <v>2000</v>
      </c>
      <c r="I608" s="2">
        <v>1</v>
      </c>
      <c r="J608" s="16">
        <f t="shared" si="31"/>
        <v>2100</v>
      </c>
      <c r="K608" s="16">
        <f t="shared" si="32"/>
        <v>2000</v>
      </c>
      <c r="L608" s="233" t="s">
        <v>1911</v>
      </c>
      <c r="M608" s="38">
        <f t="shared" si="33"/>
        <v>2.99</v>
      </c>
    </row>
    <row r="609" spans="1:13" x14ac:dyDescent="0.3">
      <c r="A609" s="4" t="s">
        <v>5595</v>
      </c>
      <c r="B609" s="159" t="s">
        <v>1127</v>
      </c>
      <c r="C609" s="10" t="s">
        <v>625</v>
      </c>
      <c r="D609" s="12" t="s">
        <v>208</v>
      </c>
      <c r="E609" s="250" t="s">
        <v>4140</v>
      </c>
      <c r="F609" s="240">
        <v>2.99</v>
      </c>
      <c r="G609" s="33">
        <f>ROUNDUP(F609*Carpeta!$O$7,-2)</f>
        <v>2100</v>
      </c>
      <c r="H609" s="33">
        <f>ROUNDUP(F609*Carpeta!$O$10,-2)</f>
        <v>2000</v>
      </c>
      <c r="I609" s="2">
        <v>1</v>
      </c>
      <c r="J609" s="16">
        <f t="shared" si="31"/>
        <v>2100</v>
      </c>
      <c r="K609" s="16">
        <f t="shared" si="32"/>
        <v>2000</v>
      </c>
      <c r="L609" s="233" t="s">
        <v>5596</v>
      </c>
      <c r="M609" s="38">
        <f t="shared" si="33"/>
        <v>2.99</v>
      </c>
    </row>
    <row r="610" spans="1:13" x14ac:dyDescent="0.3">
      <c r="A610" s="29" t="s">
        <v>1842</v>
      </c>
      <c r="B610" s="177" t="s">
        <v>1799</v>
      </c>
      <c r="C610" s="10" t="s">
        <v>625</v>
      </c>
      <c r="D610" s="12" t="s">
        <v>208</v>
      </c>
      <c r="E610" s="250" t="s">
        <v>4139</v>
      </c>
      <c r="F610" s="240">
        <v>2.99</v>
      </c>
      <c r="G610" s="33">
        <f>ROUNDUP(F610*Carpeta!$O$7,-2)</f>
        <v>2100</v>
      </c>
      <c r="H610" s="33">
        <f>ROUNDUP(F610*Carpeta!$O$10,-2)</f>
        <v>2000</v>
      </c>
      <c r="I610" s="2">
        <v>1</v>
      </c>
      <c r="J610" s="16">
        <f t="shared" si="31"/>
        <v>2100</v>
      </c>
      <c r="K610" s="16">
        <f t="shared" si="32"/>
        <v>2000</v>
      </c>
      <c r="L610" s="233" t="s">
        <v>1843</v>
      </c>
      <c r="M610" s="38">
        <f t="shared" si="33"/>
        <v>2.99</v>
      </c>
    </row>
    <row r="611" spans="1:13" x14ac:dyDescent="0.3">
      <c r="A611" s="21" t="s">
        <v>3377</v>
      </c>
      <c r="B611" s="223" t="s">
        <v>2825</v>
      </c>
      <c r="C611" s="10" t="s">
        <v>625</v>
      </c>
      <c r="D611" s="12" t="s">
        <v>208</v>
      </c>
      <c r="E611" s="250" t="s">
        <v>4139</v>
      </c>
      <c r="F611" s="240">
        <v>2.99</v>
      </c>
      <c r="G611" s="33">
        <f>ROUNDUP(F611*Carpeta!$O$7,-2)</f>
        <v>2100</v>
      </c>
      <c r="H611" s="33">
        <f>ROUNDUP(F611*Carpeta!$O$10,-2)</f>
        <v>2000</v>
      </c>
      <c r="I611" s="2">
        <v>1</v>
      </c>
      <c r="J611" s="16">
        <f t="shared" si="31"/>
        <v>2100</v>
      </c>
      <c r="K611" s="16">
        <f t="shared" si="32"/>
        <v>2000</v>
      </c>
      <c r="L611" s="234" t="s">
        <v>3376</v>
      </c>
      <c r="M611" s="38">
        <f t="shared" si="33"/>
        <v>2.99</v>
      </c>
    </row>
    <row r="612" spans="1:13" x14ac:dyDescent="0.3">
      <c r="A612" s="21" t="s">
        <v>3369</v>
      </c>
      <c r="B612" s="232" t="s">
        <v>3182</v>
      </c>
      <c r="C612" s="10" t="s">
        <v>625</v>
      </c>
      <c r="D612" s="12" t="s">
        <v>208</v>
      </c>
      <c r="E612" s="250" t="s">
        <v>4139</v>
      </c>
      <c r="F612" s="240">
        <v>2.99</v>
      </c>
      <c r="G612" s="33">
        <f>ROUNDUP(F612*Carpeta!$O$7,-2)</f>
        <v>2100</v>
      </c>
      <c r="H612" s="33">
        <f>ROUNDUP(F612*Carpeta!$O$10,-2)</f>
        <v>2000</v>
      </c>
      <c r="I612" s="2">
        <v>2</v>
      </c>
      <c r="J612" s="16">
        <f t="shared" si="31"/>
        <v>4200</v>
      </c>
      <c r="K612" s="16">
        <f t="shared" si="32"/>
        <v>4000</v>
      </c>
      <c r="L612" s="234" t="s">
        <v>3371</v>
      </c>
      <c r="M612" s="38">
        <f t="shared" si="33"/>
        <v>5.98</v>
      </c>
    </row>
    <row r="613" spans="1:13" x14ac:dyDescent="0.3">
      <c r="A613" s="21" t="s">
        <v>5592</v>
      </c>
      <c r="B613" s="232" t="s">
        <v>3182</v>
      </c>
      <c r="C613" s="10" t="s">
        <v>625</v>
      </c>
      <c r="D613" s="12" t="s">
        <v>208</v>
      </c>
      <c r="E613" s="250" t="s">
        <v>4139</v>
      </c>
      <c r="F613" s="240">
        <v>2.99</v>
      </c>
      <c r="G613" s="33">
        <f>ROUNDUP(F613*Carpeta!$O$7,-2)</f>
        <v>2100</v>
      </c>
      <c r="H613" s="33">
        <f>ROUNDUP(F613*Carpeta!$O$10,-2)</f>
        <v>2000</v>
      </c>
      <c r="I613" s="2">
        <v>1</v>
      </c>
      <c r="J613" s="16">
        <f t="shared" si="31"/>
        <v>2100</v>
      </c>
      <c r="K613" s="16">
        <f t="shared" si="32"/>
        <v>2000</v>
      </c>
      <c r="L613" s="234" t="s">
        <v>3371</v>
      </c>
      <c r="M613" s="38">
        <f t="shared" si="33"/>
        <v>2.99</v>
      </c>
    </row>
    <row r="614" spans="1:13" x14ac:dyDescent="0.3">
      <c r="A614" s="4" t="s">
        <v>2965</v>
      </c>
      <c r="B614" s="166" t="s">
        <v>1137</v>
      </c>
      <c r="C614" s="10" t="s">
        <v>625</v>
      </c>
      <c r="D614" s="12" t="s">
        <v>208</v>
      </c>
      <c r="E614" s="250" t="s">
        <v>4139</v>
      </c>
      <c r="F614" s="240">
        <v>2.99</v>
      </c>
      <c r="G614" s="33">
        <f>ROUNDUP(F614*Carpeta!$O$7,-2)</f>
        <v>2100</v>
      </c>
      <c r="H614" s="33">
        <f>ROUNDUP(F614*Carpeta!$O$10,-2)</f>
        <v>2000</v>
      </c>
      <c r="I614" s="2">
        <v>1</v>
      </c>
      <c r="J614" s="16">
        <f t="shared" si="31"/>
        <v>2100</v>
      </c>
      <c r="K614" s="16">
        <f t="shared" si="32"/>
        <v>2000</v>
      </c>
      <c r="L614" s="233" t="s">
        <v>2964</v>
      </c>
      <c r="M614" s="38">
        <f t="shared" si="33"/>
        <v>2.99</v>
      </c>
    </row>
    <row r="615" spans="1:13" x14ac:dyDescent="0.3">
      <c r="A615" s="29" t="s">
        <v>4137</v>
      </c>
      <c r="B615" s="162" t="s">
        <v>1130</v>
      </c>
      <c r="C615" s="10" t="s">
        <v>625</v>
      </c>
      <c r="D615" s="13" t="s">
        <v>209</v>
      </c>
      <c r="E615" s="250" t="s">
        <v>4140</v>
      </c>
      <c r="F615" s="240">
        <v>2.99</v>
      </c>
      <c r="G615" s="33">
        <f>ROUNDUP(F615*Carpeta!$O$7,-2)</f>
        <v>2100</v>
      </c>
      <c r="H615" s="33">
        <f>ROUNDUP(F615*Carpeta!$O$10,-2)</f>
        <v>2000</v>
      </c>
      <c r="I615" s="2">
        <v>1</v>
      </c>
      <c r="J615" s="16">
        <f t="shared" si="31"/>
        <v>2100</v>
      </c>
      <c r="K615" s="16">
        <f t="shared" si="32"/>
        <v>2000</v>
      </c>
      <c r="L615" s="234" t="s">
        <v>4136</v>
      </c>
      <c r="M615" s="38">
        <f t="shared" si="33"/>
        <v>2.99</v>
      </c>
    </row>
    <row r="616" spans="1:13" x14ac:dyDescent="0.3">
      <c r="A616" s="35" t="s">
        <v>2441</v>
      </c>
      <c r="B616" s="177" t="s">
        <v>1799</v>
      </c>
      <c r="C616" s="10" t="s">
        <v>625</v>
      </c>
      <c r="D616" s="13" t="s">
        <v>209</v>
      </c>
      <c r="E616" s="250" t="s">
        <v>4140</v>
      </c>
      <c r="F616" s="240">
        <v>2.99</v>
      </c>
      <c r="G616" s="33">
        <f>ROUNDUP(F616*Carpeta!$O$7,-2)</f>
        <v>2100</v>
      </c>
      <c r="H616" s="33">
        <f>ROUNDUP(F616*Carpeta!$O$10,-2)</f>
        <v>2000</v>
      </c>
      <c r="I616" s="2">
        <v>1</v>
      </c>
      <c r="J616" s="16">
        <f t="shared" si="31"/>
        <v>2100</v>
      </c>
      <c r="K616" s="16">
        <f t="shared" si="32"/>
        <v>2000</v>
      </c>
      <c r="L616" s="233" t="s">
        <v>3181</v>
      </c>
      <c r="M616" s="38">
        <f t="shared" si="33"/>
        <v>2.99</v>
      </c>
    </row>
    <row r="617" spans="1:13" x14ac:dyDescent="0.3">
      <c r="A617" s="4" t="s">
        <v>4033</v>
      </c>
      <c r="B617" s="223" t="s">
        <v>2825</v>
      </c>
      <c r="C617" s="4" t="s">
        <v>626</v>
      </c>
      <c r="D617" s="11" t="s">
        <v>210</v>
      </c>
      <c r="E617" s="250" t="s">
        <v>4139</v>
      </c>
      <c r="F617" s="240">
        <v>2.99</v>
      </c>
      <c r="G617" s="33">
        <f>ROUNDUP(F617*Carpeta!$O$7,-2)</f>
        <v>2100</v>
      </c>
      <c r="H617" s="33">
        <f>ROUNDUP(F617*Carpeta!$O$10,-2)</f>
        <v>2000</v>
      </c>
      <c r="I617" s="2">
        <v>1</v>
      </c>
      <c r="J617" s="33">
        <f t="shared" si="31"/>
        <v>2100</v>
      </c>
      <c r="K617" s="33">
        <f t="shared" si="32"/>
        <v>2000</v>
      </c>
      <c r="L617" s="234" t="s">
        <v>4303</v>
      </c>
      <c r="M617" s="38">
        <f t="shared" si="33"/>
        <v>2.99</v>
      </c>
    </row>
    <row r="618" spans="1:13" x14ac:dyDescent="0.3">
      <c r="A618" s="29" t="s">
        <v>1877</v>
      </c>
      <c r="B618" s="22" t="s">
        <v>949</v>
      </c>
      <c r="C618" s="4" t="s">
        <v>626</v>
      </c>
      <c r="D618" s="12" t="s">
        <v>208</v>
      </c>
      <c r="E618" s="250" t="s">
        <v>4139</v>
      </c>
      <c r="F618" s="240">
        <v>2.99</v>
      </c>
      <c r="G618" s="33">
        <f>ROUNDUP(F618*Carpeta!$O$7,-2)</f>
        <v>2100</v>
      </c>
      <c r="H618" s="33">
        <f>ROUNDUP(F618*Carpeta!$O$10,-2)</f>
        <v>2000</v>
      </c>
      <c r="I618" s="2">
        <v>1</v>
      </c>
      <c r="J618" s="16">
        <f t="shared" si="31"/>
        <v>2100</v>
      </c>
      <c r="K618" s="16">
        <f t="shared" si="32"/>
        <v>2000</v>
      </c>
      <c r="L618" s="168" t="s">
        <v>1876</v>
      </c>
      <c r="M618" s="38">
        <f t="shared" si="33"/>
        <v>2.99</v>
      </c>
    </row>
    <row r="619" spans="1:13" x14ac:dyDescent="0.3">
      <c r="A619" s="35" t="s">
        <v>5705</v>
      </c>
      <c r="B619" s="275" t="s">
        <v>5622</v>
      </c>
      <c r="C619" s="4" t="s">
        <v>2036</v>
      </c>
      <c r="D619" s="11" t="s">
        <v>210</v>
      </c>
      <c r="E619" s="250" t="s">
        <v>4140</v>
      </c>
      <c r="F619" s="240">
        <v>2.99</v>
      </c>
      <c r="G619" s="33">
        <f>ROUNDUP(F619*Carpeta!$O$7,-2)</f>
        <v>2100</v>
      </c>
      <c r="H619" s="33">
        <f>ROUNDUP(F619*Carpeta!$O$10,-2)</f>
        <v>2000</v>
      </c>
      <c r="I619" s="2">
        <v>1</v>
      </c>
      <c r="J619" s="16">
        <f t="shared" si="31"/>
        <v>2100</v>
      </c>
      <c r="K619" s="16">
        <f t="shared" si="32"/>
        <v>2000</v>
      </c>
      <c r="L619" s="233" t="s">
        <v>5704</v>
      </c>
      <c r="M619" s="38">
        <f t="shared" si="33"/>
        <v>2.99</v>
      </c>
    </row>
    <row r="620" spans="1:13" x14ac:dyDescent="0.3">
      <c r="A620" s="4" t="s">
        <v>4722</v>
      </c>
      <c r="B620" s="159" t="s">
        <v>1127</v>
      </c>
      <c r="C620" s="4" t="s">
        <v>629</v>
      </c>
      <c r="D620" s="245" t="s">
        <v>210</v>
      </c>
      <c r="E620" s="250" t="s">
        <v>4140</v>
      </c>
      <c r="F620" s="240">
        <v>2.99</v>
      </c>
      <c r="G620" s="33">
        <f>ROUNDUP(F620*Carpeta!$O$7,-2)</f>
        <v>2100</v>
      </c>
      <c r="H620" s="33">
        <f>ROUNDUP(F620*Carpeta!$O$10,-2)</f>
        <v>2000</v>
      </c>
      <c r="I620" s="2">
        <v>1</v>
      </c>
      <c r="J620" s="33">
        <f t="shared" si="31"/>
        <v>2100</v>
      </c>
      <c r="K620" s="33">
        <f t="shared" si="32"/>
        <v>2000</v>
      </c>
      <c r="L620" s="234" t="s">
        <v>4723</v>
      </c>
      <c r="M620" s="38">
        <f t="shared" si="33"/>
        <v>2.99</v>
      </c>
    </row>
    <row r="621" spans="1:13" x14ac:dyDescent="0.3">
      <c r="A621" s="4" t="s">
        <v>1359</v>
      </c>
      <c r="B621" s="22" t="s">
        <v>949</v>
      </c>
      <c r="C621" s="19" t="s">
        <v>650</v>
      </c>
      <c r="D621" s="245" t="s">
        <v>210</v>
      </c>
      <c r="E621" s="250" t="s">
        <v>4139</v>
      </c>
      <c r="F621" s="240">
        <v>2.99</v>
      </c>
      <c r="G621" s="33">
        <f>ROUNDUP(F621*Carpeta!$O$7,-2)</f>
        <v>2100</v>
      </c>
      <c r="H621" s="33">
        <f>ROUNDUP(F621*Carpeta!$O$10,-2)</f>
        <v>2000</v>
      </c>
      <c r="I621" s="2">
        <v>2</v>
      </c>
      <c r="J621" s="16">
        <f t="shared" si="31"/>
        <v>4200</v>
      </c>
      <c r="K621" s="16">
        <f t="shared" si="32"/>
        <v>4000</v>
      </c>
      <c r="L621" s="167" t="s">
        <v>1358</v>
      </c>
      <c r="M621" s="38">
        <f t="shared" si="33"/>
        <v>5.98</v>
      </c>
    </row>
    <row r="622" spans="1:13" x14ac:dyDescent="0.3">
      <c r="A622" s="29" t="s">
        <v>756</v>
      </c>
      <c r="B622" s="159" t="s">
        <v>1127</v>
      </c>
      <c r="C622" s="19" t="s">
        <v>689</v>
      </c>
      <c r="D622" s="12" t="s">
        <v>208</v>
      </c>
      <c r="E622" s="250" t="s">
        <v>4139</v>
      </c>
      <c r="F622" s="240">
        <v>2.99</v>
      </c>
      <c r="G622" s="33">
        <f>ROUNDUP(F622*Carpeta!$O$7,-2)</f>
        <v>2100</v>
      </c>
      <c r="H622" s="33">
        <f>ROUNDUP(F622*Carpeta!$O$10,-2)</f>
        <v>2000</v>
      </c>
      <c r="I622" s="2">
        <v>3</v>
      </c>
      <c r="J622" s="16">
        <f t="shared" si="31"/>
        <v>6300</v>
      </c>
      <c r="K622" s="16">
        <f t="shared" si="32"/>
        <v>6000</v>
      </c>
      <c r="L622" s="234" t="s">
        <v>757</v>
      </c>
      <c r="M622" s="38">
        <f t="shared" si="33"/>
        <v>8.9700000000000006</v>
      </c>
    </row>
    <row r="623" spans="1:13" x14ac:dyDescent="0.3">
      <c r="A623" s="29" t="s">
        <v>3773</v>
      </c>
      <c r="B623" s="121" t="s">
        <v>1075</v>
      </c>
      <c r="C623" s="5" t="s">
        <v>652</v>
      </c>
      <c r="D623" s="11" t="s">
        <v>210</v>
      </c>
      <c r="E623" s="250" t="s">
        <v>4139</v>
      </c>
      <c r="F623" s="240">
        <v>2.99</v>
      </c>
      <c r="G623" s="33">
        <f>ROUNDUP(F623*Carpeta!$O$7,-2)</f>
        <v>2100</v>
      </c>
      <c r="H623" s="33">
        <f>ROUNDUP(F623*Carpeta!$O$10,-2)</f>
        <v>2000</v>
      </c>
      <c r="I623" s="2">
        <v>1</v>
      </c>
      <c r="J623" s="16">
        <f t="shared" si="31"/>
        <v>2100</v>
      </c>
      <c r="K623" s="16">
        <f t="shared" si="32"/>
        <v>2000</v>
      </c>
      <c r="L623" s="234" t="s">
        <v>3772</v>
      </c>
      <c r="M623" s="38">
        <f t="shared" si="33"/>
        <v>2.99</v>
      </c>
    </row>
    <row r="624" spans="1:13" x14ac:dyDescent="0.3">
      <c r="A624" s="29" t="s">
        <v>2773</v>
      </c>
      <c r="B624" s="177" t="s">
        <v>1799</v>
      </c>
      <c r="C624" s="5" t="s">
        <v>652</v>
      </c>
      <c r="D624" s="11" t="s">
        <v>210</v>
      </c>
      <c r="E624" s="250" t="s">
        <v>4139</v>
      </c>
      <c r="F624" s="240">
        <v>2.99</v>
      </c>
      <c r="G624" s="33">
        <f>ROUNDUP(F624*Carpeta!$O$7,-2)</f>
        <v>2100</v>
      </c>
      <c r="H624" s="33">
        <f>ROUNDUP(F624*Carpeta!$O$10,-2)</f>
        <v>2000</v>
      </c>
      <c r="I624" s="2">
        <v>2</v>
      </c>
      <c r="J624" s="16">
        <f t="shared" si="31"/>
        <v>4200</v>
      </c>
      <c r="K624" s="16">
        <f t="shared" si="32"/>
        <v>4000</v>
      </c>
      <c r="L624" s="233" t="s">
        <v>2772</v>
      </c>
      <c r="M624" s="38">
        <f t="shared" si="33"/>
        <v>5.98</v>
      </c>
    </row>
    <row r="625" spans="1:13" x14ac:dyDescent="0.3">
      <c r="A625" s="4" t="s">
        <v>1900</v>
      </c>
      <c r="B625" s="22" t="s">
        <v>949</v>
      </c>
      <c r="C625" s="5" t="s">
        <v>652</v>
      </c>
      <c r="D625" s="13" t="s">
        <v>209</v>
      </c>
      <c r="E625" s="250" t="s">
        <v>4139</v>
      </c>
      <c r="F625" s="240">
        <v>2.99</v>
      </c>
      <c r="G625" s="33">
        <f>ROUNDUP(F625*Carpeta!$O$7,-2)</f>
        <v>2100</v>
      </c>
      <c r="H625" s="33">
        <f>ROUNDUP(F625*Carpeta!$O$10,-2)</f>
        <v>2000</v>
      </c>
      <c r="I625" s="2">
        <v>1</v>
      </c>
      <c r="J625" s="16">
        <f t="shared" si="31"/>
        <v>2100</v>
      </c>
      <c r="K625" s="16">
        <f t="shared" si="32"/>
        <v>2000</v>
      </c>
      <c r="L625" s="233" t="s">
        <v>1899</v>
      </c>
      <c r="M625" s="38">
        <f t="shared" si="33"/>
        <v>2.99</v>
      </c>
    </row>
    <row r="626" spans="1:13" x14ac:dyDescent="0.3">
      <c r="A626" s="4" t="s">
        <v>3729</v>
      </c>
      <c r="B626" s="242" t="s">
        <v>3740</v>
      </c>
      <c r="C626" s="5" t="s">
        <v>666</v>
      </c>
      <c r="D626" s="11" t="s">
        <v>210</v>
      </c>
      <c r="E626" s="250" t="s">
        <v>4139</v>
      </c>
      <c r="F626" s="240">
        <v>2.99</v>
      </c>
      <c r="G626" s="33">
        <f>ROUNDUP(F626*Carpeta!$O$7,-2)</f>
        <v>2100</v>
      </c>
      <c r="H626" s="33">
        <f>ROUNDUP(F626*Carpeta!$O$10,-2)</f>
        <v>2000</v>
      </c>
      <c r="I626" s="2">
        <v>1</v>
      </c>
      <c r="J626" s="16">
        <f t="shared" si="31"/>
        <v>2100</v>
      </c>
      <c r="K626" s="16">
        <f t="shared" si="32"/>
        <v>2000</v>
      </c>
      <c r="L626" s="39" t="s">
        <v>3728</v>
      </c>
      <c r="M626" s="38">
        <f t="shared" si="33"/>
        <v>2.99</v>
      </c>
    </row>
    <row r="627" spans="1:13" x14ac:dyDescent="0.3">
      <c r="A627" s="29" t="s">
        <v>5670</v>
      </c>
      <c r="B627" s="275" t="s">
        <v>5622</v>
      </c>
      <c r="C627" s="5" t="s">
        <v>666</v>
      </c>
      <c r="D627" s="11" t="s">
        <v>210</v>
      </c>
      <c r="E627" s="250" t="s">
        <v>4139</v>
      </c>
      <c r="F627" s="240">
        <v>2.99</v>
      </c>
      <c r="G627" s="33">
        <f>ROUNDUP(F627*Carpeta!$O$7,-2)</f>
        <v>2100</v>
      </c>
      <c r="H627" s="33">
        <f>ROUNDUP(F627*Carpeta!$O$10,-2)</f>
        <v>2000</v>
      </c>
      <c r="I627" s="2">
        <v>1</v>
      </c>
      <c r="J627" s="16">
        <f t="shared" si="31"/>
        <v>2100</v>
      </c>
      <c r="K627" s="16">
        <f t="shared" si="32"/>
        <v>2000</v>
      </c>
      <c r="L627" s="233" t="s">
        <v>5669</v>
      </c>
      <c r="M627" s="38">
        <f t="shared" si="33"/>
        <v>2.99</v>
      </c>
    </row>
    <row r="628" spans="1:13" x14ac:dyDescent="0.3">
      <c r="A628" s="4" t="s">
        <v>1666</v>
      </c>
      <c r="B628" s="22" t="s">
        <v>931</v>
      </c>
      <c r="C628" s="19" t="s">
        <v>654</v>
      </c>
      <c r="D628" s="243" t="s">
        <v>208</v>
      </c>
      <c r="E628" s="250" t="s">
        <v>4140</v>
      </c>
      <c r="F628" s="240">
        <v>2.99</v>
      </c>
      <c r="G628" s="33">
        <f>ROUNDUP(F628*Carpeta!$O$7,-2)</f>
        <v>2100</v>
      </c>
      <c r="H628" s="33">
        <f>ROUNDUP(F628*Carpeta!$O$10,-2)</f>
        <v>2000</v>
      </c>
      <c r="I628" s="2">
        <v>1</v>
      </c>
      <c r="J628" s="16">
        <f t="shared" si="31"/>
        <v>2100</v>
      </c>
      <c r="K628" s="16">
        <f t="shared" si="32"/>
        <v>2000</v>
      </c>
      <c r="L628" s="234" t="s">
        <v>1677</v>
      </c>
      <c r="M628" s="38">
        <f t="shared" si="33"/>
        <v>2.99</v>
      </c>
    </row>
    <row r="629" spans="1:13" x14ac:dyDescent="0.3">
      <c r="A629" s="35" t="s">
        <v>3148</v>
      </c>
      <c r="B629" s="177" t="s">
        <v>1799</v>
      </c>
      <c r="C629" s="19" t="s">
        <v>655</v>
      </c>
      <c r="D629" s="245" t="s">
        <v>210</v>
      </c>
      <c r="E629" s="250" t="s">
        <v>4139</v>
      </c>
      <c r="F629" s="240">
        <v>2.99</v>
      </c>
      <c r="G629" s="33">
        <f>ROUNDUP(F629*Carpeta!$O$7,-2)</f>
        <v>2100</v>
      </c>
      <c r="H629" s="33">
        <f>ROUNDUP(F629*Carpeta!$O$10,-2)</f>
        <v>2000</v>
      </c>
      <c r="I629" s="2">
        <v>1</v>
      </c>
      <c r="J629" s="16">
        <f t="shared" si="31"/>
        <v>2100</v>
      </c>
      <c r="K629" s="16">
        <f t="shared" si="32"/>
        <v>2000</v>
      </c>
      <c r="L629" s="233" t="s">
        <v>2444</v>
      </c>
      <c r="M629" s="38">
        <f t="shared" si="33"/>
        <v>2.99</v>
      </c>
    </row>
    <row r="630" spans="1:13" x14ac:dyDescent="0.3">
      <c r="A630" s="29" t="s">
        <v>2299</v>
      </c>
      <c r="B630" s="144" t="s">
        <v>1106</v>
      </c>
      <c r="C630" s="19" t="s">
        <v>655</v>
      </c>
      <c r="D630" s="243" t="s">
        <v>208</v>
      </c>
      <c r="E630" s="250" t="s">
        <v>4139</v>
      </c>
      <c r="F630" s="240">
        <v>2.99</v>
      </c>
      <c r="G630" s="33">
        <f>ROUNDUP(F630*Carpeta!$O$7,-2)</f>
        <v>2100</v>
      </c>
      <c r="H630" s="33">
        <f>ROUNDUP(F630*Carpeta!$O$10,-2)</f>
        <v>2000</v>
      </c>
      <c r="I630" s="2">
        <v>1</v>
      </c>
      <c r="J630" s="16">
        <f t="shared" si="31"/>
        <v>2100</v>
      </c>
      <c r="K630" s="16">
        <f t="shared" si="32"/>
        <v>2000</v>
      </c>
      <c r="L630" s="234" t="s">
        <v>4525</v>
      </c>
      <c r="M630" s="38">
        <f t="shared" si="33"/>
        <v>2.99</v>
      </c>
    </row>
    <row r="631" spans="1:13" x14ac:dyDescent="0.3">
      <c r="A631" s="4" t="s">
        <v>1536</v>
      </c>
      <c r="B631" s="22" t="s">
        <v>951</v>
      </c>
      <c r="C631" s="19" t="s">
        <v>655</v>
      </c>
      <c r="D631" s="243" t="s">
        <v>208</v>
      </c>
      <c r="E631" s="250" t="s">
        <v>4139</v>
      </c>
      <c r="F631" s="240">
        <v>2.99</v>
      </c>
      <c r="G631" s="33">
        <f>ROUNDUP(F631*Carpeta!$O$7,-2)</f>
        <v>2100</v>
      </c>
      <c r="H631" s="33">
        <f>ROUNDUP(F631*Carpeta!$O$10,-2)</f>
        <v>2000</v>
      </c>
      <c r="I631" s="2">
        <v>1</v>
      </c>
      <c r="J631" s="16">
        <f t="shared" si="31"/>
        <v>2100</v>
      </c>
      <c r="K631" s="16">
        <f t="shared" si="32"/>
        <v>2000</v>
      </c>
      <c r="L631" s="234" t="s">
        <v>1535</v>
      </c>
      <c r="M631" s="170">
        <f t="shared" si="33"/>
        <v>2.99</v>
      </c>
    </row>
    <row r="632" spans="1:13" x14ac:dyDescent="0.3">
      <c r="A632" s="29" t="s">
        <v>2539</v>
      </c>
      <c r="B632" s="155" t="s">
        <v>1123</v>
      </c>
      <c r="C632" s="19" t="s">
        <v>655</v>
      </c>
      <c r="D632" s="246" t="s">
        <v>209</v>
      </c>
      <c r="E632" s="250" t="s">
        <v>4139</v>
      </c>
      <c r="F632" s="240">
        <v>2.99</v>
      </c>
      <c r="G632" s="33">
        <f>ROUNDUP(F632*Carpeta!$O$7,-2)</f>
        <v>2100</v>
      </c>
      <c r="H632" s="33">
        <f>ROUNDUP(F632*Carpeta!$O$10,-2)</f>
        <v>2000</v>
      </c>
      <c r="I632" s="2">
        <v>9</v>
      </c>
      <c r="J632" s="16">
        <f t="shared" si="31"/>
        <v>18900</v>
      </c>
      <c r="K632" s="16">
        <f t="shared" si="32"/>
        <v>18000</v>
      </c>
      <c r="L632" s="233" t="s">
        <v>2538</v>
      </c>
      <c r="M632" s="38">
        <f t="shared" si="33"/>
        <v>26.910000000000004</v>
      </c>
    </row>
    <row r="633" spans="1:13" x14ac:dyDescent="0.3">
      <c r="A633" s="21" t="s">
        <v>5614</v>
      </c>
      <c r="B633" s="142" t="s">
        <v>1104</v>
      </c>
      <c r="C633" s="14" t="s">
        <v>767</v>
      </c>
      <c r="D633" s="245" t="s">
        <v>210</v>
      </c>
      <c r="E633" s="250" t="s">
        <v>4139</v>
      </c>
      <c r="F633" s="240">
        <v>2.99</v>
      </c>
      <c r="G633" s="33">
        <f>ROUNDUP(F633*Carpeta!$O$7,-2)</f>
        <v>2100</v>
      </c>
      <c r="H633" s="33">
        <f>ROUNDUP(F633*Carpeta!$O$10,-2)</f>
        <v>2000</v>
      </c>
      <c r="I633" s="2">
        <v>1</v>
      </c>
      <c r="J633" s="16">
        <f t="shared" si="31"/>
        <v>2100</v>
      </c>
      <c r="K633" s="16">
        <f t="shared" si="32"/>
        <v>2000</v>
      </c>
      <c r="L633" s="234" t="s">
        <v>5613</v>
      </c>
      <c r="M633" s="38">
        <f t="shared" si="33"/>
        <v>2.99</v>
      </c>
    </row>
    <row r="634" spans="1:13" x14ac:dyDescent="0.3">
      <c r="A634" s="4" t="s">
        <v>4523</v>
      </c>
      <c r="B634" s="144" t="s">
        <v>1106</v>
      </c>
      <c r="C634" s="14" t="s">
        <v>767</v>
      </c>
      <c r="D634" s="245" t="s">
        <v>210</v>
      </c>
      <c r="E634" s="250" t="s">
        <v>4139</v>
      </c>
      <c r="F634" s="240">
        <v>2.99</v>
      </c>
      <c r="G634" s="33">
        <f>ROUNDUP(F634*Carpeta!$O$7,-2)</f>
        <v>2100</v>
      </c>
      <c r="H634" s="33">
        <f>ROUNDUP(F634*Carpeta!$O$10,-2)</f>
        <v>2000</v>
      </c>
      <c r="I634" s="2">
        <v>1</v>
      </c>
      <c r="J634" s="33">
        <f t="shared" si="31"/>
        <v>2100</v>
      </c>
      <c r="K634" s="33">
        <f t="shared" si="32"/>
        <v>2000</v>
      </c>
      <c r="L634" s="234" t="s">
        <v>4524</v>
      </c>
      <c r="M634" s="38">
        <f t="shared" si="33"/>
        <v>2.99</v>
      </c>
    </row>
    <row r="635" spans="1:13" x14ac:dyDescent="0.3">
      <c r="A635" s="4" t="s">
        <v>1789</v>
      </c>
      <c r="B635" s="155" t="s">
        <v>1123</v>
      </c>
      <c r="C635" s="14" t="s">
        <v>767</v>
      </c>
      <c r="D635" s="243" t="s">
        <v>208</v>
      </c>
      <c r="E635" s="250" t="s">
        <v>4139</v>
      </c>
      <c r="F635" s="240">
        <v>2.99</v>
      </c>
      <c r="G635" s="33">
        <f>ROUNDUP(F635*Carpeta!$O$7,-2)</f>
        <v>2100</v>
      </c>
      <c r="H635" s="33">
        <f>ROUNDUP(F635*Carpeta!$O$10,-2)</f>
        <v>2000</v>
      </c>
      <c r="I635" s="2">
        <v>2</v>
      </c>
      <c r="J635" s="33">
        <f t="shared" si="31"/>
        <v>4200</v>
      </c>
      <c r="K635" s="33">
        <f t="shared" si="32"/>
        <v>4000</v>
      </c>
      <c r="L635" s="234" t="s">
        <v>1788</v>
      </c>
      <c r="M635" s="38">
        <f t="shared" si="33"/>
        <v>5.98</v>
      </c>
    </row>
    <row r="636" spans="1:13" x14ac:dyDescent="0.3">
      <c r="A636" s="29" t="s">
        <v>3094</v>
      </c>
      <c r="B636" s="22" t="s">
        <v>955</v>
      </c>
      <c r="C636" s="14" t="s">
        <v>767</v>
      </c>
      <c r="D636" s="243" t="s">
        <v>208</v>
      </c>
      <c r="E636" s="250" t="s">
        <v>4139</v>
      </c>
      <c r="F636" s="240">
        <v>2.99</v>
      </c>
      <c r="G636" s="33">
        <f>ROUNDUP(F636*Carpeta!$O$7,-2)</f>
        <v>2100</v>
      </c>
      <c r="H636" s="33">
        <f>ROUNDUP(F636*Carpeta!$O$10,-2)</f>
        <v>2000</v>
      </c>
      <c r="I636" s="2">
        <v>1</v>
      </c>
      <c r="J636" s="16">
        <f t="shared" si="31"/>
        <v>2100</v>
      </c>
      <c r="K636" s="16">
        <f t="shared" si="32"/>
        <v>2000</v>
      </c>
      <c r="L636" s="234" t="s">
        <v>3095</v>
      </c>
      <c r="M636" s="38">
        <f t="shared" si="33"/>
        <v>2.99</v>
      </c>
    </row>
    <row r="637" spans="1:13" x14ac:dyDescent="0.3">
      <c r="A637" s="29" t="s">
        <v>397</v>
      </c>
      <c r="B637" s="165" t="s">
        <v>1136</v>
      </c>
      <c r="C637" s="14" t="s">
        <v>767</v>
      </c>
      <c r="D637" s="243" t="s">
        <v>208</v>
      </c>
      <c r="E637" s="250" t="s">
        <v>4139</v>
      </c>
      <c r="F637" s="240">
        <v>2.99</v>
      </c>
      <c r="G637" s="33">
        <f>ROUNDUP(F637*Carpeta!$O$7,-2)</f>
        <v>2100</v>
      </c>
      <c r="H637" s="33">
        <f>ROUNDUP(F637*Carpeta!$O$10,-2)</f>
        <v>2000</v>
      </c>
      <c r="I637" s="2">
        <v>1</v>
      </c>
      <c r="J637" s="16">
        <f t="shared" ref="J637:J700" si="34">G637*I637</f>
        <v>2100</v>
      </c>
      <c r="K637" s="16">
        <f t="shared" ref="K637:K700" si="35">H637*I637</f>
        <v>2000</v>
      </c>
      <c r="L637" s="233" t="s">
        <v>396</v>
      </c>
      <c r="M637" s="38">
        <f t="shared" si="33"/>
        <v>2.99</v>
      </c>
    </row>
    <row r="638" spans="1:13" x14ac:dyDescent="0.3">
      <c r="A638" s="21" t="s">
        <v>3288</v>
      </c>
      <c r="B638" s="232" t="s">
        <v>3182</v>
      </c>
      <c r="C638" s="14" t="s">
        <v>767</v>
      </c>
      <c r="D638" s="243" t="s">
        <v>208</v>
      </c>
      <c r="E638" s="250" t="s">
        <v>4139</v>
      </c>
      <c r="F638" s="240">
        <v>2.99</v>
      </c>
      <c r="G638" s="33">
        <f>ROUNDUP(F638*Carpeta!$O$7,-2)</f>
        <v>2100</v>
      </c>
      <c r="H638" s="33">
        <f>ROUNDUP(F638*Carpeta!$O$10,-2)</f>
        <v>2000</v>
      </c>
      <c r="I638" s="2">
        <v>1</v>
      </c>
      <c r="J638" s="16">
        <f t="shared" si="34"/>
        <v>2100</v>
      </c>
      <c r="K638" s="16">
        <f t="shared" si="35"/>
        <v>2000</v>
      </c>
      <c r="L638" s="234" t="s">
        <v>3289</v>
      </c>
      <c r="M638" s="38">
        <f t="shared" si="33"/>
        <v>2.99</v>
      </c>
    </row>
    <row r="639" spans="1:13" x14ac:dyDescent="0.3">
      <c r="A639" s="4" t="s">
        <v>3094</v>
      </c>
      <c r="B639" s="242" t="s">
        <v>3741</v>
      </c>
      <c r="C639" s="14" t="s">
        <v>767</v>
      </c>
      <c r="D639" s="243" t="s">
        <v>208</v>
      </c>
      <c r="E639" s="250" t="s">
        <v>4139</v>
      </c>
      <c r="F639" s="240">
        <v>2.99</v>
      </c>
      <c r="G639" s="33">
        <f>ROUNDUP(F639*Carpeta!$O$7,-2)</f>
        <v>2100</v>
      </c>
      <c r="H639" s="33">
        <f>ROUNDUP(F639*Carpeta!$O$10,-2)</f>
        <v>2000</v>
      </c>
      <c r="I639" s="2">
        <v>1</v>
      </c>
      <c r="J639" s="16">
        <f t="shared" si="34"/>
        <v>2100</v>
      </c>
      <c r="K639" s="16">
        <f t="shared" si="35"/>
        <v>2000</v>
      </c>
      <c r="L639" s="39" t="s">
        <v>3761</v>
      </c>
      <c r="M639" s="38">
        <f t="shared" si="33"/>
        <v>2.99</v>
      </c>
    </row>
    <row r="640" spans="1:13" x14ac:dyDescent="0.3">
      <c r="A640" s="29" t="s">
        <v>5850</v>
      </c>
      <c r="B640" s="275" t="s">
        <v>5630</v>
      </c>
      <c r="C640" s="14" t="s">
        <v>767</v>
      </c>
      <c r="D640" s="243" t="s">
        <v>208</v>
      </c>
      <c r="E640" s="250" t="s">
        <v>4139</v>
      </c>
      <c r="F640" s="240">
        <v>2.99</v>
      </c>
      <c r="G640" s="33">
        <f>ROUNDUP(F640*Carpeta!$O$7,-2)</f>
        <v>2100</v>
      </c>
      <c r="H640" s="33">
        <f>ROUNDUP(F640*Carpeta!$O$10,-2)</f>
        <v>2000</v>
      </c>
      <c r="I640" s="2">
        <v>1</v>
      </c>
      <c r="J640" s="33">
        <f t="shared" si="34"/>
        <v>2100</v>
      </c>
      <c r="K640" s="33">
        <f t="shared" si="35"/>
        <v>2000</v>
      </c>
      <c r="L640" s="251" t="s">
        <v>5851</v>
      </c>
      <c r="M640" s="38">
        <f t="shared" si="33"/>
        <v>2.99</v>
      </c>
    </row>
    <row r="641" spans="1:13" x14ac:dyDescent="0.3">
      <c r="A641" s="21" t="s">
        <v>1338</v>
      </c>
      <c r="B641" s="279" t="s">
        <v>5890</v>
      </c>
      <c r="C641" s="14" t="s">
        <v>767</v>
      </c>
      <c r="D641" s="243" t="s">
        <v>208</v>
      </c>
      <c r="E641" s="250" t="s">
        <v>4139</v>
      </c>
      <c r="F641" s="240">
        <v>2.99</v>
      </c>
      <c r="G641" s="33">
        <f>ROUNDUP(F641*Carpeta!$O$7,-2)</f>
        <v>2100</v>
      </c>
      <c r="H641" s="33">
        <f>ROUNDUP(F641*Carpeta!$O$10,-2)</f>
        <v>2000</v>
      </c>
      <c r="I641" s="2">
        <v>1</v>
      </c>
      <c r="J641" s="33">
        <f t="shared" si="34"/>
        <v>2100</v>
      </c>
      <c r="K641" s="33">
        <f t="shared" si="35"/>
        <v>2000</v>
      </c>
      <c r="L641" s="234" t="s">
        <v>5937</v>
      </c>
      <c r="M641" s="170">
        <f t="shared" si="33"/>
        <v>2.99</v>
      </c>
    </row>
    <row r="642" spans="1:13" x14ac:dyDescent="0.3">
      <c r="A642" s="4" t="s">
        <v>1722</v>
      </c>
      <c r="B642" s="86" t="s">
        <v>1093</v>
      </c>
      <c r="C642" s="14" t="s">
        <v>768</v>
      </c>
      <c r="D642" s="243" t="s">
        <v>208</v>
      </c>
      <c r="E642" s="250" t="s">
        <v>4140</v>
      </c>
      <c r="F642" s="240">
        <v>2.99</v>
      </c>
      <c r="G642" s="33">
        <f>ROUNDUP(F642*Carpeta!$O$7,-2)</f>
        <v>2100</v>
      </c>
      <c r="H642" s="33">
        <f>ROUNDUP(F642*Carpeta!$O$10,-2)</f>
        <v>2000</v>
      </c>
      <c r="I642" s="2">
        <v>1</v>
      </c>
      <c r="J642" s="16">
        <f t="shared" si="34"/>
        <v>2100</v>
      </c>
      <c r="K642" s="16">
        <f t="shared" si="35"/>
        <v>2000</v>
      </c>
      <c r="L642" s="234" t="s">
        <v>4056</v>
      </c>
      <c r="M642" s="38">
        <f t="shared" si="33"/>
        <v>2.99</v>
      </c>
    </row>
    <row r="643" spans="1:13" x14ac:dyDescent="0.3">
      <c r="A643" s="29" t="s">
        <v>1945</v>
      </c>
      <c r="B643" s="157" t="s">
        <v>1125</v>
      </c>
      <c r="C643" s="6" t="s">
        <v>769</v>
      </c>
      <c r="D643" s="12" t="s">
        <v>208</v>
      </c>
      <c r="E643" s="250" t="s">
        <v>4140</v>
      </c>
      <c r="F643" s="240">
        <v>2.99</v>
      </c>
      <c r="G643" s="33">
        <f>ROUNDUP(F643*Carpeta!$O$7,-2)</f>
        <v>2100</v>
      </c>
      <c r="H643" s="33">
        <f>ROUNDUP(F643*Carpeta!$O$10,-2)</f>
        <v>2000</v>
      </c>
      <c r="I643" s="2">
        <v>1</v>
      </c>
      <c r="J643" s="16">
        <f t="shared" si="34"/>
        <v>2100</v>
      </c>
      <c r="K643" s="16">
        <f t="shared" si="35"/>
        <v>2000</v>
      </c>
      <c r="L643" s="233" t="s">
        <v>1944</v>
      </c>
      <c r="M643" s="38">
        <f t="shared" ref="M643:M706" si="36">F643*I643</f>
        <v>2.99</v>
      </c>
    </row>
    <row r="644" spans="1:13" x14ac:dyDescent="0.3">
      <c r="A644" s="4" t="s">
        <v>3461</v>
      </c>
      <c r="B644" s="159" t="s">
        <v>1127</v>
      </c>
      <c r="C644" s="6" t="s">
        <v>769</v>
      </c>
      <c r="D644" s="243" t="s">
        <v>208</v>
      </c>
      <c r="E644" s="250" t="s">
        <v>4139</v>
      </c>
      <c r="F644" s="240">
        <v>2.99</v>
      </c>
      <c r="G644" s="33">
        <f>ROUNDUP(F644*Carpeta!$O$7,-2)</f>
        <v>2100</v>
      </c>
      <c r="H644" s="33">
        <f>ROUNDUP(F644*Carpeta!$O$10,-2)</f>
        <v>2000</v>
      </c>
      <c r="I644" s="2">
        <v>3</v>
      </c>
      <c r="J644" s="16">
        <f t="shared" si="34"/>
        <v>6300</v>
      </c>
      <c r="K644" s="16">
        <f t="shared" si="35"/>
        <v>6000</v>
      </c>
      <c r="L644" s="233" t="s">
        <v>3462</v>
      </c>
      <c r="M644" s="38">
        <f t="shared" si="36"/>
        <v>8.9700000000000006</v>
      </c>
    </row>
    <row r="645" spans="1:13" x14ac:dyDescent="0.3">
      <c r="A645" s="29" t="s">
        <v>5548</v>
      </c>
      <c r="B645" s="150" t="s">
        <v>1582</v>
      </c>
      <c r="C645" s="6" t="s">
        <v>769</v>
      </c>
      <c r="D645" s="12" t="s">
        <v>208</v>
      </c>
      <c r="E645" s="250" t="s">
        <v>4140</v>
      </c>
      <c r="F645" s="240">
        <v>2.99</v>
      </c>
      <c r="G645" s="33">
        <f>ROUNDUP(F645*Carpeta!$O$7,-2)</f>
        <v>2100</v>
      </c>
      <c r="H645" s="33">
        <f>ROUNDUP(F645*Carpeta!$O$10,-2)</f>
        <v>2000</v>
      </c>
      <c r="I645" s="2">
        <v>1</v>
      </c>
      <c r="J645" s="33">
        <f t="shared" si="34"/>
        <v>2100</v>
      </c>
      <c r="K645" s="33">
        <f t="shared" si="35"/>
        <v>2000</v>
      </c>
      <c r="L645" s="251" t="s">
        <v>5549</v>
      </c>
      <c r="M645" s="38">
        <f t="shared" si="36"/>
        <v>2.99</v>
      </c>
    </row>
    <row r="646" spans="1:13" x14ac:dyDescent="0.3">
      <c r="A646" s="4" t="s">
        <v>1996</v>
      </c>
      <c r="B646" s="177" t="s">
        <v>1799</v>
      </c>
      <c r="C646" s="6" t="s">
        <v>769</v>
      </c>
      <c r="D646" s="12" t="s">
        <v>208</v>
      </c>
      <c r="E646" s="250" t="s">
        <v>4139</v>
      </c>
      <c r="F646" s="240">
        <v>2.99</v>
      </c>
      <c r="G646" s="33">
        <f>ROUNDUP(F646*Carpeta!$O$7,-2)</f>
        <v>2100</v>
      </c>
      <c r="H646" s="33">
        <f>ROUNDUP(F646*Carpeta!$O$10,-2)</f>
        <v>2000</v>
      </c>
      <c r="I646" s="2">
        <v>1</v>
      </c>
      <c r="J646" s="33">
        <f t="shared" si="34"/>
        <v>2100</v>
      </c>
      <c r="K646" s="33">
        <f t="shared" si="35"/>
        <v>2000</v>
      </c>
      <c r="L646" s="234" t="s">
        <v>1997</v>
      </c>
      <c r="M646" s="170">
        <f t="shared" si="36"/>
        <v>2.99</v>
      </c>
    </row>
    <row r="647" spans="1:13" x14ac:dyDescent="0.3">
      <c r="A647" s="4" t="s">
        <v>5542</v>
      </c>
      <c r="B647" s="177" t="s">
        <v>1799</v>
      </c>
      <c r="C647" s="6" t="s">
        <v>769</v>
      </c>
      <c r="D647" s="12" t="s">
        <v>208</v>
      </c>
      <c r="E647" s="250" t="s">
        <v>4139</v>
      </c>
      <c r="F647" s="240">
        <v>2.99</v>
      </c>
      <c r="G647" s="33">
        <f>ROUNDUP(F647*Carpeta!$O$7,-2)</f>
        <v>2100</v>
      </c>
      <c r="H647" s="33">
        <f>ROUNDUP(F647*Carpeta!$O$10,-2)</f>
        <v>2000</v>
      </c>
      <c r="I647" s="2">
        <v>1</v>
      </c>
      <c r="J647" s="33">
        <f t="shared" si="34"/>
        <v>2100</v>
      </c>
      <c r="K647" s="33">
        <f t="shared" si="35"/>
        <v>2000</v>
      </c>
      <c r="L647" s="234" t="s">
        <v>1997</v>
      </c>
      <c r="M647" s="170">
        <f t="shared" si="36"/>
        <v>2.99</v>
      </c>
    </row>
    <row r="648" spans="1:13" x14ac:dyDescent="0.3">
      <c r="A648" s="29" t="s">
        <v>3062</v>
      </c>
      <c r="B648" s="177" t="s">
        <v>1799</v>
      </c>
      <c r="C648" s="6" t="s">
        <v>769</v>
      </c>
      <c r="D648" s="12" t="s">
        <v>208</v>
      </c>
      <c r="E648" s="250" t="s">
        <v>4140</v>
      </c>
      <c r="F648" s="240">
        <v>2.99</v>
      </c>
      <c r="G648" s="33">
        <f>ROUNDUP(F648*Carpeta!$O$7,-2)</f>
        <v>2100</v>
      </c>
      <c r="H648" s="33">
        <f>ROUNDUP(F648*Carpeta!$O$10,-2)</f>
        <v>2000</v>
      </c>
      <c r="I648" s="2">
        <v>1</v>
      </c>
      <c r="J648" s="16">
        <f t="shared" si="34"/>
        <v>2100</v>
      </c>
      <c r="K648" s="16">
        <f t="shared" si="35"/>
        <v>2000</v>
      </c>
      <c r="L648" s="233" t="s">
        <v>3063</v>
      </c>
      <c r="M648" s="38">
        <f t="shared" si="36"/>
        <v>2.99</v>
      </c>
    </row>
    <row r="649" spans="1:13" x14ac:dyDescent="0.3">
      <c r="A649" s="29" t="s">
        <v>2408</v>
      </c>
      <c r="B649" s="193" t="s">
        <v>2332</v>
      </c>
      <c r="C649" s="6" t="s">
        <v>769</v>
      </c>
      <c r="D649" s="12" t="s">
        <v>208</v>
      </c>
      <c r="E649" s="250" t="s">
        <v>4140</v>
      </c>
      <c r="F649" s="240">
        <v>2.99</v>
      </c>
      <c r="G649" s="33">
        <f>ROUNDUP(F649*Carpeta!$O$7,-2)</f>
        <v>2100</v>
      </c>
      <c r="H649" s="33">
        <f>ROUNDUP(F649*Carpeta!$O$10,-2)</f>
        <v>2000</v>
      </c>
      <c r="I649" s="2">
        <v>1</v>
      </c>
      <c r="J649" s="16">
        <f t="shared" si="34"/>
        <v>2100</v>
      </c>
      <c r="K649" s="16">
        <f t="shared" si="35"/>
        <v>2000</v>
      </c>
      <c r="L649" s="234" t="s">
        <v>5599</v>
      </c>
      <c r="M649" s="38">
        <f t="shared" si="36"/>
        <v>2.99</v>
      </c>
    </row>
    <row r="650" spans="1:13" x14ac:dyDescent="0.3">
      <c r="A650" s="29" t="s">
        <v>1175</v>
      </c>
      <c r="B650" s="275" t="s">
        <v>5622</v>
      </c>
      <c r="C650" s="6" t="s">
        <v>769</v>
      </c>
      <c r="D650" s="12" t="s">
        <v>208</v>
      </c>
      <c r="E650" s="250" t="s">
        <v>4139</v>
      </c>
      <c r="F650" s="240">
        <v>2.99</v>
      </c>
      <c r="G650" s="33">
        <f>ROUNDUP(F650*Carpeta!$O$7,-2)</f>
        <v>2100</v>
      </c>
      <c r="H650" s="33">
        <f>ROUNDUP(F650*Carpeta!$O$10,-2)</f>
        <v>2000</v>
      </c>
      <c r="I650" s="2">
        <v>1</v>
      </c>
      <c r="J650" s="16">
        <f t="shared" si="34"/>
        <v>2100</v>
      </c>
      <c r="K650" s="16">
        <f t="shared" si="35"/>
        <v>2000</v>
      </c>
      <c r="L650" s="233" t="s">
        <v>5638</v>
      </c>
      <c r="M650" s="38">
        <f t="shared" si="36"/>
        <v>2.99</v>
      </c>
    </row>
    <row r="651" spans="1:13" x14ac:dyDescent="0.3">
      <c r="A651" s="29" t="s">
        <v>1175</v>
      </c>
      <c r="B651" s="275" t="s">
        <v>5622</v>
      </c>
      <c r="C651" s="6" t="s">
        <v>769</v>
      </c>
      <c r="D651" s="12" t="s">
        <v>208</v>
      </c>
      <c r="E651" s="250" t="s">
        <v>4140</v>
      </c>
      <c r="F651" s="240">
        <v>2.99</v>
      </c>
      <c r="G651" s="33">
        <f>ROUNDUP(F651*Carpeta!$O$7,-2)</f>
        <v>2100</v>
      </c>
      <c r="H651" s="33">
        <f>ROUNDUP(F651*Carpeta!$O$10,-2)</f>
        <v>2000</v>
      </c>
      <c r="I651" s="2">
        <v>1</v>
      </c>
      <c r="J651" s="16">
        <f t="shared" si="34"/>
        <v>2100</v>
      </c>
      <c r="K651" s="16">
        <f t="shared" si="35"/>
        <v>2000</v>
      </c>
      <c r="L651" s="233" t="s">
        <v>5639</v>
      </c>
      <c r="M651" s="38">
        <f t="shared" si="36"/>
        <v>2.99</v>
      </c>
    </row>
    <row r="652" spans="1:13" x14ac:dyDescent="0.3">
      <c r="A652" s="35" t="s">
        <v>5642</v>
      </c>
      <c r="B652" s="275" t="s">
        <v>5622</v>
      </c>
      <c r="C652" s="6" t="s">
        <v>769</v>
      </c>
      <c r="D652" s="12" t="s">
        <v>208</v>
      </c>
      <c r="E652" s="250" t="s">
        <v>4139</v>
      </c>
      <c r="F652" s="240">
        <v>2.99</v>
      </c>
      <c r="G652" s="33">
        <f>ROUNDUP(F652*Carpeta!$O$7,-2)</f>
        <v>2100</v>
      </c>
      <c r="H652" s="33">
        <f>ROUNDUP(F652*Carpeta!$O$10,-2)</f>
        <v>2000</v>
      </c>
      <c r="I652" s="2">
        <v>2</v>
      </c>
      <c r="J652" s="16">
        <f t="shared" si="34"/>
        <v>4200</v>
      </c>
      <c r="K652" s="16">
        <f t="shared" si="35"/>
        <v>4000</v>
      </c>
      <c r="L652" s="233" t="s">
        <v>5643</v>
      </c>
      <c r="M652" s="38">
        <f t="shared" si="36"/>
        <v>5.98</v>
      </c>
    </row>
    <row r="653" spans="1:13" x14ac:dyDescent="0.3">
      <c r="A653" s="29" t="s">
        <v>5641</v>
      </c>
      <c r="B653" s="275" t="s">
        <v>5622</v>
      </c>
      <c r="C653" s="6" t="s">
        <v>769</v>
      </c>
      <c r="D653" s="12" t="s">
        <v>208</v>
      </c>
      <c r="E653" s="250" t="s">
        <v>4139</v>
      </c>
      <c r="F653" s="240">
        <v>2.99</v>
      </c>
      <c r="G653" s="33">
        <f>ROUNDUP(F653*Carpeta!$O$7,-2)</f>
        <v>2100</v>
      </c>
      <c r="H653" s="33">
        <f>ROUNDUP(F653*Carpeta!$O$10,-2)</f>
        <v>2000</v>
      </c>
      <c r="I653" s="2">
        <v>1</v>
      </c>
      <c r="J653" s="16">
        <f t="shared" si="34"/>
        <v>2100</v>
      </c>
      <c r="K653" s="16">
        <f t="shared" si="35"/>
        <v>2000</v>
      </c>
      <c r="L653" s="233" t="s">
        <v>5640</v>
      </c>
      <c r="M653" s="38">
        <f t="shared" si="36"/>
        <v>2.99</v>
      </c>
    </row>
    <row r="654" spans="1:13" x14ac:dyDescent="0.3">
      <c r="A654" s="29" t="s">
        <v>2363</v>
      </c>
      <c r="B654" s="275" t="s">
        <v>5630</v>
      </c>
      <c r="C654" s="6" t="s">
        <v>769</v>
      </c>
      <c r="D654" s="12" t="s">
        <v>208</v>
      </c>
      <c r="E654" s="250" t="s">
        <v>4139</v>
      </c>
      <c r="F654" s="240">
        <v>2.99</v>
      </c>
      <c r="G654" s="33">
        <f>ROUNDUP(F654*Carpeta!$O$7,-2)</f>
        <v>2100</v>
      </c>
      <c r="H654" s="33">
        <f>ROUNDUP(F654*Carpeta!$O$10,-2)</f>
        <v>2000</v>
      </c>
      <c r="I654" s="2">
        <v>1</v>
      </c>
      <c r="J654" s="16">
        <f t="shared" si="34"/>
        <v>2100</v>
      </c>
      <c r="K654" s="16">
        <f t="shared" si="35"/>
        <v>2000</v>
      </c>
      <c r="L654" s="233" t="s">
        <v>5661</v>
      </c>
      <c r="M654" s="38">
        <f t="shared" si="36"/>
        <v>2.99</v>
      </c>
    </row>
    <row r="655" spans="1:13" x14ac:dyDescent="0.3">
      <c r="A655" s="21" t="s">
        <v>356</v>
      </c>
      <c r="B655" s="157" t="s">
        <v>1125</v>
      </c>
      <c r="C655" s="6" t="s">
        <v>769</v>
      </c>
      <c r="D655" s="1" t="s">
        <v>211</v>
      </c>
      <c r="E655" s="250" t="s">
        <v>4140</v>
      </c>
      <c r="F655" s="240">
        <v>2.99</v>
      </c>
      <c r="G655" s="33">
        <f>ROUNDUP(F655*Carpeta!$O$7,-2)</f>
        <v>2100</v>
      </c>
      <c r="H655" s="33">
        <f>ROUNDUP(F655*Carpeta!$O$10,-2)</f>
        <v>2000</v>
      </c>
      <c r="I655" s="2">
        <v>1</v>
      </c>
      <c r="J655" s="16">
        <f t="shared" si="34"/>
        <v>2100</v>
      </c>
      <c r="K655" s="16">
        <f t="shared" si="35"/>
        <v>2000</v>
      </c>
      <c r="L655" s="233" t="s">
        <v>1943</v>
      </c>
      <c r="M655" s="38">
        <f t="shared" si="36"/>
        <v>2.99</v>
      </c>
    </row>
    <row r="656" spans="1:13" x14ac:dyDescent="0.3">
      <c r="A656" s="21" t="s">
        <v>1724</v>
      </c>
      <c r="B656" s="157" t="s">
        <v>1125</v>
      </c>
      <c r="C656" s="6" t="s">
        <v>769</v>
      </c>
      <c r="D656" s="1" t="s">
        <v>211</v>
      </c>
      <c r="E656" s="250" t="s">
        <v>4140</v>
      </c>
      <c r="F656" s="240">
        <v>2.99</v>
      </c>
      <c r="G656" s="33">
        <f>ROUNDUP(F656*Carpeta!$O$7,-2)</f>
        <v>2100</v>
      </c>
      <c r="H656" s="33">
        <f>ROUNDUP(F656*Carpeta!$O$10,-2)</f>
        <v>2000</v>
      </c>
      <c r="I656" s="2">
        <v>1</v>
      </c>
      <c r="J656" s="16">
        <f t="shared" si="34"/>
        <v>2100</v>
      </c>
      <c r="K656" s="16">
        <f t="shared" si="35"/>
        <v>2000</v>
      </c>
      <c r="L656" s="233" t="s">
        <v>145</v>
      </c>
      <c r="M656" s="38">
        <f t="shared" si="36"/>
        <v>2.99</v>
      </c>
    </row>
    <row r="657" spans="1:13" x14ac:dyDescent="0.3">
      <c r="A657" s="29" t="s">
        <v>4151</v>
      </c>
      <c r="B657" s="160" t="s">
        <v>1129</v>
      </c>
      <c r="C657" s="6" t="s">
        <v>769</v>
      </c>
      <c r="D657" s="1" t="s">
        <v>211</v>
      </c>
      <c r="E657" s="250" t="s">
        <v>4139</v>
      </c>
      <c r="F657" s="240">
        <v>2.99</v>
      </c>
      <c r="G657" s="33">
        <f>ROUNDUP(F657*Carpeta!$O$7,-2)</f>
        <v>2100</v>
      </c>
      <c r="H657" s="33">
        <f>ROUNDUP(F657*Carpeta!$O$10,-2)</f>
        <v>2000</v>
      </c>
      <c r="I657" s="2">
        <v>3</v>
      </c>
      <c r="J657" s="16">
        <f t="shared" si="34"/>
        <v>6300</v>
      </c>
      <c r="K657" s="16">
        <f t="shared" si="35"/>
        <v>6000</v>
      </c>
      <c r="L657" s="233" t="s">
        <v>4152</v>
      </c>
      <c r="M657" s="38">
        <f t="shared" si="36"/>
        <v>8.9700000000000006</v>
      </c>
    </row>
    <row r="658" spans="1:13" x14ac:dyDescent="0.3">
      <c r="A658" s="29" t="s">
        <v>349</v>
      </c>
      <c r="B658" s="150" t="s">
        <v>1582</v>
      </c>
      <c r="C658" s="6" t="s">
        <v>769</v>
      </c>
      <c r="D658" s="1" t="s">
        <v>211</v>
      </c>
      <c r="E658" s="250" t="s">
        <v>4140</v>
      </c>
      <c r="F658" s="240">
        <v>2.99</v>
      </c>
      <c r="G658" s="33">
        <f>ROUNDUP(F658*Carpeta!$O$7,-2)</f>
        <v>2100</v>
      </c>
      <c r="H658" s="33">
        <f>ROUNDUP(F658*Carpeta!$O$10,-2)</f>
        <v>2000</v>
      </c>
      <c r="I658" s="2">
        <v>2</v>
      </c>
      <c r="J658" s="33">
        <f t="shared" si="34"/>
        <v>4200</v>
      </c>
      <c r="K658" s="33">
        <f t="shared" si="35"/>
        <v>4000</v>
      </c>
      <c r="L658" s="251" t="s">
        <v>2796</v>
      </c>
      <c r="M658" s="38">
        <f t="shared" si="36"/>
        <v>5.98</v>
      </c>
    </row>
    <row r="659" spans="1:13" x14ac:dyDescent="0.3">
      <c r="A659" s="21" t="s">
        <v>3308</v>
      </c>
      <c r="B659" s="232" t="s">
        <v>3182</v>
      </c>
      <c r="C659" s="6" t="s">
        <v>769</v>
      </c>
      <c r="D659" s="1" t="s">
        <v>211</v>
      </c>
      <c r="E659" s="250" t="s">
        <v>4140</v>
      </c>
      <c r="F659" s="240">
        <v>2.99</v>
      </c>
      <c r="G659" s="33">
        <f>ROUNDUP(F659*Carpeta!$O$7,-2)</f>
        <v>2100</v>
      </c>
      <c r="H659" s="33">
        <f>ROUNDUP(F659*Carpeta!$O$10,-2)</f>
        <v>2000</v>
      </c>
      <c r="I659" s="2">
        <v>2</v>
      </c>
      <c r="J659" s="16">
        <f t="shared" si="34"/>
        <v>4200</v>
      </c>
      <c r="K659" s="16">
        <f t="shared" si="35"/>
        <v>4000</v>
      </c>
      <c r="L659" s="234" t="s">
        <v>3309</v>
      </c>
      <c r="M659" s="38">
        <f t="shared" si="36"/>
        <v>5.98</v>
      </c>
    </row>
    <row r="660" spans="1:13" x14ac:dyDescent="0.3">
      <c r="A660" s="21" t="s">
        <v>3282</v>
      </c>
      <c r="B660" s="232" t="s">
        <v>3182</v>
      </c>
      <c r="C660" s="6" t="s">
        <v>769</v>
      </c>
      <c r="D660" s="1" t="s">
        <v>211</v>
      </c>
      <c r="E660" s="250" t="s">
        <v>4140</v>
      </c>
      <c r="F660" s="240">
        <v>2.99</v>
      </c>
      <c r="G660" s="33">
        <f>ROUNDUP(F660*Carpeta!$O$7,-2)</f>
        <v>2100</v>
      </c>
      <c r="H660" s="33">
        <f>ROUNDUP(F660*Carpeta!$O$10,-2)</f>
        <v>2000</v>
      </c>
      <c r="I660" s="2">
        <v>1</v>
      </c>
      <c r="J660" s="16">
        <f t="shared" si="34"/>
        <v>2100</v>
      </c>
      <c r="K660" s="16">
        <f t="shared" si="35"/>
        <v>2000</v>
      </c>
      <c r="L660" s="234" t="s">
        <v>3283</v>
      </c>
      <c r="M660" s="38">
        <f t="shared" si="36"/>
        <v>2.99</v>
      </c>
    </row>
    <row r="661" spans="1:13" x14ac:dyDescent="0.3">
      <c r="A661" s="21" t="s">
        <v>3281</v>
      </c>
      <c r="B661" s="232" t="s">
        <v>3182</v>
      </c>
      <c r="C661" s="6" t="s">
        <v>769</v>
      </c>
      <c r="D661" s="244" t="s">
        <v>211</v>
      </c>
      <c r="E661" s="250" t="s">
        <v>4139</v>
      </c>
      <c r="F661" s="240">
        <v>2.99</v>
      </c>
      <c r="G661" s="33">
        <f>ROUNDUP(F661*Carpeta!$O$7,-2)</f>
        <v>2100</v>
      </c>
      <c r="H661" s="33">
        <f>ROUNDUP(F661*Carpeta!$O$10,-2)</f>
        <v>2000</v>
      </c>
      <c r="I661" s="2">
        <v>3</v>
      </c>
      <c r="J661" s="16">
        <f t="shared" si="34"/>
        <v>6300</v>
      </c>
      <c r="K661" s="16">
        <f t="shared" si="35"/>
        <v>6000</v>
      </c>
      <c r="L661" s="234" t="s">
        <v>3274</v>
      </c>
      <c r="M661" s="38">
        <f t="shared" si="36"/>
        <v>8.9700000000000006</v>
      </c>
    </row>
    <row r="662" spans="1:13" x14ac:dyDescent="0.3">
      <c r="A662" s="35" t="s">
        <v>1724</v>
      </c>
      <c r="B662" s="275" t="s">
        <v>5622</v>
      </c>
      <c r="C662" s="6" t="s">
        <v>769</v>
      </c>
      <c r="D662" s="244" t="s">
        <v>211</v>
      </c>
      <c r="E662" s="250" t="s">
        <v>4140</v>
      </c>
      <c r="F662" s="240">
        <v>2.99</v>
      </c>
      <c r="G662" s="33">
        <f>ROUNDUP(F662*Carpeta!$O$7,-2)</f>
        <v>2100</v>
      </c>
      <c r="H662" s="33">
        <f>ROUNDUP(F662*Carpeta!$O$10,-2)</f>
        <v>2000</v>
      </c>
      <c r="I662" s="2">
        <v>1</v>
      </c>
      <c r="J662" s="16">
        <f t="shared" si="34"/>
        <v>2100</v>
      </c>
      <c r="K662" s="16">
        <f t="shared" si="35"/>
        <v>2000</v>
      </c>
      <c r="L662" s="233" t="s">
        <v>5645</v>
      </c>
      <c r="M662" s="38">
        <f t="shared" si="36"/>
        <v>2.99</v>
      </c>
    </row>
    <row r="663" spans="1:13" x14ac:dyDescent="0.3">
      <c r="A663" s="21" t="s">
        <v>2126</v>
      </c>
      <c r="B663" s="156" t="s">
        <v>1124</v>
      </c>
      <c r="C663" s="10" t="s">
        <v>181</v>
      </c>
      <c r="D663" s="245" t="s">
        <v>210</v>
      </c>
      <c r="E663" s="250" t="s">
        <v>4139</v>
      </c>
      <c r="F663" s="240">
        <v>2.4900000000000002</v>
      </c>
      <c r="G663" s="33">
        <f>ROUNDUP(F663*Carpeta!$O$7,-2)</f>
        <v>1800</v>
      </c>
      <c r="H663" s="33">
        <f>ROUNDUP(F663*Carpeta!$O$10,-2)</f>
        <v>1700</v>
      </c>
      <c r="I663" s="2">
        <v>1</v>
      </c>
      <c r="J663" s="16">
        <f t="shared" si="34"/>
        <v>1800</v>
      </c>
      <c r="K663" s="16">
        <f t="shared" si="35"/>
        <v>1700</v>
      </c>
      <c r="L663" s="233" t="s">
        <v>2125</v>
      </c>
      <c r="M663" s="38">
        <f t="shared" si="36"/>
        <v>2.4900000000000002</v>
      </c>
    </row>
    <row r="664" spans="1:13" x14ac:dyDescent="0.3">
      <c r="A664" s="29" t="s">
        <v>5603</v>
      </c>
      <c r="B664" s="162" t="s">
        <v>1130</v>
      </c>
      <c r="C664" s="10" t="s">
        <v>181</v>
      </c>
      <c r="D664" s="11" t="s">
        <v>210</v>
      </c>
      <c r="E664" s="250" t="s">
        <v>4139</v>
      </c>
      <c r="F664" s="240">
        <v>2.4900000000000002</v>
      </c>
      <c r="G664" s="33">
        <f>ROUNDUP(F664*Carpeta!$O$7,-2)</f>
        <v>1800</v>
      </c>
      <c r="H664" s="33">
        <f>ROUNDUP(F664*Carpeta!$O$10,-2)</f>
        <v>1700</v>
      </c>
      <c r="I664" s="2">
        <v>1</v>
      </c>
      <c r="J664" s="16">
        <f t="shared" si="34"/>
        <v>1800</v>
      </c>
      <c r="K664" s="16">
        <f t="shared" si="35"/>
        <v>1700</v>
      </c>
      <c r="L664" s="234" t="s">
        <v>5604</v>
      </c>
      <c r="M664" s="38">
        <f t="shared" si="36"/>
        <v>2.4900000000000002</v>
      </c>
    </row>
    <row r="665" spans="1:13" x14ac:dyDescent="0.3">
      <c r="A665" s="4" t="s">
        <v>574</v>
      </c>
      <c r="B665" s="163" t="s">
        <v>1134</v>
      </c>
      <c r="C665" s="10" t="s">
        <v>181</v>
      </c>
      <c r="D665" s="12" t="s">
        <v>208</v>
      </c>
      <c r="E665" s="250" t="s">
        <v>4139</v>
      </c>
      <c r="F665" s="240">
        <v>2.4900000000000002</v>
      </c>
      <c r="G665" s="33">
        <f>ROUNDUP(F665*Carpeta!$O$7,-2)</f>
        <v>1800</v>
      </c>
      <c r="H665" s="33">
        <f>ROUNDUP(F665*Carpeta!$O$10,-2)</f>
        <v>1700</v>
      </c>
      <c r="I665" s="2">
        <v>1</v>
      </c>
      <c r="J665" s="33">
        <f t="shared" si="34"/>
        <v>1800</v>
      </c>
      <c r="K665" s="33">
        <f t="shared" si="35"/>
        <v>1700</v>
      </c>
      <c r="L665" s="234" t="s">
        <v>573</v>
      </c>
      <c r="M665" s="38">
        <f t="shared" si="36"/>
        <v>2.4900000000000002</v>
      </c>
    </row>
    <row r="666" spans="1:13" x14ac:dyDescent="0.3">
      <c r="A666" s="21" t="s">
        <v>1820</v>
      </c>
      <c r="B666" s="150" t="s">
        <v>1582</v>
      </c>
      <c r="C666" s="10" t="s">
        <v>181</v>
      </c>
      <c r="D666" s="243" t="s">
        <v>208</v>
      </c>
      <c r="E666" s="250" t="s">
        <v>4139</v>
      </c>
      <c r="F666" s="240">
        <v>2.4900000000000002</v>
      </c>
      <c r="G666" s="33">
        <f>ROUNDUP(F666*Carpeta!$O$7,-2)</f>
        <v>1800</v>
      </c>
      <c r="H666" s="33">
        <f>ROUNDUP(F666*Carpeta!$O$10,-2)</f>
        <v>1700</v>
      </c>
      <c r="I666" s="2">
        <v>1</v>
      </c>
      <c r="J666" s="16">
        <f t="shared" si="34"/>
        <v>1800</v>
      </c>
      <c r="K666" s="16">
        <f t="shared" si="35"/>
        <v>1700</v>
      </c>
      <c r="L666" s="233" t="s">
        <v>3071</v>
      </c>
      <c r="M666" s="38">
        <f t="shared" si="36"/>
        <v>2.4900000000000002</v>
      </c>
    </row>
    <row r="667" spans="1:13" x14ac:dyDescent="0.3">
      <c r="A667" s="4" t="s">
        <v>3721</v>
      </c>
      <c r="B667" s="242" t="s">
        <v>3740</v>
      </c>
      <c r="C667" s="10" t="s">
        <v>181</v>
      </c>
      <c r="D667" s="12" t="s">
        <v>208</v>
      </c>
      <c r="E667" s="250" t="s">
        <v>4139</v>
      </c>
      <c r="F667" s="240">
        <v>2.4900000000000002</v>
      </c>
      <c r="G667" s="33">
        <f>ROUNDUP(F667*Carpeta!$O$7,-2)</f>
        <v>1800</v>
      </c>
      <c r="H667" s="33">
        <f>ROUNDUP(F667*Carpeta!$O$10,-2)</f>
        <v>1700</v>
      </c>
      <c r="I667" s="2">
        <v>2</v>
      </c>
      <c r="J667" s="16">
        <f t="shared" si="34"/>
        <v>3600</v>
      </c>
      <c r="K667" s="16">
        <f t="shared" si="35"/>
        <v>3400</v>
      </c>
      <c r="L667" s="39" t="s">
        <v>3722</v>
      </c>
      <c r="M667" s="38">
        <f t="shared" si="36"/>
        <v>4.9800000000000004</v>
      </c>
    </row>
    <row r="668" spans="1:13" x14ac:dyDescent="0.3">
      <c r="A668" s="4" t="s">
        <v>2463</v>
      </c>
      <c r="B668" s="176" t="s">
        <v>1798</v>
      </c>
      <c r="C668" s="10" t="s">
        <v>181</v>
      </c>
      <c r="D668" s="228" t="s">
        <v>3049</v>
      </c>
      <c r="E668" s="250" t="s">
        <v>4139</v>
      </c>
      <c r="F668" s="240">
        <v>2.4900000000000002</v>
      </c>
      <c r="G668" s="33">
        <f>ROUNDUP(F668*Carpeta!$O$7,-2)</f>
        <v>1800</v>
      </c>
      <c r="H668" s="33">
        <f>ROUNDUP(F668*Carpeta!$O$10,-2)</f>
        <v>1700</v>
      </c>
      <c r="I668" s="2">
        <v>1</v>
      </c>
      <c r="J668" s="33">
        <f t="shared" si="34"/>
        <v>1800</v>
      </c>
      <c r="K668" s="33">
        <f t="shared" si="35"/>
        <v>1700</v>
      </c>
      <c r="L668" s="234" t="s">
        <v>3105</v>
      </c>
      <c r="M668" s="170">
        <f t="shared" si="36"/>
        <v>2.4900000000000002</v>
      </c>
    </row>
    <row r="669" spans="1:13" x14ac:dyDescent="0.3">
      <c r="A669" s="29" t="s">
        <v>3084</v>
      </c>
      <c r="B669" s="193" t="s">
        <v>2332</v>
      </c>
      <c r="C669" s="10" t="s">
        <v>181</v>
      </c>
      <c r="D669" s="246" t="s">
        <v>209</v>
      </c>
      <c r="E669" s="250" t="s">
        <v>4140</v>
      </c>
      <c r="F669" s="240">
        <v>2.4900000000000002</v>
      </c>
      <c r="G669" s="33">
        <f>ROUNDUP(F669*Carpeta!$O$7,-2)</f>
        <v>1800</v>
      </c>
      <c r="H669" s="33">
        <f>ROUNDUP(F669*Carpeta!$O$10,-2)</f>
        <v>1700</v>
      </c>
      <c r="I669" s="2">
        <v>1</v>
      </c>
      <c r="J669" s="16">
        <f t="shared" si="34"/>
        <v>1800</v>
      </c>
      <c r="K669" s="16">
        <f t="shared" si="35"/>
        <v>1700</v>
      </c>
      <c r="L669" s="234" t="s">
        <v>3083</v>
      </c>
      <c r="M669" s="38">
        <f t="shared" si="36"/>
        <v>2.4900000000000002</v>
      </c>
    </row>
    <row r="670" spans="1:13" x14ac:dyDescent="0.3">
      <c r="A670" s="4" t="s">
        <v>4133</v>
      </c>
      <c r="B670" s="193" t="s">
        <v>2332</v>
      </c>
      <c r="C670" s="10" t="s">
        <v>181</v>
      </c>
      <c r="D670" s="13" t="s">
        <v>209</v>
      </c>
      <c r="E670" s="250" t="s">
        <v>4140</v>
      </c>
      <c r="F670" s="240">
        <v>2.4900000000000002</v>
      </c>
      <c r="G670" s="33">
        <f>ROUNDUP(F670*Carpeta!$O$7,-2)</f>
        <v>1800</v>
      </c>
      <c r="H670" s="33">
        <f>ROUNDUP(F670*Carpeta!$O$10,-2)</f>
        <v>1700</v>
      </c>
      <c r="I670" s="2">
        <v>1</v>
      </c>
      <c r="J670" s="16">
        <f t="shared" si="34"/>
        <v>1800</v>
      </c>
      <c r="K670" s="16">
        <f t="shared" si="35"/>
        <v>1700</v>
      </c>
      <c r="L670" s="39" t="s">
        <v>4132</v>
      </c>
      <c r="M670" s="38">
        <f t="shared" si="36"/>
        <v>2.4900000000000002</v>
      </c>
    </row>
    <row r="671" spans="1:13" x14ac:dyDescent="0.3">
      <c r="A671" s="4" t="s">
        <v>4481</v>
      </c>
      <c r="B671" s="252" t="s">
        <v>4793</v>
      </c>
      <c r="C671" s="10" t="s">
        <v>181</v>
      </c>
      <c r="D671" s="13" t="s">
        <v>209</v>
      </c>
      <c r="E671" s="250" t="s">
        <v>4139</v>
      </c>
      <c r="F671" s="240">
        <v>2.4900000000000002</v>
      </c>
      <c r="G671" s="33">
        <f>ROUNDUP(F671*Carpeta!$O$7,-2)</f>
        <v>1800</v>
      </c>
      <c r="H671" s="33">
        <f>ROUNDUP(F671*Carpeta!$O$10,-2)</f>
        <v>1700</v>
      </c>
      <c r="I671" s="2">
        <v>1</v>
      </c>
      <c r="J671" s="16">
        <f t="shared" si="34"/>
        <v>1800</v>
      </c>
      <c r="K671" s="16">
        <f t="shared" si="35"/>
        <v>1700</v>
      </c>
      <c r="L671" s="233" t="s">
        <v>4482</v>
      </c>
      <c r="M671" s="38">
        <f t="shared" si="36"/>
        <v>2.4900000000000002</v>
      </c>
    </row>
    <row r="672" spans="1:13" x14ac:dyDescent="0.3">
      <c r="A672" s="29" t="s">
        <v>3481</v>
      </c>
      <c r="B672" s="64" t="s">
        <v>1091</v>
      </c>
      <c r="C672" s="9" t="s">
        <v>182</v>
      </c>
      <c r="D672" s="11" t="s">
        <v>210</v>
      </c>
      <c r="E672" s="250" t="s">
        <v>4139</v>
      </c>
      <c r="F672" s="240">
        <v>2.4900000000000002</v>
      </c>
      <c r="G672" s="33">
        <f>ROUNDUP(F672*Carpeta!$O$7,-2)</f>
        <v>1800</v>
      </c>
      <c r="H672" s="33">
        <f>ROUNDUP(F672*Carpeta!$O$10,-2)</f>
        <v>1700</v>
      </c>
      <c r="I672" s="2">
        <v>1</v>
      </c>
      <c r="J672" s="16">
        <f t="shared" si="34"/>
        <v>1800</v>
      </c>
      <c r="K672" s="16">
        <f t="shared" si="35"/>
        <v>1700</v>
      </c>
      <c r="L672" s="234" t="s">
        <v>3482</v>
      </c>
      <c r="M672" s="38">
        <f t="shared" si="36"/>
        <v>2.4900000000000002</v>
      </c>
    </row>
    <row r="673" spans="1:13" x14ac:dyDescent="0.3">
      <c r="A673" s="4" t="s">
        <v>4449</v>
      </c>
      <c r="B673" s="193" t="s">
        <v>2332</v>
      </c>
      <c r="C673" s="9" t="s">
        <v>182</v>
      </c>
      <c r="D673" s="11" t="s">
        <v>210</v>
      </c>
      <c r="E673" s="250" t="s">
        <v>4139</v>
      </c>
      <c r="F673" s="240">
        <v>2.4900000000000002</v>
      </c>
      <c r="G673" s="33">
        <f>ROUNDUP(F673*Carpeta!$O$7,-2)</f>
        <v>1800</v>
      </c>
      <c r="H673" s="33">
        <f>ROUNDUP(F673*Carpeta!$O$10,-2)</f>
        <v>1700</v>
      </c>
      <c r="I673" s="2">
        <v>1</v>
      </c>
      <c r="J673" s="16">
        <f t="shared" si="34"/>
        <v>1800</v>
      </c>
      <c r="K673" s="16">
        <f t="shared" si="35"/>
        <v>1700</v>
      </c>
      <c r="L673" s="39" t="s">
        <v>4450</v>
      </c>
      <c r="M673" s="38">
        <f t="shared" si="36"/>
        <v>2.4900000000000002</v>
      </c>
    </row>
    <row r="674" spans="1:13" x14ac:dyDescent="0.3">
      <c r="A674" s="29" t="s">
        <v>5605</v>
      </c>
      <c r="B674" s="162" t="s">
        <v>1130</v>
      </c>
      <c r="C674" s="9" t="s">
        <v>182</v>
      </c>
      <c r="D674" s="12" t="s">
        <v>208</v>
      </c>
      <c r="E674" s="250" t="s">
        <v>4139</v>
      </c>
      <c r="F674" s="240">
        <v>2.4900000000000002</v>
      </c>
      <c r="G674" s="33">
        <f>ROUNDUP(F674*Carpeta!$O$7,-2)</f>
        <v>1800</v>
      </c>
      <c r="H674" s="33">
        <f>ROUNDUP(F674*Carpeta!$O$10,-2)</f>
        <v>1700</v>
      </c>
      <c r="I674" s="2">
        <v>1</v>
      </c>
      <c r="J674" s="16">
        <f t="shared" si="34"/>
        <v>1800</v>
      </c>
      <c r="K674" s="16">
        <f t="shared" si="35"/>
        <v>1700</v>
      </c>
      <c r="L674" s="234" t="s">
        <v>4863</v>
      </c>
      <c r="M674" s="38">
        <f t="shared" si="36"/>
        <v>2.4900000000000002</v>
      </c>
    </row>
    <row r="675" spans="1:13" x14ac:dyDescent="0.3">
      <c r="A675" s="29" t="s">
        <v>391</v>
      </c>
      <c r="B675" s="165" t="s">
        <v>1136</v>
      </c>
      <c r="C675" s="9" t="s">
        <v>182</v>
      </c>
      <c r="D675" s="12" t="s">
        <v>208</v>
      </c>
      <c r="E675" s="250" t="s">
        <v>4139</v>
      </c>
      <c r="F675" s="240">
        <v>2.4900000000000002</v>
      </c>
      <c r="G675" s="33">
        <f>ROUNDUP(F675*Carpeta!$O$7,-2)</f>
        <v>1800</v>
      </c>
      <c r="H675" s="33">
        <f>ROUNDUP(F675*Carpeta!$O$10,-2)</f>
        <v>1700</v>
      </c>
      <c r="I675" s="2">
        <v>1</v>
      </c>
      <c r="J675" s="16">
        <f t="shared" si="34"/>
        <v>1800</v>
      </c>
      <c r="K675" s="16">
        <f t="shared" si="35"/>
        <v>1700</v>
      </c>
      <c r="L675" s="233" t="s">
        <v>392</v>
      </c>
      <c r="M675" s="38">
        <f t="shared" si="36"/>
        <v>2.4900000000000002</v>
      </c>
    </row>
    <row r="676" spans="1:13" x14ac:dyDescent="0.3">
      <c r="A676" s="4" t="s">
        <v>411</v>
      </c>
      <c r="B676" s="165" t="s">
        <v>1136</v>
      </c>
      <c r="C676" s="9" t="s">
        <v>182</v>
      </c>
      <c r="D676" s="12" t="s">
        <v>208</v>
      </c>
      <c r="E676" s="250" t="s">
        <v>4139</v>
      </c>
      <c r="F676" s="240">
        <v>2.4900000000000002</v>
      </c>
      <c r="G676" s="33">
        <f>ROUNDUP(F676*Carpeta!$O$7,-2)</f>
        <v>1800</v>
      </c>
      <c r="H676" s="33">
        <f>ROUNDUP(F676*Carpeta!$O$10,-2)</f>
        <v>1700</v>
      </c>
      <c r="I676" s="2">
        <v>2</v>
      </c>
      <c r="J676" s="16">
        <f t="shared" si="34"/>
        <v>3600</v>
      </c>
      <c r="K676" s="16">
        <f t="shared" si="35"/>
        <v>3400</v>
      </c>
      <c r="L676" s="234" t="s">
        <v>412</v>
      </c>
      <c r="M676" s="38">
        <f t="shared" si="36"/>
        <v>4.9800000000000004</v>
      </c>
    </row>
    <row r="677" spans="1:13" x14ac:dyDescent="0.3">
      <c r="A677" s="21" t="s">
        <v>2555</v>
      </c>
      <c r="B677" s="150" t="s">
        <v>1582</v>
      </c>
      <c r="C677" s="9" t="s">
        <v>182</v>
      </c>
      <c r="D677" s="12" t="s">
        <v>208</v>
      </c>
      <c r="E677" s="250" t="s">
        <v>4139</v>
      </c>
      <c r="F677" s="240">
        <v>2.4900000000000002</v>
      </c>
      <c r="G677" s="33">
        <f>ROUNDUP(F677*Carpeta!$O$7,-2)</f>
        <v>1800</v>
      </c>
      <c r="H677" s="33">
        <f>ROUNDUP(F677*Carpeta!$O$10,-2)</f>
        <v>1700</v>
      </c>
      <c r="I677" s="2">
        <v>1</v>
      </c>
      <c r="J677" s="16">
        <f t="shared" si="34"/>
        <v>1800</v>
      </c>
      <c r="K677" s="16">
        <f t="shared" si="35"/>
        <v>1700</v>
      </c>
      <c r="L677" s="39" t="s">
        <v>2982</v>
      </c>
      <c r="M677" s="38">
        <f t="shared" si="36"/>
        <v>2.4900000000000002</v>
      </c>
    </row>
    <row r="678" spans="1:13" x14ac:dyDescent="0.3">
      <c r="A678" s="29" t="s">
        <v>2147</v>
      </c>
      <c r="B678" s="187" t="s">
        <v>2003</v>
      </c>
      <c r="C678" s="9" t="s">
        <v>182</v>
      </c>
      <c r="D678" s="12" t="s">
        <v>208</v>
      </c>
      <c r="E678" s="250" t="s">
        <v>4139</v>
      </c>
      <c r="F678" s="240">
        <v>2.4900000000000002</v>
      </c>
      <c r="G678" s="33">
        <f>ROUNDUP(F678*Carpeta!$O$7,-2)</f>
        <v>1800</v>
      </c>
      <c r="H678" s="33">
        <f>ROUNDUP(F678*Carpeta!$O$10,-2)</f>
        <v>1700</v>
      </c>
      <c r="I678" s="2">
        <v>2</v>
      </c>
      <c r="J678" s="16">
        <f t="shared" si="34"/>
        <v>3600</v>
      </c>
      <c r="K678" s="16">
        <f t="shared" si="35"/>
        <v>3400</v>
      </c>
      <c r="L678" s="233" t="s">
        <v>2148</v>
      </c>
      <c r="M678" s="38">
        <f t="shared" si="36"/>
        <v>4.9800000000000004</v>
      </c>
    </row>
    <row r="679" spans="1:13" x14ac:dyDescent="0.3">
      <c r="A679" s="29" t="s">
        <v>2032</v>
      </c>
      <c r="B679" s="187" t="s">
        <v>2003</v>
      </c>
      <c r="C679" s="9" t="s">
        <v>182</v>
      </c>
      <c r="D679" s="12" t="s">
        <v>208</v>
      </c>
      <c r="E679" s="250" t="s">
        <v>4139</v>
      </c>
      <c r="F679" s="240">
        <v>2.4900000000000002</v>
      </c>
      <c r="G679" s="33">
        <f>ROUNDUP(F679*Carpeta!$O$7,-2)</f>
        <v>1800</v>
      </c>
      <c r="H679" s="33">
        <f>ROUNDUP(F679*Carpeta!$O$10,-2)</f>
        <v>1700</v>
      </c>
      <c r="I679" s="2">
        <v>2</v>
      </c>
      <c r="J679" s="16">
        <f t="shared" si="34"/>
        <v>3600</v>
      </c>
      <c r="K679" s="16">
        <f t="shared" si="35"/>
        <v>3400</v>
      </c>
      <c r="L679" s="233" t="s">
        <v>2031</v>
      </c>
      <c r="M679" s="38">
        <f t="shared" si="36"/>
        <v>4.9800000000000004</v>
      </c>
    </row>
    <row r="680" spans="1:13" x14ac:dyDescent="0.3">
      <c r="A680" s="4" t="s">
        <v>3201</v>
      </c>
      <c r="B680" s="232" t="s">
        <v>3182</v>
      </c>
      <c r="C680" s="9" t="s">
        <v>182</v>
      </c>
      <c r="D680" s="12" t="s">
        <v>208</v>
      </c>
      <c r="E680" s="250" t="s">
        <v>4139</v>
      </c>
      <c r="F680" s="240">
        <v>2.4900000000000002</v>
      </c>
      <c r="G680" s="33">
        <f>ROUNDUP(F680*Carpeta!$O$7,-2)</f>
        <v>1800</v>
      </c>
      <c r="H680" s="33">
        <f>ROUNDUP(F680*Carpeta!$O$10,-2)</f>
        <v>1700</v>
      </c>
      <c r="I680" s="2">
        <v>1</v>
      </c>
      <c r="J680" s="16">
        <f t="shared" si="34"/>
        <v>1800</v>
      </c>
      <c r="K680" s="16">
        <f t="shared" si="35"/>
        <v>1700</v>
      </c>
      <c r="L680" s="234" t="s">
        <v>4928</v>
      </c>
      <c r="M680" s="38">
        <f t="shared" si="36"/>
        <v>2.4900000000000002</v>
      </c>
    </row>
    <row r="681" spans="1:13" x14ac:dyDescent="0.3">
      <c r="A681" s="29" t="s">
        <v>5686</v>
      </c>
      <c r="B681" s="275" t="s">
        <v>5622</v>
      </c>
      <c r="C681" s="9" t="s">
        <v>182</v>
      </c>
      <c r="D681" s="12" t="s">
        <v>208</v>
      </c>
      <c r="E681" s="250" t="s">
        <v>4139</v>
      </c>
      <c r="F681" s="240">
        <v>2.4900000000000002</v>
      </c>
      <c r="G681" s="33">
        <f>ROUNDUP(F681*Carpeta!$O$7,-2)</f>
        <v>1800</v>
      </c>
      <c r="H681" s="33">
        <f>ROUNDUP(F681*Carpeta!$O$10,-2)</f>
        <v>1700</v>
      </c>
      <c r="I681" s="2">
        <v>3</v>
      </c>
      <c r="J681" s="16">
        <f t="shared" si="34"/>
        <v>5400</v>
      </c>
      <c r="K681" s="16">
        <f t="shared" si="35"/>
        <v>5100</v>
      </c>
      <c r="L681" s="233" t="s">
        <v>5685</v>
      </c>
      <c r="M681" s="38">
        <f t="shared" si="36"/>
        <v>7.4700000000000006</v>
      </c>
    </row>
    <row r="682" spans="1:13" x14ac:dyDescent="0.3">
      <c r="A682" s="4" t="s">
        <v>4573</v>
      </c>
      <c r="B682" s="75" t="s">
        <v>1004</v>
      </c>
      <c r="C682" s="9" t="s">
        <v>182</v>
      </c>
      <c r="D682" s="1" t="s">
        <v>211</v>
      </c>
      <c r="E682" s="250" t="s">
        <v>4139</v>
      </c>
      <c r="F682" s="240">
        <v>2.4900000000000002</v>
      </c>
      <c r="G682" s="33">
        <f>ROUNDUP(F682*Carpeta!$O$7,-2)</f>
        <v>1800</v>
      </c>
      <c r="H682" s="33">
        <f>ROUNDUP(F682*Carpeta!$O$10,-2)</f>
        <v>1700</v>
      </c>
      <c r="I682" s="2">
        <v>1</v>
      </c>
      <c r="J682" s="16">
        <f t="shared" si="34"/>
        <v>1800</v>
      </c>
      <c r="K682" s="16">
        <f t="shared" si="35"/>
        <v>1700</v>
      </c>
      <c r="L682" s="234" t="s">
        <v>343</v>
      </c>
      <c r="M682" s="38">
        <f t="shared" si="36"/>
        <v>2.4900000000000002</v>
      </c>
    </row>
    <row r="683" spans="1:13" x14ac:dyDescent="0.3">
      <c r="A683" s="4" t="s">
        <v>365</v>
      </c>
      <c r="B683" s="96" t="s">
        <v>1069</v>
      </c>
      <c r="C683" s="9" t="s">
        <v>182</v>
      </c>
      <c r="D683" s="1" t="s">
        <v>211</v>
      </c>
      <c r="E683" s="250" t="s">
        <v>4139</v>
      </c>
      <c r="F683" s="240">
        <v>2.4900000000000002</v>
      </c>
      <c r="G683" s="33">
        <f>ROUNDUP(F683*Carpeta!$O$7,-2)</f>
        <v>1800</v>
      </c>
      <c r="H683" s="33">
        <f>ROUNDUP(F683*Carpeta!$O$10,-2)</f>
        <v>1700</v>
      </c>
      <c r="I683" s="2">
        <v>1</v>
      </c>
      <c r="J683" s="16">
        <f t="shared" si="34"/>
        <v>1800</v>
      </c>
      <c r="K683" s="16">
        <f t="shared" si="35"/>
        <v>1700</v>
      </c>
      <c r="L683" s="234" t="s">
        <v>364</v>
      </c>
      <c r="M683" s="38">
        <f t="shared" si="36"/>
        <v>2.4900000000000002</v>
      </c>
    </row>
    <row r="684" spans="1:13" x14ac:dyDescent="0.3">
      <c r="A684" s="4" t="s">
        <v>2083</v>
      </c>
      <c r="B684" s="157" t="s">
        <v>1125</v>
      </c>
      <c r="C684" s="22" t="s">
        <v>183</v>
      </c>
      <c r="D684" s="11" t="s">
        <v>210</v>
      </c>
      <c r="E684" s="250" t="s">
        <v>4139</v>
      </c>
      <c r="F684" s="240">
        <v>2.4900000000000002</v>
      </c>
      <c r="G684" s="33">
        <f>ROUNDUP(F684*Carpeta!$O$7,-2)</f>
        <v>1800</v>
      </c>
      <c r="H684" s="33">
        <f>ROUNDUP(F684*Carpeta!$O$10,-2)</f>
        <v>1700</v>
      </c>
      <c r="I684" s="2">
        <v>1</v>
      </c>
      <c r="J684" s="16">
        <f t="shared" si="34"/>
        <v>1800</v>
      </c>
      <c r="K684" s="16">
        <f t="shared" si="35"/>
        <v>1700</v>
      </c>
      <c r="L684" s="233" t="s">
        <v>4258</v>
      </c>
      <c r="M684" s="38">
        <f t="shared" si="36"/>
        <v>2.4900000000000002</v>
      </c>
    </row>
    <row r="685" spans="1:13" x14ac:dyDescent="0.3">
      <c r="A685" s="4" t="s">
        <v>5449</v>
      </c>
      <c r="B685" s="155" t="s">
        <v>1123</v>
      </c>
      <c r="C685" s="22" t="s">
        <v>183</v>
      </c>
      <c r="D685" s="12" t="s">
        <v>208</v>
      </c>
      <c r="E685" s="250" t="s">
        <v>4139</v>
      </c>
      <c r="F685" s="240">
        <v>2.4900000000000002</v>
      </c>
      <c r="G685" s="33">
        <f>ROUNDUP(F685*Carpeta!$O$7,-2)</f>
        <v>1800</v>
      </c>
      <c r="H685" s="33">
        <f>ROUNDUP(F685*Carpeta!$O$10,-2)</f>
        <v>1700</v>
      </c>
      <c r="I685" s="2">
        <v>6</v>
      </c>
      <c r="J685" s="33">
        <f t="shared" si="34"/>
        <v>10800</v>
      </c>
      <c r="K685" s="33">
        <f t="shared" si="35"/>
        <v>10200</v>
      </c>
      <c r="L685" s="234" t="s">
        <v>588</v>
      </c>
      <c r="M685" s="170">
        <f t="shared" si="36"/>
        <v>14.940000000000001</v>
      </c>
    </row>
    <row r="686" spans="1:13" x14ac:dyDescent="0.3">
      <c r="A686" s="4" t="s">
        <v>2152</v>
      </c>
      <c r="B686" s="155" t="s">
        <v>1123</v>
      </c>
      <c r="C686" s="22" t="s">
        <v>183</v>
      </c>
      <c r="D686" s="12" t="s">
        <v>208</v>
      </c>
      <c r="E686" s="250" t="s">
        <v>4139</v>
      </c>
      <c r="F686" s="240">
        <v>2.4900000000000002</v>
      </c>
      <c r="G686" s="33">
        <f>ROUNDUP(F686*Carpeta!$O$7,-2)</f>
        <v>1800</v>
      </c>
      <c r="H686" s="33">
        <f>ROUNDUP(F686*Carpeta!$O$10,-2)</f>
        <v>1700</v>
      </c>
      <c r="I686" s="2">
        <v>4</v>
      </c>
      <c r="J686" s="16">
        <f t="shared" si="34"/>
        <v>7200</v>
      </c>
      <c r="K686" s="16">
        <f t="shared" si="35"/>
        <v>6800</v>
      </c>
      <c r="L686" s="233" t="s">
        <v>2151</v>
      </c>
      <c r="M686" s="38">
        <f t="shared" si="36"/>
        <v>9.9600000000000009</v>
      </c>
    </row>
    <row r="687" spans="1:13" x14ac:dyDescent="0.3">
      <c r="A687" s="4" t="s">
        <v>3764</v>
      </c>
      <c r="B687" s="242" t="s">
        <v>3741</v>
      </c>
      <c r="C687" s="22" t="s">
        <v>183</v>
      </c>
      <c r="D687" s="12" t="s">
        <v>208</v>
      </c>
      <c r="E687" s="250" t="s">
        <v>4139</v>
      </c>
      <c r="F687" s="240">
        <v>2.4900000000000002</v>
      </c>
      <c r="G687" s="33">
        <f>ROUNDUP(F687*Carpeta!$O$7,-2)</f>
        <v>1800</v>
      </c>
      <c r="H687" s="33">
        <f>ROUNDUP(F687*Carpeta!$O$10,-2)</f>
        <v>1700</v>
      </c>
      <c r="I687" s="2">
        <v>1</v>
      </c>
      <c r="J687" s="16">
        <f t="shared" si="34"/>
        <v>1800</v>
      </c>
      <c r="K687" s="16">
        <f t="shared" si="35"/>
        <v>1700</v>
      </c>
      <c r="L687" s="39" t="s">
        <v>3765</v>
      </c>
      <c r="M687" s="38">
        <f t="shared" si="36"/>
        <v>2.4900000000000002</v>
      </c>
    </row>
    <row r="688" spans="1:13" x14ac:dyDescent="0.3">
      <c r="A688" s="29" t="s">
        <v>5572</v>
      </c>
      <c r="B688" s="259" t="s">
        <v>4820</v>
      </c>
      <c r="C688" s="22" t="s">
        <v>183</v>
      </c>
      <c r="D688" s="12" t="s">
        <v>208</v>
      </c>
      <c r="E688" s="250" t="s">
        <v>4139</v>
      </c>
      <c r="F688" s="240">
        <v>2.4900000000000002</v>
      </c>
      <c r="G688" s="33">
        <f>ROUNDUP(F688*Carpeta!$O$7,-2)</f>
        <v>1800</v>
      </c>
      <c r="H688" s="33">
        <f>ROUNDUP(F688*Carpeta!$O$10,-2)</f>
        <v>1700</v>
      </c>
      <c r="I688" s="2">
        <v>1</v>
      </c>
      <c r="J688" s="33">
        <f t="shared" si="34"/>
        <v>1800</v>
      </c>
      <c r="K688" s="33">
        <f t="shared" si="35"/>
        <v>1700</v>
      </c>
      <c r="L688" s="251" t="s">
        <v>5571</v>
      </c>
      <c r="M688" s="38">
        <f t="shared" si="36"/>
        <v>2.4900000000000002</v>
      </c>
    </row>
    <row r="689" spans="1:15" x14ac:dyDescent="0.3">
      <c r="A689" s="35" t="s">
        <v>5715</v>
      </c>
      <c r="B689" s="275" t="s">
        <v>5622</v>
      </c>
      <c r="C689" s="22" t="s">
        <v>183</v>
      </c>
      <c r="D689" s="12" t="s">
        <v>208</v>
      </c>
      <c r="E689" s="250" t="s">
        <v>4139</v>
      </c>
      <c r="F689" s="240">
        <v>2.4900000000000002</v>
      </c>
      <c r="G689" s="33">
        <f>ROUNDUP(F689*Carpeta!$O$7,-2)</f>
        <v>1800</v>
      </c>
      <c r="H689" s="33">
        <f>ROUNDUP(F689*Carpeta!$O$10,-2)</f>
        <v>1700</v>
      </c>
      <c r="I689" s="2">
        <v>2</v>
      </c>
      <c r="J689" s="16">
        <f t="shared" si="34"/>
        <v>3600</v>
      </c>
      <c r="K689" s="16">
        <f t="shared" si="35"/>
        <v>3400</v>
      </c>
      <c r="L689" s="233" t="s">
        <v>5836</v>
      </c>
      <c r="M689" s="38">
        <f t="shared" si="36"/>
        <v>4.9800000000000004</v>
      </c>
    </row>
    <row r="690" spans="1:15" x14ac:dyDescent="0.3">
      <c r="A690" s="29" t="s">
        <v>3441</v>
      </c>
      <c r="B690" s="160" t="s">
        <v>1129</v>
      </c>
      <c r="C690" s="22" t="s">
        <v>183</v>
      </c>
      <c r="D690" s="13" t="s">
        <v>209</v>
      </c>
      <c r="E690" s="250" t="s">
        <v>4139</v>
      </c>
      <c r="F690" s="240">
        <v>2.4900000000000002</v>
      </c>
      <c r="G690" s="33">
        <f>ROUNDUP(F690*Carpeta!$O$7,-2)</f>
        <v>1800</v>
      </c>
      <c r="H690" s="33">
        <f>ROUNDUP(F690*Carpeta!$O$10,-2)</f>
        <v>1700</v>
      </c>
      <c r="I690" s="2">
        <v>1</v>
      </c>
      <c r="J690" s="16">
        <f t="shared" si="34"/>
        <v>1800</v>
      </c>
      <c r="K690" s="16">
        <f t="shared" si="35"/>
        <v>1700</v>
      </c>
      <c r="L690" s="234" t="s">
        <v>3442</v>
      </c>
      <c r="M690" s="38">
        <f t="shared" si="36"/>
        <v>2.4900000000000002</v>
      </c>
    </row>
    <row r="691" spans="1:15" x14ac:dyDescent="0.3">
      <c r="A691" s="4" t="s">
        <v>2087</v>
      </c>
      <c r="B691" s="157" t="s">
        <v>1125</v>
      </c>
      <c r="C691" s="8" t="s">
        <v>184</v>
      </c>
      <c r="D691" s="11" t="s">
        <v>210</v>
      </c>
      <c r="E691" s="250" t="s">
        <v>4139</v>
      </c>
      <c r="F691" s="240">
        <v>2.4900000000000002</v>
      </c>
      <c r="G691" s="33">
        <f>ROUNDUP(F691*Carpeta!$O$7,-2)</f>
        <v>1800</v>
      </c>
      <c r="H691" s="33">
        <f>ROUNDUP(F691*Carpeta!$O$10,-2)</f>
        <v>1700</v>
      </c>
      <c r="I691" s="2">
        <v>1</v>
      </c>
      <c r="J691" s="16">
        <f t="shared" si="34"/>
        <v>1800</v>
      </c>
      <c r="K691" s="16">
        <f t="shared" si="35"/>
        <v>1700</v>
      </c>
      <c r="L691" s="233" t="s">
        <v>2086</v>
      </c>
      <c r="M691" s="38">
        <f t="shared" si="36"/>
        <v>2.4900000000000002</v>
      </c>
    </row>
    <row r="692" spans="1:15" x14ac:dyDescent="0.3">
      <c r="A692" s="29" t="s">
        <v>3357</v>
      </c>
      <c r="B692" s="176" t="s">
        <v>1798</v>
      </c>
      <c r="C692" s="8" t="s">
        <v>184</v>
      </c>
      <c r="D692" s="11" t="s">
        <v>210</v>
      </c>
      <c r="E692" s="250" t="s">
        <v>4139</v>
      </c>
      <c r="F692" s="240">
        <v>2.4900000000000002</v>
      </c>
      <c r="G692" s="33">
        <f>ROUNDUP(F692*Carpeta!$O$7,-2)</f>
        <v>1800</v>
      </c>
      <c r="H692" s="33">
        <f>ROUNDUP(F692*Carpeta!$O$10,-2)</f>
        <v>1700</v>
      </c>
      <c r="I692" s="2">
        <v>1</v>
      </c>
      <c r="J692" s="16">
        <f t="shared" si="34"/>
        <v>1800</v>
      </c>
      <c r="K692" s="16">
        <f t="shared" si="35"/>
        <v>1700</v>
      </c>
      <c r="L692" s="234" t="s">
        <v>3358</v>
      </c>
      <c r="M692" s="38">
        <f t="shared" si="36"/>
        <v>2.4900000000000002</v>
      </c>
    </row>
    <row r="693" spans="1:15" x14ac:dyDescent="0.3">
      <c r="A693" s="29" t="s">
        <v>404</v>
      </c>
      <c r="B693" s="165" t="s">
        <v>1136</v>
      </c>
      <c r="C693" s="8" t="s">
        <v>184</v>
      </c>
      <c r="D693" s="243" t="s">
        <v>208</v>
      </c>
      <c r="E693" s="250" t="s">
        <v>4139</v>
      </c>
      <c r="F693" s="240">
        <v>2.4900000000000002</v>
      </c>
      <c r="G693" s="33">
        <f>ROUNDUP(F693*Carpeta!$O$7,-2)</f>
        <v>1800</v>
      </c>
      <c r="H693" s="33">
        <f>ROUNDUP(F693*Carpeta!$O$10,-2)</f>
        <v>1700</v>
      </c>
      <c r="I693" s="2">
        <v>1</v>
      </c>
      <c r="J693" s="33">
        <f t="shared" si="34"/>
        <v>1800</v>
      </c>
      <c r="K693" s="33">
        <f t="shared" si="35"/>
        <v>1700</v>
      </c>
      <c r="L693" s="233" t="s">
        <v>405</v>
      </c>
      <c r="M693" s="38">
        <f t="shared" si="36"/>
        <v>2.4900000000000002</v>
      </c>
    </row>
    <row r="694" spans="1:15" x14ac:dyDescent="0.3">
      <c r="A694" s="29" t="s">
        <v>2474</v>
      </c>
      <c r="B694" s="193" t="s">
        <v>2332</v>
      </c>
      <c r="C694" s="8" t="s">
        <v>184</v>
      </c>
      <c r="D694" s="243" t="s">
        <v>208</v>
      </c>
      <c r="E694" s="250" t="s">
        <v>4139</v>
      </c>
      <c r="F694" s="240">
        <v>2.4900000000000002</v>
      </c>
      <c r="G694" s="33">
        <f>ROUNDUP(F694*Carpeta!$O$7,-2)</f>
        <v>1800</v>
      </c>
      <c r="H694" s="33">
        <f>ROUNDUP(F694*Carpeta!$O$10,-2)</f>
        <v>1700</v>
      </c>
      <c r="I694" s="2">
        <v>2</v>
      </c>
      <c r="J694" s="16">
        <f t="shared" si="34"/>
        <v>3600</v>
      </c>
      <c r="K694" s="16">
        <f t="shared" si="35"/>
        <v>3400</v>
      </c>
      <c r="L694" s="234" t="s">
        <v>2473</v>
      </c>
      <c r="M694" s="170">
        <f t="shared" si="36"/>
        <v>4.9800000000000004</v>
      </c>
    </row>
    <row r="695" spans="1:15" x14ac:dyDescent="0.3">
      <c r="A695" s="29" t="s">
        <v>459</v>
      </c>
      <c r="B695" s="160" t="s">
        <v>1129</v>
      </c>
      <c r="C695" s="8" t="s">
        <v>184</v>
      </c>
      <c r="D695" s="246" t="s">
        <v>209</v>
      </c>
      <c r="E695" s="250" t="s">
        <v>4139</v>
      </c>
      <c r="F695" s="240">
        <v>2.4900000000000002</v>
      </c>
      <c r="G695" s="33">
        <f>ROUNDUP(F695*Carpeta!$O$7,-2)</f>
        <v>1800</v>
      </c>
      <c r="H695" s="33">
        <f>ROUNDUP(F695*Carpeta!$O$10,-2)</f>
        <v>1700</v>
      </c>
      <c r="I695" s="2">
        <v>2</v>
      </c>
      <c r="J695" s="16">
        <f t="shared" si="34"/>
        <v>3600</v>
      </c>
      <c r="K695" s="16">
        <f t="shared" si="35"/>
        <v>3400</v>
      </c>
      <c r="L695" s="233" t="s">
        <v>4153</v>
      </c>
      <c r="M695" s="38">
        <f t="shared" si="36"/>
        <v>4.9800000000000004</v>
      </c>
    </row>
    <row r="696" spans="1:15" x14ac:dyDescent="0.3">
      <c r="A696" s="21" t="s">
        <v>5837</v>
      </c>
      <c r="B696" s="223" t="s">
        <v>2824</v>
      </c>
      <c r="C696" s="8" t="s">
        <v>184</v>
      </c>
      <c r="D696" s="246" t="s">
        <v>209</v>
      </c>
      <c r="E696" s="250" t="s">
        <v>4139</v>
      </c>
      <c r="F696" s="240">
        <v>2.4900000000000002</v>
      </c>
      <c r="G696" s="33">
        <f>ROUNDUP(F696*Carpeta!$O$7,-2)</f>
        <v>1800</v>
      </c>
      <c r="H696" s="33">
        <f>ROUNDUP(F696*Carpeta!$O$10,-2)</f>
        <v>1700</v>
      </c>
      <c r="I696" s="2">
        <v>1</v>
      </c>
      <c r="J696" s="33">
        <f t="shared" si="34"/>
        <v>1800</v>
      </c>
      <c r="K696" s="33">
        <f t="shared" si="35"/>
        <v>1700</v>
      </c>
      <c r="L696" s="234" t="s">
        <v>5838</v>
      </c>
      <c r="M696" s="170">
        <f t="shared" si="36"/>
        <v>2.4900000000000002</v>
      </c>
    </row>
    <row r="697" spans="1:15" x14ac:dyDescent="0.3">
      <c r="A697" s="4" t="s">
        <v>3744</v>
      </c>
      <c r="B697" s="242" t="s">
        <v>3740</v>
      </c>
      <c r="C697" s="19" t="s">
        <v>185</v>
      </c>
      <c r="D697" s="245" t="s">
        <v>210</v>
      </c>
      <c r="E697" s="250" t="s">
        <v>4139</v>
      </c>
      <c r="F697" s="240">
        <v>2.4900000000000002</v>
      </c>
      <c r="G697" s="33">
        <f>ROUNDUP(F697*Carpeta!$O$7,-2)</f>
        <v>1800</v>
      </c>
      <c r="H697" s="33">
        <f>ROUNDUP(F697*Carpeta!$O$10,-2)</f>
        <v>1700</v>
      </c>
      <c r="I697" s="2">
        <v>2</v>
      </c>
      <c r="J697" s="16">
        <f t="shared" si="34"/>
        <v>3600</v>
      </c>
      <c r="K697" s="16">
        <f t="shared" si="35"/>
        <v>3400</v>
      </c>
      <c r="L697" s="39" t="s">
        <v>3754</v>
      </c>
      <c r="M697" s="38">
        <f t="shared" si="36"/>
        <v>4.9800000000000004</v>
      </c>
    </row>
    <row r="698" spans="1:15" x14ac:dyDescent="0.3">
      <c r="A698" s="4" t="s">
        <v>5892</v>
      </c>
      <c r="B698" s="279" t="s">
        <v>5890</v>
      </c>
      <c r="C698" s="19" t="s">
        <v>185</v>
      </c>
      <c r="D698" s="243" t="s">
        <v>208</v>
      </c>
      <c r="E698" s="250" t="s">
        <v>4139</v>
      </c>
      <c r="F698" s="240">
        <v>2.4900000000000002</v>
      </c>
      <c r="G698" s="33">
        <f>ROUNDUP(F698*Carpeta!$O$7,-2)</f>
        <v>1800</v>
      </c>
      <c r="H698" s="33">
        <f>ROUNDUP(F698*Carpeta!$O$10,-2)</f>
        <v>1700</v>
      </c>
      <c r="I698" s="2">
        <v>2</v>
      </c>
      <c r="J698" s="33">
        <f t="shared" si="34"/>
        <v>3600</v>
      </c>
      <c r="K698" s="33">
        <f t="shared" si="35"/>
        <v>3400</v>
      </c>
      <c r="L698" s="234" t="s">
        <v>5893</v>
      </c>
      <c r="M698" s="170">
        <f t="shared" si="36"/>
        <v>4.9800000000000004</v>
      </c>
    </row>
    <row r="699" spans="1:15" x14ac:dyDescent="0.3">
      <c r="A699" s="29" t="s">
        <v>4125</v>
      </c>
      <c r="B699" s="161" t="s">
        <v>1131</v>
      </c>
      <c r="C699" s="19" t="s">
        <v>185</v>
      </c>
      <c r="D699" s="246" t="s">
        <v>209</v>
      </c>
      <c r="E699" s="250" t="s">
        <v>4139</v>
      </c>
      <c r="F699" s="240">
        <v>2.4900000000000002</v>
      </c>
      <c r="G699" s="33">
        <f>ROUNDUP(F699*Carpeta!$O$7,-2)</f>
        <v>1800</v>
      </c>
      <c r="H699" s="33">
        <f>ROUNDUP(F699*Carpeta!$O$10,-2)</f>
        <v>1700</v>
      </c>
      <c r="I699" s="2">
        <v>1</v>
      </c>
      <c r="J699" s="16">
        <f t="shared" si="34"/>
        <v>1800</v>
      </c>
      <c r="K699" s="16">
        <f t="shared" si="35"/>
        <v>1700</v>
      </c>
      <c r="L699" s="234" t="s">
        <v>4126</v>
      </c>
      <c r="M699" s="38">
        <f t="shared" si="36"/>
        <v>2.4900000000000002</v>
      </c>
    </row>
    <row r="700" spans="1:15" x14ac:dyDescent="0.3">
      <c r="A700" s="29" t="s">
        <v>1906</v>
      </c>
      <c r="B700" s="120" t="s">
        <v>1074</v>
      </c>
      <c r="C700" s="10" t="s">
        <v>186</v>
      </c>
      <c r="D700" s="245" t="s">
        <v>210</v>
      </c>
      <c r="E700" s="250" t="s">
        <v>4139</v>
      </c>
      <c r="F700" s="240">
        <v>2.4900000000000002</v>
      </c>
      <c r="G700" s="33">
        <f>ROUNDUP(F700*Carpeta!$O$7,-2)</f>
        <v>1800</v>
      </c>
      <c r="H700" s="33">
        <f>ROUNDUP(F700*Carpeta!$O$10,-2)</f>
        <v>1700</v>
      </c>
      <c r="I700" s="2">
        <v>1</v>
      </c>
      <c r="J700" s="33">
        <f t="shared" si="34"/>
        <v>1800</v>
      </c>
      <c r="K700" s="33">
        <f t="shared" si="35"/>
        <v>1700</v>
      </c>
      <c r="L700" s="251" t="s">
        <v>5576</v>
      </c>
      <c r="M700" s="38">
        <f t="shared" si="36"/>
        <v>2.4900000000000002</v>
      </c>
    </row>
    <row r="701" spans="1:15" x14ac:dyDescent="0.3">
      <c r="A701" s="4" t="s">
        <v>1733</v>
      </c>
      <c r="B701" s="136" t="s">
        <v>1116</v>
      </c>
      <c r="C701" s="10" t="s">
        <v>186</v>
      </c>
      <c r="D701" s="243" t="s">
        <v>208</v>
      </c>
      <c r="E701" s="250" t="s">
        <v>4139</v>
      </c>
      <c r="F701" s="240">
        <v>2.4900000000000002</v>
      </c>
      <c r="G701" s="33">
        <f>ROUNDUP(F701*Carpeta!$O$7,-2)</f>
        <v>1800</v>
      </c>
      <c r="H701" s="33">
        <f>ROUNDUP(F701*Carpeta!$O$10,-2)</f>
        <v>1700</v>
      </c>
      <c r="I701" s="2">
        <v>4</v>
      </c>
      <c r="J701" s="16">
        <f t="shared" ref="J701:J762" si="37">G701*I701</f>
        <v>7200</v>
      </c>
      <c r="K701" s="16">
        <f t="shared" ref="K701:K762" si="38">H701*I701</f>
        <v>6800</v>
      </c>
      <c r="L701" s="234" t="s">
        <v>1732</v>
      </c>
      <c r="M701" s="38">
        <f t="shared" si="36"/>
        <v>9.9600000000000009</v>
      </c>
    </row>
    <row r="702" spans="1:15" x14ac:dyDescent="0.3">
      <c r="A702" s="4" t="s">
        <v>4504</v>
      </c>
      <c r="B702" s="159" t="s">
        <v>1127</v>
      </c>
      <c r="C702" s="10" t="s">
        <v>186</v>
      </c>
      <c r="D702" s="243" t="s">
        <v>208</v>
      </c>
      <c r="E702" s="250" t="s">
        <v>4139</v>
      </c>
      <c r="F702" s="240">
        <v>2.4900000000000002</v>
      </c>
      <c r="G702" s="33">
        <f>ROUNDUP(F702*Carpeta!$O$7,-2)</f>
        <v>1800</v>
      </c>
      <c r="H702" s="33">
        <f>ROUNDUP(F702*Carpeta!$O$10,-2)</f>
        <v>1700</v>
      </c>
      <c r="I702" s="2">
        <v>2</v>
      </c>
      <c r="J702" s="33">
        <f t="shared" si="37"/>
        <v>3600</v>
      </c>
      <c r="K702" s="33">
        <f t="shared" si="38"/>
        <v>3400</v>
      </c>
      <c r="L702" s="234" t="s">
        <v>4505</v>
      </c>
      <c r="M702" s="38">
        <f t="shared" si="36"/>
        <v>4.9800000000000004</v>
      </c>
      <c r="O702" s="56"/>
    </row>
    <row r="703" spans="1:15" x14ac:dyDescent="0.3">
      <c r="A703" s="4" t="s">
        <v>3763</v>
      </c>
      <c r="B703" s="242" t="s">
        <v>3741</v>
      </c>
      <c r="C703" s="10" t="s">
        <v>625</v>
      </c>
      <c r="D703" s="243" t="s">
        <v>208</v>
      </c>
      <c r="E703" s="250" t="s">
        <v>4139</v>
      </c>
      <c r="F703" s="240">
        <v>2.4900000000000002</v>
      </c>
      <c r="G703" s="33">
        <f>ROUNDUP(F703*Carpeta!$O$7,-2)</f>
        <v>1800</v>
      </c>
      <c r="H703" s="33">
        <f>ROUNDUP(F703*Carpeta!$O$10,-2)</f>
        <v>1700</v>
      </c>
      <c r="I703" s="2">
        <v>1</v>
      </c>
      <c r="J703" s="16">
        <f t="shared" si="37"/>
        <v>1800</v>
      </c>
      <c r="K703" s="16">
        <f t="shared" si="38"/>
        <v>1700</v>
      </c>
      <c r="L703" s="39" t="s">
        <v>3762</v>
      </c>
      <c r="M703" s="38">
        <f t="shared" si="36"/>
        <v>2.4900000000000002</v>
      </c>
    </row>
    <row r="704" spans="1:15" x14ac:dyDescent="0.3">
      <c r="A704" s="4" t="s">
        <v>25</v>
      </c>
      <c r="B704" s="159" t="s">
        <v>1127</v>
      </c>
      <c r="C704" s="19" t="s">
        <v>643</v>
      </c>
      <c r="D704" s="245" t="s">
        <v>210</v>
      </c>
      <c r="E704" s="250" t="s">
        <v>4139</v>
      </c>
      <c r="F704" s="240">
        <v>2.4900000000000002</v>
      </c>
      <c r="G704" s="33">
        <f>ROUNDUP(F704*Carpeta!$O$7,-2)</f>
        <v>1800</v>
      </c>
      <c r="H704" s="33">
        <f>ROUNDUP(F704*Carpeta!$O$10,-2)</f>
        <v>1700</v>
      </c>
      <c r="I704" s="2">
        <v>1</v>
      </c>
      <c r="J704" s="16">
        <f t="shared" si="37"/>
        <v>1800</v>
      </c>
      <c r="K704" s="16">
        <f t="shared" si="38"/>
        <v>1700</v>
      </c>
      <c r="L704" s="233" t="s">
        <v>127</v>
      </c>
      <c r="M704" s="38">
        <f t="shared" si="36"/>
        <v>2.4900000000000002</v>
      </c>
    </row>
    <row r="705" spans="1:13" x14ac:dyDescent="0.3">
      <c r="A705" s="29" t="s">
        <v>1330</v>
      </c>
      <c r="B705" s="22" t="s">
        <v>949</v>
      </c>
      <c r="C705" s="4" t="s">
        <v>626</v>
      </c>
      <c r="D705" s="12" t="s">
        <v>208</v>
      </c>
      <c r="E705" s="250" t="s">
        <v>4139</v>
      </c>
      <c r="F705" s="240">
        <v>2.4900000000000002</v>
      </c>
      <c r="G705" s="33">
        <f>ROUNDUP(F705*Carpeta!$O$7,-2)</f>
        <v>1800</v>
      </c>
      <c r="H705" s="33">
        <f>ROUNDUP(F705*Carpeta!$O$10,-2)</f>
        <v>1700</v>
      </c>
      <c r="I705" s="2">
        <v>2</v>
      </c>
      <c r="J705" s="16">
        <f t="shared" si="37"/>
        <v>3600</v>
      </c>
      <c r="K705" s="16">
        <f t="shared" si="38"/>
        <v>3400</v>
      </c>
      <c r="L705" s="234" t="s">
        <v>1329</v>
      </c>
      <c r="M705" s="170">
        <f t="shared" si="36"/>
        <v>4.9800000000000004</v>
      </c>
    </row>
    <row r="706" spans="1:13" x14ac:dyDescent="0.3">
      <c r="A706" s="4" t="s">
        <v>1830</v>
      </c>
      <c r="B706" s="151" t="s">
        <v>1119</v>
      </c>
      <c r="C706" s="4" t="s">
        <v>626</v>
      </c>
      <c r="D706" s="246" t="s">
        <v>209</v>
      </c>
      <c r="E706" s="250" t="s">
        <v>4139</v>
      </c>
      <c r="F706" s="240">
        <v>2.4900000000000002</v>
      </c>
      <c r="G706" s="33">
        <f>ROUNDUP(F706*Carpeta!$O$7,-2)</f>
        <v>1800</v>
      </c>
      <c r="H706" s="33">
        <f>ROUNDUP(F706*Carpeta!$O$10,-2)</f>
        <v>1700</v>
      </c>
      <c r="I706" s="2">
        <v>2</v>
      </c>
      <c r="J706" s="16">
        <f t="shared" si="37"/>
        <v>3600</v>
      </c>
      <c r="K706" s="16">
        <f t="shared" si="38"/>
        <v>3400</v>
      </c>
      <c r="L706" s="233" t="s">
        <v>1829</v>
      </c>
      <c r="M706" s="38">
        <f t="shared" si="36"/>
        <v>4.9800000000000004</v>
      </c>
    </row>
    <row r="707" spans="1:13" x14ac:dyDescent="0.3">
      <c r="A707" s="21" t="s">
        <v>3725</v>
      </c>
      <c r="B707" s="242" t="s">
        <v>3740</v>
      </c>
      <c r="C707" s="4" t="s">
        <v>2036</v>
      </c>
      <c r="D707" s="11" t="s">
        <v>210</v>
      </c>
      <c r="E707" s="250" t="s">
        <v>4139</v>
      </c>
      <c r="F707" s="240">
        <v>2.4900000000000002</v>
      </c>
      <c r="G707" s="33">
        <f>ROUNDUP(F707*Carpeta!$O$7,-2)</f>
        <v>1800</v>
      </c>
      <c r="H707" s="33">
        <f>ROUNDUP(F707*Carpeta!$O$10,-2)</f>
        <v>1700</v>
      </c>
      <c r="I707" s="2">
        <v>2</v>
      </c>
      <c r="J707" s="16">
        <f t="shared" si="37"/>
        <v>3600</v>
      </c>
      <c r="K707" s="16">
        <f t="shared" si="38"/>
        <v>3400</v>
      </c>
      <c r="L707" s="39" t="s">
        <v>3736</v>
      </c>
      <c r="M707" s="38">
        <f t="shared" ref="M707:M762" si="39">F707*I707</f>
        <v>4.9800000000000004</v>
      </c>
    </row>
    <row r="708" spans="1:13" x14ac:dyDescent="0.3">
      <c r="A708" s="4" t="s">
        <v>5848</v>
      </c>
      <c r="B708" s="223" t="s">
        <v>2824</v>
      </c>
      <c r="C708" s="4" t="s">
        <v>629</v>
      </c>
      <c r="D708" s="12" t="s">
        <v>208</v>
      </c>
      <c r="E708" s="250" t="s">
        <v>4139</v>
      </c>
      <c r="F708" s="240">
        <v>2.4900000000000002</v>
      </c>
      <c r="G708" s="33">
        <f>ROUNDUP(F708*Carpeta!$O$7,-2)</f>
        <v>1800</v>
      </c>
      <c r="H708" s="33">
        <f>ROUNDUP(F708*Carpeta!$O$10,-2)</f>
        <v>1700</v>
      </c>
      <c r="I708" s="2">
        <v>1</v>
      </c>
      <c r="J708" s="33">
        <f t="shared" si="37"/>
        <v>1800</v>
      </c>
      <c r="K708" s="33">
        <f t="shared" si="38"/>
        <v>1700</v>
      </c>
      <c r="L708" s="234" t="s">
        <v>5847</v>
      </c>
      <c r="M708" s="170">
        <f t="shared" si="39"/>
        <v>2.4900000000000002</v>
      </c>
    </row>
    <row r="709" spans="1:13" x14ac:dyDescent="0.3">
      <c r="A709" s="4" t="s">
        <v>5502</v>
      </c>
      <c r="B709" s="259" t="s">
        <v>4820</v>
      </c>
      <c r="C709" s="19" t="s">
        <v>650</v>
      </c>
      <c r="D709" s="243" t="s">
        <v>208</v>
      </c>
      <c r="E709" s="250" t="s">
        <v>4139</v>
      </c>
      <c r="F709" s="240">
        <v>1.99</v>
      </c>
      <c r="G709" s="33">
        <f>ROUNDUP(F709*Carpeta!$O$7,-2)</f>
        <v>1400</v>
      </c>
      <c r="H709" s="33">
        <f>ROUNDUP(F709*Carpeta!$O$10,-2)</f>
        <v>1300</v>
      </c>
      <c r="I709" s="2">
        <v>1</v>
      </c>
      <c r="J709" s="33">
        <f t="shared" si="37"/>
        <v>1400</v>
      </c>
      <c r="K709" s="33">
        <f t="shared" si="38"/>
        <v>1300</v>
      </c>
      <c r="L709" s="234" t="s">
        <v>5501</v>
      </c>
      <c r="M709" s="170">
        <f t="shared" si="39"/>
        <v>1.99</v>
      </c>
    </row>
    <row r="710" spans="1:13" x14ac:dyDescent="0.3">
      <c r="A710" s="29" t="s">
        <v>5846</v>
      </c>
      <c r="B710" s="275" t="s">
        <v>5630</v>
      </c>
      <c r="C710" s="5" t="s">
        <v>652</v>
      </c>
      <c r="D710" s="243" t="s">
        <v>208</v>
      </c>
      <c r="E710" s="250" t="s">
        <v>4139</v>
      </c>
      <c r="F710" s="240">
        <v>2.4900000000000002</v>
      </c>
      <c r="G710" s="33">
        <f>ROUNDUP(F710*Carpeta!$O$7,-2)</f>
        <v>1800</v>
      </c>
      <c r="H710" s="33">
        <f>ROUNDUP(F710*Carpeta!$O$10,-2)</f>
        <v>1700</v>
      </c>
      <c r="I710" s="2">
        <v>1</v>
      </c>
      <c r="J710" s="33">
        <f t="shared" si="37"/>
        <v>1800</v>
      </c>
      <c r="K710" s="33">
        <f t="shared" si="38"/>
        <v>1700</v>
      </c>
      <c r="L710" s="251" t="s">
        <v>5845</v>
      </c>
      <c r="M710" s="38">
        <f t="shared" si="39"/>
        <v>2.4900000000000002</v>
      </c>
    </row>
    <row r="711" spans="1:13" x14ac:dyDescent="0.3">
      <c r="A711" s="29" t="s">
        <v>1280</v>
      </c>
      <c r="B711" s="22" t="s">
        <v>949</v>
      </c>
      <c r="C711" s="19" t="s">
        <v>654</v>
      </c>
      <c r="D711" s="12" t="s">
        <v>208</v>
      </c>
      <c r="E711" s="250" t="s">
        <v>4139</v>
      </c>
      <c r="F711" s="240">
        <v>2.4900000000000002</v>
      </c>
      <c r="G711" s="33">
        <f>ROUNDUP(F711*Carpeta!$O$7,-2)</f>
        <v>1800</v>
      </c>
      <c r="H711" s="33">
        <f>ROUNDUP(F711*Carpeta!$O$10,-2)</f>
        <v>1700</v>
      </c>
      <c r="I711" s="2">
        <v>3</v>
      </c>
      <c r="J711" s="16">
        <f t="shared" si="37"/>
        <v>5400</v>
      </c>
      <c r="K711" s="16">
        <f t="shared" si="38"/>
        <v>5100</v>
      </c>
      <c r="L711" s="234" t="s">
        <v>1279</v>
      </c>
      <c r="M711" s="170">
        <f t="shared" si="39"/>
        <v>7.4700000000000006</v>
      </c>
    </row>
    <row r="712" spans="1:13" x14ac:dyDescent="0.3">
      <c r="A712" s="29" t="s">
        <v>89</v>
      </c>
      <c r="B712" s="146" t="s">
        <v>1108</v>
      </c>
      <c r="C712" s="19" t="s">
        <v>655</v>
      </c>
      <c r="D712" s="246" t="s">
        <v>209</v>
      </c>
      <c r="E712" s="250" t="s">
        <v>4139</v>
      </c>
      <c r="F712" s="240">
        <v>2.4900000000000002</v>
      </c>
      <c r="G712" s="33">
        <f>ROUNDUP(F712*Carpeta!$O$7,-2)</f>
        <v>1800</v>
      </c>
      <c r="H712" s="33">
        <f>ROUNDUP(F712*Carpeta!$O$10,-2)</f>
        <v>1700</v>
      </c>
      <c r="I712" s="2">
        <v>1</v>
      </c>
      <c r="J712" s="33">
        <f t="shared" si="37"/>
        <v>1800</v>
      </c>
      <c r="K712" s="33">
        <f t="shared" si="38"/>
        <v>1700</v>
      </c>
      <c r="L712" s="233" t="s">
        <v>156</v>
      </c>
      <c r="M712" s="38">
        <f t="shared" si="39"/>
        <v>2.4900000000000002</v>
      </c>
    </row>
    <row r="713" spans="1:13" x14ac:dyDescent="0.3">
      <c r="A713" s="4" t="s">
        <v>4797</v>
      </c>
      <c r="B713" s="143" t="s">
        <v>1105</v>
      </c>
      <c r="C713" s="14" t="s">
        <v>767</v>
      </c>
      <c r="D713" s="243" t="s">
        <v>208</v>
      </c>
      <c r="E713" s="250" t="s">
        <v>4139</v>
      </c>
      <c r="F713" s="240">
        <v>2.4900000000000002</v>
      </c>
      <c r="G713" s="33">
        <f>ROUNDUP(F713*Carpeta!$O$7,-2)</f>
        <v>1800</v>
      </c>
      <c r="H713" s="33">
        <f>ROUNDUP(F713*Carpeta!$O$10,-2)</f>
        <v>1700</v>
      </c>
      <c r="I713" s="2">
        <v>1</v>
      </c>
      <c r="J713" s="16">
        <f t="shared" si="37"/>
        <v>1800</v>
      </c>
      <c r="K713" s="16">
        <f t="shared" si="38"/>
        <v>1700</v>
      </c>
      <c r="L713" s="233" t="s">
        <v>4796</v>
      </c>
      <c r="M713" s="38">
        <f t="shared" si="39"/>
        <v>2.4900000000000002</v>
      </c>
    </row>
    <row r="714" spans="1:13" x14ac:dyDescent="0.3">
      <c r="A714" s="4" t="s">
        <v>5535</v>
      </c>
      <c r="B714" s="22" t="s">
        <v>966</v>
      </c>
      <c r="C714" s="14" t="s">
        <v>767</v>
      </c>
      <c r="D714" s="243" t="s">
        <v>208</v>
      </c>
      <c r="E714" s="250" t="s">
        <v>4139</v>
      </c>
      <c r="F714" s="240">
        <v>2.4900000000000002</v>
      </c>
      <c r="G714" s="33">
        <f>ROUNDUP(F714*Carpeta!$O$7,-2)</f>
        <v>1800</v>
      </c>
      <c r="H714" s="33">
        <f>ROUNDUP(F714*Carpeta!$O$10,-2)</f>
        <v>1700</v>
      </c>
      <c r="I714" s="2">
        <v>1</v>
      </c>
      <c r="J714" s="33">
        <f t="shared" si="37"/>
        <v>1800</v>
      </c>
      <c r="K714" s="33">
        <f t="shared" si="38"/>
        <v>1700</v>
      </c>
      <c r="L714" s="234" t="s">
        <v>5536</v>
      </c>
      <c r="M714" s="38">
        <f t="shared" si="39"/>
        <v>2.4900000000000002</v>
      </c>
    </row>
    <row r="715" spans="1:13" x14ac:dyDescent="0.3">
      <c r="A715" s="29" t="s">
        <v>4491</v>
      </c>
      <c r="B715" s="176" t="s">
        <v>1798</v>
      </c>
      <c r="C715" s="14" t="s">
        <v>767</v>
      </c>
      <c r="D715" s="243" t="s">
        <v>208</v>
      </c>
      <c r="E715" s="250" t="s">
        <v>4139</v>
      </c>
      <c r="F715" s="240">
        <v>2.4900000000000002</v>
      </c>
      <c r="G715" s="33">
        <f>ROUNDUP(F715*Carpeta!$O$7,-2)</f>
        <v>1800</v>
      </c>
      <c r="H715" s="33">
        <f>ROUNDUP(F715*Carpeta!$O$10,-2)</f>
        <v>1700</v>
      </c>
      <c r="I715" s="2">
        <v>2</v>
      </c>
      <c r="J715" s="16">
        <f t="shared" si="37"/>
        <v>3600</v>
      </c>
      <c r="K715" s="16">
        <f t="shared" si="38"/>
        <v>3400</v>
      </c>
      <c r="L715" s="234" t="s">
        <v>4493</v>
      </c>
      <c r="M715" s="38">
        <f t="shared" si="39"/>
        <v>4.9800000000000004</v>
      </c>
    </row>
    <row r="716" spans="1:13" x14ac:dyDescent="0.3">
      <c r="A716" s="29" t="s">
        <v>4130</v>
      </c>
      <c r="B716" s="139" t="s">
        <v>1101</v>
      </c>
      <c r="C716" s="14" t="s">
        <v>767</v>
      </c>
      <c r="D716" s="13" t="s">
        <v>209</v>
      </c>
      <c r="E716" s="250" t="s">
        <v>4139</v>
      </c>
      <c r="F716" s="240">
        <v>2.4900000000000002</v>
      </c>
      <c r="G716" s="33">
        <f>ROUNDUP(F716*Carpeta!$O$7,-2)</f>
        <v>1800</v>
      </c>
      <c r="H716" s="33">
        <f>ROUNDUP(F716*Carpeta!$O$10,-2)</f>
        <v>1700</v>
      </c>
      <c r="I716" s="2">
        <v>2</v>
      </c>
      <c r="J716" s="16">
        <f t="shared" si="37"/>
        <v>3600</v>
      </c>
      <c r="K716" s="16">
        <f t="shared" si="38"/>
        <v>3400</v>
      </c>
      <c r="L716" s="234" t="s">
        <v>4129</v>
      </c>
      <c r="M716" s="38">
        <f t="shared" si="39"/>
        <v>4.9800000000000004</v>
      </c>
    </row>
    <row r="717" spans="1:13" x14ac:dyDescent="0.3">
      <c r="A717" s="29" t="s">
        <v>285</v>
      </c>
      <c r="B717" s="165" t="s">
        <v>1136</v>
      </c>
      <c r="C717" s="14" t="s">
        <v>767</v>
      </c>
      <c r="D717" s="246" t="s">
        <v>209</v>
      </c>
      <c r="E717" s="250" t="s">
        <v>4139</v>
      </c>
      <c r="F717" s="240">
        <v>2.4900000000000002</v>
      </c>
      <c r="G717" s="33">
        <f>ROUNDUP(F717*Carpeta!$O$7,-2)</f>
        <v>1800</v>
      </c>
      <c r="H717" s="33">
        <f>ROUNDUP(F717*Carpeta!$O$10,-2)</f>
        <v>1700</v>
      </c>
      <c r="I717" s="2">
        <v>1</v>
      </c>
      <c r="J717" s="16">
        <f t="shared" si="37"/>
        <v>1800</v>
      </c>
      <c r="K717" s="16">
        <f t="shared" si="38"/>
        <v>1700</v>
      </c>
      <c r="L717" s="234" t="s">
        <v>418</v>
      </c>
      <c r="M717" s="38">
        <f t="shared" si="39"/>
        <v>2.4900000000000002</v>
      </c>
    </row>
    <row r="718" spans="1:13" x14ac:dyDescent="0.3">
      <c r="A718" s="29" t="s">
        <v>5581</v>
      </c>
      <c r="B718" s="177" t="s">
        <v>1799</v>
      </c>
      <c r="C718" s="6" t="s">
        <v>769</v>
      </c>
      <c r="D718" s="12" t="s">
        <v>208</v>
      </c>
      <c r="E718" s="250" t="s">
        <v>4139</v>
      </c>
      <c r="F718" s="240">
        <v>2.4900000000000002</v>
      </c>
      <c r="G718" s="33">
        <f>ROUNDUP(F718*Carpeta!$O$7,-2)</f>
        <v>1800</v>
      </c>
      <c r="H718" s="33">
        <f>ROUNDUP(F718*Carpeta!$O$10,-2)</f>
        <v>1700</v>
      </c>
      <c r="I718" s="2">
        <v>1</v>
      </c>
      <c r="J718" s="16">
        <f t="shared" si="37"/>
        <v>1800</v>
      </c>
      <c r="K718" s="16">
        <f t="shared" si="38"/>
        <v>1700</v>
      </c>
      <c r="L718" s="233" t="s">
        <v>3059</v>
      </c>
      <c r="M718" s="38">
        <f t="shared" si="39"/>
        <v>2.4900000000000002</v>
      </c>
    </row>
    <row r="719" spans="1:13" x14ac:dyDescent="0.3">
      <c r="A719" s="29" t="s">
        <v>2832</v>
      </c>
      <c r="B719" s="223" t="s">
        <v>2824</v>
      </c>
      <c r="C719" s="6" t="s">
        <v>769</v>
      </c>
      <c r="D719" s="243" t="s">
        <v>208</v>
      </c>
      <c r="E719" s="250" t="s">
        <v>4139</v>
      </c>
      <c r="F719" s="240">
        <v>2.4900000000000002</v>
      </c>
      <c r="G719" s="33">
        <f>ROUNDUP(F719*Carpeta!$O$7,-2)</f>
        <v>1800</v>
      </c>
      <c r="H719" s="33">
        <f>ROUNDUP(F719*Carpeta!$O$10,-2)</f>
        <v>1700</v>
      </c>
      <c r="I719" s="2">
        <v>2</v>
      </c>
      <c r="J719" s="16">
        <f t="shared" si="37"/>
        <v>3600</v>
      </c>
      <c r="K719" s="16">
        <f t="shared" si="38"/>
        <v>3400</v>
      </c>
      <c r="L719" s="234" t="s">
        <v>2833</v>
      </c>
      <c r="M719" s="38">
        <f t="shared" si="39"/>
        <v>4.9800000000000004</v>
      </c>
    </row>
    <row r="720" spans="1:13" x14ac:dyDescent="0.3">
      <c r="A720" s="35" t="s">
        <v>4427</v>
      </c>
      <c r="B720" s="275" t="s">
        <v>5622</v>
      </c>
      <c r="C720" s="6" t="s">
        <v>769</v>
      </c>
      <c r="D720" s="12" t="s">
        <v>208</v>
      </c>
      <c r="E720" s="250" t="s">
        <v>4139</v>
      </c>
      <c r="F720" s="240">
        <v>2.4900000000000002</v>
      </c>
      <c r="G720" s="33">
        <f>ROUNDUP(F720*Carpeta!$O$7,-2)</f>
        <v>1800</v>
      </c>
      <c r="H720" s="33">
        <f>ROUNDUP(F720*Carpeta!$O$10,-2)</f>
        <v>1700</v>
      </c>
      <c r="I720" s="2">
        <v>1</v>
      </c>
      <c r="J720" s="16">
        <f t="shared" si="37"/>
        <v>1800</v>
      </c>
      <c r="K720" s="16">
        <f t="shared" si="38"/>
        <v>1700</v>
      </c>
      <c r="L720" s="233" t="s">
        <v>5644</v>
      </c>
      <c r="M720" s="38">
        <f t="shared" si="39"/>
        <v>2.4900000000000002</v>
      </c>
    </row>
    <row r="721" spans="1:13" x14ac:dyDescent="0.3">
      <c r="A721" s="4" t="s">
        <v>3278</v>
      </c>
      <c r="B721" s="232" t="s">
        <v>3182</v>
      </c>
      <c r="C721" s="6" t="s">
        <v>769</v>
      </c>
      <c r="D721" s="13" t="s">
        <v>209</v>
      </c>
      <c r="E721" s="250" t="s">
        <v>4139</v>
      </c>
      <c r="F721" s="240">
        <v>2.4900000000000002</v>
      </c>
      <c r="G721" s="33">
        <f>ROUNDUP(F721*Carpeta!$O$7,-2)</f>
        <v>1800</v>
      </c>
      <c r="H721" s="33">
        <f>ROUNDUP(F721*Carpeta!$O$10,-2)</f>
        <v>1700</v>
      </c>
      <c r="I721" s="2">
        <v>2</v>
      </c>
      <c r="J721" s="16">
        <f t="shared" si="37"/>
        <v>3600</v>
      </c>
      <c r="K721" s="16">
        <f t="shared" si="38"/>
        <v>3400</v>
      </c>
      <c r="L721" s="234" t="s">
        <v>3277</v>
      </c>
      <c r="M721" s="38">
        <f t="shared" si="39"/>
        <v>4.9800000000000004</v>
      </c>
    </row>
    <row r="722" spans="1:13" x14ac:dyDescent="0.3">
      <c r="A722" s="29" t="s">
        <v>349</v>
      </c>
      <c r="B722" s="106" t="s">
        <v>1041</v>
      </c>
      <c r="C722" s="6" t="s">
        <v>769</v>
      </c>
      <c r="D722" s="244" t="s">
        <v>211</v>
      </c>
      <c r="E722" s="250" t="s">
        <v>4139</v>
      </c>
      <c r="F722" s="240">
        <v>2.4900000000000002</v>
      </c>
      <c r="G722" s="33">
        <f>ROUNDUP(F722*Carpeta!$O$7,-2)</f>
        <v>1800</v>
      </c>
      <c r="H722" s="33">
        <f>ROUNDUP(F722*Carpeta!$O$10,-2)</f>
        <v>1700</v>
      </c>
      <c r="I722" s="2">
        <v>2</v>
      </c>
      <c r="J722" s="33">
        <f t="shared" si="37"/>
        <v>3600</v>
      </c>
      <c r="K722" s="33">
        <f t="shared" si="38"/>
        <v>3400</v>
      </c>
      <c r="L722" s="251" t="s">
        <v>2336</v>
      </c>
      <c r="M722" s="38">
        <f t="shared" si="39"/>
        <v>4.9800000000000004</v>
      </c>
    </row>
    <row r="723" spans="1:13" x14ac:dyDescent="0.3">
      <c r="A723" s="29" t="s">
        <v>349</v>
      </c>
      <c r="B723" s="152" t="s">
        <v>1120</v>
      </c>
      <c r="C723" s="6" t="s">
        <v>769</v>
      </c>
      <c r="D723" s="1" t="s">
        <v>211</v>
      </c>
      <c r="E723" s="250" t="s">
        <v>4139</v>
      </c>
      <c r="F723" s="240">
        <v>2.4900000000000002</v>
      </c>
      <c r="G723" s="33">
        <f>ROUNDUP(F723*Carpeta!$O$7,-2)</f>
        <v>1800</v>
      </c>
      <c r="H723" s="33">
        <f>ROUNDUP(F723*Carpeta!$O$10,-2)</f>
        <v>1700</v>
      </c>
      <c r="I723" s="2">
        <v>1</v>
      </c>
      <c r="J723" s="33">
        <f t="shared" si="37"/>
        <v>1800</v>
      </c>
      <c r="K723" s="33">
        <f t="shared" si="38"/>
        <v>1700</v>
      </c>
      <c r="L723" s="251" t="s">
        <v>350</v>
      </c>
      <c r="M723" s="38">
        <f t="shared" si="39"/>
        <v>2.4900000000000002</v>
      </c>
    </row>
    <row r="724" spans="1:13" x14ac:dyDescent="0.3">
      <c r="A724" s="29" t="s">
        <v>4119</v>
      </c>
      <c r="B724" s="223" t="s">
        <v>2825</v>
      </c>
      <c r="C724" s="6" t="s">
        <v>769</v>
      </c>
      <c r="D724" s="1" t="s">
        <v>211</v>
      </c>
      <c r="E724" s="250" t="s">
        <v>4139</v>
      </c>
      <c r="F724" s="240">
        <v>2.4900000000000002</v>
      </c>
      <c r="G724" s="33">
        <f>ROUNDUP(F724*Carpeta!$O$7,-2)</f>
        <v>1800</v>
      </c>
      <c r="H724" s="33">
        <f>ROUNDUP(F724*Carpeta!$O$10,-2)</f>
        <v>1700</v>
      </c>
      <c r="I724" s="2">
        <v>1</v>
      </c>
      <c r="J724" s="33">
        <f t="shared" si="37"/>
        <v>1800</v>
      </c>
      <c r="K724" s="33">
        <f t="shared" si="38"/>
        <v>1700</v>
      </c>
      <c r="L724" s="251" t="s">
        <v>4120</v>
      </c>
      <c r="M724" s="38">
        <f t="shared" si="39"/>
        <v>2.4900000000000002</v>
      </c>
    </row>
    <row r="725" spans="1:13" x14ac:dyDescent="0.3">
      <c r="A725" s="21" t="s">
        <v>3279</v>
      </c>
      <c r="B725" s="232" t="s">
        <v>3182</v>
      </c>
      <c r="C725" s="6" t="s">
        <v>769</v>
      </c>
      <c r="D725" s="1" t="s">
        <v>211</v>
      </c>
      <c r="E725" s="250" t="s">
        <v>4139</v>
      </c>
      <c r="F725" s="240">
        <v>2.4900000000000002</v>
      </c>
      <c r="G725" s="33">
        <f>ROUNDUP(F725*Carpeta!$O$7,-2)</f>
        <v>1800</v>
      </c>
      <c r="H725" s="33">
        <f>ROUNDUP(F725*Carpeta!$O$10,-2)</f>
        <v>1700</v>
      </c>
      <c r="I725" s="2">
        <v>1</v>
      </c>
      <c r="J725" s="16">
        <f t="shared" si="37"/>
        <v>1800</v>
      </c>
      <c r="K725" s="16">
        <f t="shared" si="38"/>
        <v>1700</v>
      </c>
      <c r="L725" s="234" t="s">
        <v>3276</v>
      </c>
      <c r="M725" s="38">
        <f t="shared" si="39"/>
        <v>2.4900000000000002</v>
      </c>
    </row>
    <row r="726" spans="1:13" x14ac:dyDescent="0.3">
      <c r="A726" s="21" t="s">
        <v>3311</v>
      </c>
      <c r="B726" s="232" t="s">
        <v>3182</v>
      </c>
      <c r="C726" s="6" t="s">
        <v>769</v>
      </c>
      <c r="D726" s="244" t="s">
        <v>211</v>
      </c>
      <c r="E726" s="250" t="s">
        <v>4140</v>
      </c>
      <c r="F726" s="240">
        <v>2.4900000000000002</v>
      </c>
      <c r="G726" s="33">
        <f>ROUNDUP(F726*Carpeta!$O$7,-2)</f>
        <v>1800</v>
      </c>
      <c r="H726" s="33">
        <f>ROUNDUP(F726*Carpeta!$O$10,-2)</f>
        <v>1700</v>
      </c>
      <c r="I726" s="2">
        <v>1</v>
      </c>
      <c r="J726" s="16">
        <f t="shared" si="37"/>
        <v>1800</v>
      </c>
      <c r="K726" s="16">
        <f t="shared" si="38"/>
        <v>1700</v>
      </c>
      <c r="L726" s="234" t="s">
        <v>3310</v>
      </c>
      <c r="M726" s="38">
        <f t="shared" si="39"/>
        <v>2.4900000000000002</v>
      </c>
    </row>
    <row r="727" spans="1:13" x14ac:dyDescent="0.3">
      <c r="A727" s="35" t="s">
        <v>5650</v>
      </c>
      <c r="B727" s="275" t="s">
        <v>5622</v>
      </c>
      <c r="C727" s="6" t="s">
        <v>769</v>
      </c>
      <c r="D727" s="244" t="s">
        <v>211</v>
      </c>
      <c r="E727" s="250" t="s">
        <v>4140</v>
      </c>
      <c r="F727" s="240">
        <v>2.4900000000000002</v>
      </c>
      <c r="G727" s="33">
        <f>ROUNDUP(F727*Carpeta!$O$7,-2)</f>
        <v>1800</v>
      </c>
      <c r="H727" s="33">
        <f>ROUNDUP(F727*Carpeta!$O$10,-2)</f>
        <v>1700</v>
      </c>
      <c r="I727" s="2">
        <v>1</v>
      </c>
      <c r="J727" s="16">
        <f t="shared" si="37"/>
        <v>1800</v>
      </c>
      <c r="K727" s="16">
        <f t="shared" si="38"/>
        <v>1700</v>
      </c>
      <c r="L727" s="233" t="s">
        <v>5712</v>
      </c>
      <c r="M727" s="38">
        <f t="shared" si="39"/>
        <v>2.4900000000000002</v>
      </c>
    </row>
    <row r="728" spans="1:13" x14ac:dyDescent="0.3">
      <c r="A728" s="35" t="s">
        <v>515</v>
      </c>
      <c r="B728" s="275" t="s">
        <v>5622</v>
      </c>
      <c r="C728" s="6" t="s">
        <v>769</v>
      </c>
      <c r="D728" s="244" t="s">
        <v>211</v>
      </c>
      <c r="E728" s="250" t="s">
        <v>4140</v>
      </c>
      <c r="F728" s="240">
        <v>2.4900000000000002</v>
      </c>
      <c r="G728" s="33">
        <f>ROUNDUP(F728*Carpeta!$O$7,-2)</f>
        <v>1800</v>
      </c>
      <c r="H728" s="33">
        <f>ROUNDUP(F728*Carpeta!$O$10,-2)</f>
        <v>1700</v>
      </c>
      <c r="I728" s="2">
        <v>1</v>
      </c>
      <c r="J728" s="16">
        <f t="shared" si="37"/>
        <v>1800</v>
      </c>
      <c r="K728" s="16">
        <f t="shared" si="38"/>
        <v>1700</v>
      </c>
      <c r="L728" s="233" t="s">
        <v>5711</v>
      </c>
      <c r="M728" s="38">
        <f t="shared" si="39"/>
        <v>2.4900000000000002</v>
      </c>
    </row>
    <row r="729" spans="1:13" x14ac:dyDescent="0.3">
      <c r="A729" s="35" t="s">
        <v>1724</v>
      </c>
      <c r="B729" s="275" t="s">
        <v>5622</v>
      </c>
      <c r="C729" s="6" t="s">
        <v>769</v>
      </c>
      <c r="D729" s="244" t="s">
        <v>211</v>
      </c>
      <c r="E729" s="250" t="s">
        <v>4139</v>
      </c>
      <c r="F729" s="240">
        <v>2.4900000000000002</v>
      </c>
      <c r="G729" s="33">
        <f>ROUNDUP(F729*Carpeta!$O$7,-2)</f>
        <v>1800</v>
      </c>
      <c r="H729" s="33">
        <f>ROUNDUP(F729*Carpeta!$O$10,-2)</f>
        <v>1700</v>
      </c>
      <c r="I729" s="2">
        <v>2</v>
      </c>
      <c r="J729" s="16">
        <f t="shared" si="37"/>
        <v>3600</v>
      </c>
      <c r="K729" s="16">
        <f t="shared" si="38"/>
        <v>3400</v>
      </c>
      <c r="L729" s="233" t="s">
        <v>5647</v>
      </c>
      <c r="M729" s="38">
        <f t="shared" si="39"/>
        <v>4.9800000000000004</v>
      </c>
    </row>
    <row r="730" spans="1:13" x14ac:dyDescent="0.3">
      <c r="A730" s="4" t="s">
        <v>4539</v>
      </c>
      <c r="B730" s="155" t="s">
        <v>1123</v>
      </c>
      <c r="C730" s="10" t="s">
        <v>181</v>
      </c>
      <c r="D730" s="246" t="s">
        <v>209</v>
      </c>
      <c r="E730" s="250" t="s">
        <v>4139</v>
      </c>
      <c r="F730" s="240">
        <v>1.99</v>
      </c>
      <c r="G730" s="33">
        <f>ROUNDUP(F730*Carpeta!$O$7,-2)</f>
        <v>1400</v>
      </c>
      <c r="H730" s="33">
        <f>ROUNDUP(F730*Carpeta!$O$10,-2)</f>
        <v>1300</v>
      </c>
      <c r="I730" s="2">
        <v>8</v>
      </c>
      <c r="J730" s="33">
        <f t="shared" si="37"/>
        <v>11200</v>
      </c>
      <c r="K730" s="33">
        <f t="shared" si="38"/>
        <v>10400</v>
      </c>
      <c r="L730" s="234" t="s">
        <v>4540</v>
      </c>
      <c r="M730" s="38">
        <f t="shared" si="39"/>
        <v>15.92</v>
      </c>
    </row>
    <row r="731" spans="1:13" x14ac:dyDescent="0.3">
      <c r="A731" s="29" t="s">
        <v>4121</v>
      </c>
      <c r="B731" s="156" t="s">
        <v>1124</v>
      </c>
      <c r="C731" s="10" t="s">
        <v>181</v>
      </c>
      <c r="D731" s="13" t="s">
        <v>209</v>
      </c>
      <c r="E731" s="250" t="s">
        <v>4139</v>
      </c>
      <c r="F731" s="240">
        <v>1.99</v>
      </c>
      <c r="G731" s="33">
        <f>ROUNDUP(F731*Carpeta!$O$7,-2)</f>
        <v>1400</v>
      </c>
      <c r="H731" s="33">
        <f>ROUNDUP(F731*Carpeta!$O$10,-2)</f>
        <v>1300</v>
      </c>
      <c r="I731" s="2">
        <v>2</v>
      </c>
      <c r="J731" s="16">
        <f t="shared" si="37"/>
        <v>2800</v>
      </c>
      <c r="K731" s="16">
        <f t="shared" si="38"/>
        <v>2600</v>
      </c>
      <c r="L731" s="234" t="s">
        <v>4122</v>
      </c>
      <c r="M731" s="38">
        <f t="shared" si="39"/>
        <v>3.98</v>
      </c>
    </row>
    <row r="732" spans="1:13" x14ac:dyDescent="0.3">
      <c r="A732" s="4" t="s">
        <v>1429</v>
      </c>
      <c r="B732" s="165" t="s">
        <v>1136</v>
      </c>
      <c r="C732" s="10" t="s">
        <v>181</v>
      </c>
      <c r="D732" s="13" t="s">
        <v>209</v>
      </c>
      <c r="E732" s="250" t="s">
        <v>4139</v>
      </c>
      <c r="F732" s="240">
        <v>1.99</v>
      </c>
      <c r="G732" s="33">
        <f>ROUNDUP(F732*Carpeta!$O$7,-2)</f>
        <v>1400</v>
      </c>
      <c r="H732" s="33">
        <f>ROUNDUP(F732*Carpeta!$O$10,-2)</f>
        <v>1300</v>
      </c>
      <c r="I732" s="2">
        <v>1</v>
      </c>
      <c r="J732" s="16">
        <f t="shared" si="37"/>
        <v>1400</v>
      </c>
      <c r="K732" s="16">
        <f t="shared" si="38"/>
        <v>1300</v>
      </c>
      <c r="L732" s="233" t="s">
        <v>1801</v>
      </c>
      <c r="M732" s="38">
        <f t="shared" si="39"/>
        <v>1.99</v>
      </c>
    </row>
    <row r="733" spans="1:13" x14ac:dyDescent="0.3">
      <c r="A733" s="29" t="s">
        <v>4242</v>
      </c>
      <c r="B733" s="176" t="s">
        <v>1798</v>
      </c>
      <c r="C733" s="10" t="s">
        <v>181</v>
      </c>
      <c r="D733" s="246" t="s">
        <v>209</v>
      </c>
      <c r="E733" s="250" t="s">
        <v>4139</v>
      </c>
      <c r="F733" s="240">
        <v>1.99</v>
      </c>
      <c r="G733" s="33">
        <f>ROUNDUP(F733*Carpeta!$O$7,-2)</f>
        <v>1400</v>
      </c>
      <c r="H733" s="33">
        <f>ROUNDUP(F733*Carpeta!$O$10,-2)</f>
        <v>1300</v>
      </c>
      <c r="I733" s="2">
        <v>3</v>
      </c>
      <c r="J733" s="16">
        <f t="shared" si="37"/>
        <v>4200</v>
      </c>
      <c r="K733" s="16">
        <f t="shared" si="38"/>
        <v>3900</v>
      </c>
      <c r="L733" s="233" t="s">
        <v>4243</v>
      </c>
      <c r="M733" s="38">
        <f t="shared" si="39"/>
        <v>5.97</v>
      </c>
    </row>
    <row r="734" spans="1:13" x14ac:dyDescent="0.3">
      <c r="A734" s="4" t="s">
        <v>4451</v>
      </c>
      <c r="B734" s="193" t="s">
        <v>2332</v>
      </c>
      <c r="C734" s="10" t="s">
        <v>181</v>
      </c>
      <c r="D734" s="13" t="s">
        <v>209</v>
      </c>
      <c r="E734" s="250" t="s">
        <v>4139</v>
      </c>
      <c r="F734" s="240">
        <v>1.99</v>
      </c>
      <c r="G734" s="33">
        <f>ROUNDUP(F734*Carpeta!$O$7,-2)</f>
        <v>1400</v>
      </c>
      <c r="H734" s="33">
        <f>ROUNDUP(F734*Carpeta!$O$10,-2)</f>
        <v>1300</v>
      </c>
      <c r="I734" s="2">
        <v>1</v>
      </c>
      <c r="J734" s="16">
        <f t="shared" si="37"/>
        <v>1400</v>
      </c>
      <c r="K734" s="16">
        <f t="shared" si="38"/>
        <v>1300</v>
      </c>
      <c r="L734" s="39" t="s">
        <v>4452</v>
      </c>
      <c r="M734" s="38">
        <f t="shared" si="39"/>
        <v>1.99</v>
      </c>
    </row>
    <row r="735" spans="1:13" x14ac:dyDescent="0.3">
      <c r="A735" s="4" t="s">
        <v>1954</v>
      </c>
      <c r="B735" s="151" t="s">
        <v>1119</v>
      </c>
      <c r="C735" s="9" t="s">
        <v>182</v>
      </c>
      <c r="D735" s="246" t="s">
        <v>209</v>
      </c>
      <c r="E735" s="250" t="s">
        <v>4139</v>
      </c>
      <c r="F735" s="240">
        <v>1.99</v>
      </c>
      <c r="G735" s="33">
        <f>ROUNDUP(F735*Carpeta!$O$7,-2)</f>
        <v>1400</v>
      </c>
      <c r="H735" s="33">
        <f>ROUNDUP(F735*Carpeta!$O$10,-2)</f>
        <v>1300</v>
      </c>
      <c r="I735" s="2">
        <v>4</v>
      </c>
      <c r="J735" s="33">
        <f t="shared" si="37"/>
        <v>5600</v>
      </c>
      <c r="K735" s="33">
        <f t="shared" si="38"/>
        <v>5200</v>
      </c>
      <c r="L735" s="234" t="s">
        <v>1953</v>
      </c>
      <c r="M735" s="38">
        <f t="shared" si="39"/>
        <v>7.96</v>
      </c>
    </row>
    <row r="736" spans="1:13" x14ac:dyDescent="0.3">
      <c r="A736" s="4" t="s">
        <v>5832</v>
      </c>
      <c r="B736" s="151" t="s">
        <v>1119</v>
      </c>
      <c r="C736" s="9" t="s">
        <v>182</v>
      </c>
      <c r="D736" s="246" t="s">
        <v>209</v>
      </c>
      <c r="E736" s="250" t="s">
        <v>4139</v>
      </c>
      <c r="F736" s="240">
        <v>1.99</v>
      </c>
      <c r="G736" s="33">
        <f>ROUNDUP(F736*Carpeta!$O$7,-2)</f>
        <v>1400</v>
      </c>
      <c r="H736" s="33">
        <f>ROUNDUP(F736*Carpeta!$O$10,-2)</f>
        <v>1300</v>
      </c>
      <c r="I736" s="2">
        <v>1</v>
      </c>
      <c r="J736" s="33">
        <f t="shared" si="37"/>
        <v>1400</v>
      </c>
      <c r="K736" s="33">
        <f t="shared" si="38"/>
        <v>1300</v>
      </c>
      <c r="L736" s="234" t="s">
        <v>1953</v>
      </c>
      <c r="M736" s="38">
        <f t="shared" si="39"/>
        <v>1.99</v>
      </c>
    </row>
    <row r="737" spans="1:13" x14ac:dyDescent="0.3">
      <c r="A737" s="29" t="s">
        <v>1993</v>
      </c>
      <c r="B737" s="177" t="s">
        <v>1799</v>
      </c>
      <c r="C737" s="9" t="s">
        <v>182</v>
      </c>
      <c r="D737" s="13" t="s">
        <v>209</v>
      </c>
      <c r="E737" s="250" t="s">
        <v>4139</v>
      </c>
      <c r="F737" s="240">
        <v>1.99</v>
      </c>
      <c r="G737" s="33">
        <f>ROUNDUP(F737*Carpeta!$O$7,-2)</f>
        <v>1400</v>
      </c>
      <c r="H737" s="33">
        <f>ROUNDUP(F737*Carpeta!$O$10,-2)</f>
        <v>1300</v>
      </c>
      <c r="I737" s="2">
        <v>4</v>
      </c>
      <c r="J737" s="16">
        <f t="shared" si="37"/>
        <v>5600</v>
      </c>
      <c r="K737" s="16">
        <f t="shared" si="38"/>
        <v>5200</v>
      </c>
      <c r="L737" s="233" t="s">
        <v>1992</v>
      </c>
      <c r="M737" s="38">
        <f t="shared" si="39"/>
        <v>7.96</v>
      </c>
    </row>
    <row r="738" spans="1:13" x14ac:dyDescent="0.3">
      <c r="A738" s="29" t="s">
        <v>5583</v>
      </c>
      <c r="B738" s="177" t="s">
        <v>1799</v>
      </c>
      <c r="C738" s="9" t="s">
        <v>182</v>
      </c>
      <c r="D738" s="13" t="s">
        <v>209</v>
      </c>
      <c r="E738" s="250" t="s">
        <v>4139</v>
      </c>
      <c r="F738" s="240">
        <v>1.99</v>
      </c>
      <c r="G738" s="33">
        <f>ROUNDUP(F738*Carpeta!$O$7,-2)</f>
        <v>1400</v>
      </c>
      <c r="H738" s="33">
        <f>ROUNDUP(F738*Carpeta!$O$10,-2)</f>
        <v>1300</v>
      </c>
      <c r="I738" s="2">
        <v>1</v>
      </c>
      <c r="J738" s="16">
        <f t="shared" si="37"/>
        <v>1400</v>
      </c>
      <c r="K738" s="16">
        <f t="shared" si="38"/>
        <v>1300</v>
      </c>
      <c r="L738" s="233" t="s">
        <v>1992</v>
      </c>
      <c r="M738" s="38">
        <f t="shared" si="39"/>
        <v>1.99</v>
      </c>
    </row>
    <row r="739" spans="1:13" x14ac:dyDescent="0.3">
      <c r="A739" s="4" t="s">
        <v>3716</v>
      </c>
      <c r="B739" s="242" t="s">
        <v>3740</v>
      </c>
      <c r="C739" s="9" t="s">
        <v>182</v>
      </c>
      <c r="D739" s="13" t="s">
        <v>209</v>
      </c>
      <c r="E739" s="250" t="s">
        <v>4139</v>
      </c>
      <c r="F739" s="240">
        <v>1.99</v>
      </c>
      <c r="G739" s="33">
        <f>ROUNDUP(F739*Carpeta!$O$7,-2)</f>
        <v>1400</v>
      </c>
      <c r="H739" s="33">
        <f>ROUNDUP(F739*Carpeta!$O$10,-2)</f>
        <v>1300</v>
      </c>
      <c r="I739" s="2">
        <v>5</v>
      </c>
      <c r="J739" s="16">
        <f t="shared" si="37"/>
        <v>7000</v>
      </c>
      <c r="K739" s="16">
        <f t="shared" si="38"/>
        <v>6500</v>
      </c>
      <c r="L739" s="39" t="s">
        <v>3715</v>
      </c>
      <c r="M739" s="38">
        <f t="shared" si="39"/>
        <v>9.9499999999999993</v>
      </c>
    </row>
    <row r="740" spans="1:13" x14ac:dyDescent="0.3">
      <c r="A740" s="29" t="s">
        <v>5563</v>
      </c>
      <c r="B740" s="242" t="s">
        <v>3740</v>
      </c>
      <c r="C740" s="9" t="s">
        <v>182</v>
      </c>
      <c r="D740" s="13" t="s">
        <v>209</v>
      </c>
      <c r="E740" s="250" t="s">
        <v>4139</v>
      </c>
      <c r="F740" s="240">
        <v>1.99</v>
      </c>
      <c r="G740" s="33">
        <f>ROUNDUP(F740*Carpeta!$O$7,-2)</f>
        <v>1400</v>
      </c>
      <c r="H740" s="33">
        <f>ROUNDUP(F740*Carpeta!$O$10,-2)</f>
        <v>1300</v>
      </c>
      <c r="I740" s="2">
        <v>5</v>
      </c>
      <c r="J740" s="33">
        <f t="shared" si="37"/>
        <v>7000</v>
      </c>
      <c r="K740" s="33">
        <f t="shared" si="38"/>
        <v>6500</v>
      </c>
      <c r="L740" s="251" t="s">
        <v>5564</v>
      </c>
      <c r="M740" s="38">
        <f t="shared" si="39"/>
        <v>9.9499999999999993</v>
      </c>
    </row>
    <row r="741" spans="1:13" x14ac:dyDescent="0.3">
      <c r="A741" s="4" t="s">
        <v>3160</v>
      </c>
      <c r="B741" s="136" t="s">
        <v>1116</v>
      </c>
      <c r="C741" s="9" t="s">
        <v>182</v>
      </c>
      <c r="D741" s="1" t="s">
        <v>211</v>
      </c>
      <c r="E741" s="250" t="s">
        <v>4139</v>
      </c>
      <c r="F741" s="240">
        <v>1.99</v>
      </c>
      <c r="G741" s="33">
        <f>ROUNDUP(F741*Carpeta!$O$7,-2)</f>
        <v>1400</v>
      </c>
      <c r="H741" s="33">
        <f>ROUNDUP(F741*Carpeta!$O$10,-2)</f>
        <v>1300</v>
      </c>
      <c r="I741" s="2">
        <v>7</v>
      </c>
      <c r="J741" s="16">
        <f t="shared" si="37"/>
        <v>9800</v>
      </c>
      <c r="K741" s="16">
        <f t="shared" si="38"/>
        <v>9100</v>
      </c>
      <c r="L741" s="234" t="s">
        <v>3171</v>
      </c>
      <c r="M741" s="38">
        <f t="shared" si="39"/>
        <v>13.93</v>
      </c>
    </row>
    <row r="742" spans="1:13" x14ac:dyDescent="0.3">
      <c r="A742" s="4" t="s">
        <v>2062</v>
      </c>
      <c r="B742" s="155" t="s">
        <v>1123</v>
      </c>
      <c r="C742" s="22" t="s">
        <v>183</v>
      </c>
      <c r="D742" s="13" t="s">
        <v>209</v>
      </c>
      <c r="E742" s="250" t="s">
        <v>4139</v>
      </c>
      <c r="F742" s="240">
        <v>1.99</v>
      </c>
      <c r="G742" s="33">
        <f>ROUNDUP(F742*Carpeta!$O$7,-2)</f>
        <v>1400</v>
      </c>
      <c r="H742" s="33">
        <f>ROUNDUP(F742*Carpeta!$O$10,-2)</f>
        <v>1300</v>
      </c>
      <c r="I742" s="2">
        <v>4</v>
      </c>
      <c r="J742" s="16">
        <f t="shared" si="37"/>
        <v>5600</v>
      </c>
      <c r="K742" s="16">
        <f t="shared" si="38"/>
        <v>5200</v>
      </c>
      <c r="L742" s="233" t="s">
        <v>2061</v>
      </c>
      <c r="M742" s="38">
        <f t="shared" si="39"/>
        <v>7.96</v>
      </c>
    </row>
    <row r="743" spans="1:13" x14ac:dyDescent="0.3">
      <c r="A743" s="29" t="s">
        <v>2768</v>
      </c>
      <c r="B743" s="176" t="s">
        <v>1798</v>
      </c>
      <c r="C743" s="22" t="s">
        <v>183</v>
      </c>
      <c r="D743" s="13" t="s">
        <v>209</v>
      </c>
      <c r="E743" s="250" t="s">
        <v>4139</v>
      </c>
      <c r="F743" s="240">
        <v>1.99</v>
      </c>
      <c r="G743" s="33">
        <f>ROUNDUP(F743*Carpeta!$O$7,-2)</f>
        <v>1400</v>
      </c>
      <c r="H743" s="33">
        <f>ROUNDUP(F743*Carpeta!$O$10,-2)</f>
        <v>1300</v>
      </c>
      <c r="I743" s="2">
        <v>3</v>
      </c>
      <c r="J743" s="16">
        <f t="shared" si="37"/>
        <v>4200</v>
      </c>
      <c r="K743" s="16">
        <f t="shared" si="38"/>
        <v>3900</v>
      </c>
      <c r="L743" s="233" t="s">
        <v>2767</v>
      </c>
      <c r="M743" s="38">
        <f t="shared" si="39"/>
        <v>5.97</v>
      </c>
    </row>
    <row r="744" spans="1:13" x14ac:dyDescent="0.3">
      <c r="A744" s="29" t="s">
        <v>3439</v>
      </c>
      <c r="B744" s="22" t="s">
        <v>934</v>
      </c>
      <c r="C744" s="8" t="s">
        <v>184</v>
      </c>
      <c r="D744" s="13" t="s">
        <v>209</v>
      </c>
      <c r="E744" s="250" t="s">
        <v>4139</v>
      </c>
      <c r="F744" s="240">
        <v>1.99</v>
      </c>
      <c r="G744" s="33">
        <f>ROUNDUP(F744*Carpeta!$O$7,-2)</f>
        <v>1400</v>
      </c>
      <c r="H744" s="33">
        <f>ROUNDUP(F744*Carpeta!$O$10,-2)</f>
        <v>1300</v>
      </c>
      <c r="I744" s="2">
        <v>1</v>
      </c>
      <c r="J744" s="16">
        <f t="shared" si="37"/>
        <v>1400</v>
      </c>
      <c r="K744" s="16">
        <f t="shared" si="38"/>
        <v>1300</v>
      </c>
      <c r="L744" s="234" t="s">
        <v>3438</v>
      </c>
      <c r="M744" s="38">
        <f t="shared" si="39"/>
        <v>1.99</v>
      </c>
    </row>
    <row r="745" spans="1:13" x14ac:dyDescent="0.3">
      <c r="A745" s="4" t="s">
        <v>3342</v>
      </c>
      <c r="B745" s="96" t="s">
        <v>1061</v>
      </c>
      <c r="C745" s="8" t="s">
        <v>184</v>
      </c>
      <c r="D745" s="244" t="s">
        <v>211</v>
      </c>
      <c r="E745" s="250" t="s">
        <v>4139</v>
      </c>
      <c r="F745" s="240">
        <v>1.99</v>
      </c>
      <c r="G745" s="33">
        <f>ROUNDUP(F745*Carpeta!$O$7,-2)</f>
        <v>1400</v>
      </c>
      <c r="H745" s="33">
        <f>ROUNDUP(F745*Carpeta!$O$10,-2)</f>
        <v>1300</v>
      </c>
      <c r="I745" s="2">
        <v>1</v>
      </c>
      <c r="J745" s="33">
        <f t="shared" si="37"/>
        <v>1400</v>
      </c>
      <c r="K745" s="33">
        <f t="shared" si="38"/>
        <v>1300</v>
      </c>
      <c r="L745" s="234" t="s">
        <v>3343</v>
      </c>
      <c r="M745" s="38">
        <f t="shared" si="39"/>
        <v>1.99</v>
      </c>
    </row>
    <row r="746" spans="1:13" x14ac:dyDescent="0.3">
      <c r="A746" s="29" t="s">
        <v>2960</v>
      </c>
      <c r="B746" s="64" t="s">
        <v>1078</v>
      </c>
      <c r="C746" s="19" t="s">
        <v>185</v>
      </c>
      <c r="D746" s="246" t="s">
        <v>209</v>
      </c>
      <c r="E746" s="250" t="s">
        <v>4139</v>
      </c>
      <c r="F746" s="240">
        <v>1.99</v>
      </c>
      <c r="G746" s="33">
        <f>ROUNDUP(F746*Carpeta!$O$7,-2)</f>
        <v>1400</v>
      </c>
      <c r="H746" s="33">
        <f>ROUNDUP(F746*Carpeta!$O$10,-2)</f>
        <v>1300</v>
      </c>
      <c r="I746" s="2">
        <v>1</v>
      </c>
      <c r="J746" s="16">
        <f t="shared" si="37"/>
        <v>1400</v>
      </c>
      <c r="K746" s="16">
        <f t="shared" si="38"/>
        <v>1300</v>
      </c>
      <c r="L746" s="233" t="s">
        <v>2961</v>
      </c>
      <c r="M746" s="38">
        <f t="shared" si="39"/>
        <v>1.99</v>
      </c>
    </row>
    <row r="747" spans="1:13" x14ac:dyDescent="0.3">
      <c r="A747" s="4" t="s">
        <v>2434</v>
      </c>
      <c r="B747" s="136" t="s">
        <v>1116</v>
      </c>
      <c r="C747" s="19" t="s">
        <v>185</v>
      </c>
      <c r="D747" s="246" t="s">
        <v>209</v>
      </c>
      <c r="E747" s="250" t="s">
        <v>4139</v>
      </c>
      <c r="F747" s="240">
        <v>1.99</v>
      </c>
      <c r="G747" s="33">
        <f>ROUNDUP(F747*Carpeta!$O$7,-2)</f>
        <v>1400</v>
      </c>
      <c r="H747" s="33">
        <f>ROUNDUP(F747*Carpeta!$O$10,-2)</f>
        <v>1300</v>
      </c>
      <c r="I747" s="2">
        <v>2</v>
      </c>
      <c r="J747" s="16">
        <f t="shared" si="37"/>
        <v>2800</v>
      </c>
      <c r="K747" s="16">
        <f t="shared" si="38"/>
        <v>2600</v>
      </c>
      <c r="L747" s="234" t="s">
        <v>2433</v>
      </c>
      <c r="M747" s="38">
        <f t="shared" si="39"/>
        <v>3.98</v>
      </c>
    </row>
    <row r="748" spans="1:13" x14ac:dyDescent="0.3">
      <c r="A748" s="4" t="s">
        <v>1886</v>
      </c>
      <c r="B748" s="22" t="s">
        <v>949</v>
      </c>
      <c r="C748" s="19" t="s">
        <v>185</v>
      </c>
      <c r="D748" s="244" t="s">
        <v>211</v>
      </c>
      <c r="E748" s="250" t="s">
        <v>4139</v>
      </c>
      <c r="F748" s="240">
        <v>1.99</v>
      </c>
      <c r="G748" s="33">
        <f>ROUNDUP(F748*Carpeta!$O$7,-2)</f>
        <v>1400</v>
      </c>
      <c r="H748" s="33">
        <f>ROUNDUP(F748*Carpeta!$O$10,-2)</f>
        <v>1300</v>
      </c>
      <c r="I748" s="2">
        <v>4</v>
      </c>
      <c r="J748" s="16">
        <f t="shared" si="37"/>
        <v>5600</v>
      </c>
      <c r="K748" s="16">
        <f t="shared" si="38"/>
        <v>5200</v>
      </c>
      <c r="L748" s="168" t="s">
        <v>1884</v>
      </c>
      <c r="M748" s="38">
        <f t="shared" si="39"/>
        <v>7.96</v>
      </c>
    </row>
    <row r="749" spans="1:13" x14ac:dyDescent="0.3">
      <c r="A749" s="29" t="s">
        <v>4128</v>
      </c>
      <c r="B749" s="162" t="s">
        <v>1130</v>
      </c>
      <c r="C749" s="19" t="s">
        <v>654</v>
      </c>
      <c r="D749" s="13" t="s">
        <v>209</v>
      </c>
      <c r="E749" s="250" t="s">
        <v>4139</v>
      </c>
      <c r="F749" s="240">
        <v>1.99</v>
      </c>
      <c r="G749" s="33">
        <f>ROUNDUP(F749*Carpeta!$O$7,-2)</f>
        <v>1400</v>
      </c>
      <c r="H749" s="33">
        <f>ROUNDUP(F749*Carpeta!$O$10,-2)</f>
        <v>1300</v>
      </c>
      <c r="I749" s="2">
        <v>4</v>
      </c>
      <c r="J749" s="16">
        <f t="shared" si="37"/>
        <v>5600</v>
      </c>
      <c r="K749" s="16">
        <f t="shared" si="38"/>
        <v>5200</v>
      </c>
      <c r="L749" s="234" t="s">
        <v>4127</v>
      </c>
      <c r="M749" s="38">
        <f t="shared" si="39"/>
        <v>7.96</v>
      </c>
    </row>
    <row r="750" spans="1:13" x14ac:dyDescent="0.3">
      <c r="A750" s="21" t="s">
        <v>4781</v>
      </c>
      <c r="B750" s="232" t="s">
        <v>3182</v>
      </c>
      <c r="C750" s="19" t="s">
        <v>654</v>
      </c>
      <c r="D750" s="13" t="s">
        <v>209</v>
      </c>
      <c r="E750" s="250" t="s">
        <v>4139</v>
      </c>
      <c r="F750" s="240">
        <v>1.99</v>
      </c>
      <c r="G750" s="33">
        <f>ROUNDUP(F750*Carpeta!$O$7,-2)</f>
        <v>1400</v>
      </c>
      <c r="H750" s="33">
        <f>ROUNDUP(F750*Carpeta!$O$10,-2)</f>
        <v>1300</v>
      </c>
      <c r="I750" s="2">
        <v>1</v>
      </c>
      <c r="J750" s="16">
        <f t="shared" si="37"/>
        <v>1400</v>
      </c>
      <c r="K750" s="16">
        <f t="shared" si="38"/>
        <v>1300</v>
      </c>
      <c r="L750" s="234" t="s">
        <v>4780</v>
      </c>
      <c r="M750" s="38">
        <f t="shared" si="39"/>
        <v>1.99</v>
      </c>
    </row>
    <row r="751" spans="1:13" x14ac:dyDescent="0.3">
      <c r="A751" s="4" t="s">
        <v>1961</v>
      </c>
      <c r="B751" s="155" t="s">
        <v>1123</v>
      </c>
      <c r="C751" s="14" t="s">
        <v>767</v>
      </c>
      <c r="D751" s="13" t="s">
        <v>209</v>
      </c>
      <c r="E751" s="250" t="s">
        <v>4139</v>
      </c>
      <c r="F751" s="240">
        <v>1.99</v>
      </c>
      <c r="G751" s="33">
        <f>ROUNDUP(F751*Carpeta!$O$7,-2)</f>
        <v>1400</v>
      </c>
      <c r="H751" s="33">
        <f>ROUNDUP(F751*Carpeta!$O$10,-2)</f>
        <v>1300</v>
      </c>
      <c r="I751" s="2">
        <v>4</v>
      </c>
      <c r="J751" s="33">
        <f t="shared" si="37"/>
        <v>5600</v>
      </c>
      <c r="K751" s="33">
        <f t="shared" si="38"/>
        <v>5200</v>
      </c>
      <c r="L751" s="234" t="s">
        <v>1960</v>
      </c>
      <c r="M751" s="38">
        <f t="shared" si="39"/>
        <v>7.96</v>
      </c>
    </row>
    <row r="752" spans="1:13" x14ac:dyDescent="0.3">
      <c r="A752" s="29" t="s">
        <v>428</v>
      </c>
      <c r="B752" s="165" t="s">
        <v>1136</v>
      </c>
      <c r="C752" s="14" t="s">
        <v>767</v>
      </c>
      <c r="D752" s="246" t="s">
        <v>209</v>
      </c>
      <c r="E752" s="250" t="s">
        <v>4139</v>
      </c>
      <c r="F752" s="240">
        <v>1.99</v>
      </c>
      <c r="G752" s="33">
        <f>ROUNDUP(F752*Carpeta!$O$7,-2)</f>
        <v>1400</v>
      </c>
      <c r="H752" s="33">
        <f>ROUNDUP(F752*Carpeta!$O$10,-2)</f>
        <v>1300</v>
      </c>
      <c r="I752" s="2">
        <v>3</v>
      </c>
      <c r="J752" s="16">
        <f t="shared" si="37"/>
        <v>4200</v>
      </c>
      <c r="K752" s="16">
        <f t="shared" si="38"/>
        <v>3900</v>
      </c>
      <c r="L752" s="234" t="s">
        <v>427</v>
      </c>
      <c r="M752" s="38">
        <f t="shared" si="39"/>
        <v>5.97</v>
      </c>
    </row>
    <row r="753" spans="1:13" x14ac:dyDescent="0.3">
      <c r="A753" s="29" t="s">
        <v>1961</v>
      </c>
      <c r="B753" s="193" t="s">
        <v>2333</v>
      </c>
      <c r="C753" s="14" t="s">
        <v>767</v>
      </c>
      <c r="D753" s="246" t="s">
        <v>209</v>
      </c>
      <c r="E753" s="250" t="s">
        <v>4139</v>
      </c>
      <c r="F753" s="240">
        <v>1.99</v>
      </c>
      <c r="G753" s="33">
        <f>ROUNDUP(F753*Carpeta!$O$7,-2)</f>
        <v>1400</v>
      </c>
      <c r="H753" s="33">
        <f>ROUNDUP(F753*Carpeta!$O$10,-2)</f>
        <v>1300</v>
      </c>
      <c r="I753" s="2">
        <v>1</v>
      </c>
      <c r="J753" s="16">
        <f t="shared" si="37"/>
        <v>1400</v>
      </c>
      <c r="K753" s="16">
        <f t="shared" si="38"/>
        <v>1300</v>
      </c>
      <c r="L753" s="234" t="s">
        <v>3696</v>
      </c>
      <c r="M753" s="38">
        <f t="shared" si="39"/>
        <v>1.99</v>
      </c>
    </row>
    <row r="754" spans="1:13" x14ac:dyDescent="0.3">
      <c r="A754" s="29" t="s">
        <v>428</v>
      </c>
      <c r="B754" s="193" t="s">
        <v>2333</v>
      </c>
      <c r="C754" s="14" t="s">
        <v>767</v>
      </c>
      <c r="D754" s="246" t="s">
        <v>209</v>
      </c>
      <c r="E754" s="250" t="s">
        <v>4139</v>
      </c>
      <c r="F754" s="240">
        <v>1.99</v>
      </c>
      <c r="G754" s="33">
        <f>ROUNDUP(F754*Carpeta!$O$7,-2)</f>
        <v>1400</v>
      </c>
      <c r="H754" s="33">
        <f>ROUNDUP(F754*Carpeta!$O$10,-2)</f>
        <v>1300</v>
      </c>
      <c r="I754" s="2">
        <v>1</v>
      </c>
      <c r="J754" s="16">
        <f t="shared" si="37"/>
        <v>1400</v>
      </c>
      <c r="K754" s="16">
        <f t="shared" si="38"/>
        <v>1300</v>
      </c>
      <c r="L754" s="234" t="s">
        <v>4257</v>
      </c>
      <c r="M754" s="38">
        <f t="shared" si="39"/>
        <v>1.99</v>
      </c>
    </row>
    <row r="755" spans="1:13" x14ac:dyDescent="0.3">
      <c r="A755" s="29" t="s">
        <v>3435</v>
      </c>
      <c r="B755" s="223" t="s">
        <v>2825</v>
      </c>
      <c r="C755" s="14" t="s">
        <v>767</v>
      </c>
      <c r="D755" s="246" t="s">
        <v>209</v>
      </c>
      <c r="E755" s="250" t="s">
        <v>4139</v>
      </c>
      <c r="F755" s="240">
        <v>1.99</v>
      </c>
      <c r="G755" s="33">
        <f>ROUNDUP(F755*Carpeta!$O$7,-2)</f>
        <v>1400</v>
      </c>
      <c r="H755" s="33">
        <f>ROUNDUP(F755*Carpeta!$O$10,-2)</f>
        <v>1300</v>
      </c>
      <c r="I755" s="2">
        <v>1</v>
      </c>
      <c r="J755" s="16">
        <f t="shared" si="37"/>
        <v>1400</v>
      </c>
      <c r="K755" s="16">
        <f t="shared" si="38"/>
        <v>1300</v>
      </c>
      <c r="L755" s="234" t="s">
        <v>3434</v>
      </c>
      <c r="M755" s="38">
        <f t="shared" si="39"/>
        <v>1.99</v>
      </c>
    </row>
    <row r="756" spans="1:13" x14ac:dyDescent="0.3">
      <c r="A756" s="29" t="s">
        <v>285</v>
      </c>
      <c r="B756" s="275" t="s">
        <v>5630</v>
      </c>
      <c r="C756" s="14" t="s">
        <v>767</v>
      </c>
      <c r="D756" s="246" t="s">
        <v>209</v>
      </c>
      <c r="E756" s="250" t="s">
        <v>4139</v>
      </c>
      <c r="F756" s="240">
        <v>1.99</v>
      </c>
      <c r="G756" s="33">
        <f>ROUNDUP(F756*Carpeta!$O$7,-2)</f>
        <v>1400</v>
      </c>
      <c r="H756" s="33">
        <f>ROUNDUP(F756*Carpeta!$O$10,-2)</f>
        <v>1300</v>
      </c>
      <c r="I756" s="2">
        <v>1</v>
      </c>
      <c r="J756" s="16">
        <f t="shared" si="37"/>
        <v>1400</v>
      </c>
      <c r="K756" s="16">
        <f t="shared" si="38"/>
        <v>1300</v>
      </c>
      <c r="L756" s="233" t="s">
        <v>5665</v>
      </c>
      <c r="M756" s="38">
        <f t="shared" si="39"/>
        <v>1.99</v>
      </c>
    </row>
    <row r="757" spans="1:13" x14ac:dyDescent="0.3">
      <c r="A757" s="29" t="s">
        <v>1874</v>
      </c>
      <c r="B757" s="22" t="s">
        <v>949</v>
      </c>
      <c r="C757" s="14" t="s">
        <v>767</v>
      </c>
      <c r="D757" s="244" t="s">
        <v>211</v>
      </c>
      <c r="E757" s="250" t="s">
        <v>4139</v>
      </c>
      <c r="F757" s="240">
        <v>1.99</v>
      </c>
      <c r="G757" s="33">
        <f>ROUNDUP(F757*Carpeta!$O$7,-2)</f>
        <v>1400</v>
      </c>
      <c r="H757" s="33">
        <f>ROUNDUP(F757*Carpeta!$O$10,-2)</f>
        <v>1300</v>
      </c>
      <c r="I757" s="2">
        <v>2</v>
      </c>
      <c r="J757" s="16">
        <f t="shared" si="37"/>
        <v>2800</v>
      </c>
      <c r="K757" s="16">
        <f t="shared" si="38"/>
        <v>2600</v>
      </c>
      <c r="L757" s="168" t="s">
        <v>1875</v>
      </c>
      <c r="M757" s="38">
        <f t="shared" si="39"/>
        <v>3.98</v>
      </c>
    </row>
    <row r="758" spans="1:13" x14ac:dyDescent="0.3">
      <c r="A758" s="29" t="s">
        <v>1638</v>
      </c>
      <c r="B758" s="68" t="s">
        <v>996</v>
      </c>
      <c r="C758" s="6" t="s">
        <v>769</v>
      </c>
      <c r="D758" s="244" t="s">
        <v>211</v>
      </c>
      <c r="E758" s="250" t="s">
        <v>4139</v>
      </c>
      <c r="F758" s="240">
        <v>1.99</v>
      </c>
      <c r="G758" s="33">
        <f>ROUNDUP(F758*Carpeta!$O$7,-2)</f>
        <v>1400</v>
      </c>
      <c r="H758" s="33">
        <f>ROUNDUP(F758*Carpeta!$O$10,-2)</f>
        <v>1300</v>
      </c>
      <c r="I758" s="2">
        <v>1</v>
      </c>
      <c r="J758" s="33">
        <f t="shared" si="37"/>
        <v>1400</v>
      </c>
      <c r="K758" s="33">
        <f t="shared" si="38"/>
        <v>1300</v>
      </c>
      <c r="L758" s="251" t="s">
        <v>2337</v>
      </c>
      <c r="M758" s="38">
        <f t="shared" si="39"/>
        <v>1.99</v>
      </c>
    </row>
    <row r="759" spans="1:13" x14ac:dyDescent="0.3">
      <c r="A759" s="35" t="s">
        <v>514</v>
      </c>
      <c r="B759" s="275" t="s">
        <v>5622</v>
      </c>
      <c r="C759" s="6" t="s">
        <v>769</v>
      </c>
      <c r="D759" s="1" t="s">
        <v>211</v>
      </c>
      <c r="E759" s="250" t="s">
        <v>4139</v>
      </c>
      <c r="F759" s="240">
        <v>1.99</v>
      </c>
      <c r="G759" s="33">
        <f>ROUNDUP(F759*Carpeta!$O$7,-2)</f>
        <v>1400</v>
      </c>
      <c r="H759" s="33">
        <f>ROUNDUP(F759*Carpeta!$O$10,-2)</f>
        <v>1300</v>
      </c>
      <c r="I759" s="2">
        <v>1</v>
      </c>
      <c r="J759" s="16">
        <f t="shared" si="37"/>
        <v>1400</v>
      </c>
      <c r="K759" s="16">
        <f t="shared" si="38"/>
        <v>1300</v>
      </c>
      <c r="L759" s="233" t="s">
        <v>5648</v>
      </c>
      <c r="M759" s="38">
        <f t="shared" si="39"/>
        <v>1.99</v>
      </c>
    </row>
    <row r="760" spans="1:13" x14ac:dyDescent="0.3">
      <c r="A760" s="35" t="s">
        <v>356</v>
      </c>
      <c r="B760" s="275" t="s">
        <v>5622</v>
      </c>
      <c r="C760" s="6" t="s">
        <v>769</v>
      </c>
      <c r="D760" s="1" t="s">
        <v>211</v>
      </c>
      <c r="E760" s="250" t="s">
        <v>4139</v>
      </c>
      <c r="F760" s="240">
        <v>1.99</v>
      </c>
      <c r="G760" s="33">
        <f>ROUNDUP(F760*Carpeta!$O$7,-2)</f>
        <v>1400</v>
      </c>
      <c r="H760" s="33">
        <f>ROUNDUP(F760*Carpeta!$O$10,-2)</f>
        <v>1300</v>
      </c>
      <c r="I760" s="2">
        <v>2</v>
      </c>
      <c r="J760" s="16">
        <f t="shared" si="37"/>
        <v>2800</v>
      </c>
      <c r="K760" s="16">
        <f t="shared" si="38"/>
        <v>2600</v>
      </c>
      <c r="L760" s="233" t="s">
        <v>5646</v>
      </c>
      <c r="M760" s="38">
        <f t="shared" si="39"/>
        <v>3.98</v>
      </c>
    </row>
    <row r="761" spans="1:13" x14ac:dyDescent="0.3">
      <c r="A761" s="35" t="s">
        <v>5650</v>
      </c>
      <c r="B761" s="275" t="s">
        <v>5622</v>
      </c>
      <c r="C761" s="6" t="s">
        <v>769</v>
      </c>
      <c r="D761" s="1" t="s">
        <v>211</v>
      </c>
      <c r="E761" s="250" t="s">
        <v>4139</v>
      </c>
      <c r="F761" s="240">
        <v>1.99</v>
      </c>
      <c r="G761" s="33">
        <f>ROUNDUP(F761*Carpeta!$O$7,-2)</f>
        <v>1400</v>
      </c>
      <c r="H761" s="33">
        <f>ROUNDUP(F761*Carpeta!$O$10,-2)</f>
        <v>1300</v>
      </c>
      <c r="I761" s="2">
        <v>1</v>
      </c>
      <c r="J761" s="16">
        <f t="shared" si="37"/>
        <v>1400</v>
      </c>
      <c r="K761" s="16">
        <f t="shared" si="38"/>
        <v>1300</v>
      </c>
      <c r="L761" s="233" t="s">
        <v>5649</v>
      </c>
      <c r="M761" s="38">
        <f t="shared" si="39"/>
        <v>1.99</v>
      </c>
    </row>
    <row r="762" spans="1:13" x14ac:dyDescent="0.3">
      <c r="A762" s="35" t="s">
        <v>515</v>
      </c>
      <c r="B762" s="275" t="s">
        <v>5622</v>
      </c>
      <c r="C762" s="6" t="s">
        <v>769</v>
      </c>
      <c r="D762" s="244" t="s">
        <v>211</v>
      </c>
      <c r="E762" s="250" t="s">
        <v>4139</v>
      </c>
      <c r="F762" s="240">
        <v>1.99</v>
      </c>
      <c r="G762" s="33">
        <f>ROUNDUP(F762*Carpeta!$O$7,-2)</f>
        <v>1400</v>
      </c>
      <c r="H762" s="33">
        <f>ROUNDUP(F762*Carpeta!$O$10,-2)</f>
        <v>1300</v>
      </c>
      <c r="I762" s="2">
        <v>3</v>
      </c>
      <c r="J762" s="16">
        <f t="shared" si="37"/>
        <v>4200</v>
      </c>
      <c r="K762" s="16">
        <f t="shared" si="38"/>
        <v>3900</v>
      </c>
      <c r="L762" s="233" t="s">
        <v>5651</v>
      </c>
      <c r="M762" s="38">
        <f t="shared" si="39"/>
        <v>5.97</v>
      </c>
    </row>
  </sheetData>
  <sortState xmlns:xlrd2="http://schemas.microsoft.com/office/spreadsheetml/2017/richdata2" ref="A2:M766">
    <sortCondition descending="1" ref="F1:F766"/>
  </sortState>
  <phoneticPr fontId="32" type="noConversion"/>
  <hyperlinks>
    <hyperlink ref="L4" r:id="rId1" xr:uid="{4A3C53C4-E469-47A2-875E-55A5DEBBDA36}"/>
    <hyperlink ref="L18" r:id="rId2" xr:uid="{26DA9261-8C35-4D4F-B782-C91E544CAA1F}"/>
    <hyperlink ref="L39" r:id="rId3" xr:uid="{BF95D24C-E3C8-417F-A2C9-184A0F219A48}"/>
    <hyperlink ref="L31" r:id="rId4" xr:uid="{0692D52B-188F-41BE-8F44-650B6AA37008}"/>
    <hyperlink ref="L3" r:id="rId5" xr:uid="{35EE3F66-682B-47F8-8C32-CC5A2B6A0A6C}"/>
    <hyperlink ref="L2" r:id="rId6" xr:uid="{B3B8036C-9885-45E0-9C53-06A30A25B69E}"/>
    <hyperlink ref="L12" r:id="rId7" xr:uid="{8CF4BB48-73D8-4CFA-BDD3-F45A018D2F46}"/>
    <hyperlink ref="L14" r:id="rId8" xr:uid="{CE6CED84-1051-4AEE-8B0F-E6468BF581CB}"/>
    <hyperlink ref="L72" r:id="rId9" xr:uid="{4B259219-2275-4162-BFBB-BC8091F32E3E}"/>
    <hyperlink ref="L215" r:id="rId10" xr:uid="{4DDAD5D6-43C4-473C-BE8A-594F645F2F3E}"/>
    <hyperlink ref="L197" r:id="rId11" xr:uid="{996D953A-FDC1-4642-A5BC-A2EC1DB454F1}"/>
    <hyperlink ref="L202" r:id="rId12" xr:uid="{00163FC0-AD16-471D-B69E-D21AA643F33B}"/>
    <hyperlink ref="L435" r:id="rId13" xr:uid="{E9004339-47E4-430E-A3FA-BB9E0EBABB2A}"/>
    <hyperlink ref="L78" r:id="rId14" xr:uid="{9BF977AA-88C5-4CDC-993B-56CA00CAA26C}"/>
    <hyperlink ref="L260" r:id="rId15" xr:uid="{F4087F8A-F77D-4059-AD1A-9B203D5B2CE1}"/>
    <hyperlink ref="L228" r:id="rId16" xr:uid="{39665BD8-74E6-4A5D-AC45-FADC158E9A63}"/>
    <hyperlink ref="L198" r:id="rId17" xr:uid="{0B4A5824-B5EE-447A-A1C4-6A0DDAD33559}"/>
    <hyperlink ref="L400" r:id="rId18" display="https://starcitygames.com/fury-sgl-mtg-mh22-313-enn/?sku=SGL-MTG-MH22-313-ENN1" xr:uid="{73A77102-D607-417B-9B51-85D3C21DBC15}"/>
    <hyperlink ref="L261" r:id="rId19" display="https://starcitygames.com/heroic-intervention-sgl-mtg-afc-161-enn/?sku=SGL-MTG-AFC-161-ENN1" xr:uid="{18A959EE-63D1-42BF-9660-E4C11B5E8A62}"/>
    <hyperlink ref="L216" r:id="rId20" display="https://starcitygames.com/raffines-tower-sgl-mtg-snc-254-enn/?sku=SGL-MTG-SNC-254-ENN1" xr:uid="{544D762A-A29D-4456-A915-48CE525CCF6C}"/>
    <hyperlink ref="L669" r:id="rId21" xr:uid="{2B7D1EB1-9C0D-4F76-B177-4792B6F15853}"/>
    <hyperlink ref="L225" r:id="rId22" display="https://starcitygames.com/ob-nixilis-the-adversary-sgl-mtg-snc-206-enn/?sku=SGL-MTG-SNC-206-ENN1" xr:uid="{043FED14-9518-4F07-8845-9A698FD30572}"/>
    <hyperlink ref="L429" r:id="rId23" display="https://starcitygames.com/jetmirs-garden-sgl-mtg-snc2-351-enn/?sku=SGL-MTG-SNC2-351-ENN1" xr:uid="{65FA71C1-8253-4A2E-9453-9C53A0410887}"/>
    <hyperlink ref="L496" r:id="rId24" xr:uid="{EB6F55BD-89CF-4E8F-9D18-01640E991B07}"/>
    <hyperlink ref="L333" r:id="rId25" display="https://starcitygames.com/jetmirs-garden-sgl-mtg-snc2-291-enn/?sku=SGL-MTG-SNC2-291-ENN1" xr:uid="{C5DC6315-CA87-4132-8929-F7C9015D0A77}"/>
    <hyperlink ref="L559" r:id="rId26" display="https://starcitygames.com/jetmirs-garden-sgl-mtg-snc-250-enn/?sku=SGL-MTG-SNC-250-ENN1" xr:uid="{615F1E68-4485-4694-863F-625F8BBB3312}"/>
    <hyperlink ref="L308" r:id="rId27" display="https://www.cardkingdom.com/mtg/strixhaven-mystical-archive-jpn/lightning-bolt-105-jpn-alternate-art" xr:uid="{D2FF235D-AC36-49BE-B0E8-51AE094A744D}"/>
    <hyperlink ref="L495" r:id="rId28" xr:uid="{15BAEBFC-3A21-48CA-A55F-EEFADC29B2C5}"/>
    <hyperlink ref="L310" r:id="rId29" xr:uid="{A8A08BC8-B9A1-434A-9A75-0E4ACE61415B}"/>
    <hyperlink ref="L639" r:id="rId30" xr:uid="{37180987-8B7C-42EB-9482-C0BF2E226C8C}"/>
    <hyperlink ref="L687" r:id="rId31" xr:uid="{2CEA6EC7-76A3-4901-AF30-1BCE1D5914BE}"/>
    <hyperlink ref="L87" r:id="rId32" xr:uid="{5E40E024-0AAF-405F-AE8B-A6CCD7F15930}"/>
    <hyperlink ref="L62" r:id="rId33" xr:uid="{9797E374-7582-40FD-8572-86059CD9BE92}"/>
    <hyperlink ref="L474" r:id="rId34" xr:uid="{AE391081-6152-4BBF-8685-5862C55EFC93}"/>
    <hyperlink ref="L103" r:id="rId35" xr:uid="{0B0D3A24-F541-4A15-AE8B-2F2A4D91FF6F}"/>
    <hyperlink ref="L623" r:id="rId36" xr:uid="{18252AB2-0A32-4E86-A3F2-597F5AF27CA1}"/>
    <hyperlink ref="L467" r:id="rId37" xr:uid="{F2F2F77A-58BD-472A-B90C-828F88C42A2D}"/>
    <hyperlink ref="L149" r:id="rId38" xr:uid="{B61F2C5F-6B96-4D49-B627-11E6FA4F6D21}"/>
    <hyperlink ref="L15" r:id="rId39" xr:uid="{DEB19BE6-890C-4F8D-BB1E-91AD4FE6D4D0}"/>
    <hyperlink ref="L283" r:id="rId40" xr:uid="{0E5D292A-1E4D-4FFC-A431-0788C87E50CC}"/>
    <hyperlink ref="L346" r:id="rId41" xr:uid="{0834BEFE-D82E-4F06-A4BB-0A5AFBDD911C}"/>
    <hyperlink ref="L679" r:id="rId42" xr:uid="{67F32DF3-7DB6-4DE0-B3B6-0246AB589053}"/>
    <hyperlink ref="L453" r:id="rId43" xr:uid="{855BA2E3-48F0-4B3A-BE8A-AA001088911C}"/>
    <hyperlink ref="L51" r:id="rId44" xr:uid="{6E0D4BC5-DF57-4795-B694-6FFE07368D97}"/>
    <hyperlink ref="L118" r:id="rId45" xr:uid="{1AE98449-03C2-4B98-A6AD-6B5A1B87E0BE}"/>
    <hyperlink ref="L141" r:id="rId46" xr:uid="{238CB4CC-4075-40B7-92F8-0ACC7BD35101}"/>
    <hyperlink ref="L193" r:id="rId47" xr:uid="{638805EE-7B9E-4BCC-9E84-D36E2AFD2186}"/>
    <hyperlink ref="L249" r:id="rId48" xr:uid="{8005E5C1-36E7-45EF-B337-371D3A97DB9B}"/>
    <hyperlink ref="L490" r:id="rId49" xr:uid="{68739A56-7648-48C5-9273-134C4285B177}"/>
    <hyperlink ref="L533" r:id="rId50" xr:uid="{52C8496F-AA8C-4398-BF0B-01CB30718DDF}"/>
    <hyperlink ref="L391" r:id="rId51" xr:uid="{C271A77B-0BAD-44C0-A5D0-60142A4C8B84}"/>
    <hyperlink ref="L392" r:id="rId52" xr:uid="{6E2A0726-46FE-4A2C-954E-26801784B7ED}"/>
    <hyperlink ref="L508" r:id="rId53" xr:uid="{F025A0B4-F203-42E6-BBE2-50904D25395B}"/>
    <hyperlink ref="L146" r:id="rId54" xr:uid="{6760A056-B0D3-47FE-BBF9-87707999E819}"/>
    <hyperlink ref="L280" r:id="rId55" xr:uid="{2EBC41A5-4E80-448A-80E8-27342792134F}"/>
    <hyperlink ref="L327" r:id="rId56" xr:uid="{15F42B4F-BC4B-4AF6-8627-2FC215EE65B6}"/>
    <hyperlink ref="L84" r:id="rId57" xr:uid="{D9CA424D-5365-4250-AFFD-DC60842C47DE}"/>
    <hyperlink ref="L44" r:id="rId58" xr:uid="{3CA5E1F8-CC6D-4185-9814-1E99177B8BAC}"/>
    <hyperlink ref="L36" r:id="rId59" xr:uid="{FD3DC1B1-D4A7-4CF9-9946-E01DA0690138}"/>
    <hyperlink ref="L50" r:id="rId60" xr:uid="{A0652765-513E-4660-A1E0-B8524895DF4E}"/>
    <hyperlink ref="L547" r:id="rId61" xr:uid="{60B164D6-1C74-479D-BB16-1F32330B2EC5}"/>
    <hyperlink ref="L427" r:id="rId62" xr:uid="{BBB249DC-29EB-48C6-B582-CFE0F5B8325E}"/>
    <hyperlink ref="L642" r:id="rId63" xr:uid="{291C060F-A16D-4942-8EBE-FE413B682A42}"/>
    <hyperlink ref="L446" r:id="rId64" xr:uid="{2C1972D5-F50C-448D-81D6-BBAADB9645F0}"/>
    <hyperlink ref="L512" r:id="rId65" xr:uid="{1F6604A6-500B-426B-A8BD-63118987197C}"/>
    <hyperlink ref="L731" r:id="rId66" xr:uid="{A0D0A90E-3298-4705-90CC-0A3633B3E6A0}"/>
    <hyperlink ref="L554" r:id="rId67" xr:uid="{B2729DC0-F235-4826-BB6A-CD754064E5E8}"/>
    <hyperlink ref="L560" r:id="rId68" xr:uid="{610621BC-AC76-4015-AFD0-A95254E61D50}"/>
    <hyperlink ref="L716" r:id="rId69" xr:uid="{ABD776A7-E95E-4D3F-8117-D88C6DA411E2}"/>
    <hyperlink ref="L284" r:id="rId70" xr:uid="{9A8E3FB8-24B3-46C9-A5C4-943B1D641105}"/>
    <hyperlink ref="L670" r:id="rId71" xr:uid="{FCB78A2E-1ABD-4FCD-86BE-4C0DFC6A7D54}"/>
    <hyperlink ref="L292" r:id="rId72" xr:uid="{2022C569-97CC-4A3C-A08B-32D4B948DB67}"/>
    <hyperlink ref="L13" r:id="rId73" xr:uid="{F77B9D00-D6BC-405A-B8A6-C23292B91403}"/>
    <hyperlink ref="L46" r:id="rId74" xr:uid="{78D87DC3-606D-4DE6-98A5-AADB5FE34081}"/>
    <hyperlink ref="L553" r:id="rId75" xr:uid="{97FF0CE5-3B11-4016-B399-9F612C2F000C}"/>
    <hyperlink ref="L584" r:id="rId76" xr:uid="{EFCB000F-404A-4255-8ABB-45D666769BF1}"/>
    <hyperlink ref="L439" r:id="rId77" xr:uid="{B2D0923C-C8FC-42BB-AE68-A9328C335F0C}"/>
    <hyperlink ref="L408" r:id="rId78" xr:uid="{9FBCC213-B6C3-452B-80EF-3285CD365F52}"/>
    <hyperlink ref="L657" r:id="rId79" xr:uid="{85676788-4FB0-426B-BC26-85E60E8D92DA}"/>
    <hyperlink ref="L695" r:id="rId80" xr:uid="{FCA28598-E8BE-478B-90BC-1C9C29BB7440}"/>
    <hyperlink ref="L658" r:id="rId81" xr:uid="{E4AE39FA-1310-458C-8340-F5755FB57939}"/>
    <hyperlink ref="L29" r:id="rId82" xr:uid="{FFE41B9E-45A1-428F-B98A-E864D167B9EF}"/>
    <hyperlink ref="L418" r:id="rId83" xr:uid="{CEE103E6-1079-42C9-A5AB-965AA7B5DA26}"/>
    <hyperlink ref="L148" r:id="rId84" xr:uid="{0500225E-8B1D-4496-A031-017D85A93E26}"/>
    <hyperlink ref="L398" r:id="rId85" xr:uid="{80935F02-0184-4287-8329-00EFC404BAF2}"/>
    <hyperlink ref="L172" r:id="rId86" xr:uid="{2CC720E3-D269-495E-92CC-21344950FFE9}"/>
    <hyperlink ref="L413" r:id="rId87" xr:uid="{7FF074EA-DEDE-469F-82AF-54E96DE032B9}"/>
    <hyperlink ref="L684" r:id="rId88" xr:uid="{61E0ABBE-D581-48DB-AEA5-AA56397C86F2}"/>
    <hyperlink ref="L34" r:id="rId89" xr:uid="{6A17BD0C-88B7-48D2-9E75-15A2586DA532}"/>
    <hyperlink ref="L274" r:id="rId90" xr:uid="{A1F827F1-1171-4A0E-A57E-1D58A983459D}"/>
    <hyperlink ref="L607" r:id="rId91" xr:uid="{564194F4-1618-4856-B6AD-27AC263FF80F}"/>
    <hyperlink ref="L615" r:id="rId92" xr:uid="{0F438155-CAA2-4ACF-8715-41077FFCAA8E}"/>
    <hyperlink ref="L616" r:id="rId93" xr:uid="{3A1FCA71-DE09-4B0C-93AE-172134CF2935}"/>
    <hyperlink ref="L678" r:id="rId94" xr:uid="{6CA6E24E-9A50-4CC2-BE0C-2CB97E5F68FE}"/>
    <hyperlink ref="L673" r:id="rId95" xr:uid="{47522FB5-8BD1-4E13-BA9B-2040E76DD3F9}"/>
    <hyperlink ref="L734" r:id="rId96" xr:uid="{6E2B5EE2-B58B-467F-B314-AF07BC418193}"/>
    <hyperlink ref="L551" r:id="rId97" xr:uid="{640EA1E5-89B5-4925-B0FD-3F9A47535988}"/>
    <hyperlink ref="L287" r:id="rId98" xr:uid="{1C35C770-4739-48B3-99A7-3DF602329640}"/>
    <hyperlink ref="L529" r:id="rId99" xr:uid="{089C6070-3F2B-4B04-84C3-8071687427DE}"/>
    <hyperlink ref="L330" r:id="rId100" xr:uid="{FB8060F1-538D-4B80-8C4A-EC4EDD1F544C}"/>
    <hyperlink ref="L372" r:id="rId101" xr:uid="{711982D2-2054-445D-BF19-2A89725448F2}"/>
    <hyperlink ref="L131" r:id="rId102" xr:uid="{0CAC4E66-E979-4899-A097-2D65F3E97BDE}"/>
    <hyperlink ref="L108" r:id="rId103" xr:uid="{F940F656-1B58-4709-8629-4CF3BA19D79B}"/>
    <hyperlink ref="L6" r:id="rId104" xr:uid="{2518CF81-50F4-4034-8E14-5B3D1935F071}"/>
    <hyperlink ref="L125" r:id="rId105" xr:uid="{173E85A3-610B-4CFC-9249-6BC0612FA4B4}"/>
    <hyperlink ref="L264" r:id="rId106" xr:uid="{F78CAFB4-73CD-4C30-AA9E-F6731CE2A0E5}"/>
    <hyperlink ref="L324" r:id="rId107" xr:uid="{79B841CB-6D58-44EA-91C1-310A93CCA803}"/>
    <hyperlink ref="L671" r:id="rId108" xr:uid="{EDD8E329-70B6-49AE-B48D-D7598DD0050E}"/>
    <hyperlink ref="L203" r:id="rId109" xr:uid="{6F757DF7-8192-4CEF-8501-9BAADBC3A236}"/>
    <hyperlink ref="L576" r:id="rId110" xr:uid="{CAA6ACFF-FA1C-4783-8CA6-5C18A06B898D}"/>
    <hyperlink ref="L20" r:id="rId111" xr:uid="{7CBE1897-77A8-4DCE-A096-85C1B8F696F3}"/>
    <hyperlink ref="L81" r:id="rId112" xr:uid="{D5B1D415-3486-4AE8-8A65-6E89F1A213E5}"/>
    <hyperlink ref="L369" r:id="rId113" xr:uid="{99211AEC-729E-4815-BD40-274EA266A6B7}"/>
    <hyperlink ref="L366" r:id="rId114" xr:uid="{2A8E7AA1-BCD4-4AB6-9DE6-C96B942FC392}"/>
    <hyperlink ref="L82" r:id="rId115" xr:uid="{562F7A8C-7360-4C47-952A-F84C3F4243D2}"/>
    <hyperlink ref="L58" r:id="rId116" xr:uid="{1883A38C-7E3A-459E-BEBC-70B6A6A2B9FA}"/>
    <hyperlink ref="L618" r:id="rId117" xr:uid="{C3E6038B-D506-46D7-852D-F54533764439}"/>
    <hyperlink ref="L340" r:id="rId118" xr:uid="{EE5E41A7-674F-4CB0-AF95-FC07CB89C102}"/>
    <hyperlink ref="L301" r:id="rId119" xr:uid="{6E1EEB3F-A424-4537-A96B-B7EBD5231403}"/>
    <hyperlink ref="L68" r:id="rId120" xr:uid="{EC880093-957C-481B-BC0F-7E09579DD919}"/>
    <hyperlink ref="L67" r:id="rId121" xr:uid="{8281238B-D71B-4A92-80BB-582E1E6B3DC9}"/>
    <hyperlink ref="L114" r:id="rId122" xr:uid="{F508F1A3-AF7B-482A-B1EC-F4DF78CF31EC}"/>
    <hyperlink ref="L338" r:id="rId123" xr:uid="{7C5B2BFF-0726-4818-9E48-B29E10B5FB95}"/>
    <hyperlink ref="L511" r:id="rId124" xr:uid="{D66AEDF0-F446-4487-8AFF-D56BE0AF5851}"/>
    <hyperlink ref="L683" r:id="rId125" xr:uid="{A285AE14-9B17-4619-9A13-EBE87B9E4364}"/>
    <hyperlink ref="L682" r:id="rId126" xr:uid="{399069F5-C3AA-4A33-B09A-92D321713289}"/>
    <hyperlink ref="L479" r:id="rId127" xr:uid="{6077C01F-66BA-49BB-9A7B-83E17C4A89ED}"/>
    <hyperlink ref="L255" r:id="rId128" xr:uid="{0EF900B9-7F14-48C4-A160-BE0BB6B110DF}"/>
    <hyperlink ref="L111" r:id="rId129" xr:uid="{0F3EBD57-2F1D-48EC-B15A-F4927F9CB6A5}"/>
    <hyperlink ref="L98" r:id="rId130" xr:uid="{1AD102C0-01FA-457E-81F3-C4AD515E0E41}"/>
    <hyperlink ref="L17" r:id="rId131" xr:uid="{BB8A40FE-A8FC-4DC4-AB10-56CAF9AA870A}"/>
    <hyperlink ref="L159" r:id="rId132" xr:uid="{6E423151-3880-44EF-98B3-111A3960AE18}"/>
    <hyperlink ref="L43" r:id="rId133" xr:uid="{61272FC2-964E-4298-84BD-6FC8C797455F}"/>
    <hyperlink ref="L113" r:id="rId134" xr:uid="{824C2404-8483-4F82-85A5-B7B0CC1B29B7}"/>
    <hyperlink ref="L223" r:id="rId135" xr:uid="{15E0C784-4778-41C0-9259-9102C65FD1A3}"/>
    <hyperlink ref="L306" r:id="rId136" xr:uid="{1CC9499E-CE3B-4DF8-B500-FAE763F0149D}"/>
    <hyperlink ref="L364" r:id="rId137" xr:uid="{D7167C6E-7684-4E37-8914-670089DF740C}"/>
    <hyperlink ref="L702" r:id="rId138" xr:uid="{A13AA1D1-8B21-49BB-90FF-FA5D6974737C}"/>
    <hyperlink ref="L21" r:id="rId139" xr:uid="{E810CB0B-752B-4229-A67B-6EA876E131D2}"/>
    <hyperlink ref="L214" r:id="rId140" xr:uid="{70E730F0-ED22-4781-A256-C562601762DF}"/>
    <hyperlink ref="L144" r:id="rId141" xr:uid="{92637CD9-7408-4226-95C8-508595B1AAA3}"/>
    <hyperlink ref="L105" r:id="rId142" xr:uid="{233F5323-30D8-47CA-BC98-BDAFD239C280}"/>
    <hyperlink ref="L620" r:id="rId143" xr:uid="{EF1EFDC6-AD8D-4100-BDB7-DE49F7E4D60D}"/>
    <hyperlink ref="L535" r:id="rId144" xr:uid="{2A63C399-5074-473D-8C07-05BDC0CA232D}"/>
    <hyperlink ref="L424" r:id="rId145" xr:uid="{F4C34D0B-A171-4350-929E-B7DF37EAB458}"/>
    <hyperlink ref="L227" r:id="rId146" xr:uid="{DEC8D1B5-C643-4959-A04D-BD182741F1EB}"/>
    <hyperlink ref="L307" r:id="rId147" xr:uid="{242AA63D-65E0-4BA0-9AB7-4DCDB405B088}"/>
    <hyperlink ref="L442" r:id="rId148" xr:uid="{EF43E1D8-94D8-469A-B600-34C7567A07D4}"/>
    <hyperlink ref="L174" r:id="rId149" xr:uid="{EDECF277-0B62-43D1-BAEF-9B5DCC76B79C}"/>
    <hyperlink ref="L422" r:id="rId150" xr:uid="{15263213-538E-4C2B-A0F4-01D5F95EA35C}"/>
    <hyperlink ref="L586" r:id="rId151" xr:uid="{25D996DC-C47C-44A3-8333-1D7896F84699}"/>
    <hyperlink ref="L506" r:id="rId152" xr:uid="{519C4891-7E18-424C-A7D5-E153FFDB00E0}"/>
    <hyperlink ref="L180" r:id="rId153" xr:uid="{B92F8DDA-A9D7-403D-9FFE-1D2A4261A65B}"/>
    <hyperlink ref="L389" r:id="rId154" xr:uid="{BE97DDA0-B3E3-4261-A3D9-73B7B19954D8}"/>
    <hyperlink ref="L233" r:id="rId155" xr:uid="{528E39F3-073A-4AB0-BE2D-C5A2C340E914}"/>
    <hyperlink ref="L713" r:id="rId156" xr:uid="{F28A1177-8A8A-414A-8E0B-D09F54F725A9}"/>
    <hyperlink ref="L265" r:id="rId157" xr:uid="{A147F578-34FA-4DA7-BBA9-ECEF9365D1FF}"/>
    <hyperlink ref="L488" r:id="rId158" xr:uid="{9F43D21A-8F85-488B-A5F1-1455DB28B482}"/>
    <hyperlink ref="L561" r:id="rId159" xr:uid="{6A63A20D-1DD8-4249-A6A2-BA3A2E694D6A}"/>
    <hyperlink ref="L154" r:id="rId160" xr:uid="{D0B411A9-B733-4AA1-BDC5-B36B1E3667D5}"/>
    <hyperlink ref="L428" r:id="rId161" xr:uid="{F5E4E635-A5F2-40A3-8A79-A29732BC4BD8}"/>
    <hyperlink ref="L239" r:id="rId162" xr:uid="{0A6B465A-0250-4508-8CFC-420BFB74E463}"/>
    <hyperlink ref="L175" r:id="rId163" xr:uid="{CA8F1CFA-6B85-430F-ACA5-6BFEF91D0BB7}"/>
    <hyperlink ref="L635" r:id="rId164" xr:uid="{FF8C9080-1828-462D-A71B-190169BF6594}"/>
    <hyperlink ref="L527" r:id="rId165" xr:uid="{7B6AB297-66DC-44FC-9AB1-F8E6C6BAD94F}"/>
    <hyperlink ref="L156" r:id="rId166" xr:uid="{2BD16DB5-25B1-4F4A-AF44-F905C80E37CE}"/>
    <hyperlink ref="L167" r:id="rId167" xr:uid="{39C08AD3-E970-4193-955C-BAD11BD00DA4}"/>
    <hyperlink ref="L25" r:id="rId168" xr:uid="{74407752-FF13-437E-ABFC-205DDA4E60A7}"/>
    <hyperlink ref="L5" r:id="rId169" xr:uid="{452CC9C0-42F7-4260-B28C-B6FF00692B39}"/>
    <hyperlink ref="L610" r:id="rId170" xr:uid="{E287D14E-7BBF-4E8C-BDEB-AFBFAF63E798}"/>
    <hyperlink ref="L461" r:id="rId171" xr:uid="{8674EB2B-8C6D-4179-AF3B-A125BD3B57FA}"/>
    <hyperlink ref="L109" r:id="rId172" xr:uid="{9C099214-9859-468A-9410-27D8453176A1}"/>
    <hyperlink ref="L357" r:id="rId173" xr:uid="{80E4C876-E425-48AA-AE60-59BE23C9D4E8}"/>
    <hyperlink ref="L624" r:id="rId174" xr:uid="{22871232-3CB5-4814-9C66-3165E9C6D8A0}"/>
    <hyperlink ref="L371" r:id="rId175" xr:uid="{469F421C-CDE0-4509-8E7D-B243A76FC1EF}"/>
    <hyperlink ref="L176" r:id="rId176" xr:uid="{B2E12C69-EBA0-40F8-8F60-C73FCE9025E7}"/>
    <hyperlink ref="L263" r:id="rId177" xr:uid="{F1DA0106-7893-4A2D-AF7B-34D468AA1C56}"/>
    <hyperlink ref="L317" r:id="rId178" xr:uid="{545835DE-8F5B-4798-A6C2-767F83AB80C8}"/>
    <hyperlink ref="L579" r:id="rId179" xr:uid="{4B4CD122-AF92-489E-8FCF-8D38B67D44AF}"/>
    <hyperlink ref="L28" r:id="rId180" xr:uid="{47E681F4-75A1-428E-9CF7-9C87777AAF4E}"/>
    <hyperlink ref="L188" r:id="rId181" xr:uid="{916252B9-C28E-423D-BBA9-524238BDA518}"/>
    <hyperlink ref="L404" r:id="rId182" xr:uid="{B200FF21-B59E-43F3-BAD5-DC09CBCF7D04}"/>
    <hyperlink ref="L165" r:id="rId183" xr:uid="{6115B754-560B-43FA-A2EB-ABF2E628BCAC}"/>
    <hyperlink ref="L66" r:id="rId184" xr:uid="{C2942BA5-2C67-4FCC-B107-AB4F1341A1FE}"/>
    <hyperlink ref="L589" r:id="rId185" xr:uid="{2DB16D65-AD19-475A-AB6F-D2F9C0A36DFF}"/>
    <hyperlink ref="L37" r:id="rId186" xr:uid="{E8EAE22F-6D46-4951-B349-EC2674F78359}"/>
    <hyperlink ref="L124" r:id="rId187" xr:uid="{0074DAB4-29CD-47B4-BBF2-BFAC0A1F9B0B}"/>
    <hyperlink ref="L281" r:id="rId188" xr:uid="{D49AFFA6-87A0-4AB7-A6EC-80E99E92B454}"/>
    <hyperlink ref="L178" r:id="rId189" xr:uid="{16967511-A4EA-48D8-987F-774A48A8791F}"/>
    <hyperlink ref="L243" r:id="rId190" xr:uid="{BEE37AF5-B970-4C14-928F-E610B7512B15}"/>
    <hyperlink ref="L528" r:id="rId191" xr:uid="{9910040E-D470-42BE-AD5B-88EE28997D95}"/>
    <hyperlink ref="L590" r:id="rId192" xr:uid="{168ED7F7-D43E-4CB6-862F-0B1617D90557}"/>
    <hyperlink ref="L151" r:id="rId193" xr:uid="{8DFF7571-87D0-4A40-AD69-7B23595B8B3C}"/>
    <hyperlink ref="L83" r:id="rId194" xr:uid="{4113D22F-B626-4C36-8B86-34381556A85E}"/>
    <hyperlink ref="L26" r:id="rId195" xr:uid="{9599500D-719B-4928-BDA2-EA23002F6E28}"/>
    <hyperlink ref="L130" r:id="rId196" xr:uid="{BBB8D0A2-3142-4B05-A04B-BE510E2C08AB}"/>
    <hyperlink ref="L142" r:id="rId197" xr:uid="{0669A2EB-8585-449D-BBC1-410A66C87061}"/>
    <hyperlink ref="L326" r:id="rId198" xr:uid="{798A10C0-1831-4A67-89DD-F9E2F6CE7354}"/>
    <hyperlink ref="L302" r:id="rId199" xr:uid="{CB333F71-4C30-41F1-956E-F93BF1FF2400}"/>
    <hyperlink ref="L258" r:id="rId200" xr:uid="{1209FAF0-E671-422A-9A23-6BB5649B06CC}"/>
    <hyperlink ref="L525" r:id="rId201" xr:uid="{168BBE87-29F3-412F-89F0-9B3E9C550097}"/>
    <hyperlink ref="L634" r:id="rId202" xr:uid="{4DBB88A1-FD17-4CDB-BC88-AB0277C83D24}"/>
    <hyperlink ref="L411" r:id="rId203" xr:uid="{E93AE891-7AF0-4B97-B8EE-A583314AB837}"/>
    <hyperlink ref="L630" r:id="rId204" xr:uid="{FB436C92-3CA0-4C02-9DC0-44F331A660B0}"/>
    <hyperlink ref="L581" r:id="rId205" xr:uid="{4F32E24C-A3C5-42D0-8349-521CAEF2A1B8}"/>
    <hyperlink ref="L426" r:id="rId206" xr:uid="{E8B4B606-2388-4436-A9CE-5F257C8AD71C}"/>
    <hyperlink ref="L33" r:id="rId207" xr:uid="{2B41C585-691F-408B-A428-937A1D607051}"/>
    <hyperlink ref="L262" r:id="rId208" xr:uid="{D179919A-2A9F-48C3-9EAE-F17A10E16872}"/>
    <hyperlink ref="L515" r:id="rId209" xr:uid="{1B51AD44-EDA0-4C43-8113-F642AF1E871E}"/>
    <hyperlink ref="L11" r:id="rId210" xr:uid="{B027BD1B-DC59-4B4D-808C-6EFC9E3040D2}"/>
    <hyperlink ref="L116" r:id="rId211" xr:uid="{DC8ABB40-7000-4F85-92CE-C4BEC3CD39ED}"/>
    <hyperlink ref="L52" r:id="rId212" xr:uid="{4E4EADAB-4C23-4D7B-BB73-B90BEB78EE8A}"/>
    <hyperlink ref="L397" r:id="rId213" xr:uid="{D7A3B2DC-21C7-4045-9818-B9C1A84D7713}"/>
    <hyperlink ref="L132" r:id="rId214" xr:uid="{53AE8EAB-A17A-4D17-8E65-E9363533705C}"/>
    <hyperlink ref="L456" r:id="rId215" xr:uid="{226C3335-E594-4140-89BC-237ACDF88F8E}"/>
    <hyperlink ref="L459" r:id="rId216" xr:uid="{C16689BA-4520-4A32-8CD4-8DE4F8ADDC30}"/>
    <hyperlink ref="L290" r:id="rId217" xr:uid="{7F72A219-E01B-4200-ABD8-483109648A2D}"/>
    <hyperlink ref="L24" r:id="rId218" xr:uid="{6E301B7F-F1D4-4271-AAD1-085AFF4FC60B}"/>
    <hyperlink ref="L16" r:id="rId219" xr:uid="{9B7F88F2-0E7E-484D-BFA3-C1FBB086DC4E}"/>
    <hyperlink ref="L645" r:id="rId220" xr:uid="{7E4BB315-2278-4728-A92D-FDCB6C96779F}"/>
    <hyperlink ref="L605" r:id="rId221" xr:uid="{40044DF0-27DE-4F95-8E8F-68982463A534}"/>
    <hyperlink ref="L585" r:id="rId222" xr:uid="{286DFB1B-DBC8-4F19-AA57-6FF1AD4EBA6E}"/>
    <hyperlink ref="L497" r:id="rId223" xr:uid="{FF2D2F50-2D9F-455E-B5A0-D148BE7A7A76}"/>
    <hyperlink ref="L758" r:id="rId224" xr:uid="{4B4CCB57-0FF1-4BFE-BF0B-66C9BF7434EB}"/>
    <hyperlink ref="L291" r:id="rId225" xr:uid="{EE7A398D-2DCD-4373-9048-8793C6339AC4}"/>
    <hyperlink ref="L93" r:id="rId226" xr:uid="{B23C2670-9960-4F66-9AE9-1BDBF46BD265}"/>
    <hyperlink ref="L367" r:id="rId227" xr:uid="{C641D9CD-1128-4A54-A23E-D960409EA283}"/>
    <hyperlink ref="L100" r:id="rId228" xr:uid="{4C5FC5AE-E934-408C-8A3B-428948841567}"/>
    <hyperlink ref="L521" r:id="rId229" xr:uid="{69130235-9CAD-445E-ADB1-AC5882B3719F}"/>
    <hyperlink ref="L32" r:id="rId230" xr:uid="{27E3C03B-DD0A-427C-BE85-B76783414E13}"/>
    <hyperlink ref="L571" r:id="rId231" xr:uid="{4AAF56F3-CF90-4061-A295-723C9546BEFE}"/>
    <hyperlink ref="L595" r:id="rId232" xr:uid="{1DF09FFC-7FD6-4596-9B33-A0BA45A1A01A}"/>
    <hyperlink ref="L555" r:id="rId233" xr:uid="{AC8583FE-91AA-451E-9846-97284E85BC99}"/>
    <hyperlink ref="L117" r:id="rId234" xr:uid="{87AF96FC-D5BC-4625-A16F-27C0C02D2190}"/>
    <hyperlink ref="L47" r:id="rId235" xr:uid="{C26F44DB-EFF3-4140-9990-5D3DB7706C00}"/>
    <hyperlink ref="L48" r:id="rId236" xr:uid="{2D74B1A9-99FC-4B05-9D89-09C07D338A99}"/>
    <hyperlink ref="L342" r:id="rId237" xr:uid="{BC151134-C9C1-4A7E-83C3-5E431BA33E72}"/>
    <hyperlink ref="L688" r:id="rId238" xr:uid="{200AEF86-A2EE-4E8C-857C-2DC188C5769B}"/>
    <hyperlink ref="L448" r:id="rId239" xr:uid="{0CAF84E2-E7E2-48A6-8F95-A8BF7CE91083}"/>
    <hyperlink ref="L375" r:id="rId240" xr:uid="{9C900CF3-6197-49A6-BA4C-5BC0CA86D1A5}"/>
    <hyperlink ref="L251" r:id="rId241" xr:uid="{23728030-8773-4CC5-80F5-D1E9CA28F64B}"/>
    <hyperlink ref="L19" r:id="rId242" xr:uid="{7EBEE511-D9C1-4C06-ADB6-0F4B2FA29AD6}"/>
    <hyperlink ref="L700" r:id="rId243" xr:uid="{FC294D37-91A6-4984-9676-28BD62865C5D}"/>
    <hyperlink ref="L189" r:id="rId244" xr:uid="{4FAFAD1C-3224-4A21-B326-109ECBF5DC39}"/>
    <hyperlink ref="L564" r:id="rId245" xr:uid="{99F3FC9E-64EE-4301-9BC9-0A9F6BE097FF}"/>
    <hyperlink ref="L56" r:id="rId246" xr:uid="{1E051910-8FEA-40E3-936C-98956700260D}"/>
    <hyperlink ref="L119" r:id="rId247" xr:uid="{7169D1D5-868C-4971-B668-63F3447CBDAE}"/>
    <hyperlink ref="L136" r:id="rId248" xr:uid="{402214C1-C66A-4E07-B715-C285DD8FE1AE}"/>
    <hyperlink ref="L703" r:id="rId249" display="https://starcitygames.com/bennie-bracks-zoologist-sgl-mtg-ncc2-094-enn/?sku=SGL-MTG-NCC2-094-ENN1" xr:uid="{19168AE4-BB95-4E48-991B-A4C4ED7CF8CC}"/>
    <hyperlink ref="L724" r:id="rId250" display="https://starcitygames.com/mystical-dispute-sgl-mtg-eld-058-enn/?sku=SGL-MTG-ELD-058-ENN1" xr:uid="{AD3BC67E-8AE8-44CF-BD6E-DDF58EFD54F1}"/>
    <hyperlink ref="L733" r:id="rId251" display="https://starcitygames.com/chandra-dressed-to-kill-sgl-mtg-vow-149-enn/?sku=SGL-MTG-VOW-149-ENN1" xr:uid="{7D8034D6-DC86-490A-8660-A3438C2EA3DC}"/>
    <hyperlink ref="L722" r:id="rId252" display="https://starcitygames.com/erebos-bleak-hearted-sgl-mtg-thb-093-enn/?sku=SGL-MTG-THB-093-ENN1" xr:uid="{7DBE11A8-502F-441F-B750-B51168C4E91E}"/>
    <hyperlink ref="L730" r:id="rId253" display="https://starcitygames.com/smothering-tithe-sgl-mtg-2x22-342-enf/?sku=SGL-MTG-2X22-342-ENF1" xr:uid="{442EC4F7-7DD5-4460-86B0-C3787F113D89}"/>
    <hyperlink ref="L588" r:id="rId254" display="https://starcitygames.com/vandalblast-sgl-mtg-rtr-111-enn/?sku=SGL-MTG-RTR-111-ENN1" xr:uid="{5F24596C-AA0D-4653-BF16-968E7A3E63C7}"/>
    <hyperlink ref="L699" r:id="rId255" display="https://starcitygames.com/chandra-dressed-to-kill-sgl-mtg-vow-149-enn/?sku=SGL-MTG-VOW-149-ENN1" xr:uid="{1FB9EBDB-C8F5-4A34-BB42-39FF0C17490C}"/>
    <hyperlink ref="L749" r:id="rId256" display="https://starcitygames.com/erebos-bleak-hearted-sgl-mtg-thb-093-enn/?sku=SGL-MTG-THB-093-ENN1" xr:uid="{512EFDCD-8D80-4F8A-8BA7-F480F4966521}"/>
    <hyperlink ref="L754" r:id="rId257" display="https://starcitygames.com/maddening-hex-sgl-mtg-afc-032-enn/?sku=SGL-MTG-AFC-032-ENN1" xr:uid="{AA52AA20-3B97-4E17-8744-47DB5FE40427}"/>
    <hyperlink ref="L445" r:id="rId258" display="https://starcitygames.com/supreme-verdict-sgl-mtg-rtr-201-enn/?sku=SGL-MTG-RTR-201-ENN1" xr:uid="{CEE11578-B2B2-40EC-9286-DE847E4AE2CB}"/>
    <hyperlink ref="L42" r:id="rId259" xr:uid="{838F6AF2-9CA3-4B0B-8C33-B97501C4E5B6}"/>
    <hyperlink ref="L323" r:id="rId260" xr:uid="{0E255F49-C168-430D-BD79-EF78C67135FF}"/>
    <hyperlink ref="L238" r:id="rId261" xr:uid="{9631B42B-4A4E-4C98-8E42-C37305DE27FE}"/>
    <hyperlink ref="L209" r:id="rId262" xr:uid="{7F3BFBB0-3E1A-4023-A87C-70391299E955}"/>
    <hyperlink ref="L332" r:id="rId263" xr:uid="{DD2F0999-F146-49A6-B708-01C9083E64E1}"/>
    <hyperlink ref="L153" r:id="rId264" xr:uid="{0A279B28-BB86-4E68-AF7F-B7FBAC9D1529}"/>
    <hyperlink ref="L430" r:id="rId265" xr:uid="{CDBFD4E8-A9D9-42BE-9806-82C068599D5C}"/>
    <hyperlink ref="L157" r:id="rId266" xr:uid="{DCF0A35A-2553-480D-A6FF-B6713FCFCC6F}"/>
    <hyperlink ref="L257" r:id="rId267" xr:uid="{97D76B23-7F10-41B8-B8AC-B76F42AF832B}"/>
    <hyperlink ref="L351" r:id="rId268" xr:uid="{22172DDB-99D8-489C-97A9-01581893324F}"/>
    <hyperlink ref="L609" r:id="rId269" xr:uid="{73904713-2C86-4DAC-B994-929D7084DB72}"/>
    <hyperlink ref="L259" r:id="rId270" xr:uid="{1D254C4D-85F5-4FBA-99C6-8863347DCCC1}"/>
    <hyperlink ref="L235" r:id="rId271" xr:uid="{F236FA1F-FCED-4BFE-94CB-B7EF4EA01BCC}"/>
    <hyperlink ref="L199" r:id="rId272" xr:uid="{94E15D79-9636-422B-ADB2-4EC630F10890}"/>
    <hyperlink ref="L664" r:id="rId273" xr:uid="{45C7658E-99B7-4941-9B64-CABD91F9F8E0}"/>
    <hyperlink ref="L674" r:id="rId274" xr:uid="{3BEF36BC-15A2-4B41-986B-DB30EF2E13D5}"/>
    <hyperlink ref="L204" r:id="rId275" xr:uid="{952295BE-9763-4FA8-B9E4-A277617B966D}"/>
    <hyperlink ref="L186" r:id="rId276" xr:uid="{E3A26880-119F-42E0-A984-FAE2278ED84F}"/>
    <hyperlink ref="L71" r:id="rId277" xr:uid="{53CFA5CB-3274-43FF-8760-C12A0B3CE711}"/>
    <hyperlink ref="L218" r:id="rId278" xr:uid="{415E7276-ED3B-40C0-AC7A-4D94E395D9AB}"/>
    <hyperlink ref="L294" r:id="rId279" xr:uid="{D19AF40F-F81F-4BED-875D-8E96B910CB4E}"/>
    <hyperlink ref="L162" r:id="rId280" xr:uid="{985C6939-B396-49C9-83B4-3DD2B7A132A1}"/>
    <hyperlink ref="L712" r:id="rId281" xr:uid="{AAE9424F-9A1B-4C25-B538-371F43C04091}"/>
    <hyperlink ref="L191" r:id="rId282" xr:uid="{8751A0D0-D532-413D-9C20-2AE8DB822685}"/>
    <hyperlink ref="L633" r:id="rId283" xr:uid="{DA229569-472F-43E2-91B5-2EBCA412649B}"/>
    <hyperlink ref="L104" r:id="rId284" xr:uid="{566389E7-8AD7-49AE-BDF9-5E67AC347BE5}"/>
    <hyperlink ref="L383" r:id="rId285" xr:uid="{B425E4E1-0283-4EEE-A8AD-EA77862F8192}"/>
    <hyperlink ref="L171" r:id="rId286" xr:uid="{53D939A6-D4C4-4291-BF5A-68D0B1BA955D}"/>
    <hyperlink ref="L668" r:id="rId287" xr:uid="{5BD9C207-C053-4F0F-86DD-3A872C18FDEC}"/>
    <hyperlink ref="L402" r:id="rId288" display="https://starcitygames.com/declaration-in-stone-sgl-mtg-soi-12-enn/?sku=SGL-MTG-SOI-12-ENN1" xr:uid="{B3C70959-2064-47F1-99DF-C867C6394FF3}"/>
    <hyperlink ref="L574" r:id="rId289" xr:uid="{B74AE7EA-7783-406B-ACAC-D7A2645E1A06}"/>
    <hyperlink ref="L309" r:id="rId290" xr:uid="{5211E8D9-4FF0-47C9-915A-5ADA94A7A32D}"/>
    <hyperlink ref="L552" r:id="rId291" xr:uid="{67468F8B-CF87-4EFA-AA30-9F4232DE6949}"/>
    <hyperlink ref="L92" r:id="rId292" xr:uid="{8445ED33-4834-4848-A32E-D1C82729EB5A}"/>
    <hyperlink ref="L86" r:id="rId293" xr:uid="{04A12DCD-31F0-4AEE-B578-13EC72A37174}"/>
    <hyperlink ref="L373" r:id="rId294" xr:uid="{857CFDBD-17F0-4D99-A58F-E0F5D8D7FDA6}"/>
    <hyperlink ref="L650" r:id="rId295" xr:uid="{D746E1D6-1915-480A-BB6F-636DB7FD2D8A}"/>
    <hyperlink ref="L651" r:id="rId296" xr:uid="{E52A081E-3A8F-45D0-88AB-C101F6BF69D1}"/>
    <hyperlink ref="L653" r:id="rId297" xr:uid="{FF0B1A8E-A159-4508-A2C4-BCF4504A0EA8}"/>
    <hyperlink ref="L652" r:id="rId298" xr:uid="{F177D33E-DBD3-42ED-B69B-65EA6E6D584E}"/>
    <hyperlink ref="L720" r:id="rId299" xr:uid="{93ED8F01-59FB-46F9-A4E1-8652ADFBFCAA}"/>
    <hyperlink ref="L662" r:id="rId300" xr:uid="{0E5CDC5B-CA09-4433-BF49-3CA111445782}"/>
    <hyperlink ref="L760" r:id="rId301" xr:uid="{5AC24ED4-967D-44EE-8FBC-54C8DF7099F1}"/>
    <hyperlink ref="L729" r:id="rId302" xr:uid="{408DDC42-8EA1-4C4A-ADB4-A22AD14ECE8A}"/>
    <hyperlink ref="L759" r:id="rId303" xr:uid="{04249CB4-3811-48DB-B026-77D14CA9BEAC}"/>
    <hyperlink ref="L761" r:id="rId304" xr:uid="{5F2B1DAF-D0CF-4151-883F-C5D9B9CA41C2}"/>
    <hyperlink ref="L762" r:id="rId305" xr:uid="{9EAEA7F4-0DA4-4767-BDFB-3B344A058424}"/>
    <hyperlink ref="L200" r:id="rId306" xr:uid="{BCFF2E2A-4D87-48F7-A629-599E0F779E46}"/>
    <hyperlink ref="L139" r:id="rId307" xr:uid="{B9F012FE-820E-486E-A101-811491173616}"/>
    <hyperlink ref="L94" r:id="rId308" xr:uid="{5A6EF054-4567-497F-8548-FC5D7CFA297C}"/>
    <hyperlink ref="L311" r:id="rId309" xr:uid="{45ACC982-D219-4075-928F-2A2EF23FB0BD}"/>
    <hyperlink ref="L468" r:id="rId310" xr:uid="{D22FBAE7-5A99-4864-B16D-4B6354B90495}"/>
    <hyperlink ref="L654" r:id="rId311" xr:uid="{F2138626-5C52-4918-957F-4964F762711B}"/>
    <hyperlink ref="L538" r:id="rId312" xr:uid="{D076CCD6-F5C9-474B-8BF1-0151A2624D35}"/>
    <hyperlink ref="L526" r:id="rId313" xr:uid="{474E4CA2-35FA-4E77-B7B7-32176B7847CA}"/>
    <hyperlink ref="L756" r:id="rId314" xr:uid="{9D6DBDEA-E677-4182-BE27-1BBB269195D0}"/>
    <hyperlink ref="L382" r:id="rId315" xr:uid="{316AB5C2-6337-43F4-88EE-AACF61F1BFE1}"/>
    <hyperlink ref="L627" r:id="rId316" xr:uid="{1FC6024E-DCA2-4763-8F0E-59077C1CB3C9}"/>
    <hyperlink ref="L349" r:id="rId317" xr:uid="{923EC8C2-055B-4D62-8B02-9727D76B356D}"/>
    <hyperlink ref="L350" r:id="rId318" xr:uid="{49C05BB4-6A3F-4EAF-B23B-594C05564E2C}"/>
    <hyperlink ref="L599" r:id="rId319" xr:uid="{25A7B3BB-314E-40B9-94B6-426FE38A451F}"/>
    <hyperlink ref="L96" r:id="rId320" xr:uid="{EFA5145D-A63F-4546-A785-724A299A4F5B}"/>
    <hyperlink ref="L431" r:id="rId321" xr:uid="{A6A9C850-F3C3-4280-94AD-5B4F19F01D38}"/>
    <hyperlink ref="L519" r:id="rId322" xr:uid="{50C4DCBE-5EB8-42BD-9841-39ACB6B1FFE7}"/>
    <hyperlink ref="L211" r:id="rId323" xr:uid="{29EE6D7A-BD05-4C77-9F87-62AC82553B28}"/>
    <hyperlink ref="L681" r:id="rId324" xr:uid="{1FE3F0C6-C889-49B3-8C8C-C60DC68965D7}"/>
    <hyperlink ref="L63" r:id="rId325" xr:uid="{C8278E6E-251D-4E68-8E44-37BD3159C479}"/>
    <hyperlink ref="L64" r:id="rId326" xr:uid="{0478D471-3243-4CE1-9773-66B7A0191C33}"/>
    <hyperlink ref="L60" r:id="rId327" xr:uid="{A7BA638D-93A9-4AC0-933E-C7DAC115AF40}"/>
    <hyperlink ref="L206" r:id="rId328" xr:uid="{0E8B4656-AB37-400E-B41E-E2C086D3B79C}"/>
    <hyperlink ref="L417" r:id="rId329" xr:uid="{A8387E0B-4E08-4688-9E7E-683BD9CF35CC}"/>
    <hyperlink ref="L432" r:id="rId330" xr:uid="{C824C41B-39EF-400F-9B6E-77CF49808B46}"/>
    <hyperlink ref="L289" r:id="rId331" xr:uid="{459C3D18-D132-40F9-85C7-0BCFEC18D634}"/>
    <hyperlink ref="L518" r:id="rId332" xr:uid="{F3992434-938C-4742-B2F5-F82A99C51EFA}"/>
    <hyperlink ref="L298" r:id="rId333" xr:uid="{F48BBDCE-D2C6-4656-854D-80467467D10A}"/>
    <hyperlink ref="L160" r:id="rId334" xr:uid="{7C44EE29-D8A9-44CB-985A-356A723C2746}"/>
    <hyperlink ref="L368" r:id="rId335" xr:uid="{05FC70E5-4B23-4410-A2D1-1E07BFFF4386}"/>
    <hyperlink ref="L360" r:id="rId336" xr:uid="{C0420A7D-8887-4700-A6CF-0EBE857AE998}"/>
    <hyperlink ref="L220" r:id="rId337" xr:uid="{6B2AAE5B-E89D-456C-BC3F-AC41BAD10D02}"/>
    <hyperlink ref="L134" r:id="rId338" xr:uid="{4E2D9617-F5FC-46AB-82B3-8823549B00C2}"/>
    <hyperlink ref="L374" r:id="rId339" xr:uid="{367D7416-4B84-4967-8AA5-24759A5B4AC7}"/>
    <hyperlink ref="L728" r:id="rId340" xr:uid="{FC840F63-CD70-40E8-AB96-3F3B4FAB9F15}"/>
    <hyperlink ref="L727" r:id="rId341" xr:uid="{C7AC9FC0-0B32-417B-961F-A2DD1379C4C9}"/>
    <hyperlink ref="L377" r:id="rId342" xr:uid="{8073CC5C-E7B5-4E0F-B5D1-FC79A1E97119}"/>
    <hyperlink ref="L646" r:id="rId343" xr:uid="{B2AAC032-39CF-4758-B9DD-AB4B0944E48C}"/>
    <hyperlink ref="L647" r:id="rId344" xr:uid="{C85EA204-C61E-46C2-98F2-7E977DFB6C2F}"/>
    <hyperlink ref="L244" r:id="rId345" xr:uid="{0B3722D8-877E-4D44-9EBB-4079668B507D}"/>
    <hyperlink ref="L546" r:id="rId346" xr:uid="{F3158BD0-F2D8-416B-90BA-778C9C07934B}"/>
    <hyperlink ref="L45" r:id="rId347" xr:uid="{8AE8FFB5-1B49-4106-9F47-5203F6F5B1B0}"/>
    <hyperlink ref="L399" r:id="rId348" xr:uid="{17736ABF-26FD-45AE-BEF3-64E96587DC26}"/>
    <hyperlink ref="L680" r:id="rId349" xr:uid="{9B8D80E9-08FF-415D-B6BF-BA3D386E106E}"/>
    <hyperlink ref="L127" r:id="rId350" xr:uid="{4977EB8B-B971-4E28-A81C-F41A32490B7B}"/>
    <hyperlink ref="L505" r:id="rId351" xr:uid="{28E11043-5C65-4A9D-8EB7-187B29E6EC5A}"/>
    <hyperlink ref="L23" r:id="rId352" xr:uid="{91BDE966-D55E-48F0-A131-8CD3D126B6BB}"/>
    <hyperlink ref="L412" r:id="rId353" xr:uid="{54CDD77E-71F2-4F66-9DF9-9895FF5032FD}"/>
    <hyperlink ref="L9" r:id="rId354" xr:uid="{5F8109CC-A76D-42C6-9B46-8CD003D2FCE3}"/>
    <hyperlink ref="L689" r:id="rId355" xr:uid="{C3BDBBEB-406A-45F4-AE7E-7F0DEAB095CC}"/>
    <hyperlink ref="L696" r:id="rId356" xr:uid="{FA226BBF-DAC4-4E6B-B6AD-25DC5BD4220F}"/>
    <hyperlink ref="L49" r:id="rId357" xr:uid="{7916AD0B-56FB-4A70-A442-9A6576F34064}"/>
    <hyperlink ref="L303" r:id="rId358" xr:uid="{34953221-EFC8-42CC-A0CC-13B20D38D0BC}"/>
    <hyperlink ref="L304" r:id="rId359" xr:uid="{91D56BD8-29FF-42E5-B4A3-F39278242601}"/>
    <hyperlink ref="L356" r:id="rId360" xr:uid="{08CC927D-E304-46F2-A92F-C67229A81F6E}"/>
    <hyperlink ref="L710" r:id="rId361" xr:uid="{06BA5C07-082E-4812-B999-E49DB7E60538}"/>
    <hyperlink ref="L708" r:id="rId362" xr:uid="{B86C1757-7E77-417E-BF95-F092CE782C7E}"/>
    <hyperlink ref="L469" r:id="rId363" xr:uid="{49899EE2-25CB-4F11-90E4-FFEDE07152B4}"/>
    <hyperlink ref="L640" r:id="rId364" xr:uid="{06755B78-A2F3-41E5-9A0B-E87E683BE0C1}"/>
    <hyperlink ref="L536" r:id="rId365" xr:uid="{F6539A4B-DEED-42D4-8448-6FDA6BD352CB}"/>
    <hyperlink ref="L655" r:id="rId366" xr:uid="{92402A93-2BE8-4D2B-9A7D-9125C2E5DAAA}"/>
    <hyperlink ref="L133" r:id="rId367" xr:uid="{58F76493-3C56-4371-A87B-BA731915FD6E}"/>
    <hyperlink ref="L454" r:id="rId368" xr:uid="{E9E57718-3CD7-4C99-8006-22EA587227BF}"/>
    <hyperlink ref="L537" r:id="rId369" xr:uid="{6386B454-3CF1-40D1-B7D6-9F93DCE79B37}"/>
    <hyperlink ref="L450" r:id="rId370" xr:uid="{1DCA6E28-D2CA-4CC5-8CE7-91AEA5537FFB}"/>
    <hyperlink ref="L325" r:id="rId371" xr:uid="{93775E72-6627-4991-8AF1-BE6FD83B972C}"/>
    <hyperlink ref="L719" r:id="rId372" xr:uid="{AF0DC688-D9E1-40ED-8009-9804DC12FB73}"/>
    <hyperlink ref="L410" r:id="rId373" xr:uid="{9A7FAABB-AF54-4EC7-A707-DB331B1A0391}"/>
    <hyperlink ref="L714" r:id="rId374" xr:uid="{9023678B-9CAF-48D5-998A-F8FA1550C872}"/>
    <hyperlink ref="L715" r:id="rId375" xr:uid="{ED3EB450-89B7-4A01-AEE8-CF6A6EC0F699}"/>
    <hyperlink ref="L572" r:id="rId376" xr:uid="{835B637E-A0C6-4FC0-B1ED-9C8548A7768F}"/>
    <hyperlink ref="L314" r:id="rId377" xr:uid="{B718C01C-58B8-4B5F-A418-79C6CBDCF22B}"/>
    <hyperlink ref="L334" r:id="rId378" xr:uid="{BEC7B516-2A2D-417E-8D82-8FA049385A4F}"/>
    <hyperlink ref="L510" r:id="rId379" xr:uid="{7037AFCE-8B3F-413B-A15D-420702A70BA4}"/>
    <hyperlink ref="L381" r:id="rId380" xr:uid="{A9EA3A15-1214-4AE7-A464-F7EBB6E87A56}"/>
    <hyperlink ref="L74" r:id="rId381" xr:uid="{CF659E43-5881-40CC-BCED-7F102FA0850C}"/>
    <hyperlink ref="L464" r:id="rId382" xr:uid="{D4020951-4A88-4005-8C3E-F402E214ADDA}"/>
    <hyperlink ref="L575" r:id="rId383" xr:uid="{A29E53C6-8E9E-4714-A3D2-1E084E8B35EE}"/>
    <hyperlink ref="L248" r:id="rId384" xr:uid="{89FAC18D-CFB5-4294-93AB-BE6486569ACA}"/>
    <hyperlink ref="L698" r:id="rId385" xr:uid="{9965E28D-8E13-4F75-BA0C-56BD5FFE7ABA}"/>
    <hyperlink ref="L97" r:id="rId386" xr:uid="{EA7F8E37-AF64-4C09-BACC-DC21258B9C58}"/>
    <hyperlink ref="L458" r:id="rId387" xr:uid="{2E287539-BDA8-406E-B280-44CFC9D48D74}"/>
    <hyperlink ref="L470" r:id="rId388" xr:uid="{EC4193D9-F37E-400A-8F1E-AA4B2F28E4E8}"/>
    <hyperlink ref="L7" r:id="rId389" xr:uid="{66BDD861-347F-4FAC-B717-A70020513956}"/>
    <hyperlink ref="L477" r:id="rId390" xr:uid="{696D7298-040E-468F-B955-9CA12C8A0A8F}"/>
    <hyperlink ref="L476" r:id="rId391" xr:uid="{C2E75062-64BC-48EE-AE81-E5EE589B0ABD}"/>
    <hyperlink ref="L166" r:id="rId392" xr:uid="{778155FC-AEF3-4023-B2CF-05B056353B14}"/>
    <hyperlink ref="L482" r:id="rId393" xr:uid="{038C0536-7414-42A3-907A-FA3F9406AEB2}"/>
    <hyperlink ref="L483" r:id="rId394" xr:uid="{584D3D61-4AD5-46FF-82D7-C575B439B27E}"/>
    <hyperlink ref="L232" r:id="rId395" xr:uid="{9B74369B-0EF0-407B-80D9-A7CD40FCECFE}"/>
    <hyperlink ref="L487" r:id="rId396" xr:uid="{65EF951C-4ACF-41F8-9446-F6EE38AD7131}"/>
    <hyperlink ref="L230" r:id="rId397" xr:uid="{89DD4B5D-CEE9-4800-ADC1-BBF5144F25B0}"/>
    <hyperlink ref="L41" r:id="rId398" xr:uid="{F737B1AB-1DE1-4038-ABC7-74C66C792948}"/>
    <hyperlink ref="L403" r:id="rId399" xr:uid="{1A65BFB8-5E39-4325-8875-4151381B5FE6}"/>
    <hyperlink ref="L423" r:id="rId400" xr:uid="{05F88820-40A7-4349-9185-3CCCCD8EBAAB}"/>
    <hyperlink ref="L516" r:id="rId401" xr:uid="{5FA864C0-5332-4854-896D-90F7D7831884}"/>
    <hyperlink ref="L465" r:id="rId402" xr:uid="{C854FEB4-2EDF-422F-9B41-0B766598FDDD}"/>
    <hyperlink ref="L466" r:id="rId403" xr:uid="{E8512BDA-6FC0-4B19-8FE3-965C96251F88}"/>
    <hyperlink ref="L498" r:id="rId404" xr:uid="{27C1FAB3-252E-4527-A32F-0EC4D5F51CFD}"/>
    <hyperlink ref="L425" r:id="rId405" xr:uid="{8B8EAEEE-661F-42F2-BC52-BD7A0E98B9A3}"/>
    <hyperlink ref="L358" r:id="rId406" xr:uid="{0475982E-94AF-45DA-A0D7-79B74036AEEF}"/>
    <hyperlink ref="L35" r:id="rId407" xr:uid="{53B15B8D-DE71-4F7E-8025-376A25045D51}"/>
    <hyperlink ref="L378" r:id="rId408" xr:uid="{53C8FC8E-BB3D-4A9E-A5B8-9137D997E9FD}"/>
    <hyperlink ref="L641" r:id="rId409" xr:uid="{C01D82D3-705A-46EA-81A4-2520C1AC1E4A}"/>
    <hyperlink ref="L478" r:id="rId410" xr:uid="{8EFA89EA-1861-414B-A0BE-BE1B28F15201}"/>
    <hyperlink ref="L484" r:id="rId411" xr:uid="{ECC1A8E4-C576-46C8-9664-A6D582D3538A}"/>
    <hyperlink ref="L485" r:id="rId412" xr:uid="{B426CEEE-209A-459A-B8AE-D2B06FE1B670}"/>
    <hyperlink ref="L231" r:id="rId413" xr:uid="{F400F9DE-2F4F-4E87-8B5C-B17119C4DA9F}"/>
  </hyperlinks>
  <pageMargins left="0.75" right="0.75" top="1" bottom="1" header="0.5" footer="0.5"/>
  <pageSetup orientation="portrait" horizontalDpi="4294967292" verticalDpi="4294967292" r:id="rId4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D0E-ED75-45A1-AB91-A36EFFACA6D5}">
  <dimension ref="A1:AD2558"/>
  <sheetViews>
    <sheetView tabSelected="1" topLeftCell="A1665" zoomScale="106" zoomScaleNormal="100" workbookViewId="0">
      <pane xSplit="1" topLeftCell="K1" activePane="topRight" state="frozen"/>
      <selection activeCell="A258" sqref="A258"/>
      <selection pane="topRight" activeCell="M1678" sqref="M1678"/>
    </sheetView>
  </sheetViews>
  <sheetFormatPr baseColWidth="10" defaultRowHeight="15.6" x14ac:dyDescent="0.3"/>
  <cols>
    <col min="1" max="1" width="30.19921875" bestFit="1" customWidth="1"/>
    <col min="2" max="2" width="41.796875" bestFit="1" customWidth="1"/>
    <col min="3" max="3" width="10.59765625" bestFit="1" customWidth="1"/>
    <col min="4" max="4" width="6.5" bestFit="1" customWidth="1"/>
    <col min="5" max="5" width="4.796875" bestFit="1" customWidth="1"/>
    <col min="6" max="6" width="9" bestFit="1" customWidth="1"/>
    <col min="7" max="7" width="7.69921875" bestFit="1" customWidth="1"/>
    <col min="8" max="8" width="6.59765625" bestFit="1" customWidth="1"/>
    <col min="9" max="9" width="9.59765625" bestFit="1" customWidth="1"/>
    <col min="10" max="10" width="8"/>
    <col min="11" max="11" width="4.296875" bestFit="1" customWidth="1"/>
    <col min="12" max="12" width="4.796875" bestFit="1" customWidth="1"/>
    <col min="13" max="13" width="119.3984375" customWidth="1"/>
  </cols>
  <sheetData>
    <row r="1" spans="1:30" ht="16.2" thickBot="1" x14ac:dyDescent="0.35">
      <c r="A1" s="291" t="s">
        <v>0</v>
      </c>
      <c r="B1" s="346" t="s">
        <v>32</v>
      </c>
      <c r="C1" s="346" t="s">
        <v>1</v>
      </c>
      <c r="D1" s="346" t="s">
        <v>2</v>
      </c>
      <c r="E1" s="346" t="s">
        <v>4138</v>
      </c>
      <c r="F1" s="346" t="s">
        <v>7226</v>
      </c>
      <c r="G1" s="346" t="s">
        <v>7227</v>
      </c>
      <c r="H1" s="346" t="s">
        <v>7228</v>
      </c>
      <c r="I1" s="346" t="s">
        <v>7229</v>
      </c>
      <c r="J1" s="462" t="s">
        <v>6</v>
      </c>
      <c r="K1" s="346" t="s">
        <v>217</v>
      </c>
      <c r="L1" s="346" t="s">
        <v>1771</v>
      </c>
      <c r="M1" s="239" t="s">
        <v>1138</v>
      </c>
      <c r="N1" s="387"/>
      <c r="O1" s="388"/>
      <c r="P1" s="389"/>
      <c r="Q1" s="390"/>
      <c r="R1" s="390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/>
    </row>
    <row r="2" spans="1:30" ht="16.2" thickBot="1" x14ac:dyDescent="0.35">
      <c r="A2" s="350" t="s">
        <v>7244</v>
      </c>
      <c r="B2" s="443" t="s">
        <v>6055</v>
      </c>
      <c r="C2" s="363" t="s">
        <v>6868</v>
      </c>
      <c r="D2" s="379" t="s">
        <v>6126</v>
      </c>
      <c r="E2" s="391" t="s">
        <v>4139</v>
      </c>
      <c r="F2" s="391" t="s">
        <v>9503</v>
      </c>
      <c r="G2" s="391" t="s">
        <v>7233</v>
      </c>
      <c r="H2" s="391" t="s">
        <v>7232</v>
      </c>
      <c r="I2" s="465">
        <v>500</v>
      </c>
      <c r="J2" s="471">
        <v>0.75</v>
      </c>
      <c r="K2" s="468">
        <v>2</v>
      </c>
      <c r="L2" s="380">
        <v>0</v>
      </c>
      <c r="M2" s="381" t="s">
        <v>7245</v>
      </c>
      <c r="N2" s="382" t="s">
        <v>9782</v>
      </c>
      <c r="O2" s="383">
        <v>1</v>
      </c>
      <c r="P2" s="459"/>
      <c r="Q2" s="459"/>
      <c r="R2" s="459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/>
    </row>
    <row r="3" spans="1:30" ht="16.2" thickBot="1" x14ac:dyDescent="0.35">
      <c r="A3" s="351" t="s">
        <v>7244</v>
      </c>
      <c r="B3" s="410" t="s">
        <v>6055</v>
      </c>
      <c r="C3" s="365" t="s">
        <v>6868</v>
      </c>
      <c r="D3" s="366" t="s">
        <v>6126</v>
      </c>
      <c r="E3" s="394" t="s">
        <v>4139</v>
      </c>
      <c r="F3" s="394" t="s">
        <v>7230</v>
      </c>
      <c r="G3" s="394" t="s">
        <v>7233</v>
      </c>
      <c r="H3" s="394" t="s">
        <v>7232</v>
      </c>
      <c r="I3" s="466">
        <v>300</v>
      </c>
      <c r="J3" s="471">
        <v>0.49</v>
      </c>
      <c r="K3" s="469">
        <v>1</v>
      </c>
      <c r="L3" s="384">
        <v>0</v>
      </c>
      <c r="M3" s="385" t="s">
        <v>7246</v>
      </c>
      <c r="N3" s="382" t="s">
        <v>9783</v>
      </c>
      <c r="O3" s="386">
        <v>300</v>
      </c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</row>
    <row r="4" spans="1:30" ht="16.2" thickBot="1" x14ac:dyDescent="0.35">
      <c r="A4" s="351" t="s">
        <v>7247</v>
      </c>
      <c r="B4" s="444" t="s">
        <v>7248</v>
      </c>
      <c r="C4" s="365" t="s">
        <v>6868</v>
      </c>
      <c r="D4" s="366" t="s">
        <v>6126</v>
      </c>
      <c r="E4" s="394" t="s">
        <v>4139</v>
      </c>
      <c r="F4" s="394" t="s">
        <v>7230</v>
      </c>
      <c r="G4" s="394" t="s">
        <v>7234</v>
      </c>
      <c r="H4" s="394" t="s">
        <v>7232</v>
      </c>
      <c r="I4" s="466">
        <v>300</v>
      </c>
      <c r="J4" s="471">
        <v>0.49</v>
      </c>
      <c r="K4" s="469">
        <v>1</v>
      </c>
      <c r="L4" s="384">
        <v>1</v>
      </c>
      <c r="M4" s="385" t="s">
        <v>7249</v>
      </c>
      <c r="N4" s="382" t="s">
        <v>9783</v>
      </c>
      <c r="O4" s="386">
        <v>300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/>
      <c r="AB4" s="387"/>
      <c r="AC4" s="387"/>
      <c r="AD4" s="387"/>
    </row>
    <row r="5" spans="1:30" ht="16.2" thickBot="1" x14ac:dyDescent="0.35">
      <c r="A5" s="351" t="s">
        <v>7252</v>
      </c>
      <c r="B5" s="398" t="s">
        <v>6082</v>
      </c>
      <c r="C5" s="365" t="s">
        <v>6868</v>
      </c>
      <c r="D5" s="366" t="s">
        <v>6126</v>
      </c>
      <c r="E5" s="394" t="s">
        <v>4139</v>
      </c>
      <c r="F5" s="394" t="s">
        <v>7230</v>
      </c>
      <c r="G5" s="394" t="s">
        <v>7233</v>
      </c>
      <c r="H5" s="394" t="s">
        <v>7232</v>
      </c>
      <c r="I5" s="466">
        <v>300</v>
      </c>
      <c r="J5" s="471">
        <v>0.49</v>
      </c>
      <c r="K5" s="469">
        <v>3</v>
      </c>
      <c r="L5" s="384">
        <v>1</v>
      </c>
      <c r="M5" s="385" t="s">
        <v>7253</v>
      </c>
      <c r="N5" s="382" t="s">
        <v>9784</v>
      </c>
      <c r="O5" s="386">
        <v>900</v>
      </c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  <c r="AA5" s="387"/>
      <c r="AB5" s="387"/>
      <c r="AC5" s="387"/>
      <c r="AD5" s="387"/>
    </row>
    <row r="6" spans="1:30" ht="16.2" thickBot="1" x14ac:dyDescent="0.35">
      <c r="A6" s="351" t="s">
        <v>7254</v>
      </c>
      <c r="B6" s="424" t="s">
        <v>6096</v>
      </c>
      <c r="C6" s="365" t="s">
        <v>6868</v>
      </c>
      <c r="D6" s="366" t="s">
        <v>6126</v>
      </c>
      <c r="E6" s="394" t="s">
        <v>4139</v>
      </c>
      <c r="F6" s="394" t="s">
        <v>7230</v>
      </c>
      <c r="G6" s="394" t="s">
        <v>7233</v>
      </c>
      <c r="H6" s="394" t="s">
        <v>7232</v>
      </c>
      <c r="I6" s="466">
        <v>300</v>
      </c>
      <c r="J6" s="471">
        <v>0.49</v>
      </c>
      <c r="K6" s="469">
        <v>1</v>
      </c>
      <c r="L6" s="384">
        <v>1</v>
      </c>
      <c r="M6" s="385" t="s">
        <v>7255</v>
      </c>
      <c r="N6" s="382" t="s">
        <v>9783</v>
      </c>
      <c r="O6" s="386">
        <v>300</v>
      </c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  <c r="AA6" s="387"/>
      <c r="AB6" s="387"/>
      <c r="AC6" s="387"/>
      <c r="AD6" s="387"/>
    </row>
    <row r="7" spans="1:30" ht="16.2" thickBot="1" x14ac:dyDescent="0.35">
      <c r="A7" s="351" t="s">
        <v>3104</v>
      </c>
      <c r="B7" s="398" t="s">
        <v>6871</v>
      </c>
      <c r="C7" s="365" t="s">
        <v>6868</v>
      </c>
      <c r="D7" s="366" t="s">
        <v>6126</v>
      </c>
      <c r="E7" s="394" t="s">
        <v>4139</v>
      </c>
      <c r="F7" s="394" t="s">
        <v>7230</v>
      </c>
      <c r="G7" s="394" t="s">
        <v>7233</v>
      </c>
      <c r="H7" s="394" t="s">
        <v>7232</v>
      </c>
      <c r="I7" s="467">
        <v>1</v>
      </c>
      <c r="J7" s="471">
        <v>1.49</v>
      </c>
      <c r="K7" s="469">
        <v>4</v>
      </c>
      <c r="L7" s="384">
        <v>1</v>
      </c>
      <c r="M7" s="385" t="s">
        <v>7256</v>
      </c>
      <c r="N7" s="382" t="s">
        <v>9785</v>
      </c>
      <c r="O7" s="383">
        <v>4</v>
      </c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  <c r="AA7" s="387"/>
      <c r="AB7" s="387"/>
      <c r="AC7" s="387"/>
      <c r="AD7" s="387"/>
    </row>
    <row r="8" spans="1:30" ht="16.2" thickBot="1" x14ac:dyDescent="0.35">
      <c r="A8" s="351" t="s">
        <v>7257</v>
      </c>
      <c r="B8" s="418" t="s">
        <v>6873</v>
      </c>
      <c r="C8" s="365" t="s">
        <v>6868</v>
      </c>
      <c r="D8" s="366" t="s">
        <v>6126</v>
      </c>
      <c r="E8" s="394" t="s">
        <v>4139</v>
      </c>
      <c r="F8" s="394" t="s">
        <v>7230</v>
      </c>
      <c r="G8" s="394" t="s">
        <v>7233</v>
      </c>
      <c r="H8" s="394" t="s">
        <v>7232</v>
      </c>
      <c r="I8" s="466">
        <v>700</v>
      </c>
      <c r="J8" s="471">
        <v>0.99</v>
      </c>
      <c r="K8" s="469">
        <v>3</v>
      </c>
      <c r="L8" s="384">
        <v>1</v>
      </c>
      <c r="M8" s="385" t="s">
        <v>7258</v>
      </c>
      <c r="N8" s="382" t="s">
        <v>9786</v>
      </c>
      <c r="O8" s="383">
        <v>2.1</v>
      </c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  <c r="AA8" s="387"/>
      <c r="AB8" s="387"/>
      <c r="AC8" s="387"/>
      <c r="AD8" s="387"/>
    </row>
    <row r="9" spans="1:30" ht="16.2" thickBot="1" x14ac:dyDescent="0.35">
      <c r="A9" s="351" t="s">
        <v>565</v>
      </c>
      <c r="B9" s="408" t="s">
        <v>1134</v>
      </c>
      <c r="C9" s="365" t="s">
        <v>6868</v>
      </c>
      <c r="D9" s="366" t="s">
        <v>6126</v>
      </c>
      <c r="E9" s="394" t="s">
        <v>4139</v>
      </c>
      <c r="F9" s="394" t="s">
        <v>7230</v>
      </c>
      <c r="G9" s="394" t="s">
        <v>7233</v>
      </c>
      <c r="H9" s="394" t="s">
        <v>7232</v>
      </c>
      <c r="I9" s="466">
        <v>300</v>
      </c>
      <c r="J9" s="471">
        <v>0.49</v>
      </c>
      <c r="K9" s="469">
        <v>4</v>
      </c>
      <c r="L9" s="384">
        <v>1</v>
      </c>
      <c r="M9" s="385" t="s">
        <v>7259</v>
      </c>
      <c r="N9" s="382" t="s">
        <v>9787</v>
      </c>
      <c r="O9" s="383">
        <v>1.2</v>
      </c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  <c r="AA9" s="387"/>
      <c r="AB9" s="387"/>
      <c r="AC9" s="387"/>
      <c r="AD9" s="387"/>
    </row>
    <row r="10" spans="1:30" ht="16.2" thickBot="1" x14ac:dyDescent="0.35">
      <c r="A10" s="351" t="s">
        <v>7260</v>
      </c>
      <c r="B10" s="429" t="s">
        <v>6086</v>
      </c>
      <c r="C10" s="365" t="s">
        <v>6868</v>
      </c>
      <c r="D10" s="348" t="s">
        <v>6150</v>
      </c>
      <c r="E10" s="394" t="s">
        <v>4139</v>
      </c>
      <c r="F10" s="394" t="s">
        <v>9503</v>
      </c>
      <c r="G10" s="394" t="s">
        <v>7233</v>
      </c>
      <c r="H10" s="394" t="s">
        <v>7232</v>
      </c>
      <c r="I10" s="467">
        <v>2.1</v>
      </c>
      <c r="J10" s="471">
        <v>2.4900000000000002</v>
      </c>
      <c r="K10" s="469">
        <v>1</v>
      </c>
      <c r="L10" s="384">
        <v>1</v>
      </c>
      <c r="M10" s="385" t="s">
        <v>9504</v>
      </c>
      <c r="N10" s="382" t="s">
        <v>9788</v>
      </c>
      <c r="O10" s="383">
        <v>2.1</v>
      </c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  <c r="AA10" s="387"/>
      <c r="AB10" s="387"/>
      <c r="AC10" s="387"/>
      <c r="AD10" s="387"/>
    </row>
    <row r="11" spans="1:30" ht="16.2" thickBot="1" x14ac:dyDescent="0.35">
      <c r="A11" s="351" t="s">
        <v>7262</v>
      </c>
      <c r="B11" s="429" t="s">
        <v>6086</v>
      </c>
      <c r="C11" s="365" t="s">
        <v>6868</v>
      </c>
      <c r="D11" s="366" t="s">
        <v>6126</v>
      </c>
      <c r="E11" s="394" t="s">
        <v>4139</v>
      </c>
      <c r="F11" s="394" t="s">
        <v>7230</v>
      </c>
      <c r="G11" s="394" t="s">
        <v>7234</v>
      </c>
      <c r="H11" s="394" t="s">
        <v>7232</v>
      </c>
      <c r="I11" s="466">
        <v>300</v>
      </c>
      <c r="J11" s="471">
        <v>0.49</v>
      </c>
      <c r="K11" s="469">
        <v>1</v>
      </c>
      <c r="L11" s="384">
        <v>1</v>
      </c>
      <c r="M11" s="385" t="s">
        <v>7263</v>
      </c>
      <c r="N11" s="382" t="s">
        <v>9783</v>
      </c>
      <c r="O11" s="386">
        <v>300</v>
      </c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  <c r="AA11" s="387"/>
      <c r="AB11" s="387"/>
      <c r="AC11" s="387"/>
      <c r="AD11" s="387"/>
    </row>
    <row r="12" spans="1:30" ht="16.2" thickBot="1" x14ac:dyDescent="0.35">
      <c r="A12" s="351" t="s">
        <v>7264</v>
      </c>
      <c r="B12" s="420" t="s">
        <v>6063</v>
      </c>
      <c r="C12" s="365" t="s">
        <v>6868</v>
      </c>
      <c r="D12" s="366" t="s">
        <v>6126</v>
      </c>
      <c r="E12" s="394" t="s">
        <v>4139</v>
      </c>
      <c r="F12" s="394" t="s">
        <v>7230</v>
      </c>
      <c r="G12" s="394" t="s">
        <v>7239</v>
      </c>
      <c r="H12" s="394" t="s">
        <v>7232</v>
      </c>
      <c r="I12" s="467">
        <v>1.4</v>
      </c>
      <c r="J12" s="471">
        <v>1.99</v>
      </c>
      <c r="K12" s="469">
        <v>1</v>
      </c>
      <c r="L12" s="384">
        <v>1</v>
      </c>
      <c r="M12" s="385" t="s">
        <v>7265</v>
      </c>
      <c r="N12" s="382" t="s">
        <v>9789</v>
      </c>
      <c r="O12" s="383">
        <v>1.4</v>
      </c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  <c r="AA12" s="387"/>
      <c r="AB12" s="387"/>
      <c r="AC12" s="387"/>
      <c r="AD12" s="387"/>
    </row>
    <row r="13" spans="1:30" ht="16.2" thickBot="1" x14ac:dyDescent="0.35">
      <c r="A13" s="351" t="s">
        <v>7266</v>
      </c>
      <c r="B13" s="401" t="s">
        <v>5944</v>
      </c>
      <c r="C13" s="365" t="s">
        <v>6868</v>
      </c>
      <c r="D13" s="366" t="s">
        <v>6126</v>
      </c>
      <c r="E13" s="394" t="s">
        <v>4139</v>
      </c>
      <c r="F13" s="394" t="s">
        <v>7230</v>
      </c>
      <c r="G13" s="394" t="s">
        <v>7233</v>
      </c>
      <c r="H13" s="394" t="s">
        <v>7232</v>
      </c>
      <c r="I13" s="466">
        <v>300</v>
      </c>
      <c r="J13" s="471">
        <v>0.49</v>
      </c>
      <c r="K13" s="469">
        <v>2</v>
      </c>
      <c r="L13" s="384">
        <v>1</v>
      </c>
      <c r="M13" s="385" t="s">
        <v>7267</v>
      </c>
      <c r="N13" s="382" t="s">
        <v>9790</v>
      </c>
      <c r="O13" s="386">
        <v>600</v>
      </c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  <c r="AA13" s="387"/>
      <c r="AB13" s="387"/>
      <c r="AC13" s="387"/>
      <c r="AD13" s="387"/>
    </row>
    <row r="14" spans="1:30" ht="16.2" thickBot="1" x14ac:dyDescent="0.35">
      <c r="A14" s="351" t="s">
        <v>5859</v>
      </c>
      <c r="B14" s="423" t="s">
        <v>6869</v>
      </c>
      <c r="C14" s="365" t="s">
        <v>6868</v>
      </c>
      <c r="D14" s="366" t="s">
        <v>6126</v>
      </c>
      <c r="E14" s="394" t="s">
        <v>4139</v>
      </c>
      <c r="F14" s="394" t="s">
        <v>7230</v>
      </c>
      <c r="G14" s="394" t="s">
        <v>7233</v>
      </c>
      <c r="H14" s="394" t="s">
        <v>7232</v>
      </c>
      <c r="I14" s="467">
        <v>1.4</v>
      </c>
      <c r="J14" s="471">
        <v>1.99</v>
      </c>
      <c r="K14" s="469">
        <v>5</v>
      </c>
      <c r="L14" s="384">
        <v>1</v>
      </c>
      <c r="M14" s="385" t="s">
        <v>9505</v>
      </c>
      <c r="N14" s="382" t="s">
        <v>9791</v>
      </c>
      <c r="O14" s="383">
        <v>7</v>
      </c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  <c r="AA14" s="387"/>
      <c r="AB14" s="387"/>
      <c r="AC14" s="387"/>
      <c r="AD14" s="387"/>
    </row>
    <row r="15" spans="1:30" ht="16.2" thickBot="1" x14ac:dyDescent="0.35">
      <c r="A15" s="351" t="s">
        <v>7268</v>
      </c>
      <c r="B15" s="446" t="s">
        <v>7269</v>
      </c>
      <c r="C15" s="365" t="s">
        <v>6868</v>
      </c>
      <c r="D15" s="366" t="s">
        <v>6126</v>
      </c>
      <c r="E15" s="394" t="s">
        <v>4139</v>
      </c>
      <c r="F15" s="394" t="s">
        <v>7230</v>
      </c>
      <c r="G15" s="394" t="s">
        <v>7234</v>
      </c>
      <c r="H15" s="394" t="s">
        <v>7232</v>
      </c>
      <c r="I15" s="467">
        <v>1.4</v>
      </c>
      <c r="J15" s="471">
        <v>1.49</v>
      </c>
      <c r="K15" s="469">
        <v>1</v>
      </c>
      <c r="L15" s="384">
        <v>2</v>
      </c>
      <c r="M15" s="385" t="s">
        <v>7270</v>
      </c>
      <c r="N15" s="382" t="s">
        <v>9789</v>
      </c>
      <c r="O15" s="383">
        <v>1.4</v>
      </c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  <c r="AA15" s="387"/>
      <c r="AB15" s="387"/>
      <c r="AC15" s="387"/>
      <c r="AD15" s="387"/>
    </row>
    <row r="16" spans="1:30" ht="16.2" thickBot="1" x14ac:dyDescent="0.35">
      <c r="A16" s="351" t="s">
        <v>7271</v>
      </c>
      <c r="B16" s="405" t="s">
        <v>6084</v>
      </c>
      <c r="C16" s="365" t="s">
        <v>6868</v>
      </c>
      <c r="D16" s="366" t="s">
        <v>6126</v>
      </c>
      <c r="E16" s="394" t="s">
        <v>4139</v>
      </c>
      <c r="F16" s="394" t="s">
        <v>7230</v>
      </c>
      <c r="G16" s="394" t="s">
        <v>7233</v>
      </c>
      <c r="H16" s="394" t="s">
        <v>7232</v>
      </c>
      <c r="I16" s="466">
        <v>300</v>
      </c>
      <c r="J16" s="471">
        <v>0.49</v>
      </c>
      <c r="K16" s="469">
        <v>1</v>
      </c>
      <c r="L16" s="384">
        <v>2</v>
      </c>
      <c r="M16" s="385" t="s">
        <v>7272</v>
      </c>
      <c r="N16" s="382" t="s">
        <v>9783</v>
      </c>
      <c r="O16" s="386">
        <v>300</v>
      </c>
      <c r="P16" s="387"/>
      <c r="Q16" s="387"/>
      <c r="R16" s="387"/>
      <c r="S16" s="387"/>
      <c r="T16" s="387"/>
      <c r="U16" s="387"/>
      <c r="V16" s="387"/>
      <c r="W16" s="387"/>
      <c r="X16" s="387"/>
      <c r="Y16" s="387"/>
      <c r="Z16" s="387"/>
      <c r="AA16" s="387"/>
      <c r="AB16" s="387"/>
      <c r="AC16" s="387"/>
      <c r="AD16" s="387"/>
    </row>
    <row r="17" spans="1:30" ht="16.2" thickBot="1" x14ac:dyDescent="0.35">
      <c r="A17" s="351" t="s">
        <v>7273</v>
      </c>
      <c r="B17" s="442" t="s">
        <v>6968</v>
      </c>
      <c r="C17" s="365" t="s">
        <v>6868</v>
      </c>
      <c r="D17" s="366" t="s">
        <v>6126</v>
      </c>
      <c r="E17" s="394" t="s">
        <v>4139</v>
      </c>
      <c r="F17" s="394" t="s">
        <v>7230</v>
      </c>
      <c r="G17" s="394" t="s">
        <v>7234</v>
      </c>
      <c r="H17" s="394" t="s">
        <v>7232</v>
      </c>
      <c r="I17" s="466">
        <v>300</v>
      </c>
      <c r="J17" s="471">
        <v>0.49</v>
      </c>
      <c r="K17" s="469">
        <v>1</v>
      </c>
      <c r="L17" s="384">
        <v>2</v>
      </c>
      <c r="M17" s="385" t="s">
        <v>7274</v>
      </c>
      <c r="N17" s="382" t="s">
        <v>9783</v>
      </c>
      <c r="O17" s="386">
        <v>300</v>
      </c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/>
      <c r="AB17" s="387"/>
      <c r="AC17" s="387"/>
      <c r="AD17" s="387"/>
    </row>
    <row r="18" spans="1:30" ht="16.2" thickBot="1" x14ac:dyDescent="0.35">
      <c r="A18" s="351" t="s">
        <v>7275</v>
      </c>
      <c r="B18" s="406" t="s">
        <v>6969</v>
      </c>
      <c r="C18" s="365" t="s">
        <v>6868</v>
      </c>
      <c r="D18" s="366" t="s">
        <v>6126</v>
      </c>
      <c r="E18" s="394" t="s">
        <v>4139</v>
      </c>
      <c r="F18" s="394" t="s">
        <v>7230</v>
      </c>
      <c r="G18" s="394" t="s">
        <v>7234</v>
      </c>
      <c r="H18" s="394" t="s">
        <v>7232</v>
      </c>
      <c r="I18" s="466">
        <v>400</v>
      </c>
      <c r="J18" s="471">
        <v>0.59</v>
      </c>
      <c r="K18" s="469">
        <v>2</v>
      </c>
      <c r="L18" s="384">
        <v>2</v>
      </c>
      <c r="M18" s="385" t="s">
        <v>7276</v>
      </c>
      <c r="N18" s="382" t="s">
        <v>9792</v>
      </c>
      <c r="O18" s="386">
        <v>800</v>
      </c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  <c r="AA18" s="387"/>
      <c r="AB18" s="387"/>
      <c r="AC18" s="387"/>
      <c r="AD18" s="387"/>
    </row>
    <row r="19" spans="1:30" ht="16.2" thickBot="1" x14ac:dyDescent="0.35">
      <c r="A19" s="351" t="s">
        <v>7277</v>
      </c>
      <c r="B19" s="406" t="s">
        <v>6969</v>
      </c>
      <c r="C19" s="365" t="s">
        <v>6868</v>
      </c>
      <c r="D19" s="366" t="s">
        <v>6126</v>
      </c>
      <c r="E19" s="394" t="s">
        <v>4139</v>
      </c>
      <c r="F19" s="394" t="s">
        <v>7230</v>
      </c>
      <c r="G19" s="394" t="s">
        <v>7233</v>
      </c>
      <c r="H19" s="394" t="s">
        <v>7232</v>
      </c>
      <c r="I19" s="466">
        <v>300</v>
      </c>
      <c r="J19" s="471">
        <v>0.49</v>
      </c>
      <c r="K19" s="469">
        <v>1</v>
      </c>
      <c r="L19" s="384">
        <v>2</v>
      </c>
      <c r="M19" s="385" t="s">
        <v>7278</v>
      </c>
      <c r="N19" s="382" t="s">
        <v>9783</v>
      </c>
      <c r="O19" s="386">
        <v>300</v>
      </c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/>
      <c r="AB19" s="387"/>
      <c r="AC19" s="387"/>
      <c r="AD19" s="387"/>
    </row>
    <row r="20" spans="1:30" ht="16.2" thickBot="1" x14ac:dyDescent="0.35">
      <c r="A20" s="351" t="s">
        <v>2463</v>
      </c>
      <c r="B20" s="420" t="s">
        <v>6078</v>
      </c>
      <c r="C20" s="365" t="s">
        <v>6868</v>
      </c>
      <c r="D20" s="366" t="s">
        <v>6126</v>
      </c>
      <c r="E20" s="394" t="s">
        <v>4139</v>
      </c>
      <c r="F20" s="394" t="s">
        <v>7230</v>
      </c>
      <c r="G20" s="394" t="s">
        <v>7233</v>
      </c>
      <c r="H20" s="394" t="s">
        <v>7232</v>
      </c>
      <c r="I20" s="466">
        <v>300</v>
      </c>
      <c r="J20" s="471">
        <v>0.49</v>
      </c>
      <c r="K20" s="469">
        <v>9</v>
      </c>
      <c r="L20" s="384">
        <v>2</v>
      </c>
      <c r="M20" s="385" t="s">
        <v>7279</v>
      </c>
      <c r="N20" s="382" t="s">
        <v>9793</v>
      </c>
      <c r="O20" s="383">
        <v>2.7</v>
      </c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/>
      <c r="AA20" s="387"/>
      <c r="AB20" s="387"/>
      <c r="AC20" s="387"/>
      <c r="AD20" s="387"/>
    </row>
    <row r="21" spans="1:30" ht="16.2" thickBot="1" x14ac:dyDescent="0.35">
      <c r="A21" s="351" t="s">
        <v>7281</v>
      </c>
      <c r="B21" s="431" t="s">
        <v>6069</v>
      </c>
      <c r="C21" s="365" t="s">
        <v>6868</v>
      </c>
      <c r="D21" s="366" t="s">
        <v>6126</v>
      </c>
      <c r="E21" s="394" t="s">
        <v>4139</v>
      </c>
      <c r="F21" s="394" t="s">
        <v>7230</v>
      </c>
      <c r="G21" s="394" t="s">
        <v>7234</v>
      </c>
      <c r="H21" s="394" t="s">
        <v>7232</v>
      </c>
      <c r="I21" s="466">
        <v>300</v>
      </c>
      <c r="J21" s="471">
        <v>0.49</v>
      </c>
      <c r="K21" s="469">
        <v>1</v>
      </c>
      <c r="L21" s="384">
        <v>2</v>
      </c>
      <c r="M21" s="385" t="s">
        <v>7282</v>
      </c>
      <c r="N21" s="382" t="s">
        <v>9783</v>
      </c>
      <c r="O21" s="386">
        <v>300</v>
      </c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/>
      <c r="AC21" s="387"/>
      <c r="AD21" s="387"/>
    </row>
    <row r="22" spans="1:30" ht="16.2" thickBot="1" x14ac:dyDescent="0.35">
      <c r="A22" s="351" t="s">
        <v>7283</v>
      </c>
      <c r="B22" s="431" t="s">
        <v>6069</v>
      </c>
      <c r="C22" s="365" t="s">
        <v>6868</v>
      </c>
      <c r="D22" s="366" t="s">
        <v>6126</v>
      </c>
      <c r="E22" s="394" t="s">
        <v>4139</v>
      </c>
      <c r="F22" s="394" t="s">
        <v>7230</v>
      </c>
      <c r="G22" s="394" t="s">
        <v>7234</v>
      </c>
      <c r="H22" s="394" t="s">
        <v>7232</v>
      </c>
      <c r="I22" s="466">
        <v>300</v>
      </c>
      <c r="J22" s="471">
        <v>0.49</v>
      </c>
      <c r="K22" s="469">
        <v>1</v>
      </c>
      <c r="L22" s="384">
        <v>2</v>
      </c>
      <c r="M22" s="385" t="s">
        <v>7284</v>
      </c>
      <c r="N22" s="382" t="s">
        <v>9783</v>
      </c>
      <c r="O22" s="386">
        <v>300</v>
      </c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  <c r="AA22" s="387"/>
      <c r="AB22" s="387"/>
      <c r="AC22" s="387"/>
      <c r="AD22" s="387"/>
    </row>
    <row r="23" spans="1:30" ht="16.2" thickBot="1" x14ac:dyDescent="0.35">
      <c r="A23" s="351" t="s">
        <v>7285</v>
      </c>
      <c r="B23" s="422" t="s">
        <v>1106</v>
      </c>
      <c r="C23" s="365" t="s">
        <v>6868</v>
      </c>
      <c r="D23" s="366" t="s">
        <v>6126</v>
      </c>
      <c r="E23" s="394" t="s">
        <v>4139</v>
      </c>
      <c r="F23" s="394" t="s">
        <v>7230</v>
      </c>
      <c r="G23" s="394" t="s">
        <v>7234</v>
      </c>
      <c r="H23" s="394" t="s">
        <v>7232</v>
      </c>
      <c r="I23" s="466">
        <v>300</v>
      </c>
      <c r="J23" s="471">
        <v>0.49</v>
      </c>
      <c r="K23" s="469">
        <v>2</v>
      </c>
      <c r="L23" s="384">
        <v>2</v>
      </c>
      <c r="M23" s="385" t="s">
        <v>9506</v>
      </c>
      <c r="N23" s="382" t="s">
        <v>9790</v>
      </c>
      <c r="O23" s="386">
        <v>600</v>
      </c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  <c r="AA23" s="387"/>
      <c r="AB23" s="387"/>
      <c r="AC23" s="387"/>
      <c r="AD23" s="387"/>
    </row>
    <row r="24" spans="1:30" ht="16.2" thickBot="1" x14ac:dyDescent="0.35">
      <c r="A24" s="351" t="s">
        <v>7287</v>
      </c>
      <c r="B24" s="422" t="s">
        <v>1106</v>
      </c>
      <c r="C24" s="365" t="s">
        <v>6868</v>
      </c>
      <c r="D24" s="366" t="s">
        <v>6126</v>
      </c>
      <c r="E24" s="394" t="s">
        <v>4139</v>
      </c>
      <c r="F24" s="394" t="s">
        <v>7230</v>
      </c>
      <c r="G24" s="394" t="s">
        <v>7233</v>
      </c>
      <c r="H24" s="394" t="s">
        <v>7232</v>
      </c>
      <c r="I24" s="466">
        <v>300</v>
      </c>
      <c r="J24" s="471">
        <v>0.49</v>
      </c>
      <c r="K24" s="469">
        <v>2</v>
      </c>
      <c r="L24" s="384">
        <v>2</v>
      </c>
      <c r="M24" s="385" t="s">
        <v>7288</v>
      </c>
      <c r="N24" s="382" t="s">
        <v>9790</v>
      </c>
      <c r="O24" s="386">
        <v>600</v>
      </c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  <c r="AA24" s="387"/>
      <c r="AB24" s="387"/>
      <c r="AC24" s="387"/>
      <c r="AD24" s="387"/>
    </row>
    <row r="25" spans="1:30" ht="16.2" thickBot="1" x14ac:dyDescent="0.35">
      <c r="A25" s="351" t="s">
        <v>7287</v>
      </c>
      <c r="B25" s="422" t="s">
        <v>1106</v>
      </c>
      <c r="C25" s="365" t="s">
        <v>6868</v>
      </c>
      <c r="D25" s="366" t="s">
        <v>6126</v>
      </c>
      <c r="E25" s="394" t="s">
        <v>4139</v>
      </c>
      <c r="F25" s="394" t="s">
        <v>7230</v>
      </c>
      <c r="G25" s="394" t="s">
        <v>7234</v>
      </c>
      <c r="H25" s="394" t="s">
        <v>7232</v>
      </c>
      <c r="I25" s="466">
        <v>300</v>
      </c>
      <c r="J25" s="471">
        <v>0.49</v>
      </c>
      <c r="K25" s="469">
        <v>2</v>
      </c>
      <c r="L25" s="384">
        <v>2</v>
      </c>
      <c r="M25" s="385" t="s">
        <v>9507</v>
      </c>
      <c r="N25" s="382" t="s">
        <v>9790</v>
      </c>
      <c r="O25" s="386">
        <v>600</v>
      </c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  <c r="AA25" s="387"/>
      <c r="AB25" s="387"/>
      <c r="AC25" s="387"/>
      <c r="AD25" s="387"/>
    </row>
    <row r="26" spans="1:30" ht="16.2" thickBot="1" x14ac:dyDescent="0.35">
      <c r="A26" s="351" t="s">
        <v>7289</v>
      </c>
      <c r="B26" s="398" t="s">
        <v>6082</v>
      </c>
      <c r="C26" s="365" t="s">
        <v>6868</v>
      </c>
      <c r="D26" s="366" t="s">
        <v>6126</v>
      </c>
      <c r="E26" s="394" t="s">
        <v>4139</v>
      </c>
      <c r="F26" s="394" t="s">
        <v>7230</v>
      </c>
      <c r="G26" s="394" t="s">
        <v>7234</v>
      </c>
      <c r="H26" s="394" t="s">
        <v>7232</v>
      </c>
      <c r="I26" s="466">
        <v>300</v>
      </c>
      <c r="J26" s="471">
        <v>0.49</v>
      </c>
      <c r="K26" s="469">
        <v>1</v>
      </c>
      <c r="L26" s="384">
        <v>2</v>
      </c>
      <c r="M26" s="385" t="s">
        <v>7290</v>
      </c>
      <c r="N26" s="382" t="s">
        <v>9783</v>
      </c>
      <c r="O26" s="386">
        <v>300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/>
      <c r="AB26" s="387"/>
      <c r="AC26" s="387"/>
      <c r="AD26" s="387"/>
    </row>
    <row r="27" spans="1:30" ht="16.2" thickBot="1" x14ac:dyDescent="0.35">
      <c r="A27" s="351" t="s">
        <v>7291</v>
      </c>
      <c r="B27" s="398" t="s">
        <v>6082</v>
      </c>
      <c r="C27" s="365" t="s">
        <v>6868</v>
      </c>
      <c r="D27" s="366" t="s">
        <v>6126</v>
      </c>
      <c r="E27" s="394" t="s">
        <v>4139</v>
      </c>
      <c r="F27" s="394" t="s">
        <v>7230</v>
      </c>
      <c r="G27" s="394" t="s">
        <v>7233</v>
      </c>
      <c r="H27" s="394" t="s">
        <v>7232</v>
      </c>
      <c r="I27" s="466">
        <v>300</v>
      </c>
      <c r="J27" s="471">
        <v>0.49</v>
      </c>
      <c r="K27" s="469">
        <v>1</v>
      </c>
      <c r="L27" s="384">
        <v>2</v>
      </c>
      <c r="M27" s="385" t="s">
        <v>7292</v>
      </c>
      <c r="N27" s="382" t="s">
        <v>9783</v>
      </c>
      <c r="O27" s="386">
        <v>300</v>
      </c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  <c r="AA27" s="387"/>
      <c r="AB27" s="387"/>
      <c r="AC27" s="387"/>
      <c r="AD27" s="387"/>
    </row>
    <row r="28" spans="1:30" ht="16.2" thickBot="1" x14ac:dyDescent="0.35">
      <c r="A28" s="351" t="s">
        <v>7293</v>
      </c>
      <c r="B28" s="393" t="s">
        <v>6067</v>
      </c>
      <c r="C28" s="365" t="s">
        <v>6868</v>
      </c>
      <c r="D28" s="366" t="s">
        <v>6126</v>
      </c>
      <c r="E28" s="394" t="s">
        <v>4139</v>
      </c>
      <c r="F28" s="394" t="s">
        <v>7230</v>
      </c>
      <c r="G28" s="394" t="s">
        <v>7234</v>
      </c>
      <c r="H28" s="394" t="s">
        <v>7232</v>
      </c>
      <c r="I28" s="466">
        <v>300</v>
      </c>
      <c r="J28" s="471">
        <v>0.49</v>
      </c>
      <c r="K28" s="469">
        <v>1</v>
      </c>
      <c r="L28" s="384">
        <v>2</v>
      </c>
      <c r="M28" s="385" t="s">
        <v>7294</v>
      </c>
      <c r="N28" s="382" t="s">
        <v>9783</v>
      </c>
      <c r="O28" s="386">
        <v>300</v>
      </c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  <c r="AA28" s="387"/>
      <c r="AB28" s="387"/>
      <c r="AC28" s="387"/>
      <c r="AD28" s="387"/>
    </row>
    <row r="29" spans="1:30" ht="16.2" thickBot="1" x14ac:dyDescent="0.35">
      <c r="A29" s="351" t="s">
        <v>2977</v>
      </c>
      <c r="B29" s="424" t="s">
        <v>6096</v>
      </c>
      <c r="C29" s="365" t="s">
        <v>6868</v>
      </c>
      <c r="D29" s="366" t="s">
        <v>6126</v>
      </c>
      <c r="E29" s="394" t="s">
        <v>4139</v>
      </c>
      <c r="F29" s="394" t="s">
        <v>7230</v>
      </c>
      <c r="G29" s="394" t="s">
        <v>7233</v>
      </c>
      <c r="H29" s="394" t="s">
        <v>7232</v>
      </c>
      <c r="I29" s="466">
        <v>700</v>
      </c>
      <c r="J29" s="471">
        <v>0.99</v>
      </c>
      <c r="K29" s="469">
        <v>6</v>
      </c>
      <c r="L29" s="384">
        <v>2</v>
      </c>
      <c r="M29" s="385" t="s">
        <v>7295</v>
      </c>
      <c r="N29" s="382" t="s">
        <v>9794</v>
      </c>
      <c r="O29" s="383">
        <v>4.2</v>
      </c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  <c r="AA29" s="387"/>
      <c r="AB29" s="387"/>
      <c r="AC29" s="387"/>
      <c r="AD29" s="387"/>
    </row>
    <row r="30" spans="1:30" ht="16.2" thickBot="1" x14ac:dyDescent="0.35">
      <c r="A30" s="351" t="s">
        <v>1561</v>
      </c>
      <c r="B30" s="424" t="s">
        <v>6096</v>
      </c>
      <c r="C30" s="365" t="s">
        <v>6868</v>
      </c>
      <c r="D30" s="366" t="s">
        <v>6126</v>
      </c>
      <c r="E30" s="394" t="s">
        <v>4139</v>
      </c>
      <c r="F30" s="394" t="s">
        <v>7230</v>
      </c>
      <c r="G30" s="394" t="s">
        <v>7233</v>
      </c>
      <c r="H30" s="394" t="s">
        <v>7232</v>
      </c>
      <c r="I30" s="466">
        <v>300</v>
      </c>
      <c r="J30" s="471">
        <v>0.49</v>
      </c>
      <c r="K30" s="469">
        <v>1</v>
      </c>
      <c r="L30" s="384">
        <v>2</v>
      </c>
      <c r="M30" s="385" t="s">
        <v>7297</v>
      </c>
      <c r="N30" s="382" t="s">
        <v>9783</v>
      </c>
      <c r="O30" s="386">
        <v>300</v>
      </c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  <c r="AA30" s="387"/>
      <c r="AB30" s="387"/>
      <c r="AC30" s="387"/>
      <c r="AD30" s="387"/>
    </row>
    <row r="31" spans="1:30" ht="16.2" thickBot="1" x14ac:dyDescent="0.35">
      <c r="A31" s="351" t="s">
        <v>568</v>
      </c>
      <c r="B31" s="430" t="s">
        <v>6071</v>
      </c>
      <c r="C31" s="365" t="s">
        <v>6868</v>
      </c>
      <c r="D31" s="366" t="s">
        <v>6126</v>
      </c>
      <c r="E31" s="394" t="s">
        <v>4139</v>
      </c>
      <c r="F31" s="394" t="s">
        <v>7230</v>
      </c>
      <c r="G31" s="394" t="s">
        <v>7233</v>
      </c>
      <c r="H31" s="394" t="s">
        <v>7232</v>
      </c>
      <c r="I31" s="466">
        <v>300</v>
      </c>
      <c r="J31" s="471">
        <v>0.49</v>
      </c>
      <c r="K31" s="469">
        <v>2</v>
      </c>
      <c r="L31" s="384">
        <v>2</v>
      </c>
      <c r="M31" s="385" t="s">
        <v>7298</v>
      </c>
      <c r="N31" s="382" t="s">
        <v>9790</v>
      </c>
      <c r="O31" s="386">
        <v>600</v>
      </c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/>
      <c r="AC31" s="387"/>
      <c r="AD31" s="387"/>
    </row>
    <row r="32" spans="1:30" ht="16.2" thickBot="1" x14ac:dyDescent="0.35">
      <c r="A32" s="351" t="s">
        <v>9795</v>
      </c>
      <c r="B32" s="430" t="s">
        <v>6071</v>
      </c>
      <c r="C32" s="365" t="s">
        <v>6868</v>
      </c>
      <c r="D32" s="366" t="s">
        <v>6126</v>
      </c>
      <c r="E32" s="394" t="s">
        <v>4139</v>
      </c>
      <c r="F32" s="394" t="s">
        <v>9796</v>
      </c>
      <c r="G32" s="394" t="s">
        <v>7233</v>
      </c>
      <c r="H32" s="394" t="s">
        <v>7232</v>
      </c>
      <c r="I32" s="466">
        <v>100</v>
      </c>
      <c r="J32" s="471">
        <v>0.19</v>
      </c>
      <c r="K32" s="469">
        <v>1</v>
      </c>
      <c r="L32" s="384">
        <v>2</v>
      </c>
      <c r="M32" s="385" t="s">
        <v>7300</v>
      </c>
      <c r="N32" s="382" t="s">
        <v>9797</v>
      </c>
      <c r="O32" s="386">
        <v>100</v>
      </c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  <c r="AA32" s="387"/>
      <c r="AB32" s="387"/>
      <c r="AC32" s="387"/>
      <c r="AD32" s="387"/>
    </row>
    <row r="33" spans="1:30" ht="31.8" thickBot="1" x14ac:dyDescent="0.35">
      <c r="A33" s="351" t="s">
        <v>7303</v>
      </c>
      <c r="B33" s="398" t="s">
        <v>6871</v>
      </c>
      <c r="C33" s="365" t="s">
        <v>6868</v>
      </c>
      <c r="D33" s="366" t="s">
        <v>6126</v>
      </c>
      <c r="E33" s="394" t="s">
        <v>4139</v>
      </c>
      <c r="F33" s="394" t="s">
        <v>9777</v>
      </c>
      <c r="G33" s="394" t="s">
        <v>7234</v>
      </c>
      <c r="H33" s="394" t="s">
        <v>7232</v>
      </c>
      <c r="I33" s="466">
        <v>300</v>
      </c>
      <c r="J33" s="471">
        <v>0.99</v>
      </c>
      <c r="K33" s="469">
        <v>2</v>
      </c>
      <c r="L33" s="384">
        <v>2</v>
      </c>
      <c r="M33" s="385" t="s">
        <v>7302</v>
      </c>
      <c r="N33" s="382" t="s">
        <v>9790</v>
      </c>
      <c r="O33" s="386">
        <v>600</v>
      </c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  <c r="AA33" s="387"/>
      <c r="AB33" s="387"/>
      <c r="AC33" s="387"/>
      <c r="AD33" s="387"/>
    </row>
    <row r="34" spans="1:30" ht="16.2" thickBot="1" x14ac:dyDescent="0.35">
      <c r="A34" s="351" t="s">
        <v>7303</v>
      </c>
      <c r="B34" s="398" t="s">
        <v>6871</v>
      </c>
      <c r="C34" s="365" t="s">
        <v>6868</v>
      </c>
      <c r="D34" s="366" t="s">
        <v>6126</v>
      </c>
      <c r="E34" s="394" t="s">
        <v>4139</v>
      </c>
      <c r="F34" s="394" t="s">
        <v>7230</v>
      </c>
      <c r="G34" s="394" t="s">
        <v>7233</v>
      </c>
      <c r="H34" s="394" t="s">
        <v>7232</v>
      </c>
      <c r="I34" s="466">
        <v>300</v>
      </c>
      <c r="J34" s="471">
        <v>0.75</v>
      </c>
      <c r="K34" s="469">
        <v>2</v>
      </c>
      <c r="L34" s="384">
        <v>2</v>
      </c>
      <c r="M34" s="385" t="s">
        <v>7304</v>
      </c>
      <c r="N34" s="382" t="s">
        <v>9790</v>
      </c>
      <c r="O34" s="386">
        <v>600</v>
      </c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/>
      <c r="AB34" s="387"/>
      <c r="AC34" s="387"/>
      <c r="AD34" s="387"/>
    </row>
    <row r="35" spans="1:30" ht="16.2" thickBot="1" x14ac:dyDescent="0.35">
      <c r="A35" s="351" t="s">
        <v>7303</v>
      </c>
      <c r="B35" s="398" t="s">
        <v>6871</v>
      </c>
      <c r="C35" s="365" t="s">
        <v>6868</v>
      </c>
      <c r="D35" s="366" t="s">
        <v>6126</v>
      </c>
      <c r="E35" s="394" t="s">
        <v>4139</v>
      </c>
      <c r="F35" s="394" t="s">
        <v>7230</v>
      </c>
      <c r="G35" s="394" t="s">
        <v>7234</v>
      </c>
      <c r="H35" s="394" t="s">
        <v>7232</v>
      </c>
      <c r="I35" s="466">
        <v>300</v>
      </c>
      <c r="J35" s="471">
        <v>0.75</v>
      </c>
      <c r="K35" s="469">
        <v>1</v>
      </c>
      <c r="L35" s="384">
        <v>2</v>
      </c>
      <c r="M35" s="385" t="s">
        <v>7304</v>
      </c>
      <c r="N35" s="382" t="s">
        <v>9783</v>
      </c>
      <c r="O35" s="386">
        <v>300</v>
      </c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7"/>
    </row>
    <row r="36" spans="1:30" ht="16.2" thickBot="1" x14ac:dyDescent="0.35">
      <c r="A36" s="351" t="s">
        <v>569</v>
      </c>
      <c r="B36" s="398" t="s">
        <v>6871</v>
      </c>
      <c r="C36" s="365" t="s">
        <v>6868</v>
      </c>
      <c r="D36" s="366" t="s">
        <v>6126</v>
      </c>
      <c r="E36" s="394" t="s">
        <v>4139</v>
      </c>
      <c r="F36" s="394" t="s">
        <v>7230</v>
      </c>
      <c r="G36" s="394" t="s">
        <v>7233</v>
      </c>
      <c r="H36" s="394" t="s">
        <v>7232</v>
      </c>
      <c r="I36" s="466">
        <v>300</v>
      </c>
      <c r="J36" s="471">
        <v>0.49</v>
      </c>
      <c r="K36" s="469">
        <v>4</v>
      </c>
      <c r="L36" s="384">
        <v>2</v>
      </c>
      <c r="M36" s="385" t="s">
        <v>7305</v>
      </c>
      <c r="N36" s="382" t="s">
        <v>9787</v>
      </c>
      <c r="O36" s="383">
        <v>1.2</v>
      </c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  <c r="AA36" s="387"/>
      <c r="AB36" s="387"/>
      <c r="AC36" s="387"/>
      <c r="AD36" s="387"/>
    </row>
    <row r="37" spans="1:30" ht="16.2" thickBot="1" x14ac:dyDescent="0.35">
      <c r="A37" s="351" t="s">
        <v>569</v>
      </c>
      <c r="B37" s="398" t="s">
        <v>6871</v>
      </c>
      <c r="C37" s="365" t="s">
        <v>6868</v>
      </c>
      <c r="D37" s="366" t="s">
        <v>6126</v>
      </c>
      <c r="E37" s="394" t="s">
        <v>4139</v>
      </c>
      <c r="F37" s="394" t="s">
        <v>7230</v>
      </c>
      <c r="G37" s="394" t="s">
        <v>7234</v>
      </c>
      <c r="H37" s="394" t="s">
        <v>7232</v>
      </c>
      <c r="I37" s="466">
        <v>300</v>
      </c>
      <c r="J37" s="471">
        <v>0.49</v>
      </c>
      <c r="K37" s="469">
        <v>1</v>
      </c>
      <c r="L37" s="384">
        <v>2</v>
      </c>
      <c r="M37" s="385" t="s">
        <v>7305</v>
      </c>
      <c r="N37" s="382" t="s">
        <v>9783</v>
      </c>
      <c r="O37" s="386">
        <v>300</v>
      </c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  <c r="AA37" s="387"/>
      <c r="AB37" s="387"/>
      <c r="AC37" s="387"/>
      <c r="AD37" s="387"/>
    </row>
    <row r="38" spans="1:30" ht="16.2" thickBot="1" x14ac:dyDescent="0.35">
      <c r="A38" s="351" t="s">
        <v>7306</v>
      </c>
      <c r="B38" s="398" t="s">
        <v>6871</v>
      </c>
      <c r="C38" s="365" t="s">
        <v>6868</v>
      </c>
      <c r="D38" s="366" t="s">
        <v>6126</v>
      </c>
      <c r="E38" s="394" t="s">
        <v>4139</v>
      </c>
      <c r="F38" s="394" t="s">
        <v>7230</v>
      </c>
      <c r="G38" s="394" t="s">
        <v>7233</v>
      </c>
      <c r="H38" s="394" t="s">
        <v>7232</v>
      </c>
      <c r="I38" s="466">
        <v>300</v>
      </c>
      <c r="J38" s="471">
        <v>0.49</v>
      </c>
      <c r="K38" s="469">
        <v>1</v>
      </c>
      <c r="L38" s="384">
        <v>2</v>
      </c>
      <c r="M38" s="385" t="s">
        <v>7307</v>
      </c>
      <c r="N38" s="382" t="s">
        <v>9783</v>
      </c>
      <c r="O38" s="386">
        <v>300</v>
      </c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  <c r="AA38" s="387"/>
      <c r="AB38" s="387"/>
      <c r="AC38" s="387"/>
      <c r="AD38" s="387"/>
    </row>
    <row r="39" spans="1:30" ht="16.2" thickBot="1" x14ac:dyDescent="0.35">
      <c r="A39" s="351" t="s">
        <v>7308</v>
      </c>
      <c r="B39" s="432" t="s">
        <v>6872</v>
      </c>
      <c r="C39" s="365" t="s">
        <v>6868</v>
      </c>
      <c r="D39" s="366" t="s">
        <v>6126</v>
      </c>
      <c r="E39" s="394" t="s">
        <v>4139</v>
      </c>
      <c r="F39" s="394" t="s">
        <v>7230</v>
      </c>
      <c r="G39" s="394" t="s">
        <v>7233</v>
      </c>
      <c r="H39" s="394" t="s">
        <v>7232</v>
      </c>
      <c r="I39" s="466">
        <v>300</v>
      </c>
      <c r="J39" s="471">
        <v>0.49</v>
      </c>
      <c r="K39" s="469">
        <v>1</v>
      </c>
      <c r="L39" s="384">
        <v>2</v>
      </c>
      <c r="M39" s="385" t="s">
        <v>7309</v>
      </c>
      <c r="N39" s="382" t="s">
        <v>9783</v>
      </c>
      <c r="O39" s="386">
        <v>300</v>
      </c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  <c r="AA39" s="387"/>
      <c r="AB39" s="387"/>
      <c r="AC39" s="387"/>
      <c r="AD39" s="387"/>
    </row>
    <row r="40" spans="1:30" ht="16.2" thickBot="1" x14ac:dyDescent="0.35">
      <c r="A40" s="351" t="s">
        <v>7310</v>
      </c>
      <c r="B40" s="400" t="s">
        <v>6093</v>
      </c>
      <c r="C40" s="365" t="s">
        <v>6868</v>
      </c>
      <c r="D40" s="366" t="s">
        <v>6126</v>
      </c>
      <c r="E40" s="394" t="s">
        <v>4139</v>
      </c>
      <c r="F40" s="394" t="s">
        <v>7230</v>
      </c>
      <c r="G40" s="394" t="s">
        <v>7233</v>
      </c>
      <c r="H40" s="394" t="s">
        <v>7232</v>
      </c>
      <c r="I40" s="466">
        <v>300</v>
      </c>
      <c r="J40" s="471">
        <v>0.49</v>
      </c>
      <c r="K40" s="469">
        <v>1</v>
      </c>
      <c r="L40" s="384">
        <v>2</v>
      </c>
      <c r="M40" s="385" t="s">
        <v>7311</v>
      </c>
      <c r="N40" s="382" t="s">
        <v>9783</v>
      </c>
      <c r="O40" s="386">
        <v>300</v>
      </c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/>
      <c r="AC40" s="387"/>
      <c r="AD40" s="387"/>
    </row>
    <row r="41" spans="1:30" ht="16.2" thickBot="1" x14ac:dyDescent="0.35">
      <c r="A41" s="351" t="s">
        <v>7312</v>
      </c>
      <c r="B41" s="400" t="s">
        <v>6093</v>
      </c>
      <c r="C41" s="365" t="s">
        <v>6868</v>
      </c>
      <c r="D41" s="366" t="s">
        <v>6126</v>
      </c>
      <c r="E41" s="394" t="s">
        <v>4139</v>
      </c>
      <c r="F41" s="394" t="s">
        <v>7230</v>
      </c>
      <c r="G41" s="394" t="s">
        <v>7233</v>
      </c>
      <c r="H41" s="394" t="s">
        <v>7232</v>
      </c>
      <c r="I41" s="466">
        <v>300</v>
      </c>
      <c r="J41" s="471">
        <v>0.49</v>
      </c>
      <c r="K41" s="469">
        <v>2</v>
      </c>
      <c r="L41" s="384">
        <v>2</v>
      </c>
      <c r="M41" s="385" t="s">
        <v>7313</v>
      </c>
      <c r="N41" s="382" t="s">
        <v>9790</v>
      </c>
      <c r="O41" s="386">
        <v>600</v>
      </c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/>
      <c r="AC41" s="387"/>
      <c r="AD41" s="387"/>
    </row>
    <row r="42" spans="1:30" ht="16.2" thickBot="1" x14ac:dyDescent="0.35">
      <c r="A42" s="351" t="s">
        <v>7314</v>
      </c>
      <c r="B42" s="400" t="s">
        <v>6093</v>
      </c>
      <c r="C42" s="365" t="s">
        <v>6868</v>
      </c>
      <c r="D42" s="345" t="s">
        <v>6128</v>
      </c>
      <c r="E42" s="394" t="s">
        <v>4139</v>
      </c>
      <c r="F42" s="394" t="s">
        <v>7230</v>
      </c>
      <c r="G42" s="394" t="s">
        <v>7233</v>
      </c>
      <c r="H42" s="394" t="s">
        <v>7232</v>
      </c>
      <c r="I42" s="466">
        <v>700</v>
      </c>
      <c r="J42" s="471">
        <v>0.99</v>
      </c>
      <c r="K42" s="469">
        <v>1</v>
      </c>
      <c r="L42" s="384">
        <v>2</v>
      </c>
      <c r="M42" s="385" t="s">
        <v>7315</v>
      </c>
      <c r="N42" s="382" t="s">
        <v>9798</v>
      </c>
      <c r="O42" s="386">
        <v>700</v>
      </c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  <c r="AA42" s="387"/>
      <c r="AB42" s="387"/>
      <c r="AC42" s="387"/>
      <c r="AD42" s="387"/>
    </row>
    <row r="43" spans="1:30" ht="16.2" thickBot="1" x14ac:dyDescent="0.35">
      <c r="A43" s="351" t="s">
        <v>2463</v>
      </c>
      <c r="B43" s="400" t="s">
        <v>6093</v>
      </c>
      <c r="C43" s="365" t="s">
        <v>6868</v>
      </c>
      <c r="D43" s="366" t="s">
        <v>6126</v>
      </c>
      <c r="E43" s="394" t="s">
        <v>4139</v>
      </c>
      <c r="F43" s="394" t="s">
        <v>7230</v>
      </c>
      <c r="G43" s="394" t="s">
        <v>7233</v>
      </c>
      <c r="H43" s="394" t="s">
        <v>7232</v>
      </c>
      <c r="I43" s="466">
        <v>300</v>
      </c>
      <c r="J43" s="471">
        <v>0.49</v>
      </c>
      <c r="K43" s="469">
        <v>2</v>
      </c>
      <c r="L43" s="384">
        <v>2</v>
      </c>
      <c r="M43" s="385" t="s">
        <v>7316</v>
      </c>
      <c r="N43" s="382" t="s">
        <v>9790</v>
      </c>
      <c r="O43" s="386">
        <v>600</v>
      </c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  <c r="AA43" s="387"/>
      <c r="AB43" s="387"/>
      <c r="AC43" s="387"/>
      <c r="AD43" s="387"/>
    </row>
    <row r="44" spans="1:30" ht="16.2" thickBot="1" x14ac:dyDescent="0.35">
      <c r="A44" s="351" t="s">
        <v>3817</v>
      </c>
      <c r="B44" s="409" t="s">
        <v>6076</v>
      </c>
      <c r="C44" s="365" t="s">
        <v>6868</v>
      </c>
      <c r="D44" s="366" t="s">
        <v>6126</v>
      </c>
      <c r="E44" s="394" t="s">
        <v>4139</v>
      </c>
      <c r="F44" s="394" t="s">
        <v>7230</v>
      </c>
      <c r="G44" s="394" t="s">
        <v>7234</v>
      </c>
      <c r="H44" s="394" t="s">
        <v>7232</v>
      </c>
      <c r="I44" s="466">
        <v>300</v>
      </c>
      <c r="J44" s="471">
        <v>0.49</v>
      </c>
      <c r="K44" s="469">
        <v>1</v>
      </c>
      <c r="L44" s="384">
        <v>2</v>
      </c>
      <c r="M44" s="385" t="s">
        <v>7317</v>
      </c>
      <c r="N44" s="382" t="s">
        <v>9783</v>
      </c>
      <c r="O44" s="386">
        <v>300</v>
      </c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/>
      <c r="AD44" s="387"/>
    </row>
    <row r="45" spans="1:30" ht="16.2" thickBot="1" x14ac:dyDescent="0.35">
      <c r="A45" s="351" t="s">
        <v>7318</v>
      </c>
      <c r="B45" s="429" t="s">
        <v>6086</v>
      </c>
      <c r="C45" s="365" t="s">
        <v>6868</v>
      </c>
      <c r="D45" s="348" t="s">
        <v>6150</v>
      </c>
      <c r="E45" s="394" t="s">
        <v>4139</v>
      </c>
      <c r="F45" s="394" t="s">
        <v>9503</v>
      </c>
      <c r="G45" s="394" t="s">
        <v>7233</v>
      </c>
      <c r="H45" s="394" t="s">
        <v>7232</v>
      </c>
      <c r="I45" s="466">
        <v>200</v>
      </c>
      <c r="J45" s="471">
        <v>0.28999999999999998</v>
      </c>
      <c r="K45" s="469">
        <v>1</v>
      </c>
      <c r="L45" s="384">
        <v>2</v>
      </c>
      <c r="M45" s="385" t="s">
        <v>7319</v>
      </c>
      <c r="N45" s="382" t="s">
        <v>9799</v>
      </c>
      <c r="O45" s="386">
        <v>200</v>
      </c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  <c r="AA45" s="387"/>
      <c r="AB45" s="387"/>
      <c r="AC45" s="387"/>
      <c r="AD45" s="387"/>
    </row>
    <row r="46" spans="1:30" ht="16.2" thickBot="1" x14ac:dyDescent="0.35">
      <c r="A46" s="351" t="s">
        <v>7320</v>
      </c>
      <c r="B46" s="429" t="s">
        <v>6086</v>
      </c>
      <c r="C46" s="365" t="s">
        <v>6868</v>
      </c>
      <c r="D46" s="366" t="s">
        <v>6126</v>
      </c>
      <c r="E46" s="394" t="s">
        <v>4139</v>
      </c>
      <c r="F46" s="394" t="s">
        <v>7230</v>
      </c>
      <c r="G46" s="394" t="s">
        <v>7234</v>
      </c>
      <c r="H46" s="394" t="s">
        <v>7232</v>
      </c>
      <c r="I46" s="466">
        <v>300</v>
      </c>
      <c r="J46" s="471">
        <v>0.49</v>
      </c>
      <c r="K46" s="469">
        <v>2</v>
      </c>
      <c r="L46" s="384">
        <v>2</v>
      </c>
      <c r="M46" s="385" t="s">
        <v>7321</v>
      </c>
      <c r="N46" s="382" t="s">
        <v>9790</v>
      </c>
      <c r="O46" s="386">
        <v>600</v>
      </c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  <c r="AA46" s="387"/>
      <c r="AB46" s="387"/>
      <c r="AC46" s="387"/>
      <c r="AD46" s="387"/>
    </row>
    <row r="47" spans="1:30" ht="16.2" thickBot="1" x14ac:dyDescent="0.35">
      <c r="A47" s="351" t="s">
        <v>2463</v>
      </c>
      <c r="B47" s="429" t="s">
        <v>6086</v>
      </c>
      <c r="C47" s="365" t="s">
        <v>6868</v>
      </c>
      <c r="D47" s="348" t="s">
        <v>6150</v>
      </c>
      <c r="E47" s="394" t="s">
        <v>4139</v>
      </c>
      <c r="F47" s="394" t="s">
        <v>9503</v>
      </c>
      <c r="G47" s="394" t="s">
        <v>7233</v>
      </c>
      <c r="H47" s="394" t="s">
        <v>7232</v>
      </c>
      <c r="I47" s="467">
        <v>1.4</v>
      </c>
      <c r="J47" s="471">
        <v>0.99</v>
      </c>
      <c r="K47" s="469">
        <v>1</v>
      </c>
      <c r="L47" s="384">
        <v>2</v>
      </c>
      <c r="M47" s="385" t="s">
        <v>7322</v>
      </c>
      <c r="N47" s="382" t="s">
        <v>9789</v>
      </c>
      <c r="O47" s="383">
        <v>1.4</v>
      </c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/>
      <c r="AC47" s="387"/>
      <c r="AD47" s="387"/>
    </row>
    <row r="48" spans="1:30" ht="16.2" thickBot="1" x14ac:dyDescent="0.35">
      <c r="A48" s="351" t="s">
        <v>2137</v>
      </c>
      <c r="B48" s="420" t="s">
        <v>6089</v>
      </c>
      <c r="C48" s="365" t="s">
        <v>6868</v>
      </c>
      <c r="D48" s="366" t="s">
        <v>6126</v>
      </c>
      <c r="E48" s="394" t="s">
        <v>4139</v>
      </c>
      <c r="F48" s="394" t="s">
        <v>7230</v>
      </c>
      <c r="G48" s="394" t="s">
        <v>7233</v>
      </c>
      <c r="H48" s="394" t="s">
        <v>7232</v>
      </c>
      <c r="I48" s="466">
        <v>300</v>
      </c>
      <c r="J48" s="471">
        <v>0.49</v>
      </c>
      <c r="K48" s="469">
        <v>1</v>
      </c>
      <c r="L48" s="384">
        <v>2</v>
      </c>
      <c r="M48" s="385" t="s">
        <v>7323</v>
      </c>
      <c r="N48" s="382" t="s">
        <v>9783</v>
      </c>
      <c r="O48" s="386">
        <v>300</v>
      </c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  <c r="AA48" s="387"/>
      <c r="AB48" s="387"/>
      <c r="AC48" s="387"/>
      <c r="AD48" s="387"/>
    </row>
    <row r="49" spans="1:30" ht="16.2" thickBot="1" x14ac:dyDescent="0.35">
      <c r="A49" s="351" t="s">
        <v>2137</v>
      </c>
      <c r="B49" s="420" t="s">
        <v>6089</v>
      </c>
      <c r="C49" s="365" t="s">
        <v>6868</v>
      </c>
      <c r="D49" s="366" t="s">
        <v>6126</v>
      </c>
      <c r="E49" s="394" t="s">
        <v>4139</v>
      </c>
      <c r="F49" s="394" t="s">
        <v>7230</v>
      </c>
      <c r="G49" s="394" t="s">
        <v>7234</v>
      </c>
      <c r="H49" s="394" t="s">
        <v>7232</v>
      </c>
      <c r="I49" s="466">
        <v>300</v>
      </c>
      <c r="J49" s="471">
        <v>0.49</v>
      </c>
      <c r="K49" s="469">
        <v>1</v>
      </c>
      <c r="L49" s="384">
        <v>2</v>
      </c>
      <c r="M49" s="385" t="s">
        <v>7323</v>
      </c>
      <c r="N49" s="382" t="s">
        <v>9783</v>
      </c>
      <c r="O49" s="386">
        <v>300</v>
      </c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  <c r="AA49" s="387"/>
      <c r="AB49" s="387"/>
      <c r="AC49" s="387"/>
      <c r="AD49" s="387"/>
    </row>
    <row r="50" spans="1:30" ht="16.2" thickBot="1" x14ac:dyDescent="0.35">
      <c r="A50" s="351" t="s">
        <v>2137</v>
      </c>
      <c r="B50" s="420" t="s">
        <v>6089</v>
      </c>
      <c r="C50" s="365" t="s">
        <v>6868</v>
      </c>
      <c r="D50" s="366" t="s">
        <v>6126</v>
      </c>
      <c r="E50" s="394" t="s">
        <v>4139</v>
      </c>
      <c r="F50" s="394" t="s">
        <v>7230</v>
      </c>
      <c r="G50" s="394" t="s">
        <v>7239</v>
      </c>
      <c r="H50" s="394" t="s">
        <v>7232</v>
      </c>
      <c r="I50" s="466">
        <v>300</v>
      </c>
      <c r="J50" s="471">
        <v>0.49</v>
      </c>
      <c r="K50" s="469">
        <v>1</v>
      </c>
      <c r="L50" s="384">
        <v>2</v>
      </c>
      <c r="M50" s="385" t="s">
        <v>7323</v>
      </c>
      <c r="N50" s="382" t="s">
        <v>9783</v>
      </c>
      <c r="O50" s="386">
        <v>300</v>
      </c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  <c r="AA50" s="387"/>
      <c r="AB50" s="387"/>
      <c r="AC50" s="387"/>
      <c r="AD50" s="387"/>
    </row>
    <row r="51" spans="1:30" ht="16.2" thickBot="1" x14ac:dyDescent="0.35">
      <c r="A51" s="351" t="s">
        <v>9508</v>
      </c>
      <c r="B51" s="420" t="s">
        <v>6063</v>
      </c>
      <c r="C51" s="365" t="s">
        <v>6868</v>
      </c>
      <c r="D51" s="366" t="s">
        <v>6126</v>
      </c>
      <c r="E51" s="394" t="s">
        <v>4139</v>
      </c>
      <c r="F51" s="394" t="s">
        <v>7230</v>
      </c>
      <c r="G51" s="394" t="s">
        <v>7233</v>
      </c>
      <c r="H51" s="394" t="s">
        <v>7232</v>
      </c>
      <c r="I51" s="466">
        <v>500</v>
      </c>
      <c r="J51" s="471">
        <v>0.75</v>
      </c>
      <c r="K51" s="469">
        <v>1</v>
      </c>
      <c r="L51" s="384">
        <v>2</v>
      </c>
      <c r="M51" s="385" t="s">
        <v>9509</v>
      </c>
      <c r="N51" s="382" t="s">
        <v>9800</v>
      </c>
      <c r="O51" s="386">
        <v>500</v>
      </c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  <c r="AA51" s="387"/>
      <c r="AB51" s="387"/>
      <c r="AC51" s="387"/>
      <c r="AD51" s="387"/>
    </row>
    <row r="52" spans="1:30" ht="16.2" thickBot="1" x14ac:dyDescent="0.35">
      <c r="A52" s="351" t="s">
        <v>9508</v>
      </c>
      <c r="B52" s="420" t="s">
        <v>6063</v>
      </c>
      <c r="C52" s="365" t="s">
        <v>6868</v>
      </c>
      <c r="D52" s="366" t="s">
        <v>6126</v>
      </c>
      <c r="E52" s="394" t="s">
        <v>4139</v>
      </c>
      <c r="F52" s="394" t="s">
        <v>7230</v>
      </c>
      <c r="G52" s="394" t="s">
        <v>7239</v>
      </c>
      <c r="H52" s="394" t="s">
        <v>7232</v>
      </c>
      <c r="I52" s="466">
        <v>500</v>
      </c>
      <c r="J52" s="471">
        <v>0.75</v>
      </c>
      <c r="K52" s="469">
        <v>1</v>
      </c>
      <c r="L52" s="384">
        <v>2</v>
      </c>
      <c r="M52" s="385" t="s">
        <v>7326</v>
      </c>
      <c r="N52" s="382" t="s">
        <v>9800</v>
      </c>
      <c r="O52" s="386">
        <v>500</v>
      </c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  <c r="AA52" s="387"/>
      <c r="AB52" s="387"/>
      <c r="AC52" s="387"/>
      <c r="AD52" s="387"/>
    </row>
    <row r="53" spans="1:30" ht="16.2" thickBot="1" x14ac:dyDescent="0.35">
      <c r="A53" s="351" t="s">
        <v>7327</v>
      </c>
      <c r="B53" s="421" t="s">
        <v>6099</v>
      </c>
      <c r="C53" s="365" t="s">
        <v>6868</v>
      </c>
      <c r="D53" s="366" t="s">
        <v>6126</v>
      </c>
      <c r="E53" s="394" t="s">
        <v>4139</v>
      </c>
      <c r="F53" s="394" t="s">
        <v>7230</v>
      </c>
      <c r="G53" s="394" t="s">
        <v>7233</v>
      </c>
      <c r="H53" s="394" t="s">
        <v>7232</v>
      </c>
      <c r="I53" s="466">
        <v>300</v>
      </c>
      <c r="J53" s="471">
        <v>0.49</v>
      </c>
      <c r="K53" s="469">
        <v>1</v>
      </c>
      <c r="L53" s="384">
        <v>2</v>
      </c>
      <c r="M53" s="385" t="s">
        <v>7328</v>
      </c>
      <c r="N53" s="382" t="s">
        <v>9783</v>
      </c>
      <c r="O53" s="386">
        <v>300</v>
      </c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/>
      <c r="AC53" s="387"/>
      <c r="AD53" s="387"/>
    </row>
    <row r="54" spans="1:30" ht="16.2" thickBot="1" x14ac:dyDescent="0.35">
      <c r="A54" s="351" t="s">
        <v>7329</v>
      </c>
      <c r="B54" s="421" t="s">
        <v>6099</v>
      </c>
      <c r="C54" s="365" t="s">
        <v>6868</v>
      </c>
      <c r="D54" s="366" t="s">
        <v>6126</v>
      </c>
      <c r="E54" s="394" t="s">
        <v>4139</v>
      </c>
      <c r="F54" s="394" t="s">
        <v>7230</v>
      </c>
      <c r="G54" s="394" t="s">
        <v>7233</v>
      </c>
      <c r="H54" s="394" t="s">
        <v>7232</v>
      </c>
      <c r="I54" s="466">
        <v>700</v>
      </c>
      <c r="J54" s="471">
        <v>0.99</v>
      </c>
      <c r="K54" s="469">
        <v>2</v>
      </c>
      <c r="L54" s="384">
        <v>2</v>
      </c>
      <c r="M54" s="385" t="s">
        <v>7330</v>
      </c>
      <c r="N54" s="382" t="s">
        <v>9801</v>
      </c>
      <c r="O54" s="383">
        <v>1.4</v>
      </c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  <c r="AA54" s="387"/>
      <c r="AB54" s="387"/>
      <c r="AC54" s="387"/>
      <c r="AD54" s="387"/>
    </row>
    <row r="55" spans="1:30" ht="16.2" thickBot="1" x14ac:dyDescent="0.35">
      <c r="A55" s="351" t="s">
        <v>7331</v>
      </c>
      <c r="B55" s="421" t="s">
        <v>6099</v>
      </c>
      <c r="C55" s="365" t="s">
        <v>6868</v>
      </c>
      <c r="D55" s="366" t="s">
        <v>6126</v>
      </c>
      <c r="E55" s="394" t="s">
        <v>4139</v>
      </c>
      <c r="F55" s="394" t="s">
        <v>7230</v>
      </c>
      <c r="G55" s="394" t="s">
        <v>7233</v>
      </c>
      <c r="H55" s="394" t="s">
        <v>7232</v>
      </c>
      <c r="I55" s="466">
        <v>300</v>
      </c>
      <c r="J55" s="471">
        <v>0.49</v>
      </c>
      <c r="K55" s="469">
        <v>1</v>
      </c>
      <c r="L55" s="384">
        <v>2</v>
      </c>
      <c r="M55" s="385" t="s">
        <v>7332</v>
      </c>
      <c r="N55" s="382" t="s">
        <v>9783</v>
      </c>
      <c r="O55" s="386">
        <v>300</v>
      </c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/>
      <c r="AC55" s="387"/>
      <c r="AD55" s="387"/>
    </row>
    <row r="56" spans="1:30" ht="16.2" thickBot="1" x14ac:dyDescent="0.35">
      <c r="A56" s="351" t="s">
        <v>2463</v>
      </c>
      <c r="B56" s="421" t="s">
        <v>7111</v>
      </c>
      <c r="C56" s="365" t="s">
        <v>6868</v>
      </c>
      <c r="D56" s="366" t="s">
        <v>6126</v>
      </c>
      <c r="E56" s="394" t="s">
        <v>4139</v>
      </c>
      <c r="F56" s="394" t="s">
        <v>7230</v>
      </c>
      <c r="G56" s="394" t="s">
        <v>7233</v>
      </c>
      <c r="H56" s="394" t="s">
        <v>7232</v>
      </c>
      <c r="I56" s="466">
        <v>300</v>
      </c>
      <c r="J56" s="471">
        <v>0.49</v>
      </c>
      <c r="K56" s="469">
        <v>1</v>
      </c>
      <c r="L56" s="384">
        <v>2</v>
      </c>
      <c r="M56" s="385" t="s">
        <v>7333</v>
      </c>
      <c r="N56" s="382" t="s">
        <v>9783</v>
      </c>
      <c r="O56" s="386">
        <v>300</v>
      </c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  <c r="AA56" s="387"/>
      <c r="AB56" s="387"/>
      <c r="AC56" s="387"/>
      <c r="AD56" s="387"/>
    </row>
    <row r="57" spans="1:30" ht="16.2" thickBot="1" x14ac:dyDescent="0.35">
      <c r="A57" s="351" t="s">
        <v>7334</v>
      </c>
      <c r="B57" s="401" t="s">
        <v>5944</v>
      </c>
      <c r="C57" s="365" t="s">
        <v>6868</v>
      </c>
      <c r="D57" s="366" t="s">
        <v>6126</v>
      </c>
      <c r="E57" s="394" t="s">
        <v>4139</v>
      </c>
      <c r="F57" s="394" t="s">
        <v>7230</v>
      </c>
      <c r="G57" s="394" t="s">
        <v>7233</v>
      </c>
      <c r="H57" s="394" t="s">
        <v>7232</v>
      </c>
      <c r="I57" s="466">
        <v>300</v>
      </c>
      <c r="J57" s="471">
        <v>0.49</v>
      </c>
      <c r="K57" s="469">
        <v>1</v>
      </c>
      <c r="L57" s="384">
        <v>2</v>
      </c>
      <c r="M57" s="385" t="s">
        <v>7335</v>
      </c>
      <c r="N57" s="382" t="s">
        <v>9783</v>
      </c>
      <c r="O57" s="386">
        <v>300</v>
      </c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  <c r="AA57" s="387"/>
      <c r="AB57" s="387"/>
      <c r="AC57" s="387"/>
      <c r="AD57" s="387"/>
    </row>
    <row r="58" spans="1:30" ht="16.2" thickBot="1" x14ac:dyDescent="0.35">
      <c r="A58" s="351" t="s">
        <v>7336</v>
      </c>
      <c r="B58" s="402" t="s">
        <v>6094</v>
      </c>
      <c r="C58" s="365" t="s">
        <v>6868</v>
      </c>
      <c r="D58" s="366" t="s">
        <v>6126</v>
      </c>
      <c r="E58" s="394" t="s">
        <v>4139</v>
      </c>
      <c r="F58" s="394" t="s">
        <v>7230</v>
      </c>
      <c r="G58" s="394" t="s">
        <v>7233</v>
      </c>
      <c r="H58" s="394" t="s">
        <v>7232</v>
      </c>
      <c r="I58" s="466">
        <v>300</v>
      </c>
      <c r="J58" s="471">
        <v>0.49</v>
      </c>
      <c r="K58" s="469">
        <v>1</v>
      </c>
      <c r="L58" s="384">
        <v>2</v>
      </c>
      <c r="M58" s="385" t="s">
        <v>7337</v>
      </c>
      <c r="N58" s="382" t="s">
        <v>9783</v>
      </c>
      <c r="O58" s="386">
        <v>300</v>
      </c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  <c r="AA58" s="387"/>
      <c r="AB58" s="387"/>
      <c r="AC58" s="387"/>
      <c r="AD58" s="387"/>
    </row>
    <row r="59" spans="1:30" ht="16.2" thickBot="1" x14ac:dyDescent="0.35">
      <c r="A59" s="351" t="s">
        <v>7336</v>
      </c>
      <c r="B59" s="402" t="s">
        <v>6094</v>
      </c>
      <c r="C59" s="365" t="s">
        <v>6868</v>
      </c>
      <c r="D59" s="366" t="s">
        <v>6126</v>
      </c>
      <c r="E59" s="394" t="s">
        <v>4139</v>
      </c>
      <c r="F59" s="394" t="s">
        <v>9544</v>
      </c>
      <c r="G59" s="394" t="s">
        <v>7233</v>
      </c>
      <c r="H59" s="394" t="s">
        <v>7232</v>
      </c>
      <c r="I59" s="466">
        <v>300</v>
      </c>
      <c r="J59" s="471">
        <v>0.49</v>
      </c>
      <c r="K59" s="469">
        <v>1</v>
      </c>
      <c r="L59" s="384">
        <v>2</v>
      </c>
      <c r="M59" s="385" t="s">
        <v>7338</v>
      </c>
      <c r="N59" s="382" t="s">
        <v>9783</v>
      </c>
      <c r="O59" s="386">
        <v>300</v>
      </c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  <c r="AA59" s="387"/>
      <c r="AB59" s="387"/>
      <c r="AC59" s="387"/>
      <c r="AD59" s="387"/>
    </row>
    <row r="60" spans="1:30" ht="16.2" thickBot="1" x14ac:dyDescent="0.35">
      <c r="A60" s="351" t="s">
        <v>7339</v>
      </c>
      <c r="B60" s="411" t="s">
        <v>6087</v>
      </c>
      <c r="C60" s="365" t="s">
        <v>6868</v>
      </c>
      <c r="D60" s="366" t="s">
        <v>6126</v>
      </c>
      <c r="E60" s="394" t="s">
        <v>4139</v>
      </c>
      <c r="F60" s="394" t="s">
        <v>7230</v>
      </c>
      <c r="G60" s="394" t="s">
        <v>7233</v>
      </c>
      <c r="H60" s="394" t="s">
        <v>7232</v>
      </c>
      <c r="I60" s="466">
        <v>700</v>
      </c>
      <c r="J60" s="471">
        <v>0.75</v>
      </c>
      <c r="K60" s="469">
        <v>1</v>
      </c>
      <c r="L60" s="384">
        <v>2</v>
      </c>
      <c r="M60" s="385" t="s">
        <v>7340</v>
      </c>
      <c r="N60" s="382" t="s">
        <v>9798</v>
      </c>
      <c r="O60" s="386">
        <v>700</v>
      </c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7"/>
    </row>
    <row r="61" spans="1:30" ht="16.2" thickBot="1" x14ac:dyDescent="0.35">
      <c r="A61" s="351" t="s">
        <v>7339</v>
      </c>
      <c r="B61" s="411" t="s">
        <v>6087</v>
      </c>
      <c r="C61" s="365" t="s">
        <v>6868</v>
      </c>
      <c r="D61" s="366" t="s">
        <v>6126</v>
      </c>
      <c r="E61" s="394" t="s">
        <v>4139</v>
      </c>
      <c r="F61" s="394" t="s">
        <v>7230</v>
      </c>
      <c r="G61" s="394" t="s">
        <v>7234</v>
      </c>
      <c r="H61" s="394" t="s">
        <v>7232</v>
      </c>
      <c r="I61" s="466">
        <v>700</v>
      </c>
      <c r="J61" s="471">
        <v>0.75</v>
      </c>
      <c r="K61" s="469">
        <v>3</v>
      </c>
      <c r="L61" s="384">
        <v>2</v>
      </c>
      <c r="M61" s="385" t="s">
        <v>7340</v>
      </c>
      <c r="N61" s="382" t="s">
        <v>9786</v>
      </c>
      <c r="O61" s="383">
        <v>2.1</v>
      </c>
      <c r="P61" s="387"/>
      <c r="Q61" s="387"/>
      <c r="R61" s="387"/>
      <c r="S61" s="387"/>
      <c r="T61" s="387"/>
      <c r="U61" s="387"/>
      <c r="V61" s="387"/>
      <c r="W61" s="387"/>
      <c r="X61" s="387"/>
      <c r="Y61" s="387"/>
      <c r="Z61" s="387"/>
      <c r="AA61" s="387"/>
      <c r="AB61" s="387"/>
      <c r="AC61" s="387"/>
      <c r="AD61" s="387"/>
    </row>
    <row r="62" spans="1:30" ht="16.2" thickBot="1" x14ac:dyDescent="0.35">
      <c r="A62" s="351" t="s">
        <v>3194</v>
      </c>
      <c r="B62" s="411" t="s">
        <v>6087</v>
      </c>
      <c r="C62" s="365" t="s">
        <v>6868</v>
      </c>
      <c r="D62" s="366" t="s">
        <v>6126</v>
      </c>
      <c r="E62" s="394" t="s">
        <v>4139</v>
      </c>
      <c r="F62" s="394" t="s">
        <v>7230</v>
      </c>
      <c r="G62" s="394" t="s">
        <v>7233</v>
      </c>
      <c r="H62" s="394" t="s">
        <v>7232</v>
      </c>
      <c r="I62" s="467">
        <v>1.4</v>
      </c>
      <c r="J62" s="471">
        <v>2.4900000000000002</v>
      </c>
      <c r="K62" s="469">
        <v>2</v>
      </c>
      <c r="L62" s="384">
        <v>2</v>
      </c>
      <c r="M62" s="385" t="s">
        <v>3195</v>
      </c>
      <c r="N62" s="382" t="s">
        <v>9802</v>
      </c>
      <c r="O62" s="383">
        <v>2.8</v>
      </c>
      <c r="P62" s="387"/>
      <c r="Q62" s="387"/>
      <c r="R62" s="387"/>
      <c r="S62" s="387"/>
      <c r="T62" s="387"/>
      <c r="U62" s="387"/>
      <c r="V62" s="387"/>
      <c r="W62" s="387"/>
      <c r="X62" s="387"/>
      <c r="Y62" s="387"/>
      <c r="Z62" s="387"/>
      <c r="AA62" s="387"/>
      <c r="AB62" s="387"/>
      <c r="AC62" s="387"/>
      <c r="AD62" s="387"/>
    </row>
    <row r="63" spans="1:30" ht="16.2" thickBot="1" x14ac:dyDescent="0.35">
      <c r="A63" s="351" t="s">
        <v>3194</v>
      </c>
      <c r="B63" s="411" t="s">
        <v>6087</v>
      </c>
      <c r="C63" s="365" t="s">
        <v>6868</v>
      </c>
      <c r="D63" s="366" t="s">
        <v>6126</v>
      </c>
      <c r="E63" s="394" t="s">
        <v>4139</v>
      </c>
      <c r="F63" s="394" t="s">
        <v>7230</v>
      </c>
      <c r="G63" s="394" t="s">
        <v>7234</v>
      </c>
      <c r="H63" s="394" t="s">
        <v>7232</v>
      </c>
      <c r="I63" s="467">
        <v>1.4</v>
      </c>
      <c r="J63" s="471">
        <v>2.4900000000000002</v>
      </c>
      <c r="K63" s="469">
        <v>1</v>
      </c>
      <c r="L63" s="384">
        <v>2</v>
      </c>
      <c r="M63" s="385" t="s">
        <v>3195</v>
      </c>
      <c r="N63" s="382" t="s">
        <v>9789</v>
      </c>
      <c r="O63" s="383">
        <v>1.4</v>
      </c>
      <c r="P63" s="387"/>
      <c r="Q63" s="387"/>
      <c r="R63" s="387"/>
      <c r="S63" s="387"/>
      <c r="T63" s="387"/>
      <c r="U63" s="387"/>
      <c r="V63" s="387"/>
      <c r="W63" s="387"/>
      <c r="X63" s="387"/>
      <c r="Y63" s="387"/>
      <c r="Z63" s="387"/>
      <c r="AA63" s="387"/>
      <c r="AB63" s="387"/>
      <c r="AC63" s="387"/>
      <c r="AD63" s="387"/>
    </row>
    <row r="64" spans="1:30" ht="16.2" thickBot="1" x14ac:dyDescent="0.35">
      <c r="A64" s="351" t="s">
        <v>7341</v>
      </c>
      <c r="B64" s="403" t="s">
        <v>6880</v>
      </c>
      <c r="C64" s="365" t="s">
        <v>6868</v>
      </c>
      <c r="D64" s="366" t="s">
        <v>6126</v>
      </c>
      <c r="E64" s="394" t="s">
        <v>4139</v>
      </c>
      <c r="F64" s="394" t="s">
        <v>7230</v>
      </c>
      <c r="G64" s="394" t="s">
        <v>7233</v>
      </c>
      <c r="H64" s="394" t="s">
        <v>7232</v>
      </c>
      <c r="I64" s="466">
        <v>300</v>
      </c>
      <c r="J64" s="471">
        <v>0.49</v>
      </c>
      <c r="K64" s="469">
        <v>1</v>
      </c>
      <c r="L64" s="384">
        <v>2</v>
      </c>
      <c r="M64" s="385" t="s">
        <v>7342</v>
      </c>
      <c r="N64" s="382" t="s">
        <v>9783</v>
      </c>
      <c r="O64" s="386">
        <v>300</v>
      </c>
      <c r="P64" s="387"/>
      <c r="Q64" s="387"/>
      <c r="R64" s="387"/>
      <c r="S64" s="387"/>
      <c r="T64" s="387"/>
      <c r="U64" s="387"/>
      <c r="V64" s="387"/>
      <c r="W64" s="387"/>
      <c r="X64" s="387"/>
      <c r="Y64" s="387"/>
      <c r="Z64" s="387"/>
      <c r="AA64" s="387"/>
      <c r="AB64" s="387"/>
      <c r="AC64" s="387"/>
      <c r="AD64" s="387"/>
    </row>
    <row r="65" spans="1:30" ht="16.2" thickBot="1" x14ac:dyDescent="0.35">
      <c r="A65" s="351" t="s">
        <v>7343</v>
      </c>
      <c r="B65" s="415" t="s">
        <v>6886</v>
      </c>
      <c r="C65" s="365" t="s">
        <v>6868</v>
      </c>
      <c r="D65" s="366" t="s">
        <v>6126</v>
      </c>
      <c r="E65" s="394" t="s">
        <v>4139</v>
      </c>
      <c r="F65" s="394" t="s">
        <v>7230</v>
      </c>
      <c r="G65" s="394" t="s">
        <v>7234</v>
      </c>
      <c r="H65" s="394" t="s">
        <v>7232</v>
      </c>
      <c r="I65" s="466">
        <v>300</v>
      </c>
      <c r="J65" s="471">
        <v>0.49</v>
      </c>
      <c r="K65" s="469">
        <v>1</v>
      </c>
      <c r="L65" s="384">
        <v>2</v>
      </c>
      <c r="M65" s="385" t="s">
        <v>7344</v>
      </c>
      <c r="N65" s="382" t="s">
        <v>9783</v>
      </c>
      <c r="O65" s="386">
        <v>300</v>
      </c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  <c r="AA65" s="387"/>
      <c r="AB65" s="387"/>
      <c r="AC65" s="387"/>
      <c r="AD65" s="387"/>
    </row>
    <row r="66" spans="1:30" ht="16.2" thickBot="1" x14ac:dyDescent="0.35">
      <c r="A66" s="351" t="s">
        <v>7345</v>
      </c>
      <c r="B66" s="415" t="s">
        <v>6886</v>
      </c>
      <c r="C66" s="365" t="s">
        <v>6868</v>
      </c>
      <c r="D66" s="366" t="s">
        <v>6126</v>
      </c>
      <c r="E66" s="394" t="s">
        <v>4139</v>
      </c>
      <c r="F66" s="394" t="s">
        <v>7230</v>
      </c>
      <c r="G66" s="394" t="s">
        <v>7233</v>
      </c>
      <c r="H66" s="394" t="s">
        <v>7232</v>
      </c>
      <c r="I66" s="466">
        <v>300</v>
      </c>
      <c r="J66" s="471">
        <v>0.49</v>
      </c>
      <c r="K66" s="469">
        <v>1</v>
      </c>
      <c r="L66" s="384">
        <v>2</v>
      </c>
      <c r="M66" s="385" t="s">
        <v>7346</v>
      </c>
      <c r="N66" s="382" t="s">
        <v>9783</v>
      </c>
      <c r="O66" s="386">
        <v>300</v>
      </c>
      <c r="P66" s="387"/>
      <c r="Q66" s="387"/>
      <c r="R66" s="387"/>
      <c r="S66" s="387"/>
      <c r="T66" s="387"/>
      <c r="U66" s="387"/>
      <c r="V66" s="387"/>
      <c r="W66" s="387"/>
      <c r="X66" s="387"/>
      <c r="Y66" s="387"/>
      <c r="Z66" s="387"/>
      <c r="AA66" s="387"/>
      <c r="AB66" s="387"/>
      <c r="AC66" s="387"/>
      <c r="AD66" s="387"/>
    </row>
    <row r="67" spans="1:30" ht="16.2" thickBot="1" x14ac:dyDescent="0.35">
      <c r="A67" s="351" t="s">
        <v>7308</v>
      </c>
      <c r="B67" s="417" t="s">
        <v>6059</v>
      </c>
      <c r="C67" s="365" t="s">
        <v>6868</v>
      </c>
      <c r="D67" s="366" t="s">
        <v>6126</v>
      </c>
      <c r="E67" s="394" t="s">
        <v>4139</v>
      </c>
      <c r="F67" s="394" t="s">
        <v>7230</v>
      </c>
      <c r="G67" s="394" t="s">
        <v>7233</v>
      </c>
      <c r="H67" s="394" t="s">
        <v>7232</v>
      </c>
      <c r="I67" s="466">
        <v>500</v>
      </c>
      <c r="J67" s="471">
        <v>0.75</v>
      </c>
      <c r="K67" s="469">
        <v>2</v>
      </c>
      <c r="L67" s="384">
        <v>2</v>
      </c>
      <c r="M67" s="385" t="s">
        <v>7347</v>
      </c>
      <c r="N67" s="382" t="s">
        <v>9782</v>
      </c>
      <c r="O67" s="383">
        <v>1</v>
      </c>
      <c r="P67" s="387"/>
      <c r="Q67" s="387"/>
      <c r="R67" s="387"/>
      <c r="S67" s="387"/>
      <c r="T67" s="387"/>
      <c r="U67" s="387"/>
      <c r="V67" s="387"/>
      <c r="W67" s="387"/>
      <c r="X67" s="387"/>
      <c r="Y67" s="387"/>
      <c r="Z67" s="387"/>
      <c r="AA67" s="387"/>
      <c r="AB67" s="387"/>
      <c r="AC67" s="387"/>
      <c r="AD67" s="387"/>
    </row>
    <row r="68" spans="1:30" ht="16.2" thickBot="1" x14ac:dyDescent="0.35">
      <c r="A68" s="351" t="s">
        <v>7348</v>
      </c>
      <c r="B68" s="404" t="s">
        <v>6073</v>
      </c>
      <c r="C68" s="365" t="s">
        <v>6868</v>
      </c>
      <c r="D68" s="366" t="s">
        <v>6126</v>
      </c>
      <c r="E68" s="394" t="s">
        <v>4139</v>
      </c>
      <c r="F68" s="394" t="s">
        <v>7230</v>
      </c>
      <c r="G68" s="394" t="s">
        <v>7233</v>
      </c>
      <c r="H68" s="394" t="s">
        <v>7232</v>
      </c>
      <c r="I68" s="466">
        <v>500</v>
      </c>
      <c r="J68" s="471">
        <v>0.75</v>
      </c>
      <c r="K68" s="469">
        <v>1</v>
      </c>
      <c r="L68" s="384">
        <v>2</v>
      </c>
      <c r="M68" s="385" t="s">
        <v>7349</v>
      </c>
      <c r="N68" s="382" t="s">
        <v>9800</v>
      </c>
      <c r="O68" s="386">
        <v>500</v>
      </c>
      <c r="P68" s="387"/>
      <c r="Q68" s="387"/>
      <c r="R68" s="387"/>
      <c r="S68" s="387"/>
      <c r="T68" s="387"/>
      <c r="U68" s="387"/>
      <c r="V68" s="387"/>
      <c r="W68" s="387"/>
      <c r="X68" s="387"/>
      <c r="Y68" s="387"/>
      <c r="Z68" s="387"/>
      <c r="AA68" s="387"/>
      <c r="AB68" s="387"/>
      <c r="AC68" s="387"/>
      <c r="AD68" s="387"/>
    </row>
    <row r="69" spans="1:30" ht="16.2" thickBot="1" x14ac:dyDescent="0.35">
      <c r="A69" s="351" t="s">
        <v>7350</v>
      </c>
      <c r="B69" s="404" t="s">
        <v>6083</v>
      </c>
      <c r="C69" s="365" t="s">
        <v>6868</v>
      </c>
      <c r="D69" s="366" t="s">
        <v>6126</v>
      </c>
      <c r="E69" s="394" t="s">
        <v>4139</v>
      </c>
      <c r="F69" s="394" t="s">
        <v>7230</v>
      </c>
      <c r="G69" s="394" t="s">
        <v>7233</v>
      </c>
      <c r="H69" s="394" t="s">
        <v>7232</v>
      </c>
      <c r="I69" s="466">
        <v>300</v>
      </c>
      <c r="J69" s="471">
        <v>0.49</v>
      </c>
      <c r="K69" s="469">
        <v>1</v>
      </c>
      <c r="L69" s="384">
        <v>2</v>
      </c>
      <c r="M69" s="385" t="s">
        <v>7351</v>
      </c>
      <c r="N69" s="382" t="s">
        <v>9783</v>
      </c>
      <c r="O69" s="386">
        <v>300</v>
      </c>
      <c r="P69" s="387"/>
      <c r="Q69" s="387"/>
      <c r="R69" s="387"/>
      <c r="S69" s="387"/>
      <c r="T69" s="387"/>
      <c r="U69" s="387"/>
      <c r="V69" s="387"/>
      <c r="W69" s="387"/>
      <c r="X69" s="387"/>
      <c r="Y69" s="387"/>
      <c r="Z69" s="387"/>
      <c r="AA69" s="387"/>
      <c r="AB69" s="387"/>
      <c r="AC69" s="387"/>
      <c r="AD69" s="387"/>
    </row>
    <row r="70" spans="1:30" ht="16.2" thickBot="1" x14ac:dyDescent="0.35">
      <c r="A70" s="351" t="s">
        <v>6168</v>
      </c>
      <c r="B70" s="437" t="s">
        <v>6870</v>
      </c>
      <c r="C70" s="365" t="s">
        <v>6868</v>
      </c>
      <c r="D70" s="366" t="s">
        <v>6126</v>
      </c>
      <c r="E70" s="394" t="s">
        <v>4139</v>
      </c>
      <c r="F70" s="394" t="s">
        <v>7230</v>
      </c>
      <c r="G70" s="394" t="s">
        <v>7233</v>
      </c>
      <c r="H70" s="394" t="s">
        <v>7232</v>
      </c>
      <c r="I70" s="467">
        <v>1</v>
      </c>
      <c r="J70" s="471">
        <v>1.49</v>
      </c>
      <c r="K70" s="469">
        <v>2</v>
      </c>
      <c r="L70" s="384">
        <v>2</v>
      </c>
      <c r="M70" s="385" t="s">
        <v>7352</v>
      </c>
      <c r="N70" s="382" t="s">
        <v>9803</v>
      </c>
      <c r="O70" s="383">
        <v>2</v>
      </c>
      <c r="P70" s="387"/>
      <c r="Q70" s="387"/>
      <c r="R70" s="387"/>
      <c r="S70" s="387"/>
      <c r="T70" s="387"/>
      <c r="U70" s="387"/>
      <c r="V70" s="387"/>
      <c r="W70" s="387"/>
      <c r="X70" s="387"/>
      <c r="Y70" s="387"/>
      <c r="Z70" s="387"/>
      <c r="AA70" s="387"/>
      <c r="AB70" s="387"/>
      <c r="AC70" s="387"/>
      <c r="AD70" s="387"/>
    </row>
    <row r="71" spans="1:30" ht="16.2" thickBot="1" x14ac:dyDescent="0.35">
      <c r="A71" s="351" t="s">
        <v>7353</v>
      </c>
      <c r="B71" s="425" t="s">
        <v>6970</v>
      </c>
      <c r="C71" s="365" t="s">
        <v>6868</v>
      </c>
      <c r="D71" s="366" t="s">
        <v>6126</v>
      </c>
      <c r="E71" s="394" t="s">
        <v>4139</v>
      </c>
      <c r="F71" s="394" t="s">
        <v>7230</v>
      </c>
      <c r="G71" s="394" t="s">
        <v>7234</v>
      </c>
      <c r="H71" s="394" t="s">
        <v>7232</v>
      </c>
      <c r="I71" s="466">
        <v>300</v>
      </c>
      <c r="J71" s="471">
        <v>0.49</v>
      </c>
      <c r="K71" s="469">
        <v>1</v>
      </c>
      <c r="L71" s="384">
        <v>2</v>
      </c>
      <c r="M71" s="385" t="s">
        <v>7354</v>
      </c>
      <c r="N71" s="382" t="s">
        <v>9783</v>
      </c>
      <c r="O71" s="386">
        <v>300</v>
      </c>
      <c r="P71" s="387"/>
      <c r="Q71" s="387"/>
      <c r="R71" s="387"/>
      <c r="S71" s="387"/>
      <c r="T71" s="387"/>
      <c r="U71" s="387"/>
      <c r="V71" s="387"/>
      <c r="W71" s="387"/>
      <c r="X71" s="387"/>
      <c r="Y71" s="387"/>
      <c r="Z71" s="387"/>
      <c r="AA71" s="387"/>
      <c r="AB71" s="387"/>
      <c r="AC71" s="387"/>
      <c r="AD71" s="387"/>
    </row>
    <row r="72" spans="1:30" ht="16.2" thickBot="1" x14ac:dyDescent="0.35">
      <c r="A72" s="351" t="s">
        <v>7355</v>
      </c>
      <c r="B72" s="413" t="s">
        <v>7169</v>
      </c>
      <c r="C72" s="365" t="s">
        <v>6868</v>
      </c>
      <c r="D72" s="366" t="s">
        <v>6126</v>
      </c>
      <c r="E72" s="394" t="s">
        <v>4139</v>
      </c>
      <c r="F72" s="394" t="s">
        <v>7230</v>
      </c>
      <c r="G72" s="394" t="s">
        <v>7233</v>
      </c>
      <c r="H72" s="394" t="s">
        <v>7232</v>
      </c>
      <c r="I72" s="466">
        <v>500</v>
      </c>
      <c r="J72" s="471">
        <v>0.75</v>
      </c>
      <c r="K72" s="469">
        <v>1</v>
      </c>
      <c r="L72" s="384">
        <v>2</v>
      </c>
      <c r="M72" s="385" t="s">
        <v>7356</v>
      </c>
      <c r="N72" s="382" t="s">
        <v>9800</v>
      </c>
      <c r="O72" s="386">
        <v>500</v>
      </c>
      <c r="P72" s="387"/>
      <c r="Q72" s="387"/>
      <c r="R72" s="387"/>
      <c r="S72" s="387"/>
      <c r="T72" s="387"/>
      <c r="U72" s="387"/>
      <c r="V72" s="387"/>
      <c r="W72" s="387"/>
      <c r="X72" s="387"/>
      <c r="Y72" s="387"/>
      <c r="Z72" s="387"/>
      <c r="AA72" s="387"/>
      <c r="AB72" s="387"/>
      <c r="AC72" s="387"/>
      <c r="AD72" s="387"/>
    </row>
    <row r="73" spans="1:30" ht="16.2" thickBot="1" x14ac:dyDescent="0.35">
      <c r="A73" s="351" t="s">
        <v>2463</v>
      </c>
      <c r="B73" s="413" t="s">
        <v>7170</v>
      </c>
      <c r="C73" s="365" t="s">
        <v>6868</v>
      </c>
      <c r="D73" s="366" t="s">
        <v>6126</v>
      </c>
      <c r="E73" s="394" t="s">
        <v>4139</v>
      </c>
      <c r="F73" s="394" t="s">
        <v>7235</v>
      </c>
      <c r="G73" s="394" t="s">
        <v>7233</v>
      </c>
      <c r="H73" s="394" t="s">
        <v>7232</v>
      </c>
      <c r="I73" s="466">
        <v>300</v>
      </c>
      <c r="J73" s="471">
        <v>0.49</v>
      </c>
      <c r="K73" s="469">
        <v>1</v>
      </c>
      <c r="L73" s="384">
        <v>2</v>
      </c>
      <c r="M73" s="385" t="s">
        <v>7357</v>
      </c>
      <c r="N73" s="382" t="s">
        <v>9783</v>
      </c>
      <c r="O73" s="386">
        <v>300</v>
      </c>
      <c r="P73" s="387"/>
      <c r="Q73" s="387"/>
      <c r="R73" s="387"/>
      <c r="S73" s="387"/>
      <c r="T73" s="387"/>
      <c r="U73" s="387"/>
      <c r="V73" s="387"/>
      <c r="W73" s="387"/>
      <c r="X73" s="387"/>
      <c r="Y73" s="387"/>
      <c r="Z73" s="387"/>
      <c r="AA73" s="387"/>
      <c r="AB73" s="387"/>
      <c r="AC73" s="387"/>
      <c r="AD73" s="387"/>
    </row>
    <row r="74" spans="1:30" ht="16.2" thickBot="1" x14ac:dyDescent="0.35">
      <c r="A74" s="351" t="s">
        <v>9510</v>
      </c>
      <c r="B74" s="413" t="s">
        <v>7171</v>
      </c>
      <c r="C74" s="365" t="s">
        <v>6868</v>
      </c>
      <c r="D74" s="366" t="s">
        <v>6126</v>
      </c>
      <c r="E74" s="394" t="s">
        <v>4139</v>
      </c>
      <c r="F74" s="394" t="s">
        <v>7230</v>
      </c>
      <c r="G74" s="394" t="s">
        <v>7233</v>
      </c>
      <c r="H74" s="394" t="s">
        <v>7232</v>
      </c>
      <c r="I74" s="466">
        <v>500</v>
      </c>
      <c r="J74" s="471">
        <v>0.75</v>
      </c>
      <c r="K74" s="469">
        <v>1</v>
      </c>
      <c r="L74" s="384">
        <v>2</v>
      </c>
      <c r="M74" s="385" t="s">
        <v>9511</v>
      </c>
      <c r="N74" s="382" t="s">
        <v>9800</v>
      </c>
      <c r="O74" s="386">
        <v>500</v>
      </c>
      <c r="P74" s="387"/>
      <c r="Q74" s="387"/>
      <c r="R74" s="387"/>
      <c r="S74" s="387"/>
      <c r="T74" s="387"/>
      <c r="U74" s="387"/>
      <c r="V74" s="387"/>
      <c r="W74" s="387"/>
      <c r="X74" s="387"/>
      <c r="Y74" s="387"/>
      <c r="Z74" s="387"/>
      <c r="AA74" s="387"/>
      <c r="AB74" s="387"/>
      <c r="AC74" s="387"/>
      <c r="AD74" s="387"/>
    </row>
    <row r="75" spans="1:30" ht="16.2" thickBot="1" x14ac:dyDescent="0.35">
      <c r="A75" s="351" t="s">
        <v>7358</v>
      </c>
      <c r="B75" s="413" t="s">
        <v>7171</v>
      </c>
      <c r="C75" s="365" t="s">
        <v>6868</v>
      </c>
      <c r="D75" s="366" t="s">
        <v>6126</v>
      </c>
      <c r="E75" s="394" t="s">
        <v>4139</v>
      </c>
      <c r="F75" s="394" t="s">
        <v>7230</v>
      </c>
      <c r="G75" s="394" t="s">
        <v>7233</v>
      </c>
      <c r="H75" s="394" t="s">
        <v>7232</v>
      </c>
      <c r="I75" s="466">
        <v>500</v>
      </c>
      <c r="J75" s="471">
        <v>0.75</v>
      </c>
      <c r="K75" s="469">
        <v>1</v>
      </c>
      <c r="L75" s="384">
        <v>2</v>
      </c>
      <c r="M75" s="385" t="s">
        <v>7359</v>
      </c>
      <c r="N75" s="382" t="s">
        <v>9800</v>
      </c>
      <c r="O75" s="386">
        <v>500</v>
      </c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  <c r="AA75" s="387"/>
      <c r="AB75" s="387"/>
      <c r="AC75" s="387"/>
      <c r="AD75" s="387"/>
    </row>
    <row r="76" spans="1:30" ht="16.2" thickBot="1" x14ac:dyDescent="0.35">
      <c r="A76" s="351" t="s">
        <v>1561</v>
      </c>
      <c r="B76" s="413" t="s">
        <v>7171</v>
      </c>
      <c r="C76" s="365" t="s">
        <v>6868</v>
      </c>
      <c r="D76" s="366" t="s">
        <v>6126</v>
      </c>
      <c r="E76" s="394" t="s">
        <v>4139</v>
      </c>
      <c r="F76" s="394" t="s">
        <v>7230</v>
      </c>
      <c r="G76" s="394" t="s">
        <v>7233</v>
      </c>
      <c r="H76" s="394" t="s">
        <v>7232</v>
      </c>
      <c r="I76" s="466">
        <v>300</v>
      </c>
      <c r="J76" s="471">
        <v>0.49</v>
      </c>
      <c r="K76" s="469">
        <v>1</v>
      </c>
      <c r="L76" s="384">
        <v>2</v>
      </c>
      <c r="M76" s="385" t="s">
        <v>7360</v>
      </c>
      <c r="N76" s="382" t="s">
        <v>9783</v>
      </c>
      <c r="O76" s="386">
        <v>300</v>
      </c>
      <c r="P76" s="387"/>
      <c r="Q76" s="387"/>
      <c r="R76" s="387"/>
      <c r="S76" s="387"/>
      <c r="T76" s="387"/>
      <c r="U76" s="387"/>
      <c r="V76" s="387"/>
      <c r="W76" s="387"/>
      <c r="X76" s="387"/>
      <c r="Y76" s="387"/>
      <c r="Z76" s="387"/>
      <c r="AA76" s="387"/>
      <c r="AB76" s="387"/>
      <c r="AC76" s="387"/>
      <c r="AD76" s="387"/>
    </row>
    <row r="77" spans="1:30" ht="16.2" thickBot="1" x14ac:dyDescent="0.35">
      <c r="A77" s="351" t="s">
        <v>9499</v>
      </c>
      <c r="B77" s="447" t="s">
        <v>7362</v>
      </c>
      <c r="C77" s="365" t="s">
        <v>6868</v>
      </c>
      <c r="D77" s="366" t="s">
        <v>6126</v>
      </c>
      <c r="E77" s="394" t="s">
        <v>4139</v>
      </c>
      <c r="F77" s="394" t="s">
        <v>7230</v>
      </c>
      <c r="G77" s="394" t="s">
        <v>7234</v>
      </c>
      <c r="H77" s="394" t="s">
        <v>9500</v>
      </c>
      <c r="I77" s="467">
        <v>2.1</v>
      </c>
      <c r="J77" s="471">
        <v>2.99</v>
      </c>
      <c r="K77" s="469">
        <v>1</v>
      </c>
      <c r="L77" s="384">
        <v>3</v>
      </c>
      <c r="M77" s="385" t="s">
        <v>7364</v>
      </c>
      <c r="N77" s="382" t="s">
        <v>9788</v>
      </c>
      <c r="O77" s="383">
        <v>2.1</v>
      </c>
      <c r="P77" s="387"/>
      <c r="Q77" s="387"/>
      <c r="R77" s="387"/>
      <c r="S77" s="387"/>
      <c r="T77" s="387"/>
      <c r="U77" s="387"/>
      <c r="V77" s="387"/>
      <c r="W77" s="387"/>
      <c r="X77" s="387"/>
      <c r="Y77" s="387"/>
      <c r="Z77" s="387"/>
      <c r="AA77" s="387"/>
      <c r="AB77" s="387"/>
      <c r="AC77" s="387"/>
      <c r="AD77" s="387"/>
    </row>
    <row r="78" spans="1:30" ht="16.2" thickBot="1" x14ac:dyDescent="0.35">
      <c r="A78" s="351" t="s">
        <v>7365</v>
      </c>
      <c r="B78" s="441" t="s">
        <v>6971</v>
      </c>
      <c r="C78" s="365" t="s">
        <v>6868</v>
      </c>
      <c r="D78" s="366" t="s">
        <v>6126</v>
      </c>
      <c r="E78" s="394" t="s">
        <v>4139</v>
      </c>
      <c r="F78" s="394" t="s">
        <v>7230</v>
      </c>
      <c r="G78" s="394" t="s">
        <v>7234</v>
      </c>
      <c r="H78" s="394" t="s">
        <v>7232</v>
      </c>
      <c r="I78" s="466">
        <v>700</v>
      </c>
      <c r="J78" s="471">
        <v>0.99</v>
      </c>
      <c r="K78" s="469">
        <v>1</v>
      </c>
      <c r="L78" s="384">
        <v>3</v>
      </c>
      <c r="M78" s="385" t="s">
        <v>7366</v>
      </c>
      <c r="N78" s="382" t="s">
        <v>9798</v>
      </c>
      <c r="O78" s="386">
        <v>700</v>
      </c>
      <c r="P78" s="387"/>
      <c r="Q78" s="387"/>
      <c r="R78" s="387"/>
      <c r="S78" s="387"/>
      <c r="T78" s="387"/>
      <c r="U78" s="387"/>
      <c r="V78" s="387"/>
      <c r="W78" s="387"/>
      <c r="X78" s="387"/>
      <c r="Y78" s="387"/>
      <c r="Z78" s="387"/>
      <c r="AA78" s="387"/>
      <c r="AB78" s="387"/>
      <c r="AC78" s="387"/>
      <c r="AD78" s="387"/>
    </row>
    <row r="79" spans="1:30" ht="16.2" thickBot="1" x14ac:dyDescent="0.35">
      <c r="A79" s="351" t="s">
        <v>7367</v>
      </c>
      <c r="B79" s="419" t="s">
        <v>6075</v>
      </c>
      <c r="C79" s="365" t="s">
        <v>6868</v>
      </c>
      <c r="D79" s="366" t="s">
        <v>6126</v>
      </c>
      <c r="E79" s="394" t="s">
        <v>4139</v>
      </c>
      <c r="F79" s="394" t="s">
        <v>7230</v>
      </c>
      <c r="G79" s="394" t="s">
        <v>7233</v>
      </c>
      <c r="H79" s="394" t="s">
        <v>7232</v>
      </c>
      <c r="I79" s="466">
        <v>300</v>
      </c>
      <c r="J79" s="471">
        <v>0.49</v>
      </c>
      <c r="K79" s="469">
        <v>1</v>
      </c>
      <c r="L79" s="384">
        <v>3</v>
      </c>
      <c r="M79" s="385" t="s">
        <v>7368</v>
      </c>
      <c r="N79" s="382" t="s">
        <v>9783</v>
      </c>
      <c r="O79" s="386">
        <v>300</v>
      </c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  <c r="AA79" s="387"/>
      <c r="AB79" s="387"/>
      <c r="AC79" s="387"/>
      <c r="AD79" s="387"/>
    </row>
    <row r="80" spans="1:30" ht="16.2" thickBot="1" x14ac:dyDescent="0.35">
      <c r="A80" s="351" t="s">
        <v>9804</v>
      </c>
      <c r="B80" s="406" t="s">
        <v>6969</v>
      </c>
      <c r="C80" s="365" t="s">
        <v>6868</v>
      </c>
      <c r="D80" s="366" t="s">
        <v>6126</v>
      </c>
      <c r="E80" s="394" t="s">
        <v>4139</v>
      </c>
      <c r="F80" s="394" t="s">
        <v>7230</v>
      </c>
      <c r="G80" s="394" t="s">
        <v>7233</v>
      </c>
      <c r="H80" s="394" t="s">
        <v>7232</v>
      </c>
      <c r="I80" s="466">
        <v>700</v>
      </c>
      <c r="J80" s="471">
        <v>0.99</v>
      </c>
      <c r="K80" s="469">
        <v>1</v>
      </c>
      <c r="L80" s="384">
        <v>3</v>
      </c>
      <c r="M80" s="385" t="s">
        <v>9805</v>
      </c>
      <c r="N80" s="382" t="s">
        <v>9798</v>
      </c>
      <c r="O80" s="386">
        <v>700</v>
      </c>
      <c r="P80" s="387"/>
      <c r="Q80" s="387"/>
      <c r="R80" s="387"/>
      <c r="S80" s="387"/>
      <c r="T80" s="387"/>
      <c r="U80" s="387"/>
      <c r="V80" s="387"/>
      <c r="W80" s="387"/>
      <c r="X80" s="387"/>
      <c r="Y80" s="387"/>
      <c r="Z80" s="387"/>
      <c r="AA80" s="387"/>
      <c r="AB80" s="387"/>
      <c r="AC80" s="387"/>
      <c r="AD80" s="387"/>
    </row>
    <row r="81" spans="1:30" ht="16.2" thickBot="1" x14ac:dyDescent="0.35">
      <c r="A81" s="351" t="s">
        <v>9512</v>
      </c>
      <c r="B81" s="393" t="s">
        <v>6100</v>
      </c>
      <c r="C81" s="365" t="s">
        <v>6868</v>
      </c>
      <c r="D81" s="366" t="s">
        <v>6126</v>
      </c>
      <c r="E81" s="394" t="s">
        <v>4139</v>
      </c>
      <c r="F81" s="394" t="s">
        <v>7230</v>
      </c>
      <c r="G81" s="394" t="s">
        <v>7234</v>
      </c>
      <c r="H81" s="394" t="s">
        <v>7232</v>
      </c>
      <c r="I81" s="466">
        <v>300</v>
      </c>
      <c r="J81" s="471">
        <v>0.49</v>
      </c>
      <c r="K81" s="469">
        <v>1</v>
      </c>
      <c r="L81" s="384">
        <v>3</v>
      </c>
      <c r="M81" s="385" t="s">
        <v>9513</v>
      </c>
      <c r="N81" s="382" t="s">
        <v>9783</v>
      </c>
      <c r="O81" s="386">
        <v>300</v>
      </c>
      <c r="P81" s="387"/>
      <c r="Q81" s="387"/>
      <c r="R81" s="387"/>
      <c r="S81" s="387"/>
      <c r="T81" s="387"/>
      <c r="U81" s="387"/>
      <c r="V81" s="387"/>
      <c r="W81" s="387"/>
      <c r="X81" s="387"/>
      <c r="Y81" s="387"/>
      <c r="Z81" s="387"/>
      <c r="AA81" s="387"/>
      <c r="AB81" s="387"/>
      <c r="AC81" s="387"/>
      <c r="AD81" s="387"/>
    </row>
    <row r="82" spans="1:30" ht="16.2" thickBot="1" x14ac:dyDescent="0.35">
      <c r="A82" s="351" t="s">
        <v>7369</v>
      </c>
      <c r="B82" s="427" t="s">
        <v>1102</v>
      </c>
      <c r="C82" s="365" t="s">
        <v>6868</v>
      </c>
      <c r="D82" s="366" t="s">
        <v>6126</v>
      </c>
      <c r="E82" s="394" t="s">
        <v>4139</v>
      </c>
      <c r="F82" s="394" t="s">
        <v>7230</v>
      </c>
      <c r="G82" s="394" t="s">
        <v>7233</v>
      </c>
      <c r="H82" s="394" t="s">
        <v>7232</v>
      </c>
      <c r="I82" s="466">
        <v>300</v>
      </c>
      <c r="J82" s="471">
        <v>0.49</v>
      </c>
      <c r="K82" s="469">
        <v>1</v>
      </c>
      <c r="L82" s="384">
        <v>3</v>
      </c>
      <c r="M82" s="385" t="s">
        <v>7370</v>
      </c>
      <c r="N82" s="382" t="s">
        <v>9783</v>
      </c>
      <c r="O82" s="386">
        <v>300</v>
      </c>
      <c r="P82" s="387"/>
      <c r="Q82" s="387"/>
      <c r="R82" s="387"/>
      <c r="S82" s="387"/>
      <c r="T82" s="387"/>
      <c r="U82" s="387"/>
      <c r="V82" s="387"/>
      <c r="W82" s="387"/>
      <c r="X82" s="387"/>
      <c r="Y82" s="387"/>
      <c r="Z82" s="387"/>
      <c r="AA82" s="387"/>
      <c r="AB82" s="387"/>
      <c r="AC82" s="387"/>
      <c r="AD82" s="387"/>
    </row>
    <row r="83" spans="1:30" ht="16.2" thickBot="1" x14ac:dyDescent="0.35">
      <c r="A83" s="351" t="s">
        <v>9514</v>
      </c>
      <c r="B83" s="422" t="s">
        <v>1106</v>
      </c>
      <c r="C83" s="365" t="s">
        <v>6868</v>
      </c>
      <c r="D83" s="366" t="s">
        <v>6126</v>
      </c>
      <c r="E83" s="394" t="s">
        <v>4139</v>
      </c>
      <c r="F83" s="394" t="s">
        <v>7230</v>
      </c>
      <c r="G83" s="394" t="s">
        <v>7234</v>
      </c>
      <c r="H83" s="394" t="s">
        <v>7232</v>
      </c>
      <c r="I83" s="467">
        <v>1</v>
      </c>
      <c r="J83" s="471">
        <v>1.49</v>
      </c>
      <c r="K83" s="469">
        <v>1</v>
      </c>
      <c r="L83" s="384">
        <v>3</v>
      </c>
      <c r="M83" s="385" t="s">
        <v>9515</v>
      </c>
      <c r="N83" s="382" t="s">
        <v>9806</v>
      </c>
      <c r="O83" s="383">
        <v>1</v>
      </c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  <c r="AA83" s="387"/>
      <c r="AB83" s="387"/>
      <c r="AC83" s="387"/>
      <c r="AD83" s="387"/>
    </row>
    <row r="84" spans="1:30" ht="16.2" thickBot="1" x14ac:dyDescent="0.35">
      <c r="A84" s="351" t="s">
        <v>7371</v>
      </c>
      <c r="B84" s="422" t="s">
        <v>1106</v>
      </c>
      <c r="C84" s="365" t="s">
        <v>6868</v>
      </c>
      <c r="D84" s="366" t="s">
        <v>6126</v>
      </c>
      <c r="E84" s="394" t="s">
        <v>4139</v>
      </c>
      <c r="F84" s="394" t="s">
        <v>7230</v>
      </c>
      <c r="G84" s="394" t="s">
        <v>7233</v>
      </c>
      <c r="H84" s="394" t="s">
        <v>7232</v>
      </c>
      <c r="I84" s="466">
        <v>300</v>
      </c>
      <c r="J84" s="471">
        <v>0.49</v>
      </c>
      <c r="K84" s="469">
        <v>2</v>
      </c>
      <c r="L84" s="384">
        <v>3</v>
      </c>
      <c r="M84" s="385" t="s">
        <v>7372</v>
      </c>
      <c r="N84" s="382" t="s">
        <v>9790</v>
      </c>
      <c r="O84" s="386">
        <v>600</v>
      </c>
      <c r="P84" s="387"/>
      <c r="Q84" s="387"/>
      <c r="R84" s="387"/>
      <c r="S84" s="387"/>
      <c r="T84" s="387"/>
      <c r="U84" s="387"/>
      <c r="V84" s="387"/>
      <c r="W84" s="387"/>
      <c r="X84" s="387"/>
      <c r="Y84" s="387"/>
      <c r="Z84" s="387"/>
      <c r="AA84" s="387"/>
      <c r="AB84" s="387"/>
      <c r="AC84" s="387"/>
      <c r="AD84" s="387"/>
    </row>
    <row r="85" spans="1:30" ht="16.2" thickBot="1" x14ac:dyDescent="0.35">
      <c r="A85" s="351" t="s">
        <v>7371</v>
      </c>
      <c r="B85" s="422" t="s">
        <v>1106</v>
      </c>
      <c r="C85" s="365" t="s">
        <v>6868</v>
      </c>
      <c r="D85" s="366" t="s">
        <v>6126</v>
      </c>
      <c r="E85" s="394" t="s">
        <v>4139</v>
      </c>
      <c r="F85" s="394" t="s">
        <v>7230</v>
      </c>
      <c r="G85" s="394" t="s">
        <v>7234</v>
      </c>
      <c r="H85" s="394" t="s">
        <v>7232</v>
      </c>
      <c r="I85" s="466">
        <v>300</v>
      </c>
      <c r="J85" s="471">
        <v>0.49</v>
      </c>
      <c r="K85" s="469">
        <v>1</v>
      </c>
      <c r="L85" s="384">
        <v>3</v>
      </c>
      <c r="M85" s="385" t="s">
        <v>9516</v>
      </c>
      <c r="N85" s="382" t="s">
        <v>9783</v>
      </c>
      <c r="O85" s="386">
        <v>300</v>
      </c>
      <c r="P85" s="387"/>
      <c r="Q85" s="387"/>
      <c r="R85" s="387"/>
      <c r="S85" s="387"/>
      <c r="T85" s="387"/>
      <c r="U85" s="387"/>
      <c r="V85" s="387"/>
      <c r="W85" s="387"/>
      <c r="X85" s="387"/>
      <c r="Y85" s="387"/>
      <c r="Z85" s="387"/>
      <c r="AA85" s="387"/>
      <c r="AB85" s="387"/>
      <c r="AC85" s="387"/>
      <c r="AD85" s="387"/>
    </row>
    <row r="86" spans="1:30" ht="16.2" thickBot="1" x14ac:dyDescent="0.35">
      <c r="A86" s="351" t="s">
        <v>7373</v>
      </c>
      <c r="B86" s="425" t="s">
        <v>1108</v>
      </c>
      <c r="C86" s="365" t="s">
        <v>6868</v>
      </c>
      <c r="D86" s="366" t="s">
        <v>6126</v>
      </c>
      <c r="E86" s="394" t="s">
        <v>4139</v>
      </c>
      <c r="F86" s="394" t="s">
        <v>7230</v>
      </c>
      <c r="G86" s="394" t="s">
        <v>7234</v>
      </c>
      <c r="H86" s="394" t="s">
        <v>7232</v>
      </c>
      <c r="I86" s="466">
        <v>700</v>
      </c>
      <c r="J86" s="471">
        <v>0.99</v>
      </c>
      <c r="K86" s="469">
        <v>2</v>
      </c>
      <c r="L86" s="384">
        <v>3</v>
      </c>
      <c r="M86" s="385" t="s">
        <v>7374</v>
      </c>
      <c r="N86" s="382" t="s">
        <v>9801</v>
      </c>
      <c r="O86" s="383">
        <v>1.4</v>
      </c>
      <c r="P86" s="387"/>
      <c r="Q86" s="387"/>
      <c r="R86" s="387"/>
      <c r="S86" s="387"/>
      <c r="T86" s="387"/>
      <c r="U86" s="387"/>
      <c r="V86" s="387"/>
      <c r="W86" s="387"/>
      <c r="X86" s="387"/>
      <c r="Y86" s="387"/>
      <c r="Z86" s="387"/>
      <c r="AA86" s="387"/>
      <c r="AB86" s="387"/>
      <c r="AC86" s="387"/>
      <c r="AD86" s="387"/>
    </row>
    <row r="87" spans="1:30" ht="16.2" thickBot="1" x14ac:dyDescent="0.35">
      <c r="A87" s="351" t="s">
        <v>7375</v>
      </c>
      <c r="B87" s="345" t="s">
        <v>6879</v>
      </c>
      <c r="C87" s="365" t="s">
        <v>6868</v>
      </c>
      <c r="D87" s="366" t="s">
        <v>6126</v>
      </c>
      <c r="E87" s="394" t="s">
        <v>4139</v>
      </c>
      <c r="F87" s="394" t="s">
        <v>7230</v>
      </c>
      <c r="G87" s="394" t="s">
        <v>7233</v>
      </c>
      <c r="H87" s="394" t="s">
        <v>7232</v>
      </c>
      <c r="I87" s="466">
        <v>300</v>
      </c>
      <c r="J87" s="471">
        <v>0.49</v>
      </c>
      <c r="K87" s="469">
        <v>1</v>
      </c>
      <c r="L87" s="384">
        <v>3</v>
      </c>
      <c r="M87" s="385" t="s">
        <v>7376</v>
      </c>
      <c r="N87" s="382" t="s">
        <v>9783</v>
      </c>
      <c r="O87" s="386">
        <v>300</v>
      </c>
      <c r="P87" s="387"/>
      <c r="Q87" s="387"/>
      <c r="R87" s="387"/>
      <c r="S87" s="387"/>
      <c r="T87" s="387"/>
      <c r="U87" s="387"/>
      <c r="V87" s="387"/>
      <c r="W87" s="387"/>
      <c r="X87" s="387"/>
      <c r="Y87" s="387"/>
      <c r="Z87" s="387"/>
      <c r="AA87" s="387"/>
      <c r="AB87" s="387"/>
      <c r="AC87" s="387"/>
      <c r="AD87" s="387"/>
    </row>
    <row r="88" spans="1:30" ht="16.2" thickBot="1" x14ac:dyDescent="0.35">
      <c r="A88" s="351" t="s">
        <v>7377</v>
      </c>
      <c r="B88" s="345" t="s">
        <v>6879</v>
      </c>
      <c r="C88" s="365" t="s">
        <v>6868</v>
      </c>
      <c r="D88" s="366" t="s">
        <v>6126</v>
      </c>
      <c r="E88" s="394" t="s">
        <v>4139</v>
      </c>
      <c r="F88" s="394" t="s">
        <v>7230</v>
      </c>
      <c r="G88" s="394" t="s">
        <v>7233</v>
      </c>
      <c r="H88" s="394" t="s">
        <v>7232</v>
      </c>
      <c r="I88" s="467">
        <v>1.4</v>
      </c>
      <c r="J88" s="471">
        <v>1.99</v>
      </c>
      <c r="K88" s="469">
        <v>1</v>
      </c>
      <c r="L88" s="384">
        <v>3</v>
      </c>
      <c r="M88" s="385" t="s">
        <v>7378</v>
      </c>
      <c r="N88" s="382" t="s">
        <v>9789</v>
      </c>
      <c r="O88" s="383">
        <v>1.4</v>
      </c>
      <c r="P88" s="387"/>
      <c r="Q88" s="387"/>
      <c r="R88" s="387"/>
      <c r="S88" s="387"/>
      <c r="T88" s="387"/>
      <c r="U88" s="387"/>
      <c r="V88" s="387"/>
      <c r="W88" s="387"/>
      <c r="X88" s="387"/>
      <c r="Y88" s="387"/>
      <c r="Z88" s="387"/>
      <c r="AA88" s="387"/>
      <c r="AB88" s="387"/>
      <c r="AC88" s="387"/>
      <c r="AD88" s="387"/>
    </row>
    <row r="89" spans="1:30" ht="16.2" thickBot="1" x14ac:dyDescent="0.35">
      <c r="A89" s="351" t="s">
        <v>7379</v>
      </c>
      <c r="B89" s="398" t="s">
        <v>6082</v>
      </c>
      <c r="C89" s="365" t="s">
        <v>6868</v>
      </c>
      <c r="D89" s="366" t="s">
        <v>6126</v>
      </c>
      <c r="E89" s="394" t="s">
        <v>4139</v>
      </c>
      <c r="F89" s="394" t="s">
        <v>7230</v>
      </c>
      <c r="G89" s="394" t="s">
        <v>7234</v>
      </c>
      <c r="H89" s="394" t="s">
        <v>7232</v>
      </c>
      <c r="I89" s="466">
        <v>300</v>
      </c>
      <c r="J89" s="471">
        <v>0.49</v>
      </c>
      <c r="K89" s="469">
        <v>2</v>
      </c>
      <c r="L89" s="384">
        <v>3</v>
      </c>
      <c r="M89" s="385" t="s">
        <v>7380</v>
      </c>
      <c r="N89" s="382" t="s">
        <v>9790</v>
      </c>
      <c r="O89" s="386">
        <v>600</v>
      </c>
      <c r="P89" s="387"/>
      <c r="Q89" s="387"/>
      <c r="R89" s="387"/>
      <c r="S89" s="387"/>
      <c r="T89" s="387"/>
      <c r="U89" s="387"/>
      <c r="V89" s="387"/>
      <c r="W89" s="387"/>
      <c r="X89" s="387"/>
      <c r="Y89" s="387"/>
      <c r="Z89" s="387"/>
      <c r="AA89" s="387"/>
      <c r="AB89" s="387"/>
      <c r="AC89" s="387"/>
      <c r="AD89" s="387"/>
    </row>
    <row r="90" spans="1:30" ht="16.2" thickBot="1" x14ac:dyDescent="0.35">
      <c r="A90" s="351" t="s">
        <v>7381</v>
      </c>
      <c r="B90" s="393" t="s">
        <v>6067</v>
      </c>
      <c r="C90" s="365" t="s">
        <v>6868</v>
      </c>
      <c r="D90" s="366" t="s">
        <v>6126</v>
      </c>
      <c r="E90" s="394" t="s">
        <v>4139</v>
      </c>
      <c r="F90" s="394" t="s">
        <v>7230</v>
      </c>
      <c r="G90" s="394" t="s">
        <v>7233</v>
      </c>
      <c r="H90" s="394" t="s">
        <v>7232</v>
      </c>
      <c r="I90" s="466">
        <v>300</v>
      </c>
      <c r="J90" s="471">
        <v>0.49</v>
      </c>
      <c r="K90" s="469">
        <v>1</v>
      </c>
      <c r="L90" s="384">
        <v>3</v>
      </c>
      <c r="M90" s="385" t="s">
        <v>7382</v>
      </c>
      <c r="N90" s="382" t="s">
        <v>9783</v>
      </c>
      <c r="O90" s="386">
        <v>300</v>
      </c>
      <c r="P90" s="387"/>
      <c r="Q90" s="387"/>
      <c r="R90" s="387"/>
      <c r="S90" s="387"/>
      <c r="T90" s="387"/>
      <c r="U90" s="387"/>
      <c r="V90" s="387"/>
      <c r="W90" s="387"/>
      <c r="X90" s="387"/>
      <c r="Y90" s="387"/>
      <c r="Z90" s="387"/>
      <c r="AA90" s="387"/>
      <c r="AB90" s="387"/>
      <c r="AC90" s="387"/>
      <c r="AD90" s="387"/>
    </row>
    <row r="91" spans="1:30" ht="16.2" thickBot="1" x14ac:dyDescent="0.35">
      <c r="A91" s="351" t="s">
        <v>7381</v>
      </c>
      <c r="B91" s="393" t="s">
        <v>6067</v>
      </c>
      <c r="C91" s="365" t="s">
        <v>6868</v>
      </c>
      <c r="D91" s="366" t="s">
        <v>6126</v>
      </c>
      <c r="E91" s="394" t="s">
        <v>4139</v>
      </c>
      <c r="F91" s="394" t="s">
        <v>7230</v>
      </c>
      <c r="G91" s="394" t="s">
        <v>7234</v>
      </c>
      <c r="H91" s="394" t="s">
        <v>7232</v>
      </c>
      <c r="I91" s="466">
        <v>300</v>
      </c>
      <c r="J91" s="471">
        <v>0.49</v>
      </c>
      <c r="K91" s="469">
        <v>1</v>
      </c>
      <c r="L91" s="384">
        <v>3</v>
      </c>
      <c r="M91" s="385" t="s">
        <v>7382</v>
      </c>
      <c r="N91" s="382" t="s">
        <v>9783</v>
      </c>
      <c r="O91" s="386">
        <v>300</v>
      </c>
      <c r="P91" s="387"/>
      <c r="Q91" s="387"/>
      <c r="R91" s="387"/>
      <c r="S91" s="387"/>
      <c r="T91" s="387"/>
      <c r="U91" s="387"/>
      <c r="V91" s="387"/>
      <c r="W91" s="387"/>
      <c r="X91" s="387"/>
      <c r="Y91" s="387"/>
      <c r="Z91" s="387"/>
      <c r="AA91" s="387"/>
      <c r="AB91" s="387"/>
      <c r="AC91" s="387"/>
      <c r="AD91" s="387"/>
    </row>
    <row r="92" spans="1:30" ht="16.2" thickBot="1" x14ac:dyDescent="0.35">
      <c r="A92" s="351" t="s">
        <v>7383</v>
      </c>
      <c r="B92" s="399" t="s">
        <v>1123</v>
      </c>
      <c r="C92" s="365" t="s">
        <v>6868</v>
      </c>
      <c r="D92" s="366" t="s">
        <v>6126</v>
      </c>
      <c r="E92" s="394" t="s">
        <v>4139</v>
      </c>
      <c r="F92" s="394" t="s">
        <v>7230</v>
      </c>
      <c r="G92" s="394" t="s">
        <v>7234</v>
      </c>
      <c r="H92" s="394" t="s">
        <v>7232</v>
      </c>
      <c r="I92" s="466">
        <v>300</v>
      </c>
      <c r="J92" s="471">
        <v>0.49</v>
      </c>
      <c r="K92" s="469">
        <v>1</v>
      </c>
      <c r="L92" s="384">
        <v>3</v>
      </c>
      <c r="M92" s="385" t="s">
        <v>7384</v>
      </c>
      <c r="N92" s="382" t="s">
        <v>9783</v>
      </c>
      <c r="O92" s="386">
        <v>300</v>
      </c>
      <c r="P92" s="387"/>
      <c r="Q92" s="387"/>
      <c r="R92" s="387"/>
      <c r="S92" s="387"/>
      <c r="T92" s="387"/>
      <c r="U92" s="387"/>
      <c r="V92" s="387"/>
      <c r="W92" s="387"/>
      <c r="X92" s="387"/>
      <c r="Y92" s="387"/>
      <c r="Z92" s="387"/>
      <c r="AA92" s="387"/>
      <c r="AB92" s="387"/>
      <c r="AC92" s="387"/>
      <c r="AD92" s="387"/>
    </row>
    <row r="93" spans="1:30" ht="16.2" thickBot="1" x14ac:dyDescent="0.35">
      <c r="A93" s="351" t="s">
        <v>7383</v>
      </c>
      <c r="B93" s="399" t="s">
        <v>1123</v>
      </c>
      <c r="C93" s="365" t="s">
        <v>6868</v>
      </c>
      <c r="D93" s="366" t="s">
        <v>6126</v>
      </c>
      <c r="E93" s="394" t="s">
        <v>4139</v>
      </c>
      <c r="F93" s="394" t="s">
        <v>7230</v>
      </c>
      <c r="G93" s="394" t="s">
        <v>7233</v>
      </c>
      <c r="H93" s="394" t="s">
        <v>7232</v>
      </c>
      <c r="I93" s="466">
        <v>300</v>
      </c>
      <c r="J93" s="471">
        <v>0.49</v>
      </c>
      <c r="K93" s="469">
        <v>7</v>
      </c>
      <c r="L93" s="384">
        <v>3</v>
      </c>
      <c r="M93" s="385" t="s">
        <v>9517</v>
      </c>
      <c r="N93" s="382" t="s">
        <v>9807</v>
      </c>
      <c r="O93" s="383">
        <v>2.1</v>
      </c>
      <c r="P93" s="387"/>
      <c r="Q93" s="387"/>
      <c r="R93" s="387"/>
      <c r="S93" s="387"/>
      <c r="T93" s="387"/>
      <c r="U93" s="387"/>
      <c r="V93" s="387"/>
      <c r="W93" s="387"/>
      <c r="X93" s="387"/>
      <c r="Y93" s="387"/>
      <c r="Z93" s="387"/>
      <c r="AA93" s="387"/>
      <c r="AB93" s="387"/>
      <c r="AC93" s="387"/>
      <c r="AD93" s="387"/>
    </row>
    <row r="94" spans="1:30" ht="16.2" thickBot="1" x14ac:dyDescent="0.35">
      <c r="A94" s="351" t="s">
        <v>3093</v>
      </c>
      <c r="B94" s="365" t="s">
        <v>6982</v>
      </c>
      <c r="C94" s="365" t="s">
        <v>6868</v>
      </c>
      <c r="D94" s="366" t="s">
        <v>6126</v>
      </c>
      <c r="E94" s="394" t="s">
        <v>4139</v>
      </c>
      <c r="F94" s="394" t="s">
        <v>7230</v>
      </c>
      <c r="G94" s="394" t="s">
        <v>7233</v>
      </c>
      <c r="H94" s="394" t="s">
        <v>7232</v>
      </c>
      <c r="I94" s="467">
        <v>1.4</v>
      </c>
      <c r="J94" s="471">
        <v>0.49</v>
      </c>
      <c r="K94" s="469">
        <v>1</v>
      </c>
      <c r="L94" s="384">
        <v>3</v>
      </c>
      <c r="M94" s="385" t="s">
        <v>7385</v>
      </c>
      <c r="N94" s="382" t="s">
        <v>9789</v>
      </c>
      <c r="O94" s="383">
        <v>1.4</v>
      </c>
      <c r="P94" s="387"/>
      <c r="Q94" s="387"/>
      <c r="R94" s="387"/>
      <c r="S94" s="387"/>
      <c r="T94" s="387"/>
      <c r="U94" s="387"/>
      <c r="V94" s="387"/>
      <c r="W94" s="387"/>
      <c r="X94" s="387"/>
      <c r="Y94" s="387"/>
      <c r="Z94" s="387"/>
      <c r="AA94" s="387"/>
      <c r="AB94" s="387"/>
      <c r="AC94" s="387"/>
      <c r="AD94" s="387"/>
    </row>
    <row r="95" spans="1:30" ht="16.2" thickBot="1" x14ac:dyDescent="0.35">
      <c r="A95" s="351" t="s">
        <v>7386</v>
      </c>
      <c r="B95" s="424" t="s">
        <v>6096</v>
      </c>
      <c r="C95" s="365" t="s">
        <v>6868</v>
      </c>
      <c r="D95" s="366" t="s">
        <v>6126</v>
      </c>
      <c r="E95" s="394" t="s">
        <v>4139</v>
      </c>
      <c r="F95" s="394" t="s">
        <v>7230</v>
      </c>
      <c r="G95" s="394" t="s">
        <v>7234</v>
      </c>
      <c r="H95" s="394" t="s">
        <v>7232</v>
      </c>
      <c r="I95" s="466">
        <v>300</v>
      </c>
      <c r="J95" s="471">
        <v>0.49</v>
      </c>
      <c r="K95" s="469">
        <v>1</v>
      </c>
      <c r="L95" s="384">
        <v>3</v>
      </c>
      <c r="M95" s="385" t="s">
        <v>7387</v>
      </c>
      <c r="N95" s="382" t="s">
        <v>9783</v>
      </c>
      <c r="O95" s="386">
        <v>300</v>
      </c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</row>
    <row r="96" spans="1:30" ht="16.2" thickBot="1" x14ac:dyDescent="0.35">
      <c r="A96" s="351" t="s">
        <v>7388</v>
      </c>
      <c r="B96" s="416" t="s">
        <v>6064</v>
      </c>
      <c r="C96" s="365" t="s">
        <v>6868</v>
      </c>
      <c r="D96" s="366" t="s">
        <v>6126</v>
      </c>
      <c r="E96" s="394" t="s">
        <v>4139</v>
      </c>
      <c r="F96" s="394" t="s">
        <v>7230</v>
      </c>
      <c r="G96" s="394" t="s">
        <v>7233</v>
      </c>
      <c r="H96" s="394" t="s">
        <v>7232</v>
      </c>
      <c r="I96" s="466">
        <v>300</v>
      </c>
      <c r="J96" s="471">
        <v>0.49</v>
      </c>
      <c r="K96" s="469">
        <v>1</v>
      </c>
      <c r="L96" s="384">
        <v>3</v>
      </c>
      <c r="M96" s="385" t="s">
        <v>7389</v>
      </c>
      <c r="N96" s="382" t="s">
        <v>9783</v>
      </c>
      <c r="O96" s="386">
        <v>300</v>
      </c>
      <c r="P96" s="387"/>
      <c r="Q96" s="387"/>
      <c r="R96" s="387"/>
      <c r="S96" s="387"/>
      <c r="T96" s="387"/>
      <c r="U96" s="387"/>
      <c r="V96" s="387"/>
      <c r="W96" s="387"/>
      <c r="X96" s="387"/>
      <c r="Y96" s="387"/>
      <c r="Z96" s="387"/>
      <c r="AA96" s="387"/>
      <c r="AB96" s="387"/>
      <c r="AC96" s="387"/>
      <c r="AD96" s="387"/>
    </row>
    <row r="97" spans="1:30" ht="16.2" thickBot="1" x14ac:dyDescent="0.35">
      <c r="A97" s="351" t="s">
        <v>7390</v>
      </c>
      <c r="B97" s="430" t="s">
        <v>6071</v>
      </c>
      <c r="C97" s="365" t="s">
        <v>6868</v>
      </c>
      <c r="D97" s="366" t="s">
        <v>6126</v>
      </c>
      <c r="E97" s="394" t="s">
        <v>4139</v>
      </c>
      <c r="F97" s="394" t="s">
        <v>7230</v>
      </c>
      <c r="G97" s="394" t="s">
        <v>7233</v>
      </c>
      <c r="H97" s="394" t="s">
        <v>7232</v>
      </c>
      <c r="I97" s="466">
        <v>500</v>
      </c>
      <c r="J97" s="471">
        <v>0.75</v>
      </c>
      <c r="K97" s="469">
        <v>1</v>
      </c>
      <c r="L97" s="384">
        <v>3</v>
      </c>
      <c r="M97" s="385" t="s">
        <v>7391</v>
      </c>
      <c r="N97" s="382" t="s">
        <v>9800</v>
      </c>
      <c r="O97" s="386">
        <v>500</v>
      </c>
      <c r="P97" s="387"/>
      <c r="Q97" s="387"/>
      <c r="R97" s="387"/>
      <c r="S97" s="387"/>
      <c r="T97" s="387"/>
      <c r="U97" s="387"/>
      <c r="V97" s="387"/>
      <c r="W97" s="387"/>
      <c r="X97" s="387"/>
      <c r="Y97" s="387"/>
      <c r="Z97" s="387"/>
      <c r="AA97" s="387"/>
      <c r="AB97" s="387"/>
      <c r="AC97" s="387"/>
      <c r="AD97" s="387"/>
    </row>
    <row r="98" spans="1:30" ht="16.2" thickBot="1" x14ac:dyDescent="0.35">
      <c r="A98" s="351" t="s">
        <v>572</v>
      </c>
      <c r="B98" s="396" t="s">
        <v>6058</v>
      </c>
      <c r="C98" s="365" t="s">
        <v>6868</v>
      </c>
      <c r="D98" s="366" t="s">
        <v>6126</v>
      </c>
      <c r="E98" s="394" t="s">
        <v>4139</v>
      </c>
      <c r="F98" s="394" t="s">
        <v>7230</v>
      </c>
      <c r="G98" s="394" t="s">
        <v>7233</v>
      </c>
      <c r="H98" s="394" t="s">
        <v>7232</v>
      </c>
      <c r="I98" s="466">
        <v>300</v>
      </c>
      <c r="J98" s="471">
        <v>0.49</v>
      </c>
      <c r="K98" s="469">
        <v>1</v>
      </c>
      <c r="L98" s="384">
        <v>3</v>
      </c>
      <c r="M98" s="385" t="s">
        <v>7392</v>
      </c>
      <c r="N98" s="382" t="s">
        <v>9783</v>
      </c>
      <c r="O98" s="386">
        <v>300</v>
      </c>
      <c r="P98" s="387"/>
      <c r="Q98" s="387"/>
      <c r="R98" s="387"/>
      <c r="S98" s="387"/>
      <c r="T98" s="387"/>
      <c r="U98" s="387"/>
      <c r="V98" s="387"/>
      <c r="W98" s="387"/>
      <c r="X98" s="387"/>
      <c r="Y98" s="387"/>
      <c r="Z98" s="387"/>
      <c r="AA98" s="387"/>
      <c r="AB98" s="387"/>
      <c r="AC98" s="387"/>
      <c r="AD98" s="387"/>
    </row>
    <row r="99" spans="1:30" ht="16.2" thickBot="1" x14ac:dyDescent="0.35">
      <c r="A99" s="351" t="s">
        <v>572</v>
      </c>
      <c r="B99" s="396" t="s">
        <v>6058</v>
      </c>
      <c r="C99" s="365" t="s">
        <v>6868</v>
      </c>
      <c r="D99" s="366" t="s">
        <v>6126</v>
      </c>
      <c r="E99" s="394" t="s">
        <v>4139</v>
      </c>
      <c r="F99" s="394" t="s">
        <v>7230</v>
      </c>
      <c r="G99" s="394" t="s">
        <v>7234</v>
      </c>
      <c r="H99" s="394" t="s">
        <v>7232</v>
      </c>
      <c r="I99" s="466">
        <v>300</v>
      </c>
      <c r="J99" s="471">
        <v>0.49</v>
      </c>
      <c r="K99" s="469">
        <v>2</v>
      </c>
      <c r="L99" s="384">
        <v>3</v>
      </c>
      <c r="M99" s="385" t="s">
        <v>7392</v>
      </c>
      <c r="N99" s="382" t="s">
        <v>9790</v>
      </c>
      <c r="O99" s="386">
        <v>600</v>
      </c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  <c r="AA99" s="387"/>
      <c r="AB99" s="387"/>
      <c r="AC99" s="387"/>
      <c r="AD99" s="387"/>
    </row>
    <row r="100" spans="1:30" ht="16.2" thickBot="1" x14ac:dyDescent="0.35">
      <c r="A100" s="351" t="s">
        <v>5603</v>
      </c>
      <c r="B100" s="398" t="s">
        <v>6871</v>
      </c>
      <c r="C100" s="365" t="s">
        <v>6868</v>
      </c>
      <c r="D100" s="345" t="s">
        <v>6128</v>
      </c>
      <c r="E100" s="394" t="s">
        <v>4139</v>
      </c>
      <c r="F100" s="394" t="s">
        <v>7230</v>
      </c>
      <c r="G100" s="394" t="s">
        <v>7234</v>
      </c>
      <c r="H100" s="394" t="s">
        <v>7232</v>
      </c>
      <c r="I100" s="467">
        <v>2.1</v>
      </c>
      <c r="J100" s="471">
        <v>1.99</v>
      </c>
      <c r="K100" s="469">
        <v>1</v>
      </c>
      <c r="L100" s="384">
        <v>3</v>
      </c>
      <c r="M100" s="385" t="s">
        <v>9518</v>
      </c>
      <c r="N100" s="382" t="s">
        <v>9788</v>
      </c>
      <c r="O100" s="383">
        <v>2.1</v>
      </c>
      <c r="P100" s="387"/>
      <c r="Q100" s="387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</row>
    <row r="101" spans="1:30" ht="16.2" thickBot="1" x14ac:dyDescent="0.35">
      <c r="A101" s="351" t="s">
        <v>7393</v>
      </c>
      <c r="B101" s="398" t="s">
        <v>6871</v>
      </c>
      <c r="C101" s="365" t="s">
        <v>6868</v>
      </c>
      <c r="D101" s="366" t="s">
        <v>6126</v>
      </c>
      <c r="E101" s="394" t="s">
        <v>4139</v>
      </c>
      <c r="F101" s="394" t="s">
        <v>9544</v>
      </c>
      <c r="G101" s="394" t="s">
        <v>7233</v>
      </c>
      <c r="H101" s="394" t="s">
        <v>7232</v>
      </c>
      <c r="I101" s="467">
        <v>1.4</v>
      </c>
      <c r="J101" s="471">
        <v>1.99</v>
      </c>
      <c r="K101" s="469">
        <v>1</v>
      </c>
      <c r="L101" s="384">
        <v>3</v>
      </c>
      <c r="M101" s="385" t="s">
        <v>7394</v>
      </c>
      <c r="N101" s="382" t="s">
        <v>9789</v>
      </c>
      <c r="O101" s="383">
        <v>1.4</v>
      </c>
      <c r="P101" s="387"/>
      <c r="Q101" s="387"/>
      <c r="R101" s="387"/>
      <c r="S101" s="387"/>
      <c r="T101" s="387"/>
      <c r="U101" s="387"/>
      <c r="V101" s="387"/>
      <c r="W101" s="387"/>
      <c r="X101" s="387"/>
      <c r="Y101" s="387"/>
      <c r="Z101" s="387"/>
      <c r="AA101" s="387"/>
      <c r="AB101" s="387"/>
      <c r="AC101" s="387"/>
      <c r="AD101" s="387"/>
    </row>
    <row r="102" spans="1:30" ht="16.2" thickBot="1" x14ac:dyDescent="0.35">
      <c r="A102" s="351" t="s">
        <v>7393</v>
      </c>
      <c r="B102" s="398" t="s">
        <v>6871</v>
      </c>
      <c r="C102" s="365" t="s">
        <v>6868</v>
      </c>
      <c r="D102" s="366" t="s">
        <v>6126</v>
      </c>
      <c r="E102" s="394" t="s">
        <v>4139</v>
      </c>
      <c r="F102" s="394" t="s">
        <v>7230</v>
      </c>
      <c r="G102" s="394" t="s">
        <v>7234</v>
      </c>
      <c r="H102" s="394" t="s">
        <v>7232</v>
      </c>
      <c r="I102" s="466">
        <v>300</v>
      </c>
      <c r="J102" s="471">
        <v>0.49</v>
      </c>
      <c r="K102" s="469">
        <v>1</v>
      </c>
      <c r="L102" s="384">
        <v>3</v>
      </c>
      <c r="M102" s="385" t="s">
        <v>7395</v>
      </c>
      <c r="N102" s="382" t="s">
        <v>9783</v>
      </c>
      <c r="O102" s="386">
        <v>300</v>
      </c>
      <c r="P102" s="387"/>
      <c r="Q102" s="387"/>
      <c r="R102" s="387"/>
      <c r="S102" s="387"/>
      <c r="T102" s="387"/>
      <c r="U102" s="387"/>
      <c r="V102" s="387"/>
      <c r="W102" s="387"/>
      <c r="X102" s="387"/>
      <c r="Y102" s="387"/>
      <c r="Z102" s="387"/>
      <c r="AA102" s="387"/>
      <c r="AB102" s="387"/>
      <c r="AC102" s="387"/>
      <c r="AD102" s="387"/>
    </row>
    <row r="103" spans="1:30" ht="16.2" thickBot="1" x14ac:dyDescent="0.35">
      <c r="A103" s="351" t="s">
        <v>7396</v>
      </c>
      <c r="B103" s="398" t="s">
        <v>6871</v>
      </c>
      <c r="C103" s="365" t="s">
        <v>6868</v>
      </c>
      <c r="D103" s="366" t="s">
        <v>6126</v>
      </c>
      <c r="E103" s="394" t="s">
        <v>4139</v>
      </c>
      <c r="F103" s="394" t="s">
        <v>7230</v>
      </c>
      <c r="G103" s="394" t="s">
        <v>7234</v>
      </c>
      <c r="H103" s="394" t="s">
        <v>7232</v>
      </c>
      <c r="I103" s="466">
        <v>300</v>
      </c>
      <c r="J103" s="471">
        <v>0.49</v>
      </c>
      <c r="K103" s="469">
        <v>3</v>
      </c>
      <c r="L103" s="384">
        <v>3</v>
      </c>
      <c r="M103" s="385" t="s">
        <v>7397</v>
      </c>
      <c r="N103" s="382" t="s">
        <v>9784</v>
      </c>
      <c r="O103" s="386">
        <v>900</v>
      </c>
      <c r="P103" s="387"/>
      <c r="Q103" s="387"/>
      <c r="R103" s="387"/>
      <c r="S103" s="387"/>
      <c r="T103" s="387"/>
      <c r="U103" s="387"/>
      <c r="V103" s="387"/>
      <c r="W103" s="387"/>
      <c r="X103" s="387"/>
      <c r="Y103" s="387"/>
      <c r="Z103" s="387"/>
      <c r="AA103" s="387"/>
      <c r="AB103" s="387"/>
      <c r="AC103" s="387"/>
      <c r="AD103" s="387"/>
    </row>
    <row r="104" spans="1:30" ht="16.2" thickBot="1" x14ac:dyDescent="0.35">
      <c r="A104" s="351" t="s">
        <v>7396</v>
      </c>
      <c r="B104" s="398" t="s">
        <v>6871</v>
      </c>
      <c r="C104" s="365" t="s">
        <v>6868</v>
      </c>
      <c r="D104" s="366" t="s">
        <v>6126</v>
      </c>
      <c r="E104" s="394" t="s">
        <v>4139</v>
      </c>
      <c r="F104" s="394" t="s">
        <v>7230</v>
      </c>
      <c r="G104" s="394" t="s">
        <v>7233</v>
      </c>
      <c r="H104" s="394" t="s">
        <v>7232</v>
      </c>
      <c r="I104" s="466">
        <v>300</v>
      </c>
      <c r="J104" s="471">
        <v>0.49</v>
      </c>
      <c r="K104" s="469">
        <v>2</v>
      </c>
      <c r="L104" s="384">
        <v>3</v>
      </c>
      <c r="M104" s="385" t="s">
        <v>7397</v>
      </c>
      <c r="N104" s="382" t="s">
        <v>9790</v>
      </c>
      <c r="O104" s="386">
        <v>600</v>
      </c>
      <c r="P104" s="387"/>
      <c r="Q104" s="387"/>
      <c r="R104" s="387"/>
      <c r="S104" s="387"/>
      <c r="T104" s="387"/>
      <c r="U104" s="387"/>
      <c r="V104" s="387"/>
      <c r="W104" s="387"/>
      <c r="X104" s="387"/>
      <c r="Y104" s="387"/>
      <c r="Z104" s="387"/>
      <c r="AA104" s="387"/>
      <c r="AB104" s="387"/>
      <c r="AC104" s="387"/>
      <c r="AD104" s="387"/>
    </row>
    <row r="105" spans="1:30" ht="16.2" thickBot="1" x14ac:dyDescent="0.35">
      <c r="A105" s="351" t="s">
        <v>4165</v>
      </c>
      <c r="B105" s="398" t="s">
        <v>6871</v>
      </c>
      <c r="C105" s="365" t="s">
        <v>6868</v>
      </c>
      <c r="D105" s="366" t="s">
        <v>6126</v>
      </c>
      <c r="E105" s="394" t="s">
        <v>4139</v>
      </c>
      <c r="F105" s="394" t="s">
        <v>7230</v>
      </c>
      <c r="G105" s="394" t="s">
        <v>7234</v>
      </c>
      <c r="H105" s="394" t="s">
        <v>7232</v>
      </c>
      <c r="I105" s="466">
        <v>300</v>
      </c>
      <c r="J105" s="471">
        <v>0.99</v>
      </c>
      <c r="K105" s="469">
        <v>1</v>
      </c>
      <c r="L105" s="384">
        <v>3</v>
      </c>
      <c r="M105" s="385" t="s">
        <v>7398</v>
      </c>
      <c r="N105" s="382" t="s">
        <v>9783</v>
      </c>
      <c r="O105" s="386">
        <v>300</v>
      </c>
      <c r="P105" s="387"/>
      <c r="Q105" s="387"/>
      <c r="R105" s="387"/>
      <c r="S105" s="387"/>
      <c r="T105" s="387"/>
      <c r="U105" s="387"/>
      <c r="V105" s="387"/>
      <c r="W105" s="387"/>
      <c r="X105" s="387"/>
      <c r="Y105" s="387"/>
      <c r="Z105" s="387"/>
      <c r="AA105" s="387"/>
      <c r="AB105" s="387"/>
      <c r="AC105" s="387"/>
      <c r="AD105" s="387"/>
    </row>
    <row r="106" spans="1:30" ht="16.2" thickBot="1" x14ac:dyDescent="0.35">
      <c r="A106" s="351" t="s">
        <v>7399</v>
      </c>
      <c r="B106" s="418" t="s">
        <v>6873</v>
      </c>
      <c r="C106" s="365" t="s">
        <v>6868</v>
      </c>
      <c r="D106" s="366" t="s">
        <v>6126</v>
      </c>
      <c r="E106" s="394" t="s">
        <v>4139</v>
      </c>
      <c r="F106" s="394" t="s">
        <v>7230</v>
      </c>
      <c r="G106" s="394" t="s">
        <v>7233</v>
      </c>
      <c r="H106" s="394" t="s">
        <v>7232</v>
      </c>
      <c r="I106" s="467">
        <v>1</v>
      </c>
      <c r="J106" s="471">
        <v>0.99</v>
      </c>
      <c r="K106" s="469">
        <v>2</v>
      </c>
      <c r="L106" s="384">
        <v>3</v>
      </c>
      <c r="M106" s="385" t="s">
        <v>7400</v>
      </c>
      <c r="N106" s="382" t="s">
        <v>9803</v>
      </c>
      <c r="O106" s="383">
        <v>2</v>
      </c>
      <c r="P106" s="387"/>
      <c r="Q106" s="387"/>
      <c r="R106" s="387"/>
      <c r="S106" s="387"/>
      <c r="T106" s="387"/>
      <c r="U106" s="387"/>
      <c r="V106" s="387"/>
      <c r="W106" s="387"/>
      <c r="X106" s="387"/>
      <c r="Y106" s="387"/>
      <c r="Z106" s="387"/>
      <c r="AA106" s="387"/>
      <c r="AB106" s="387"/>
      <c r="AC106" s="387"/>
      <c r="AD106" s="387"/>
    </row>
    <row r="107" spans="1:30" ht="16.2" thickBot="1" x14ac:dyDescent="0.35">
      <c r="A107" s="351" t="s">
        <v>7402</v>
      </c>
      <c r="B107" s="399" t="s">
        <v>6104</v>
      </c>
      <c r="C107" s="365" t="s">
        <v>6868</v>
      </c>
      <c r="D107" s="366" t="s">
        <v>6126</v>
      </c>
      <c r="E107" s="394" t="s">
        <v>4139</v>
      </c>
      <c r="F107" s="394" t="s">
        <v>7230</v>
      </c>
      <c r="G107" s="394" t="s">
        <v>7233</v>
      </c>
      <c r="H107" s="394" t="s">
        <v>7232</v>
      </c>
      <c r="I107" s="467">
        <v>1</v>
      </c>
      <c r="J107" s="471">
        <v>1.49</v>
      </c>
      <c r="K107" s="469">
        <v>2</v>
      </c>
      <c r="L107" s="384">
        <v>3</v>
      </c>
      <c r="M107" s="385" t="s">
        <v>7403</v>
      </c>
      <c r="N107" s="382" t="s">
        <v>9803</v>
      </c>
      <c r="O107" s="383">
        <v>2</v>
      </c>
      <c r="P107" s="387"/>
      <c r="Q107" s="387"/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/>
      <c r="AD107" s="387"/>
    </row>
    <row r="108" spans="1:30" ht="16.2" thickBot="1" x14ac:dyDescent="0.35">
      <c r="A108" s="351" t="s">
        <v>7381</v>
      </c>
      <c r="B108" s="400" t="s">
        <v>6093</v>
      </c>
      <c r="C108" s="365" t="s">
        <v>6868</v>
      </c>
      <c r="D108" s="366" t="s">
        <v>6126</v>
      </c>
      <c r="E108" s="394" t="s">
        <v>4139</v>
      </c>
      <c r="F108" s="394" t="s">
        <v>7230</v>
      </c>
      <c r="G108" s="394" t="s">
        <v>7233</v>
      </c>
      <c r="H108" s="394" t="s">
        <v>7232</v>
      </c>
      <c r="I108" s="466">
        <v>300</v>
      </c>
      <c r="J108" s="471">
        <v>0.49</v>
      </c>
      <c r="K108" s="469">
        <v>2</v>
      </c>
      <c r="L108" s="384">
        <v>3</v>
      </c>
      <c r="M108" s="385" t="s">
        <v>7408</v>
      </c>
      <c r="N108" s="382" t="s">
        <v>9790</v>
      </c>
      <c r="O108" s="386">
        <v>600</v>
      </c>
      <c r="P108" s="387"/>
      <c r="Q108" s="387"/>
      <c r="R108" s="387"/>
      <c r="S108" s="387"/>
      <c r="T108" s="387"/>
      <c r="U108" s="387"/>
      <c r="V108" s="387"/>
      <c r="W108" s="387"/>
      <c r="X108" s="387"/>
      <c r="Y108" s="387"/>
      <c r="Z108" s="387"/>
      <c r="AA108" s="387"/>
      <c r="AB108" s="387"/>
      <c r="AC108" s="387"/>
      <c r="AD108" s="387"/>
    </row>
    <row r="109" spans="1:30" ht="16.2" thickBot="1" x14ac:dyDescent="0.35">
      <c r="A109" s="351" t="s">
        <v>7409</v>
      </c>
      <c r="B109" s="409" t="s">
        <v>6076</v>
      </c>
      <c r="C109" s="365" t="s">
        <v>6868</v>
      </c>
      <c r="D109" s="366" t="s">
        <v>6126</v>
      </c>
      <c r="E109" s="394" t="s">
        <v>4139</v>
      </c>
      <c r="F109" s="394" t="s">
        <v>7230</v>
      </c>
      <c r="G109" s="394" t="s">
        <v>7233</v>
      </c>
      <c r="H109" s="394" t="s">
        <v>7232</v>
      </c>
      <c r="I109" s="466">
        <v>300</v>
      </c>
      <c r="J109" s="471">
        <v>0.49</v>
      </c>
      <c r="K109" s="469">
        <v>3</v>
      </c>
      <c r="L109" s="384">
        <v>3</v>
      </c>
      <c r="M109" s="385" t="s">
        <v>7410</v>
      </c>
      <c r="N109" s="382" t="s">
        <v>9784</v>
      </c>
      <c r="O109" s="386">
        <v>900</v>
      </c>
      <c r="P109" s="387"/>
      <c r="Q109" s="387"/>
      <c r="R109" s="387"/>
      <c r="S109" s="387"/>
      <c r="T109" s="387"/>
      <c r="U109" s="387"/>
      <c r="V109" s="387"/>
      <c r="W109" s="387"/>
      <c r="X109" s="387"/>
      <c r="Y109" s="387"/>
      <c r="Z109" s="387"/>
      <c r="AA109" s="387"/>
      <c r="AB109" s="387"/>
      <c r="AC109" s="387"/>
      <c r="AD109" s="387"/>
    </row>
    <row r="110" spans="1:30" ht="16.2" thickBot="1" x14ac:dyDescent="0.35">
      <c r="A110" s="351" t="s">
        <v>2848</v>
      </c>
      <c r="B110" s="409" t="s">
        <v>6076</v>
      </c>
      <c r="C110" s="365" t="s">
        <v>6868</v>
      </c>
      <c r="D110" s="366" t="s">
        <v>6126</v>
      </c>
      <c r="E110" s="394" t="s">
        <v>4139</v>
      </c>
      <c r="F110" s="394" t="s">
        <v>9544</v>
      </c>
      <c r="G110" s="394" t="s">
        <v>7233</v>
      </c>
      <c r="H110" s="394" t="s">
        <v>7232</v>
      </c>
      <c r="I110" s="467">
        <v>1</v>
      </c>
      <c r="J110" s="471">
        <v>1.49</v>
      </c>
      <c r="K110" s="469">
        <v>1</v>
      </c>
      <c r="L110" s="384">
        <v>3</v>
      </c>
      <c r="M110" s="385" t="s">
        <v>7411</v>
      </c>
      <c r="N110" s="382" t="s">
        <v>9806</v>
      </c>
      <c r="O110" s="383">
        <v>1</v>
      </c>
      <c r="P110" s="387"/>
      <c r="Q110" s="387"/>
      <c r="R110" s="387"/>
      <c r="S110" s="387"/>
      <c r="T110" s="387"/>
      <c r="U110" s="387"/>
      <c r="V110" s="387"/>
      <c r="W110" s="387"/>
      <c r="X110" s="387"/>
      <c r="Y110" s="387"/>
      <c r="Z110" s="387"/>
      <c r="AA110" s="387"/>
      <c r="AB110" s="387"/>
      <c r="AC110" s="387"/>
      <c r="AD110" s="387"/>
    </row>
    <row r="111" spans="1:30" ht="16.2" thickBot="1" x14ac:dyDescent="0.35">
      <c r="A111" s="351" t="s">
        <v>2848</v>
      </c>
      <c r="B111" s="409" t="s">
        <v>6076</v>
      </c>
      <c r="C111" s="365" t="s">
        <v>6868</v>
      </c>
      <c r="D111" s="366" t="s">
        <v>6126</v>
      </c>
      <c r="E111" s="394" t="s">
        <v>4139</v>
      </c>
      <c r="F111" s="394" t="s">
        <v>7230</v>
      </c>
      <c r="G111" s="394" t="s">
        <v>7233</v>
      </c>
      <c r="H111" s="394" t="s">
        <v>7232</v>
      </c>
      <c r="I111" s="466">
        <v>700</v>
      </c>
      <c r="J111" s="471">
        <v>0.99</v>
      </c>
      <c r="K111" s="469">
        <v>1</v>
      </c>
      <c r="L111" s="384">
        <v>3</v>
      </c>
      <c r="M111" s="385" t="s">
        <v>7412</v>
      </c>
      <c r="N111" s="382" t="s">
        <v>9798</v>
      </c>
      <c r="O111" s="386">
        <v>700</v>
      </c>
      <c r="P111" s="387"/>
      <c r="Q111" s="387"/>
      <c r="R111" s="387"/>
      <c r="S111" s="387"/>
      <c r="T111" s="387"/>
      <c r="U111" s="387"/>
      <c r="V111" s="387"/>
      <c r="W111" s="387"/>
      <c r="X111" s="387"/>
      <c r="Y111" s="387"/>
      <c r="Z111" s="387"/>
      <c r="AA111" s="387"/>
      <c r="AB111" s="387"/>
      <c r="AC111" s="387"/>
      <c r="AD111" s="387"/>
    </row>
    <row r="112" spans="1:30" ht="16.2" thickBot="1" x14ac:dyDescent="0.35">
      <c r="A112" s="351" t="s">
        <v>7413</v>
      </c>
      <c r="B112" s="409" t="s">
        <v>6972</v>
      </c>
      <c r="C112" s="365" t="s">
        <v>6868</v>
      </c>
      <c r="D112" s="366" t="s">
        <v>6126</v>
      </c>
      <c r="E112" s="394" t="s">
        <v>4139</v>
      </c>
      <c r="F112" s="394" t="s">
        <v>7230</v>
      </c>
      <c r="G112" s="394" t="s">
        <v>7233</v>
      </c>
      <c r="H112" s="394" t="s">
        <v>7232</v>
      </c>
      <c r="I112" s="466">
        <v>300</v>
      </c>
      <c r="J112" s="471">
        <v>0.49</v>
      </c>
      <c r="K112" s="469">
        <v>1</v>
      </c>
      <c r="L112" s="384">
        <v>3</v>
      </c>
      <c r="M112" s="385" t="s">
        <v>7414</v>
      </c>
      <c r="N112" s="382" t="s">
        <v>9783</v>
      </c>
      <c r="O112" s="386">
        <v>300</v>
      </c>
      <c r="P112" s="387"/>
      <c r="Q112" s="387"/>
      <c r="R112" s="387"/>
      <c r="S112" s="387"/>
      <c r="T112" s="387"/>
      <c r="U112" s="387"/>
      <c r="V112" s="387"/>
      <c r="W112" s="387"/>
      <c r="X112" s="387"/>
      <c r="Y112" s="387"/>
      <c r="Z112" s="387"/>
      <c r="AA112" s="387"/>
      <c r="AB112" s="387"/>
      <c r="AC112" s="387"/>
      <c r="AD112" s="387"/>
    </row>
    <row r="113" spans="1:30" ht="16.2" thickBot="1" x14ac:dyDescent="0.35">
      <c r="A113" s="351" t="s">
        <v>7415</v>
      </c>
      <c r="B113" s="429" t="s">
        <v>6086</v>
      </c>
      <c r="C113" s="365" t="s">
        <v>6868</v>
      </c>
      <c r="D113" s="348" t="s">
        <v>6150</v>
      </c>
      <c r="E113" s="394" t="s">
        <v>4139</v>
      </c>
      <c r="F113" s="394" t="s">
        <v>9503</v>
      </c>
      <c r="G113" s="394" t="s">
        <v>7234</v>
      </c>
      <c r="H113" s="394" t="s">
        <v>7232</v>
      </c>
      <c r="I113" s="466">
        <v>500</v>
      </c>
      <c r="J113" s="471">
        <v>0.49</v>
      </c>
      <c r="K113" s="469">
        <v>1</v>
      </c>
      <c r="L113" s="384">
        <v>3</v>
      </c>
      <c r="M113" s="385" t="s">
        <v>7416</v>
      </c>
      <c r="N113" s="382" t="s">
        <v>9800</v>
      </c>
      <c r="O113" s="386">
        <v>500</v>
      </c>
      <c r="P113" s="387"/>
      <c r="Q113" s="387"/>
      <c r="R113" s="387"/>
      <c r="S113" s="387"/>
      <c r="T113" s="387"/>
      <c r="U113" s="387"/>
      <c r="V113" s="387"/>
      <c r="W113" s="387"/>
      <c r="X113" s="387"/>
      <c r="Y113" s="387"/>
      <c r="Z113" s="387"/>
      <c r="AA113" s="387"/>
      <c r="AB113" s="387"/>
      <c r="AC113" s="387"/>
      <c r="AD113" s="387"/>
    </row>
    <row r="114" spans="1:30" ht="16.2" thickBot="1" x14ac:dyDescent="0.35">
      <c r="A114" s="351" t="s">
        <v>7417</v>
      </c>
      <c r="B114" s="429" t="s">
        <v>6086</v>
      </c>
      <c r="C114" s="365" t="s">
        <v>6868</v>
      </c>
      <c r="D114" s="348" t="s">
        <v>6150</v>
      </c>
      <c r="E114" s="394" t="s">
        <v>4139</v>
      </c>
      <c r="F114" s="394" t="s">
        <v>9503</v>
      </c>
      <c r="G114" s="394" t="s">
        <v>7233</v>
      </c>
      <c r="H114" s="394" t="s">
        <v>7232</v>
      </c>
      <c r="I114" s="466">
        <v>700</v>
      </c>
      <c r="J114" s="471">
        <v>0.75</v>
      </c>
      <c r="K114" s="469">
        <v>1</v>
      </c>
      <c r="L114" s="384">
        <v>3</v>
      </c>
      <c r="M114" s="385" t="s">
        <v>7418</v>
      </c>
      <c r="N114" s="382" t="s">
        <v>9798</v>
      </c>
      <c r="O114" s="386">
        <v>700</v>
      </c>
      <c r="P114" s="387"/>
      <c r="Q114" s="387"/>
      <c r="R114" s="387"/>
      <c r="S114" s="387"/>
      <c r="T114" s="387"/>
      <c r="U114" s="387"/>
      <c r="V114" s="387"/>
      <c r="W114" s="387"/>
      <c r="X114" s="387"/>
      <c r="Y114" s="387"/>
      <c r="Z114" s="387"/>
      <c r="AA114" s="387"/>
      <c r="AB114" s="387"/>
      <c r="AC114" s="387"/>
      <c r="AD114" s="387"/>
    </row>
    <row r="115" spans="1:30" ht="16.2" thickBot="1" x14ac:dyDescent="0.35">
      <c r="A115" s="351" t="s">
        <v>7375</v>
      </c>
      <c r="B115" s="429" t="s">
        <v>6086</v>
      </c>
      <c r="C115" s="365" t="s">
        <v>6868</v>
      </c>
      <c r="D115" s="366" t="s">
        <v>6126</v>
      </c>
      <c r="E115" s="394" t="s">
        <v>4139</v>
      </c>
      <c r="F115" s="394" t="s">
        <v>7230</v>
      </c>
      <c r="G115" s="394" t="s">
        <v>7233</v>
      </c>
      <c r="H115" s="394" t="s">
        <v>7232</v>
      </c>
      <c r="I115" s="466">
        <v>300</v>
      </c>
      <c r="J115" s="471">
        <v>0.49</v>
      </c>
      <c r="K115" s="469">
        <v>1</v>
      </c>
      <c r="L115" s="384">
        <v>3</v>
      </c>
      <c r="M115" s="385" t="s">
        <v>7419</v>
      </c>
      <c r="N115" s="382" t="s">
        <v>9783</v>
      </c>
      <c r="O115" s="386">
        <v>300</v>
      </c>
      <c r="P115" s="387"/>
      <c r="Q115" s="387"/>
      <c r="R115" s="387"/>
      <c r="S115" s="387"/>
      <c r="T115" s="387"/>
      <c r="U115" s="387"/>
      <c r="V115" s="387"/>
      <c r="W115" s="387"/>
      <c r="X115" s="387"/>
      <c r="Y115" s="387"/>
      <c r="Z115" s="387"/>
      <c r="AA115" s="387"/>
      <c r="AB115" s="387"/>
      <c r="AC115" s="387"/>
      <c r="AD115" s="387"/>
    </row>
    <row r="116" spans="1:30" ht="16.2" thickBot="1" x14ac:dyDescent="0.35">
      <c r="A116" s="351" t="s">
        <v>9808</v>
      </c>
      <c r="B116" s="420" t="s">
        <v>6089</v>
      </c>
      <c r="C116" s="365" t="s">
        <v>6868</v>
      </c>
      <c r="D116" s="366" t="s">
        <v>6126</v>
      </c>
      <c r="E116" s="394" t="s">
        <v>4139</v>
      </c>
      <c r="F116" s="394" t="s">
        <v>7230</v>
      </c>
      <c r="G116" s="394" t="s">
        <v>7239</v>
      </c>
      <c r="H116" s="394" t="s">
        <v>7232</v>
      </c>
      <c r="I116" s="466">
        <v>300</v>
      </c>
      <c r="J116" s="471">
        <v>0.49</v>
      </c>
      <c r="K116" s="469">
        <v>1</v>
      </c>
      <c r="L116" s="384">
        <v>3</v>
      </c>
      <c r="M116" s="385" t="s">
        <v>7421</v>
      </c>
      <c r="N116" s="382" t="s">
        <v>9783</v>
      </c>
      <c r="O116" s="386">
        <v>300</v>
      </c>
      <c r="P116" s="387"/>
      <c r="Q116" s="387"/>
      <c r="R116" s="387"/>
      <c r="S116" s="387"/>
      <c r="T116" s="387"/>
      <c r="U116" s="387"/>
      <c r="V116" s="387"/>
      <c r="W116" s="387"/>
      <c r="X116" s="387"/>
      <c r="Y116" s="387"/>
      <c r="Z116" s="387"/>
      <c r="AA116" s="387"/>
      <c r="AB116" s="387"/>
      <c r="AC116" s="387"/>
      <c r="AD116" s="387"/>
    </row>
    <row r="117" spans="1:30" ht="16.2" thickBot="1" x14ac:dyDescent="0.35">
      <c r="A117" s="351" t="s">
        <v>2140</v>
      </c>
      <c r="B117" s="420" t="s">
        <v>6089</v>
      </c>
      <c r="C117" s="365" t="s">
        <v>6868</v>
      </c>
      <c r="D117" s="366" t="s">
        <v>6126</v>
      </c>
      <c r="E117" s="394" t="s">
        <v>4139</v>
      </c>
      <c r="F117" s="394" t="s">
        <v>7230</v>
      </c>
      <c r="G117" s="394" t="s">
        <v>7234</v>
      </c>
      <c r="H117" s="394" t="s">
        <v>7232</v>
      </c>
      <c r="I117" s="466">
        <v>300</v>
      </c>
      <c r="J117" s="471">
        <v>0.49</v>
      </c>
      <c r="K117" s="469">
        <v>1</v>
      </c>
      <c r="L117" s="384">
        <v>3</v>
      </c>
      <c r="M117" s="385" t="s">
        <v>7422</v>
      </c>
      <c r="N117" s="382" t="s">
        <v>9783</v>
      </c>
      <c r="O117" s="386">
        <v>300</v>
      </c>
      <c r="P117" s="387"/>
      <c r="Q117" s="387"/>
      <c r="R117" s="387"/>
      <c r="S117" s="387"/>
      <c r="T117" s="387"/>
      <c r="U117" s="387"/>
      <c r="V117" s="387"/>
      <c r="W117" s="387"/>
      <c r="X117" s="387"/>
      <c r="Y117" s="387"/>
      <c r="Z117" s="387"/>
      <c r="AA117" s="387"/>
      <c r="AB117" s="387"/>
      <c r="AC117" s="387"/>
      <c r="AD117" s="387"/>
    </row>
    <row r="118" spans="1:30" ht="16.2" thickBot="1" x14ac:dyDescent="0.35">
      <c r="A118" s="351" t="s">
        <v>2140</v>
      </c>
      <c r="B118" s="420" t="s">
        <v>6089</v>
      </c>
      <c r="C118" s="365" t="s">
        <v>6868</v>
      </c>
      <c r="D118" s="366" t="s">
        <v>6126</v>
      </c>
      <c r="E118" s="394" t="s">
        <v>4139</v>
      </c>
      <c r="F118" s="394" t="s">
        <v>7230</v>
      </c>
      <c r="G118" s="394" t="s">
        <v>7233</v>
      </c>
      <c r="H118" s="394" t="s">
        <v>7232</v>
      </c>
      <c r="I118" s="466">
        <v>300</v>
      </c>
      <c r="J118" s="471">
        <v>0.49</v>
      </c>
      <c r="K118" s="469">
        <v>1</v>
      </c>
      <c r="L118" s="384">
        <v>3</v>
      </c>
      <c r="M118" s="385" t="s">
        <v>9519</v>
      </c>
      <c r="N118" s="382" t="s">
        <v>9783</v>
      </c>
      <c r="O118" s="386">
        <v>300</v>
      </c>
      <c r="P118" s="387"/>
      <c r="Q118" s="387"/>
      <c r="R118" s="387"/>
      <c r="S118" s="387"/>
      <c r="T118" s="387"/>
      <c r="U118" s="387"/>
      <c r="V118" s="387"/>
      <c r="W118" s="387"/>
      <c r="X118" s="387"/>
      <c r="Y118" s="387"/>
      <c r="Z118" s="387"/>
      <c r="AA118" s="387"/>
      <c r="AB118" s="387"/>
      <c r="AC118" s="387"/>
      <c r="AD118" s="387"/>
    </row>
    <row r="119" spans="1:30" ht="16.2" thickBot="1" x14ac:dyDescent="0.35">
      <c r="A119" s="351" t="s">
        <v>9809</v>
      </c>
      <c r="B119" s="365" t="s">
        <v>6973</v>
      </c>
      <c r="C119" s="365" t="s">
        <v>6868</v>
      </c>
      <c r="D119" s="366" t="s">
        <v>6126</v>
      </c>
      <c r="E119" s="394" t="s">
        <v>4139</v>
      </c>
      <c r="F119" s="394" t="s">
        <v>7230</v>
      </c>
      <c r="G119" s="394" t="s">
        <v>7234</v>
      </c>
      <c r="H119" s="394" t="s">
        <v>7232</v>
      </c>
      <c r="I119" s="466">
        <v>700</v>
      </c>
      <c r="J119" s="471">
        <v>0.99</v>
      </c>
      <c r="K119" s="469">
        <v>1</v>
      </c>
      <c r="L119" s="384">
        <v>3</v>
      </c>
      <c r="M119" s="385" t="s">
        <v>9810</v>
      </c>
      <c r="N119" s="382" t="s">
        <v>9798</v>
      </c>
      <c r="O119" s="386">
        <v>700</v>
      </c>
      <c r="P119" s="387"/>
      <c r="Q119" s="387"/>
      <c r="R119" s="387"/>
      <c r="S119" s="387"/>
      <c r="T119" s="387"/>
      <c r="U119" s="387"/>
      <c r="V119" s="387"/>
      <c r="W119" s="387"/>
      <c r="X119" s="387"/>
      <c r="Y119" s="387"/>
      <c r="Z119" s="387"/>
      <c r="AA119" s="387"/>
      <c r="AB119" s="387"/>
      <c r="AC119" s="387"/>
      <c r="AD119" s="387"/>
    </row>
    <row r="120" spans="1:30" ht="16.2" thickBot="1" x14ac:dyDescent="0.35">
      <c r="A120" s="351" t="s">
        <v>7423</v>
      </c>
      <c r="B120" s="365" t="s">
        <v>6973</v>
      </c>
      <c r="C120" s="365" t="s">
        <v>6868</v>
      </c>
      <c r="D120" s="366" t="s">
        <v>6126</v>
      </c>
      <c r="E120" s="394" t="s">
        <v>4139</v>
      </c>
      <c r="F120" s="394" t="s">
        <v>7230</v>
      </c>
      <c r="G120" s="394" t="s">
        <v>7234</v>
      </c>
      <c r="H120" s="394" t="s">
        <v>7232</v>
      </c>
      <c r="I120" s="466">
        <v>300</v>
      </c>
      <c r="J120" s="471">
        <v>0.49</v>
      </c>
      <c r="K120" s="469">
        <v>1</v>
      </c>
      <c r="L120" s="384">
        <v>3</v>
      </c>
      <c r="M120" s="385" t="s">
        <v>7424</v>
      </c>
      <c r="N120" s="382" t="s">
        <v>9783</v>
      </c>
      <c r="O120" s="386">
        <v>300</v>
      </c>
      <c r="P120" s="387"/>
      <c r="Q120" s="387"/>
      <c r="R120" s="387"/>
      <c r="S120" s="387"/>
      <c r="T120" s="387"/>
      <c r="U120" s="387"/>
      <c r="V120" s="387"/>
      <c r="W120" s="387"/>
      <c r="X120" s="387"/>
      <c r="Y120" s="387"/>
      <c r="Z120" s="387"/>
      <c r="AA120" s="387"/>
      <c r="AB120" s="387"/>
      <c r="AC120" s="387"/>
      <c r="AD120" s="387"/>
    </row>
    <row r="121" spans="1:30" ht="16.2" thickBot="1" x14ac:dyDescent="0.35">
      <c r="A121" s="351" t="s">
        <v>7425</v>
      </c>
      <c r="B121" s="365" t="s">
        <v>6973</v>
      </c>
      <c r="C121" s="365" t="s">
        <v>6868</v>
      </c>
      <c r="D121" s="366" t="s">
        <v>6126</v>
      </c>
      <c r="E121" s="394" t="s">
        <v>4139</v>
      </c>
      <c r="F121" s="394" t="s">
        <v>9544</v>
      </c>
      <c r="G121" s="394" t="s">
        <v>7233</v>
      </c>
      <c r="H121" s="394" t="s">
        <v>7232</v>
      </c>
      <c r="I121" s="467">
        <v>1.4</v>
      </c>
      <c r="J121" s="471">
        <v>1.99</v>
      </c>
      <c r="K121" s="469">
        <v>1</v>
      </c>
      <c r="L121" s="384">
        <v>3</v>
      </c>
      <c r="M121" s="385" t="s">
        <v>7426</v>
      </c>
      <c r="N121" s="382" t="s">
        <v>9789</v>
      </c>
      <c r="O121" s="383">
        <v>1.4</v>
      </c>
      <c r="P121" s="387"/>
      <c r="Q121" s="387"/>
      <c r="R121" s="387"/>
      <c r="S121" s="387"/>
      <c r="T121" s="387"/>
      <c r="U121" s="387"/>
      <c r="V121" s="387"/>
      <c r="W121" s="387"/>
      <c r="X121" s="387"/>
      <c r="Y121" s="387"/>
      <c r="Z121" s="387"/>
      <c r="AA121" s="387"/>
      <c r="AB121" s="387"/>
      <c r="AC121" s="387"/>
      <c r="AD121" s="387"/>
    </row>
    <row r="122" spans="1:30" ht="16.2" thickBot="1" x14ac:dyDescent="0.35">
      <c r="A122" s="351" t="s">
        <v>7427</v>
      </c>
      <c r="B122" s="410" t="s">
        <v>6055</v>
      </c>
      <c r="C122" s="365" t="s">
        <v>6868</v>
      </c>
      <c r="D122" s="366" t="s">
        <v>6126</v>
      </c>
      <c r="E122" s="394" t="s">
        <v>4139</v>
      </c>
      <c r="F122" s="394" t="s">
        <v>7230</v>
      </c>
      <c r="G122" s="394" t="s">
        <v>7233</v>
      </c>
      <c r="H122" s="394" t="s">
        <v>7232</v>
      </c>
      <c r="I122" s="466">
        <v>300</v>
      </c>
      <c r="J122" s="471">
        <v>0.49</v>
      </c>
      <c r="K122" s="469">
        <v>4</v>
      </c>
      <c r="L122" s="384">
        <v>3</v>
      </c>
      <c r="M122" s="385" t="s">
        <v>7428</v>
      </c>
      <c r="N122" s="382" t="s">
        <v>9787</v>
      </c>
      <c r="O122" s="383">
        <v>1.2</v>
      </c>
      <c r="P122" s="387"/>
      <c r="Q122" s="387"/>
      <c r="R122" s="387"/>
      <c r="S122" s="387"/>
      <c r="T122" s="387"/>
      <c r="U122" s="387"/>
      <c r="V122" s="387"/>
      <c r="W122" s="387"/>
      <c r="X122" s="387"/>
      <c r="Y122" s="387"/>
      <c r="Z122" s="387"/>
      <c r="AA122" s="387"/>
      <c r="AB122" s="387"/>
      <c r="AC122" s="387"/>
      <c r="AD122" s="387"/>
    </row>
    <row r="123" spans="1:30" ht="16.2" thickBot="1" x14ac:dyDescent="0.35">
      <c r="A123" s="351" t="s">
        <v>7429</v>
      </c>
      <c r="B123" s="410" t="s">
        <v>6055</v>
      </c>
      <c r="C123" s="365" t="s">
        <v>6868</v>
      </c>
      <c r="D123" s="366" t="s">
        <v>6126</v>
      </c>
      <c r="E123" s="394" t="s">
        <v>4139</v>
      </c>
      <c r="F123" s="394" t="s">
        <v>7230</v>
      </c>
      <c r="G123" s="394" t="s">
        <v>7233</v>
      </c>
      <c r="H123" s="394" t="s">
        <v>7232</v>
      </c>
      <c r="I123" s="466">
        <v>300</v>
      </c>
      <c r="J123" s="471">
        <v>0.49</v>
      </c>
      <c r="K123" s="469">
        <v>2</v>
      </c>
      <c r="L123" s="384">
        <v>3</v>
      </c>
      <c r="M123" s="385" t="s">
        <v>7430</v>
      </c>
      <c r="N123" s="382" t="s">
        <v>9790</v>
      </c>
      <c r="O123" s="386">
        <v>600</v>
      </c>
      <c r="P123" s="387"/>
      <c r="Q123" s="387"/>
      <c r="R123" s="387"/>
      <c r="S123" s="387"/>
      <c r="T123" s="387"/>
      <c r="U123" s="387"/>
      <c r="V123" s="387"/>
      <c r="W123" s="387"/>
      <c r="X123" s="387"/>
      <c r="Y123" s="387"/>
      <c r="Z123" s="387"/>
      <c r="AA123" s="387"/>
      <c r="AB123" s="387"/>
      <c r="AC123" s="387"/>
      <c r="AD123" s="387"/>
    </row>
    <row r="124" spans="1:30" ht="16.2" thickBot="1" x14ac:dyDescent="0.35">
      <c r="A124" s="351" t="s">
        <v>7429</v>
      </c>
      <c r="B124" s="410" t="s">
        <v>6055</v>
      </c>
      <c r="C124" s="365" t="s">
        <v>6868</v>
      </c>
      <c r="D124" s="366" t="s">
        <v>6126</v>
      </c>
      <c r="E124" s="394" t="s">
        <v>4139</v>
      </c>
      <c r="F124" s="394" t="s">
        <v>7230</v>
      </c>
      <c r="G124" s="394" t="s">
        <v>7234</v>
      </c>
      <c r="H124" s="394" t="s">
        <v>7232</v>
      </c>
      <c r="I124" s="466">
        <v>300</v>
      </c>
      <c r="J124" s="471">
        <v>0.49</v>
      </c>
      <c r="K124" s="469">
        <v>1</v>
      </c>
      <c r="L124" s="384">
        <v>3</v>
      </c>
      <c r="M124" s="385" t="s">
        <v>7430</v>
      </c>
      <c r="N124" s="382" t="s">
        <v>9783</v>
      </c>
      <c r="O124" s="386">
        <v>300</v>
      </c>
      <c r="P124" s="387"/>
      <c r="Q124" s="387"/>
      <c r="R124" s="387"/>
      <c r="S124" s="387"/>
      <c r="T124" s="387"/>
      <c r="U124" s="387"/>
      <c r="V124" s="387"/>
      <c r="W124" s="387"/>
      <c r="X124" s="387"/>
      <c r="Y124" s="387"/>
      <c r="Z124" s="387"/>
      <c r="AA124" s="387"/>
      <c r="AB124" s="387"/>
      <c r="AC124" s="387"/>
      <c r="AD124" s="387"/>
    </row>
    <row r="125" spans="1:30" ht="16.2" thickBot="1" x14ac:dyDescent="0.35">
      <c r="A125" s="351" t="s">
        <v>2464</v>
      </c>
      <c r="B125" s="421" t="s">
        <v>6099</v>
      </c>
      <c r="C125" s="365" t="s">
        <v>6868</v>
      </c>
      <c r="D125" s="366" t="s">
        <v>6126</v>
      </c>
      <c r="E125" s="394" t="s">
        <v>4139</v>
      </c>
      <c r="F125" s="394" t="s">
        <v>7230</v>
      </c>
      <c r="G125" s="394" t="s">
        <v>7233</v>
      </c>
      <c r="H125" s="394" t="s">
        <v>7232</v>
      </c>
      <c r="I125" s="466">
        <v>700</v>
      </c>
      <c r="J125" s="471">
        <v>0.99</v>
      </c>
      <c r="K125" s="469">
        <v>1</v>
      </c>
      <c r="L125" s="384">
        <v>3</v>
      </c>
      <c r="M125" s="385" t="s">
        <v>7431</v>
      </c>
      <c r="N125" s="382" t="s">
        <v>9798</v>
      </c>
      <c r="O125" s="386">
        <v>700</v>
      </c>
      <c r="P125" s="387"/>
      <c r="Q125" s="387"/>
      <c r="R125" s="387"/>
      <c r="S125" s="387"/>
      <c r="T125" s="387"/>
      <c r="U125" s="387"/>
      <c r="V125" s="387"/>
      <c r="W125" s="387"/>
      <c r="X125" s="387"/>
      <c r="Y125" s="387"/>
      <c r="Z125" s="387"/>
      <c r="AA125" s="387"/>
      <c r="AB125" s="387"/>
      <c r="AC125" s="387"/>
      <c r="AD125" s="387"/>
    </row>
    <row r="126" spans="1:30" ht="16.2" thickBot="1" x14ac:dyDescent="0.35">
      <c r="A126" s="351" t="s">
        <v>7432</v>
      </c>
      <c r="B126" s="421" t="s">
        <v>7111</v>
      </c>
      <c r="C126" s="365" t="s">
        <v>6868</v>
      </c>
      <c r="D126" s="366" t="s">
        <v>6126</v>
      </c>
      <c r="E126" s="394" t="s">
        <v>4139</v>
      </c>
      <c r="F126" s="394" t="s">
        <v>7230</v>
      </c>
      <c r="G126" s="394" t="s">
        <v>7233</v>
      </c>
      <c r="H126" s="394" t="s">
        <v>7232</v>
      </c>
      <c r="I126" s="466">
        <v>300</v>
      </c>
      <c r="J126" s="471">
        <v>0.49</v>
      </c>
      <c r="K126" s="469">
        <v>1</v>
      </c>
      <c r="L126" s="384">
        <v>3</v>
      </c>
      <c r="M126" s="385" t="s">
        <v>7433</v>
      </c>
      <c r="N126" s="382" t="s">
        <v>9783</v>
      </c>
      <c r="O126" s="386">
        <v>300</v>
      </c>
      <c r="P126" s="387"/>
      <c r="Q126" s="387"/>
      <c r="R126" s="387"/>
      <c r="S126" s="387"/>
      <c r="T126" s="387"/>
      <c r="U126" s="387"/>
      <c r="V126" s="387"/>
      <c r="W126" s="387"/>
      <c r="X126" s="387"/>
      <c r="Y126" s="387"/>
      <c r="Z126" s="387"/>
      <c r="AA126" s="387"/>
      <c r="AB126" s="387"/>
      <c r="AC126" s="387"/>
      <c r="AD126" s="387"/>
    </row>
    <row r="127" spans="1:30" ht="16.2" thickBot="1" x14ac:dyDescent="0.35">
      <c r="A127" s="351" t="s">
        <v>7434</v>
      </c>
      <c r="B127" s="411" t="s">
        <v>6087</v>
      </c>
      <c r="C127" s="365" t="s">
        <v>6868</v>
      </c>
      <c r="D127" s="366" t="s">
        <v>6126</v>
      </c>
      <c r="E127" s="394" t="s">
        <v>4139</v>
      </c>
      <c r="F127" s="394" t="s">
        <v>7230</v>
      </c>
      <c r="G127" s="394" t="s">
        <v>7234</v>
      </c>
      <c r="H127" s="394" t="s">
        <v>7232</v>
      </c>
      <c r="I127" s="466">
        <v>300</v>
      </c>
      <c r="J127" s="471">
        <v>0.49</v>
      </c>
      <c r="K127" s="469">
        <v>1</v>
      </c>
      <c r="L127" s="384">
        <v>3</v>
      </c>
      <c r="M127" s="385" t="s">
        <v>7435</v>
      </c>
      <c r="N127" s="382" t="s">
        <v>9783</v>
      </c>
      <c r="O127" s="386">
        <v>300</v>
      </c>
      <c r="P127" s="387"/>
      <c r="Q127" s="387"/>
      <c r="R127" s="387"/>
      <c r="S127" s="387"/>
      <c r="T127" s="387"/>
      <c r="U127" s="387"/>
      <c r="V127" s="387"/>
      <c r="W127" s="387"/>
      <c r="X127" s="387"/>
      <c r="Y127" s="387"/>
      <c r="Z127" s="387"/>
      <c r="AA127" s="387"/>
      <c r="AB127" s="387"/>
      <c r="AC127" s="387"/>
      <c r="AD127" s="387"/>
    </row>
    <row r="128" spans="1:30" ht="16.2" thickBot="1" x14ac:dyDescent="0.35">
      <c r="A128" s="351" t="s">
        <v>7434</v>
      </c>
      <c r="B128" s="411" t="s">
        <v>6087</v>
      </c>
      <c r="C128" s="365" t="s">
        <v>6868</v>
      </c>
      <c r="D128" s="366" t="s">
        <v>6126</v>
      </c>
      <c r="E128" s="394" t="s">
        <v>4139</v>
      </c>
      <c r="F128" s="394" t="s">
        <v>7230</v>
      </c>
      <c r="G128" s="394" t="s">
        <v>7233</v>
      </c>
      <c r="H128" s="394" t="s">
        <v>7232</v>
      </c>
      <c r="I128" s="466">
        <v>300</v>
      </c>
      <c r="J128" s="471">
        <v>0.49</v>
      </c>
      <c r="K128" s="469">
        <v>1</v>
      </c>
      <c r="L128" s="384">
        <v>3</v>
      </c>
      <c r="M128" s="385" t="s">
        <v>7435</v>
      </c>
      <c r="N128" s="382" t="s">
        <v>9783</v>
      </c>
      <c r="O128" s="386">
        <v>300</v>
      </c>
      <c r="P128" s="387"/>
      <c r="Q128" s="387"/>
      <c r="R128" s="387"/>
      <c r="S128" s="387"/>
      <c r="T128" s="387"/>
      <c r="U128" s="387"/>
      <c r="V128" s="387"/>
      <c r="W128" s="387"/>
      <c r="X128" s="387"/>
      <c r="Y128" s="387"/>
      <c r="Z128" s="387"/>
      <c r="AA128" s="387"/>
      <c r="AB128" s="387"/>
      <c r="AC128" s="387"/>
      <c r="AD128" s="387"/>
    </row>
    <row r="129" spans="1:30" ht="16.2" thickBot="1" x14ac:dyDescent="0.35">
      <c r="A129" s="351" t="s">
        <v>7434</v>
      </c>
      <c r="B129" s="411" t="s">
        <v>6087</v>
      </c>
      <c r="C129" s="365" t="s">
        <v>6868</v>
      </c>
      <c r="D129" s="366" t="s">
        <v>6126</v>
      </c>
      <c r="E129" s="394" t="s">
        <v>4139</v>
      </c>
      <c r="F129" s="394" t="s">
        <v>7235</v>
      </c>
      <c r="G129" s="394" t="s">
        <v>7233</v>
      </c>
      <c r="H129" s="394" t="s">
        <v>7232</v>
      </c>
      <c r="I129" s="466">
        <v>500</v>
      </c>
      <c r="J129" s="471">
        <v>0.65</v>
      </c>
      <c r="K129" s="469">
        <v>1</v>
      </c>
      <c r="L129" s="384">
        <v>3</v>
      </c>
      <c r="M129" s="385" t="s">
        <v>9811</v>
      </c>
      <c r="N129" s="382" t="s">
        <v>9800</v>
      </c>
      <c r="O129" s="386">
        <v>500</v>
      </c>
      <c r="P129" s="387"/>
      <c r="Q129" s="387"/>
      <c r="R129" s="387"/>
      <c r="S129" s="387"/>
      <c r="T129" s="387"/>
      <c r="U129" s="387"/>
      <c r="V129" s="387"/>
      <c r="W129" s="387"/>
      <c r="X129" s="387"/>
      <c r="Y129" s="387"/>
      <c r="Z129" s="387"/>
      <c r="AA129" s="387"/>
      <c r="AB129" s="387"/>
      <c r="AC129" s="387"/>
      <c r="AD129" s="387"/>
    </row>
    <row r="130" spans="1:30" ht="16.2" thickBot="1" x14ac:dyDescent="0.35">
      <c r="A130" s="351" t="s">
        <v>7437</v>
      </c>
      <c r="B130" s="403" t="s">
        <v>6877</v>
      </c>
      <c r="C130" s="365" t="s">
        <v>6868</v>
      </c>
      <c r="D130" s="366" t="s">
        <v>6126</v>
      </c>
      <c r="E130" s="394" t="s">
        <v>4139</v>
      </c>
      <c r="F130" s="394" t="s">
        <v>7230</v>
      </c>
      <c r="G130" s="394" t="s">
        <v>7234</v>
      </c>
      <c r="H130" s="394" t="s">
        <v>7232</v>
      </c>
      <c r="I130" s="466">
        <v>500</v>
      </c>
      <c r="J130" s="471">
        <v>0.75</v>
      </c>
      <c r="K130" s="469">
        <v>2</v>
      </c>
      <c r="L130" s="384">
        <v>3</v>
      </c>
      <c r="M130" s="385" t="s">
        <v>7438</v>
      </c>
      <c r="N130" s="382" t="s">
        <v>9782</v>
      </c>
      <c r="O130" s="383">
        <v>1</v>
      </c>
      <c r="P130" s="387"/>
      <c r="Q130" s="387"/>
      <c r="R130" s="387"/>
      <c r="S130" s="387"/>
      <c r="T130" s="387"/>
      <c r="U130" s="387"/>
      <c r="V130" s="387"/>
      <c r="W130" s="387"/>
      <c r="X130" s="387"/>
      <c r="Y130" s="387"/>
      <c r="Z130" s="387"/>
      <c r="AA130" s="387"/>
      <c r="AB130" s="387"/>
      <c r="AC130" s="387"/>
      <c r="AD130" s="387"/>
    </row>
    <row r="131" spans="1:30" ht="16.2" thickBot="1" x14ac:dyDescent="0.35">
      <c r="A131" s="351" t="s">
        <v>7437</v>
      </c>
      <c r="B131" s="403" t="s">
        <v>6877</v>
      </c>
      <c r="C131" s="365" t="s">
        <v>6868</v>
      </c>
      <c r="D131" s="366" t="s">
        <v>6126</v>
      </c>
      <c r="E131" s="394" t="s">
        <v>4139</v>
      </c>
      <c r="F131" s="394" t="s">
        <v>7230</v>
      </c>
      <c r="G131" s="394" t="s">
        <v>7233</v>
      </c>
      <c r="H131" s="394" t="s">
        <v>7232</v>
      </c>
      <c r="I131" s="466">
        <v>500</v>
      </c>
      <c r="J131" s="471">
        <v>0.75</v>
      </c>
      <c r="K131" s="469">
        <v>1</v>
      </c>
      <c r="L131" s="384">
        <v>3</v>
      </c>
      <c r="M131" s="385" t="s">
        <v>7439</v>
      </c>
      <c r="N131" s="382" t="s">
        <v>9800</v>
      </c>
      <c r="O131" s="386">
        <v>500</v>
      </c>
      <c r="P131" s="387"/>
      <c r="Q131" s="387"/>
      <c r="R131" s="387"/>
      <c r="S131" s="387"/>
      <c r="T131" s="387"/>
      <c r="U131" s="387"/>
      <c r="V131" s="387"/>
      <c r="W131" s="387"/>
      <c r="X131" s="387"/>
      <c r="Y131" s="387"/>
      <c r="Z131" s="387"/>
      <c r="AA131" s="387"/>
      <c r="AB131" s="387"/>
      <c r="AC131" s="387"/>
      <c r="AD131" s="387"/>
    </row>
    <row r="132" spans="1:30" ht="16.2" thickBot="1" x14ac:dyDescent="0.35">
      <c r="A132" s="351" t="s">
        <v>7440</v>
      </c>
      <c r="B132" s="415" t="s">
        <v>6886</v>
      </c>
      <c r="C132" s="365" t="s">
        <v>6868</v>
      </c>
      <c r="D132" s="366" t="s">
        <v>6126</v>
      </c>
      <c r="E132" s="394" t="s">
        <v>4139</v>
      </c>
      <c r="F132" s="394" t="s">
        <v>7235</v>
      </c>
      <c r="G132" s="394" t="s">
        <v>7234</v>
      </c>
      <c r="H132" s="394" t="s">
        <v>7232</v>
      </c>
      <c r="I132" s="466">
        <v>700</v>
      </c>
      <c r="J132" s="471">
        <v>0.99</v>
      </c>
      <c r="K132" s="469">
        <v>2</v>
      </c>
      <c r="L132" s="384">
        <v>3</v>
      </c>
      <c r="M132" s="385" t="s">
        <v>7441</v>
      </c>
      <c r="N132" s="382" t="s">
        <v>9801</v>
      </c>
      <c r="O132" s="383">
        <v>1.4</v>
      </c>
      <c r="P132" s="387"/>
      <c r="Q132" s="387"/>
      <c r="R132" s="387"/>
      <c r="S132" s="387"/>
      <c r="T132" s="387"/>
      <c r="U132" s="387"/>
      <c r="V132" s="387"/>
      <c r="W132" s="387"/>
      <c r="X132" s="387"/>
      <c r="Y132" s="387"/>
      <c r="Z132" s="387"/>
      <c r="AA132" s="387"/>
      <c r="AB132" s="387"/>
      <c r="AC132" s="387"/>
      <c r="AD132" s="387"/>
    </row>
    <row r="133" spans="1:30" ht="16.2" thickBot="1" x14ac:dyDescent="0.35">
      <c r="A133" s="351" t="s">
        <v>3093</v>
      </c>
      <c r="B133" s="415" t="s">
        <v>6886</v>
      </c>
      <c r="C133" s="365" t="s">
        <v>6868</v>
      </c>
      <c r="D133" s="366" t="s">
        <v>6126</v>
      </c>
      <c r="E133" s="394" t="s">
        <v>4139</v>
      </c>
      <c r="F133" s="394" t="s">
        <v>7230</v>
      </c>
      <c r="G133" s="394" t="s">
        <v>7234</v>
      </c>
      <c r="H133" s="394" t="s">
        <v>7232</v>
      </c>
      <c r="I133" s="466">
        <v>700</v>
      </c>
      <c r="J133" s="471">
        <v>0.99</v>
      </c>
      <c r="K133" s="469">
        <v>1</v>
      </c>
      <c r="L133" s="384">
        <v>3</v>
      </c>
      <c r="M133" s="385" t="s">
        <v>7442</v>
      </c>
      <c r="N133" s="382" t="s">
        <v>9798</v>
      </c>
      <c r="O133" s="386">
        <v>700</v>
      </c>
      <c r="P133" s="387"/>
      <c r="Q133" s="387"/>
      <c r="R133" s="387"/>
      <c r="S133" s="387"/>
      <c r="T133" s="387"/>
      <c r="U133" s="387"/>
      <c r="V133" s="387"/>
      <c r="W133" s="387"/>
      <c r="X133" s="387"/>
      <c r="Y133" s="387"/>
      <c r="Z133" s="387"/>
      <c r="AA133" s="387"/>
      <c r="AB133" s="387"/>
      <c r="AC133" s="387"/>
      <c r="AD133" s="387"/>
    </row>
    <row r="134" spans="1:30" ht="16.2" thickBot="1" x14ac:dyDescent="0.35">
      <c r="A134" s="351" t="s">
        <v>7443</v>
      </c>
      <c r="B134" s="404" t="s">
        <v>6073</v>
      </c>
      <c r="C134" s="365" t="s">
        <v>6868</v>
      </c>
      <c r="D134" s="366" t="s">
        <v>6126</v>
      </c>
      <c r="E134" s="394" t="s">
        <v>4139</v>
      </c>
      <c r="F134" s="394" t="s">
        <v>7230</v>
      </c>
      <c r="G134" s="394" t="s">
        <v>7233</v>
      </c>
      <c r="H134" s="394" t="s">
        <v>7232</v>
      </c>
      <c r="I134" s="466">
        <v>500</v>
      </c>
      <c r="J134" s="471">
        <v>0.75</v>
      </c>
      <c r="K134" s="469">
        <v>2</v>
      </c>
      <c r="L134" s="384">
        <v>3</v>
      </c>
      <c r="M134" s="385" t="s">
        <v>7444</v>
      </c>
      <c r="N134" s="382" t="s">
        <v>9782</v>
      </c>
      <c r="O134" s="383">
        <v>1</v>
      </c>
      <c r="P134" s="387"/>
      <c r="Q134" s="387"/>
      <c r="R134" s="387"/>
      <c r="S134" s="387"/>
      <c r="T134" s="387"/>
      <c r="U134" s="387"/>
      <c r="V134" s="387"/>
      <c r="W134" s="387"/>
      <c r="X134" s="387"/>
      <c r="Y134" s="387"/>
      <c r="Z134" s="387"/>
      <c r="AA134" s="387"/>
      <c r="AB134" s="387"/>
      <c r="AC134" s="387"/>
      <c r="AD134" s="387"/>
    </row>
    <row r="135" spans="1:30" ht="16.2" thickBot="1" x14ac:dyDescent="0.35">
      <c r="A135" s="351" t="s">
        <v>7443</v>
      </c>
      <c r="B135" s="404" t="s">
        <v>6073</v>
      </c>
      <c r="C135" s="365" t="s">
        <v>6868</v>
      </c>
      <c r="D135" s="366" t="s">
        <v>6126</v>
      </c>
      <c r="E135" s="394" t="s">
        <v>4139</v>
      </c>
      <c r="F135" s="394" t="s">
        <v>7230</v>
      </c>
      <c r="G135" s="394" t="s">
        <v>7234</v>
      </c>
      <c r="H135" s="394" t="s">
        <v>7232</v>
      </c>
      <c r="I135" s="466">
        <v>500</v>
      </c>
      <c r="J135" s="471">
        <v>0.75</v>
      </c>
      <c r="K135" s="469">
        <v>1</v>
      </c>
      <c r="L135" s="384">
        <v>3</v>
      </c>
      <c r="M135" s="385" t="s">
        <v>7444</v>
      </c>
      <c r="N135" s="382" t="s">
        <v>9800</v>
      </c>
      <c r="O135" s="386">
        <v>500</v>
      </c>
      <c r="P135" s="387"/>
      <c r="Q135" s="387"/>
      <c r="R135" s="387"/>
      <c r="S135" s="387"/>
      <c r="T135" s="387"/>
      <c r="U135" s="387"/>
      <c r="V135" s="387"/>
      <c r="W135" s="387"/>
      <c r="X135" s="387"/>
      <c r="Y135" s="387"/>
      <c r="Z135" s="387"/>
      <c r="AA135" s="387"/>
      <c r="AB135" s="387"/>
      <c r="AC135" s="387"/>
      <c r="AD135" s="387"/>
    </row>
    <row r="136" spans="1:30" ht="16.2" thickBot="1" x14ac:dyDescent="0.35">
      <c r="A136" s="351" t="s">
        <v>7381</v>
      </c>
      <c r="B136" s="404" t="s">
        <v>6083</v>
      </c>
      <c r="C136" s="365" t="s">
        <v>6868</v>
      </c>
      <c r="D136" s="366" t="s">
        <v>6126</v>
      </c>
      <c r="E136" s="394" t="s">
        <v>4139</v>
      </c>
      <c r="F136" s="394" t="s">
        <v>7230</v>
      </c>
      <c r="G136" s="394" t="s">
        <v>7233</v>
      </c>
      <c r="H136" s="394" t="s">
        <v>7232</v>
      </c>
      <c r="I136" s="466">
        <v>300</v>
      </c>
      <c r="J136" s="471">
        <v>0.49</v>
      </c>
      <c r="K136" s="469">
        <v>1</v>
      </c>
      <c r="L136" s="384">
        <v>3</v>
      </c>
      <c r="M136" s="385" t="s">
        <v>7445</v>
      </c>
      <c r="N136" s="382" t="s">
        <v>9783</v>
      </c>
      <c r="O136" s="386">
        <v>300</v>
      </c>
      <c r="P136" s="387"/>
      <c r="Q136" s="387"/>
      <c r="R136" s="387"/>
      <c r="S136" s="387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7"/>
    </row>
    <row r="137" spans="1:30" ht="16.2" thickBot="1" x14ac:dyDescent="0.35">
      <c r="A137" s="351" t="s">
        <v>7446</v>
      </c>
      <c r="B137" s="396" t="s">
        <v>6110</v>
      </c>
      <c r="C137" s="365" t="s">
        <v>6868</v>
      </c>
      <c r="D137" s="345" t="s">
        <v>6128</v>
      </c>
      <c r="E137" s="394" t="s">
        <v>4139</v>
      </c>
      <c r="F137" s="394" t="s">
        <v>7230</v>
      </c>
      <c r="G137" s="394" t="s">
        <v>7234</v>
      </c>
      <c r="H137" s="394" t="s">
        <v>7232</v>
      </c>
      <c r="I137" s="466">
        <v>700</v>
      </c>
      <c r="J137" s="471">
        <v>0.99</v>
      </c>
      <c r="K137" s="469">
        <v>2</v>
      </c>
      <c r="L137" s="384">
        <v>3</v>
      </c>
      <c r="M137" s="385" t="s">
        <v>7447</v>
      </c>
      <c r="N137" s="382" t="s">
        <v>9801</v>
      </c>
      <c r="O137" s="383">
        <v>1.4</v>
      </c>
      <c r="P137" s="387"/>
      <c r="Q137" s="387"/>
      <c r="R137" s="387"/>
      <c r="S137" s="387"/>
      <c r="T137" s="387"/>
      <c r="U137" s="387"/>
      <c r="V137" s="387"/>
      <c r="W137" s="387"/>
      <c r="X137" s="387"/>
      <c r="Y137" s="387"/>
      <c r="Z137" s="387"/>
      <c r="AA137" s="387"/>
      <c r="AB137" s="387"/>
      <c r="AC137" s="387"/>
      <c r="AD137" s="387"/>
    </row>
    <row r="138" spans="1:30" ht="16.2" thickBot="1" x14ac:dyDescent="0.35">
      <c r="A138" s="351" t="s">
        <v>7448</v>
      </c>
      <c r="B138" s="396" t="s">
        <v>6110</v>
      </c>
      <c r="C138" s="365" t="s">
        <v>6868</v>
      </c>
      <c r="D138" s="366" t="s">
        <v>6126</v>
      </c>
      <c r="E138" s="394" t="s">
        <v>4139</v>
      </c>
      <c r="F138" s="394" t="s">
        <v>7230</v>
      </c>
      <c r="G138" s="394" t="s">
        <v>7233</v>
      </c>
      <c r="H138" s="394" t="s">
        <v>7232</v>
      </c>
      <c r="I138" s="466">
        <v>300</v>
      </c>
      <c r="J138" s="471">
        <v>0.49</v>
      </c>
      <c r="K138" s="469">
        <v>1</v>
      </c>
      <c r="L138" s="384">
        <v>3</v>
      </c>
      <c r="M138" s="385" t="s">
        <v>7449</v>
      </c>
      <c r="N138" s="382" t="s">
        <v>9783</v>
      </c>
      <c r="O138" s="386">
        <v>300</v>
      </c>
      <c r="P138" s="387"/>
      <c r="Q138" s="387"/>
      <c r="R138" s="387"/>
      <c r="S138" s="387"/>
      <c r="T138" s="387"/>
      <c r="U138" s="387"/>
      <c r="V138" s="387"/>
      <c r="W138" s="387"/>
      <c r="X138" s="387"/>
      <c r="Y138" s="387"/>
      <c r="Z138" s="387"/>
      <c r="AA138" s="387"/>
      <c r="AB138" s="387"/>
      <c r="AC138" s="387"/>
      <c r="AD138" s="387"/>
    </row>
    <row r="139" spans="1:30" ht="16.2" thickBot="1" x14ac:dyDescent="0.35">
      <c r="A139" s="351" t="s">
        <v>7448</v>
      </c>
      <c r="B139" s="396" t="s">
        <v>6110</v>
      </c>
      <c r="C139" s="365" t="s">
        <v>6868</v>
      </c>
      <c r="D139" s="366" t="s">
        <v>6126</v>
      </c>
      <c r="E139" s="394" t="s">
        <v>4139</v>
      </c>
      <c r="F139" s="394" t="s">
        <v>7230</v>
      </c>
      <c r="G139" s="394" t="s">
        <v>7234</v>
      </c>
      <c r="H139" s="394" t="s">
        <v>7232</v>
      </c>
      <c r="I139" s="466">
        <v>300</v>
      </c>
      <c r="J139" s="471">
        <v>0.49</v>
      </c>
      <c r="K139" s="469">
        <v>1</v>
      </c>
      <c r="L139" s="384">
        <v>3</v>
      </c>
      <c r="M139" s="385" t="s">
        <v>7449</v>
      </c>
      <c r="N139" s="382" t="s">
        <v>9783</v>
      </c>
      <c r="O139" s="386">
        <v>300</v>
      </c>
      <c r="P139" s="387"/>
      <c r="Q139" s="387"/>
      <c r="R139" s="387"/>
      <c r="S139" s="387"/>
      <c r="T139" s="387"/>
      <c r="U139" s="387"/>
      <c r="V139" s="387"/>
      <c r="W139" s="387"/>
      <c r="X139" s="387"/>
      <c r="Y139" s="387"/>
      <c r="Z139" s="387"/>
      <c r="AA139" s="387"/>
      <c r="AB139" s="387"/>
      <c r="AC139" s="387"/>
      <c r="AD139" s="387"/>
    </row>
    <row r="140" spans="1:30" ht="16.2" thickBot="1" x14ac:dyDescent="0.35">
      <c r="A140" s="351" t="s">
        <v>7450</v>
      </c>
      <c r="B140" s="396" t="s">
        <v>6110</v>
      </c>
      <c r="C140" s="365" t="s">
        <v>6868</v>
      </c>
      <c r="D140" s="366" t="s">
        <v>6126</v>
      </c>
      <c r="E140" s="394" t="s">
        <v>4139</v>
      </c>
      <c r="F140" s="394" t="s">
        <v>7230</v>
      </c>
      <c r="G140" s="394" t="s">
        <v>7234</v>
      </c>
      <c r="H140" s="394" t="s">
        <v>7232</v>
      </c>
      <c r="I140" s="466">
        <v>300</v>
      </c>
      <c r="J140" s="471">
        <v>0.49</v>
      </c>
      <c r="K140" s="469">
        <v>1</v>
      </c>
      <c r="L140" s="384">
        <v>3</v>
      </c>
      <c r="M140" s="385" t="s">
        <v>7451</v>
      </c>
      <c r="N140" s="382" t="s">
        <v>9783</v>
      </c>
      <c r="O140" s="386">
        <v>300</v>
      </c>
      <c r="P140" s="387"/>
      <c r="Q140" s="387"/>
      <c r="R140" s="387"/>
      <c r="S140" s="387"/>
      <c r="T140" s="387"/>
      <c r="U140" s="387"/>
      <c r="V140" s="387"/>
      <c r="W140" s="387"/>
      <c r="X140" s="387"/>
      <c r="Y140" s="387"/>
      <c r="Z140" s="387"/>
      <c r="AA140" s="387"/>
      <c r="AB140" s="387"/>
      <c r="AC140" s="387"/>
      <c r="AD140" s="387"/>
    </row>
    <row r="141" spans="1:30" ht="16.2" thickBot="1" x14ac:dyDescent="0.35">
      <c r="A141" s="351" t="s">
        <v>7454</v>
      </c>
      <c r="B141" s="413" t="s">
        <v>7169</v>
      </c>
      <c r="C141" s="365" t="s">
        <v>6868</v>
      </c>
      <c r="D141" s="366" t="s">
        <v>6126</v>
      </c>
      <c r="E141" s="394" t="s">
        <v>4139</v>
      </c>
      <c r="F141" s="394" t="s">
        <v>7230</v>
      </c>
      <c r="G141" s="394" t="s">
        <v>7233</v>
      </c>
      <c r="H141" s="394" t="s">
        <v>7232</v>
      </c>
      <c r="I141" s="466">
        <v>300</v>
      </c>
      <c r="J141" s="471">
        <v>0.49</v>
      </c>
      <c r="K141" s="469">
        <v>1</v>
      </c>
      <c r="L141" s="384">
        <v>3</v>
      </c>
      <c r="M141" s="385" t="s">
        <v>7455</v>
      </c>
      <c r="N141" s="382" t="s">
        <v>9783</v>
      </c>
      <c r="O141" s="386">
        <v>300</v>
      </c>
      <c r="P141" s="387"/>
      <c r="Q141" s="387"/>
      <c r="R141" s="387"/>
      <c r="S141" s="387"/>
      <c r="T141" s="387"/>
      <c r="U141" s="387"/>
      <c r="V141" s="387"/>
      <c r="W141" s="387"/>
      <c r="X141" s="387"/>
      <c r="Y141" s="387"/>
      <c r="Z141" s="387"/>
      <c r="AA141" s="387"/>
      <c r="AB141" s="387"/>
      <c r="AC141" s="387"/>
      <c r="AD141" s="387"/>
    </row>
    <row r="142" spans="1:30" ht="16.2" thickBot="1" x14ac:dyDescent="0.35">
      <c r="A142" s="351" t="s">
        <v>7456</v>
      </c>
      <c r="B142" s="413" t="s">
        <v>7171</v>
      </c>
      <c r="C142" s="365" t="s">
        <v>6868</v>
      </c>
      <c r="D142" s="366" t="s">
        <v>6126</v>
      </c>
      <c r="E142" s="394" t="s">
        <v>4139</v>
      </c>
      <c r="F142" s="394" t="s">
        <v>7230</v>
      </c>
      <c r="G142" s="394" t="s">
        <v>7233</v>
      </c>
      <c r="H142" s="394" t="s">
        <v>7232</v>
      </c>
      <c r="I142" s="466">
        <v>300</v>
      </c>
      <c r="J142" s="471">
        <v>0.49</v>
      </c>
      <c r="K142" s="469">
        <v>1</v>
      </c>
      <c r="L142" s="384">
        <v>3</v>
      </c>
      <c r="M142" s="385" t="s">
        <v>7457</v>
      </c>
      <c r="N142" s="382" t="s">
        <v>9783</v>
      </c>
      <c r="O142" s="386">
        <v>300</v>
      </c>
      <c r="P142" s="387"/>
      <c r="Q142" s="387"/>
      <c r="R142" s="387"/>
      <c r="S142" s="387"/>
      <c r="T142" s="387"/>
      <c r="U142" s="387"/>
      <c r="V142" s="387"/>
      <c r="W142" s="387"/>
      <c r="X142" s="387"/>
      <c r="Y142" s="387"/>
      <c r="Z142" s="387"/>
      <c r="AA142" s="387"/>
      <c r="AB142" s="387"/>
      <c r="AC142" s="387"/>
      <c r="AD142" s="387"/>
    </row>
    <row r="143" spans="1:30" ht="16.2" thickBot="1" x14ac:dyDescent="0.35">
      <c r="A143" s="351" t="s">
        <v>9520</v>
      </c>
      <c r="B143" s="413" t="s">
        <v>7171</v>
      </c>
      <c r="C143" s="365" t="s">
        <v>6868</v>
      </c>
      <c r="D143" s="366" t="s">
        <v>6126</v>
      </c>
      <c r="E143" s="394" t="s">
        <v>4139</v>
      </c>
      <c r="F143" s="394" t="s">
        <v>7230</v>
      </c>
      <c r="G143" s="394" t="s">
        <v>7233</v>
      </c>
      <c r="H143" s="394" t="s">
        <v>7232</v>
      </c>
      <c r="I143" s="466">
        <v>700</v>
      </c>
      <c r="J143" s="471">
        <v>1.49</v>
      </c>
      <c r="K143" s="469">
        <v>1</v>
      </c>
      <c r="L143" s="384">
        <v>3</v>
      </c>
      <c r="M143" s="385" t="s">
        <v>9521</v>
      </c>
      <c r="N143" s="382" t="s">
        <v>9798</v>
      </c>
      <c r="O143" s="386">
        <v>700</v>
      </c>
      <c r="P143" s="387"/>
      <c r="Q143" s="387"/>
      <c r="R143" s="387"/>
      <c r="S143" s="387"/>
      <c r="T143" s="387"/>
      <c r="U143" s="387"/>
      <c r="V143" s="387"/>
      <c r="W143" s="387"/>
      <c r="X143" s="387"/>
      <c r="Y143" s="387"/>
      <c r="Z143" s="387"/>
      <c r="AA143" s="387"/>
      <c r="AB143" s="387"/>
      <c r="AC143" s="387"/>
      <c r="AD143" s="387"/>
    </row>
    <row r="144" spans="1:30" ht="16.2" thickBot="1" x14ac:dyDescent="0.35">
      <c r="A144" s="351" t="s">
        <v>7404</v>
      </c>
      <c r="B144" s="413" t="s">
        <v>7171</v>
      </c>
      <c r="C144" s="365" t="s">
        <v>6868</v>
      </c>
      <c r="D144" s="366" t="s">
        <v>6126</v>
      </c>
      <c r="E144" s="394" t="s">
        <v>4139</v>
      </c>
      <c r="F144" s="394" t="s">
        <v>7230</v>
      </c>
      <c r="G144" s="394" t="s">
        <v>7233</v>
      </c>
      <c r="H144" s="394" t="s">
        <v>7232</v>
      </c>
      <c r="I144" s="466">
        <v>300</v>
      </c>
      <c r="J144" s="471">
        <v>0.49</v>
      </c>
      <c r="K144" s="469">
        <v>1</v>
      </c>
      <c r="L144" s="384">
        <v>3</v>
      </c>
      <c r="M144" s="385" t="s">
        <v>7458</v>
      </c>
      <c r="N144" s="382" t="s">
        <v>9783</v>
      </c>
      <c r="O144" s="386">
        <v>300</v>
      </c>
      <c r="P144" s="387"/>
      <c r="Q144" s="387"/>
      <c r="R144" s="387"/>
      <c r="S144" s="387"/>
      <c r="T144" s="387"/>
      <c r="U144" s="387"/>
      <c r="V144" s="387"/>
      <c r="W144" s="387"/>
      <c r="X144" s="387"/>
      <c r="Y144" s="387"/>
      <c r="Z144" s="387"/>
      <c r="AA144" s="387"/>
      <c r="AB144" s="387"/>
      <c r="AC144" s="387"/>
      <c r="AD144" s="387"/>
    </row>
    <row r="145" spans="1:30" ht="16.2" thickBot="1" x14ac:dyDescent="0.35">
      <c r="A145" s="351" t="s">
        <v>7381</v>
      </c>
      <c r="B145" s="413" t="s">
        <v>7171</v>
      </c>
      <c r="C145" s="365" t="s">
        <v>6868</v>
      </c>
      <c r="D145" s="366" t="s">
        <v>6126</v>
      </c>
      <c r="E145" s="394" t="s">
        <v>4139</v>
      </c>
      <c r="F145" s="394" t="s">
        <v>7230</v>
      </c>
      <c r="G145" s="394" t="s">
        <v>7233</v>
      </c>
      <c r="H145" s="394" t="s">
        <v>7232</v>
      </c>
      <c r="I145" s="466">
        <v>300</v>
      </c>
      <c r="J145" s="471">
        <v>0.49</v>
      </c>
      <c r="K145" s="469">
        <v>1</v>
      </c>
      <c r="L145" s="384">
        <v>3</v>
      </c>
      <c r="M145" s="385" t="s">
        <v>7459</v>
      </c>
      <c r="N145" s="382" t="s">
        <v>9783</v>
      </c>
      <c r="O145" s="386">
        <v>300</v>
      </c>
      <c r="P145" s="387"/>
      <c r="Q145" s="387"/>
      <c r="R145" s="387"/>
      <c r="S145" s="387"/>
      <c r="T145" s="387"/>
      <c r="U145" s="387"/>
      <c r="V145" s="387"/>
      <c r="W145" s="387"/>
      <c r="X145" s="387"/>
      <c r="Y145" s="387"/>
      <c r="Z145" s="387"/>
      <c r="AA145" s="387"/>
      <c r="AB145" s="387"/>
      <c r="AC145" s="387"/>
      <c r="AD145" s="387"/>
    </row>
    <row r="146" spans="1:30" ht="16.2" thickBot="1" x14ac:dyDescent="0.35">
      <c r="A146" s="351" t="s">
        <v>9522</v>
      </c>
      <c r="B146" s="460" t="s">
        <v>9523</v>
      </c>
      <c r="C146" s="365" t="s">
        <v>6868</v>
      </c>
      <c r="D146" s="366" t="s">
        <v>6126</v>
      </c>
      <c r="E146" s="394" t="s">
        <v>4139</v>
      </c>
      <c r="F146" s="394" t="s">
        <v>7230</v>
      </c>
      <c r="G146" s="394" t="s">
        <v>7233</v>
      </c>
      <c r="H146" s="394" t="s">
        <v>7232</v>
      </c>
      <c r="I146" s="466">
        <v>300</v>
      </c>
      <c r="J146" s="471">
        <v>0.49</v>
      </c>
      <c r="K146" s="469">
        <v>1</v>
      </c>
      <c r="L146" s="384">
        <v>3</v>
      </c>
      <c r="M146" s="385" t="s">
        <v>9524</v>
      </c>
      <c r="N146" s="382" t="s">
        <v>9783</v>
      </c>
      <c r="O146" s="386">
        <v>300</v>
      </c>
      <c r="P146" s="387"/>
      <c r="Q146" s="387"/>
      <c r="R146" s="387"/>
      <c r="S146" s="387"/>
      <c r="T146" s="387"/>
      <c r="U146" s="387"/>
      <c r="V146" s="387"/>
      <c r="W146" s="387"/>
      <c r="X146" s="387"/>
      <c r="Y146" s="387"/>
      <c r="Z146" s="387"/>
      <c r="AA146" s="387"/>
      <c r="AB146" s="387"/>
      <c r="AC146" s="387"/>
      <c r="AD146" s="387"/>
    </row>
    <row r="147" spans="1:30" ht="16.2" thickBot="1" x14ac:dyDescent="0.35">
      <c r="A147" s="351" t="s">
        <v>7460</v>
      </c>
      <c r="B147" s="448" t="s">
        <v>7461</v>
      </c>
      <c r="C147" s="365" t="s">
        <v>6868</v>
      </c>
      <c r="D147" s="366" t="s">
        <v>6126</v>
      </c>
      <c r="E147" s="394" t="s">
        <v>4139</v>
      </c>
      <c r="F147" s="394" t="s">
        <v>7230</v>
      </c>
      <c r="G147" s="394" t="s">
        <v>7233</v>
      </c>
      <c r="H147" s="394" t="s">
        <v>7232</v>
      </c>
      <c r="I147" s="466">
        <v>300</v>
      </c>
      <c r="J147" s="471">
        <v>0.49</v>
      </c>
      <c r="K147" s="469">
        <v>1</v>
      </c>
      <c r="L147" s="384">
        <v>4</v>
      </c>
      <c r="M147" s="385" t="s">
        <v>7462</v>
      </c>
      <c r="N147" s="382" t="s">
        <v>9783</v>
      </c>
      <c r="O147" s="386">
        <v>300</v>
      </c>
      <c r="P147" s="387"/>
      <c r="Q147" s="387"/>
      <c r="R147" s="387"/>
      <c r="S147" s="387"/>
      <c r="T147" s="387"/>
      <c r="U147" s="387"/>
      <c r="V147" s="387"/>
      <c r="W147" s="387"/>
      <c r="X147" s="387"/>
      <c r="Y147" s="387"/>
      <c r="Z147" s="387"/>
      <c r="AA147" s="387"/>
      <c r="AB147" s="387"/>
      <c r="AC147" s="387"/>
      <c r="AD147" s="387"/>
    </row>
    <row r="148" spans="1:30" ht="16.2" thickBot="1" x14ac:dyDescent="0.35">
      <c r="A148" s="351" t="s">
        <v>7463</v>
      </c>
      <c r="B148" s="438" t="s">
        <v>6061</v>
      </c>
      <c r="C148" s="365" t="s">
        <v>6868</v>
      </c>
      <c r="D148" s="366" t="s">
        <v>6126</v>
      </c>
      <c r="E148" s="394" t="s">
        <v>4139</v>
      </c>
      <c r="F148" s="394" t="s">
        <v>7230</v>
      </c>
      <c r="G148" s="394" t="s">
        <v>7233</v>
      </c>
      <c r="H148" s="394" t="s">
        <v>7232</v>
      </c>
      <c r="I148" s="466">
        <v>900</v>
      </c>
      <c r="J148" s="471">
        <v>1.25</v>
      </c>
      <c r="K148" s="469">
        <v>1</v>
      </c>
      <c r="L148" s="384">
        <v>4</v>
      </c>
      <c r="M148" s="385" t="s">
        <v>7464</v>
      </c>
      <c r="N148" s="382" t="s">
        <v>9812</v>
      </c>
      <c r="O148" s="386">
        <v>900</v>
      </c>
      <c r="P148" s="387"/>
      <c r="Q148" s="387"/>
      <c r="R148" s="387"/>
      <c r="S148" s="387"/>
      <c r="T148" s="387"/>
      <c r="U148" s="387"/>
      <c r="V148" s="387"/>
      <c r="W148" s="387"/>
      <c r="X148" s="387"/>
      <c r="Y148" s="387"/>
      <c r="Z148" s="387"/>
      <c r="AA148" s="387"/>
      <c r="AB148" s="387"/>
      <c r="AC148" s="387"/>
      <c r="AD148" s="387"/>
    </row>
    <row r="149" spans="1:30" ht="16.2" thickBot="1" x14ac:dyDescent="0.35">
      <c r="A149" s="351" t="s">
        <v>7465</v>
      </c>
      <c r="B149" s="396" t="s">
        <v>6975</v>
      </c>
      <c r="C149" s="365" t="s">
        <v>6868</v>
      </c>
      <c r="D149" s="366" t="s">
        <v>6126</v>
      </c>
      <c r="E149" s="394" t="s">
        <v>4139</v>
      </c>
      <c r="F149" s="394" t="s">
        <v>7230</v>
      </c>
      <c r="G149" s="394" t="s">
        <v>7234</v>
      </c>
      <c r="H149" s="394" t="s">
        <v>7232</v>
      </c>
      <c r="I149" s="466">
        <v>300</v>
      </c>
      <c r="J149" s="471">
        <v>0.49</v>
      </c>
      <c r="K149" s="469">
        <v>1</v>
      </c>
      <c r="L149" s="384">
        <v>4</v>
      </c>
      <c r="M149" s="385" t="s">
        <v>7466</v>
      </c>
      <c r="N149" s="382" t="s">
        <v>9783</v>
      </c>
      <c r="O149" s="386">
        <v>300</v>
      </c>
      <c r="P149" s="387"/>
      <c r="Q149" s="387"/>
      <c r="R149" s="387"/>
      <c r="S149" s="387"/>
      <c r="T149" s="387"/>
      <c r="U149" s="387"/>
      <c r="V149" s="387"/>
      <c r="W149" s="387"/>
      <c r="X149" s="387"/>
      <c r="Y149" s="387"/>
      <c r="Z149" s="387"/>
      <c r="AA149" s="387"/>
      <c r="AB149" s="387"/>
      <c r="AC149" s="387"/>
      <c r="AD149" s="387"/>
    </row>
    <row r="150" spans="1:30" ht="16.2" thickBot="1" x14ac:dyDescent="0.35">
      <c r="A150" s="351" t="s">
        <v>9525</v>
      </c>
      <c r="B150" s="393" t="s">
        <v>6100</v>
      </c>
      <c r="C150" s="365" t="s">
        <v>6868</v>
      </c>
      <c r="D150" s="366" t="s">
        <v>6126</v>
      </c>
      <c r="E150" s="394" t="s">
        <v>4139</v>
      </c>
      <c r="F150" s="394" t="s">
        <v>7230</v>
      </c>
      <c r="G150" s="394" t="s">
        <v>7234</v>
      </c>
      <c r="H150" s="394" t="s">
        <v>7232</v>
      </c>
      <c r="I150" s="466">
        <v>300</v>
      </c>
      <c r="J150" s="471">
        <v>0.49</v>
      </c>
      <c r="K150" s="469">
        <v>1</v>
      </c>
      <c r="L150" s="384">
        <v>4</v>
      </c>
      <c r="M150" s="385" t="s">
        <v>9526</v>
      </c>
      <c r="N150" s="382" t="s">
        <v>9783</v>
      </c>
      <c r="O150" s="386">
        <v>300</v>
      </c>
      <c r="P150" s="387"/>
      <c r="Q150" s="387"/>
      <c r="R150" s="387"/>
      <c r="S150" s="387"/>
      <c r="T150" s="387"/>
      <c r="U150" s="387"/>
      <c r="V150" s="387"/>
      <c r="W150" s="387"/>
      <c r="X150" s="387"/>
      <c r="Y150" s="387"/>
      <c r="Z150" s="387"/>
      <c r="AA150" s="387"/>
      <c r="AB150" s="387"/>
      <c r="AC150" s="387"/>
      <c r="AD150" s="387"/>
    </row>
    <row r="151" spans="1:30" ht="16.2" thickBot="1" x14ac:dyDescent="0.35">
      <c r="A151" s="351" t="s">
        <v>7467</v>
      </c>
      <c r="B151" s="407" t="s">
        <v>1101</v>
      </c>
      <c r="C151" s="365" t="s">
        <v>6868</v>
      </c>
      <c r="D151" s="366" t="s">
        <v>6126</v>
      </c>
      <c r="E151" s="394" t="s">
        <v>4139</v>
      </c>
      <c r="F151" s="394" t="s">
        <v>7230</v>
      </c>
      <c r="G151" s="394" t="s">
        <v>7234</v>
      </c>
      <c r="H151" s="394" t="s">
        <v>7232</v>
      </c>
      <c r="I151" s="466">
        <v>300</v>
      </c>
      <c r="J151" s="471">
        <v>0.49</v>
      </c>
      <c r="K151" s="469">
        <v>2</v>
      </c>
      <c r="L151" s="384">
        <v>4</v>
      </c>
      <c r="M151" s="385" t="s">
        <v>9527</v>
      </c>
      <c r="N151" s="382" t="s">
        <v>9790</v>
      </c>
      <c r="O151" s="386">
        <v>600</v>
      </c>
      <c r="P151" s="387"/>
      <c r="Q151" s="387"/>
      <c r="R151" s="387"/>
      <c r="S151" s="387"/>
      <c r="T151" s="387"/>
      <c r="U151" s="387"/>
      <c r="V151" s="387"/>
      <c r="W151" s="387"/>
      <c r="X151" s="387"/>
      <c r="Y151" s="387"/>
      <c r="Z151" s="387"/>
      <c r="AA151" s="387"/>
      <c r="AB151" s="387"/>
      <c r="AC151" s="387"/>
      <c r="AD151" s="387"/>
    </row>
    <row r="152" spans="1:30" ht="16.2" thickBot="1" x14ac:dyDescent="0.35">
      <c r="A152" s="351" t="s">
        <v>7469</v>
      </c>
      <c r="B152" s="426" t="s">
        <v>1103</v>
      </c>
      <c r="C152" s="365" t="s">
        <v>6868</v>
      </c>
      <c r="D152" s="366" t="s">
        <v>6126</v>
      </c>
      <c r="E152" s="394" t="s">
        <v>4139</v>
      </c>
      <c r="F152" s="394" t="s">
        <v>7230</v>
      </c>
      <c r="G152" s="394" t="s">
        <v>7233</v>
      </c>
      <c r="H152" s="394" t="s">
        <v>7232</v>
      </c>
      <c r="I152" s="466">
        <v>700</v>
      </c>
      <c r="J152" s="471">
        <v>0.99</v>
      </c>
      <c r="K152" s="469">
        <v>1</v>
      </c>
      <c r="L152" s="384">
        <v>4</v>
      </c>
      <c r="M152" s="385" t="s">
        <v>7470</v>
      </c>
      <c r="N152" s="382" t="s">
        <v>9798</v>
      </c>
      <c r="O152" s="386">
        <v>700</v>
      </c>
      <c r="P152" s="387"/>
      <c r="Q152" s="387"/>
      <c r="R152" s="387"/>
      <c r="S152" s="387"/>
      <c r="T152" s="387"/>
      <c r="U152" s="387"/>
      <c r="V152" s="387"/>
      <c r="W152" s="387"/>
      <c r="X152" s="387"/>
      <c r="Y152" s="387"/>
      <c r="Z152" s="387"/>
      <c r="AA152" s="387"/>
      <c r="AB152" s="387"/>
      <c r="AC152" s="387"/>
      <c r="AD152" s="387"/>
    </row>
    <row r="153" spans="1:30" ht="16.2" thickBot="1" x14ac:dyDescent="0.35">
      <c r="A153" s="351" t="s">
        <v>7471</v>
      </c>
      <c r="B153" s="422" t="s">
        <v>1106</v>
      </c>
      <c r="C153" s="365" t="s">
        <v>6868</v>
      </c>
      <c r="D153" s="366" t="s">
        <v>6126</v>
      </c>
      <c r="E153" s="394" t="s">
        <v>4139</v>
      </c>
      <c r="F153" s="394" t="s">
        <v>7230</v>
      </c>
      <c r="G153" s="394" t="s">
        <v>7234</v>
      </c>
      <c r="H153" s="394" t="s">
        <v>7232</v>
      </c>
      <c r="I153" s="466">
        <v>300</v>
      </c>
      <c r="J153" s="471">
        <v>0.49</v>
      </c>
      <c r="K153" s="469">
        <v>1</v>
      </c>
      <c r="L153" s="384">
        <v>4</v>
      </c>
      <c r="M153" s="385" t="s">
        <v>9528</v>
      </c>
      <c r="N153" s="382" t="s">
        <v>9783</v>
      </c>
      <c r="O153" s="386">
        <v>300</v>
      </c>
      <c r="P153" s="387"/>
      <c r="Q153" s="387"/>
      <c r="R153" s="387"/>
      <c r="S153" s="387"/>
      <c r="T153" s="387"/>
      <c r="U153" s="387"/>
      <c r="V153" s="387"/>
      <c r="W153" s="387"/>
      <c r="X153" s="387"/>
      <c r="Y153" s="387"/>
      <c r="Z153" s="387"/>
      <c r="AA153" s="387"/>
      <c r="AB153" s="387"/>
      <c r="AC153" s="387"/>
      <c r="AD153" s="387"/>
    </row>
    <row r="154" spans="1:30" ht="16.2" thickBot="1" x14ac:dyDescent="0.35">
      <c r="A154" s="351" t="s">
        <v>7473</v>
      </c>
      <c r="B154" s="425" t="s">
        <v>1108</v>
      </c>
      <c r="C154" s="365" t="s">
        <v>6868</v>
      </c>
      <c r="D154" s="366" t="s">
        <v>6126</v>
      </c>
      <c r="E154" s="394" t="s">
        <v>4139</v>
      </c>
      <c r="F154" s="394" t="s">
        <v>7230</v>
      </c>
      <c r="G154" s="394" t="s">
        <v>7233</v>
      </c>
      <c r="H154" s="394" t="s">
        <v>7232</v>
      </c>
      <c r="I154" s="466">
        <v>300</v>
      </c>
      <c r="J154" s="471">
        <v>0.49</v>
      </c>
      <c r="K154" s="469">
        <v>1</v>
      </c>
      <c r="L154" s="384">
        <v>4</v>
      </c>
      <c r="M154" s="385" t="s">
        <v>7474</v>
      </c>
      <c r="N154" s="382" t="s">
        <v>9783</v>
      </c>
      <c r="O154" s="386">
        <v>300</v>
      </c>
      <c r="P154" s="387"/>
      <c r="Q154" s="387"/>
      <c r="R154" s="387"/>
      <c r="S154" s="387"/>
      <c r="T154" s="387"/>
      <c r="U154" s="387"/>
      <c r="V154" s="387"/>
      <c r="W154" s="387"/>
      <c r="X154" s="387"/>
      <c r="Y154" s="387"/>
      <c r="Z154" s="387"/>
      <c r="AA154" s="387"/>
      <c r="AB154" s="387"/>
      <c r="AC154" s="387"/>
      <c r="AD154" s="387"/>
    </row>
    <row r="155" spans="1:30" ht="16.2" thickBot="1" x14ac:dyDescent="0.35">
      <c r="A155" s="351" t="s">
        <v>7475</v>
      </c>
      <c r="B155" s="425" t="s">
        <v>1108</v>
      </c>
      <c r="C155" s="365" t="s">
        <v>6868</v>
      </c>
      <c r="D155" s="366" t="s">
        <v>6126</v>
      </c>
      <c r="E155" s="394" t="s">
        <v>4139</v>
      </c>
      <c r="F155" s="394" t="s">
        <v>7230</v>
      </c>
      <c r="G155" s="394" t="s">
        <v>7234</v>
      </c>
      <c r="H155" s="394" t="s">
        <v>7232</v>
      </c>
      <c r="I155" s="466">
        <v>300</v>
      </c>
      <c r="J155" s="471">
        <v>0.49</v>
      </c>
      <c r="K155" s="469">
        <v>1</v>
      </c>
      <c r="L155" s="384">
        <v>4</v>
      </c>
      <c r="M155" s="385" t="s">
        <v>7476</v>
      </c>
      <c r="N155" s="382" t="s">
        <v>9783</v>
      </c>
      <c r="O155" s="386">
        <v>300</v>
      </c>
      <c r="P155" s="387"/>
      <c r="Q155" s="387"/>
      <c r="R155" s="387"/>
      <c r="S155" s="387"/>
      <c r="T155" s="387"/>
      <c r="U155" s="387"/>
      <c r="V155" s="387"/>
      <c r="W155" s="387"/>
      <c r="X155" s="387"/>
      <c r="Y155" s="387"/>
      <c r="Z155" s="387"/>
      <c r="AA155" s="387"/>
      <c r="AB155" s="387"/>
      <c r="AC155" s="387"/>
      <c r="AD155" s="387"/>
    </row>
    <row r="156" spans="1:30" ht="16.2" thickBot="1" x14ac:dyDescent="0.35">
      <c r="A156" s="351" t="s">
        <v>7477</v>
      </c>
      <c r="B156" s="345" t="s">
        <v>6879</v>
      </c>
      <c r="C156" s="365" t="s">
        <v>6868</v>
      </c>
      <c r="D156" s="366" t="s">
        <v>6126</v>
      </c>
      <c r="E156" s="394" t="s">
        <v>4139</v>
      </c>
      <c r="F156" s="394" t="s">
        <v>7230</v>
      </c>
      <c r="G156" s="394" t="s">
        <v>7233</v>
      </c>
      <c r="H156" s="394" t="s">
        <v>7232</v>
      </c>
      <c r="I156" s="466">
        <v>300</v>
      </c>
      <c r="J156" s="471">
        <v>0.49</v>
      </c>
      <c r="K156" s="469">
        <v>1</v>
      </c>
      <c r="L156" s="384">
        <v>4</v>
      </c>
      <c r="M156" s="385" t="s">
        <v>7478</v>
      </c>
      <c r="N156" s="382" t="s">
        <v>9783</v>
      </c>
      <c r="O156" s="386">
        <v>300</v>
      </c>
      <c r="P156" s="387"/>
      <c r="Q156" s="387"/>
      <c r="R156" s="387"/>
      <c r="S156" s="387"/>
      <c r="T156" s="387"/>
      <c r="U156" s="387"/>
      <c r="V156" s="387"/>
      <c r="W156" s="387"/>
      <c r="X156" s="387"/>
      <c r="Y156" s="387"/>
      <c r="Z156" s="387"/>
      <c r="AA156" s="387"/>
      <c r="AB156" s="387"/>
      <c r="AC156" s="387"/>
      <c r="AD156" s="387"/>
    </row>
    <row r="157" spans="1:30" ht="16.2" thickBot="1" x14ac:dyDescent="0.35">
      <c r="A157" s="351" t="s">
        <v>7479</v>
      </c>
      <c r="B157" s="398" t="s">
        <v>6082</v>
      </c>
      <c r="C157" s="365" t="s">
        <v>6868</v>
      </c>
      <c r="D157" s="366" t="s">
        <v>6126</v>
      </c>
      <c r="E157" s="394" t="s">
        <v>4139</v>
      </c>
      <c r="F157" s="394" t="s">
        <v>7230</v>
      </c>
      <c r="G157" s="394" t="s">
        <v>7234</v>
      </c>
      <c r="H157" s="394" t="s">
        <v>7232</v>
      </c>
      <c r="I157" s="466">
        <v>300</v>
      </c>
      <c r="J157" s="471">
        <v>0.49</v>
      </c>
      <c r="K157" s="469">
        <v>2</v>
      </c>
      <c r="L157" s="384">
        <v>4</v>
      </c>
      <c r="M157" s="385" t="s">
        <v>7480</v>
      </c>
      <c r="N157" s="382" t="s">
        <v>9790</v>
      </c>
      <c r="O157" s="386">
        <v>600</v>
      </c>
      <c r="P157" s="387"/>
      <c r="Q157" s="387"/>
      <c r="R157" s="387"/>
      <c r="S157" s="387"/>
      <c r="T157" s="387"/>
      <c r="U157" s="387"/>
      <c r="V157" s="387"/>
      <c r="W157" s="387"/>
      <c r="X157" s="387"/>
      <c r="Y157" s="387"/>
      <c r="Z157" s="387"/>
      <c r="AA157" s="387"/>
      <c r="AB157" s="387"/>
      <c r="AC157" s="387"/>
      <c r="AD157" s="387"/>
    </row>
    <row r="158" spans="1:30" ht="16.2" thickBot="1" x14ac:dyDescent="0.35">
      <c r="A158" s="351" t="s">
        <v>7479</v>
      </c>
      <c r="B158" s="398" t="s">
        <v>6082</v>
      </c>
      <c r="C158" s="365" t="s">
        <v>6868</v>
      </c>
      <c r="D158" s="366" t="s">
        <v>6126</v>
      </c>
      <c r="E158" s="394" t="s">
        <v>4139</v>
      </c>
      <c r="F158" s="394" t="s">
        <v>7230</v>
      </c>
      <c r="G158" s="394" t="s">
        <v>7233</v>
      </c>
      <c r="H158" s="394" t="s">
        <v>7232</v>
      </c>
      <c r="I158" s="466">
        <v>300</v>
      </c>
      <c r="J158" s="471">
        <v>0.49</v>
      </c>
      <c r="K158" s="469">
        <v>1</v>
      </c>
      <c r="L158" s="384">
        <v>4</v>
      </c>
      <c r="M158" s="385" t="s">
        <v>7480</v>
      </c>
      <c r="N158" s="382" t="s">
        <v>9783</v>
      </c>
      <c r="O158" s="386">
        <v>300</v>
      </c>
      <c r="P158" s="387"/>
      <c r="Q158" s="387"/>
      <c r="R158" s="387"/>
      <c r="S158" s="387"/>
      <c r="T158" s="387"/>
      <c r="U158" s="387"/>
      <c r="V158" s="387"/>
      <c r="W158" s="387"/>
      <c r="X158" s="387"/>
      <c r="Y158" s="387"/>
      <c r="Z158" s="387"/>
      <c r="AA158" s="387"/>
      <c r="AB158" s="387"/>
      <c r="AC158" s="387"/>
      <c r="AD158" s="387"/>
    </row>
    <row r="159" spans="1:30" ht="16.2" thickBot="1" x14ac:dyDescent="0.35">
      <c r="A159" s="351" t="s">
        <v>2980</v>
      </c>
      <c r="B159" s="435" t="s">
        <v>6107</v>
      </c>
      <c r="C159" s="365" t="s">
        <v>6868</v>
      </c>
      <c r="D159" s="366" t="s">
        <v>6126</v>
      </c>
      <c r="E159" s="394" t="s">
        <v>4139</v>
      </c>
      <c r="F159" s="394" t="s">
        <v>7230</v>
      </c>
      <c r="G159" s="394" t="s">
        <v>7233</v>
      </c>
      <c r="H159" s="394" t="s">
        <v>7232</v>
      </c>
      <c r="I159" s="466">
        <v>300</v>
      </c>
      <c r="J159" s="471">
        <v>0.49</v>
      </c>
      <c r="K159" s="469">
        <v>1</v>
      </c>
      <c r="L159" s="384">
        <v>4</v>
      </c>
      <c r="M159" s="385" t="s">
        <v>7481</v>
      </c>
      <c r="N159" s="382" t="s">
        <v>9783</v>
      </c>
      <c r="O159" s="386">
        <v>300</v>
      </c>
      <c r="P159" s="387"/>
      <c r="Q159" s="387"/>
      <c r="R159" s="387"/>
      <c r="S159" s="387"/>
      <c r="T159" s="387"/>
      <c r="U159" s="387"/>
      <c r="V159" s="387"/>
      <c r="W159" s="387"/>
      <c r="X159" s="387"/>
      <c r="Y159" s="387"/>
      <c r="Z159" s="387"/>
      <c r="AA159" s="387"/>
      <c r="AB159" s="387"/>
      <c r="AC159" s="387"/>
      <c r="AD159" s="387"/>
    </row>
    <row r="160" spans="1:30" ht="16.2" thickBot="1" x14ac:dyDescent="0.35">
      <c r="A160" s="351" t="s">
        <v>7482</v>
      </c>
      <c r="B160" s="365" t="s">
        <v>7483</v>
      </c>
      <c r="C160" s="365" t="s">
        <v>6868</v>
      </c>
      <c r="D160" s="366" t="s">
        <v>6126</v>
      </c>
      <c r="E160" s="394" t="s">
        <v>4139</v>
      </c>
      <c r="F160" s="394" t="s">
        <v>7230</v>
      </c>
      <c r="G160" s="394" t="s">
        <v>7233</v>
      </c>
      <c r="H160" s="394" t="s">
        <v>7232</v>
      </c>
      <c r="I160" s="466">
        <v>300</v>
      </c>
      <c r="J160" s="471">
        <v>0.49</v>
      </c>
      <c r="K160" s="469">
        <v>1</v>
      </c>
      <c r="L160" s="384">
        <v>4</v>
      </c>
      <c r="M160" s="385" t="s">
        <v>7484</v>
      </c>
      <c r="N160" s="382" t="s">
        <v>9783</v>
      </c>
      <c r="O160" s="386">
        <v>300</v>
      </c>
      <c r="P160" s="387"/>
      <c r="Q160" s="387"/>
      <c r="R160" s="387"/>
      <c r="S160" s="387"/>
      <c r="T160" s="387"/>
      <c r="U160" s="387"/>
      <c r="V160" s="387"/>
      <c r="W160" s="387"/>
      <c r="X160" s="387"/>
      <c r="Y160" s="387"/>
      <c r="Z160" s="387"/>
      <c r="AA160" s="387"/>
      <c r="AB160" s="387"/>
      <c r="AC160" s="387"/>
      <c r="AD160" s="387"/>
    </row>
    <row r="161" spans="1:30" ht="16.2" thickBot="1" x14ac:dyDescent="0.35">
      <c r="A161" s="351" t="s">
        <v>7485</v>
      </c>
      <c r="B161" s="416" t="s">
        <v>6064</v>
      </c>
      <c r="C161" s="365" t="s">
        <v>6868</v>
      </c>
      <c r="D161" s="366" t="s">
        <v>6126</v>
      </c>
      <c r="E161" s="394" t="s">
        <v>4139</v>
      </c>
      <c r="F161" s="394" t="s">
        <v>7230</v>
      </c>
      <c r="G161" s="394" t="s">
        <v>7233</v>
      </c>
      <c r="H161" s="394" t="s">
        <v>7232</v>
      </c>
      <c r="I161" s="466">
        <v>500</v>
      </c>
      <c r="J161" s="471">
        <v>0.75</v>
      </c>
      <c r="K161" s="469">
        <v>14</v>
      </c>
      <c r="L161" s="384">
        <v>4</v>
      </c>
      <c r="M161" s="385" t="s">
        <v>7486</v>
      </c>
      <c r="N161" s="382" t="s">
        <v>9813</v>
      </c>
      <c r="O161" s="383">
        <v>7</v>
      </c>
      <c r="P161" s="387"/>
      <c r="Q161" s="387"/>
      <c r="R161" s="387"/>
      <c r="S161" s="387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7"/>
    </row>
    <row r="162" spans="1:30" ht="16.2" thickBot="1" x14ac:dyDescent="0.35">
      <c r="A162" s="351" t="s">
        <v>7488</v>
      </c>
      <c r="B162" s="416" t="s">
        <v>6064</v>
      </c>
      <c r="C162" s="365" t="s">
        <v>6868</v>
      </c>
      <c r="D162" s="345" t="s">
        <v>6128</v>
      </c>
      <c r="E162" s="394" t="s">
        <v>4139</v>
      </c>
      <c r="F162" s="394" t="s">
        <v>7230</v>
      </c>
      <c r="G162" s="394" t="s">
        <v>7233</v>
      </c>
      <c r="H162" s="394" t="s">
        <v>7232</v>
      </c>
      <c r="I162" s="467">
        <v>1</v>
      </c>
      <c r="J162" s="471">
        <v>1.49</v>
      </c>
      <c r="K162" s="469">
        <v>2</v>
      </c>
      <c r="L162" s="384">
        <v>4</v>
      </c>
      <c r="M162" s="385" t="s">
        <v>7489</v>
      </c>
      <c r="N162" s="382" t="s">
        <v>9803</v>
      </c>
      <c r="O162" s="383">
        <v>2</v>
      </c>
      <c r="P162" s="387"/>
      <c r="Q162" s="387"/>
      <c r="R162" s="387"/>
      <c r="S162" s="387"/>
      <c r="T162" s="387"/>
      <c r="U162" s="387"/>
      <c r="V162" s="387"/>
      <c r="W162" s="387"/>
      <c r="X162" s="387"/>
      <c r="Y162" s="387"/>
      <c r="Z162" s="387"/>
      <c r="AA162" s="387"/>
      <c r="AB162" s="387"/>
      <c r="AC162" s="387"/>
      <c r="AD162" s="387"/>
    </row>
    <row r="163" spans="1:30" ht="16.2" thickBot="1" x14ac:dyDescent="0.35">
      <c r="A163" s="351" t="s">
        <v>7488</v>
      </c>
      <c r="B163" s="416" t="s">
        <v>6064</v>
      </c>
      <c r="C163" s="365" t="s">
        <v>6868</v>
      </c>
      <c r="D163" s="345" t="s">
        <v>6128</v>
      </c>
      <c r="E163" s="394" t="s">
        <v>4139</v>
      </c>
      <c r="F163" s="394" t="s">
        <v>7230</v>
      </c>
      <c r="G163" s="394" t="s">
        <v>7234</v>
      </c>
      <c r="H163" s="394" t="s">
        <v>7232</v>
      </c>
      <c r="I163" s="467">
        <v>1</v>
      </c>
      <c r="J163" s="471">
        <v>1.49</v>
      </c>
      <c r="K163" s="469">
        <v>1</v>
      </c>
      <c r="L163" s="384">
        <v>4</v>
      </c>
      <c r="M163" s="385" t="s">
        <v>9529</v>
      </c>
      <c r="N163" s="382" t="s">
        <v>9806</v>
      </c>
      <c r="O163" s="383">
        <v>1</v>
      </c>
      <c r="P163" s="387"/>
      <c r="Q163" s="387"/>
      <c r="R163" s="387"/>
      <c r="S163" s="387"/>
      <c r="T163" s="387"/>
      <c r="U163" s="387"/>
      <c r="V163" s="387"/>
      <c r="W163" s="387"/>
      <c r="X163" s="387"/>
      <c r="Y163" s="387"/>
      <c r="Z163" s="387"/>
      <c r="AA163" s="387"/>
      <c r="AB163" s="387"/>
      <c r="AC163" s="387"/>
      <c r="AD163" s="387"/>
    </row>
    <row r="164" spans="1:30" ht="16.2" thickBot="1" x14ac:dyDescent="0.35">
      <c r="A164" s="351" t="s">
        <v>7490</v>
      </c>
      <c r="B164" s="416" t="s">
        <v>6064</v>
      </c>
      <c r="C164" s="365" t="s">
        <v>6868</v>
      </c>
      <c r="D164" s="366" t="s">
        <v>6126</v>
      </c>
      <c r="E164" s="394" t="s">
        <v>4139</v>
      </c>
      <c r="F164" s="394" t="s">
        <v>7230</v>
      </c>
      <c r="G164" s="394" t="s">
        <v>7233</v>
      </c>
      <c r="H164" s="394" t="s">
        <v>7232</v>
      </c>
      <c r="I164" s="466">
        <v>300</v>
      </c>
      <c r="J164" s="471">
        <v>0.49</v>
      </c>
      <c r="K164" s="469">
        <v>8</v>
      </c>
      <c r="L164" s="384">
        <v>4</v>
      </c>
      <c r="M164" s="385" t="s">
        <v>7491</v>
      </c>
      <c r="N164" s="382" t="s">
        <v>9814</v>
      </c>
      <c r="O164" s="383">
        <v>2.4</v>
      </c>
      <c r="P164" s="387"/>
      <c r="Q164" s="387"/>
      <c r="R164" s="387"/>
      <c r="S164" s="387"/>
      <c r="T164" s="387"/>
      <c r="U164" s="387"/>
      <c r="V164" s="387"/>
      <c r="W164" s="387"/>
      <c r="X164" s="387"/>
      <c r="Y164" s="387"/>
      <c r="Z164" s="387"/>
      <c r="AA164" s="387"/>
      <c r="AB164" s="387"/>
      <c r="AC164" s="387"/>
      <c r="AD164" s="387"/>
    </row>
    <row r="165" spans="1:30" ht="16.2" thickBot="1" x14ac:dyDescent="0.35">
      <c r="A165" s="351" t="s">
        <v>7493</v>
      </c>
      <c r="B165" s="396" t="s">
        <v>6058</v>
      </c>
      <c r="C165" s="365" t="s">
        <v>6868</v>
      </c>
      <c r="D165" s="366" t="s">
        <v>6126</v>
      </c>
      <c r="E165" s="394" t="s">
        <v>4139</v>
      </c>
      <c r="F165" s="394" t="s">
        <v>7235</v>
      </c>
      <c r="G165" s="394" t="s">
        <v>7233</v>
      </c>
      <c r="H165" s="394" t="s">
        <v>7232</v>
      </c>
      <c r="I165" s="466">
        <v>300</v>
      </c>
      <c r="J165" s="471">
        <v>0.49</v>
      </c>
      <c r="K165" s="469">
        <v>2</v>
      </c>
      <c r="L165" s="384">
        <v>4</v>
      </c>
      <c r="M165" s="385" t="s">
        <v>7494</v>
      </c>
      <c r="N165" s="382" t="s">
        <v>9790</v>
      </c>
      <c r="O165" s="386">
        <v>600</v>
      </c>
      <c r="P165" s="387"/>
      <c r="Q165" s="387"/>
      <c r="R165" s="387"/>
      <c r="S165" s="387"/>
      <c r="T165" s="387"/>
      <c r="U165" s="387"/>
      <c r="V165" s="387"/>
      <c r="W165" s="387"/>
      <c r="X165" s="387"/>
      <c r="Y165" s="387"/>
      <c r="Z165" s="387"/>
      <c r="AA165" s="387"/>
      <c r="AB165" s="387"/>
      <c r="AC165" s="387"/>
      <c r="AD165" s="387"/>
    </row>
    <row r="166" spans="1:30" ht="16.2" thickBot="1" x14ac:dyDescent="0.35">
      <c r="A166" s="351" t="s">
        <v>7493</v>
      </c>
      <c r="B166" s="396" t="s">
        <v>6058</v>
      </c>
      <c r="C166" s="365" t="s">
        <v>6868</v>
      </c>
      <c r="D166" s="366" t="s">
        <v>6126</v>
      </c>
      <c r="E166" s="394" t="s">
        <v>4139</v>
      </c>
      <c r="F166" s="394" t="s">
        <v>7230</v>
      </c>
      <c r="G166" s="394" t="s">
        <v>7234</v>
      </c>
      <c r="H166" s="394" t="s">
        <v>7232</v>
      </c>
      <c r="I166" s="466">
        <v>300</v>
      </c>
      <c r="J166" s="471">
        <v>0.49</v>
      </c>
      <c r="K166" s="469">
        <v>1</v>
      </c>
      <c r="L166" s="384">
        <v>4</v>
      </c>
      <c r="M166" s="385" t="s">
        <v>7495</v>
      </c>
      <c r="N166" s="382" t="s">
        <v>9783</v>
      </c>
      <c r="O166" s="386">
        <v>300</v>
      </c>
      <c r="P166" s="387"/>
      <c r="Q166" s="387"/>
      <c r="R166" s="387"/>
      <c r="S166" s="387"/>
      <c r="T166" s="387"/>
      <c r="U166" s="387"/>
      <c r="V166" s="387"/>
      <c r="W166" s="387"/>
      <c r="X166" s="387"/>
      <c r="Y166" s="387"/>
      <c r="Z166" s="387"/>
      <c r="AA166" s="387"/>
      <c r="AB166" s="387"/>
      <c r="AC166" s="387"/>
      <c r="AD166" s="387"/>
    </row>
    <row r="167" spans="1:30" ht="16.2" thickBot="1" x14ac:dyDescent="0.35">
      <c r="A167" s="351" t="s">
        <v>575</v>
      </c>
      <c r="B167" s="396" t="s">
        <v>6058</v>
      </c>
      <c r="C167" s="365" t="s">
        <v>6868</v>
      </c>
      <c r="D167" s="366" t="s">
        <v>6126</v>
      </c>
      <c r="E167" s="394" t="s">
        <v>4139</v>
      </c>
      <c r="F167" s="394" t="s">
        <v>7230</v>
      </c>
      <c r="G167" s="394" t="s">
        <v>7234</v>
      </c>
      <c r="H167" s="394" t="s">
        <v>7232</v>
      </c>
      <c r="I167" s="466">
        <v>300</v>
      </c>
      <c r="J167" s="471">
        <v>0.49</v>
      </c>
      <c r="K167" s="469">
        <v>2</v>
      </c>
      <c r="L167" s="384">
        <v>4</v>
      </c>
      <c r="M167" s="385" t="s">
        <v>7496</v>
      </c>
      <c r="N167" s="382" t="s">
        <v>9790</v>
      </c>
      <c r="O167" s="386">
        <v>600</v>
      </c>
      <c r="P167" s="387"/>
      <c r="Q167" s="387"/>
      <c r="R167" s="387"/>
      <c r="S167" s="387"/>
      <c r="T167" s="387"/>
      <c r="U167" s="387"/>
      <c r="V167" s="387"/>
      <c r="W167" s="387"/>
      <c r="X167" s="387"/>
      <c r="Y167" s="387"/>
      <c r="Z167" s="387"/>
      <c r="AA167" s="387"/>
      <c r="AB167" s="387"/>
      <c r="AC167" s="387"/>
      <c r="AD167" s="387"/>
    </row>
    <row r="168" spans="1:30" ht="16.2" thickBot="1" x14ac:dyDescent="0.35">
      <c r="A168" s="351" t="s">
        <v>7497</v>
      </c>
      <c r="B168" s="398" t="s">
        <v>6871</v>
      </c>
      <c r="C168" s="365" t="s">
        <v>6868</v>
      </c>
      <c r="D168" s="366" t="s">
        <v>6126</v>
      </c>
      <c r="E168" s="394" t="s">
        <v>4139</v>
      </c>
      <c r="F168" s="394" t="s">
        <v>7230</v>
      </c>
      <c r="G168" s="394" t="s">
        <v>7233</v>
      </c>
      <c r="H168" s="394" t="s">
        <v>7232</v>
      </c>
      <c r="I168" s="466">
        <v>300</v>
      </c>
      <c r="J168" s="471">
        <v>0.49</v>
      </c>
      <c r="K168" s="469">
        <v>1</v>
      </c>
      <c r="L168" s="384">
        <v>4</v>
      </c>
      <c r="M168" s="385" t="s">
        <v>7498</v>
      </c>
      <c r="N168" s="382" t="s">
        <v>9783</v>
      </c>
      <c r="O168" s="386">
        <v>300</v>
      </c>
      <c r="P168" s="387"/>
      <c r="Q168" s="387"/>
      <c r="R168" s="387"/>
      <c r="S168" s="387"/>
      <c r="T168" s="387"/>
      <c r="U168" s="387"/>
      <c r="V168" s="387"/>
      <c r="W168" s="387"/>
      <c r="X168" s="387"/>
      <c r="Y168" s="387"/>
      <c r="Z168" s="387"/>
      <c r="AA168" s="387"/>
      <c r="AB168" s="387"/>
      <c r="AC168" s="387"/>
      <c r="AD168" s="387"/>
    </row>
    <row r="169" spans="1:30" ht="16.2" thickBot="1" x14ac:dyDescent="0.35">
      <c r="A169" s="351" t="s">
        <v>7499</v>
      </c>
      <c r="B169" s="418" t="s">
        <v>6873</v>
      </c>
      <c r="C169" s="365" t="s">
        <v>6868</v>
      </c>
      <c r="D169" s="366" t="s">
        <v>6126</v>
      </c>
      <c r="E169" s="394" t="s">
        <v>4139</v>
      </c>
      <c r="F169" s="394" t="s">
        <v>7230</v>
      </c>
      <c r="G169" s="394" t="s">
        <v>7233</v>
      </c>
      <c r="H169" s="394" t="s">
        <v>7232</v>
      </c>
      <c r="I169" s="466">
        <v>300</v>
      </c>
      <c r="J169" s="471">
        <v>0.49</v>
      </c>
      <c r="K169" s="469">
        <v>1</v>
      </c>
      <c r="L169" s="384">
        <v>4</v>
      </c>
      <c r="M169" s="385" t="s">
        <v>7500</v>
      </c>
      <c r="N169" s="382" t="s">
        <v>9783</v>
      </c>
      <c r="O169" s="386">
        <v>300</v>
      </c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  <c r="AA169" s="387"/>
      <c r="AB169" s="387"/>
      <c r="AC169" s="387"/>
      <c r="AD169" s="387"/>
    </row>
    <row r="170" spans="1:30" ht="16.2" thickBot="1" x14ac:dyDescent="0.35">
      <c r="A170" s="351" t="s">
        <v>7465</v>
      </c>
      <c r="B170" s="418" t="s">
        <v>6873</v>
      </c>
      <c r="C170" s="365" t="s">
        <v>6868</v>
      </c>
      <c r="D170" s="366" t="s">
        <v>6126</v>
      </c>
      <c r="E170" s="394" t="s">
        <v>4139</v>
      </c>
      <c r="F170" s="394" t="s">
        <v>7230</v>
      </c>
      <c r="G170" s="394" t="s">
        <v>7233</v>
      </c>
      <c r="H170" s="394" t="s">
        <v>7232</v>
      </c>
      <c r="I170" s="466">
        <v>300</v>
      </c>
      <c r="J170" s="471">
        <v>0.49</v>
      </c>
      <c r="K170" s="469">
        <v>3</v>
      </c>
      <c r="L170" s="384">
        <v>4</v>
      </c>
      <c r="M170" s="385" t="s">
        <v>7501</v>
      </c>
      <c r="N170" s="382" t="s">
        <v>9784</v>
      </c>
      <c r="O170" s="386">
        <v>900</v>
      </c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  <c r="AA170" s="387"/>
      <c r="AB170" s="387"/>
      <c r="AC170" s="387"/>
      <c r="AD170" s="387"/>
    </row>
    <row r="171" spans="1:30" ht="16.2" thickBot="1" x14ac:dyDescent="0.35">
      <c r="A171" s="351" t="s">
        <v>7502</v>
      </c>
      <c r="B171" s="399" t="s">
        <v>6104</v>
      </c>
      <c r="C171" s="365" t="s">
        <v>6868</v>
      </c>
      <c r="D171" s="366" t="s">
        <v>6126</v>
      </c>
      <c r="E171" s="394" t="s">
        <v>4139</v>
      </c>
      <c r="F171" s="394" t="s">
        <v>7230</v>
      </c>
      <c r="G171" s="394" t="s">
        <v>7233</v>
      </c>
      <c r="H171" s="394" t="s">
        <v>7232</v>
      </c>
      <c r="I171" s="467">
        <v>1.4</v>
      </c>
      <c r="J171" s="471">
        <v>1.99</v>
      </c>
      <c r="K171" s="469">
        <v>1</v>
      </c>
      <c r="L171" s="384">
        <v>4</v>
      </c>
      <c r="M171" s="385" t="s">
        <v>7503</v>
      </c>
      <c r="N171" s="382" t="s">
        <v>9789</v>
      </c>
      <c r="O171" s="383">
        <v>1.4</v>
      </c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  <c r="AA171" s="387"/>
      <c r="AB171" s="387"/>
      <c r="AC171" s="387"/>
      <c r="AD171" s="387"/>
    </row>
    <row r="172" spans="1:30" ht="16.2" thickBot="1" x14ac:dyDescent="0.35">
      <c r="A172" s="351" t="s">
        <v>452</v>
      </c>
      <c r="B172" s="408" t="s">
        <v>1134</v>
      </c>
      <c r="C172" s="365" t="s">
        <v>6868</v>
      </c>
      <c r="D172" s="366" t="s">
        <v>6126</v>
      </c>
      <c r="E172" s="394" t="s">
        <v>4139</v>
      </c>
      <c r="F172" s="394" t="s">
        <v>7235</v>
      </c>
      <c r="G172" s="394" t="s">
        <v>7233</v>
      </c>
      <c r="H172" s="394" t="s">
        <v>7232</v>
      </c>
      <c r="I172" s="467">
        <v>1</v>
      </c>
      <c r="J172" s="471">
        <v>1.49</v>
      </c>
      <c r="K172" s="469">
        <v>1</v>
      </c>
      <c r="L172" s="384">
        <v>4</v>
      </c>
      <c r="M172" s="385" t="s">
        <v>7504</v>
      </c>
      <c r="N172" s="382" t="s">
        <v>9806</v>
      </c>
      <c r="O172" s="383">
        <v>1</v>
      </c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  <c r="AA172" s="387"/>
      <c r="AB172" s="387"/>
      <c r="AC172" s="387"/>
      <c r="AD172" s="387"/>
    </row>
    <row r="173" spans="1:30" ht="16.2" thickBot="1" x14ac:dyDescent="0.35">
      <c r="A173" s="351" t="s">
        <v>2553</v>
      </c>
      <c r="B173" s="408" t="s">
        <v>1134</v>
      </c>
      <c r="C173" s="365" t="s">
        <v>6868</v>
      </c>
      <c r="D173" s="366" t="s">
        <v>6126</v>
      </c>
      <c r="E173" s="394" t="s">
        <v>4139</v>
      </c>
      <c r="F173" s="394" t="s">
        <v>7230</v>
      </c>
      <c r="G173" s="394" t="s">
        <v>7233</v>
      </c>
      <c r="H173" s="394" t="s">
        <v>7232</v>
      </c>
      <c r="I173" s="466">
        <v>500</v>
      </c>
      <c r="J173" s="471">
        <v>0.75</v>
      </c>
      <c r="K173" s="469">
        <v>1</v>
      </c>
      <c r="L173" s="384">
        <v>4</v>
      </c>
      <c r="M173" s="385" t="s">
        <v>7505</v>
      </c>
      <c r="N173" s="382" t="s">
        <v>9800</v>
      </c>
      <c r="O173" s="386">
        <v>500</v>
      </c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  <c r="AA173" s="387"/>
      <c r="AB173" s="387"/>
      <c r="AC173" s="387"/>
      <c r="AD173" s="387"/>
    </row>
    <row r="174" spans="1:30" ht="16.2" thickBot="1" x14ac:dyDescent="0.35">
      <c r="A174" s="351" t="s">
        <v>7506</v>
      </c>
      <c r="B174" s="408" t="s">
        <v>1134</v>
      </c>
      <c r="C174" s="365" t="s">
        <v>6868</v>
      </c>
      <c r="D174" s="366" t="s">
        <v>6126</v>
      </c>
      <c r="E174" s="394" t="s">
        <v>4139</v>
      </c>
      <c r="F174" s="394" t="s">
        <v>9544</v>
      </c>
      <c r="G174" s="394" t="s">
        <v>7233</v>
      </c>
      <c r="H174" s="394" t="s">
        <v>7232</v>
      </c>
      <c r="I174" s="466">
        <v>300</v>
      </c>
      <c r="J174" s="471">
        <v>0.49</v>
      </c>
      <c r="K174" s="469">
        <v>1</v>
      </c>
      <c r="L174" s="384">
        <v>4</v>
      </c>
      <c r="M174" s="385" t="s">
        <v>7507</v>
      </c>
      <c r="N174" s="382" t="s">
        <v>9783</v>
      </c>
      <c r="O174" s="386">
        <v>300</v>
      </c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  <c r="AA174" s="387"/>
      <c r="AB174" s="387"/>
      <c r="AC174" s="387"/>
      <c r="AD174" s="387"/>
    </row>
    <row r="175" spans="1:30" ht="16.2" thickBot="1" x14ac:dyDescent="0.35">
      <c r="A175" s="351" t="s">
        <v>7506</v>
      </c>
      <c r="B175" s="408" t="s">
        <v>1134</v>
      </c>
      <c r="C175" s="365" t="s">
        <v>6868</v>
      </c>
      <c r="D175" s="366" t="s">
        <v>6126</v>
      </c>
      <c r="E175" s="394" t="s">
        <v>4139</v>
      </c>
      <c r="F175" s="394" t="s">
        <v>7230</v>
      </c>
      <c r="G175" s="394" t="s">
        <v>7233</v>
      </c>
      <c r="H175" s="394" t="s">
        <v>7232</v>
      </c>
      <c r="I175" s="466">
        <v>300</v>
      </c>
      <c r="J175" s="471">
        <v>0.49</v>
      </c>
      <c r="K175" s="469">
        <v>3</v>
      </c>
      <c r="L175" s="384">
        <v>4</v>
      </c>
      <c r="M175" s="385" t="s">
        <v>7508</v>
      </c>
      <c r="N175" s="382" t="s">
        <v>9784</v>
      </c>
      <c r="O175" s="386">
        <v>900</v>
      </c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  <c r="AA175" s="387"/>
      <c r="AB175" s="387"/>
      <c r="AC175" s="387"/>
      <c r="AD175" s="387"/>
    </row>
    <row r="176" spans="1:30" ht="16.2" thickBot="1" x14ac:dyDescent="0.35">
      <c r="A176" s="351" t="s">
        <v>3667</v>
      </c>
      <c r="B176" s="400" t="s">
        <v>6093</v>
      </c>
      <c r="C176" s="365" t="s">
        <v>6868</v>
      </c>
      <c r="D176" s="366" t="s">
        <v>6126</v>
      </c>
      <c r="E176" s="394" t="s">
        <v>4139</v>
      </c>
      <c r="F176" s="394" t="s">
        <v>7230</v>
      </c>
      <c r="G176" s="394" t="s">
        <v>7233</v>
      </c>
      <c r="H176" s="394" t="s">
        <v>7232</v>
      </c>
      <c r="I176" s="466">
        <v>500</v>
      </c>
      <c r="J176" s="471">
        <v>0.99</v>
      </c>
      <c r="K176" s="469">
        <v>1</v>
      </c>
      <c r="L176" s="384">
        <v>4</v>
      </c>
      <c r="M176" s="385" t="s">
        <v>7509</v>
      </c>
      <c r="N176" s="382" t="s">
        <v>9800</v>
      </c>
      <c r="O176" s="386">
        <v>500</v>
      </c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  <c r="AA176" s="387"/>
      <c r="AB176" s="387"/>
      <c r="AC176" s="387"/>
      <c r="AD176" s="387"/>
    </row>
    <row r="177" spans="1:30" ht="16.2" thickBot="1" x14ac:dyDescent="0.35">
      <c r="A177" s="351" t="s">
        <v>3669</v>
      </c>
      <c r="B177" s="400" t="s">
        <v>6093</v>
      </c>
      <c r="C177" s="365" t="s">
        <v>6868</v>
      </c>
      <c r="D177" s="366" t="s">
        <v>6126</v>
      </c>
      <c r="E177" s="394" t="s">
        <v>4139</v>
      </c>
      <c r="F177" s="394" t="s">
        <v>7230</v>
      </c>
      <c r="G177" s="394" t="s">
        <v>7233</v>
      </c>
      <c r="H177" s="394" t="s">
        <v>7232</v>
      </c>
      <c r="I177" s="467">
        <v>1</v>
      </c>
      <c r="J177" s="471">
        <v>1.99</v>
      </c>
      <c r="K177" s="469">
        <v>1</v>
      </c>
      <c r="L177" s="384">
        <v>4</v>
      </c>
      <c r="M177" s="385" t="s">
        <v>9530</v>
      </c>
      <c r="N177" s="382" t="s">
        <v>9806</v>
      </c>
      <c r="O177" s="383">
        <v>1</v>
      </c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  <c r="AA177" s="387"/>
      <c r="AB177" s="387"/>
      <c r="AC177" s="387"/>
      <c r="AD177" s="387"/>
    </row>
    <row r="178" spans="1:30" ht="16.2" thickBot="1" x14ac:dyDescent="0.35">
      <c r="A178" s="351" t="s">
        <v>7510</v>
      </c>
      <c r="B178" s="400" t="s">
        <v>6093</v>
      </c>
      <c r="C178" s="365" t="s">
        <v>6868</v>
      </c>
      <c r="D178" s="366" t="s">
        <v>6126</v>
      </c>
      <c r="E178" s="394" t="s">
        <v>4139</v>
      </c>
      <c r="F178" s="394" t="s">
        <v>7230</v>
      </c>
      <c r="G178" s="394" t="s">
        <v>7233</v>
      </c>
      <c r="H178" s="394" t="s">
        <v>7232</v>
      </c>
      <c r="I178" s="466">
        <v>300</v>
      </c>
      <c r="J178" s="471">
        <v>0.49</v>
      </c>
      <c r="K178" s="469">
        <v>2</v>
      </c>
      <c r="L178" s="384">
        <v>4</v>
      </c>
      <c r="M178" s="385" t="s">
        <v>7511</v>
      </c>
      <c r="N178" s="382" t="s">
        <v>9790</v>
      </c>
      <c r="O178" s="386">
        <v>600</v>
      </c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  <c r="AA178" s="387"/>
      <c r="AB178" s="387"/>
      <c r="AC178" s="387"/>
      <c r="AD178" s="387"/>
    </row>
    <row r="179" spans="1:30" ht="16.2" thickBot="1" x14ac:dyDescent="0.35">
      <c r="A179" s="351" t="s">
        <v>1612</v>
      </c>
      <c r="B179" s="409" t="s">
        <v>6076</v>
      </c>
      <c r="C179" s="365" t="s">
        <v>6868</v>
      </c>
      <c r="D179" s="366" t="s">
        <v>6126</v>
      </c>
      <c r="E179" s="394" t="s">
        <v>4139</v>
      </c>
      <c r="F179" s="394" t="s">
        <v>7230</v>
      </c>
      <c r="G179" s="394" t="s">
        <v>7233</v>
      </c>
      <c r="H179" s="394" t="s">
        <v>7232</v>
      </c>
      <c r="I179" s="466">
        <v>300</v>
      </c>
      <c r="J179" s="471">
        <v>0.49</v>
      </c>
      <c r="K179" s="469">
        <v>1</v>
      </c>
      <c r="L179" s="384">
        <v>4</v>
      </c>
      <c r="M179" s="385" t="s">
        <v>7512</v>
      </c>
      <c r="N179" s="382" t="s">
        <v>9783</v>
      </c>
      <c r="O179" s="386">
        <v>300</v>
      </c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  <c r="AA179" s="387"/>
      <c r="AB179" s="387"/>
      <c r="AC179" s="387"/>
      <c r="AD179" s="387"/>
    </row>
    <row r="180" spans="1:30" ht="16.2" thickBot="1" x14ac:dyDescent="0.35">
      <c r="A180" s="351" t="s">
        <v>7513</v>
      </c>
      <c r="B180" s="409" t="s">
        <v>6972</v>
      </c>
      <c r="C180" s="365" t="s">
        <v>6868</v>
      </c>
      <c r="D180" s="366" t="s">
        <v>6126</v>
      </c>
      <c r="E180" s="394" t="s">
        <v>4139</v>
      </c>
      <c r="F180" s="394" t="s">
        <v>7230</v>
      </c>
      <c r="G180" s="394" t="s">
        <v>7233</v>
      </c>
      <c r="H180" s="394" t="s">
        <v>7232</v>
      </c>
      <c r="I180" s="466">
        <v>300</v>
      </c>
      <c r="J180" s="471">
        <v>0.49</v>
      </c>
      <c r="K180" s="469">
        <v>1</v>
      </c>
      <c r="L180" s="384">
        <v>4</v>
      </c>
      <c r="M180" s="385" t="s">
        <v>7514</v>
      </c>
      <c r="N180" s="382" t="s">
        <v>9783</v>
      </c>
      <c r="O180" s="386">
        <v>300</v>
      </c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  <c r="AA180" s="387"/>
      <c r="AB180" s="387"/>
      <c r="AC180" s="387"/>
      <c r="AD180" s="387"/>
    </row>
    <row r="181" spans="1:30" ht="16.2" thickBot="1" x14ac:dyDescent="0.35">
      <c r="A181" s="351" t="s">
        <v>9531</v>
      </c>
      <c r="B181" s="429" t="s">
        <v>6086</v>
      </c>
      <c r="C181" s="365" t="s">
        <v>6868</v>
      </c>
      <c r="D181" s="348" t="s">
        <v>6150</v>
      </c>
      <c r="E181" s="394" t="s">
        <v>4139</v>
      </c>
      <c r="F181" s="394" t="s">
        <v>9503</v>
      </c>
      <c r="G181" s="394" t="s">
        <v>7234</v>
      </c>
      <c r="H181" s="394" t="s">
        <v>7232</v>
      </c>
      <c r="I181" s="467">
        <v>1.4</v>
      </c>
      <c r="J181" s="471">
        <v>1.49</v>
      </c>
      <c r="K181" s="469">
        <v>1</v>
      </c>
      <c r="L181" s="384">
        <v>4</v>
      </c>
      <c r="M181" s="385" t="s">
        <v>9532</v>
      </c>
      <c r="N181" s="382" t="s">
        <v>9789</v>
      </c>
      <c r="O181" s="383">
        <v>1.4</v>
      </c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  <c r="AA181" s="387"/>
      <c r="AB181" s="387"/>
      <c r="AC181" s="387"/>
      <c r="AD181" s="387"/>
    </row>
    <row r="182" spans="1:30" ht="16.2" thickBot="1" x14ac:dyDescent="0.35">
      <c r="A182" s="351" t="s">
        <v>2141</v>
      </c>
      <c r="B182" s="429" t="s">
        <v>6086</v>
      </c>
      <c r="C182" s="365" t="s">
        <v>6868</v>
      </c>
      <c r="D182" s="348" t="s">
        <v>6150</v>
      </c>
      <c r="E182" s="394" t="s">
        <v>4139</v>
      </c>
      <c r="F182" s="394" t="s">
        <v>9503</v>
      </c>
      <c r="G182" s="394" t="s">
        <v>7234</v>
      </c>
      <c r="H182" s="394" t="s">
        <v>7232</v>
      </c>
      <c r="I182" s="466">
        <v>700</v>
      </c>
      <c r="J182" s="471">
        <v>0.75</v>
      </c>
      <c r="K182" s="469">
        <v>1</v>
      </c>
      <c r="L182" s="384">
        <v>4</v>
      </c>
      <c r="M182" s="385" t="s">
        <v>7515</v>
      </c>
      <c r="N182" s="382" t="s">
        <v>9798</v>
      </c>
      <c r="O182" s="386">
        <v>700</v>
      </c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  <c r="AA182" s="387"/>
      <c r="AB182" s="387"/>
      <c r="AC182" s="387"/>
      <c r="AD182" s="387"/>
    </row>
    <row r="183" spans="1:30" ht="16.2" thickBot="1" x14ac:dyDescent="0.35">
      <c r="A183" s="351" t="s">
        <v>7516</v>
      </c>
      <c r="B183" s="420" t="s">
        <v>6089</v>
      </c>
      <c r="C183" s="365" t="s">
        <v>6868</v>
      </c>
      <c r="D183" s="366" t="s">
        <v>6126</v>
      </c>
      <c r="E183" s="394" t="s">
        <v>4139</v>
      </c>
      <c r="F183" s="394" t="s">
        <v>7230</v>
      </c>
      <c r="G183" s="394" t="s">
        <v>7234</v>
      </c>
      <c r="H183" s="394" t="s">
        <v>7232</v>
      </c>
      <c r="I183" s="466">
        <v>500</v>
      </c>
      <c r="J183" s="471">
        <v>0.75</v>
      </c>
      <c r="K183" s="469">
        <v>2</v>
      </c>
      <c r="L183" s="384">
        <v>4</v>
      </c>
      <c r="M183" s="385" t="s">
        <v>7517</v>
      </c>
      <c r="N183" s="382" t="s">
        <v>9782</v>
      </c>
      <c r="O183" s="383">
        <v>1</v>
      </c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  <c r="AA183" s="387"/>
      <c r="AB183" s="387"/>
      <c r="AC183" s="387"/>
      <c r="AD183" s="387"/>
    </row>
    <row r="184" spans="1:30" ht="16.2" thickBot="1" x14ac:dyDescent="0.35">
      <c r="A184" s="351" t="s">
        <v>7518</v>
      </c>
      <c r="B184" s="365" t="s">
        <v>6973</v>
      </c>
      <c r="C184" s="365" t="s">
        <v>6868</v>
      </c>
      <c r="D184" s="366" t="s">
        <v>6126</v>
      </c>
      <c r="E184" s="394" t="s">
        <v>4139</v>
      </c>
      <c r="F184" s="394" t="s">
        <v>7230</v>
      </c>
      <c r="G184" s="394" t="s">
        <v>7234</v>
      </c>
      <c r="H184" s="394" t="s">
        <v>7232</v>
      </c>
      <c r="I184" s="466">
        <v>300</v>
      </c>
      <c r="J184" s="471">
        <v>0.49</v>
      </c>
      <c r="K184" s="469">
        <v>1</v>
      </c>
      <c r="L184" s="384">
        <v>4</v>
      </c>
      <c r="M184" s="385" t="s">
        <v>7519</v>
      </c>
      <c r="N184" s="382" t="s">
        <v>9783</v>
      </c>
      <c r="O184" s="386">
        <v>300</v>
      </c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  <c r="AA184" s="387"/>
      <c r="AB184" s="387"/>
      <c r="AC184" s="387"/>
      <c r="AD184" s="387"/>
    </row>
    <row r="185" spans="1:30" ht="16.2" thickBot="1" x14ac:dyDescent="0.35">
      <c r="A185" s="351" t="s">
        <v>7520</v>
      </c>
      <c r="B185" s="410" t="s">
        <v>6055</v>
      </c>
      <c r="C185" s="365" t="s">
        <v>6868</v>
      </c>
      <c r="D185" s="366" t="s">
        <v>6126</v>
      </c>
      <c r="E185" s="394" t="s">
        <v>4139</v>
      </c>
      <c r="F185" s="394" t="s">
        <v>7230</v>
      </c>
      <c r="G185" s="394" t="s">
        <v>7233</v>
      </c>
      <c r="H185" s="394" t="s">
        <v>7232</v>
      </c>
      <c r="I185" s="466">
        <v>300</v>
      </c>
      <c r="J185" s="471">
        <v>0.49</v>
      </c>
      <c r="K185" s="469">
        <v>2</v>
      </c>
      <c r="L185" s="384">
        <v>4</v>
      </c>
      <c r="M185" s="385" t="s">
        <v>7521</v>
      </c>
      <c r="N185" s="382" t="s">
        <v>9790</v>
      </c>
      <c r="O185" s="386">
        <v>600</v>
      </c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  <c r="AA185" s="387"/>
      <c r="AB185" s="387"/>
      <c r="AC185" s="387"/>
      <c r="AD185" s="387"/>
    </row>
    <row r="186" spans="1:30" ht="16.2" thickBot="1" x14ac:dyDescent="0.35">
      <c r="A186" s="351" t="s">
        <v>7522</v>
      </c>
      <c r="B186" s="421" t="s">
        <v>7111</v>
      </c>
      <c r="C186" s="365" t="s">
        <v>6868</v>
      </c>
      <c r="D186" s="366" t="s">
        <v>6126</v>
      </c>
      <c r="E186" s="394" t="s">
        <v>4139</v>
      </c>
      <c r="F186" s="394" t="s">
        <v>7230</v>
      </c>
      <c r="G186" s="394" t="s">
        <v>7233</v>
      </c>
      <c r="H186" s="394" t="s">
        <v>7232</v>
      </c>
      <c r="I186" s="466">
        <v>300</v>
      </c>
      <c r="J186" s="471">
        <v>0.49</v>
      </c>
      <c r="K186" s="469">
        <v>1</v>
      </c>
      <c r="L186" s="384">
        <v>4</v>
      </c>
      <c r="M186" s="385" t="s">
        <v>7523</v>
      </c>
      <c r="N186" s="382" t="s">
        <v>9783</v>
      </c>
      <c r="O186" s="386">
        <v>300</v>
      </c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7"/>
    </row>
    <row r="187" spans="1:30" ht="16.2" thickBot="1" x14ac:dyDescent="0.35">
      <c r="A187" s="351" t="s">
        <v>7524</v>
      </c>
      <c r="B187" s="421" t="s">
        <v>7111</v>
      </c>
      <c r="C187" s="365" t="s">
        <v>6868</v>
      </c>
      <c r="D187" s="366" t="s">
        <v>6126</v>
      </c>
      <c r="E187" s="394" t="s">
        <v>4139</v>
      </c>
      <c r="F187" s="394" t="s">
        <v>7230</v>
      </c>
      <c r="G187" s="394" t="s">
        <v>7233</v>
      </c>
      <c r="H187" s="394" t="s">
        <v>7232</v>
      </c>
      <c r="I187" s="466">
        <v>300</v>
      </c>
      <c r="J187" s="471">
        <v>0.49</v>
      </c>
      <c r="K187" s="469">
        <v>1</v>
      </c>
      <c r="L187" s="384">
        <v>4</v>
      </c>
      <c r="M187" s="385" t="s">
        <v>7525</v>
      </c>
      <c r="N187" s="382" t="s">
        <v>9783</v>
      </c>
      <c r="O187" s="386">
        <v>300</v>
      </c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  <c r="AA187" s="387"/>
      <c r="AB187" s="387"/>
      <c r="AC187" s="387"/>
      <c r="AD187" s="387"/>
    </row>
    <row r="188" spans="1:30" ht="16.2" thickBot="1" x14ac:dyDescent="0.35">
      <c r="A188" s="351" t="s">
        <v>7526</v>
      </c>
      <c r="B188" s="401" t="s">
        <v>5944</v>
      </c>
      <c r="C188" s="365" t="s">
        <v>6868</v>
      </c>
      <c r="D188" s="366" t="s">
        <v>6126</v>
      </c>
      <c r="E188" s="394" t="s">
        <v>4139</v>
      </c>
      <c r="F188" s="394" t="s">
        <v>7230</v>
      </c>
      <c r="G188" s="394" t="s">
        <v>7233</v>
      </c>
      <c r="H188" s="394" t="s">
        <v>7232</v>
      </c>
      <c r="I188" s="466">
        <v>300</v>
      </c>
      <c r="J188" s="471">
        <v>0.49</v>
      </c>
      <c r="K188" s="469">
        <v>1</v>
      </c>
      <c r="L188" s="384">
        <v>4</v>
      </c>
      <c r="M188" s="385" t="s">
        <v>7527</v>
      </c>
      <c r="N188" s="382" t="s">
        <v>9783</v>
      </c>
      <c r="O188" s="386">
        <v>300</v>
      </c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  <c r="AA188" s="387"/>
      <c r="AB188" s="387"/>
      <c r="AC188" s="387"/>
      <c r="AD188" s="387"/>
    </row>
    <row r="189" spans="1:30" ht="16.2" thickBot="1" x14ac:dyDescent="0.35">
      <c r="A189" s="351" t="s">
        <v>7530</v>
      </c>
      <c r="B189" s="402" t="s">
        <v>6080</v>
      </c>
      <c r="C189" s="365" t="s">
        <v>6868</v>
      </c>
      <c r="D189" s="366" t="s">
        <v>6126</v>
      </c>
      <c r="E189" s="394" t="s">
        <v>4139</v>
      </c>
      <c r="F189" s="394" t="s">
        <v>9544</v>
      </c>
      <c r="G189" s="394" t="s">
        <v>7233</v>
      </c>
      <c r="H189" s="394" t="s">
        <v>7232</v>
      </c>
      <c r="I189" s="466">
        <v>300</v>
      </c>
      <c r="J189" s="471">
        <v>0.49</v>
      </c>
      <c r="K189" s="469">
        <v>1</v>
      </c>
      <c r="L189" s="384">
        <v>4</v>
      </c>
      <c r="M189" s="385" t="s">
        <v>7531</v>
      </c>
      <c r="N189" s="382" t="s">
        <v>9783</v>
      </c>
      <c r="O189" s="386">
        <v>300</v>
      </c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  <c r="AA189" s="387"/>
      <c r="AB189" s="387"/>
      <c r="AC189" s="387"/>
      <c r="AD189" s="387"/>
    </row>
    <row r="190" spans="1:30" ht="16.2" thickBot="1" x14ac:dyDescent="0.35">
      <c r="A190" s="351" t="s">
        <v>7532</v>
      </c>
      <c r="B190" s="411" t="s">
        <v>6087</v>
      </c>
      <c r="C190" s="365" t="s">
        <v>6868</v>
      </c>
      <c r="D190" s="366" t="s">
        <v>6126</v>
      </c>
      <c r="E190" s="394" t="s">
        <v>4139</v>
      </c>
      <c r="F190" s="394" t="s">
        <v>7230</v>
      </c>
      <c r="G190" s="394" t="s">
        <v>7233</v>
      </c>
      <c r="H190" s="394" t="s">
        <v>7232</v>
      </c>
      <c r="I190" s="466">
        <v>300</v>
      </c>
      <c r="J190" s="471">
        <v>0.49</v>
      </c>
      <c r="K190" s="469">
        <v>1</v>
      </c>
      <c r="L190" s="384">
        <v>4</v>
      </c>
      <c r="M190" s="385" t="s">
        <v>7533</v>
      </c>
      <c r="N190" s="382" t="s">
        <v>9783</v>
      </c>
      <c r="O190" s="386">
        <v>300</v>
      </c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  <c r="AA190" s="387"/>
      <c r="AB190" s="387"/>
      <c r="AC190" s="387"/>
      <c r="AD190" s="387"/>
    </row>
    <row r="191" spans="1:30" ht="16.2" thickBot="1" x14ac:dyDescent="0.35">
      <c r="A191" s="351" t="s">
        <v>7534</v>
      </c>
      <c r="B191" s="403" t="s">
        <v>6877</v>
      </c>
      <c r="C191" s="365" t="s">
        <v>6868</v>
      </c>
      <c r="D191" s="366" t="s">
        <v>6126</v>
      </c>
      <c r="E191" s="394" t="s">
        <v>4139</v>
      </c>
      <c r="F191" s="394" t="s">
        <v>7230</v>
      </c>
      <c r="G191" s="394" t="s">
        <v>7234</v>
      </c>
      <c r="H191" s="394" t="s">
        <v>7232</v>
      </c>
      <c r="I191" s="466">
        <v>300</v>
      </c>
      <c r="J191" s="471">
        <v>0.49</v>
      </c>
      <c r="K191" s="469">
        <v>1</v>
      </c>
      <c r="L191" s="384">
        <v>4</v>
      </c>
      <c r="M191" s="385" t="s">
        <v>7535</v>
      </c>
      <c r="N191" s="382" t="s">
        <v>9783</v>
      </c>
      <c r="O191" s="386">
        <v>300</v>
      </c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  <c r="AA191" s="387"/>
      <c r="AB191" s="387"/>
      <c r="AC191" s="387"/>
      <c r="AD191" s="387"/>
    </row>
    <row r="192" spans="1:30" ht="16.2" thickBot="1" x14ac:dyDescent="0.35">
      <c r="A192" s="351" t="s">
        <v>7534</v>
      </c>
      <c r="B192" s="403" t="s">
        <v>6877</v>
      </c>
      <c r="C192" s="365" t="s">
        <v>6868</v>
      </c>
      <c r="D192" s="366" t="s">
        <v>6126</v>
      </c>
      <c r="E192" s="394" t="s">
        <v>4139</v>
      </c>
      <c r="F192" s="394" t="s">
        <v>7230</v>
      </c>
      <c r="G192" s="394" t="s">
        <v>7233</v>
      </c>
      <c r="H192" s="394" t="s">
        <v>7232</v>
      </c>
      <c r="I192" s="466">
        <v>300</v>
      </c>
      <c r="J192" s="471">
        <v>0.49</v>
      </c>
      <c r="K192" s="469">
        <v>1</v>
      </c>
      <c r="L192" s="384">
        <v>4</v>
      </c>
      <c r="M192" s="385" t="s">
        <v>7535</v>
      </c>
      <c r="N192" s="382" t="s">
        <v>9783</v>
      </c>
      <c r="O192" s="386">
        <v>300</v>
      </c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  <c r="AA192" s="387"/>
      <c r="AB192" s="387"/>
      <c r="AC192" s="387"/>
      <c r="AD192" s="387"/>
    </row>
    <row r="193" spans="1:30" ht="16.2" thickBot="1" x14ac:dyDescent="0.35">
      <c r="A193" s="351" t="s">
        <v>7536</v>
      </c>
      <c r="B193" s="404" t="s">
        <v>6073</v>
      </c>
      <c r="C193" s="365" t="s">
        <v>6868</v>
      </c>
      <c r="D193" s="366" t="s">
        <v>6126</v>
      </c>
      <c r="E193" s="394" t="s">
        <v>4139</v>
      </c>
      <c r="F193" s="394" t="s">
        <v>7230</v>
      </c>
      <c r="G193" s="394" t="s">
        <v>7234</v>
      </c>
      <c r="H193" s="394" t="s">
        <v>7232</v>
      </c>
      <c r="I193" s="466">
        <v>300</v>
      </c>
      <c r="J193" s="471">
        <v>0.49</v>
      </c>
      <c r="K193" s="469">
        <v>3</v>
      </c>
      <c r="L193" s="384">
        <v>4</v>
      </c>
      <c r="M193" s="385" t="s">
        <v>7537</v>
      </c>
      <c r="N193" s="382" t="s">
        <v>9784</v>
      </c>
      <c r="O193" s="386">
        <v>900</v>
      </c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  <c r="AA193" s="387"/>
      <c r="AB193" s="387"/>
      <c r="AC193" s="387"/>
      <c r="AD193" s="387"/>
    </row>
    <row r="194" spans="1:30" ht="16.2" thickBot="1" x14ac:dyDescent="0.35">
      <c r="A194" s="351" t="s">
        <v>7538</v>
      </c>
      <c r="B194" s="404" t="s">
        <v>6083</v>
      </c>
      <c r="C194" s="365" t="s">
        <v>6868</v>
      </c>
      <c r="D194" s="366" t="s">
        <v>6126</v>
      </c>
      <c r="E194" s="394" t="s">
        <v>4139</v>
      </c>
      <c r="F194" s="394" t="s">
        <v>7230</v>
      </c>
      <c r="G194" s="394" t="s">
        <v>7233</v>
      </c>
      <c r="H194" s="394" t="s">
        <v>7232</v>
      </c>
      <c r="I194" s="466">
        <v>300</v>
      </c>
      <c r="J194" s="471">
        <v>0.49</v>
      </c>
      <c r="K194" s="469">
        <v>1</v>
      </c>
      <c r="L194" s="384">
        <v>4</v>
      </c>
      <c r="M194" s="385" t="s">
        <v>7539</v>
      </c>
      <c r="N194" s="382" t="s">
        <v>9783</v>
      </c>
      <c r="O194" s="386">
        <v>300</v>
      </c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  <c r="AA194" s="387"/>
      <c r="AB194" s="387"/>
      <c r="AC194" s="387"/>
      <c r="AD194" s="387"/>
    </row>
    <row r="195" spans="1:30" ht="16.2" thickBot="1" x14ac:dyDescent="0.35">
      <c r="A195" s="351" t="s">
        <v>4872</v>
      </c>
      <c r="B195" s="404" t="s">
        <v>6083</v>
      </c>
      <c r="C195" s="365" t="s">
        <v>6868</v>
      </c>
      <c r="D195" s="345" t="s">
        <v>6128</v>
      </c>
      <c r="E195" s="394" t="s">
        <v>4139</v>
      </c>
      <c r="F195" s="394" t="s">
        <v>7230</v>
      </c>
      <c r="G195" s="394" t="s">
        <v>7233</v>
      </c>
      <c r="H195" s="394" t="s">
        <v>7232</v>
      </c>
      <c r="I195" s="466">
        <v>700</v>
      </c>
      <c r="J195" s="471">
        <v>0.99</v>
      </c>
      <c r="K195" s="469">
        <v>1</v>
      </c>
      <c r="L195" s="384">
        <v>4</v>
      </c>
      <c r="M195" s="385" t="s">
        <v>7542</v>
      </c>
      <c r="N195" s="382" t="s">
        <v>9798</v>
      </c>
      <c r="O195" s="386">
        <v>700</v>
      </c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  <c r="AA195" s="387"/>
      <c r="AB195" s="387"/>
      <c r="AC195" s="387"/>
      <c r="AD195" s="387"/>
    </row>
    <row r="196" spans="1:30" ht="16.2" thickBot="1" x14ac:dyDescent="0.35">
      <c r="A196" s="351" t="s">
        <v>7510</v>
      </c>
      <c r="B196" s="404" t="s">
        <v>6083</v>
      </c>
      <c r="C196" s="365" t="s">
        <v>6868</v>
      </c>
      <c r="D196" s="366" t="s">
        <v>6126</v>
      </c>
      <c r="E196" s="394" t="s">
        <v>4139</v>
      </c>
      <c r="F196" s="394" t="s">
        <v>7230</v>
      </c>
      <c r="G196" s="394" t="s">
        <v>7233</v>
      </c>
      <c r="H196" s="394" t="s">
        <v>7232</v>
      </c>
      <c r="I196" s="466">
        <v>300</v>
      </c>
      <c r="J196" s="471">
        <v>0.49</v>
      </c>
      <c r="K196" s="469">
        <v>1</v>
      </c>
      <c r="L196" s="384">
        <v>4</v>
      </c>
      <c r="M196" s="385" t="s">
        <v>7543</v>
      </c>
      <c r="N196" s="382" t="s">
        <v>9783</v>
      </c>
      <c r="O196" s="386">
        <v>300</v>
      </c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  <c r="AA196" s="387"/>
      <c r="AB196" s="387"/>
      <c r="AC196" s="387"/>
      <c r="AD196" s="387"/>
    </row>
    <row r="197" spans="1:30" ht="16.2" thickBot="1" x14ac:dyDescent="0.35">
      <c r="A197" s="351" t="s">
        <v>7475</v>
      </c>
      <c r="B197" s="404" t="s">
        <v>6083</v>
      </c>
      <c r="C197" s="365" t="s">
        <v>6868</v>
      </c>
      <c r="D197" s="366" t="s">
        <v>6126</v>
      </c>
      <c r="E197" s="394" t="s">
        <v>4139</v>
      </c>
      <c r="F197" s="394" t="s">
        <v>7230</v>
      </c>
      <c r="G197" s="394" t="s">
        <v>7233</v>
      </c>
      <c r="H197" s="394" t="s">
        <v>7232</v>
      </c>
      <c r="I197" s="466">
        <v>300</v>
      </c>
      <c r="J197" s="471">
        <v>0.49</v>
      </c>
      <c r="K197" s="469">
        <v>1</v>
      </c>
      <c r="L197" s="384">
        <v>4</v>
      </c>
      <c r="M197" s="385" t="s">
        <v>7544</v>
      </c>
      <c r="N197" s="382" t="s">
        <v>9783</v>
      </c>
      <c r="O197" s="386">
        <v>300</v>
      </c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  <c r="AA197" s="387"/>
      <c r="AB197" s="387"/>
      <c r="AC197" s="387"/>
      <c r="AD197" s="387"/>
    </row>
    <row r="198" spans="1:30" ht="16.2" thickBot="1" x14ac:dyDescent="0.35">
      <c r="A198" s="351" t="s">
        <v>7545</v>
      </c>
      <c r="B198" s="404" t="s">
        <v>6083</v>
      </c>
      <c r="C198" s="365" t="s">
        <v>6868</v>
      </c>
      <c r="D198" s="366" t="s">
        <v>6126</v>
      </c>
      <c r="E198" s="394" t="s">
        <v>4139</v>
      </c>
      <c r="F198" s="394" t="s">
        <v>7230</v>
      </c>
      <c r="G198" s="394" t="s">
        <v>7233</v>
      </c>
      <c r="H198" s="394" t="s">
        <v>7232</v>
      </c>
      <c r="I198" s="466">
        <v>500</v>
      </c>
      <c r="J198" s="471">
        <v>0.49</v>
      </c>
      <c r="K198" s="469">
        <v>1</v>
      </c>
      <c r="L198" s="384">
        <v>4</v>
      </c>
      <c r="M198" s="385" t="s">
        <v>7546</v>
      </c>
      <c r="N198" s="382" t="s">
        <v>9800</v>
      </c>
      <c r="O198" s="386">
        <v>500</v>
      </c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  <c r="AA198" s="387"/>
      <c r="AB198" s="387"/>
      <c r="AC198" s="387"/>
      <c r="AD198" s="387"/>
    </row>
    <row r="199" spans="1:30" ht="16.2" thickBot="1" x14ac:dyDescent="0.35">
      <c r="A199" s="351" t="s">
        <v>7547</v>
      </c>
      <c r="B199" s="413" t="s">
        <v>7169</v>
      </c>
      <c r="C199" s="365" t="s">
        <v>6868</v>
      </c>
      <c r="D199" s="366" t="s">
        <v>6126</v>
      </c>
      <c r="E199" s="394" t="s">
        <v>4139</v>
      </c>
      <c r="F199" s="394" t="s">
        <v>7230</v>
      </c>
      <c r="G199" s="394" t="s">
        <v>7233</v>
      </c>
      <c r="H199" s="394" t="s">
        <v>7232</v>
      </c>
      <c r="I199" s="466">
        <v>300</v>
      </c>
      <c r="J199" s="471">
        <v>0.49</v>
      </c>
      <c r="K199" s="469">
        <v>1</v>
      </c>
      <c r="L199" s="384">
        <v>4</v>
      </c>
      <c r="M199" s="385" t="s">
        <v>7548</v>
      </c>
      <c r="N199" s="382" t="s">
        <v>9783</v>
      </c>
      <c r="O199" s="386">
        <v>300</v>
      </c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  <c r="AA199" s="387"/>
      <c r="AB199" s="387"/>
      <c r="AC199" s="387"/>
      <c r="AD199" s="387"/>
    </row>
    <row r="200" spans="1:30" ht="16.2" thickBot="1" x14ac:dyDescent="0.35">
      <c r="A200" s="351" t="s">
        <v>7549</v>
      </c>
      <c r="B200" s="413" t="s">
        <v>7171</v>
      </c>
      <c r="C200" s="365" t="s">
        <v>6868</v>
      </c>
      <c r="D200" s="366" t="s">
        <v>6126</v>
      </c>
      <c r="E200" s="394" t="s">
        <v>4139</v>
      </c>
      <c r="F200" s="394" t="s">
        <v>7230</v>
      </c>
      <c r="G200" s="394" t="s">
        <v>7233</v>
      </c>
      <c r="H200" s="394" t="s">
        <v>7232</v>
      </c>
      <c r="I200" s="466">
        <v>500</v>
      </c>
      <c r="J200" s="471">
        <v>0.49</v>
      </c>
      <c r="K200" s="469">
        <v>1</v>
      </c>
      <c r="L200" s="384">
        <v>4</v>
      </c>
      <c r="M200" s="385" t="s">
        <v>7550</v>
      </c>
      <c r="N200" s="382" t="s">
        <v>9800</v>
      </c>
      <c r="O200" s="386">
        <v>500</v>
      </c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  <c r="AA200" s="387"/>
      <c r="AB200" s="387"/>
      <c r="AC200" s="387"/>
      <c r="AD200" s="387"/>
    </row>
    <row r="201" spans="1:30" ht="16.2" thickBot="1" x14ac:dyDescent="0.35">
      <c r="A201" s="351" t="s">
        <v>9533</v>
      </c>
      <c r="B201" s="408" t="s">
        <v>9534</v>
      </c>
      <c r="C201" s="365" t="s">
        <v>6868</v>
      </c>
      <c r="D201" s="366" t="s">
        <v>6126</v>
      </c>
      <c r="E201" s="394" t="s">
        <v>4139</v>
      </c>
      <c r="F201" s="394" t="s">
        <v>7230</v>
      </c>
      <c r="G201" s="394" t="s">
        <v>7234</v>
      </c>
      <c r="H201" s="394" t="s">
        <v>7232</v>
      </c>
      <c r="I201" s="466">
        <v>300</v>
      </c>
      <c r="J201" s="471">
        <v>0.49</v>
      </c>
      <c r="K201" s="469">
        <v>1</v>
      </c>
      <c r="L201" s="384">
        <v>4</v>
      </c>
      <c r="M201" s="385" t="s">
        <v>9535</v>
      </c>
      <c r="N201" s="382" t="s">
        <v>9783</v>
      </c>
      <c r="O201" s="386">
        <v>300</v>
      </c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  <c r="AA201" s="387"/>
      <c r="AB201" s="387"/>
      <c r="AC201" s="387"/>
      <c r="AD201" s="387"/>
    </row>
    <row r="202" spans="1:30" ht="16.2" thickBot="1" x14ac:dyDescent="0.35">
      <c r="A202" s="351" t="s">
        <v>9536</v>
      </c>
      <c r="B202" s="408" t="s">
        <v>9534</v>
      </c>
      <c r="C202" s="365" t="s">
        <v>6868</v>
      </c>
      <c r="D202" s="366" t="s">
        <v>6126</v>
      </c>
      <c r="E202" s="394" t="s">
        <v>4139</v>
      </c>
      <c r="F202" s="394" t="s">
        <v>7230</v>
      </c>
      <c r="G202" s="394" t="s">
        <v>7234</v>
      </c>
      <c r="H202" s="394" t="s">
        <v>7232</v>
      </c>
      <c r="I202" s="466">
        <v>900</v>
      </c>
      <c r="J202" s="471">
        <v>1.25</v>
      </c>
      <c r="K202" s="469">
        <v>2</v>
      </c>
      <c r="L202" s="384">
        <v>4</v>
      </c>
      <c r="M202" s="385" t="s">
        <v>9537</v>
      </c>
      <c r="N202" s="382" t="s">
        <v>9815</v>
      </c>
      <c r="O202" s="383">
        <v>1.8</v>
      </c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  <c r="AA202" s="387"/>
      <c r="AB202" s="387"/>
      <c r="AC202" s="387"/>
      <c r="AD202" s="387"/>
    </row>
    <row r="203" spans="1:30" ht="16.2" thickBot="1" x14ac:dyDescent="0.35">
      <c r="A203" s="351" t="s">
        <v>7551</v>
      </c>
      <c r="B203" s="449" t="s">
        <v>7552</v>
      </c>
      <c r="C203" s="365" t="s">
        <v>6868</v>
      </c>
      <c r="D203" s="366" t="s">
        <v>6126</v>
      </c>
      <c r="E203" s="394" t="s">
        <v>4139</v>
      </c>
      <c r="F203" s="394" t="s">
        <v>7230</v>
      </c>
      <c r="G203" s="394" t="s">
        <v>7234</v>
      </c>
      <c r="H203" s="394" t="s">
        <v>7232</v>
      </c>
      <c r="I203" s="466">
        <v>300</v>
      </c>
      <c r="J203" s="471">
        <v>0.49</v>
      </c>
      <c r="K203" s="469">
        <v>1</v>
      </c>
      <c r="L203" s="384">
        <v>5</v>
      </c>
      <c r="M203" s="385" t="s">
        <v>7553</v>
      </c>
      <c r="N203" s="382" t="s">
        <v>9783</v>
      </c>
      <c r="O203" s="386">
        <v>300</v>
      </c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  <c r="AA203" s="387"/>
      <c r="AB203" s="387"/>
      <c r="AC203" s="387"/>
      <c r="AD203" s="387"/>
    </row>
    <row r="204" spans="1:30" ht="16.2" thickBot="1" x14ac:dyDescent="0.35">
      <c r="A204" s="351" t="s">
        <v>7554</v>
      </c>
      <c r="B204" s="407" t="s">
        <v>1101</v>
      </c>
      <c r="C204" s="365" t="s">
        <v>6868</v>
      </c>
      <c r="D204" s="345" t="s">
        <v>6128</v>
      </c>
      <c r="E204" s="394" t="s">
        <v>4139</v>
      </c>
      <c r="F204" s="394" t="s">
        <v>7230</v>
      </c>
      <c r="G204" s="394" t="s">
        <v>7234</v>
      </c>
      <c r="H204" s="394" t="s">
        <v>7232</v>
      </c>
      <c r="I204" s="466">
        <v>700</v>
      </c>
      <c r="J204" s="471">
        <v>0.99</v>
      </c>
      <c r="K204" s="469">
        <v>1</v>
      </c>
      <c r="L204" s="384">
        <v>5</v>
      </c>
      <c r="M204" s="385" t="s">
        <v>7555</v>
      </c>
      <c r="N204" s="382" t="s">
        <v>9798</v>
      </c>
      <c r="O204" s="386">
        <v>700</v>
      </c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  <c r="AA204" s="387"/>
      <c r="AB204" s="387"/>
      <c r="AC204" s="387"/>
      <c r="AD204" s="387"/>
    </row>
    <row r="205" spans="1:30" ht="16.2" thickBot="1" x14ac:dyDescent="0.35">
      <c r="A205" s="351" t="s">
        <v>2981</v>
      </c>
      <c r="B205" s="407" t="s">
        <v>1101</v>
      </c>
      <c r="C205" s="365" t="s">
        <v>6868</v>
      </c>
      <c r="D205" s="366" t="s">
        <v>6126</v>
      </c>
      <c r="E205" s="394" t="s">
        <v>4139</v>
      </c>
      <c r="F205" s="394" t="s">
        <v>7230</v>
      </c>
      <c r="G205" s="394" t="s">
        <v>7234</v>
      </c>
      <c r="H205" s="394" t="s">
        <v>7232</v>
      </c>
      <c r="I205" s="467">
        <v>1</v>
      </c>
      <c r="J205" s="471">
        <v>1.49</v>
      </c>
      <c r="K205" s="469">
        <v>1</v>
      </c>
      <c r="L205" s="384">
        <v>5</v>
      </c>
      <c r="M205" s="385" t="s">
        <v>7556</v>
      </c>
      <c r="N205" s="382" t="s">
        <v>9806</v>
      </c>
      <c r="O205" s="383">
        <v>1</v>
      </c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  <c r="AA205" s="387"/>
      <c r="AB205" s="387"/>
      <c r="AC205" s="387"/>
      <c r="AD205" s="387"/>
    </row>
    <row r="206" spans="1:30" ht="16.2" thickBot="1" x14ac:dyDescent="0.35">
      <c r="A206" s="351" t="s">
        <v>7557</v>
      </c>
      <c r="B206" s="427" t="s">
        <v>1102</v>
      </c>
      <c r="C206" s="365" t="s">
        <v>6868</v>
      </c>
      <c r="D206" s="366" t="s">
        <v>6126</v>
      </c>
      <c r="E206" s="394" t="s">
        <v>4139</v>
      </c>
      <c r="F206" s="394" t="s">
        <v>7230</v>
      </c>
      <c r="G206" s="394" t="s">
        <v>7234</v>
      </c>
      <c r="H206" s="394" t="s">
        <v>7232</v>
      </c>
      <c r="I206" s="466">
        <v>300</v>
      </c>
      <c r="J206" s="471">
        <v>0.49</v>
      </c>
      <c r="K206" s="469">
        <v>1</v>
      </c>
      <c r="L206" s="384">
        <v>5</v>
      </c>
      <c r="M206" s="385" t="s">
        <v>7558</v>
      </c>
      <c r="N206" s="382" t="s">
        <v>9783</v>
      </c>
      <c r="O206" s="386">
        <v>300</v>
      </c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  <c r="AA206" s="387"/>
      <c r="AB206" s="387"/>
      <c r="AC206" s="387"/>
      <c r="AD206" s="387"/>
    </row>
    <row r="207" spans="1:30" ht="16.2" thickBot="1" x14ac:dyDescent="0.35">
      <c r="A207" s="351" t="s">
        <v>7559</v>
      </c>
      <c r="B207" s="434" t="s">
        <v>6892</v>
      </c>
      <c r="C207" s="365" t="s">
        <v>6868</v>
      </c>
      <c r="D207" s="366" t="s">
        <v>6126</v>
      </c>
      <c r="E207" s="394" t="s">
        <v>4139</v>
      </c>
      <c r="F207" s="394" t="s">
        <v>7230</v>
      </c>
      <c r="G207" s="394" t="s">
        <v>7233</v>
      </c>
      <c r="H207" s="394" t="s">
        <v>7232</v>
      </c>
      <c r="I207" s="466">
        <v>200</v>
      </c>
      <c r="J207" s="471">
        <v>0.25</v>
      </c>
      <c r="K207" s="469">
        <v>1</v>
      </c>
      <c r="L207" s="384">
        <v>5</v>
      </c>
      <c r="M207" s="385" t="s">
        <v>7560</v>
      </c>
      <c r="N207" s="382" t="s">
        <v>9816</v>
      </c>
      <c r="O207" s="386">
        <v>200</v>
      </c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  <c r="AA207" s="387"/>
      <c r="AB207" s="387"/>
      <c r="AC207" s="387"/>
      <c r="AD207" s="387"/>
    </row>
    <row r="208" spans="1:30" ht="16.2" thickBot="1" x14ac:dyDescent="0.35">
      <c r="A208" s="351" t="s">
        <v>7563</v>
      </c>
      <c r="B208" s="398" t="s">
        <v>6082</v>
      </c>
      <c r="C208" s="365" t="s">
        <v>6868</v>
      </c>
      <c r="D208" s="366" t="s">
        <v>6126</v>
      </c>
      <c r="E208" s="394" t="s">
        <v>4139</v>
      </c>
      <c r="F208" s="394" t="s">
        <v>7230</v>
      </c>
      <c r="G208" s="394" t="s">
        <v>7233</v>
      </c>
      <c r="H208" s="394" t="s">
        <v>7232</v>
      </c>
      <c r="I208" s="466">
        <v>300</v>
      </c>
      <c r="J208" s="471">
        <v>0.49</v>
      </c>
      <c r="K208" s="469">
        <v>1</v>
      </c>
      <c r="L208" s="384">
        <v>5</v>
      </c>
      <c r="M208" s="385" t="s">
        <v>7564</v>
      </c>
      <c r="N208" s="382" t="s">
        <v>9783</v>
      </c>
      <c r="O208" s="386">
        <v>300</v>
      </c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  <c r="AA208" s="387"/>
      <c r="AB208" s="387"/>
      <c r="AC208" s="387"/>
      <c r="AD208" s="387"/>
    </row>
    <row r="209" spans="1:30" ht="16.2" thickBot="1" x14ac:dyDescent="0.35">
      <c r="A209" s="351" t="s">
        <v>7565</v>
      </c>
      <c r="B209" s="428" t="s">
        <v>6891</v>
      </c>
      <c r="C209" s="365" t="s">
        <v>6868</v>
      </c>
      <c r="D209" s="366" t="s">
        <v>6126</v>
      </c>
      <c r="E209" s="394" t="s">
        <v>4139</v>
      </c>
      <c r="F209" s="394" t="s">
        <v>7230</v>
      </c>
      <c r="G209" s="394" t="s">
        <v>7233</v>
      </c>
      <c r="H209" s="394" t="s">
        <v>7232</v>
      </c>
      <c r="I209" s="466">
        <v>900</v>
      </c>
      <c r="J209" s="471">
        <v>1.25</v>
      </c>
      <c r="K209" s="469">
        <v>2</v>
      </c>
      <c r="L209" s="384">
        <v>5</v>
      </c>
      <c r="M209" s="385" t="s">
        <v>7566</v>
      </c>
      <c r="N209" s="382" t="s">
        <v>9815</v>
      </c>
      <c r="O209" s="383">
        <v>1.8</v>
      </c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  <c r="AA209" s="387"/>
      <c r="AB209" s="387"/>
      <c r="AC209" s="387"/>
      <c r="AD209" s="387"/>
    </row>
    <row r="210" spans="1:30" ht="16.2" thickBot="1" x14ac:dyDescent="0.35">
      <c r="A210" s="351" t="s">
        <v>7567</v>
      </c>
      <c r="B210" s="393" t="s">
        <v>6067</v>
      </c>
      <c r="C210" s="365" t="s">
        <v>6868</v>
      </c>
      <c r="D210" s="366" t="s">
        <v>6126</v>
      </c>
      <c r="E210" s="394" t="s">
        <v>4139</v>
      </c>
      <c r="F210" s="394" t="s">
        <v>7230</v>
      </c>
      <c r="G210" s="394" t="s">
        <v>7234</v>
      </c>
      <c r="H210" s="394" t="s">
        <v>7232</v>
      </c>
      <c r="I210" s="466">
        <v>300</v>
      </c>
      <c r="J210" s="471">
        <v>0.49</v>
      </c>
      <c r="K210" s="469">
        <v>2</v>
      </c>
      <c r="L210" s="384">
        <v>5</v>
      </c>
      <c r="M210" s="385" t="s">
        <v>7568</v>
      </c>
      <c r="N210" s="382" t="s">
        <v>9790</v>
      </c>
      <c r="O210" s="386">
        <v>600</v>
      </c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  <c r="AA210" s="387"/>
      <c r="AB210" s="387"/>
      <c r="AC210" s="387"/>
      <c r="AD210" s="387"/>
    </row>
    <row r="211" spans="1:30" ht="16.2" thickBot="1" x14ac:dyDescent="0.35">
      <c r="A211" s="351" t="s">
        <v>7567</v>
      </c>
      <c r="B211" s="393" t="s">
        <v>6067</v>
      </c>
      <c r="C211" s="365" t="s">
        <v>6868</v>
      </c>
      <c r="D211" s="366" t="s">
        <v>6126</v>
      </c>
      <c r="E211" s="394" t="s">
        <v>4139</v>
      </c>
      <c r="F211" s="394" t="s">
        <v>7230</v>
      </c>
      <c r="G211" s="394" t="s">
        <v>7233</v>
      </c>
      <c r="H211" s="394" t="s">
        <v>7232</v>
      </c>
      <c r="I211" s="466">
        <v>300</v>
      </c>
      <c r="J211" s="471">
        <v>0.49</v>
      </c>
      <c r="K211" s="469">
        <v>1</v>
      </c>
      <c r="L211" s="384">
        <v>5</v>
      </c>
      <c r="M211" s="385" t="s">
        <v>7568</v>
      </c>
      <c r="N211" s="382" t="s">
        <v>9783</v>
      </c>
      <c r="O211" s="386">
        <v>300</v>
      </c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  <c r="AA211" s="387"/>
      <c r="AB211" s="387"/>
      <c r="AC211" s="387"/>
      <c r="AD211" s="387"/>
    </row>
    <row r="212" spans="1:30" ht="16.2" thickBot="1" x14ac:dyDescent="0.35">
      <c r="A212" s="351" t="s">
        <v>7569</v>
      </c>
      <c r="B212" s="414" t="s">
        <v>1119</v>
      </c>
      <c r="C212" s="365" t="s">
        <v>6868</v>
      </c>
      <c r="D212" s="366" t="s">
        <v>6126</v>
      </c>
      <c r="E212" s="394" t="s">
        <v>4139</v>
      </c>
      <c r="F212" s="394" t="s">
        <v>7230</v>
      </c>
      <c r="G212" s="394" t="s">
        <v>7233</v>
      </c>
      <c r="H212" s="394" t="s">
        <v>7232</v>
      </c>
      <c r="I212" s="466">
        <v>300</v>
      </c>
      <c r="J212" s="471">
        <v>0.49</v>
      </c>
      <c r="K212" s="469">
        <v>1</v>
      </c>
      <c r="L212" s="384">
        <v>5</v>
      </c>
      <c r="M212" s="385" t="s">
        <v>7570</v>
      </c>
      <c r="N212" s="382" t="s">
        <v>9783</v>
      </c>
      <c r="O212" s="386">
        <v>300</v>
      </c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  <c r="AA212" s="387"/>
      <c r="AB212" s="387"/>
      <c r="AC212" s="387"/>
      <c r="AD212" s="387"/>
    </row>
    <row r="213" spans="1:30" ht="16.2" thickBot="1" x14ac:dyDescent="0.35">
      <c r="A213" s="351" t="s">
        <v>7571</v>
      </c>
      <c r="B213" s="435" t="s">
        <v>6107</v>
      </c>
      <c r="C213" s="365" t="s">
        <v>6868</v>
      </c>
      <c r="D213" s="345" t="s">
        <v>6128</v>
      </c>
      <c r="E213" s="394" t="s">
        <v>4139</v>
      </c>
      <c r="F213" s="394" t="s">
        <v>7230</v>
      </c>
      <c r="G213" s="394" t="s">
        <v>7233</v>
      </c>
      <c r="H213" s="394" t="s">
        <v>7232</v>
      </c>
      <c r="I213" s="466">
        <v>500</v>
      </c>
      <c r="J213" s="471">
        <v>0.49</v>
      </c>
      <c r="K213" s="469">
        <v>1</v>
      </c>
      <c r="L213" s="384">
        <v>5</v>
      </c>
      <c r="M213" s="385" t="s">
        <v>7572</v>
      </c>
      <c r="N213" s="382" t="s">
        <v>9800</v>
      </c>
      <c r="O213" s="386">
        <v>500</v>
      </c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  <c r="AA213" s="387"/>
      <c r="AB213" s="387"/>
      <c r="AC213" s="387"/>
      <c r="AD213" s="387"/>
    </row>
    <row r="214" spans="1:30" ht="16.2" thickBot="1" x14ac:dyDescent="0.35">
      <c r="A214" s="351" t="s">
        <v>7575</v>
      </c>
      <c r="B214" s="416" t="s">
        <v>6064</v>
      </c>
      <c r="C214" s="365" t="s">
        <v>6868</v>
      </c>
      <c r="D214" s="366" t="s">
        <v>6126</v>
      </c>
      <c r="E214" s="394" t="s">
        <v>4139</v>
      </c>
      <c r="F214" s="394" t="s">
        <v>7230</v>
      </c>
      <c r="G214" s="394" t="s">
        <v>7233</v>
      </c>
      <c r="H214" s="394" t="s">
        <v>7232</v>
      </c>
      <c r="I214" s="466">
        <v>300</v>
      </c>
      <c r="J214" s="471">
        <v>0.99</v>
      </c>
      <c r="K214" s="469">
        <v>15</v>
      </c>
      <c r="L214" s="384">
        <v>5</v>
      </c>
      <c r="M214" s="385" t="s">
        <v>7576</v>
      </c>
      <c r="N214" s="382" t="s">
        <v>9817</v>
      </c>
      <c r="O214" s="383">
        <v>4.5</v>
      </c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  <c r="AA214" s="387"/>
      <c r="AB214" s="387"/>
      <c r="AC214" s="387"/>
      <c r="AD214" s="387"/>
    </row>
    <row r="215" spans="1:30" ht="16.2" thickBot="1" x14ac:dyDescent="0.35">
      <c r="A215" s="351" t="s">
        <v>7575</v>
      </c>
      <c r="B215" s="416" t="s">
        <v>6064</v>
      </c>
      <c r="C215" s="365" t="s">
        <v>6868</v>
      </c>
      <c r="D215" s="366" t="s">
        <v>6126</v>
      </c>
      <c r="E215" s="394" t="s">
        <v>4139</v>
      </c>
      <c r="F215" s="394" t="s">
        <v>7230</v>
      </c>
      <c r="G215" s="394" t="s">
        <v>7234</v>
      </c>
      <c r="H215" s="394" t="s">
        <v>7232</v>
      </c>
      <c r="I215" s="466">
        <v>300</v>
      </c>
      <c r="J215" s="471">
        <v>0.99</v>
      </c>
      <c r="K215" s="469">
        <v>1</v>
      </c>
      <c r="L215" s="384">
        <v>5</v>
      </c>
      <c r="M215" s="385" t="s">
        <v>7576</v>
      </c>
      <c r="N215" s="382" t="s">
        <v>9783</v>
      </c>
      <c r="O215" s="386">
        <v>300</v>
      </c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  <c r="AA215" s="387"/>
      <c r="AB215" s="387"/>
      <c r="AC215" s="387"/>
      <c r="AD215" s="387"/>
    </row>
    <row r="216" spans="1:30" ht="16.2" thickBot="1" x14ac:dyDescent="0.35">
      <c r="A216" s="351" t="s">
        <v>7578</v>
      </c>
      <c r="B216" s="416" t="s">
        <v>6064</v>
      </c>
      <c r="C216" s="365" t="s">
        <v>6868</v>
      </c>
      <c r="D216" s="366" t="s">
        <v>6126</v>
      </c>
      <c r="E216" s="394" t="s">
        <v>4139</v>
      </c>
      <c r="F216" s="394" t="s">
        <v>7230</v>
      </c>
      <c r="G216" s="394" t="s">
        <v>7233</v>
      </c>
      <c r="H216" s="394" t="s">
        <v>7232</v>
      </c>
      <c r="I216" s="466">
        <v>300</v>
      </c>
      <c r="J216" s="471">
        <v>0.49</v>
      </c>
      <c r="K216" s="469">
        <v>1</v>
      </c>
      <c r="L216" s="384">
        <v>5</v>
      </c>
      <c r="M216" s="385" t="s">
        <v>7579</v>
      </c>
      <c r="N216" s="382" t="s">
        <v>9783</v>
      </c>
      <c r="O216" s="386">
        <v>300</v>
      </c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  <c r="AA216" s="387"/>
      <c r="AB216" s="387"/>
      <c r="AC216" s="387"/>
      <c r="AD216" s="387"/>
    </row>
    <row r="217" spans="1:30" ht="16.2" thickBot="1" x14ac:dyDescent="0.35">
      <c r="A217" s="351" t="s">
        <v>3034</v>
      </c>
      <c r="B217" s="418" t="s">
        <v>6873</v>
      </c>
      <c r="C217" s="365" t="s">
        <v>6868</v>
      </c>
      <c r="D217" s="345" t="s">
        <v>6128</v>
      </c>
      <c r="E217" s="394" t="s">
        <v>4139</v>
      </c>
      <c r="F217" s="394" t="s">
        <v>7230</v>
      </c>
      <c r="G217" s="394" t="s">
        <v>7233</v>
      </c>
      <c r="H217" s="394" t="s">
        <v>7232</v>
      </c>
      <c r="I217" s="467">
        <v>2.8</v>
      </c>
      <c r="J217" s="471">
        <v>2.99</v>
      </c>
      <c r="K217" s="469">
        <v>1</v>
      </c>
      <c r="L217" s="384">
        <v>5</v>
      </c>
      <c r="M217" s="385" t="s">
        <v>3035</v>
      </c>
      <c r="N217" s="382" t="s">
        <v>9818</v>
      </c>
      <c r="O217" s="383">
        <v>2.8</v>
      </c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  <c r="AA217" s="387"/>
      <c r="AB217" s="387"/>
      <c r="AC217" s="387"/>
      <c r="AD217" s="387"/>
    </row>
    <row r="218" spans="1:30" ht="16.2" thickBot="1" x14ac:dyDescent="0.35">
      <c r="A218" s="351" t="s">
        <v>3034</v>
      </c>
      <c r="B218" s="418" t="s">
        <v>6873</v>
      </c>
      <c r="C218" s="365" t="s">
        <v>6868</v>
      </c>
      <c r="D218" s="345" t="s">
        <v>6128</v>
      </c>
      <c r="E218" s="394" t="s">
        <v>4139</v>
      </c>
      <c r="F218" s="394" t="s">
        <v>7230</v>
      </c>
      <c r="G218" s="394" t="s">
        <v>7234</v>
      </c>
      <c r="H218" s="394" t="s">
        <v>7232</v>
      </c>
      <c r="I218" s="467">
        <v>2.8</v>
      </c>
      <c r="J218" s="471">
        <v>2.99</v>
      </c>
      <c r="K218" s="469">
        <v>1</v>
      </c>
      <c r="L218" s="384">
        <v>5</v>
      </c>
      <c r="M218" s="385" t="s">
        <v>3035</v>
      </c>
      <c r="N218" s="382" t="s">
        <v>9818</v>
      </c>
      <c r="O218" s="383">
        <v>2.8</v>
      </c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  <c r="AA218" s="387"/>
      <c r="AB218" s="387"/>
      <c r="AC218" s="387"/>
      <c r="AD218" s="387"/>
    </row>
    <row r="219" spans="1:30" ht="16.2" thickBot="1" x14ac:dyDescent="0.35">
      <c r="A219" s="351" t="s">
        <v>7580</v>
      </c>
      <c r="B219" s="418" t="s">
        <v>6873</v>
      </c>
      <c r="C219" s="365" t="s">
        <v>6868</v>
      </c>
      <c r="D219" s="366" t="s">
        <v>6126</v>
      </c>
      <c r="E219" s="394" t="s">
        <v>4139</v>
      </c>
      <c r="F219" s="394" t="s">
        <v>7230</v>
      </c>
      <c r="G219" s="394" t="s">
        <v>7233</v>
      </c>
      <c r="H219" s="394" t="s">
        <v>7232</v>
      </c>
      <c r="I219" s="467">
        <v>1</v>
      </c>
      <c r="J219" s="471">
        <v>0.99</v>
      </c>
      <c r="K219" s="469">
        <v>2</v>
      </c>
      <c r="L219" s="384">
        <v>5</v>
      </c>
      <c r="M219" s="385" t="s">
        <v>7581</v>
      </c>
      <c r="N219" s="382" t="s">
        <v>9803</v>
      </c>
      <c r="O219" s="383">
        <v>2</v>
      </c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  <c r="AA219" s="387"/>
      <c r="AB219" s="387"/>
      <c r="AC219" s="387"/>
      <c r="AD219" s="387"/>
    </row>
    <row r="220" spans="1:30" ht="16.2" thickBot="1" x14ac:dyDescent="0.35">
      <c r="A220" s="351" t="s">
        <v>7582</v>
      </c>
      <c r="B220" s="418" t="s">
        <v>6873</v>
      </c>
      <c r="C220" s="365" t="s">
        <v>6868</v>
      </c>
      <c r="D220" s="366" t="s">
        <v>6126</v>
      </c>
      <c r="E220" s="394" t="s">
        <v>4139</v>
      </c>
      <c r="F220" s="394" t="s">
        <v>7230</v>
      </c>
      <c r="G220" s="394" t="s">
        <v>7233</v>
      </c>
      <c r="H220" s="394" t="s">
        <v>7232</v>
      </c>
      <c r="I220" s="466">
        <v>300</v>
      </c>
      <c r="J220" s="471">
        <v>0.49</v>
      </c>
      <c r="K220" s="469">
        <v>3</v>
      </c>
      <c r="L220" s="384">
        <v>5</v>
      </c>
      <c r="M220" s="385" t="s">
        <v>7583</v>
      </c>
      <c r="N220" s="382" t="s">
        <v>9784</v>
      </c>
      <c r="O220" s="386">
        <v>900</v>
      </c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  <c r="AA220" s="387"/>
      <c r="AB220" s="387"/>
      <c r="AC220" s="387"/>
      <c r="AD220" s="387"/>
    </row>
    <row r="221" spans="1:30" ht="16.2" thickBot="1" x14ac:dyDescent="0.35">
      <c r="A221" s="351" t="s">
        <v>7584</v>
      </c>
      <c r="B221" s="432" t="s">
        <v>6872</v>
      </c>
      <c r="C221" s="365" t="s">
        <v>6868</v>
      </c>
      <c r="D221" s="366" t="s">
        <v>6126</v>
      </c>
      <c r="E221" s="394" t="s">
        <v>4139</v>
      </c>
      <c r="F221" s="394" t="s">
        <v>7230</v>
      </c>
      <c r="G221" s="394" t="s">
        <v>7233</v>
      </c>
      <c r="H221" s="394" t="s">
        <v>7232</v>
      </c>
      <c r="I221" s="466">
        <v>500</v>
      </c>
      <c r="J221" s="471">
        <v>0.75</v>
      </c>
      <c r="K221" s="469">
        <v>1</v>
      </c>
      <c r="L221" s="384">
        <v>5</v>
      </c>
      <c r="M221" s="385" t="s">
        <v>7585</v>
      </c>
      <c r="N221" s="382" t="s">
        <v>9800</v>
      </c>
      <c r="O221" s="386">
        <v>500</v>
      </c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  <c r="AA221" s="387"/>
      <c r="AB221" s="387"/>
      <c r="AC221" s="387"/>
      <c r="AD221" s="387"/>
    </row>
    <row r="222" spans="1:30" ht="16.2" thickBot="1" x14ac:dyDescent="0.35">
      <c r="A222" s="351" t="s">
        <v>7586</v>
      </c>
      <c r="B222" s="408" t="s">
        <v>1134</v>
      </c>
      <c r="C222" s="365" t="s">
        <v>6868</v>
      </c>
      <c r="D222" s="345" t="s">
        <v>6128</v>
      </c>
      <c r="E222" s="394" t="s">
        <v>4139</v>
      </c>
      <c r="F222" s="394" t="s">
        <v>7230</v>
      </c>
      <c r="G222" s="394" t="s">
        <v>7233</v>
      </c>
      <c r="H222" s="394" t="s">
        <v>7232</v>
      </c>
      <c r="I222" s="466">
        <v>700</v>
      </c>
      <c r="J222" s="471">
        <v>0.99</v>
      </c>
      <c r="K222" s="469">
        <v>1</v>
      </c>
      <c r="L222" s="384">
        <v>5</v>
      </c>
      <c r="M222" s="385" t="s">
        <v>7587</v>
      </c>
      <c r="N222" s="382" t="s">
        <v>9798</v>
      </c>
      <c r="O222" s="386">
        <v>700</v>
      </c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  <c r="AA222" s="387"/>
      <c r="AB222" s="387"/>
      <c r="AC222" s="387"/>
      <c r="AD222" s="387"/>
    </row>
    <row r="223" spans="1:30" ht="16.2" thickBot="1" x14ac:dyDescent="0.35">
      <c r="A223" s="351" t="s">
        <v>7588</v>
      </c>
      <c r="B223" s="400" t="s">
        <v>6093</v>
      </c>
      <c r="C223" s="365" t="s">
        <v>6868</v>
      </c>
      <c r="D223" s="366" t="s">
        <v>6126</v>
      </c>
      <c r="E223" s="394" t="s">
        <v>4139</v>
      </c>
      <c r="F223" s="394" t="s">
        <v>7230</v>
      </c>
      <c r="G223" s="394" t="s">
        <v>7233</v>
      </c>
      <c r="H223" s="394" t="s">
        <v>7232</v>
      </c>
      <c r="I223" s="466">
        <v>700</v>
      </c>
      <c r="J223" s="471">
        <v>0.49</v>
      </c>
      <c r="K223" s="469">
        <v>1</v>
      </c>
      <c r="L223" s="384">
        <v>5</v>
      </c>
      <c r="M223" s="385" t="s">
        <v>7589</v>
      </c>
      <c r="N223" s="382" t="s">
        <v>9798</v>
      </c>
      <c r="O223" s="386">
        <v>700</v>
      </c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  <c r="AA223" s="387"/>
      <c r="AB223" s="387"/>
      <c r="AC223" s="387"/>
      <c r="AD223" s="387"/>
    </row>
    <row r="224" spans="1:30" ht="16.2" thickBot="1" x14ac:dyDescent="0.35">
      <c r="A224" s="351" t="s">
        <v>7590</v>
      </c>
      <c r="B224" s="400" t="s">
        <v>6093</v>
      </c>
      <c r="C224" s="365" t="s">
        <v>6868</v>
      </c>
      <c r="D224" s="366" t="s">
        <v>6126</v>
      </c>
      <c r="E224" s="394" t="s">
        <v>4139</v>
      </c>
      <c r="F224" s="394" t="s">
        <v>7230</v>
      </c>
      <c r="G224" s="394" t="s">
        <v>7233</v>
      </c>
      <c r="H224" s="394" t="s">
        <v>7232</v>
      </c>
      <c r="I224" s="466">
        <v>300</v>
      </c>
      <c r="J224" s="471">
        <v>0.49</v>
      </c>
      <c r="K224" s="469">
        <v>2</v>
      </c>
      <c r="L224" s="384">
        <v>5</v>
      </c>
      <c r="M224" s="385" t="s">
        <v>7591</v>
      </c>
      <c r="N224" s="382" t="s">
        <v>9790</v>
      </c>
      <c r="O224" s="386">
        <v>600</v>
      </c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  <c r="AA224" s="387"/>
      <c r="AB224" s="387"/>
      <c r="AC224" s="387"/>
      <c r="AD224" s="387"/>
    </row>
    <row r="225" spans="1:30" ht="16.2" thickBot="1" x14ac:dyDescent="0.35">
      <c r="A225" s="351" t="s">
        <v>1749</v>
      </c>
      <c r="B225" s="429" t="s">
        <v>6086</v>
      </c>
      <c r="C225" s="365" t="s">
        <v>6868</v>
      </c>
      <c r="D225" s="366" t="s">
        <v>6126</v>
      </c>
      <c r="E225" s="394" t="s">
        <v>4139</v>
      </c>
      <c r="F225" s="394" t="s">
        <v>7230</v>
      </c>
      <c r="G225" s="394" t="s">
        <v>7233</v>
      </c>
      <c r="H225" s="394" t="s">
        <v>7232</v>
      </c>
      <c r="I225" s="466">
        <v>300</v>
      </c>
      <c r="J225" s="471">
        <v>0.49</v>
      </c>
      <c r="K225" s="469">
        <v>1</v>
      </c>
      <c r="L225" s="384">
        <v>5</v>
      </c>
      <c r="M225" s="385" t="s">
        <v>7592</v>
      </c>
      <c r="N225" s="382" t="s">
        <v>9783</v>
      </c>
      <c r="O225" s="386">
        <v>300</v>
      </c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  <c r="AA225" s="387"/>
      <c r="AB225" s="387"/>
      <c r="AC225" s="387"/>
      <c r="AD225" s="387"/>
    </row>
    <row r="226" spans="1:30" ht="16.2" thickBot="1" x14ac:dyDescent="0.35">
      <c r="A226" s="351" t="s">
        <v>1749</v>
      </c>
      <c r="B226" s="429" t="s">
        <v>6086</v>
      </c>
      <c r="C226" s="365" t="s">
        <v>6868</v>
      </c>
      <c r="D226" s="366" t="s">
        <v>6126</v>
      </c>
      <c r="E226" s="394" t="s">
        <v>4139</v>
      </c>
      <c r="F226" s="394" t="s">
        <v>7230</v>
      </c>
      <c r="G226" s="394" t="s">
        <v>7234</v>
      </c>
      <c r="H226" s="394" t="s">
        <v>7232</v>
      </c>
      <c r="I226" s="466">
        <v>300</v>
      </c>
      <c r="J226" s="471">
        <v>0.49</v>
      </c>
      <c r="K226" s="469">
        <v>1</v>
      </c>
      <c r="L226" s="384">
        <v>5</v>
      </c>
      <c r="M226" s="385" t="s">
        <v>7592</v>
      </c>
      <c r="N226" s="382" t="s">
        <v>9783</v>
      </c>
      <c r="O226" s="386">
        <v>300</v>
      </c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  <c r="AA226" s="387"/>
      <c r="AB226" s="387"/>
      <c r="AC226" s="387"/>
      <c r="AD226" s="387"/>
    </row>
    <row r="227" spans="1:30" ht="16.2" thickBot="1" x14ac:dyDescent="0.35">
      <c r="A227" s="351" t="s">
        <v>7563</v>
      </c>
      <c r="B227" s="365" t="s">
        <v>6973</v>
      </c>
      <c r="C227" s="365" t="s">
        <v>6868</v>
      </c>
      <c r="D227" s="366" t="s">
        <v>6126</v>
      </c>
      <c r="E227" s="394" t="s">
        <v>4139</v>
      </c>
      <c r="F227" s="394" t="s">
        <v>7230</v>
      </c>
      <c r="G227" s="394" t="s">
        <v>7234</v>
      </c>
      <c r="H227" s="394" t="s">
        <v>7232</v>
      </c>
      <c r="I227" s="466">
        <v>300</v>
      </c>
      <c r="J227" s="471">
        <v>0.49</v>
      </c>
      <c r="K227" s="469">
        <v>1</v>
      </c>
      <c r="L227" s="384">
        <v>5</v>
      </c>
      <c r="M227" s="385" t="s">
        <v>7593</v>
      </c>
      <c r="N227" s="382" t="s">
        <v>9783</v>
      </c>
      <c r="O227" s="386">
        <v>300</v>
      </c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  <c r="AA227" s="387"/>
      <c r="AB227" s="387"/>
      <c r="AC227" s="387"/>
      <c r="AD227" s="387"/>
    </row>
    <row r="228" spans="1:30" ht="16.2" thickBot="1" x14ac:dyDescent="0.35">
      <c r="A228" s="351" t="s">
        <v>7594</v>
      </c>
      <c r="B228" s="365" t="s">
        <v>6973</v>
      </c>
      <c r="C228" s="365" t="s">
        <v>6868</v>
      </c>
      <c r="D228" s="366" t="s">
        <v>6126</v>
      </c>
      <c r="E228" s="394" t="s">
        <v>4139</v>
      </c>
      <c r="F228" s="394" t="s">
        <v>7230</v>
      </c>
      <c r="G228" s="394" t="s">
        <v>7234</v>
      </c>
      <c r="H228" s="394" t="s">
        <v>7232</v>
      </c>
      <c r="I228" s="466">
        <v>300</v>
      </c>
      <c r="J228" s="471">
        <v>0.49</v>
      </c>
      <c r="K228" s="469">
        <v>1</v>
      </c>
      <c r="L228" s="384">
        <v>5</v>
      </c>
      <c r="M228" s="385" t="s">
        <v>7595</v>
      </c>
      <c r="N228" s="382" t="s">
        <v>9783</v>
      </c>
      <c r="O228" s="386">
        <v>300</v>
      </c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  <c r="AA228" s="387"/>
      <c r="AB228" s="387"/>
      <c r="AC228" s="387"/>
      <c r="AD228" s="387"/>
    </row>
    <row r="229" spans="1:30" ht="16.2" thickBot="1" x14ac:dyDescent="0.35">
      <c r="A229" s="351" t="s">
        <v>7596</v>
      </c>
      <c r="B229" s="410" t="s">
        <v>6055</v>
      </c>
      <c r="C229" s="365" t="s">
        <v>6868</v>
      </c>
      <c r="D229" s="366" t="s">
        <v>6126</v>
      </c>
      <c r="E229" s="394" t="s">
        <v>4139</v>
      </c>
      <c r="F229" s="394" t="s">
        <v>7230</v>
      </c>
      <c r="G229" s="394" t="s">
        <v>7233</v>
      </c>
      <c r="H229" s="394" t="s">
        <v>7232</v>
      </c>
      <c r="I229" s="466">
        <v>300</v>
      </c>
      <c r="J229" s="471">
        <v>0.49</v>
      </c>
      <c r="K229" s="469">
        <v>2</v>
      </c>
      <c r="L229" s="384">
        <v>5</v>
      </c>
      <c r="M229" s="385" t="s">
        <v>7597</v>
      </c>
      <c r="N229" s="382" t="s">
        <v>9790</v>
      </c>
      <c r="O229" s="386">
        <v>600</v>
      </c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  <c r="AA229" s="387"/>
      <c r="AB229" s="387"/>
      <c r="AC229" s="387"/>
      <c r="AD229" s="387"/>
    </row>
    <row r="230" spans="1:30" ht="16.2" thickBot="1" x14ac:dyDescent="0.35">
      <c r="A230" s="351" t="s">
        <v>7590</v>
      </c>
      <c r="B230" s="421" t="s">
        <v>7111</v>
      </c>
      <c r="C230" s="365" t="s">
        <v>6868</v>
      </c>
      <c r="D230" s="366" t="s">
        <v>6126</v>
      </c>
      <c r="E230" s="394" t="s">
        <v>4139</v>
      </c>
      <c r="F230" s="394" t="s">
        <v>7230</v>
      </c>
      <c r="G230" s="394" t="s">
        <v>7233</v>
      </c>
      <c r="H230" s="394" t="s">
        <v>7232</v>
      </c>
      <c r="I230" s="466">
        <v>300</v>
      </c>
      <c r="J230" s="471">
        <v>0.49</v>
      </c>
      <c r="K230" s="469">
        <v>1</v>
      </c>
      <c r="L230" s="384">
        <v>5</v>
      </c>
      <c r="M230" s="385" t="s">
        <v>7598</v>
      </c>
      <c r="N230" s="382" t="s">
        <v>9783</v>
      </c>
      <c r="O230" s="386">
        <v>300</v>
      </c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  <c r="AA230" s="387"/>
      <c r="AB230" s="387"/>
      <c r="AC230" s="387"/>
      <c r="AD230" s="387"/>
    </row>
    <row r="231" spans="1:30" ht="16.2" thickBot="1" x14ac:dyDescent="0.35">
      <c r="A231" s="351" t="s">
        <v>4545</v>
      </c>
      <c r="B231" s="411" t="s">
        <v>6087</v>
      </c>
      <c r="C231" s="365" t="s">
        <v>6868</v>
      </c>
      <c r="D231" s="345" t="s">
        <v>6128</v>
      </c>
      <c r="E231" s="394" t="s">
        <v>4139</v>
      </c>
      <c r="F231" s="394" t="s">
        <v>7230</v>
      </c>
      <c r="G231" s="394" t="s">
        <v>7233</v>
      </c>
      <c r="H231" s="394" t="s">
        <v>7232</v>
      </c>
      <c r="I231" s="467">
        <v>1.4</v>
      </c>
      <c r="J231" s="471">
        <v>1.99</v>
      </c>
      <c r="K231" s="469">
        <v>2</v>
      </c>
      <c r="L231" s="384">
        <v>5</v>
      </c>
      <c r="M231" s="385" t="s">
        <v>6840</v>
      </c>
      <c r="N231" s="382" t="s">
        <v>9802</v>
      </c>
      <c r="O231" s="383">
        <v>2.8</v>
      </c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  <c r="AA231" s="387"/>
      <c r="AB231" s="387"/>
      <c r="AC231" s="387"/>
      <c r="AD231" s="387"/>
    </row>
    <row r="232" spans="1:30" ht="16.2" thickBot="1" x14ac:dyDescent="0.35">
      <c r="A232" s="351" t="s">
        <v>7601</v>
      </c>
      <c r="B232" s="411" t="s">
        <v>6087</v>
      </c>
      <c r="C232" s="365" t="s">
        <v>6868</v>
      </c>
      <c r="D232" s="366" t="s">
        <v>6126</v>
      </c>
      <c r="E232" s="394" t="s">
        <v>4139</v>
      </c>
      <c r="F232" s="394" t="s">
        <v>7230</v>
      </c>
      <c r="G232" s="394" t="s">
        <v>7233</v>
      </c>
      <c r="H232" s="394" t="s">
        <v>7232</v>
      </c>
      <c r="I232" s="466">
        <v>300</v>
      </c>
      <c r="J232" s="471">
        <v>0.49</v>
      </c>
      <c r="K232" s="469">
        <v>1</v>
      </c>
      <c r="L232" s="384">
        <v>5</v>
      </c>
      <c r="M232" s="385" t="s">
        <v>7602</v>
      </c>
      <c r="N232" s="382" t="s">
        <v>9783</v>
      </c>
      <c r="O232" s="386">
        <v>300</v>
      </c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  <c r="AA232" s="387"/>
      <c r="AB232" s="387"/>
      <c r="AC232" s="387"/>
      <c r="AD232" s="387"/>
    </row>
    <row r="233" spans="1:30" ht="16.2" thickBot="1" x14ac:dyDescent="0.35">
      <c r="A233" s="351" t="s">
        <v>7601</v>
      </c>
      <c r="B233" s="411" t="s">
        <v>6087</v>
      </c>
      <c r="C233" s="365" t="s">
        <v>6868</v>
      </c>
      <c r="D233" s="366" t="s">
        <v>6126</v>
      </c>
      <c r="E233" s="394" t="s">
        <v>4139</v>
      </c>
      <c r="F233" s="394" t="s">
        <v>7230</v>
      </c>
      <c r="G233" s="394" t="s">
        <v>7239</v>
      </c>
      <c r="H233" s="394" t="s">
        <v>7232</v>
      </c>
      <c r="I233" s="466">
        <v>300</v>
      </c>
      <c r="J233" s="471">
        <v>0.49</v>
      </c>
      <c r="K233" s="469">
        <v>1</v>
      </c>
      <c r="L233" s="384">
        <v>5</v>
      </c>
      <c r="M233" s="385" t="s">
        <v>7604</v>
      </c>
      <c r="N233" s="382" t="s">
        <v>9783</v>
      </c>
      <c r="O233" s="386">
        <v>300</v>
      </c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  <c r="AA233" s="387"/>
      <c r="AB233" s="387"/>
      <c r="AC233" s="387"/>
      <c r="AD233" s="387"/>
    </row>
    <row r="234" spans="1:30" ht="16.2" thickBot="1" x14ac:dyDescent="0.35">
      <c r="A234" s="351" t="s">
        <v>7605</v>
      </c>
      <c r="B234" s="403" t="s">
        <v>6877</v>
      </c>
      <c r="C234" s="365" t="s">
        <v>6868</v>
      </c>
      <c r="D234" s="366" t="s">
        <v>6126</v>
      </c>
      <c r="E234" s="394" t="s">
        <v>4139</v>
      </c>
      <c r="F234" s="394" t="s">
        <v>7230</v>
      </c>
      <c r="G234" s="394" t="s">
        <v>7234</v>
      </c>
      <c r="H234" s="394" t="s">
        <v>7232</v>
      </c>
      <c r="I234" s="466">
        <v>300</v>
      </c>
      <c r="J234" s="471">
        <v>0.49</v>
      </c>
      <c r="K234" s="469">
        <v>3</v>
      </c>
      <c r="L234" s="384">
        <v>5</v>
      </c>
      <c r="M234" s="385" t="s">
        <v>7606</v>
      </c>
      <c r="N234" s="382" t="s">
        <v>9784</v>
      </c>
      <c r="O234" s="386">
        <v>900</v>
      </c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  <c r="AA234" s="387"/>
      <c r="AB234" s="387"/>
      <c r="AC234" s="387"/>
      <c r="AD234" s="387"/>
    </row>
    <row r="235" spans="1:30" ht="16.2" thickBot="1" x14ac:dyDescent="0.35">
      <c r="A235" s="351" t="s">
        <v>7605</v>
      </c>
      <c r="B235" s="403" t="s">
        <v>6877</v>
      </c>
      <c r="C235" s="365" t="s">
        <v>6868</v>
      </c>
      <c r="D235" s="366" t="s">
        <v>6126</v>
      </c>
      <c r="E235" s="394" t="s">
        <v>4139</v>
      </c>
      <c r="F235" s="394" t="s">
        <v>7230</v>
      </c>
      <c r="G235" s="394" t="s">
        <v>7233</v>
      </c>
      <c r="H235" s="394" t="s">
        <v>7232</v>
      </c>
      <c r="I235" s="466">
        <v>300</v>
      </c>
      <c r="J235" s="471">
        <v>0.49</v>
      </c>
      <c r="K235" s="469">
        <v>1</v>
      </c>
      <c r="L235" s="384">
        <v>5</v>
      </c>
      <c r="M235" s="385" t="s">
        <v>7606</v>
      </c>
      <c r="N235" s="382" t="s">
        <v>9783</v>
      </c>
      <c r="O235" s="386">
        <v>300</v>
      </c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  <c r="AA235" s="387"/>
      <c r="AB235" s="387"/>
      <c r="AC235" s="387"/>
      <c r="AD235" s="387"/>
    </row>
    <row r="236" spans="1:30" ht="16.2" thickBot="1" x14ac:dyDescent="0.35">
      <c r="A236" s="351" t="s">
        <v>7607</v>
      </c>
      <c r="B236" s="403" t="s">
        <v>6877</v>
      </c>
      <c r="C236" s="365" t="s">
        <v>6868</v>
      </c>
      <c r="D236" s="366" t="s">
        <v>6126</v>
      </c>
      <c r="E236" s="394" t="s">
        <v>4139</v>
      </c>
      <c r="F236" s="394" t="s">
        <v>7230</v>
      </c>
      <c r="G236" s="394" t="s">
        <v>7234</v>
      </c>
      <c r="H236" s="394" t="s">
        <v>7232</v>
      </c>
      <c r="I236" s="466">
        <v>700</v>
      </c>
      <c r="J236" s="471">
        <v>0.75</v>
      </c>
      <c r="K236" s="469">
        <v>4</v>
      </c>
      <c r="L236" s="384">
        <v>5</v>
      </c>
      <c r="M236" s="385" t="s">
        <v>7608</v>
      </c>
      <c r="N236" s="382" t="s">
        <v>9819</v>
      </c>
      <c r="O236" s="383">
        <v>2.8</v>
      </c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  <c r="AA236" s="387"/>
      <c r="AB236" s="387"/>
      <c r="AC236" s="387"/>
      <c r="AD236" s="387"/>
    </row>
    <row r="237" spans="1:30" ht="16.2" thickBot="1" x14ac:dyDescent="0.35">
      <c r="A237" s="351" t="s">
        <v>7607</v>
      </c>
      <c r="B237" s="403" t="s">
        <v>6877</v>
      </c>
      <c r="C237" s="365" t="s">
        <v>6868</v>
      </c>
      <c r="D237" s="366" t="s">
        <v>6126</v>
      </c>
      <c r="E237" s="394" t="s">
        <v>4139</v>
      </c>
      <c r="F237" s="394" t="s">
        <v>7230</v>
      </c>
      <c r="G237" s="394" t="s">
        <v>7233</v>
      </c>
      <c r="H237" s="394" t="s">
        <v>7232</v>
      </c>
      <c r="I237" s="466">
        <v>700</v>
      </c>
      <c r="J237" s="471">
        <v>0.75</v>
      </c>
      <c r="K237" s="469">
        <v>1</v>
      </c>
      <c r="L237" s="384">
        <v>5</v>
      </c>
      <c r="M237" s="385" t="s">
        <v>7608</v>
      </c>
      <c r="N237" s="382" t="s">
        <v>9798</v>
      </c>
      <c r="O237" s="386">
        <v>700</v>
      </c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  <c r="AA237" s="387"/>
      <c r="AB237" s="387"/>
      <c r="AC237" s="387"/>
      <c r="AD237" s="387"/>
    </row>
    <row r="238" spans="1:30" ht="16.2" thickBot="1" x14ac:dyDescent="0.35">
      <c r="A238" s="351" t="s">
        <v>7610</v>
      </c>
      <c r="B238" s="417" t="s">
        <v>6059</v>
      </c>
      <c r="C238" s="365" t="s">
        <v>6868</v>
      </c>
      <c r="D238" s="366" t="s">
        <v>6126</v>
      </c>
      <c r="E238" s="394" t="s">
        <v>4139</v>
      </c>
      <c r="F238" s="394" t="s">
        <v>7230</v>
      </c>
      <c r="G238" s="394" t="s">
        <v>7233</v>
      </c>
      <c r="H238" s="394" t="s">
        <v>7232</v>
      </c>
      <c r="I238" s="466">
        <v>300</v>
      </c>
      <c r="J238" s="471">
        <v>0.49</v>
      </c>
      <c r="K238" s="469">
        <v>1</v>
      </c>
      <c r="L238" s="384">
        <v>5</v>
      </c>
      <c r="M238" s="385" t="s">
        <v>7611</v>
      </c>
      <c r="N238" s="382" t="s">
        <v>9783</v>
      </c>
      <c r="O238" s="386">
        <v>300</v>
      </c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  <c r="AA238" s="387"/>
      <c r="AB238" s="387"/>
      <c r="AC238" s="387"/>
      <c r="AD238" s="387"/>
    </row>
    <row r="239" spans="1:30" ht="16.2" thickBot="1" x14ac:dyDescent="0.35">
      <c r="A239" s="351" t="s">
        <v>7612</v>
      </c>
      <c r="B239" s="404" t="s">
        <v>6073</v>
      </c>
      <c r="C239" s="365" t="s">
        <v>6868</v>
      </c>
      <c r="D239" s="366" t="s">
        <v>6126</v>
      </c>
      <c r="E239" s="394" t="s">
        <v>4139</v>
      </c>
      <c r="F239" s="394" t="s">
        <v>7230</v>
      </c>
      <c r="G239" s="394" t="s">
        <v>7233</v>
      </c>
      <c r="H239" s="394" t="s">
        <v>7232</v>
      </c>
      <c r="I239" s="466">
        <v>300</v>
      </c>
      <c r="J239" s="471">
        <v>0.49</v>
      </c>
      <c r="K239" s="469">
        <v>1</v>
      </c>
      <c r="L239" s="384">
        <v>5</v>
      </c>
      <c r="M239" s="385" t="s">
        <v>7613</v>
      </c>
      <c r="N239" s="382" t="s">
        <v>9783</v>
      </c>
      <c r="O239" s="386">
        <v>300</v>
      </c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  <c r="AA239" s="387"/>
      <c r="AB239" s="387"/>
      <c r="AC239" s="387"/>
      <c r="AD239" s="387"/>
    </row>
    <row r="240" spans="1:30" ht="16.2" thickBot="1" x14ac:dyDescent="0.35">
      <c r="A240" s="351" t="s">
        <v>7612</v>
      </c>
      <c r="B240" s="404" t="s">
        <v>6073</v>
      </c>
      <c r="C240" s="365" t="s">
        <v>6868</v>
      </c>
      <c r="D240" s="366" t="s">
        <v>6126</v>
      </c>
      <c r="E240" s="394" t="s">
        <v>4139</v>
      </c>
      <c r="F240" s="394" t="s">
        <v>7235</v>
      </c>
      <c r="G240" s="394" t="s">
        <v>7233</v>
      </c>
      <c r="H240" s="394" t="s">
        <v>7232</v>
      </c>
      <c r="I240" s="466">
        <v>300</v>
      </c>
      <c r="J240" s="471">
        <v>0.49</v>
      </c>
      <c r="K240" s="469">
        <v>1</v>
      </c>
      <c r="L240" s="384">
        <v>5</v>
      </c>
      <c r="M240" s="385" t="s">
        <v>7614</v>
      </c>
      <c r="N240" s="382" t="s">
        <v>9783</v>
      </c>
      <c r="O240" s="386">
        <v>300</v>
      </c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  <c r="AA240" s="387"/>
      <c r="AB240" s="387"/>
      <c r="AC240" s="387"/>
      <c r="AD240" s="387"/>
    </row>
    <row r="241" spans="1:30" ht="16.2" thickBot="1" x14ac:dyDescent="0.35">
      <c r="A241" s="351" t="s">
        <v>7612</v>
      </c>
      <c r="B241" s="404" t="s">
        <v>6073</v>
      </c>
      <c r="C241" s="365" t="s">
        <v>6868</v>
      </c>
      <c r="D241" s="366" t="s">
        <v>6126</v>
      </c>
      <c r="E241" s="394" t="s">
        <v>4139</v>
      </c>
      <c r="F241" s="394" t="s">
        <v>7235</v>
      </c>
      <c r="G241" s="394" t="s">
        <v>7234</v>
      </c>
      <c r="H241" s="394" t="s">
        <v>7232</v>
      </c>
      <c r="I241" s="466">
        <v>300</v>
      </c>
      <c r="J241" s="471">
        <v>0.49</v>
      </c>
      <c r="K241" s="469">
        <v>2</v>
      </c>
      <c r="L241" s="384">
        <v>5</v>
      </c>
      <c r="M241" s="385" t="s">
        <v>7614</v>
      </c>
      <c r="N241" s="382" t="s">
        <v>9790</v>
      </c>
      <c r="O241" s="386">
        <v>600</v>
      </c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  <c r="AA241" s="387"/>
      <c r="AB241" s="387"/>
      <c r="AC241" s="387"/>
      <c r="AD241" s="387"/>
    </row>
    <row r="242" spans="1:30" ht="16.2" thickBot="1" x14ac:dyDescent="0.35">
      <c r="A242" s="351" t="s">
        <v>7615</v>
      </c>
      <c r="B242" s="404" t="s">
        <v>6073</v>
      </c>
      <c r="C242" s="365" t="s">
        <v>6868</v>
      </c>
      <c r="D242" s="366" t="s">
        <v>6126</v>
      </c>
      <c r="E242" s="394" t="s">
        <v>4139</v>
      </c>
      <c r="F242" s="394" t="s">
        <v>7230</v>
      </c>
      <c r="G242" s="394" t="s">
        <v>7234</v>
      </c>
      <c r="H242" s="394" t="s">
        <v>7232</v>
      </c>
      <c r="I242" s="466">
        <v>300</v>
      </c>
      <c r="J242" s="471">
        <v>0.49</v>
      </c>
      <c r="K242" s="469">
        <v>3</v>
      </c>
      <c r="L242" s="384">
        <v>5</v>
      </c>
      <c r="M242" s="385" t="s">
        <v>7616</v>
      </c>
      <c r="N242" s="382" t="s">
        <v>9784</v>
      </c>
      <c r="O242" s="386">
        <v>900</v>
      </c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  <c r="AA242" s="387"/>
      <c r="AB242" s="387"/>
      <c r="AC242" s="387"/>
      <c r="AD242" s="387"/>
    </row>
    <row r="243" spans="1:30" ht="16.2" thickBot="1" x14ac:dyDescent="0.35">
      <c r="A243" s="351" t="s">
        <v>7617</v>
      </c>
      <c r="B243" s="404" t="s">
        <v>6073</v>
      </c>
      <c r="C243" s="365" t="s">
        <v>6868</v>
      </c>
      <c r="D243" s="366" t="s">
        <v>6126</v>
      </c>
      <c r="E243" s="394" t="s">
        <v>4139</v>
      </c>
      <c r="F243" s="394" t="s">
        <v>7230</v>
      </c>
      <c r="G243" s="394" t="s">
        <v>7234</v>
      </c>
      <c r="H243" s="394" t="s">
        <v>7232</v>
      </c>
      <c r="I243" s="466">
        <v>300</v>
      </c>
      <c r="J243" s="471">
        <v>0.49</v>
      </c>
      <c r="K243" s="469">
        <v>2</v>
      </c>
      <c r="L243" s="384">
        <v>5</v>
      </c>
      <c r="M243" s="385" t="s">
        <v>7618</v>
      </c>
      <c r="N243" s="382" t="s">
        <v>9790</v>
      </c>
      <c r="O243" s="386">
        <v>600</v>
      </c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  <c r="AA243" s="387"/>
      <c r="AB243" s="387"/>
      <c r="AC243" s="387"/>
      <c r="AD243" s="387"/>
    </row>
    <row r="244" spans="1:30" ht="16.2" thickBot="1" x14ac:dyDescent="0.35">
      <c r="A244" s="351" t="s">
        <v>7619</v>
      </c>
      <c r="B244" s="404" t="s">
        <v>6083</v>
      </c>
      <c r="C244" s="365" t="s">
        <v>6868</v>
      </c>
      <c r="D244" s="366" t="s">
        <v>6126</v>
      </c>
      <c r="E244" s="394" t="s">
        <v>4139</v>
      </c>
      <c r="F244" s="394" t="s">
        <v>7230</v>
      </c>
      <c r="G244" s="394" t="s">
        <v>7233</v>
      </c>
      <c r="H244" s="394" t="s">
        <v>7232</v>
      </c>
      <c r="I244" s="466">
        <v>300</v>
      </c>
      <c r="J244" s="471">
        <v>0.49</v>
      </c>
      <c r="K244" s="469">
        <v>1</v>
      </c>
      <c r="L244" s="384">
        <v>5</v>
      </c>
      <c r="M244" s="385" t="s">
        <v>7620</v>
      </c>
      <c r="N244" s="382" t="s">
        <v>9783</v>
      </c>
      <c r="O244" s="386">
        <v>300</v>
      </c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  <c r="AA244" s="387"/>
      <c r="AB244" s="387"/>
      <c r="AC244" s="387"/>
      <c r="AD244" s="387"/>
    </row>
    <row r="245" spans="1:30" ht="16.2" thickBot="1" x14ac:dyDescent="0.35">
      <c r="A245" s="351" t="s">
        <v>7621</v>
      </c>
      <c r="B245" s="396" t="s">
        <v>6110</v>
      </c>
      <c r="C245" s="365" t="s">
        <v>6868</v>
      </c>
      <c r="D245" s="366" t="s">
        <v>6126</v>
      </c>
      <c r="E245" s="394" t="s">
        <v>4139</v>
      </c>
      <c r="F245" s="394" t="s">
        <v>7230</v>
      </c>
      <c r="G245" s="394" t="s">
        <v>7233</v>
      </c>
      <c r="H245" s="394" t="s">
        <v>7232</v>
      </c>
      <c r="I245" s="466">
        <v>700</v>
      </c>
      <c r="J245" s="471">
        <v>0.75</v>
      </c>
      <c r="K245" s="469">
        <v>1</v>
      </c>
      <c r="L245" s="384">
        <v>5</v>
      </c>
      <c r="M245" s="385" t="s">
        <v>7622</v>
      </c>
      <c r="N245" s="382" t="s">
        <v>9798</v>
      </c>
      <c r="O245" s="386">
        <v>700</v>
      </c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  <c r="AA245" s="387"/>
      <c r="AB245" s="387"/>
      <c r="AC245" s="387"/>
      <c r="AD245" s="387"/>
    </row>
    <row r="246" spans="1:30" ht="16.2" thickBot="1" x14ac:dyDescent="0.35">
      <c r="A246" s="351" t="s">
        <v>7623</v>
      </c>
      <c r="B246" s="437" t="s">
        <v>6870</v>
      </c>
      <c r="C246" s="365" t="s">
        <v>6868</v>
      </c>
      <c r="D246" s="366" t="s">
        <v>6126</v>
      </c>
      <c r="E246" s="394" t="s">
        <v>4139</v>
      </c>
      <c r="F246" s="394" t="s">
        <v>7230</v>
      </c>
      <c r="G246" s="394" t="s">
        <v>7233</v>
      </c>
      <c r="H246" s="394" t="s">
        <v>7232</v>
      </c>
      <c r="I246" s="466">
        <v>300</v>
      </c>
      <c r="J246" s="471">
        <v>0.49</v>
      </c>
      <c r="K246" s="469">
        <v>2</v>
      </c>
      <c r="L246" s="384">
        <v>5</v>
      </c>
      <c r="M246" s="385" t="s">
        <v>7624</v>
      </c>
      <c r="N246" s="382" t="s">
        <v>9790</v>
      </c>
      <c r="O246" s="386">
        <v>600</v>
      </c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  <c r="AA246" s="387"/>
      <c r="AB246" s="387"/>
      <c r="AC246" s="387"/>
      <c r="AD246" s="387"/>
    </row>
    <row r="247" spans="1:30" ht="16.2" thickBot="1" x14ac:dyDescent="0.35">
      <c r="A247" s="351" t="s">
        <v>2981</v>
      </c>
      <c r="B247" s="437" t="s">
        <v>6870</v>
      </c>
      <c r="C247" s="365" t="s">
        <v>6868</v>
      </c>
      <c r="D247" s="366" t="s">
        <v>6126</v>
      </c>
      <c r="E247" s="394" t="s">
        <v>4139</v>
      </c>
      <c r="F247" s="394" t="s">
        <v>7230</v>
      </c>
      <c r="G247" s="394" t="s">
        <v>7233</v>
      </c>
      <c r="H247" s="394" t="s">
        <v>7232</v>
      </c>
      <c r="I247" s="467">
        <v>1</v>
      </c>
      <c r="J247" s="471">
        <v>1.99</v>
      </c>
      <c r="K247" s="469">
        <v>1</v>
      </c>
      <c r="L247" s="384">
        <v>5</v>
      </c>
      <c r="M247" s="385" t="s">
        <v>7625</v>
      </c>
      <c r="N247" s="382" t="s">
        <v>9806</v>
      </c>
      <c r="O247" s="383">
        <v>1</v>
      </c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  <c r="AA247" s="387"/>
      <c r="AB247" s="387"/>
      <c r="AC247" s="387"/>
      <c r="AD247" s="387"/>
    </row>
    <row r="248" spans="1:30" ht="16.2" thickBot="1" x14ac:dyDescent="0.35">
      <c r="A248" s="351" t="s">
        <v>5027</v>
      </c>
      <c r="B248" s="437" t="s">
        <v>6870</v>
      </c>
      <c r="C248" s="365" t="s">
        <v>6868</v>
      </c>
      <c r="D248" s="366" t="s">
        <v>6126</v>
      </c>
      <c r="E248" s="394" t="s">
        <v>4139</v>
      </c>
      <c r="F248" s="394" t="s">
        <v>7230</v>
      </c>
      <c r="G248" s="394" t="s">
        <v>7233</v>
      </c>
      <c r="H248" s="394" t="s">
        <v>7232</v>
      </c>
      <c r="I248" s="467">
        <v>1</v>
      </c>
      <c r="J248" s="471">
        <v>0.99</v>
      </c>
      <c r="K248" s="469">
        <v>1</v>
      </c>
      <c r="L248" s="384">
        <v>5</v>
      </c>
      <c r="M248" s="385" t="s">
        <v>7626</v>
      </c>
      <c r="N248" s="382" t="s">
        <v>9806</v>
      </c>
      <c r="O248" s="383">
        <v>1</v>
      </c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  <c r="AA248" s="387"/>
      <c r="AB248" s="387"/>
      <c r="AC248" s="387"/>
      <c r="AD248" s="387"/>
    </row>
    <row r="249" spans="1:30" ht="16.2" thickBot="1" x14ac:dyDescent="0.35">
      <c r="A249" s="351" t="s">
        <v>37</v>
      </c>
      <c r="B249" s="413" t="s">
        <v>7171</v>
      </c>
      <c r="C249" s="365" t="s">
        <v>6868</v>
      </c>
      <c r="D249" s="366" t="s">
        <v>6126</v>
      </c>
      <c r="E249" s="394" t="s">
        <v>4139</v>
      </c>
      <c r="F249" s="394" t="s">
        <v>7230</v>
      </c>
      <c r="G249" s="394" t="s">
        <v>7233</v>
      </c>
      <c r="H249" s="394" t="s">
        <v>7232</v>
      </c>
      <c r="I249" s="466">
        <v>300</v>
      </c>
      <c r="J249" s="471">
        <v>0.49</v>
      </c>
      <c r="K249" s="469">
        <v>1</v>
      </c>
      <c r="L249" s="384">
        <v>5</v>
      </c>
      <c r="M249" s="385" t="s">
        <v>7629</v>
      </c>
      <c r="N249" s="382" t="s">
        <v>9783</v>
      </c>
      <c r="O249" s="386">
        <v>300</v>
      </c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  <c r="AA249" s="387"/>
      <c r="AB249" s="387"/>
      <c r="AC249" s="387"/>
      <c r="AD249" s="387"/>
    </row>
    <row r="250" spans="1:30" ht="16.2" thickBot="1" x14ac:dyDescent="0.35">
      <c r="A250" s="351" t="s">
        <v>7630</v>
      </c>
      <c r="B250" s="413" t="s">
        <v>7171</v>
      </c>
      <c r="C250" s="365" t="s">
        <v>6868</v>
      </c>
      <c r="D250" s="366" t="s">
        <v>6126</v>
      </c>
      <c r="E250" s="394" t="s">
        <v>4139</v>
      </c>
      <c r="F250" s="394" t="s">
        <v>7230</v>
      </c>
      <c r="G250" s="394" t="s">
        <v>7233</v>
      </c>
      <c r="H250" s="394" t="s">
        <v>7232</v>
      </c>
      <c r="I250" s="466">
        <v>300</v>
      </c>
      <c r="J250" s="471">
        <v>0.49</v>
      </c>
      <c r="K250" s="469">
        <v>1</v>
      </c>
      <c r="L250" s="384">
        <v>5</v>
      </c>
      <c r="M250" s="385" t="s">
        <v>7631</v>
      </c>
      <c r="N250" s="382" t="s">
        <v>9783</v>
      </c>
      <c r="O250" s="386">
        <v>300</v>
      </c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  <c r="AA250" s="387"/>
      <c r="AB250" s="387"/>
      <c r="AC250" s="387"/>
      <c r="AD250" s="387"/>
    </row>
    <row r="251" spans="1:30" ht="16.2" thickBot="1" x14ac:dyDescent="0.35">
      <c r="A251" s="351" t="s">
        <v>9501</v>
      </c>
      <c r="B251" s="447" t="s">
        <v>7362</v>
      </c>
      <c r="C251" s="365" t="s">
        <v>6868</v>
      </c>
      <c r="D251" s="366" t="s">
        <v>6126</v>
      </c>
      <c r="E251" s="394" t="s">
        <v>4139</v>
      </c>
      <c r="F251" s="394" t="s">
        <v>7230</v>
      </c>
      <c r="G251" s="394" t="s">
        <v>7234</v>
      </c>
      <c r="H251" s="394" t="s">
        <v>9500</v>
      </c>
      <c r="I251" s="467">
        <v>6.3</v>
      </c>
      <c r="J251" s="471">
        <v>7.99</v>
      </c>
      <c r="K251" s="469">
        <v>1</v>
      </c>
      <c r="L251" s="384">
        <v>6</v>
      </c>
      <c r="M251" s="385" t="s">
        <v>7633</v>
      </c>
      <c r="N251" s="382" t="s">
        <v>9820</v>
      </c>
      <c r="O251" s="383">
        <v>6.3</v>
      </c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  <c r="AA251" s="387"/>
      <c r="AB251" s="387"/>
      <c r="AC251" s="387"/>
      <c r="AD251" s="387"/>
    </row>
    <row r="252" spans="1:30" ht="16.2" thickBot="1" x14ac:dyDescent="0.35">
      <c r="A252" s="351" t="s">
        <v>7634</v>
      </c>
      <c r="B252" s="450" t="s">
        <v>7635</v>
      </c>
      <c r="C252" s="365" t="s">
        <v>6868</v>
      </c>
      <c r="D252" s="366" t="s">
        <v>6126</v>
      </c>
      <c r="E252" s="394" t="s">
        <v>4139</v>
      </c>
      <c r="F252" s="394" t="s">
        <v>7230</v>
      </c>
      <c r="G252" s="394" t="s">
        <v>7234</v>
      </c>
      <c r="H252" s="394" t="s">
        <v>7232</v>
      </c>
      <c r="I252" s="466">
        <v>400</v>
      </c>
      <c r="J252" s="471">
        <v>0.59</v>
      </c>
      <c r="K252" s="469">
        <v>1</v>
      </c>
      <c r="L252" s="384">
        <v>6</v>
      </c>
      <c r="M252" s="385" t="s">
        <v>7636</v>
      </c>
      <c r="N252" s="382" t="s">
        <v>9821</v>
      </c>
      <c r="O252" s="386">
        <v>400</v>
      </c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  <c r="AA252" s="387"/>
      <c r="AB252" s="387"/>
      <c r="AC252" s="387"/>
      <c r="AD252" s="387"/>
    </row>
    <row r="253" spans="1:30" ht="16.2" thickBot="1" x14ac:dyDescent="0.35">
      <c r="A253" s="351" t="s">
        <v>7637</v>
      </c>
      <c r="B253" s="427" t="s">
        <v>1102</v>
      </c>
      <c r="C253" s="365" t="s">
        <v>6868</v>
      </c>
      <c r="D253" s="366" t="s">
        <v>6126</v>
      </c>
      <c r="E253" s="394" t="s">
        <v>4139</v>
      </c>
      <c r="F253" s="394" t="s">
        <v>7230</v>
      </c>
      <c r="G253" s="394" t="s">
        <v>7234</v>
      </c>
      <c r="H253" s="394" t="s">
        <v>7232</v>
      </c>
      <c r="I253" s="466">
        <v>500</v>
      </c>
      <c r="J253" s="471">
        <v>0.75</v>
      </c>
      <c r="K253" s="469">
        <v>3</v>
      </c>
      <c r="L253" s="384">
        <v>6</v>
      </c>
      <c r="M253" s="385" t="s">
        <v>9538</v>
      </c>
      <c r="N253" s="382" t="s">
        <v>9822</v>
      </c>
      <c r="O253" s="383">
        <v>1.5</v>
      </c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  <c r="AA253" s="387"/>
      <c r="AB253" s="387"/>
      <c r="AC253" s="387"/>
      <c r="AD253" s="387"/>
    </row>
    <row r="254" spans="1:30" ht="16.2" thickBot="1" x14ac:dyDescent="0.35">
      <c r="A254" s="351" t="s">
        <v>7639</v>
      </c>
      <c r="B254" s="425" t="s">
        <v>1108</v>
      </c>
      <c r="C254" s="365" t="s">
        <v>6868</v>
      </c>
      <c r="D254" s="366" t="s">
        <v>6126</v>
      </c>
      <c r="E254" s="394" t="s">
        <v>4139</v>
      </c>
      <c r="F254" s="394" t="s">
        <v>7230</v>
      </c>
      <c r="G254" s="394" t="s">
        <v>7234</v>
      </c>
      <c r="H254" s="394" t="s">
        <v>7232</v>
      </c>
      <c r="I254" s="466">
        <v>300</v>
      </c>
      <c r="J254" s="471">
        <v>0.49</v>
      </c>
      <c r="K254" s="469">
        <v>1</v>
      </c>
      <c r="L254" s="384">
        <v>6</v>
      </c>
      <c r="M254" s="385" t="s">
        <v>7640</v>
      </c>
      <c r="N254" s="382" t="s">
        <v>9783</v>
      </c>
      <c r="O254" s="386">
        <v>300</v>
      </c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  <c r="AA254" s="387"/>
      <c r="AB254" s="387"/>
      <c r="AC254" s="387"/>
      <c r="AD254" s="387"/>
    </row>
    <row r="255" spans="1:30" ht="16.2" thickBot="1" x14ac:dyDescent="0.35">
      <c r="A255" s="351" t="s">
        <v>7641</v>
      </c>
      <c r="B255" s="398" t="s">
        <v>6082</v>
      </c>
      <c r="C255" s="365" t="s">
        <v>6868</v>
      </c>
      <c r="D255" s="366" t="s">
        <v>6126</v>
      </c>
      <c r="E255" s="394" t="s">
        <v>4139</v>
      </c>
      <c r="F255" s="394" t="s">
        <v>7230</v>
      </c>
      <c r="G255" s="394" t="s">
        <v>7233</v>
      </c>
      <c r="H255" s="394" t="s">
        <v>7232</v>
      </c>
      <c r="I255" s="466">
        <v>300</v>
      </c>
      <c r="J255" s="471">
        <v>0.49</v>
      </c>
      <c r="K255" s="469">
        <v>1</v>
      </c>
      <c r="L255" s="384">
        <v>6</v>
      </c>
      <c r="M255" s="385" t="s">
        <v>7642</v>
      </c>
      <c r="N255" s="382" t="s">
        <v>9783</v>
      </c>
      <c r="O255" s="386">
        <v>300</v>
      </c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  <c r="AA255" s="387"/>
      <c r="AB255" s="387"/>
      <c r="AC255" s="387"/>
      <c r="AD255" s="387"/>
    </row>
    <row r="256" spans="1:30" ht="16.2" thickBot="1" x14ac:dyDescent="0.35">
      <c r="A256" s="351" t="s">
        <v>7643</v>
      </c>
      <c r="B256" s="428" t="s">
        <v>6891</v>
      </c>
      <c r="C256" s="365" t="s">
        <v>6868</v>
      </c>
      <c r="D256" s="366" t="s">
        <v>6126</v>
      </c>
      <c r="E256" s="394" t="s">
        <v>4139</v>
      </c>
      <c r="F256" s="394" t="s">
        <v>7230</v>
      </c>
      <c r="G256" s="394" t="s">
        <v>7233</v>
      </c>
      <c r="H256" s="394" t="s">
        <v>7232</v>
      </c>
      <c r="I256" s="466">
        <v>300</v>
      </c>
      <c r="J256" s="471">
        <v>0.49</v>
      </c>
      <c r="K256" s="469">
        <v>3</v>
      </c>
      <c r="L256" s="384">
        <v>6</v>
      </c>
      <c r="M256" s="385" t="s">
        <v>7644</v>
      </c>
      <c r="N256" s="382" t="s">
        <v>9784</v>
      </c>
      <c r="O256" s="386">
        <v>900</v>
      </c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  <c r="AA256" s="387"/>
      <c r="AB256" s="387"/>
      <c r="AC256" s="387"/>
      <c r="AD256" s="387"/>
    </row>
    <row r="257" spans="1:30" ht="16.2" thickBot="1" x14ac:dyDescent="0.35">
      <c r="A257" s="351" t="s">
        <v>7645</v>
      </c>
      <c r="B257" s="435" t="s">
        <v>6107</v>
      </c>
      <c r="C257" s="365" t="s">
        <v>6868</v>
      </c>
      <c r="D257" s="366" t="s">
        <v>6126</v>
      </c>
      <c r="E257" s="394" t="s">
        <v>4139</v>
      </c>
      <c r="F257" s="394" t="s">
        <v>7230</v>
      </c>
      <c r="G257" s="394" t="s">
        <v>7233</v>
      </c>
      <c r="H257" s="394" t="s">
        <v>7232</v>
      </c>
      <c r="I257" s="466">
        <v>300</v>
      </c>
      <c r="J257" s="471">
        <v>0.49</v>
      </c>
      <c r="K257" s="469">
        <v>1</v>
      </c>
      <c r="L257" s="384">
        <v>6</v>
      </c>
      <c r="M257" s="385" t="s">
        <v>7646</v>
      </c>
      <c r="N257" s="382" t="s">
        <v>9783</v>
      </c>
      <c r="O257" s="386">
        <v>300</v>
      </c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  <c r="AA257" s="387"/>
      <c r="AB257" s="387"/>
      <c r="AC257" s="387"/>
      <c r="AD257" s="387"/>
    </row>
    <row r="258" spans="1:30" ht="16.2" thickBot="1" x14ac:dyDescent="0.35">
      <c r="A258" s="351" t="s">
        <v>7647</v>
      </c>
      <c r="B258" s="399" t="s">
        <v>1123</v>
      </c>
      <c r="C258" s="365" t="s">
        <v>6868</v>
      </c>
      <c r="D258" s="366" t="s">
        <v>6126</v>
      </c>
      <c r="E258" s="394" t="s">
        <v>4139</v>
      </c>
      <c r="F258" s="394" t="s">
        <v>7230</v>
      </c>
      <c r="G258" s="394" t="s">
        <v>7233</v>
      </c>
      <c r="H258" s="394" t="s">
        <v>7232</v>
      </c>
      <c r="I258" s="466">
        <v>300</v>
      </c>
      <c r="J258" s="471">
        <v>0.49</v>
      </c>
      <c r="K258" s="469">
        <v>5</v>
      </c>
      <c r="L258" s="384">
        <v>6</v>
      </c>
      <c r="M258" s="385" t="s">
        <v>7648</v>
      </c>
      <c r="N258" s="382" t="s">
        <v>9823</v>
      </c>
      <c r="O258" s="383">
        <v>1.5</v>
      </c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  <c r="AA258" s="387"/>
      <c r="AB258" s="387"/>
      <c r="AC258" s="387"/>
      <c r="AD258" s="387"/>
    </row>
    <row r="259" spans="1:30" ht="16.2" thickBot="1" x14ac:dyDescent="0.35">
      <c r="A259" s="351" t="s">
        <v>7573</v>
      </c>
      <c r="B259" s="399" t="s">
        <v>1123</v>
      </c>
      <c r="C259" s="365" t="s">
        <v>6868</v>
      </c>
      <c r="D259" s="366" t="s">
        <v>6126</v>
      </c>
      <c r="E259" s="394" t="s">
        <v>4139</v>
      </c>
      <c r="F259" s="394" t="s">
        <v>7230</v>
      </c>
      <c r="G259" s="394" t="s">
        <v>7234</v>
      </c>
      <c r="H259" s="394" t="s">
        <v>7232</v>
      </c>
      <c r="I259" s="466">
        <v>300</v>
      </c>
      <c r="J259" s="471">
        <v>0.49</v>
      </c>
      <c r="K259" s="469">
        <v>3</v>
      </c>
      <c r="L259" s="384">
        <v>6</v>
      </c>
      <c r="M259" s="385" t="s">
        <v>7649</v>
      </c>
      <c r="N259" s="382" t="s">
        <v>9784</v>
      </c>
      <c r="O259" s="386">
        <v>900</v>
      </c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  <c r="AA259" s="387"/>
      <c r="AB259" s="387"/>
      <c r="AC259" s="387"/>
      <c r="AD259" s="387"/>
    </row>
    <row r="260" spans="1:30" ht="16.2" thickBot="1" x14ac:dyDescent="0.35">
      <c r="A260" s="351" t="s">
        <v>7650</v>
      </c>
      <c r="B260" s="424" t="s">
        <v>6096</v>
      </c>
      <c r="C260" s="365" t="s">
        <v>6868</v>
      </c>
      <c r="D260" s="345" t="s">
        <v>6128</v>
      </c>
      <c r="E260" s="394" t="s">
        <v>4139</v>
      </c>
      <c r="F260" s="394" t="s">
        <v>7230</v>
      </c>
      <c r="G260" s="394" t="s">
        <v>7233</v>
      </c>
      <c r="H260" s="394" t="s">
        <v>7232</v>
      </c>
      <c r="I260" s="467">
        <v>1</v>
      </c>
      <c r="J260" s="471">
        <v>0.99</v>
      </c>
      <c r="K260" s="469">
        <v>1</v>
      </c>
      <c r="L260" s="384">
        <v>6</v>
      </c>
      <c r="M260" s="385" t="s">
        <v>7651</v>
      </c>
      <c r="N260" s="382" t="s">
        <v>9806</v>
      </c>
      <c r="O260" s="383">
        <v>1</v>
      </c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  <c r="AA260" s="387"/>
      <c r="AB260" s="387"/>
      <c r="AC260" s="387"/>
      <c r="AD260" s="387"/>
    </row>
    <row r="261" spans="1:30" ht="16.2" thickBot="1" x14ac:dyDescent="0.35">
      <c r="A261" s="351" t="s">
        <v>7645</v>
      </c>
      <c r="B261" s="430" t="s">
        <v>6071</v>
      </c>
      <c r="C261" s="365" t="s">
        <v>6868</v>
      </c>
      <c r="D261" s="366" t="s">
        <v>6126</v>
      </c>
      <c r="E261" s="394" t="s">
        <v>4139</v>
      </c>
      <c r="F261" s="394" t="s">
        <v>7230</v>
      </c>
      <c r="G261" s="394" t="s">
        <v>7233</v>
      </c>
      <c r="H261" s="394" t="s">
        <v>7232</v>
      </c>
      <c r="I261" s="466">
        <v>300</v>
      </c>
      <c r="J261" s="471">
        <v>0.49</v>
      </c>
      <c r="K261" s="469">
        <v>1</v>
      </c>
      <c r="L261" s="384">
        <v>6</v>
      </c>
      <c r="M261" s="385" t="s">
        <v>7652</v>
      </c>
      <c r="N261" s="382" t="s">
        <v>9783</v>
      </c>
      <c r="O261" s="386">
        <v>300</v>
      </c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  <c r="AA261" s="387"/>
      <c r="AB261" s="387"/>
      <c r="AC261" s="387"/>
      <c r="AD261" s="387"/>
    </row>
    <row r="262" spans="1:30" ht="16.2" thickBot="1" x14ac:dyDescent="0.35">
      <c r="A262" s="351" t="s">
        <v>7653</v>
      </c>
      <c r="B262" s="418" t="s">
        <v>6873</v>
      </c>
      <c r="C262" s="365" t="s">
        <v>6868</v>
      </c>
      <c r="D262" s="366" t="s">
        <v>6126</v>
      </c>
      <c r="E262" s="394" t="s">
        <v>4139</v>
      </c>
      <c r="F262" s="394" t="s">
        <v>7230</v>
      </c>
      <c r="G262" s="394" t="s">
        <v>7233</v>
      </c>
      <c r="H262" s="394" t="s">
        <v>7232</v>
      </c>
      <c r="I262" s="467">
        <v>1.7</v>
      </c>
      <c r="J262" s="471">
        <v>2.4900000000000002</v>
      </c>
      <c r="K262" s="469">
        <v>1</v>
      </c>
      <c r="L262" s="384">
        <v>6</v>
      </c>
      <c r="M262" s="385" t="s">
        <v>9539</v>
      </c>
      <c r="N262" s="382" t="s">
        <v>9824</v>
      </c>
      <c r="O262" s="383">
        <v>1.7</v>
      </c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  <c r="AA262" s="387"/>
      <c r="AB262" s="387"/>
      <c r="AC262" s="387"/>
      <c r="AD262" s="387"/>
    </row>
    <row r="263" spans="1:30" ht="16.2" thickBot="1" x14ac:dyDescent="0.35">
      <c r="A263" s="351" t="s">
        <v>7641</v>
      </c>
      <c r="B263" s="418" t="s">
        <v>6873</v>
      </c>
      <c r="C263" s="365" t="s">
        <v>6868</v>
      </c>
      <c r="D263" s="366" t="s">
        <v>6126</v>
      </c>
      <c r="E263" s="394" t="s">
        <v>4139</v>
      </c>
      <c r="F263" s="394" t="s">
        <v>7230</v>
      </c>
      <c r="G263" s="394" t="s">
        <v>7233</v>
      </c>
      <c r="H263" s="394" t="s">
        <v>7232</v>
      </c>
      <c r="I263" s="466">
        <v>300</v>
      </c>
      <c r="J263" s="471">
        <v>0.49</v>
      </c>
      <c r="K263" s="469">
        <v>1</v>
      </c>
      <c r="L263" s="384">
        <v>6</v>
      </c>
      <c r="M263" s="385" t="s">
        <v>7655</v>
      </c>
      <c r="N263" s="382" t="s">
        <v>9783</v>
      </c>
      <c r="O263" s="386">
        <v>300</v>
      </c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  <c r="AA263" s="387"/>
      <c r="AB263" s="387"/>
      <c r="AC263" s="387"/>
      <c r="AD263" s="387"/>
    </row>
    <row r="264" spans="1:30" ht="16.2" thickBot="1" x14ac:dyDescent="0.35">
      <c r="A264" s="351" t="s">
        <v>7656</v>
      </c>
      <c r="B264" s="410" t="s">
        <v>6055</v>
      </c>
      <c r="C264" s="365" t="s">
        <v>6868</v>
      </c>
      <c r="D264" s="366" t="s">
        <v>6126</v>
      </c>
      <c r="E264" s="394" t="s">
        <v>4139</v>
      </c>
      <c r="F264" s="394" t="s">
        <v>7230</v>
      </c>
      <c r="G264" s="394" t="s">
        <v>7233</v>
      </c>
      <c r="H264" s="394" t="s">
        <v>7232</v>
      </c>
      <c r="I264" s="466">
        <v>300</v>
      </c>
      <c r="J264" s="471">
        <v>0.49</v>
      </c>
      <c r="K264" s="469">
        <v>1</v>
      </c>
      <c r="L264" s="384">
        <v>6</v>
      </c>
      <c r="M264" s="385" t="s">
        <v>7657</v>
      </c>
      <c r="N264" s="382" t="s">
        <v>9783</v>
      </c>
      <c r="O264" s="386">
        <v>300</v>
      </c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  <c r="AA264" s="387"/>
      <c r="AB264" s="387"/>
      <c r="AC264" s="387"/>
      <c r="AD264" s="387"/>
    </row>
    <row r="265" spans="1:30" ht="16.2" thickBot="1" x14ac:dyDescent="0.35">
      <c r="A265" s="351" t="s">
        <v>7658</v>
      </c>
      <c r="B265" s="421" t="s">
        <v>7111</v>
      </c>
      <c r="C265" s="365" t="s">
        <v>6868</v>
      </c>
      <c r="D265" s="366" t="s">
        <v>6126</v>
      </c>
      <c r="E265" s="394" t="s">
        <v>4139</v>
      </c>
      <c r="F265" s="394" t="s">
        <v>7230</v>
      </c>
      <c r="G265" s="394" t="s">
        <v>7233</v>
      </c>
      <c r="H265" s="394" t="s">
        <v>7232</v>
      </c>
      <c r="I265" s="466">
        <v>300</v>
      </c>
      <c r="J265" s="471">
        <v>0.49</v>
      </c>
      <c r="K265" s="469">
        <v>1</v>
      </c>
      <c r="L265" s="384">
        <v>6</v>
      </c>
      <c r="M265" s="385" t="s">
        <v>7659</v>
      </c>
      <c r="N265" s="382" t="s">
        <v>9783</v>
      </c>
      <c r="O265" s="386">
        <v>300</v>
      </c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  <c r="AA265" s="387"/>
      <c r="AB265" s="387"/>
      <c r="AC265" s="387"/>
      <c r="AD265" s="387"/>
    </row>
    <row r="266" spans="1:30" ht="16.2" thickBot="1" x14ac:dyDescent="0.35">
      <c r="A266" s="351" t="s">
        <v>7662</v>
      </c>
      <c r="B266" s="403" t="s">
        <v>6880</v>
      </c>
      <c r="C266" s="365" t="s">
        <v>6868</v>
      </c>
      <c r="D266" s="345" t="s">
        <v>6128</v>
      </c>
      <c r="E266" s="394" t="s">
        <v>4139</v>
      </c>
      <c r="F266" s="394" t="s">
        <v>7230</v>
      </c>
      <c r="G266" s="394" t="s">
        <v>7233</v>
      </c>
      <c r="H266" s="394" t="s">
        <v>7232</v>
      </c>
      <c r="I266" s="466">
        <v>700</v>
      </c>
      <c r="J266" s="471">
        <v>0.99</v>
      </c>
      <c r="K266" s="469">
        <v>1</v>
      </c>
      <c r="L266" s="384">
        <v>6</v>
      </c>
      <c r="M266" s="385" t="s">
        <v>7663</v>
      </c>
      <c r="N266" s="382" t="s">
        <v>9798</v>
      </c>
      <c r="O266" s="386">
        <v>700</v>
      </c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  <c r="AA266" s="387"/>
      <c r="AB266" s="387"/>
      <c r="AC266" s="387"/>
      <c r="AD266" s="387"/>
    </row>
    <row r="267" spans="1:30" ht="16.2" thickBot="1" x14ac:dyDescent="0.35">
      <c r="A267" s="351" t="s">
        <v>7664</v>
      </c>
      <c r="B267" s="403" t="s">
        <v>6880</v>
      </c>
      <c r="C267" s="365" t="s">
        <v>6868</v>
      </c>
      <c r="D267" s="366" t="s">
        <v>6126</v>
      </c>
      <c r="E267" s="394" t="s">
        <v>4139</v>
      </c>
      <c r="F267" s="394" t="s">
        <v>7230</v>
      </c>
      <c r="G267" s="394" t="s">
        <v>7233</v>
      </c>
      <c r="H267" s="394" t="s">
        <v>7232</v>
      </c>
      <c r="I267" s="466">
        <v>500</v>
      </c>
      <c r="J267" s="471">
        <v>0.99</v>
      </c>
      <c r="K267" s="469">
        <v>1</v>
      </c>
      <c r="L267" s="384">
        <v>6</v>
      </c>
      <c r="M267" s="385" t="s">
        <v>7665</v>
      </c>
      <c r="N267" s="382" t="s">
        <v>9800</v>
      </c>
      <c r="O267" s="386">
        <v>500</v>
      </c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  <c r="AA267" s="387"/>
      <c r="AB267" s="387"/>
      <c r="AC267" s="387"/>
      <c r="AD267" s="387"/>
    </row>
    <row r="268" spans="1:30" ht="16.2" thickBot="1" x14ac:dyDescent="0.35">
      <c r="A268" s="351" t="s">
        <v>7666</v>
      </c>
      <c r="B268" s="403" t="s">
        <v>6880</v>
      </c>
      <c r="C268" s="365" t="s">
        <v>6868</v>
      </c>
      <c r="D268" s="345" t="s">
        <v>6128</v>
      </c>
      <c r="E268" s="394" t="s">
        <v>4139</v>
      </c>
      <c r="F268" s="394" t="s">
        <v>7230</v>
      </c>
      <c r="G268" s="394" t="s">
        <v>7233</v>
      </c>
      <c r="H268" s="394" t="s">
        <v>7232</v>
      </c>
      <c r="I268" s="466">
        <v>700</v>
      </c>
      <c r="J268" s="471">
        <v>0.99</v>
      </c>
      <c r="K268" s="469">
        <v>1</v>
      </c>
      <c r="L268" s="384">
        <v>6</v>
      </c>
      <c r="M268" s="385" t="s">
        <v>7667</v>
      </c>
      <c r="N268" s="382" t="s">
        <v>9798</v>
      </c>
      <c r="O268" s="386">
        <v>700</v>
      </c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  <c r="AA268" s="387"/>
      <c r="AB268" s="387"/>
      <c r="AC268" s="387"/>
      <c r="AD268" s="387"/>
    </row>
    <row r="269" spans="1:30" ht="16.2" thickBot="1" x14ac:dyDescent="0.35">
      <c r="A269" s="351" t="s">
        <v>7650</v>
      </c>
      <c r="B269" s="404" t="s">
        <v>6083</v>
      </c>
      <c r="C269" s="365" t="s">
        <v>6868</v>
      </c>
      <c r="D269" s="345" t="s">
        <v>6128</v>
      </c>
      <c r="E269" s="394" t="s">
        <v>4139</v>
      </c>
      <c r="F269" s="394" t="s">
        <v>7230</v>
      </c>
      <c r="G269" s="394" t="s">
        <v>7233</v>
      </c>
      <c r="H269" s="394" t="s">
        <v>7232</v>
      </c>
      <c r="I269" s="466">
        <v>700</v>
      </c>
      <c r="J269" s="471">
        <v>0.99</v>
      </c>
      <c r="K269" s="469">
        <v>1</v>
      </c>
      <c r="L269" s="384">
        <v>6</v>
      </c>
      <c r="M269" s="385" t="s">
        <v>7668</v>
      </c>
      <c r="N269" s="382" t="s">
        <v>9798</v>
      </c>
      <c r="O269" s="386">
        <v>700</v>
      </c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  <c r="AA269" s="387"/>
      <c r="AB269" s="387"/>
      <c r="AC269" s="387"/>
      <c r="AD269" s="387"/>
    </row>
    <row r="270" spans="1:30" ht="16.2" thickBot="1" x14ac:dyDescent="0.35">
      <c r="A270" s="351" t="s">
        <v>7669</v>
      </c>
      <c r="B270" s="413" t="s">
        <v>7171</v>
      </c>
      <c r="C270" s="365" t="s">
        <v>6868</v>
      </c>
      <c r="D270" s="366" t="s">
        <v>6126</v>
      </c>
      <c r="E270" s="394" t="s">
        <v>4139</v>
      </c>
      <c r="F270" s="394" t="s">
        <v>7230</v>
      </c>
      <c r="G270" s="394" t="s">
        <v>7233</v>
      </c>
      <c r="H270" s="394" t="s">
        <v>7232</v>
      </c>
      <c r="I270" s="466">
        <v>300</v>
      </c>
      <c r="J270" s="471">
        <v>0.49</v>
      </c>
      <c r="K270" s="469">
        <v>1</v>
      </c>
      <c r="L270" s="384">
        <v>6</v>
      </c>
      <c r="M270" s="385" t="s">
        <v>7670</v>
      </c>
      <c r="N270" s="382" t="s">
        <v>9783</v>
      </c>
      <c r="O270" s="386">
        <v>300</v>
      </c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  <c r="AA270" s="387"/>
      <c r="AB270" s="387"/>
      <c r="AC270" s="387"/>
      <c r="AD270" s="387"/>
    </row>
    <row r="271" spans="1:30" ht="16.2" thickBot="1" x14ac:dyDescent="0.35">
      <c r="A271" s="351" t="s">
        <v>7671</v>
      </c>
      <c r="B271" s="423" t="s">
        <v>6976</v>
      </c>
      <c r="C271" s="365" t="s">
        <v>6868</v>
      </c>
      <c r="D271" s="366" t="s">
        <v>6126</v>
      </c>
      <c r="E271" s="394" t="s">
        <v>4139</v>
      </c>
      <c r="F271" s="394" t="s">
        <v>7230</v>
      </c>
      <c r="G271" s="394" t="s">
        <v>7234</v>
      </c>
      <c r="H271" s="394" t="s">
        <v>7232</v>
      </c>
      <c r="I271" s="466">
        <v>300</v>
      </c>
      <c r="J271" s="471">
        <v>0.49</v>
      </c>
      <c r="K271" s="469">
        <v>1</v>
      </c>
      <c r="L271" s="384">
        <v>7</v>
      </c>
      <c r="M271" s="385" t="s">
        <v>7672</v>
      </c>
      <c r="N271" s="382" t="s">
        <v>9783</v>
      </c>
      <c r="O271" s="386">
        <v>300</v>
      </c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  <c r="AA271" s="387"/>
      <c r="AB271" s="387"/>
      <c r="AC271" s="387"/>
      <c r="AD271" s="387"/>
    </row>
    <row r="272" spans="1:30" ht="16.2" thickBot="1" x14ac:dyDescent="0.35">
      <c r="A272" s="351" t="s">
        <v>7673</v>
      </c>
      <c r="B272" s="419" t="s">
        <v>6075</v>
      </c>
      <c r="C272" s="365" t="s">
        <v>6868</v>
      </c>
      <c r="D272" s="366" t="s">
        <v>6126</v>
      </c>
      <c r="E272" s="394" t="s">
        <v>4139</v>
      </c>
      <c r="F272" s="394" t="s">
        <v>7230</v>
      </c>
      <c r="G272" s="394" t="s">
        <v>7233</v>
      </c>
      <c r="H272" s="394" t="s">
        <v>7232</v>
      </c>
      <c r="I272" s="466">
        <v>300</v>
      </c>
      <c r="J272" s="471">
        <v>0.49</v>
      </c>
      <c r="K272" s="469">
        <v>1</v>
      </c>
      <c r="L272" s="384">
        <v>7</v>
      </c>
      <c r="M272" s="385" t="s">
        <v>7674</v>
      </c>
      <c r="N272" s="382" t="s">
        <v>9783</v>
      </c>
      <c r="O272" s="386">
        <v>300</v>
      </c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  <c r="AA272" s="387"/>
      <c r="AB272" s="387"/>
      <c r="AC272" s="387"/>
      <c r="AD272" s="387"/>
    </row>
    <row r="273" spans="1:30" ht="16.2" thickBot="1" x14ac:dyDescent="0.35">
      <c r="A273" s="351" t="s">
        <v>3836</v>
      </c>
      <c r="B273" s="431" t="s">
        <v>6069</v>
      </c>
      <c r="C273" s="365" t="s">
        <v>6868</v>
      </c>
      <c r="D273" s="366" t="s">
        <v>6126</v>
      </c>
      <c r="E273" s="394" t="s">
        <v>4139</v>
      </c>
      <c r="F273" s="394" t="s">
        <v>7230</v>
      </c>
      <c r="G273" s="394" t="s">
        <v>7234</v>
      </c>
      <c r="H273" s="394" t="s">
        <v>7232</v>
      </c>
      <c r="I273" s="466">
        <v>300</v>
      </c>
      <c r="J273" s="471">
        <v>0.49</v>
      </c>
      <c r="K273" s="469">
        <v>1</v>
      </c>
      <c r="L273" s="384">
        <v>7</v>
      </c>
      <c r="M273" s="385" t="s">
        <v>7675</v>
      </c>
      <c r="N273" s="382" t="s">
        <v>9783</v>
      </c>
      <c r="O273" s="386">
        <v>300</v>
      </c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  <c r="AA273" s="387"/>
      <c r="AB273" s="387"/>
      <c r="AC273" s="387"/>
      <c r="AD273" s="387"/>
    </row>
    <row r="274" spans="1:30" ht="16.2" thickBot="1" x14ac:dyDescent="0.35">
      <c r="A274" s="351" t="s">
        <v>7676</v>
      </c>
      <c r="B274" s="365" t="s">
        <v>6072</v>
      </c>
      <c r="C274" s="365" t="s">
        <v>6868</v>
      </c>
      <c r="D274" s="366" t="s">
        <v>6126</v>
      </c>
      <c r="E274" s="394" t="s">
        <v>4139</v>
      </c>
      <c r="F274" s="394" t="s">
        <v>7230</v>
      </c>
      <c r="G274" s="394" t="s">
        <v>7233</v>
      </c>
      <c r="H274" s="394" t="s">
        <v>7232</v>
      </c>
      <c r="I274" s="466">
        <v>700</v>
      </c>
      <c r="J274" s="471">
        <v>0.75</v>
      </c>
      <c r="K274" s="469">
        <v>3</v>
      </c>
      <c r="L274" s="384">
        <v>7</v>
      </c>
      <c r="M274" s="385" t="s">
        <v>7677</v>
      </c>
      <c r="N274" s="382" t="s">
        <v>9786</v>
      </c>
      <c r="O274" s="383">
        <v>2.1</v>
      </c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  <c r="AA274" s="387"/>
      <c r="AB274" s="387"/>
      <c r="AC274" s="387"/>
      <c r="AD274" s="387"/>
    </row>
    <row r="275" spans="1:30" ht="16.2" thickBot="1" x14ac:dyDescent="0.35">
      <c r="A275" s="351" t="s">
        <v>576</v>
      </c>
      <c r="B275" s="399" t="s">
        <v>1123</v>
      </c>
      <c r="C275" s="365" t="s">
        <v>6868</v>
      </c>
      <c r="D275" s="366" t="s">
        <v>6126</v>
      </c>
      <c r="E275" s="394" t="s">
        <v>4139</v>
      </c>
      <c r="F275" s="394" t="s">
        <v>7230</v>
      </c>
      <c r="G275" s="394" t="s">
        <v>7233</v>
      </c>
      <c r="H275" s="394" t="s">
        <v>7232</v>
      </c>
      <c r="I275" s="467">
        <v>2.8</v>
      </c>
      <c r="J275" s="471">
        <v>3.39</v>
      </c>
      <c r="K275" s="469">
        <v>5</v>
      </c>
      <c r="L275" s="384">
        <v>7</v>
      </c>
      <c r="M275" s="385" t="s">
        <v>9825</v>
      </c>
      <c r="N275" s="382" t="s">
        <v>9826</v>
      </c>
      <c r="O275" s="383">
        <v>14</v>
      </c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  <c r="AA275" s="387"/>
      <c r="AB275" s="387"/>
      <c r="AC275" s="387"/>
      <c r="AD275" s="387"/>
    </row>
    <row r="276" spans="1:30" ht="16.2" thickBot="1" x14ac:dyDescent="0.35">
      <c r="A276" s="351" t="s">
        <v>576</v>
      </c>
      <c r="B276" s="399" t="s">
        <v>1123</v>
      </c>
      <c r="C276" s="365" t="s">
        <v>6868</v>
      </c>
      <c r="D276" s="366" t="s">
        <v>6126</v>
      </c>
      <c r="E276" s="394" t="s">
        <v>4139</v>
      </c>
      <c r="F276" s="394" t="s">
        <v>7230</v>
      </c>
      <c r="G276" s="394" t="s">
        <v>7234</v>
      </c>
      <c r="H276" s="394" t="s">
        <v>7232</v>
      </c>
      <c r="I276" s="467">
        <v>2.8</v>
      </c>
      <c r="J276" s="471">
        <v>3.39</v>
      </c>
      <c r="K276" s="469">
        <v>1</v>
      </c>
      <c r="L276" s="384">
        <v>7</v>
      </c>
      <c r="M276" s="385" t="s">
        <v>9825</v>
      </c>
      <c r="N276" s="382" t="s">
        <v>9818</v>
      </c>
      <c r="O276" s="383">
        <v>2.8</v>
      </c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  <c r="AA276" s="387"/>
      <c r="AB276" s="387"/>
      <c r="AC276" s="387"/>
      <c r="AD276" s="387"/>
    </row>
    <row r="277" spans="1:30" ht="16.2" thickBot="1" x14ac:dyDescent="0.35">
      <c r="A277" s="351" t="s">
        <v>4261</v>
      </c>
      <c r="B277" s="424" t="s">
        <v>6096</v>
      </c>
      <c r="C277" s="365" t="s">
        <v>6868</v>
      </c>
      <c r="D277" s="345" t="s">
        <v>6128</v>
      </c>
      <c r="E277" s="394" t="s">
        <v>4139</v>
      </c>
      <c r="F277" s="394" t="s">
        <v>7230</v>
      </c>
      <c r="G277" s="394" t="s">
        <v>7233</v>
      </c>
      <c r="H277" s="394" t="s">
        <v>7232</v>
      </c>
      <c r="I277" s="467">
        <v>1.7</v>
      </c>
      <c r="J277" s="471">
        <v>2.4900000000000002</v>
      </c>
      <c r="K277" s="469">
        <v>1</v>
      </c>
      <c r="L277" s="384">
        <v>7</v>
      </c>
      <c r="M277" s="385" t="s">
        <v>2125</v>
      </c>
      <c r="N277" s="382" t="s">
        <v>9824</v>
      </c>
      <c r="O277" s="383">
        <v>1.7</v>
      </c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  <c r="AA277" s="387"/>
      <c r="AB277" s="387"/>
      <c r="AC277" s="387"/>
      <c r="AD277" s="387"/>
    </row>
    <row r="278" spans="1:30" ht="16.2" thickBot="1" x14ac:dyDescent="0.35">
      <c r="A278" s="351" t="s">
        <v>7678</v>
      </c>
      <c r="B278" s="418" t="s">
        <v>6873</v>
      </c>
      <c r="C278" s="365" t="s">
        <v>6868</v>
      </c>
      <c r="D278" s="366" t="s">
        <v>6126</v>
      </c>
      <c r="E278" s="394" t="s">
        <v>4139</v>
      </c>
      <c r="F278" s="394" t="s">
        <v>7230</v>
      </c>
      <c r="G278" s="394" t="s">
        <v>7233</v>
      </c>
      <c r="H278" s="394" t="s">
        <v>7232</v>
      </c>
      <c r="I278" s="467">
        <v>1</v>
      </c>
      <c r="J278" s="471">
        <v>1.49</v>
      </c>
      <c r="K278" s="469">
        <v>3</v>
      </c>
      <c r="L278" s="384">
        <v>7</v>
      </c>
      <c r="M278" s="385" t="s">
        <v>7679</v>
      </c>
      <c r="N278" s="382" t="s">
        <v>9827</v>
      </c>
      <c r="O278" s="383">
        <v>3</v>
      </c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  <c r="AA278" s="387"/>
      <c r="AB278" s="387"/>
      <c r="AC278" s="387"/>
      <c r="AD278" s="387"/>
    </row>
    <row r="279" spans="1:30" ht="16.2" thickBot="1" x14ac:dyDescent="0.35">
      <c r="A279" s="351" t="s">
        <v>7680</v>
      </c>
      <c r="B279" s="418" t="s">
        <v>6873</v>
      </c>
      <c r="C279" s="365" t="s">
        <v>6868</v>
      </c>
      <c r="D279" s="366" t="s">
        <v>6126</v>
      </c>
      <c r="E279" s="394" t="s">
        <v>4139</v>
      </c>
      <c r="F279" s="394" t="s">
        <v>7230</v>
      </c>
      <c r="G279" s="394" t="s">
        <v>7233</v>
      </c>
      <c r="H279" s="394" t="s">
        <v>7232</v>
      </c>
      <c r="I279" s="467">
        <v>1.4</v>
      </c>
      <c r="J279" s="471">
        <v>1.99</v>
      </c>
      <c r="K279" s="469">
        <v>2</v>
      </c>
      <c r="L279" s="384">
        <v>7</v>
      </c>
      <c r="M279" s="385" t="s">
        <v>7681</v>
      </c>
      <c r="N279" s="382" t="s">
        <v>9802</v>
      </c>
      <c r="O279" s="383">
        <v>2.8</v>
      </c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  <c r="AA279" s="387"/>
      <c r="AB279" s="387"/>
      <c r="AC279" s="387"/>
      <c r="AD279" s="387"/>
    </row>
    <row r="280" spans="1:30" ht="16.2" thickBot="1" x14ac:dyDescent="0.35">
      <c r="A280" s="351" t="s">
        <v>7682</v>
      </c>
      <c r="B280" s="400" t="s">
        <v>6093</v>
      </c>
      <c r="C280" s="365" t="s">
        <v>6868</v>
      </c>
      <c r="D280" s="366" t="s">
        <v>6126</v>
      </c>
      <c r="E280" s="394" t="s">
        <v>4139</v>
      </c>
      <c r="F280" s="394" t="s">
        <v>7230</v>
      </c>
      <c r="G280" s="394" t="s">
        <v>7233</v>
      </c>
      <c r="H280" s="394" t="s">
        <v>7232</v>
      </c>
      <c r="I280" s="466">
        <v>300</v>
      </c>
      <c r="J280" s="471">
        <v>0.49</v>
      </c>
      <c r="K280" s="469">
        <v>2</v>
      </c>
      <c r="L280" s="384">
        <v>7</v>
      </c>
      <c r="M280" s="385" t="s">
        <v>7683</v>
      </c>
      <c r="N280" s="382" t="s">
        <v>9790</v>
      </c>
      <c r="O280" s="386">
        <v>600</v>
      </c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  <c r="AA280" s="387"/>
      <c r="AB280" s="387"/>
      <c r="AC280" s="387"/>
      <c r="AD280" s="387"/>
    </row>
    <row r="281" spans="1:30" ht="16.2" thickBot="1" x14ac:dyDescent="0.35">
      <c r="A281" s="351" t="s">
        <v>7682</v>
      </c>
      <c r="B281" s="400" t="s">
        <v>6093</v>
      </c>
      <c r="C281" s="365" t="s">
        <v>6868</v>
      </c>
      <c r="D281" s="366" t="s">
        <v>6126</v>
      </c>
      <c r="E281" s="394" t="s">
        <v>4139</v>
      </c>
      <c r="F281" s="394" t="s">
        <v>7230</v>
      </c>
      <c r="G281" s="394" t="s">
        <v>7234</v>
      </c>
      <c r="H281" s="394" t="s">
        <v>7232</v>
      </c>
      <c r="I281" s="466">
        <v>300</v>
      </c>
      <c r="J281" s="471">
        <v>0.49</v>
      </c>
      <c r="K281" s="469">
        <v>1</v>
      </c>
      <c r="L281" s="384">
        <v>7</v>
      </c>
      <c r="M281" s="385" t="s">
        <v>7683</v>
      </c>
      <c r="N281" s="382" t="s">
        <v>9783</v>
      </c>
      <c r="O281" s="386">
        <v>300</v>
      </c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  <c r="AA281" s="387"/>
      <c r="AB281" s="387"/>
      <c r="AC281" s="387"/>
      <c r="AD281" s="387"/>
    </row>
    <row r="282" spans="1:30" ht="16.2" thickBot="1" x14ac:dyDescent="0.35">
      <c r="A282" s="351" t="s">
        <v>2144</v>
      </c>
      <c r="B282" s="365" t="s">
        <v>6973</v>
      </c>
      <c r="C282" s="365" t="s">
        <v>6868</v>
      </c>
      <c r="D282" s="366" t="s">
        <v>6126</v>
      </c>
      <c r="E282" s="394" t="s">
        <v>4139</v>
      </c>
      <c r="F282" s="394" t="s">
        <v>7230</v>
      </c>
      <c r="G282" s="394" t="s">
        <v>7234</v>
      </c>
      <c r="H282" s="394" t="s">
        <v>7232</v>
      </c>
      <c r="I282" s="466">
        <v>300</v>
      </c>
      <c r="J282" s="471">
        <v>0.49</v>
      </c>
      <c r="K282" s="469">
        <v>1</v>
      </c>
      <c r="L282" s="384">
        <v>7</v>
      </c>
      <c r="M282" s="385" t="s">
        <v>7684</v>
      </c>
      <c r="N282" s="382" t="s">
        <v>9783</v>
      </c>
      <c r="O282" s="386">
        <v>300</v>
      </c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  <c r="AA282" s="387"/>
      <c r="AB282" s="387"/>
      <c r="AC282" s="387"/>
      <c r="AD282" s="387"/>
    </row>
    <row r="283" spans="1:30" ht="16.2" thickBot="1" x14ac:dyDescent="0.35">
      <c r="A283" s="351" t="s">
        <v>4261</v>
      </c>
      <c r="B283" s="421" t="s">
        <v>7111</v>
      </c>
      <c r="C283" s="365" t="s">
        <v>6868</v>
      </c>
      <c r="D283" s="345" t="s">
        <v>6128</v>
      </c>
      <c r="E283" s="394" t="s">
        <v>4139</v>
      </c>
      <c r="F283" s="394" t="s">
        <v>7230</v>
      </c>
      <c r="G283" s="394" t="s">
        <v>7233</v>
      </c>
      <c r="H283" s="394" t="s">
        <v>7232</v>
      </c>
      <c r="I283" s="466">
        <v>700</v>
      </c>
      <c r="J283" s="471">
        <v>0.99</v>
      </c>
      <c r="K283" s="469">
        <v>1</v>
      </c>
      <c r="L283" s="384">
        <v>7</v>
      </c>
      <c r="M283" s="385" t="s">
        <v>7685</v>
      </c>
      <c r="N283" s="382" t="s">
        <v>9798</v>
      </c>
      <c r="O283" s="386">
        <v>700</v>
      </c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  <c r="AA283" s="387"/>
      <c r="AB283" s="387"/>
      <c r="AC283" s="387"/>
      <c r="AD283" s="387"/>
    </row>
    <row r="284" spans="1:30" ht="16.2" thickBot="1" x14ac:dyDescent="0.35">
      <c r="A284" s="351" t="s">
        <v>7686</v>
      </c>
      <c r="B284" s="411" t="s">
        <v>6087</v>
      </c>
      <c r="C284" s="365" t="s">
        <v>6868</v>
      </c>
      <c r="D284" s="366" t="s">
        <v>6126</v>
      </c>
      <c r="E284" s="394" t="s">
        <v>4139</v>
      </c>
      <c r="F284" s="394" t="s">
        <v>7230</v>
      </c>
      <c r="G284" s="394" t="s">
        <v>7233</v>
      </c>
      <c r="H284" s="394" t="s">
        <v>7232</v>
      </c>
      <c r="I284" s="466">
        <v>500</v>
      </c>
      <c r="J284" s="471">
        <v>0.99</v>
      </c>
      <c r="K284" s="469">
        <v>2</v>
      </c>
      <c r="L284" s="384">
        <v>7</v>
      </c>
      <c r="M284" s="385" t="s">
        <v>7687</v>
      </c>
      <c r="N284" s="382" t="s">
        <v>9782</v>
      </c>
      <c r="O284" s="383">
        <v>1</v>
      </c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  <c r="AA284" s="387"/>
      <c r="AB284" s="387"/>
      <c r="AC284" s="387"/>
      <c r="AD284" s="387"/>
    </row>
    <row r="285" spans="1:30" ht="16.2" thickBot="1" x14ac:dyDescent="0.35">
      <c r="A285" s="351" t="s">
        <v>7688</v>
      </c>
      <c r="B285" s="422" t="s">
        <v>1106</v>
      </c>
      <c r="C285" s="365" t="s">
        <v>6868</v>
      </c>
      <c r="D285" s="366" t="s">
        <v>6126</v>
      </c>
      <c r="E285" s="394" t="s">
        <v>4139</v>
      </c>
      <c r="F285" s="394" t="s">
        <v>7230</v>
      </c>
      <c r="G285" s="394" t="s">
        <v>7234</v>
      </c>
      <c r="H285" s="394" t="s">
        <v>7232</v>
      </c>
      <c r="I285" s="466">
        <v>500</v>
      </c>
      <c r="J285" s="471">
        <v>0.75</v>
      </c>
      <c r="K285" s="469">
        <v>1</v>
      </c>
      <c r="L285" s="384">
        <v>8</v>
      </c>
      <c r="M285" s="385" t="s">
        <v>9540</v>
      </c>
      <c r="N285" s="382" t="s">
        <v>9800</v>
      </c>
      <c r="O285" s="386">
        <v>500</v>
      </c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  <c r="AA285" s="387"/>
      <c r="AB285" s="387"/>
      <c r="AC285" s="387"/>
      <c r="AD285" s="387"/>
    </row>
    <row r="286" spans="1:30" ht="16.2" thickBot="1" x14ac:dyDescent="0.35">
      <c r="A286" s="351" t="s">
        <v>610</v>
      </c>
      <c r="B286" s="414" t="s">
        <v>1119</v>
      </c>
      <c r="C286" s="365" t="s">
        <v>6868</v>
      </c>
      <c r="D286" s="366" t="s">
        <v>6126</v>
      </c>
      <c r="E286" s="394" t="s">
        <v>4139</v>
      </c>
      <c r="F286" s="394" t="s">
        <v>7230</v>
      </c>
      <c r="G286" s="394" t="s">
        <v>7233</v>
      </c>
      <c r="H286" s="394" t="s">
        <v>7232</v>
      </c>
      <c r="I286" s="467">
        <v>1.4</v>
      </c>
      <c r="J286" s="471">
        <v>1.49</v>
      </c>
      <c r="K286" s="469">
        <v>2</v>
      </c>
      <c r="L286" s="384">
        <v>8</v>
      </c>
      <c r="M286" s="385" t="s">
        <v>611</v>
      </c>
      <c r="N286" s="382" t="s">
        <v>9802</v>
      </c>
      <c r="O286" s="383">
        <v>2.8</v>
      </c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  <c r="AA286" s="387"/>
      <c r="AB286" s="387"/>
      <c r="AC286" s="387"/>
      <c r="AD286" s="387"/>
    </row>
    <row r="287" spans="1:30" ht="16.2" thickBot="1" x14ac:dyDescent="0.35">
      <c r="A287" s="351" t="s">
        <v>7688</v>
      </c>
      <c r="B287" s="365" t="s">
        <v>7483</v>
      </c>
      <c r="C287" s="365" t="s">
        <v>6868</v>
      </c>
      <c r="D287" s="366" t="s">
        <v>6126</v>
      </c>
      <c r="E287" s="394" t="s">
        <v>4139</v>
      </c>
      <c r="F287" s="394" t="s">
        <v>7230</v>
      </c>
      <c r="G287" s="394" t="s">
        <v>7233</v>
      </c>
      <c r="H287" s="394" t="s">
        <v>7232</v>
      </c>
      <c r="I287" s="466">
        <v>500</v>
      </c>
      <c r="J287" s="471">
        <v>0.75</v>
      </c>
      <c r="K287" s="469">
        <v>1</v>
      </c>
      <c r="L287" s="384">
        <v>8</v>
      </c>
      <c r="M287" s="385" t="s">
        <v>7689</v>
      </c>
      <c r="N287" s="382" t="s">
        <v>9800</v>
      </c>
      <c r="O287" s="386">
        <v>500</v>
      </c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  <c r="AA287" s="387"/>
      <c r="AB287" s="387"/>
      <c r="AC287" s="387"/>
      <c r="AD287" s="387"/>
    </row>
    <row r="288" spans="1:30" ht="16.2" thickBot="1" x14ac:dyDescent="0.35">
      <c r="A288" s="351" t="s">
        <v>7690</v>
      </c>
      <c r="B288" s="408" t="s">
        <v>1134</v>
      </c>
      <c r="C288" s="365" t="s">
        <v>6868</v>
      </c>
      <c r="D288" s="366" t="s">
        <v>6126</v>
      </c>
      <c r="E288" s="394" t="s">
        <v>4139</v>
      </c>
      <c r="F288" s="394" t="s">
        <v>7230</v>
      </c>
      <c r="G288" s="394" t="s">
        <v>7233</v>
      </c>
      <c r="H288" s="394" t="s">
        <v>7232</v>
      </c>
      <c r="I288" s="466">
        <v>700</v>
      </c>
      <c r="J288" s="471">
        <v>0.99</v>
      </c>
      <c r="K288" s="469">
        <v>2</v>
      </c>
      <c r="L288" s="384">
        <v>8</v>
      </c>
      <c r="M288" s="385" t="s">
        <v>7691</v>
      </c>
      <c r="N288" s="382" t="s">
        <v>9801</v>
      </c>
      <c r="O288" s="383">
        <v>1.4</v>
      </c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  <c r="AA288" s="387"/>
      <c r="AB288" s="387"/>
      <c r="AC288" s="387"/>
      <c r="AD288" s="387"/>
    </row>
    <row r="289" spans="1:30" ht="16.2" thickBot="1" x14ac:dyDescent="0.35">
      <c r="A289" s="351" t="s">
        <v>7692</v>
      </c>
      <c r="B289" s="411" t="s">
        <v>6977</v>
      </c>
      <c r="C289" s="365" t="s">
        <v>6868</v>
      </c>
      <c r="D289" s="366" t="s">
        <v>6126</v>
      </c>
      <c r="E289" s="394" t="s">
        <v>4139</v>
      </c>
      <c r="F289" s="394" t="s">
        <v>7230</v>
      </c>
      <c r="G289" s="394" t="s">
        <v>7233</v>
      </c>
      <c r="H289" s="394" t="s">
        <v>7232</v>
      </c>
      <c r="I289" s="466">
        <v>300</v>
      </c>
      <c r="J289" s="471">
        <v>0.49</v>
      </c>
      <c r="K289" s="469">
        <v>1</v>
      </c>
      <c r="L289" s="384">
        <v>8</v>
      </c>
      <c r="M289" s="385" t="s">
        <v>7693</v>
      </c>
      <c r="N289" s="382" t="s">
        <v>9783</v>
      </c>
      <c r="O289" s="386">
        <v>300</v>
      </c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  <c r="AA289" s="387"/>
      <c r="AB289" s="387"/>
      <c r="AC289" s="387"/>
      <c r="AD289" s="387"/>
    </row>
    <row r="290" spans="1:30" ht="16.2" thickBot="1" x14ac:dyDescent="0.35">
      <c r="A290" s="351" t="s">
        <v>7688</v>
      </c>
      <c r="B290" s="404" t="s">
        <v>6083</v>
      </c>
      <c r="C290" s="365" t="s">
        <v>6868</v>
      </c>
      <c r="D290" s="366" t="s">
        <v>6126</v>
      </c>
      <c r="E290" s="394" t="s">
        <v>4139</v>
      </c>
      <c r="F290" s="394" t="s">
        <v>7230</v>
      </c>
      <c r="G290" s="394" t="s">
        <v>7233</v>
      </c>
      <c r="H290" s="394" t="s">
        <v>7232</v>
      </c>
      <c r="I290" s="466">
        <v>500</v>
      </c>
      <c r="J290" s="471">
        <v>0.49</v>
      </c>
      <c r="K290" s="469">
        <v>1</v>
      </c>
      <c r="L290" s="384">
        <v>8</v>
      </c>
      <c r="M290" s="385" t="s">
        <v>7694</v>
      </c>
      <c r="N290" s="382" t="s">
        <v>9800</v>
      </c>
      <c r="O290" s="386">
        <v>500</v>
      </c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  <c r="AA290" s="387"/>
      <c r="AB290" s="387"/>
      <c r="AC290" s="387"/>
      <c r="AD290" s="387"/>
    </row>
    <row r="291" spans="1:30" ht="16.2" thickBot="1" x14ac:dyDescent="0.35">
      <c r="A291" s="351" t="s">
        <v>45</v>
      </c>
      <c r="B291" s="403" t="s">
        <v>6880</v>
      </c>
      <c r="C291" s="365" t="s">
        <v>6868</v>
      </c>
      <c r="D291" s="366" t="s">
        <v>6126</v>
      </c>
      <c r="E291" s="394" t="s">
        <v>4139</v>
      </c>
      <c r="F291" s="394" t="s">
        <v>7230</v>
      </c>
      <c r="G291" s="394" t="s">
        <v>7233</v>
      </c>
      <c r="H291" s="394" t="s">
        <v>7232</v>
      </c>
      <c r="I291" s="466">
        <v>300</v>
      </c>
      <c r="J291" s="471">
        <v>0.49</v>
      </c>
      <c r="K291" s="469">
        <v>1</v>
      </c>
      <c r="L291" s="384">
        <v>9</v>
      </c>
      <c r="M291" s="385" t="s">
        <v>7695</v>
      </c>
      <c r="N291" s="382" t="s">
        <v>9783</v>
      </c>
      <c r="O291" s="386">
        <v>300</v>
      </c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  <c r="AA291" s="387"/>
      <c r="AB291" s="387"/>
      <c r="AC291" s="387"/>
      <c r="AD291" s="387"/>
    </row>
    <row r="292" spans="1:30" ht="16.2" thickBot="1" x14ac:dyDescent="0.35">
      <c r="A292" s="351" t="s">
        <v>7696</v>
      </c>
      <c r="B292" s="441" t="s">
        <v>7697</v>
      </c>
      <c r="C292" s="365" t="s">
        <v>6868</v>
      </c>
      <c r="D292" s="366" t="s">
        <v>6126</v>
      </c>
      <c r="E292" s="394" t="s">
        <v>4139</v>
      </c>
      <c r="F292" s="394" t="s">
        <v>7230</v>
      </c>
      <c r="G292" s="394" t="s">
        <v>7233</v>
      </c>
      <c r="H292" s="394" t="s">
        <v>7232</v>
      </c>
      <c r="I292" s="467">
        <v>1.4</v>
      </c>
      <c r="J292" s="471">
        <v>1.99</v>
      </c>
      <c r="K292" s="469">
        <v>1</v>
      </c>
      <c r="L292" s="384" t="s">
        <v>1775</v>
      </c>
      <c r="M292" s="385" t="s">
        <v>7698</v>
      </c>
      <c r="N292" s="382" t="s">
        <v>9789</v>
      </c>
      <c r="O292" s="383">
        <v>1.4</v>
      </c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  <c r="AA292" s="387"/>
      <c r="AB292" s="387"/>
      <c r="AC292" s="387"/>
      <c r="AD292" s="387"/>
    </row>
    <row r="293" spans="1:30" ht="16.2" thickBot="1" x14ac:dyDescent="0.35">
      <c r="A293" s="351" t="s">
        <v>7699</v>
      </c>
      <c r="B293" s="400" t="s">
        <v>6093</v>
      </c>
      <c r="C293" s="365" t="s">
        <v>6868</v>
      </c>
      <c r="D293" s="366" t="s">
        <v>6126</v>
      </c>
      <c r="E293" s="394" t="s">
        <v>4139</v>
      </c>
      <c r="F293" s="394" t="s">
        <v>7230</v>
      </c>
      <c r="G293" s="394" t="s">
        <v>7233</v>
      </c>
      <c r="H293" s="394" t="s">
        <v>7232</v>
      </c>
      <c r="I293" s="466">
        <v>300</v>
      </c>
      <c r="J293" s="471">
        <v>0.49</v>
      </c>
      <c r="K293" s="469">
        <v>2</v>
      </c>
      <c r="L293" s="384" t="s">
        <v>1775</v>
      </c>
      <c r="M293" s="385" t="s">
        <v>7700</v>
      </c>
      <c r="N293" s="382" t="s">
        <v>9790</v>
      </c>
      <c r="O293" s="386">
        <v>600</v>
      </c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  <c r="AA293" s="387"/>
      <c r="AB293" s="387"/>
      <c r="AC293" s="387"/>
      <c r="AD293" s="387"/>
    </row>
    <row r="294" spans="1:30" ht="16.2" thickBot="1" x14ac:dyDescent="0.35">
      <c r="A294" s="351" t="s">
        <v>7701</v>
      </c>
      <c r="B294" s="400" t="s">
        <v>6093</v>
      </c>
      <c r="C294" s="365" t="s">
        <v>6868</v>
      </c>
      <c r="D294" s="366" t="s">
        <v>6126</v>
      </c>
      <c r="E294" s="394" t="s">
        <v>4139</v>
      </c>
      <c r="F294" s="394" t="s">
        <v>7230</v>
      </c>
      <c r="G294" s="394" t="s">
        <v>7233</v>
      </c>
      <c r="H294" s="394" t="s">
        <v>7232</v>
      </c>
      <c r="I294" s="466">
        <v>300</v>
      </c>
      <c r="J294" s="471">
        <v>0.49</v>
      </c>
      <c r="K294" s="469">
        <v>2</v>
      </c>
      <c r="L294" s="384" t="s">
        <v>1775</v>
      </c>
      <c r="M294" s="385" t="s">
        <v>7702</v>
      </c>
      <c r="N294" s="382" t="s">
        <v>9790</v>
      </c>
      <c r="O294" s="386">
        <v>600</v>
      </c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  <c r="AA294" s="387"/>
      <c r="AB294" s="387"/>
      <c r="AC294" s="387"/>
      <c r="AD294" s="387"/>
    </row>
    <row r="295" spans="1:30" ht="16.2" thickBot="1" x14ac:dyDescent="0.35">
      <c r="A295" s="351" t="s">
        <v>7703</v>
      </c>
      <c r="B295" s="415" t="s">
        <v>6886</v>
      </c>
      <c r="C295" s="365" t="s">
        <v>6868</v>
      </c>
      <c r="D295" s="366" t="s">
        <v>6126</v>
      </c>
      <c r="E295" s="394" t="s">
        <v>4139</v>
      </c>
      <c r="F295" s="394" t="s">
        <v>7230</v>
      </c>
      <c r="G295" s="394" t="s">
        <v>7234</v>
      </c>
      <c r="H295" s="394" t="s">
        <v>7232</v>
      </c>
      <c r="I295" s="467">
        <v>1</v>
      </c>
      <c r="J295" s="471">
        <v>0.99</v>
      </c>
      <c r="K295" s="469">
        <v>1</v>
      </c>
      <c r="L295" s="384" t="s">
        <v>1775</v>
      </c>
      <c r="M295" s="385" t="s">
        <v>7704</v>
      </c>
      <c r="N295" s="382" t="s">
        <v>9806</v>
      </c>
      <c r="O295" s="383">
        <v>1</v>
      </c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  <c r="AA295" s="387"/>
      <c r="AB295" s="387"/>
      <c r="AC295" s="387"/>
      <c r="AD295" s="387"/>
    </row>
    <row r="296" spans="1:30" ht="16.2" thickBot="1" x14ac:dyDescent="0.35">
      <c r="A296" s="351" t="s">
        <v>7705</v>
      </c>
      <c r="B296" s="433" t="s">
        <v>1107</v>
      </c>
      <c r="C296" s="365" t="s">
        <v>6868</v>
      </c>
      <c r="D296" s="366" t="s">
        <v>6126</v>
      </c>
      <c r="E296" s="394" t="s">
        <v>4139</v>
      </c>
      <c r="F296" s="394" t="s">
        <v>7230</v>
      </c>
      <c r="G296" s="394" t="s">
        <v>7233</v>
      </c>
      <c r="H296" s="394" t="s">
        <v>7232</v>
      </c>
      <c r="I296" s="466">
        <v>300</v>
      </c>
      <c r="J296" s="471">
        <v>0.49</v>
      </c>
      <c r="K296" s="469">
        <v>1</v>
      </c>
      <c r="L296" s="384" t="s">
        <v>1776</v>
      </c>
      <c r="M296" s="385" t="s">
        <v>7706</v>
      </c>
      <c r="N296" s="382" t="s">
        <v>9783</v>
      </c>
      <c r="O296" s="386">
        <v>300</v>
      </c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  <c r="AA296" s="387"/>
      <c r="AB296" s="387"/>
      <c r="AC296" s="387"/>
      <c r="AD296" s="387"/>
    </row>
    <row r="297" spans="1:30" ht="16.2" thickBot="1" x14ac:dyDescent="0.35">
      <c r="A297" s="351" t="s">
        <v>7705</v>
      </c>
      <c r="B297" s="430" t="s">
        <v>6071</v>
      </c>
      <c r="C297" s="365" t="s">
        <v>6868</v>
      </c>
      <c r="D297" s="366" t="s">
        <v>6126</v>
      </c>
      <c r="E297" s="394" t="s">
        <v>4139</v>
      </c>
      <c r="F297" s="394" t="s">
        <v>7230</v>
      </c>
      <c r="G297" s="394" t="s">
        <v>7233</v>
      </c>
      <c r="H297" s="394" t="s">
        <v>7232</v>
      </c>
      <c r="I297" s="466">
        <v>300</v>
      </c>
      <c r="J297" s="471">
        <v>0.49</v>
      </c>
      <c r="K297" s="469">
        <v>1</v>
      </c>
      <c r="L297" s="384" t="s">
        <v>1776</v>
      </c>
      <c r="M297" s="385" t="s">
        <v>7707</v>
      </c>
      <c r="N297" s="382" t="s">
        <v>9783</v>
      </c>
      <c r="O297" s="386">
        <v>300</v>
      </c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  <c r="AA297" s="387"/>
      <c r="AB297" s="387"/>
      <c r="AC297" s="387"/>
      <c r="AD297" s="387"/>
    </row>
    <row r="298" spans="1:30" ht="16.2" thickBot="1" x14ac:dyDescent="0.35">
      <c r="A298" s="351" t="s">
        <v>7708</v>
      </c>
      <c r="B298" s="413" t="s">
        <v>7169</v>
      </c>
      <c r="C298" s="365" t="s">
        <v>6868</v>
      </c>
      <c r="D298" s="366" t="s">
        <v>6126</v>
      </c>
      <c r="E298" s="394" t="s">
        <v>4139</v>
      </c>
      <c r="F298" s="394" t="s">
        <v>7230</v>
      </c>
      <c r="G298" s="394" t="s">
        <v>7233</v>
      </c>
      <c r="H298" s="394" t="s">
        <v>7232</v>
      </c>
      <c r="I298" s="466">
        <v>300</v>
      </c>
      <c r="J298" s="471">
        <v>0.49</v>
      </c>
      <c r="K298" s="469">
        <v>1</v>
      </c>
      <c r="L298" s="384" t="s">
        <v>1776</v>
      </c>
      <c r="M298" s="385" t="s">
        <v>7709</v>
      </c>
      <c r="N298" s="382" t="s">
        <v>9783</v>
      </c>
      <c r="O298" s="386">
        <v>300</v>
      </c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  <c r="AA298" s="387"/>
      <c r="AB298" s="387"/>
      <c r="AC298" s="387"/>
      <c r="AD298" s="387"/>
    </row>
    <row r="299" spans="1:30" ht="16.2" thickBot="1" x14ac:dyDescent="0.35">
      <c r="A299" s="351" t="s">
        <v>7708</v>
      </c>
      <c r="B299" s="413" t="s">
        <v>7169</v>
      </c>
      <c r="C299" s="365" t="s">
        <v>6868</v>
      </c>
      <c r="D299" s="366" t="s">
        <v>6126</v>
      </c>
      <c r="E299" s="394" t="s">
        <v>4139</v>
      </c>
      <c r="F299" s="394" t="s">
        <v>7230</v>
      </c>
      <c r="G299" s="394" t="s">
        <v>7234</v>
      </c>
      <c r="H299" s="394" t="s">
        <v>7232</v>
      </c>
      <c r="I299" s="466">
        <v>300</v>
      </c>
      <c r="J299" s="471">
        <v>0.49</v>
      </c>
      <c r="K299" s="469">
        <v>1</v>
      </c>
      <c r="L299" s="384" t="s">
        <v>1776</v>
      </c>
      <c r="M299" s="385" t="s">
        <v>7709</v>
      </c>
      <c r="N299" s="382" t="s">
        <v>9783</v>
      </c>
      <c r="O299" s="386">
        <v>300</v>
      </c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  <c r="AA299" s="387"/>
      <c r="AB299" s="387"/>
      <c r="AC299" s="387"/>
      <c r="AD299" s="387"/>
    </row>
    <row r="300" spans="1:30" ht="16.2" thickBot="1" x14ac:dyDescent="0.35">
      <c r="A300" s="351" t="s">
        <v>2146</v>
      </c>
      <c r="B300" s="410" t="s">
        <v>6055</v>
      </c>
      <c r="C300" s="365" t="s">
        <v>6127</v>
      </c>
      <c r="D300" s="366" t="s">
        <v>6126</v>
      </c>
      <c r="E300" s="394" t="s">
        <v>4139</v>
      </c>
      <c r="F300" s="394" t="s">
        <v>7230</v>
      </c>
      <c r="G300" s="394" t="s">
        <v>7233</v>
      </c>
      <c r="H300" s="394" t="s">
        <v>7232</v>
      </c>
      <c r="I300" s="466">
        <v>300</v>
      </c>
      <c r="J300" s="471">
        <v>0.49</v>
      </c>
      <c r="K300" s="469">
        <v>3</v>
      </c>
      <c r="L300" s="384">
        <v>0</v>
      </c>
      <c r="M300" s="385" t="s">
        <v>7710</v>
      </c>
      <c r="N300" s="382" t="s">
        <v>9784</v>
      </c>
      <c r="O300" s="386">
        <v>900</v>
      </c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  <c r="AA300" s="387"/>
      <c r="AB300" s="387"/>
      <c r="AC300" s="387"/>
      <c r="AD300" s="387"/>
    </row>
    <row r="301" spans="1:30" ht="16.2" thickBot="1" x14ac:dyDescent="0.35">
      <c r="A301" s="351" t="s">
        <v>7711</v>
      </c>
      <c r="B301" s="419" t="s">
        <v>6075</v>
      </c>
      <c r="C301" s="365" t="s">
        <v>6127</v>
      </c>
      <c r="D301" s="366" t="s">
        <v>6126</v>
      </c>
      <c r="E301" s="394" t="s">
        <v>4139</v>
      </c>
      <c r="F301" s="394" t="s">
        <v>7230</v>
      </c>
      <c r="G301" s="394" t="s">
        <v>7234</v>
      </c>
      <c r="H301" s="394" t="s">
        <v>7232</v>
      </c>
      <c r="I301" s="466">
        <v>300</v>
      </c>
      <c r="J301" s="471">
        <v>0.49</v>
      </c>
      <c r="K301" s="469">
        <v>1</v>
      </c>
      <c r="L301" s="384">
        <v>1</v>
      </c>
      <c r="M301" s="385" t="s">
        <v>7712</v>
      </c>
      <c r="N301" s="382" t="s">
        <v>9783</v>
      </c>
      <c r="O301" s="386">
        <v>300</v>
      </c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  <c r="AA301" s="387"/>
      <c r="AB301" s="387"/>
      <c r="AC301" s="387"/>
      <c r="AD301" s="387"/>
    </row>
    <row r="302" spans="1:30" ht="16.2" thickBot="1" x14ac:dyDescent="0.35">
      <c r="A302" s="351" t="s">
        <v>7713</v>
      </c>
      <c r="B302" s="438" t="s">
        <v>6061</v>
      </c>
      <c r="C302" s="365" t="s">
        <v>6127</v>
      </c>
      <c r="D302" s="366" t="s">
        <v>6126</v>
      </c>
      <c r="E302" s="394" t="s">
        <v>4139</v>
      </c>
      <c r="F302" s="394" t="s">
        <v>7230</v>
      </c>
      <c r="G302" s="394" t="s">
        <v>7233</v>
      </c>
      <c r="H302" s="394" t="s">
        <v>7232</v>
      </c>
      <c r="I302" s="466">
        <v>500</v>
      </c>
      <c r="J302" s="471">
        <v>0.75</v>
      </c>
      <c r="K302" s="469">
        <v>2</v>
      </c>
      <c r="L302" s="384">
        <v>1</v>
      </c>
      <c r="M302" s="385" t="s">
        <v>7714</v>
      </c>
      <c r="N302" s="382" t="s">
        <v>9782</v>
      </c>
      <c r="O302" s="383">
        <v>1</v>
      </c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  <c r="AA302" s="387"/>
      <c r="AB302" s="387"/>
      <c r="AC302" s="387"/>
      <c r="AD302" s="387"/>
    </row>
    <row r="303" spans="1:30" ht="16.2" thickBot="1" x14ac:dyDescent="0.35">
      <c r="A303" s="351" t="s">
        <v>7713</v>
      </c>
      <c r="B303" s="365" t="s">
        <v>6978</v>
      </c>
      <c r="C303" s="365" t="s">
        <v>6127</v>
      </c>
      <c r="D303" s="366" t="s">
        <v>6126</v>
      </c>
      <c r="E303" s="394" t="s">
        <v>4139</v>
      </c>
      <c r="F303" s="394" t="s">
        <v>7230</v>
      </c>
      <c r="G303" s="394" t="s">
        <v>7233</v>
      </c>
      <c r="H303" s="394" t="s">
        <v>7232</v>
      </c>
      <c r="I303" s="466">
        <v>500</v>
      </c>
      <c r="J303" s="471">
        <v>0.75</v>
      </c>
      <c r="K303" s="469">
        <v>1</v>
      </c>
      <c r="L303" s="384">
        <v>1</v>
      </c>
      <c r="M303" s="385" t="s">
        <v>7715</v>
      </c>
      <c r="N303" s="382" t="s">
        <v>9800</v>
      </c>
      <c r="O303" s="386">
        <v>500</v>
      </c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  <c r="AA303" s="387"/>
      <c r="AB303" s="387"/>
      <c r="AC303" s="387"/>
      <c r="AD303" s="387"/>
    </row>
    <row r="304" spans="1:30" ht="16.2" thickBot="1" x14ac:dyDescent="0.35">
      <c r="A304" s="351" t="s">
        <v>7716</v>
      </c>
      <c r="B304" s="409" t="s">
        <v>6108</v>
      </c>
      <c r="C304" s="365" t="s">
        <v>6127</v>
      </c>
      <c r="D304" s="366" t="s">
        <v>6126</v>
      </c>
      <c r="E304" s="394" t="s">
        <v>4139</v>
      </c>
      <c r="F304" s="394" t="s">
        <v>7230</v>
      </c>
      <c r="G304" s="394" t="s">
        <v>7233</v>
      </c>
      <c r="H304" s="394" t="s">
        <v>7232</v>
      </c>
      <c r="I304" s="466">
        <v>300</v>
      </c>
      <c r="J304" s="471">
        <v>0.99</v>
      </c>
      <c r="K304" s="469">
        <v>2</v>
      </c>
      <c r="L304" s="384">
        <v>1</v>
      </c>
      <c r="M304" s="385" t="s">
        <v>7717</v>
      </c>
      <c r="N304" s="382" t="s">
        <v>9790</v>
      </c>
      <c r="O304" s="386">
        <v>600</v>
      </c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  <c r="AA304" s="387"/>
      <c r="AB304" s="387"/>
      <c r="AC304" s="387"/>
      <c r="AD304" s="387"/>
    </row>
    <row r="305" spans="1:30" ht="16.2" thickBot="1" x14ac:dyDescent="0.35">
      <c r="A305" s="351" t="s">
        <v>7718</v>
      </c>
      <c r="B305" s="398" t="s">
        <v>6082</v>
      </c>
      <c r="C305" s="365" t="s">
        <v>6127</v>
      </c>
      <c r="D305" s="366" t="s">
        <v>6126</v>
      </c>
      <c r="E305" s="394" t="s">
        <v>4139</v>
      </c>
      <c r="F305" s="394" t="s">
        <v>7230</v>
      </c>
      <c r="G305" s="394" t="s">
        <v>7233</v>
      </c>
      <c r="H305" s="394" t="s">
        <v>7232</v>
      </c>
      <c r="I305" s="466">
        <v>300</v>
      </c>
      <c r="J305" s="471">
        <v>0.49</v>
      </c>
      <c r="K305" s="469">
        <v>1</v>
      </c>
      <c r="L305" s="384">
        <v>1</v>
      </c>
      <c r="M305" s="385" t="s">
        <v>7719</v>
      </c>
      <c r="N305" s="382" t="s">
        <v>9783</v>
      </c>
      <c r="O305" s="386">
        <v>300</v>
      </c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  <c r="AA305" s="387"/>
      <c r="AB305" s="387"/>
      <c r="AC305" s="387"/>
      <c r="AD305" s="387"/>
    </row>
    <row r="306" spans="1:30" ht="16.2" thickBot="1" x14ac:dyDescent="0.35">
      <c r="A306" s="351" t="s">
        <v>7720</v>
      </c>
      <c r="B306" s="393" t="s">
        <v>6067</v>
      </c>
      <c r="C306" s="365" t="s">
        <v>6127</v>
      </c>
      <c r="D306" s="366" t="s">
        <v>6126</v>
      </c>
      <c r="E306" s="394" t="s">
        <v>4139</v>
      </c>
      <c r="F306" s="394" t="s">
        <v>7230</v>
      </c>
      <c r="G306" s="394" t="s">
        <v>7234</v>
      </c>
      <c r="H306" s="394" t="s">
        <v>7232</v>
      </c>
      <c r="I306" s="466">
        <v>300</v>
      </c>
      <c r="J306" s="471">
        <v>0.49</v>
      </c>
      <c r="K306" s="469">
        <v>1</v>
      </c>
      <c r="L306" s="384">
        <v>1</v>
      </c>
      <c r="M306" s="385" t="s">
        <v>7721</v>
      </c>
      <c r="N306" s="382" t="s">
        <v>9783</v>
      </c>
      <c r="O306" s="386">
        <v>300</v>
      </c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  <c r="AA306" s="387"/>
      <c r="AB306" s="387"/>
      <c r="AC306" s="387"/>
      <c r="AD306" s="387"/>
    </row>
    <row r="307" spans="1:30" ht="16.2" thickBot="1" x14ac:dyDescent="0.35">
      <c r="A307" s="351" t="s">
        <v>7722</v>
      </c>
      <c r="B307" s="409" t="s">
        <v>6076</v>
      </c>
      <c r="C307" s="365" t="s">
        <v>6127</v>
      </c>
      <c r="D307" s="366" t="s">
        <v>6126</v>
      </c>
      <c r="E307" s="394" t="s">
        <v>4139</v>
      </c>
      <c r="F307" s="394" t="s">
        <v>7230</v>
      </c>
      <c r="G307" s="394" t="s">
        <v>7234</v>
      </c>
      <c r="H307" s="394" t="s">
        <v>7232</v>
      </c>
      <c r="I307" s="466">
        <v>700</v>
      </c>
      <c r="J307" s="471">
        <v>0.99</v>
      </c>
      <c r="K307" s="469">
        <v>1</v>
      </c>
      <c r="L307" s="384">
        <v>1</v>
      </c>
      <c r="M307" s="385" t="s">
        <v>7723</v>
      </c>
      <c r="N307" s="382" t="s">
        <v>9798</v>
      </c>
      <c r="O307" s="386">
        <v>700</v>
      </c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  <c r="AA307" s="387"/>
      <c r="AB307" s="387"/>
      <c r="AC307" s="387"/>
      <c r="AD307" s="387"/>
    </row>
    <row r="308" spans="1:30" ht="16.2" thickBot="1" x14ac:dyDescent="0.35">
      <c r="A308" s="351" t="s">
        <v>7724</v>
      </c>
      <c r="B308" s="410" t="s">
        <v>6055</v>
      </c>
      <c r="C308" s="365" t="s">
        <v>6127</v>
      </c>
      <c r="D308" s="366" t="s">
        <v>6126</v>
      </c>
      <c r="E308" s="394" t="s">
        <v>4139</v>
      </c>
      <c r="F308" s="394" t="s">
        <v>7230</v>
      </c>
      <c r="G308" s="394" t="s">
        <v>7233</v>
      </c>
      <c r="H308" s="394" t="s">
        <v>7232</v>
      </c>
      <c r="I308" s="466">
        <v>300</v>
      </c>
      <c r="J308" s="471">
        <v>0.49</v>
      </c>
      <c r="K308" s="469">
        <v>2</v>
      </c>
      <c r="L308" s="384">
        <v>1</v>
      </c>
      <c r="M308" s="385" t="s">
        <v>7725</v>
      </c>
      <c r="N308" s="382" t="s">
        <v>9790</v>
      </c>
      <c r="O308" s="386">
        <v>600</v>
      </c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  <c r="AA308" s="387"/>
      <c r="AB308" s="387"/>
      <c r="AC308" s="387"/>
      <c r="AD308" s="387"/>
    </row>
    <row r="309" spans="1:30" ht="16.2" thickBot="1" x14ac:dyDescent="0.35">
      <c r="A309" s="351" t="s">
        <v>7726</v>
      </c>
      <c r="B309" s="410" t="s">
        <v>6055</v>
      </c>
      <c r="C309" s="365" t="s">
        <v>6127</v>
      </c>
      <c r="D309" s="366" t="s">
        <v>6126</v>
      </c>
      <c r="E309" s="394" t="s">
        <v>4139</v>
      </c>
      <c r="F309" s="394" t="s">
        <v>7230</v>
      </c>
      <c r="G309" s="394" t="s">
        <v>7233</v>
      </c>
      <c r="H309" s="394" t="s">
        <v>7232</v>
      </c>
      <c r="I309" s="466">
        <v>300</v>
      </c>
      <c r="J309" s="471">
        <v>0.49</v>
      </c>
      <c r="K309" s="469">
        <v>2</v>
      </c>
      <c r="L309" s="384">
        <v>1</v>
      </c>
      <c r="M309" s="385" t="s">
        <v>7727</v>
      </c>
      <c r="N309" s="382" t="s">
        <v>9790</v>
      </c>
      <c r="O309" s="386">
        <v>600</v>
      </c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  <c r="AA309" s="387"/>
      <c r="AB309" s="387"/>
      <c r="AC309" s="387"/>
      <c r="AD309" s="387"/>
    </row>
    <row r="310" spans="1:30" ht="16.2" thickBot="1" x14ac:dyDescent="0.35">
      <c r="A310" s="351" t="s">
        <v>2465</v>
      </c>
      <c r="B310" s="421" t="s">
        <v>6099</v>
      </c>
      <c r="C310" s="365" t="s">
        <v>6127</v>
      </c>
      <c r="D310" s="366" t="s">
        <v>6126</v>
      </c>
      <c r="E310" s="394" t="s">
        <v>4139</v>
      </c>
      <c r="F310" s="394" t="s">
        <v>7230</v>
      </c>
      <c r="G310" s="394" t="s">
        <v>7233</v>
      </c>
      <c r="H310" s="394" t="s">
        <v>7232</v>
      </c>
      <c r="I310" s="466">
        <v>300</v>
      </c>
      <c r="J310" s="471">
        <v>0.49</v>
      </c>
      <c r="K310" s="469">
        <v>1</v>
      </c>
      <c r="L310" s="384">
        <v>1</v>
      </c>
      <c r="M310" s="385" t="s">
        <v>7728</v>
      </c>
      <c r="N310" s="382" t="s">
        <v>9783</v>
      </c>
      <c r="O310" s="386">
        <v>300</v>
      </c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  <c r="AA310" s="387"/>
      <c r="AB310" s="387"/>
      <c r="AC310" s="387"/>
      <c r="AD310" s="387"/>
    </row>
    <row r="311" spans="1:30" ht="16.2" thickBot="1" x14ac:dyDescent="0.35">
      <c r="A311" s="351" t="s">
        <v>7729</v>
      </c>
      <c r="B311" s="411" t="s">
        <v>6087</v>
      </c>
      <c r="C311" s="365" t="s">
        <v>6127</v>
      </c>
      <c r="D311" s="366" t="s">
        <v>6126</v>
      </c>
      <c r="E311" s="394" t="s">
        <v>4139</v>
      </c>
      <c r="F311" s="394" t="s">
        <v>7230</v>
      </c>
      <c r="G311" s="394" t="s">
        <v>7234</v>
      </c>
      <c r="H311" s="394" t="s">
        <v>7232</v>
      </c>
      <c r="I311" s="466">
        <v>700</v>
      </c>
      <c r="J311" s="471">
        <v>0.99</v>
      </c>
      <c r="K311" s="469">
        <v>1</v>
      </c>
      <c r="L311" s="384">
        <v>1</v>
      </c>
      <c r="M311" s="385" t="s">
        <v>7730</v>
      </c>
      <c r="N311" s="382" t="s">
        <v>9798</v>
      </c>
      <c r="O311" s="386">
        <v>700</v>
      </c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  <c r="AA311" s="387"/>
      <c r="AB311" s="387"/>
      <c r="AC311" s="387"/>
      <c r="AD311" s="387"/>
    </row>
    <row r="312" spans="1:30" ht="16.2" thickBot="1" x14ac:dyDescent="0.35">
      <c r="A312" s="351" t="s">
        <v>7731</v>
      </c>
      <c r="B312" s="403" t="s">
        <v>6877</v>
      </c>
      <c r="C312" s="365" t="s">
        <v>6127</v>
      </c>
      <c r="D312" s="366" t="s">
        <v>6126</v>
      </c>
      <c r="E312" s="394" t="s">
        <v>4139</v>
      </c>
      <c r="F312" s="394" t="s">
        <v>7230</v>
      </c>
      <c r="G312" s="394" t="s">
        <v>7233</v>
      </c>
      <c r="H312" s="394" t="s">
        <v>7232</v>
      </c>
      <c r="I312" s="466">
        <v>300</v>
      </c>
      <c r="J312" s="471">
        <v>0.49</v>
      </c>
      <c r="K312" s="469">
        <v>2</v>
      </c>
      <c r="L312" s="384">
        <v>1</v>
      </c>
      <c r="M312" s="385" t="s">
        <v>7732</v>
      </c>
      <c r="N312" s="382" t="s">
        <v>9790</v>
      </c>
      <c r="O312" s="386">
        <v>600</v>
      </c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  <c r="AA312" s="387"/>
      <c r="AB312" s="387"/>
      <c r="AC312" s="387"/>
      <c r="AD312" s="387"/>
    </row>
    <row r="313" spans="1:30" ht="16.2" thickBot="1" x14ac:dyDescent="0.35">
      <c r="A313" s="351" t="s">
        <v>7731</v>
      </c>
      <c r="B313" s="403" t="s">
        <v>6877</v>
      </c>
      <c r="C313" s="365" t="s">
        <v>6127</v>
      </c>
      <c r="D313" s="366" t="s">
        <v>6126</v>
      </c>
      <c r="E313" s="394" t="s">
        <v>4139</v>
      </c>
      <c r="F313" s="394" t="s">
        <v>7235</v>
      </c>
      <c r="G313" s="394" t="s">
        <v>7233</v>
      </c>
      <c r="H313" s="394" t="s">
        <v>7232</v>
      </c>
      <c r="I313" s="466">
        <v>300</v>
      </c>
      <c r="J313" s="471">
        <v>0.49</v>
      </c>
      <c r="K313" s="469">
        <v>1</v>
      </c>
      <c r="L313" s="384">
        <v>1</v>
      </c>
      <c r="M313" s="385" t="s">
        <v>7733</v>
      </c>
      <c r="N313" s="382" t="s">
        <v>9783</v>
      </c>
      <c r="O313" s="386">
        <v>300</v>
      </c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  <c r="AA313" s="387"/>
      <c r="AB313" s="387"/>
      <c r="AC313" s="387"/>
      <c r="AD313" s="387"/>
    </row>
    <row r="314" spans="1:30" ht="16.2" thickBot="1" x14ac:dyDescent="0.35">
      <c r="A314" s="351" t="s">
        <v>3216</v>
      </c>
      <c r="B314" s="423" t="s">
        <v>6869</v>
      </c>
      <c r="C314" s="365" t="s">
        <v>6127</v>
      </c>
      <c r="D314" s="366" t="s">
        <v>6126</v>
      </c>
      <c r="E314" s="394" t="s">
        <v>4139</v>
      </c>
      <c r="F314" s="394" t="s">
        <v>7230</v>
      </c>
      <c r="G314" s="394" t="s">
        <v>7234</v>
      </c>
      <c r="H314" s="394" t="s">
        <v>7232</v>
      </c>
      <c r="I314" s="467">
        <v>1</v>
      </c>
      <c r="J314" s="471">
        <v>1.49</v>
      </c>
      <c r="K314" s="469">
        <v>1</v>
      </c>
      <c r="L314" s="384">
        <v>1</v>
      </c>
      <c r="M314" s="385" t="s">
        <v>7734</v>
      </c>
      <c r="N314" s="382" t="s">
        <v>9806</v>
      </c>
      <c r="O314" s="383">
        <v>1</v>
      </c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  <c r="AA314" s="387"/>
      <c r="AB314" s="387"/>
      <c r="AC314" s="387"/>
      <c r="AD314" s="387"/>
    </row>
    <row r="315" spans="1:30" ht="16.2" thickBot="1" x14ac:dyDescent="0.35">
      <c r="A315" s="351" t="s">
        <v>7735</v>
      </c>
      <c r="B315" s="445" t="s">
        <v>7250</v>
      </c>
      <c r="C315" s="365" t="s">
        <v>6127</v>
      </c>
      <c r="D315" s="366" t="s">
        <v>6126</v>
      </c>
      <c r="E315" s="394" t="s">
        <v>4139</v>
      </c>
      <c r="F315" s="394" t="s">
        <v>7230</v>
      </c>
      <c r="G315" s="394" t="s">
        <v>7233</v>
      </c>
      <c r="H315" s="394" t="s">
        <v>7232</v>
      </c>
      <c r="I315" s="466">
        <v>300</v>
      </c>
      <c r="J315" s="471">
        <v>0.49</v>
      </c>
      <c r="K315" s="469">
        <v>1</v>
      </c>
      <c r="L315" s="384">
        <v>2</v>
      </c>
      <c r="M315" s="385" t="s">
        <v>7736</v>
      </c>
      <c r="N315" s="382" t="s">
        <v>9783</v>
      </c>
      <c r="O315" s="386">
        <v>300</v>
      </c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  <c r="AA315" s="387"/>
      <c r="AB315" s="387"/>
      <c r="AC315" s="387"/>
      <c r="AD315" s="387"/>
    </row>
    <row r="316" spans="1:30" ht="16.2" thickBot="1" x14ac:dyDescent="0.35">
      <c r="A316" s="351" t="s">
        <v>7737</v>
      </c>
      <c r="B316" s="431" t="s">
        <v>6069</v>
      </c>
      <c r="C316" s="365" t="s">
        <v>6127</v>
      </c>
      <c r="D316" s="366" t="s">
        <v>6126</v>
      </c>
      <c r="E316" s="394" t="s">
        <v>4139</v>
      </c>
      <c r="F316" s="394" t="s">
        <v>7230</v>
      </c>
      <c r="G316" s="394" t="s">
        <v>7234</v>
      </c>
      <c r="H316" s="394" t="s">
        <v>7232</v>
      </c>
      <c r="I316" s="466">
        <v>300</v>
      </c>
      <c r="J316" s="471">
        <v>0.49</v>
      </c>
      <c r="K316" s="469">
        <v>1</v>
      </c>
      <c r="L316" s="384">
        <v>2</v>
      </c>
      <c r="M316" s="385" t="s">
        <v>7738</v>
      </c>
      <c r="N316" s="382" t="s">
        <v>9783</v>
      </c>
      <c r="O316" s="386">
        <v>300</v>
      </c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  <c r="AA316" s="387"/>
      <c r="AB316" s="387"/>
      <c r="AC316" s="387"/>
      <c r="AD316" s="387"/>
    </row>
    <row r="317" spans="1:30" ht="16.2" thickBot="1" x14ac:dyDescent="0.35">
      <c r="A317" s="351" t="s">
        <v>9541</v>
      </c>
      <c r="B317" s="422" t="s">
        <v>1106</v>
      </c>
      <c r="C317" s="365" t="s">
        <v>6127</v>
      </c>
      <c r="D317" s="366" t="s">
        <v>6126</v>
      </c>
      <c r="E317" s="394" t="s">
        <v>4139</v>
      </c>
      <c r="F317" s="394" t="s">
        <v>7230</v>
      </c>
      <c r="G317" s="394" t="s">
        <v>7234</v>
      </c>
      <c r="H317" s="394" t="s">
        <v>7232</v>
      </c>
      <c r="I317" s="466">
        <v>700</v>
      </c>
      <c r="J317" s="471">
        <v>0.99</v>
      </c>
      <c r="K317" s="469">
        <v>2</v>
      </c>
      <c r="L317" s="384">
        <v>2</v>
      </c>
      <c r="M317" s="385" t="s">
        <v>9542</v>
      </c>
      <c r="N317" s="382" t="s">
        <v>9801</v>
      </c>
      <c r="O317" s="463" t="s">
        <v>9828</v>
      </c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  <c r="AA317" s="387"/>
      <c r="AB317" s="387"/>
      <c r="AC317" s="387"/>
      <c r="AD317" s="387"/>
    </row>
    <row r="318" spans="1:30" ht="16.2" thickBot="1" x14ac:dyDescent="0.35">
      <c r="A318" s="351" t="s">
        <v>7739</v>
      </c>
      <c r="B318" s="433" t="s">
        <v>1107</v>
      </c>
      <c r="C318" s="365" t="s">
        <v>6127</v>
      </c>
      <c r="D318" s="366" t="s">
        <v>6126</v>
      </c>
      <c r="E318" s="394" t="s">
        <v>4139</v>
      </c>
      <c r="F318" s="394" t="s">
        <v>7230</v>
      </c>
      <c r="G318" s="394" t="s">
        <v>7233</v>
      </c>
      <c r="H318" s="394" t="s">
        <v>7232</v>
      </c>
      <c r="I318" s="466">
        <v>500</v>
      </c>
      <c r="J318" s="471">
        <v>0.75</v>
      </c>
      <c r="K318" s="469">
        <v>1</v>
      </c>
      <c r="L318" s="384">
        <v>2</v>
      </c>
      <c r="M318" s="385" t="s">
        <v>7740</v>
      </c>
      <c r="N318" s="382" t="s">
        <v>9800</v>
      </c>
      <c r="O318" s="386">
        <v>500</v>
      </c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  <c r="AA318" s="387"/>
      <c r="AB318" s="387"/>
      <c r="AC318" s="387"/>
      <c r="AD318" s="387"/>
    </row>
    <row r="319" spans="1:30" ht="16.2" thickBot="1" x14ac:dyDescent="0.35">
      <c r="A319" s="351" t="s">
        <v>7741</v>
      </c>
      <c r="B319" s="425" t="s">
        <v>1108</v>
      </c>
      <c r="C319" s="365" t="s">
        <v>6127</v>
      </c>
      <c r="D319" s="366" t="s">
        <v>6126</v>
      </c>
      <c r="E319" s="394" t="s">
        <v>4139</v>
      </c>
      <c r="F319" s="394" t="s">
        <v>7230</v>
      </c>
      <c r="G319" s="394" t="s">
        <v>7233</v>
      </c>
      <c r="H319" s="394" t="s">
        <v>7232</v>
      </c>
      <c r="I319" s="466">
        <v>300</v>
      </c>
      <c r="J319" s="471">
        <v>0.49</v>
      </c>
      <c r="K319" s="469">
        <v>3</v>
      </c>
      <c r="L319" s="384">
        <v>2</v>
      </c>
      <c r="M319" s="385" t="s">
        <v>7742</v>
      </c>
      <c r="N319" s="382" t="s">
        <v>9784</v>
      </c>
      <c r="O319" s="386">
        <v>900</v>
      </c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  <c r="AA319" s="387"/>
      <c r="AB319" s="387"/>
      <c r="AC319" s="387"/>
      <c r="AD319" s="387"/>
    </row>
    <row r="320" spans="1:30" ht="16.2" thickBot="1" x14ac:dyDescent="0.35">
      <c r="A320" s="351" t="s">
        <v>7741</v>
      </c>
      <c r="B320" s="425" t="s">
        <v>1108</v>
      </c>
      <c r="C320" s="365" t="s">
        <v>6127</v>
      </c>
      <c r="D320" s="366" t="s">
        <v>6126</v>
      </c>
      <c r="E320" s="394" t="s">
        <v>4139</v>
      </c>
      <c r="F320" s="394" t="s">
        <v>7230</v>
      </c>
      <c r="G320" s="394" t="s">
        <v>7234</v>
      </c>
      <c r="H320" s="394" t="s">
        <v>7232</v>
      </c>
      <c r="I320" s="466">
        <v>300</v>
      </c>
      <c r="J320" s="471">
        <v>0.49</v>
      </c>
      <c r="K320" s="469">
        <v>1</v>
      </c>
      <c r="L320" s="384">
        <v>2</v>
      </c>
      <c r="M320" s="385" t="s">
        <v>7742</v>
      </c>
      <c r="N320" s="382" t="s">
        <v>9783</v>
      </c>
      <c r="O320" s="386">
        <v>300</v>
      </c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  <c r="AA320" s="387"/>
      <c r="AB320" s="387"/>
      <c r="AC320" s="387"/>
      <c r="AD320" s="387"/>
    </row>
    <row r="321" spans="1:30" ht="16.2" thickBot="1" x14ac:dyDescent="0.35">
      <c r="A321" s="351" t="s">
        <v>378</v>
      </c>
      <c r="B321" s="409" t="s">
        <v>6108</v>
      </c>
      <c r="C321" s="365" t="s">
        <v>6127</v>
      </c>
      <c r="D321" s="366" t="s">
        <v>6126</v>
      </c>
      <c r="E321" s="394" t="s">
        <v>4139</v>
      </c>
      <c r="F321" s="394" t="s">
        <v>7230</v>
      </c>
      <c r="G321" s="394" t="s">
        <v>7233</v>
      </c>
      <c r="H321" s="394" t="s">
        <v>7232</v>
      </c>
      <c r="I321" s="466">
        <v>300</v>
      </c>
      <c r="J321" s="471">
        <v>0.49</v>
      </c>
      <c r="K321" s="469">
        <v>1</v>
      </c>
      <c r="L321" s="384">
        <v>2</v>
      </c>
      <c r="M321" s="385" t="s">
        <v>7743</v>
      </c>
      <c r="N321" s="382" t="s">
        <v>9783</v>
      </c>
      <c r="O321" s="386">
        <v>300</v>
      </c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  <c r="AA321" s="387"/>
      <c r="AB321" s="387"/>
      <c r="AC321" s="387"/>
      <c r="AD321" s="387"/>
    </row>
    <row r="322" spans="1:30" ht="16.2" thickBot="1" x14ac:dyDescent="0.35">
      <c r="A322" s="351" t="s">
        <v>7744</v>
      </c>
      <c r="B322" s="398" t="s">
        <v>6082</v>
      </c>
      <c r="C322" s="365" t="s">
        <v>6127</v>
      </c>
      <c r="D322" s="366" t="s">
        <v>6126</v>
      </c>
      <c r="E322" s="394" t="s">
        <v>4139</v>
      </c>
      <c r="F322" s="394" t="s">
        <v>7230</v>
      </c>
      <c r="G322" s="394" t="s">
        <v>7233</v>
      </c>
      <c r="H322" s="394" t="s">
        <v>7232</v>
      </c>
      <c r="I322" s="466">
        <v>300</v>
      </c>
      <c r="J322" s="471">
        <v>0.49</v>
      </c>
      <c r="K322" s="469">
        <v>1</v>
      </c>
      <c r="L322" s="384">
        <v>2</v>
      </c>
      <c r="M322" s="385" t="s">
        <v>7745</v>
      </c>
      <c r="N322" s="382" t="s">
        <v>9783</v>
      </c>
      <c r="O322" s="386">
        <v>300</v>
      </c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  <c r="AA322" s="387"/>
      <c r="AB322" s="387"/>
      <c r="AC322" s="387"/>
      <c r="AD322" s="387"/>
    </row>
    <row r="323" spans="1:30" ht="16.2" thickBot="1" x14ac:dyDescent="0.35">
      <c r="A323" s="351" t="s">
        <v>7746</v>
      </c>
      <c r="B323" s="428" t="s">
        <v>6891</v>
      </c>
      <c r="C323" s="365" t="s">
        <v>6127</v>
      </c>
      <c r="D323" s="366" t="s">
        <v>6126</v>
      </c>
      <c r="E323" s="394" t="s">
        <v>4139</v>
      </c>
      <c r="F323" s="394" t="s">
        <v>7230</v>
      </c>
      <c r="G323" s="394" t="s">
        <v>7233</v>
      </c>
      <c r="H323" s="394" t="s">
        <v>7232</v>
      </c>
      <c r="I323" s="466">
        <v>300</v>
      </c>
      <c r="J323" s="471">
        <v>0.49</v>
      </c>
      <c r="K323" s="469">
        <v>2</v>
      </c>
      <c r="L323" s="384">
        <v>2</v>
      </c>
      <c r="M323" s="385" t="s">
        <v>7747</v>
      </c>
      <c r="N323" s="382" t="s">
        <v>9790</v>
      </c>
      <c r="O323" s="386">
        <v>600</v>
      </c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  <c r="AA323" s="387"/>
      <c r="AB323" s="387"/>
      <c r="AC323" s="387"/>
      <c r="AD323" s="387"/>
    </row>
    <row r="324" spans="1:30" ht="16.2" thickBot="1" x14ac:dyDescent="0.35">
      <c r="A324" s="351" t="s">
        <v>7746</v>
      </c>
      <c r="B324" s="428" t="s">
        <v>6891</v>
      </c>
      <c r="C324" s="365" t="s">
        <v>6127</v>
      </c>
      <c r="D324" s="366" t="s">
        <v>6126</v>
      </c>
      <c r="E324" s="394" t="s">
        <v>4139</v>
      </c>
      <c r="F324" s="394" t="s">
        <v>7230</v>
      </c>
      <c r="G324" s="394" t="s">
        <v>7234</v>
      </c>
      <c r="H324" s="394" t="s">
        <v>7232</v>
      </c>
      <c r="I324" s="466">
        <v>300</v>
      </c>
      <c r="J324" s="471">
        <v>0.49</v>
      </c>
      <c r="K324" s="469">
        <v>1</v>
      </c>
      <c r="L324" s="384">
        <v>2</v>
      </c>
      <c r="M324" s="385" t="s">
        <v>7747</v>
      </c>
      <c r="N324" s="382" t="s">
        <v>9783</v>
      </c>
      <c r="O324" s="386">
        <v>300</v>
      </c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  <c r="AA324" s="387"/>
      <c r="AB324" s="387"/>
      <c r="AC324" s="387"/>
      <c r="AD324" s="387"/>
    </row>
    <row r="325" spans="1:30" ht="16.2" thickBot="1" x14ac:dyDescent="0.35">
      <c r="A325" s="351" t="s">
        <v>7748</v>
      </c>
      <c r="B325" s="414" t="s">
        <v>1119</v>
      </c>
      <c r="C325" s="365" t="s">
        <v>6127</v>
      </c>
      <c r="D325" s="366" t="s">
        <v>6126</v>
      </c>
      <c r="E325" s="394" t="s">
        <v>4139</v>
      </c>
      <c r="F325" s="394" t="s">
        <v>7230</v>
      </c>
      <c r="G325" s="394" t="s">
        <v>7233</v>
      </c>
      <c r="H325" s="394" t="s">
        <v>7232</v>
      </c>
      <c r="I325" s="466">
        <v>300</v>
      </c>
      <c r="J325" s="471">
        <v>0.49</v>
      </c>
      <c r="K325" s="469">
        <v>2</v>
      </c>
      <c r="L325" s="384">
        <v>2</v>
      </c>
      <c r="M325" s="385" t="s">
        <v>7749</v>
      </c>
      <c r="N325" s="382" t="s">
        <v>9790</v>
      </c>
      <c r="O325" s="386">
        <v>600</v>
      </c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  <c r="AA325" s="387"/>
      <c r="AB325" s="387"/>
      <c r="AC325" s="387"/>
      <c r="AD325" s="387"/>
    </row>
    <row r="326" spans="1:30" ht="16.2" thickBot="1" x14ac:dyDescent="0.35">
      <c r="A326" s="351" t="s">
        <v>7752</v>
      </c>
      <c r="B326" s="424" t="s">
        <v>6096</v>
      </c>
      <c r="C326" s="365" t="s">
        <v>6127</v>
      </c>
      <c r="D326" s="366" t="s">
        <v>6126</v>
      </c>
      <c r="E326" s="394" t="s">
        <v>4139</v>
      </c>
      <c r="F326" s="394" t="s">
        <v>7235</v>
      </c>
      <c r="G326" s="394" t="s">
        <v>7233</v>
      </c>
      <c r="H326" s="394" t="s">
        <v>7232</v>
      </c>
      <c r="I326" s="466">
        <v>500</v>
      </c>
      <c r="J326" s="471">
        <v>0.75</v>
      </c>
      <c r="K326" s="469">
        <v>1</v>
      </c>
      <c r="L326" s="384">
        <v>2</v>
      </c>
      <c r="M326" s="385" t="s">
        <v>7753</v>
      </c>
      <c r="N326" s="382" t="s">
        <v>9800</v>
      </c>
      <c r="O326" s="386">
        <v>500</v>
      </c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  <c r="AA326" s="387"/>
      <c r="AB326" s="387"/>
      <c r="AC326" s="387"/>
      <c r="AD326" s="387"/>
    </row>
    <row r="327" spans="1:30" ht="16.2" thickBot="1" x14ac:dyDescent="0.35">
      <c r="A327" s="351" t="s">
        <v>7752</v>
      </c>
      <c r="B327" s="424" t="s">
        <v>6096</v>
      </c>
      <c r="C327" s="365" t="s">
        <v>6127</v>
      </c>
      <c r="D327" s="366" t="s">
        <v>6126</v>
      </c>
      <c r="E327" s="394" t="s">
        <v>4139</v>
      </c>
      <c r="F327" s="394" t="s">
        <v>7230</v>
      </c>
      <c r="G327" s="394" t="s">
        <v>7233</v>
      </c>
      <c r="H327" s="394" t="s">
        <v>7232</v>
      </c>
      <c r="I327" s="466">
        <v>300</v>
      </c>
      <c r="J327" s="471">
        <v>0.49</v>
      </c>
      <c r="K327" s="469">
        <v>8</v>
      </c>
      <c r="L327" s="384">
        <v>2</v>
      </c>
      <c r="M327" s="385" t="s">
        <v>7754</v>
      </c>
      <c r="N327" s="382" t="s">
        <v>9814</v>
      </c>
      <c r="O327" s="383">
        <v>2.4</v>
      </c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  <c r="AA327" s="387"/>
      <c r="AB327" s="387"/>
      <c r="AC327" s="387"/>
      <c r="AD327" s="387"/>
    </row>
    <row r="328" spans="1:30" ht="16.2" thickBot="1" x14ac:dyDescent="0.35">
      <c r="A328" s="351" t="s">
        <v>7755</v>
      </c>
      <c r="B328" s="424" t="s">
        <v>6096</v>
      </c>
      <c r="C328" s="365" t="s">
        <v>6127</v>
      </c>
      <c r="D328" s="366" t="s">
        <v>6126</v>
      </c>
      <c r="E328" s="394" t="s">
        <v>4139</v>
      </c>
      <c r="F328" s="394" t="s">
        <v>7230</v>
      </c>
      <c r="G328" s="394" t="s">
        <v>7233</v>
      </c>
      <c r="H328" s="394" t="s">
        <v>7232</v>
      </c>
      <c r="I328" s="466">
        <v>300</v>
      </c>
      <c r="J328" s="471">
        <v>0.49</v>
      </c>
      <c r="K328" s="469">
        <v>3</v>
      </c>
      <c r="L328" s="384">
        <v>2</v>
      </c>
      <c r="M328" s="385" t="s">
        <v>7756</v>
      </c>
      <c r="N328" s="382" t="s">
        <v>9784</v>
      </c>
      <c r="O328" s="386">
        <v>900</v>
      </c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  <c r="AA328" s="387"/>
      <c r="AB328" s="387"/>
      <c r="AC328" s="387"/>
      <c r="AD328" s="387"/>
    </row>
    <row r="329" spans="1:30" ht="16.2" thickBot="1" x14ac:dyDescent="0.35">
      <c r="A329" s="351" t="s">
        <v>7757</v>
      </c>
      <c r="B329" s="416" t="s">
        <v>6064</v>
      </c>
      <c r="C329" s="365" t="s">
        <v>6127</v>
      </c>
      <c r="D329" s="366" t="s">
        <v>6126</v>
      </c>
      <c r="E329" s="394" t="s">
        <v>4139</v>
      </c>
      <c r="F329" s="394" t="s">
        <v>7230</v>
      </c>
      <c r="G329" s="394" t="s">
        <v>7233</v>
      </c>
      <c r="H329" s="394" t="s">
        <v>7232</v>
      </c>
      <c r="I329" s="466">
        <v>300</v>
      </c>
      <c r="J329" s="471">
        <v>0.49</v>
      </c>
      <c r="K329" s="469">
        <v>2</v>
      </c>
      <c r="L329" s="384">
        <v>2</v>
      </c>
      <c r="M329" s="385" t="s">
        <v>7758</v>
      </c>
      <c r="N329" s="382" t="s">
        <v>9790</v>
      </c>
      <c r="O329" s="386">
        <v>600</v>
      </c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  <c r="AA329" s="387"/>
      <c r="AB329" s="387"/>
      <c r="AC329" s="387"/>
      <c r="AD329" s="387"/>
    </row>
    <row r="330" spans="1:30" ht="16.2" thickBot="1" x14ac:dyDescent="0.35">
      <c r="A330" s="351" t="s">
        <v>580</v>
      </c>
      <c r="B330" s="398" t="s">
        <v>6871</v>
      </c>
      <c r="C330" s="365" t="s">
        <v>6127</v>
      </c>
      <c r="D330" s="366" t="s">
        <v>6126</v>
      </c>
      <c r="E330" s="394" t="s">
        <v>4139</v>
      </c>
      <c r="F330" s="394" t="s">
        <v>7230</v>
      </c>
      <c r="G330" s="394" t="s">
        <v>7233</v>
      </c>
      <c r="H330" s="394" t="s">
        <v>7232</v>
      </c>
      <c r="I330" s="466">
        <v>300</v>
      </c>
      <c r="J330" s="471">
        <v>0.49</v>
      </c>
      <c r="K330" s="469">
        <v>1</v>
      </c>
      <c r="L330" s="384">
        <v>2</v>
      </c>
      <c r="M330" s="385" t="s">
        <v>7759</v>
      </c>
      <c r="N330" s="382" t="s">
        <v>9783</v>
      </c>
      <c r="O330" s="386">
        <v>300</v>
      </c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  <c r="AA330" s="387"/>
      <c r="AB330" s="387"/>
      <c r="AC330" s="387"/>
      <c r="AD330" s="387"/>
    </row>
    <row r="331" spans="1:30" ht="16.2" thickBot="1" x14ac:dyDescent="0.35">
      <c r="A331" s="351" t="s">
        <v>580</v>
      </c>
      <c r="B331" s="398" t="s">
        <v>6871</v>
      </c>
      <c r="C331" s="365" t="s">
        <v>6127</v>
      </c>
      <c r="D331" s="366" t="s">
        <v>6126</v>
      </c>
      <c r="E331" s="394" t="s">
        <v>4139</v>
      </c>
      <c r="F331" s="394" t="s">
        <v>7230</v>
      </c>
      <c r="G331" s="394" t="s">
        <v>7234</v>
      </c>
      <c r="H331" s="394" t="s">
        <v>7232</v>
      </c>
      <c r="I331" s="466">
        <v>300</v>
      </c>
      <c r="J331" s="471">
        <v>0.49</v>
      </c>
      <c r="K331" s="469">
        <v>3</v>
      </c>
      <c r="L331" s="384">
        <v>2</v>
      </c>
      <c r="M331" s="385" t="s">
        <v>7759</v>
      </c>
      <c r="N331" s="382" t="s">
        <v>9784</v>
      </c>
      <c r="O331" s="386">
        <v>900</v>
      </c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  <c r="AA331" s="387"/>
      <c r="AB331" s="387"/>
      <c r="AC331" s="387"/>
      <c r="AD331" s="387"/>
    </row>
    <row r="332" spans="1:30" ht="16.2" thickBot="1" x14ac:dyDescent="0.35">
      <c r="A332" s="351" t="s">
        <v>7760</v>
      </c>
      <c r="B332" s="398" t="s">
        <v>6871</v>
      </c>
      <c r="C332" s="365" t="s">
        <v>6127</v>
      </c>
      <c r="D332" s="366" t="s">
        <v>6126</v>
      </c>
      <c r="E332" s="394" t="s">
        <v>4139</v>
      </c>
      <c r="F332" s="394" t="s">
        <v>7230</v>
      </c>
      <c r="G332" s="394" t="s">
        <v>7233</v>
      </c>
      <c r="H332" s="394" t="s">
        <v>7232</v>
      </c>
      <c r="I332" s="466">
        <v>300</v>
      </c>
      <c r="J332" s="471">
        <v>0.49</v>
      </c>
      <c r="K332" s="469">
        <v>2</v>
      </c>
      <c r="L332" s="384">
        <v>2</v>
      </c>
      <c r="M332" s="385" t="s">
        <v>7761</v>
      </c>
      <c r="N332" s="382" t="s">
        <v>9790</v>
      </c>
      <c r="O332" s="386">
        <v>600</v>
      </c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  <c r="AA332" s="387"/>
      <c r="AB332" s="387"/>
      <c r="AC332" s="387"/>
      <c r="AD332" s="387"/>
    </row>
    <row r="333" spans="1:30" ht="16.2" thickBot="1" x14ac:dyDescent="0.35">
      <c r="A333" s="351" t="s">
        <v>7762</v>
      </c>
      <c r="B333" s="418" t="s">
        <v>6873</v>
      </c>
      <c r="C333" s="365" t="s">
        <v>6127</v>
      </c>
      <c r="D333" s="366" t="s">
        <v>6126</v>
      </c>
      <c r="E333" s="394" t="s">
        <v>4139</v>
      </c>
      <c r="F333" s="394" t="s">
        <v>7230</v>
      </c>
      <c r="G333" s="394" t="s">
        <v>7233</v>
      </c>
      <c r="H333" s="394" t="s">
        <v>7232</v>
      </c>
      <c r="I333" s="466">
        <v>300</v>
      </c>
      <c r="J333" s="471">
        <v>0.49</v>
      </c>
      <c r="K333" s="469">
        <v>2</v>
      </c>
      <c r="L333" s="384">
        <v>2</v>
      </c>
      <c r="M333" s="385" t="s">
        <v>7763</v>
      </c>
      <c r="N333" s="382" t="s">
        <v>9790</v>
      </c>
      <c r="O333" s="386">
        <v>600</v>
      </c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  <c r="AA333" s="387"/>
      <c r="AB333" s="387"/>
      <c r="AC333" s="387"/>
      <c r="AD333" s="387"/>
    </row>
    <row r="334" spans="1:30" ht="16.2" thickBot="1" x14ac:dyDescent="0.35">
      <c r="A334" s="351" t="s">
        <v>7764</v>
      </c>
      <c r="B334" s="408" t="s">
        <v>1134</v>
      </c>
      <c r="C334" s="365" t="s">
        <v>6127</v>
      </c>
      <c r="D334" s="366" t="s">
        <v>6126</v>
      </c>
      <c r="E334" s="394" t="s">
        <v>4139</v>
      </c>
      <c r="F334" s="394" t="s">
        <v>9544</v>
      </c>
      <c r="G334" s="394" t="s">
        <v>7233</v>
      </c>
      <c r="H334" s="394" t="s">
        <v>7232</v>
      </c>
      <c r="I334" s="466">
        <v>300</v>
      </c>
      <c r="J334" s="471">
        <v>0.49</v>
      </c>
      <c r="K334" s="469">
        <v>1</v>
      </c>
      <c r="L334" s="384">
        <v>2</v>
      </c>
      <c r="M334" s="385" t="s">
        <v>7765</v>
      </c>
      <c r="N334" s="382" t="s">
        <v>9783</v>
      </c>
      <c r="O334" s="386">
        <v>300</v>
      </c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  <c r="AA334" s="387"/>
      <c r="AB334" s="387"/>
      <c r="AC334" s="387"/>
      <c r="AD334" s="387"/>
    </row>
    <row r="335" spans="1:30" ht="16.2" thickBot="1" x14ac:dyDescent="0.35">
      <c r="A335" s="351" t="s">
        <v>7764</v>
      </c>
      <c r="B335" s="408" t="s">
        <v>1134</v>
      </c>
      <c r="C335" s="365" t="s">
        <v>6127</v>
      </c>
      <c r="D335" s="366" t="s">
        <v>6126</v>
      </c>
      <c r="E335" s="394" t="s">
        <v>4139</v>
      </c>
      <c r="F335" s="394" t="s">
        <v>7230</v>
      </c>
      <c r="G335" s="394" t="s">
        <v>7233</v>
      </c>
      <c r="H335" s="394" t="s">
        <v>7232</v>
      </c>
      <c r="I335" s="466">
        <v>300</v>
      </c>
      <c r="J335" s="471">
        <v>0.49</v>
      </c>
      <c r="K335" s="469">
        <v>13</v>
      </c>
      <c r="L335" s="384">
        <v>2</v>
      </c>
      <c r="M335" s="385" t="s">
        <v>7766</v>
      </c>
      <c r="N335" s="382" t="s">
        <v>9829</v>
      </c>
      <c r="O335" s="383">
        <v>3.9</v>
      </c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  <c r="AA335" s="387"/>
      <c r="AB335" s="387"/>
      <c r="AC335" s="387"/>
      <c r="AD335" s="387"/>
    </row>
    <row r="336" spans="1:30" ht="16.2" thickBot="1" x14ac:dyDescent="0.35">
      <c r="A336" s="351" t="s">
        <v>7764</v>
      </c>
      <c r="B336" s="408" t="s">
        <v>1134</v>
      </c>
      <c r="C336" s="365" t="s">
        <v>6127</v>
      </c>
      <c r="D336" s="366" t="s">
        <v>6126</v>
      </c>
      <c r="E336" s="394" t="s">
        <v>4139</v>
      </c>
      <c r="F336" s="394" t="s">
        <v>7230</v>
      </c>
      <c r="G336" s="394" t="s">
        <v>7234</v>
      </c>
      <c r="H336" s="394" t="s">
        <v>7232</v>
      </c>
      <c r="I336" s="466">
        <v>300</v>
      </c>
      <c r="J336" s="471">
        <v>0.49</v>
      </c>
      <c r="K336" s="469">
        <v>1</v>
      </c>
      <c r="L336" s="384">
        <v>2</v>
      </c>
      <c r="M336" s="385" t="s">
        <v>9543</v>
      </c>
      <c r="N336" s="382" t="s">
        <v>9783</v>
      </c>
      <c r="O336" s="386">
        <v>700</v>
      </c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  <c r="AA336" s="387"/>
      <c r="AB336" s="387"/>
      <c r="AC336" s="387"/>
      <c r="AD336" s="387"/>
    </row>
    <row r="337" spans="1:30" ht="16.2" thickBot="1" x14ac:dyDescent="0.35">
      <c r="A337" s="351" t="s">
        <v>7768</v>
      </c>
      <c r="B337" s="408" t="s">
        <v>1134</v>
      </c>
      <c r="C337" s="365" t="s">
        <v>6127</v>
      </c>
      <c r="D337" s="366" t="s">
        <v>6126</v>
      </c>
      <c r="E337" s="394" t="s">
        <v>4139</v>
      </c>
      <c r="F337" s="394" t="s">
        <v>7230</v>
      </c>
      <c r="G337" s="394" t="s">
        <v>7233</v>
      </c>
      <c r="H337" s="394" t="s">
        <v>7232</v>
      </c>
      <c r="I337" s="466">
        <v>300</v>
      </c>
      <c r="J337" s="471">
        <v>0.49</v>
      </c>
      <c r="K337" s="469">
        <v>2</v>
      </c>
      <c r="L337" s="384">
        <v>2</v>
      </c>
      <c r="M337" s="385" t="s">
        <v>7769</v>
      </c>
      <c r="N337" s="382" t="s">
        <v>9790</v>
      </c>
      <c r="O337" s="386">
        <v>600</v>
      </c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  <c r="AA337" s="387"/>
      <c r="AB337" s="387"/>
      <c r="AC337" s="387"/>
      <c r="AD337" s="387"/>
    </row>
    <row r="338" spans="1:30" ht="16.2" thickBot="1" x14ac:dyDescent="0.35">
      <c r="A338" s="351" t="s">
        <v>7768</v>
      </c>
      <c r="B338" s="408" t="s">
        <v>1134</v>
      </c>
      <c r="C338" s="365" t="s">
        <v>6127</v>
      </c>
      <c r="D338" s="366" t="s">
        <v>6126</v>
      </c>
      <c r="E338" s="394" t="s">
        <v>4139</v>
      </c>
      <c r="F338" s="394" t="s">
        <v>7230</v>
      </c>
      <c r="G338" s="394" t="s">
        <v>7234</v>
      </c>
      <c r="H338" s="394" t="s">
        <v>7232</v>
      </c>
      <c r="I338" s="466">
        <v>300</v>
      </c>
      <c r="J338" s="471">
        <v>0.49</v>
      </c>
      <c r="K338" s="469">
        <v>2</v>
      </c>
      <c r="L338" s="384">
        <v>2</v>
      </c>
      <c r="M338" s="385" t="s">
        <v>7769</v>
      </c>
      <c r="N338" s="382" t="s">
        <v>9790</v>
      </c>
      <c r="O338" s="386">
        <v>600</v>
      </c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  <c r="AA338" s="387"/>
      <c r="AB338" s="387"/>
      <c r="AC338" s="387"/>
      <c r="AD338" s="387"/>
    </row>
    <row r="339" spans="1:30" ht="16.2" thickBot="1" x14ac:dyDescent="0.35">
      <c r="A339" s="351" t="s">
        <v>2544</v>
      </c>
      <c r="B339" s="409" t="s">
        <v>6076</v>
      </c>
      <c r="C339" s="365" t="s">
        <v>6127</v>
      </c>
      <c r="D339" s="366" t="s">
        <v>6126</v>
      </c>
      <c r="E339" s="394" t="s">
        <v>4139</v>
      </c>
      <c r="F339" s="394" t="s">
        <v>9544</v>
      </c>
      <c r="G339" s="394" t="s">
        <v>7233</v>
      </c>
      <c r="H339" s="394" t="s">
        <v>7232</v>
      </c>
      <c r="I339" s="467">
        <v>1.4</v>
      </c>
      <c r="J339" s="471">
        <v>1.99</v>
      </c>
      <c r="K339" s="469">
        <v>1</v>
      </c>
      <c r="L339" s="384">
        <v>2</v>
      </c>
      <c r="M339" s="385" t="s">
        <v>9545</v>
      </c>
      <c r="N339" s="382" t="s">
        <v>9789</v>
      </c>
      <c r="O339" s="386">
        <v>900</v>
      </c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  <c r="AA339" s="387"/>
      <c r="AB339" s="387"/>
      <c r="AC339" s="387"/>
      <c r="AD339" s="387"/>
    </row>
    <row r="340" spans="1:30" ht="16.2" thickBot="1" x14ac:dyDescent="0.35">
      <c r="A340" s="351" t="s">
        <v>7771</v>
      </c>
      <c r="B340" s="429" t="s">
        <v>6086</v>
      </c>
      <c r="C340" s="365" t="s">
        <v>6127</v>
      </c>
      <c r="D340" s="348" t="s">
        <v>6150</v>
      </c>
      <c r="E340" s="394" t="s">
        <v>4139</v>
      </c>
      <c r="F340" s="394" t="s">
        <v>9503</v>
      </c>
      <c r="G340" s="394" t="s">
        <v>7234</v>
      </c>
      <c r="H340" s="394" t="s">
        <v>7232</v>
      </c>
      <c r="I340" s="467">
        <v>1</v>
      </c>
      <c r="J340" s="471">
        <v>0.99</v>
      </c>
      <c r="K340" s="469">
        <v>1</v>
      </c>
      <c r="L340" s="384">
        <v>2</v>
      </c>
      <c r="M340" s="385" t="s">
        <v>7772</v>
      </c>
      <c r="N340" s="382" t="s">
        <v>9806</v>
      </c>
      <c r="O340" s="383">
        <v>1</v>
      </c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  <c r="AA340" s="387"/>
      <c r="AB340" s="387"/>
      <c r="AC340" s="387"/>
      <c r="AD340" s="387"/>
    </row>
    <row r="341" spans="1:30" ht="16.2" thickBot="1" x14ac:dyDescent="0.35">
      <c r="A341" s="351" t="s">
        <v>7774</v>
      </c>
      <c r="B341" s="410" t="s">
        <v>6055</v>
      </c>
      <c r="C341" s="365" t="s">
        <v>6127</v>
      </c>
      <c r="D341" s="366" t="s">
        <v>6126</v>
      </c>
      <c r="E341" s="394" t="s">
        <v>4139</v>
      </c>
      <c r="F341" s="394" t="s">
        <v>7230</v>
      </c>
      <c r="G341" s="394" t="s">
        <v>7233</v>
      </c>
      <c r="H341" s="394" t="s">
        <v>7232</v>
      </c>
      <c r="I341" s="466">
        <v>300</v>
      </c>
      <c r="J341" s="471">
        <v>0.49</v>
      </c>
      <c r="K341" s="469">
        <v>3</v>
      </c>
      <c r="L341" s="384">
        <v>2</v>
      </c>
      <c r="M341" s="385" t="s">
        <v>7775</v>
      </c>
      <c r="N341" s="382" t="s">
        <v>9784</v>
      </c>
      <c r="O341" s="386">
        <v>900</v>
      </c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  <c r="AA341" s="387"/>
      <c r="AB341" s="387"/>
      <c r="AC341" s="387"/>
      <c r="AD341" s="387"/>
    </row>
    <row r="342" spans="1:30" ht="16.2" thickBot="1" x14ac:dyDescent="0.35">
      <c r="A342" s="351" t="s">
        <v>7774</v>
      </c>
      <c r="B342" s="410" t="s">
        <v>6055</v>
      </c>
      <c r="C342" s="365" t="s">
        <v>6127</v>
      </c>
      <c r="D342" s="366" t="s">
        <v>6126</v>
      </c>
      <c r="E342" s="394" t="s">
        <v>4139</v>
      </c>
      <c r="F342" s="394" t="s">
        <v>7235</v>
      </c>
      <c r="G342" s="394" t="s">
        <v>7233</v>
      </c>
      <c r="H342" s="394" t="s">
        <v>7232</v>
      </c>
      <c r="I342" s="466">
        <v>300</v>
      </c>
      <c r="J342" s="471">
        <v>0.49</v>
      </c>
      <c r="K342" s="469">
        <v>3</v>
      </c>
      <c r="L342" s="384">
        <v>2</v>
      </c>
      <c r="M342" s="385" t="s">
        <v>7776</v>
      </c>
      <c r="N342" s="382" t="s">
        <v>9784</v>
      </c>
      <c r="O342" s="386">
        <v>900</v>
      </c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  <c r="AA342" s="387"/>
      <c r="AB342" s="387"/>
      <c r="AC342" s="387"/>
      <c r="AD342" s="387"/>
    </row>
    <row r="343" spans="1:30" ht="16.2" thickBot="1" x14ac:dyDescent="0.35">
      <c r="A343" s="351" t="s">
        <v>7777</v>
      </c>
      <c r="B343" s="421" t="s">
        <v>6099</v>
      </c>
      <c r="C343" s="365" t="s">
        <v>6127</v>
      </c>
      <c r="D343" s="366" t="s">
        <v>6126</v>
      </c>
      <c r="E343" s="394" t="s">
        <v>4139</v>
      </c>
      <c r="F343" s="394" t="s">
        <v>9544</v>
      </c>
      <c r="G343" s="394" t="s">
        <v>7233</v>
      </c>
      <c r="H343" s="394" t="s">
        <v>7232</v>
      </c>
      <c r="I343" s="466">
        <v>300</v>
      </c>
      <c r="J343" s="471">
        <v>0.49</v>
      </c>
      <c r="K343" s="469">
        <v>1</v>
      </c>
      <c r="L343" s="384">
        <v>2</v>
      </c>
      <c r="M343" s="385" t="s">
        <v>7778</v>
      </c>
      <c r="N343" s="382" t="s">
        <v>9783</v>
      </c>
      <c r="O343" s="386">
        <v>300</v>
      </c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  <c r="AA343" s="387"/>
      <c r="AB343" s="387"/>
      <c r="AC343" s="387"/>
      <c r="AD343" s="387"/>
    </row>
    <row r="344" spans="1:30" ht="16.2" thickBot="1" x14ac:dyDescent="0.35">
      <c r="A344" s="351" t="s">
        <v>7777</v>
      </c>
      <c r="B344" s="421" t="s">
        <v>6099</v>
      </c>
      <c r="C344" s="365" t="s">
        <v>6127</v>
      </c>
      <c r="D344" s="366" t="s">
        <v>6126</v>
      </c>
      <c r="E344" s="394" t="s">
        <v>4139</v>
      </c>
      <c r="F344" s="394" t="s">
        <v>7230</v>
      </c>
      <c r="G344" s="394" t="s">
        <v>7233</v>
      </c>
      <c r="H344" s="394" t="s">
        <v>7232</v>
      </c>
      <c r="I344" s="466">
        <v>300</v>
      </c>
      <c r="J344" s="471">
        <v>0.49</v>
      </c>
      <c r="K344" s="469">
        <v>2</v>
      </c>
      <c r="L344" s="384">
        <v>2</v>
      </c>
      <c r="M344" s="385" t="s">
        <v>7779</v>
      </c>
      <c r="N344" s="382" t="s">
        <v>9790</v>
      </c>
      <c r="O344" s="386">
        <v>600</v>
      </c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  <c r="AA344" s="387"/>
      <c r="AB344" s="387"/>
      <c r="AC344" s="387"/>
      <c r="AD344" s="387"/>
    </row>
    <row r="345" spans="1:30" ht="16.2" thickBot="1" x14ac:dyDescent="0.35">
      <c r="A345" s="351" t="s">
        <v>7777</v>
      </c>
      <c r="B345" s="421" t="s">
        <v>6099</v>
      </c>
      <c r="C345" s="365" t="s">
        <v>6127</v>
      </c>
      <c r="D345" s="366" t="s">
        <v>6126</v>
      </c>
      <c r="E345" s="394" t="s">
        <v>4139</v>
      </c>
      <c r="F345" s="394" t="s">
        <v>7230</v>
      </c>
      <c r="G345" s="394" t="s">
        <v>7234</v>
      </c>
      <c r="H345" s="394" t="s">
        <v>7232</v>
      </c>
      <c r="I345" s="466">
        <v>300</v>
      </c>
      <c r="J345" s="471">
        <v>0.49</v>
      </c>
      <c r="K345" s="469">
        <v>1</v>
      </c>
      <c r="L345" s="384">
        <v>2</v>
      </c>
      <c r="M345" s="385" t="s">
        <v>7779</v>
      </c>
      <c r="N345" s="382" t="s">
        <v>9783</v>
      </c>
      <c r="O345" s="386">
        <v>300</v>
      </c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  <c r="AA345" s="387"/>
      <c r="AB345" s="387"/>
      <c r="AC345" s="387"/>
      <c r="AD345" s="387"/>
    </row>
    <row r="346" spans="1:30" ht="16.2" thickBot="1" x14ac:dyDescent="0.35">
      <c r="A346" s="351" t="s">
        <v>4954</v>
      </c>
      <c r="B346" s="401" t="s">
        <v>5944</v>
      </c>
      <c r="C346" s="365" t="s">
        <v>6127</v>
      </c>
      <c r="D346" s="366" t="s">
        <v>6126</v>
      </c>
      <c r="E346" s="394" t="s">
        <v>4139</v>
      </c>
      <c r="F346" s="394" t="s">
        <v>7230</v>
      </c>
      <c r="G346" s="394" t="s">
        <v>7233</v>
      </c>
      <c r="H346" s="394" t="s">
        <v>7232</v>
      </c>
      <c r="I346" s="466">
        <v>700</v>
      </c>
      <c r="J346" s="471">
        <v>0.99</v>
      </c>
      <c r="K346" s="469">
        <v>1</v>
      </c>
      <c r="L346" s="384">
        <v>2</v>
      </c>
      <c r="M346" s="385" t="s">
        <v>7782</v>
      </c>
      <c r="N346" s="382" t="s">
        <v>9798</v>
      </c>
      <c r="O346" s="386">
        <v>700</v>
      </c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  <c r="AA346" s="387"/>
      <c r="AB346" s="387"/>
      <c r="AC346" s="387"/>
      <c r="AD346" s="387"/>
    </row>
    <row r="347" spans="1:30" ht="16.2" thickBot="1" x14ac:dyDescent="0.35">
      <c r="A347" s="351" t="s">
        <v>2878</v>
      </c>
      <c r="B347" s="401" t="s">
        <v>5944</v>
      </c>
      <c r="C347" s="365" t="s">
        <v>6127</v>
      </c>
      <c r="D347" s="366" t="s">
        <v>6126</v>
      </c>
      <c r="E347" s="394" t="s">
        <v>4139</v>
      </c>
      <c r="F347" s="394" t="s">
        <v>7230</v>
      </c>
      <c r="G347" s="394" t="s">
        <v>7234</v>
      </c>
      <c r="H347" s="394" t="s">
        <v>7232</v>
      </c>
      <c r="I347" s="466">
        <v>300</v>
      </c>
      <c r="J347" s="471">
        <v>0.49</v>
      </c>
      <c r="K347" s="469">
        <v>1</v>
      </c>
      <c r="L347" s="384">
        <v>2</v>
      </c>
      <c r="M347" s="385" t="s">
        <v>7783</v>
      </c>
      <c r="N347" s="382" t="s">
        <v>9783</v>
      </c>
      <c r="O347" s="386">
        <v>300</v>
      </c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  <c r="AA347" s="387"/>
      <c r="AB347" s="387"/>
      <c r="AC347" s="387"/>
      <c r="AD347" s="387"/>
    </row>
    <row r="348" spans="1:30" ht="16.2" thickBot="1" x14ac:dyDescent="0.35">
      <c r="A348" s="351" t="s">
        <v>2878</v>
      </c>
      <c r="B348" s="401" t="s">
        <v>5944</v>
      </c>
      <c r="C348" s="365" t="s">
        <v>6127</v>
      </c>
      <c r="D348" s="366" t="s">
        <v>6126</v>
      </c>
      <c r="E348" s="394" t="s">
        <v>4139</v>
      </c>
      <c r="F348" s="394" t="s">
        <v>7230</v>
      </c>
      <c r="G348" s="394" t="s">
        <v>7233</v>
      </c>
      <c r="H348" s="394" t="s">
        <v>7232</v>
      </c>
      <c r="I348" s="466">
        <v>300</v>
      </c>
      <c r="J348" s="471">
        <v>0.49</v>
      </c>
      <c r="K348" s="469">
        <v>1</v>
      </c>
      <c r="L348" s="384">
        <v>2</v>
      </c>
      <c r="M348" s="385" t="s">
        <v>7783</v>
      </c>
      <c r="N348" s="382" t="s">
        <v>9783</v>
      </c>
      <c r="O348" s="386">
        <v>300</v>
      </c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  <c r="AA348" s="387"/>
      <c r="AB348" s="387"/>
      <c r="AC348" s="387"/>
      <c r="AD348" s="387"/>
    </row>
    <row r="349" spans="1:30" ht="16.2" thickBot="1" x14ac:dyDescent="0.35">
      <c r="A349" s="351" t="s">
        <v>7784</v>
      </c>
      <c r="B349" s="401" t="s">
        <v>5944</v>
      </c>
      <c r="C349" s="365" t="s">
        <v>6127</v>
      </c>
      <c r="D349" s="366" t="s">
        <v>6126</v>
      </c>
      <c r="E349" s="394" t="s">
        <v>4139</v>
      </c>
      <c r="F349" s="394" t="s">
        <v>7230</v>
      </c>
      <c r="G349" s="394" t="s">
        <v>7234</v>
      </c>
      <c r="H349" s="394" t="s">
        <v>7232</v>
      </c>
      <c r="I349" s="466">
        <v>700</v>
      </c>
      <c r="J349" s="471">
        <v>0.99</v>
      </c>
      <c r="K349" s="469">
        <v>1</v>
      </c>
      <c r="L349" s="384">
        <v>2</v>
      </c>
      <c r="M349" s="385" t="s">
        <v>7785</v>
      </c>
      <c r="N349" s="382" t="s">
        <v>9798</v>
      </c>
      <c r="O349" s="386">
        <v>700</v>
      </c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  <c r="AA349" s="387"/>
      <c r="AB349" s="387"/>
      <c r="AC349" s="387"/>
      <c r="AD349" s="387"/>
    </row>
    <row r="350" spans="1:30" ht="16.2" thickBot="1" x14ac:dyDescent="0.35">
      <c r="A350" s="351" t="s">
        <v>7784</v>
      </c>
      <c r="B350" s="401" t="s">
        <v>5944</v>
      </c>
      <c r="C350" s="365" t="s">
        <v>6127</v>
      </c>
      <c r="D350" s="366" t="s">
        <v>6126</v>
      </c>
      <c r="E350" s="394" t="s">
        <v>4139</v>
      </c>
      <c r="F350" s="394" t="s">
        <v>7230</v>
      </c>
      <c r="G350" s="394" t="s">
        <v>7233</v>
      </c>
      <c r="H350" s="394" t="s">
        <v>7232</v>
      </c>
      <c r="I350" s="466">
        <v>700</v>
      </c>
      <c r="J350" s="471">
        <v>0.99</v>
      </c>
      <c r="K350" s="469">
        <v>1</v>
      </c>
      <c r="L350" s="384">
        <v>2</v>
      </c>
      <c r="M350" s="385" t="s">
        <v>7785</v>
      </c>
      <c r="N350" s="382" t="s">
        <v>9798</v>
      </c>
      <c r="O350" s="386">
        <v>700</v>
      </c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  <c r="AA350" s="387"/>
      <c r="AB350" s="387"/>
      <c r="AC350" s="387"/>
      <c r="AD350" s="387"/>
    </row>
    <row r="351" spans="1:30" ht="16.2" thickBot="1" x14ac:dyDescent="0.35">
      <c r="A351" s="351" t="s">
        <v>7786</v>
      </c>
      <c r="B351" s="403" t="s">
        <v>6880</v>
      </c>
      <c r="C351" s="365" t="s">
        <v>6127</v>
      </c>
      <c r="D351" s="366" t="s">
        <v>6126</v>
      </c>
      <c r="E351" s="394" t="s">
        <v>4139</v>
      </c>
      <c r="F351" s="394" t="s">
        <v>7230</v>
      </c>
      <c r="G351" s="394" t="s">
        <v>7233</v>
      </c>
      <c r="H351" s="394" t="s">
        <v>7232</v>
      </c>
      <c r="I351" s="466">
        <v>300</v>
      </c>
      <c r="J351" s="471">
        <v>0.49</v>
      </c>
      <c r="K351" s="469">
        <v>1</v>
      </c>
      <c r="L351" s="384">
        <v>2</v>
      </c>
      <c r="M351" s="385" t="s">
        <v>7787</v>
      </c>
      <c r="N351" s="382" t="s">
        <v>9783</v>
      </c>
      <c r="O351" s="386">
        <v>300</v>
      </c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  <c r="AA351" s="387"/>
      <c r="AB351" s="387"/>
      <c r="AC351" s="387"/>
      <c r="AD351" s="387"/>
    </row>
    <row r="352" spans="1:30" ht="16.2" thickBot="1" x14ac:dyDescent="0.35">
      <c r="A352" s="351" t="s">
        <v>7790</v>
      </c>
      <c r="B352" s="404" t="s">
        <v>6073</v>
      </c>
      <c r="C352" s="365" t="s">
        <v>6127</v>
      </c>
      <c r="D352" s="366" t="s">
        <v>6126</v>
      </c>
      <c r="E352" s="394" t="s">
        <v>4139</v>
      </c>
      <c r="F352" s="394" t="s">
        <v>7230</v>
      </c>
      <c r="G352" s="394" t="s">
        <v>7233</v>
      </c>
      <c r="H352" s="394" t="s">
        <v>7232</v>
      </c>
      <c r="I352" s="466">
        <v>300</v>
      </c>
      <c r="J352" s="471">
        <v>0.49</v>
      </c>
      <c r="K352" s="469">
        <v>1</v>
      </c>
      <c r="L352" s="384">
        <v>2</v>
      </c>
      <c r="M352" s="385" t="s">
        <v>7791</v>
      </c>
      <c r="N352" s="382" t="s">
        <v>9783</v>
      </c>
      <c r="O352" s="386">
        <v>300</v>
      </c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  <c r="AA352" s="387"/>
      <c r="AB352" s="387"/>
      <c r="AC352" s="387"/>
      <c r="AD352" s="387"/>
    </row>
    <row r="353" spans="1:30" ht="16.2" thickBot="1" x14ac:dyDescent="0.35">
      <c r="A353" s="351" t="s">
        <v>7790</v>
      </c>
      <c r="B353" s="404" t="s">
        <v>6073</v>
      </c>
      <c r="C353" s="365" t="s">
        <v>6127</v>
      </c>
      <c r="D353" s="366" t="s">
        <v>6126</v>
      </c>
      <c r="E353" s="394" t="s">
        <v>4139</v>
      </c>
      <c r="F353" s="394" t="s">
        <v>7230</v>
      </c>
      <c r="G353" s="394" t="s">
        <v>7234</v>
      </c>
      <c r="H353" s="394" t="s">
        <v>7232</v>
      </c>
      <c r="I353" s="466">
        <v>300</v>
      </c>
      <c r="J353" s="471">
        <v>0.49</v>
      </c>
      <c r="K353" s="469">
        <v>1</v>
      </c>
      <c r="L353" s="384">
        <v>2</v>
      </c>
      <c r="M353" s="385" t="s">
        <v>7791</v>
      </c>
      <c r="N353" s="382" t="s">
        <v>9783</v>
      </c>
      <c r="O353" s="386">
        <v>300</v>
      </c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  <c r="AA353" s="387"/>
      <c r="AB353" s="387"/>
      <c r="AC353" s="387"/>
      <c r="AD353" s="387"/>
    </row>
    <row r="354" spans="1:30" ht="16.2" thickBot="1" x14ac:dyDescent="0.35">
      <c r="A354" s="351" t="s">
        <v>7792</v>
      </c>
      <c r="B354" s="396" t="s">
        <v>6110</v>
      </c>
      <c r="C354" s="365" t="s">
        <v>6127</v>
      </c>
      <c r="D354" s="366" t="s">
        <v>6126</v>
      </c>
      <c r="E354" s="394" t="s">
        <v>4139</v>
      </c>
      <c r="F354" s="394" t="s">
        <v>7230</v>
      </c>
      <c r="G354" s="394" t="s">
        <v>7234</v>
      </c>
      <c r="H354" s="394" t="s">
        <v>7232</v>
      </c>
      <c r="I354" s="466">
        <v>300</v>
      </c>
      <c r="J354" s="471">
        <v>0.49</v>
      </c>
      <c r="K354" s="469">
        <v>1</v>
      </c>
      <c r="L354" s="384">
        <v>2</v>
      </c>
      <c r="M354" s="385" t="s">
        <v>7793</v>
      </c>
      <c r="N354" s="382" t="s">
        <v>9783</v>
      </c>
      <c r="O354" s="386">
        <v>300</v>
      </c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  <c r="AA354" s="387"/>
      <c r="AB354" s="387"/>
      <c r="AC354" s="387"/>
      <c r="AD354" s="387"/>
    </row>
    <row r="355" spans="1:30" ht="31.8" thickBot="1" x14ac:dyDescent="0.35">
      <c r="A355" s="351" t="s">
        <v>9546</v>
      </c>
      <c r="B355" s="413" t="s">
        <v>7169</v>
      </c>
      <c r="C355" s="365" t="s">
        <v>6127</v>
      </c>
      <c r="D355" s="366" t="s">
        <v>6126</v>
      </c>
      <c r="E355" s="394" t="s">
        <v>4139</v>
      </c>
      <c r="F355" s="394" t="s">
        <v>7230</v>
      </c>
      <c r="G355" s="394" t="s">
        <v>7234</v>
      </c>
      <c r="H355" s="394" t="s">
        <v>7232</v>
      </c>
      <c r="I355" s="467">
        <v>1</v>
      </c>
      <c r="J355" s="471">
        <v>0.99</v>
      </c>
      <c r="K355" s="469">
        <v>1</v>
      </c>
      <c r="L355" s="384">
        <v>2</v>
      </c>
      <c r="M355" s="385" t="s">
        <v>9547</v>
      </c>
      <c r="N355" s="382" t="s">
        <v>9806</v>
      </c>
      <c r="O355" s="383">
        <v>1</v>
      </c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  <c r="AA355" s="387"/>
      <c r="AB355" s="387"/>
      <c r="AC355" s="387"/>
      <c r="AD355" s="387"/>
    </row>
    <row r="356" spans="1:30" ht="16.2" thickBot="1" x14ac:dyDescent="0.35">
      <c r="A356" s="351" t="s">
        <v>5327</v>
      </c>
      <c r="B356" s="413" t="s">
        <v>7170</v>
      </c>
      <c r="C356" s="365" t="s">
        <v>6127</v>
      </c>
      <c r="D356" s="366" t="s">
        <v>6126</v>
      </c>
      <c r="E356" s="394" t="s">
        <v>4139</v>
      </c>
      <c r="F356" s="394" t="s">
        <v>7235</v>
      </c>
      <c r="G356" s="394" t="s">
        <v>7234</v>
      </c>
      <c r="H356" s="394" t="s">
        <v>7232</v>
      </c>
      <c r="I356" s="466">
        <v>500</v>
      </c>
      <c r="J356" s="471">
        <v>1.49</v>
      </c>
      <c r="K356" s="469">
        <v>1</v>
      </c>
      <c r="L356" s="384">
        <v>2</v>
      </c>
      <c r="M356" s="385" t="s">
        <v>7794</v>
      </c>
      <c r="N356" s="382" t="s">
        <v>9800</v>
      </c>
      <c r="O356" s="386">
        <v>500</v>
      </c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  <c r="AA356" s="387"/>
      <c r="AB356" s="387"/>
      <c r="AC356" s="387"/>
      <c r="AD356" s="387"/>
    </row>
    <row r="357" spans="1:30" ht="16.2" thickBot="1" x14ac:dyDescent="0.35">
      <c r="A357" s="351" t="s">
        <v>9548</v>
      </c>
      <c r="B357" s="408" t="s">
        <v>9534</v>
      </c>
      <c r="C357" s="365" t="s">
        <v>6127</v>
      </c>
      <c r="D357" s="366" t="s">
        <v>6126</v>
      </c>
      <c r="E357" s="394" t="s">
        <v>4139</v>
      </c>
      <c r="F357" s="394" t="s">
        <v>7230</v>
      </c>
      <c r="G357" s="394" t="s">
        <v>7234</v>
      </c>
      <c r="H357" s="394" t="s">
        <v>7232</v>
      </c>
      <c r="I357" s="466">
        <v>500</v>
      </c>
      <c r="J357" s="471">
        <v>0.75</v>
      </c>
      <c r="K357" s="469">
        <v>2</v>
      </c>
      <c r="L357" s="384">
        <v>2</v>
      </c>
      <c r="M357" s="385" t="s">
        <v>9549</v>
      </c>
      <c r="N357" s="382" t="s">
        <v>9782</v>
      </c>
      <c r="O357" s="383">
        <v>1</v>
      </c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  <c r="AA357" s="387"/>
      <c r="AB357" s="387"/>
      <c r="AC357" s="387"/>
      <c r="AD357" s="387"/>
    </row>
    <row r="358" spans="1:30" ht="16.2" thickBot="1" x14ac:dyDescent="0.35">
      <c r="A358" s="351" t="s">
        <v>9550</v>
      </c>
      <c r="B358" s="408" t="s">
        <v>9534</v>
      </c>
      <c r="C358" s="365" t="s">
        <v>6127</v>
      </c>
      <c r="D358" s="366" t="s">
        <v>6126</v>
      </c>
      <c r="E358" s="394" t="s">
        <v>4139</v>
      </c>
      <c r="F358" s="394" t="s">
        <v>7230</v>
      </c>
      <c r="G358" s="394" t="s">
        <v>7233</v>
      </c>
      <c r="H358" s="394" t="s">
        <v>7232</v>
      </c>
      <c r="I358" s="466">
        <v>300</v>
      </c>
      <c r="J358" s="471">
        <v>0.49</v>
      </c>
      <c r="K358" s="469">
        <v>1</v>
      </c>
      <c r="L358" s="384">
        <v>2</v>
      </c>
      <c r="M358" s="385" t="s">
        <v>9551</v>
      </c>
      <c r="N358" s="382" t="s">
        <v>9783</v>
      </c>
      <c r="O358" s="386">
        <v>300</v>
      </c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  <c r="AA358" s="387"/>
      <c r="AB358" s="387"/>
      <c r="AC358" s="387"/>
      <c r="AD358" s="387"/>
    </row>
    <row r="359" spans="1:30" ht="16.2" thickBot="1" x14ac:dyDescent="0.35">
      <c r="A359" s="351" t="s">
        <v>9552</v>
      </c>
      <c r="B359" s="408" t="s">
        <v>9534</v>
      </c>
      <c r="C359" s="365" t="s">
        <v>6127</v>
      </c>
      <c r="D359" s="366" t="s">
        <v>6126</v>
      </c>
      <c r="E359" s="394" t="s">
        <v>4139</v>
      </c>
      <c r="F359" s="394" t="s">
        <v>7230</v>
      </c>
      <c r="G359" s="394" t="s">
        <v>7233</v>
      </c>
      <c r="H359" s="394" t="s">
        <v>7232</v>
      </c>
      <c r="I359" s="466">
        <v>300</v>
      </c>
      <c r="J359" s="471">
        <v>0.49</v>
      </c>
      <c r="K359" s="469">
        <v>1</v>
      </c>
      <c r="L359" s="384">
        <v>2</v>
      </c>
      <c r="M359" s="385" t="s">
        <v>9553</v>
      </c>
      <c r="N359" s="382" t="s">
        <v>9783</v>
      </c>
      <c r="O359" s="386">
        <v>300</v>
      </c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  <c r="AA359" s="387"/>
      <c r="AB359" s="387"/>
      <c r="AC359" s="387"/>
      <c r="AD359" s="387"/>
    </row>
    <row r="360" spans="1:30" ht="16.2" thickBot="1" x14ac:dyDescent="0.35">
      <c r="A360" s="351" t="s">
        <v>9552</v>
      </c>
      <c r="B360" s="408" t="s">
        <v>9534</v>
      </c>
      <c r="C360" s="365" t="s">
        <v>6127</v>
      </c>
      <c r="D360" s="366" t="s">
        <v>6126</v>
      </c>
      <c r="E360" s="394" t="s">
        <v>4139</v>
      </c>
      <c r="F360" s="394" t="s">
        <v>7230</v>
      </c>
      <c r="G360" s="394" t="s">
        <v>7234</v>
      </c>
      <c r="H360" s="394" t="s">
        <v>7232</v>
      </c>
      <c r="I360" s="466">
        <v>300</v>
      </c>
      <c r="J360" s="471">
        <v>0.49</v>
      </c>
      <c r="K360" s="469">
        <v>1</v>
      </c>
      <c r="L360" s="384">
        <v>2</v>
      </c>
      <c r="M360" s="385" t="s">
        <v>9553</v>
      </c>
      <c r="N360" s="382" t="s">
        <v>9783</v>
      </c>
      <c r="O360" s="386">
        <v>300</v>
      </c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  <c r="AA360" s="387"/>
      <c r="AB360" s="387"/>
      <c r="AC360" s="387"/>
      <c r="AD360" s="387"/>
    </row>
    <row r="361" spans="1:30" ht="16.2" thickBot="1" x14ac:dyDescent="0.35">
      <c r="A361" s="351" t="s">
        <v>7795</v>
      </c>
      <c r="B361" s="419" t="s">
        <v>6075</v>
      </c>
      <c r="C361" s="365" t="s">
        <v>6127</v>
      </c>
      <c r="D361" s="366" t="s">
        <v>6126</v>
      </c>
      <c r="E361" s="394" t="s">
        <v>4139</v>
      </c>
      <c r="F361" s="394" t="s">
        <v>7230</v>
      </c>
      <c r="G361" s="394" t="s">
        <v>7233</v>
      </c>
      <c r="H361" s="394" t="s">
        <v>7232</v>
      </c>
      <c r="I361" s="466">
        <v>300</v>
      </c>
      <c r="J361" s="471">
        <v>0.49</v>
      </c>
      <c r="K361" s="469">
        <v>1</v>
      </c>
      <c r="L361" s="384">
        <v>3</v>
      </c>
      <c r="M361" s="385" t="s">
        <v>7796</v>
      </c>
      <c r="N361" s="382" t="s">
        <v>9783</v>
      </c>
      <c r="O361" s="386">
        <v>300</v>
      </c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  <c r="AA361" s="387"/>
      <c r="AB361" s="387"/>
      <c r="AC361" s="387"/>
      <c r="AD361" s="387"/>
    </row>
    <row r="362" spans="1:30" ht="16.2" thickBot="1" x14ac:dyDescent="0.35">
      <c r="A362" s="351" t="s">
        <v>7797</v>
      </c>
      <c r="B362" s="440" t="s">
        <v>6979</v>
      </c>
      <c r="C362" s="365" t="s">
        <v>6127</v>
      </c>
      <c r="D362" s="366" t="s">
        <v>6126</v>
      </c>
      <c r="E362" s="394" t="s">
        <v>4139</v>
      </c>
      <c r="F362" s="394" t="s">
        <v>7230</v>
      </c>
      <c r="G362" s="394" t="s">
        <v>7233</v>
      </c>
      <c r="H362" s="394" t="s">
        <v>7232</v>
      </c>
      <c r="I362" s="466">
        <v>300</v>
      </c>
      <c r="J362" s="471">
        <v>0.49</v>
      </c>
      <c r="K362" s="469">
        <v>1</v>
      </c>
      <c r="L362" s="384">
        <v>3</v>
      </c>
      <c r="M362" s="385" t="s">
        <v>7798</v>
      </c>
      <c r="N362" s="382" t="s">
        <v>9783</v>
      </c>
      <c r="O362" s="386">
        <v>300</v>
      </c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  <c r="AA362" s="387"/>
      <c r="AB362" s="387"/>
      <c r="AC362" s="387"/>
      <c r="AD362" s="387"/>
    </row>
    <row r="363" spans="1:30" ht="16.2" thickBot="1" x14ac:dyDescent="0.35">
      <c r="A363" s="351" t="s">
        <v>7799</v>
      </c>
      <c r="B363" s="442" t="s">
        <v>6968</v>
      </c>
      <c r="C363" s="365" t="s">
        <v>6127</v>
      </c>
      <c r="D363" s="366" t="s">
        <v>6126</v>
      </c>
      <c r="E363" s="394" t="s">
        <v>4139</v>
      </c>
      <c r="F363" s="394" t="s">
        <v>7230</v>
      </c>
      <c r="G363" s="394" t="s">
        <v>7234</v>
      </c>
      <c r="H363" s="394" t="s">
        <v>7232</v>
      </c>
      <c r="I363" s="466">
        <v>300</v>
      </c>
      <c r="J363" s="471">
        <v>0.49</v>
      </c>
      <c r="K363" s="469">
        <v>1</v>
      </c>
      <c r="L363" s="384">
        <v>3</v>
      </c>
      <c r="M363" s="385" t="s">
        <v>7800</v>
      </c>
      <c r="N363" s="382" t="s">
        <v>9783</v>
      </c>
      <c r="O363" s="386">
        <v>300</v>
      </c>
      <c r="P363" s="387"/>
      <c r="Q363" s="387"/>
      <c r="R363" s="387"/>
      <c r="S363" s="387"/>
      <c r="T363" s="387"/>
      <c r="U363" s="387"/>
      <c r="V363" s="387"/>
      <c r="W363" s="387"/>
      <c r="X363" s="387"/>
      <c r="Y363" s="387"/>
      <c r="Z363" s="387"/>
      <c r="AA363" s="387"/>
      <c r="AB363" s="387"/>
      <c r="AC363" s="387"/>
      <c r="AD363" s="387"/>
    </row>
    <row r="364" spans="1:30" ht="16.2" thickBot="1" x14ac:dyDescent="0.35">
      <c r="A364" s="351" t="s">
        <v>7801</v>
      </c>
      <c r="B364" s="407" t="s">
        <v>1101</v>
      </c>
      <c r="C364" s="365" t="s">
        <v>6127</v>
      </c>
      <c r="D364" s="366" t="s">
        <v>6126</v>
      </c>
      <c r="E364" s="394" t="s">
        <v>4139</v>
      </c>
      <c r="F364" s="394" t="s">
        <v>7230</v>
      </c>
      <c r="G364" s="394" t="s">
        <v>7234</v>
      </c>
      <c r="H364" s="394" t="s">
        <v>7232</v>
      </c>
      <c r="I364" s="466">
        <v>300</v>
      </c>
      <c r="J364" s="471">
        <v>0.49</v>
      </c>
      <c r="K364" s="469">
        <v>1</v>
      </c>
      <c r="L364" s="384">
        <v>3</v>
      </c>
      <c r="M364" s="385" t="s">
        <v>7802</v>
      </c>
      <c r="N364" s="382" t="s">
        <v>9783</v>
      </c>
      <c r="O364" s="386">
        <v>300</v>
      </c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  <c r="AA364" s="387"/>
      <c r="AB364" s="387"/>
      <c r="AC364" s="387"/>
      <c r="AD364" s="387"/>
    </row>
    <row r="365" spans="1:30" ht="16.2" thickBot="1" x14ac:dyDescent="0.35">
      <c r="A365" s="351" t="s">
        <v>7803</v>
      </c>
      <c r="B365" s="427" t="s">
        <v>1102</v>
      </c>
      <c r="C365" s="365" t="s">
        <v>6127</v>
      </c>
      <c r="D365" s="366" t="s">
        <v>6126</v>
      </c>
      <c r="E365" s="394" t="s">
        <v>4139</v>
      </c>
      <c r="F365" s="394" t="s">
        <v>7230</v>
      </c>
      <c r="G365" s="394" t="s">
        <v>7234</v>
      </c>
      <c r="H365" s="394" t="s">
        <v>7232</v>
      </c>
      <c r="I365" s="466">
        <v>300</v>
      </c>
      <c r="J365" s="471">
        <v>0.49</v>
      </c>
      <c r="K365" s="469">
        <v>1</v>
      </c>
      <c r="L365" s="384">
        <v>3</v>
      </c>
      <c r="M365" s="385" t="s">
        <v>7804</v>
      </c>
      <c r="N365" s="382" t="s">
        <v>9783</v>
      </c>
      <c r="O365" s="386">
        <v>300</v>
      </c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  <c r="AA365" s="387"/>
      <c r="AB365" s="387"/>
      <c r="AC365" s="387"/>
      <c r="AD365" s="387"/>
    </row>
    <row r="366" spans="1:30" ht="16.2" thickBot="1" x14ac:dyDescent="0.35">
      <c r="A366" s="351" t="s">
        <v>7805</v>
      </c>
      <c r="B366" s="427" t="s">
        <v>1102</v>
      </c>
      <c r="C366" s="365" t="s">
        <v>6127</v>
      </c>
      <c r="D366" s="366" t="s">
        <v>6126</v>
      </c>
      <c r="E366" s="394" t="s">
        <v>4139</v>
      </c>
      <c r="F366" s="394" t="s">
        <v>7230</v>
      </c>
      <c r="G366" s="394" t="s">
        <v>7234</v>
      </c>
      <c r="H366" s="394" t="s">
        <v>7232</v>
      </c>
      <c r="I366" s="466">
        <v>300</v>
      </c>
      <c r="J366" s="471">
        <v>0.49</v>
      </c>
      <c r="K366" s="469">
        <v>1</v>
      </c>
      <c r="L366" s="384">
        <v>3</v>
      </c>
      <c r="M366" s="385" t="s">
        <v>7806</v>
      </c>
      <c r="N366" s="382" t="s">
        <v>9783</v>
      </c>
      <c r="O366" s="386">
        <v>300</v>
      </c>
      <c r="P366" s="387"/>
      <c r="Q366" s="387"/>
      <c r="R366" s="387"/>
      <c r="S366" s="387"/>
      <c r="T366" s="387"/>
      <c r="U366" s="387"/>
      <c r="V366" s="387"/>
      <c r="W366" s="387"/>
      <c r="X366" s="387"/>
      <c r="Y366" s="387"/>
      <c r="Z366" s="387"/>
      <c r="AA366" s="387"/>
      <c r="AB366" s="387"/>
      <c r="AC366" s="387"/>
      <c r="AD366" s="387"/>
    </row>
    <row r="367" spans="1:30" ht="16.2" thickBot="1" x14ac:dyDescent="0.35">
      <c r="A367" s="351" t="s">
        <v>9554</v>
      </c>
      <c r="B367" s="431" t="s">
        <v>6069</v>
      </c>
      <c r="C367" s="365" t="s">
        <v>6127</v>
      </c>
      <c r="D367" s="345" t="s">
        <v>6128</v>
      </c>
      <c r="E367" s="394" t="s">
        <v>4139</v>
      </c>
      <c r="F367" s="394" t="s">
        <v>7230</v>
      </c>
      <c r="G367" s="394" t="s">
        <v>7233</v>
      </c>
      <c r="H367" s="394" t="s">
        <v>7232</v>
      </c>
      <c r="I367" s="467">
        <v>2.1</v>
      </c>
      <c r="J367" s="471">
        <v>2.99</v>
      </c>
      <c r="K367" s="469">
        <v>1</v>
      </c>
      <c r="L367" s="384">
        <v>3</v>
      </c>
      <c r="M367" s="385" t="s">
        <v>9555</v>
      </c>
      <c r="N367" s="382" t="s">
        <v>9788</v>
      </c>
      <c r="O367" s="386">
        <v>100</v>
      </c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  <c r="AA367" s="387"/>
      <c r="AB367" s="387"/>
      <c r="AC367" s="387"/>
      <c r="AD367" s="387"/>
    </row>
    <row r="368" spans="1:30" ht="16.2" thickBot="1" x14ac:dyDescent="0.35">
      <c r="A368" s="351" t="s">
        <v>9554</v>
      </c>
      <c r="B368" s="431" t="s">
        <v>6069</v>
      </c>
      <c r="C368" s="365" t="s">
        <v>6127</v>
      </c>
      <c r="D368" s="345" t="s">
        <v>6128</v>
      </c>
      <c r="E368" s="394" t="s">
        <v>4139</v>
      </c>
      <c r="F368" s="394" t="s">
        <v>7230</v>
      </c>
      <c r="G368" s="394" t="s">
        <v>7234</v>
      </c>
      <c r="H368" s="394" t="s">
        <v>7232</v>
      </c>
      <c r="I368" s="467">
        <v>2.1</v>
      </c>
      <c r="J368" s="471">
        <v>2.99</v>
      </c>
      <c r="K368" s="469">
        <v>1</v>
      </c>
      <c r="L368" s="384">
        <v>3</v>
      </c>
      <c r="M368" s="385" t="s">
        <v>9555</v>
      </c>
      <c r="N368" s="382" t="s">
        <v>9788</v>
      </c>
      <c r="O368" s="383">
        <v>1</v>
      </c>
      <c r="P368" s="387"/>
      <c r="Q368" s="387"/>
      <c r="R368" s="387"/>
      <c r="S368" s="387"/>
      <c r="T368" s="387"/>
      <c r="U368" s="387"/>
      <c r="V368" s="387"/>
      <c r="W368" s="387"/>
      <c r="X368" s="387"/>
      <c r="Y368" s="387"/>
      <c r="Z368" s="387"/>
      <c r="AA368" s="387"/>
      <c r="AB368" s="387"/>
      <c r="AC368" s="387"/>
      <c r="AD368" s="387"/>
    </row>
    <row r="369" spans="1:30" ht="16.2" thickBot="1" x14ac:dyDescent="0.35">
      <c r="A369" s="351" t="s">
        <v>7807</v>
      </c>
      <c r="B369" s="431" t="s">
        <v>6069</v>
      </c>
      <c r="C369" s="365" t="s">
        <v>6127</v>
      </c>
      <c r="D369" s="366" t="s">
        <v>6126</v>
      </c>
      <c r="E369" s="394" t="s">
        <v>4139</v>
      </c>
      <c r="F369" s="394" t="s">
        <v>7230</v>
      </c>
      <c r="G369" s="394" t="s">
        <v>7233</v>
      </c>
      <c r="H369" s="394" t="s">
        <v>7232</v>
      </c>
      <c r="I369" s="466">
        <v>500</v>
      </c>
      <c r="J369" s="471">
        <v>0.75</v>
      </c>
      <c r="K369" s="469">
        <v>3</v>
      </c>
      <c r="L369" s="384">
        <v>3</v>
      </c>
      <c r="M369" s="385" t="s">
        <v>7808</v>
      </c>
      <c r="N369" s="382" t="s">
        <v>9822</v>
      </c>
      <c r="O369" s="383">
        <v>1.5</v>
      </c>
      <c r="P369" s="387"/>
      <c r="Q369" s="387"/>
      <c r="R369" s="387"/>
      <c r="S369" s="387"/>
      <c r="T369" s="387"/>
      <c r="U369" s="387"/>
      <c r="V369" s="387"/>
      <c r="W369" s="387"/>
      <c r="X369" s="387"/>
      <c r="Y369" s="387"/>
      <c r="Z369" s="387"/>
      <c r="AA369" s="387"/>
      <c r="AB369" s="387"/>
      <c r="AC369" s="387"/>
      <c r="AD369" s="387"/>
    </row>
    <row r="370" spans="1:30" ht="16.2" thickBot="1" x14ac:dyDescent="0.35">
      <c r="A370" s="351" t="s">
        <v>9556</v>
      </c>
      <c r="B370" s="422" t="s">
        <v>1106</v>
      </c>
      <c r="C370" s="365" t="s">
        <v>6127</v>
      </c>
      <c r="D370" s="366" t="s">
        <v>6126</v>
      </c>
      <c r="E370" s="394" t="s">
        <v>4139</v>
      </c>
      <c r="F370" s="394" t="s">
        <v>7230</v>
      </c>
      <c r="G370" s="394" t="s">
        <v>7234</v>
      </c>
      <c r="H370" s="394" t="s">
        <v>7232</v>
      </c>
      <c r="I370" s="466">
        <v>300</v>
      </c>
      <c r="J370" s="471">
        <v>0.49</v>
      </c>
      <c r="K370" s="469">
        <v>1</v>
      </c>
      <c r="L370" s="384">
        <v>3</v>
      </c>
      <c r="M370" s="385" t="s">
        <v>9557</v>
      </c>
      <c r="N370" s="382" t="s">
        <v>9783</v>
      </c>
      <c r="O370" s="386">
        <v>700</v>
      </c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  <c r="AA370" s="387"/>
      <c r="AB370" s="387"/>
      <c r="AC370" s="387"/>
      <c r="AD370" s="387"/>
    </row>
    <row r="371" spans="1:30" ht="16.2" thickBot="1" x14ac:dyDescent="0.35">
      <c r="A371" s="351" t="s">
        <v>7809</v>
      </c>
      <c r="B371" s="422" t="s">
        <v>1106</v>
      </c>
      <c r="C371" s="365" t="s">
        <v>6127</v>
      </c>
      <c r="D371" s="366" t="s">
        <v>6126</v>
      </c>
      <c r="E371" s="394" t="s">
        <v>4139</v>
      </c>
      <c r="F371" s="394" t="s">
        <v>7230</v>
      </c>
      <c r="G371" s="394" t="s">
        <v>7233</v>
      </c>
      <c r="H371" s="394" t="s">
        <v>7232</v>
      </c>
      <c r="I371" s="466">
        <v>300</v>
      </c>
      <c r="J371" s="471">
        <v>0.49</v>
      </c>
      <c r="K371" s="469">
        <v>1</v>
      </c>
      <c r="L371" s="384">
        <v>3</v>
      </c>
      <c r="M371" s="385" t="s">
        <v>7810</v>
      </c>
      <c r="N371" s="382" t="s">
        <v>9783</v>
      </c>
      <c r="O371" s="386">
        <v>300</v>
      </c>
      <c r="P371" s="387"/>
      <c r="Q371" s="387"/>
      <c r="R371" s="387"/>
      <c r="S371" s="387"/>
      <c r="T371" s="387"/>
      <c r="U371" s="387"/>
      <c r="V371" s="387"/>
      <c r="W371" s="387"/>
      <c r="X371" s="387"/>
      <c r="Y371" s="387"/>
      <c r="Z371" s="387"/>
      <c r="AA371" s="387"/>
      <c r="AB371" s="387"/>
      <c r="AC371" s="387"/>
      <c r="AD371" s="387"/>
    </row>
    <row r="372" spans="1:30" ht="16.2" thickBot="1" x14ac:dyDescent="0.35">
      <c r="A372" s="351" t="s">
        <v>7809</v>
      </c>
      <c r="B372" s="422" t="s">
        <v>1106</v>
      </c>
      <c r="C372" s="365" t="s">
        <v>6127</v>
      </c>
      <c r="D372" s="366" t="s">
        <v>6126</v>
      </c>
      <c r="E372" s="394" t="s">
        <v>4139</v>
      </c>
      <c r="F372" s="394" t="s">
        <v>7230</v>
      </c>
      <c r="G372" s="394" t="s">
        <v>7234</v>
      </c>
      <c r="H372" s="394" t="s">
        <v>7232</v>
      </c>
      <c r="I372" s="466">
        <v>300</v>
      </c>
      <c r="J372" s="471">
        <v>0.49</v>
      </c>
      <c r="K372" s="469">
        <v>2</v>
      </c>
      <c r="L372" s="384">
        <v>3</v>
      </c>
      <c r="M372" s="385" t="s">
        <v>9558</v>
      </c>
      <c r="N372" s="382" t="s">
        <v>9790</v>
      </c>
      <c r="O372" s="386">
        <v>500</v>
      </c>
      <c r="P372" s="387"/>
      <c r="Q372" s="387"/>
      <c r="R372" s="387"/>
      <c r="S372" s="387"/>
      <c r="T372" s="387"/>
      <c r="U372" s="387"/>
      <c r="V372" s="387"/>
      <c r="W372" s="387"/>
      <c r="X372" s="387"/>
      <c r="Y372" s="387"/>
      <c r="Z372" s="387"/>
      <c r="AA372" s="387"/>
      <c r="AB372" s="387"/>
      <c r="AC372" s="387"/>
      <c r="AD372" s="387"/>
    </row>
    <row r="373" spans="1:30" ht="16.2" thickBot="1" x14ac:dyDescent="0.35">
      <c r="A373" s="351" t="s">
        <v>7811</v>
      </c>
      <c r="B373" s="422" t="s">
        <v>1106</v>
      </c>
      <c r="C373" s="365" t="s">
        <v>6127</v>
      </c>
      <c r="D373" s="366" t="s">
        <v>6126</v>
      </c>
      <c r="E373" s="394" t="s">
        <v>4139</v>
      </c>
      <c r="F373" s="394" t="s">
        <v>7230</v>
      </c>
      <c r="G373" s="394" t="s">
        <v>7233</v>
      </c>
      <c r="H373" s="394" t="s">
        <v>7232</v>
      </c>
      <c r="I373" s="466">
        <v>300</v>
      </c>
      <c r="J373" s="471">
        <v>0.49</v>
      </c>
      <c r="K373" s="469">
        <v>2</v>
      </c>
      <c r="L373" s="384">
        <v>3</v>
      </c>
      <c r="M373" s="385" t="s">
        <v>7812</v>
      </c>
      <c r="N373" s="382" t="s">
        <v>9790</v>
      </c>
      <c r="O373" s="386">
        <v>600</v>
      </c>
      <c r="P373" s="387"/>
      <c r="Q373" s="387"/>
      <c r="R373" s="387"/>
      <c r="S373" s="387"/>
      <c r="T373" s="387"/>
      <c r="U373" s="387"/>
      <c r="V373" s="387"/>
      <c r="W373" s="387"/>
      <c r="X373" s="387"/>
      <c r="Y373" s="387"/>
      <c r="Z373" s="387"/>
      <c r="AA373" s="387"/>
      <c r="AB373" s="387"/>
      <c r="AC373" s="387"/>
      <c r="AD373" s="387"/>
    </row>
    <row r="374" spans="1:30" ht="16.2" thickBot="1" x14ac:dyDescent="0.35">
      <c r="A374" s="351" t="s">
        <v>7811</v>
      </c>
      <c r="B374" s="422" t="s">
        <v>1106</v>
      </c>
      <c r="C374" s="365" t="s">
        <v>6127</v>
      </c>
      <c r="D374" s="366" t="s">
        <v>6126</v>
      </c>
      <c r="E374" s="394" t="s">
        <v>4139</v>
      </c>
      <c r="F374" s="394" t="s">
        <v>7230</v>
      </c>
      <c r="G374" s="394" t="s">
        <v>7234</v>
      </c>
      <c r="H374" s="394" t="s">
        <v>7232</v>
      </c>
      <c r="I374" s="466">
        <v>300</v>
      </c>
      <c r="J374" s="471">
        <v>0.49</v>
      </c>
      <c r="K374" s="469">
        <v>1</v>
      </c>
      <c r="L374" s="384">
        <v>3</v>
      </c>
      <c r="M374" s="385" t="s">
        <v>9559</v>
      </c>
      <c r="N374" s="382" t="s">
        <v>9783</v>
      </c>
      <c r="O374" s="383">
        <v>1</v>
      </c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  <c r="AA374" s="387"/>
      <c r="AB374" s="387"/>
      <c r="AC374" s="387"/>
      <c r="AD374" s="387"/>
    </row>
    <row r="375" spans="1:30" ht="16.2" thickBot="1" x14ac:dyDescent="0.35">
      <c r="A375" s="351" t="s">
        <v>99</v>
      </c>
      <c r="B375" s="451" t="s">
        <v>1108</v>
      </c>
      <c r="C375" s="365" t="s">
        <v>6127</v>
      </c>
      <c r="D375" s="366" t="s">
        <v>6126</v>
      </c>
      <c r="E375" s="394" t="s">
        <v>4139</v>
      </c>
      <c r="F375" s="394" t="s">
        <v>7230</v>
      </c>
      <c r="G375" s="394" t="s">
        <v>7234</v>
      </c>
      <c r="H375" s="394" t="s">
        <v>7232</v>
      </c>
      <c r="I375" s="466">
        <v>300</v>
      </c>
      <c r="J375" s="471">
        <v>0.49</v>
      </c>
      <c r="K375" s="469">
        <v>2</v>
      </c>
      <c r="L375" s="384">
        <v>3</v>
      </c>
      <c r="M375" s="385" t="s">
        <v>7813</v>
      </c>
      <c r="N375" s="382" t="s">
        <v>9790</v>
      </c>
      <c r="O375" s="386">
        <v>600</v>
      </c>
      <c r="P375" s="387"/>
      <c r="Q375" s="387"/>
      <c r="R375" s="387"/>
      <c r="S375" s="387"/>
      <c r="T375" s="387"/>
      <c r="U375" s="387"/>
      <c r="V375" s="387"/>
      <c r="W375" s="387"/>
      <c r="X375" s="387"/>
      <c r="Y375" s="387"/>
      <c r="Z375" s="387"/>
      <c r="AA375" s="387"/>
      <c r="AB375" s="387"/>
      <c r="AC375" s="387"/>
      <c r="AD375" s="387"/>
    </row>
    <row r="376" spans="1:30" ht="16.2" thickBot="1" x14ac:dyDescent="0.35">
      <c r="A376" s="351" t="s">
        <v>99</v>
      </c>
      <c r="B376" s="451" t="s">
        <v>1108</v>
      </c>
      <c r="C376" s="365" t="s">
        <v>6127</v>
      </c>
      <c r="D376" s="366" t="s">
        <v>6126</v>
      </c>
      <c r="E376" s="394" t="s">
        <v>4139</v>
      </c>
      <c r="F376" s="394" t="s">
        <v>7230</v>
      </c>
      <c r="G376" s="394" t="s">
        <v>7233</v>
      </c>
      <c r="H376" s="394" t="s">
        <v>7232</v>
      </c>
      <c r="I376" s="466">
        <v>300</v>
      </c>
      <c r="J376" s="471">
        <v>0.49</v>
      </c>
      <c r="K376" s="469">
        <v>1</v>
      </c>
      <c r="L376" s="384">
        <v>3</v>
      </c>
      <c r="M376" s="385" t="s">
        <v>7813</v>
      </c>
      <c r="N376" s="382" t="s">
        <v>9783</v>
      </c>
      <c r="O376" s="386">
        <v>300</v>
      </c>
      <c r="P376" s="387"/>
      <c r="Q376" s="387"/>
      <c r="R376" s="387"/>
      <c r="S376" s="387"/>
      <c r="T376" s="387"/>
      <c r="U376" s="387"/>
      <c r="V376" s="387"/>
      <c r="W376" s="387"/>
      <c r="X376" s="387"/>
      <c r="Y376" s="387"/>
      <c r="Z376" s="387"/>
      <c r="AA376" s="387"/>
      <c r="AB376" s="387"/>
      <c r="AC376" s="387"/>
      <c r="AD376" s="387"/>
    </row>
    <row r="377" spans="1:30" ht="16.2" thickBot="1" x14ac:dyDescent="0.35">
      <c r="A377" s="351" t="s">
        <v>2345</v>
      </c>
      <c r="B377" s="409" t="s">
        <v>6108</v>
      </c>
      <c r="C377" s="365" t="s">
        <v>6127</v>
      </c>
      <c r="D377" s="345" t="s">
        <v>6128</v>
      </c>
      <c r="E377" s="394" t="s">
        <v>4139</v>
      </c>
      <c r="F377" s="394" t="s">
        <v>7230</v>
      </c>
      <c r="G377" s="394" t="s">
        <v>7233</v>
      </c>
      <c r="H377" s="394" t="s">
        <v>7232</v>
      </c>
      <c r="I377" s="467">
        <v>1.4</v>
      </c>
      <c r="J377" s="471">
        <v>1.99</v>
      </c>
      <c r="K377" s="469">
        <v>1</v>
      </c>
      <c r="L377" s="384">
        <v>3</v>
      </c>
      <c r="M377" s="385" t="s">
        <v>9560</v>
      </c>
      <c r="N377" s="382" t="s">
        <v>9789</v>
      </c>
      <c r="O377" s="383">
        <v>1.4</v>
      </c>
      <c r="P377" s="387"/>
      <c r="Q377" s="387"/>
      <c r="R377" s="387"/>
      <c r="S377" s="387"/>
      <c r="T377" s="387"/>
      <c r="U377" s="387"/>
      <c r="V377" s="387"/>
      <c r="W377" s="387"/>
      <c r="X377" s="387"/>
      <c r="Y377" s="387"/>
      <c r="Z377" s="387"/>
      <c r="AA377" s="387"/>
      <c r="AB377" s="387"/>
      <c r="AC377" s="387"/>
      <c r="AD377" s="387"/>
    </row>
    <row r="378" spans="1:30" ht="16.2" thickBot="1" x14ac:dyDescent="0.35">
      <c r="A378" s="351" t="s">
        <v>7814</v>
      </c>
      <c r="B378" s="409" t="s">
        <v>6108</v>
      </c>
      <c r="C378" s="365" t="s">
        <v>6127</v>
      </c>
      <c r="D378" s="366" t="s">
        <v>6126</v>
      </c>
      <c r="E378" s="394" t="s">
        <v>4139</v>
      </c>
      <c r="F378" s="394" t="s">
        <v>7230</v>
      </c>
      <c r="G378" s="394" t="s">
        <v>7233</v>
      </c>
      <c r="H378" s="394" t="s">
        <v>7232</v>
      </c>
      <c r="I378" s="466">
        <v>300</v>
      </c>
      <c r="J378" s="471">
        <v>0.49</v>
      </c>
      <c r="K378" s="469">
        <v>1</v>
      </c>
      <c r="L378" s="384">
        <v>3</v>
      </c>
      <c r="M378" s="385" t="s">
        <v>7815</v>
      </c>
      <c r="N378" s="382" t="s">
        <v>9783</v>
      </c>
      <c r="O378" s="386">
        <v>300</v>
      </c>
      <c r="P378" s="387"/>
      <c r="Q378" s="387"/>
      <c r="R378" s="387"/>
      <c r="S378" s="387"/>
      <c r="T378" s="387"/>
      <c r="U378" s="387"/>
      <c r="V378" s="387"/>
      <c r="W378" s="387"/>
      <c r="X378" s="387"/>
      <c r="Y378" s="387"/>
      <c r="Z378" s="387"/>
      <c r="AA378" s="387"/>
      <c r="AB378" s="387"/>
      <c r="AC378" s="387"/>
      <c r="AD378" s="387"/>
    </row>
    <row r="379" spans="1:30" ht="16.2" thickBot="1" x14ac:dyDescent="0.35">
      <c r="A379" s="351" t="s">
        <v>7816</v>
      </c>
      <c r="B379" s="428" t="s">
        <v>6891</v>
      </c>
      <c r="C379" s="365" t="s">
        <v>6127</v>
      </c>
      <c r="D379" s="366" t="s">
        <v>6126</v>
      </c>
      <c r="E379" s="394" t="s">
        <v>4139</v>
      </c>
      <c r="F379" s="394" t="s">
        <v>7230</v>
      </c>
      <c r="G379" s="394" t="s">
        <v>7233</v>
      </c>
      <c r="H379" s="394" t="s">
        <v>7232</v>
      </c>
      <c r="I379" s="466">
        <v>700</v>
      </c>
      <c r="J379" s="471">
        <v>0.99</v>
      </c>
      <c r="K379" s="469">
        <v>1</v>
      </c>
      <c r="L379" s="384">
        <v>3</v>
      </c>
      <c r="M379" s="385" t="s">
        <v>7817</v>
      </c>
      <c r="N379" s="382" t="s">
        <v>9798</v>
      </c>
      <c r="O379" s="386">
        <v>700</v>
      </c>
      <c r="P379" s="387"/>
      <c r="Q379" s="387"/>
      <c r="R379" s="387"/>
      <c r="S379" s="387"/>
      <c r="T379" s="387"/>
      <c r="U379" s="387"/>
      <c r="V379" s="387"/>
      <c r="W379" s="387"/>
      <c r="X379" s="387"/>
      <c r="Y379" s="387"/>
      <c r="Z379" s="387"/>
      <c r="AA379" s="387"/>
      <c r="AB379" s="387"/>
      <c r="AC379" s="387"/>
      <c r="AD379" s="387"/>
    </row>
    <row r="380" spans="1:30" ht="16.2" thickBot="1" x14ac:dyDescent="0.35">
      <c r="A380" s="351" t="s">
        <v>7818</v>
      </c>
      <c r="B380" s="393" t="s">
        <v>6067</v>
      </c>
      <c r="C380" s="365" t="s">
        <v>6127</v>
      </c>
      <c r="D380" s="366" t="s">
        <v>6126</v>
      </c>
      <c r="E380" s="394" t="s">
        <v>4139</v>
      </c>
      <c r="F380" s="394" t="s">
        <v>7230</v>
      </c>
      <c r="G380" s="394" t="s">
        <v>7234</v>
      </c>
      <c r="H380" s="394" t="s">
        <v>7232</v>
      </c>
      <c r="I380" s="466">
        <v>300</v>
      </c>
      <c r="J380" s="471">
        <v>0.49</v>
      </c>
      <c r="K380" s="469">
        <v>2</v>
      </c>
      <c r="L380" s="384">
        <v>3</v>
      </c>
      <c r="M380" s="385" t="s">
        <v>7819</v>
      </c>
      <c r="N380" s="382" t="s">
        <v>9790</v>
      </c>
      <c r="O380" s="386">
        <v>600</v>
      </c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  <c r="AA380" s="387"/>
      <c r="AB380" s="387"/>
      <c r="AC380" s="387"/>
      <c r="AD380" s="387"/>
    </row>
    <row r="381" spans="1:30" ht="16.2" thickBot="1" x14ac:dyDescent="0.35">
      <c r="A381" s="351" t="s">
        <v>7820</v>
      </c>
      <c r="B381" s="416" t="s">
        <v>6064</v>
      </c>
      <c r="C381" s="365" t="s">
        <v>6127</v>
      </c>
      <c r="D381" s="366" t="s">
        <v>6126</v>
      </c>
      <c r="E381" s="394" t="s">
        <v>4139</v>
      </c>
      <c r="F381" s="394" t="s">
        <v>7230</v>
      </c>
      <c r="G381" s="394" t="s">
        <v>7233</v>
      </c>
      <c r="H381" s="394" t="s">
        <v>7232</v>
      </c>
      <c r="I381" s="466">
        <v>500</v>
      </c>
      <c r="J381" s="471">
        <v>0.49</v>
      </c>
      <c r="K381" s="469">
        <v>1</v>
      </c>
      <c r="L381" s="384">
        <v>3</v>
      </c>
      <c r="M381" s="385" t="s">
        <v>7821</v>
      </c>
      <c r="N381" s="382" t="s">
        <v>9800</v>
      </c>
      <c r="O381" s="386">
        <v>500</v>
      </c>
      <c r="P381" s="387"/>
      <c r="Q381" s="387"/>
      <c r="R381" s="387"/>
      <c r="S381" s="387"/>
      <c r="T381" s="387"/>
      <c r="U381" s="387"/>
      <c r="V381" s="387"/>
      <c r="W381" s="387"/>
      <c r="X381" s="387"/>
      <c r="Y381" s="387"/>
      <c r="Z381" s="387"/>
      <c r="AA381" s="387"/>
      <c r="AB381" s="387"/>
      <c r="AC381" s="387"/>
      <c r="AD381" s="387"/>
    </row>
    <row r="382" spans="1:30" ht="16.2" thickBot="1" x14ac:dyDescent="0.35">
      <c r="A382" s="351" t="s">
        <v>7822</v>
      </c>
      <c r="B382" s="416" t="s">
        <v>6064</v>
      </c>
      <c r="C382" s="365" t="s">
        <v>6127</v>
      </c>
      <c r="D382" s="366" t="s">
        <v>6126</v>
      </c>
      <c r="E382" s="394" t="s">
        <v>4139</v>
      </c>
      <c r="F382" s="394" t="s">
        <v>7230</v>
      </c>
      <c r="G382" s="394" t="s">
        <v>7233</v>
      </c>
      <c r="H382" s="394" t="s">
        <v>7232</v>
      </c>
      <c r="I382" s="466">
        <v>300</v>
      </c>
      <c r="J382" s="471">
        <v>0.49</v>
      </c>
      <c r="K382" s="469">
        <v>2</v>
      </c>
      <c r="L382" s="384">
        <v>3</v>
      </c>
      <c r="M382" s="385" t="s">
        <v>7823</v>
      </c>
      <c r="N382" s="382" t="s">
        <v>9790</v>
      </c>
      <c r="O382" s="386">
        <v>600</v>
      </c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  <c r="AA382" s="387"/>
      <c r="AB382" s="387"/>
      <c r="AC382" s="387"/>
      <c r="AD382" s="387"/>
    </row>
    <row r="383" spans="1:30" ht="16.2" thickBot="1" x14ac:dyDescent="0.35">
      <c r="A383" s="351" t="s">
        <v>7822</v>
      </c>
      <c r="B383" s="416" t="s">
        <v>6064</v>
      </c>
      <c r="C383" s="365" t="s">
        <v>6127</v>
      </c>
      <c r="D383" s="366" t="s">
        <v>6126</v>
      </c>
      <c r="E383" s="394" t="s">
        <v>4139</v>
      </c>
      <c r="F383" s="394" t="s">
        <v>7230</v>
      </c>
      <c r="G383" s="394" t="s">
        <v>7234</v>
      </c>
      <c r="H383" s="394" t="s">
        <v>7232</v>
      </c>
      <c r="I383" s="466">
        <v>300</v>
      </c>
      <c r="J383" s="471">
        <v>0.49</v>
      </c>
      <c r="K383" s="469">
        <v>1</v>
      </c>
      <c r="L383" s="384">
        <v>3</v>
      </c>
      <c r="M383" s="385" t="s">
        <v>7823</v>
      </c>
      <c r="N383" s="382" t="s">
        <v>9783</v>
      </c>
      <c r="O383" s="386">
        <v>300</v>
      </c>
      <c r="P383" s="387"/>
      <c r="Q383" s="387"/>
      <c r="R383" s="387"/>
      <c r="S383" s="387"/>
      <c r="T383" s="387"/>
      <c r="U383" s="387"/>
      <c r="V383" s="387"/>
      <c r="W383" s="387"/>
      <c r="X383" s="387"/>
      <c r="Y383" s="387"/>
      <c r="Z383" s="387"/>
      <c r="AA383" s="387"/>
      <c r="AB383" s="387"/>
      <c r="AC383" s="387"/>
      <c r="AD383" s="387"/>
    </row>
    <row r="384" spans="1:30" ht="16.2" thickBot="1" x14ac:dyDescent="0.35">
      <c r="A384" s="351" t="s">
        <v>7824</v>
      </c>
      <c r="B384" s="430" t="s">
        <v>6071</v>
      </c>
      <c r="C384" s="365" t="s">
        <v>6127</v>
      </c>
      <c r="D384" s="366" t="s">
        <v>6126</v>
      </c>
      <c r="E384" s="394" t="s">
        <v>4139</v>
      </c>
      <c r="F384" s="394" t="s">
        <v>7230</v>
      </c>
      <c r="G384" s="394" t="s">
        <v>7233</v>
      </c>
      <c r="H384" s="394" t="s">
        <v>7232</v>
      </c>
      <c r="I384" s="467">
        <v>1</v>
      </c>
      <c r="J384" s="471">
        <v>1.49</v>
      </c>
      <c r="K384" s="469">
        <v>1</v>
      </c>
      <c r="L384" s="384">
        <v>3</v>
      </c>
      <c r="M384" s="385" t="s">
        <v>7825</v>
      </c>
      <c r="N384" s="382" t="s">
        <v>9806</v>
      </c>
      <c r="O384" s="383">
        <v>1</v>
      </c>
      <c r="P384" s="387"/>
      <c r="Q384" s="387"/>
      <c r="R384" s="387"/>
      <c r="S384" s="387"/>
      <c r="T384" s="387"/>
      <c r="U384" s="387"/>
      <c r="V384" s="387"/>
      <c r="W384" s="387"/>
      <c r="X384" s="387"/>
      <c r="Y384" s="387"/>
      <c r="Z384" s="387"/>
      <c r="AA384" s="387"/>
      <c r="AB384" s="387"/>
      <c r="AC384" s="387"/>
      <c r="AD384" s="387"/>
    </row>
    <row r="385" spans="1:30" ht="16.2" thickBot="1" x14ac:dyDescent="0.35">
      <c r="A385" s="351" t="s">
        <v>9830</v>
      </c>
      <c r="B385" s="430" t="s">
        <v>6071</v>
      </c>
      <c r="C385" s="365" t="s">
        <v>6127</v>
      </c>
      <c r="D385" s="366" t="s">
        <v>6126</v>
      </c>
      <c r="E385" s="394" t="s">
        <v>4139</v>
      </c>
      <c r="F385" s="394" t="s">
        <v>9796</v>
      </c>
      <c r="G385" s="394" t="s">
        <v>7233</v>
      </c>
      <c r="H385" s="394" t="s">
        <v>7232</v>
      </c>
      <c r="I385" s="466">
        <v>100</v>
      </c>
      <c r="J385" s="471">
        <v>0.19</v>
      </c>
      <c r="K385" s="469">
        <v>1</v>
      </c>
      <c r="L385" s="384">
        <v>3</v>
      </c>
      <c r="M385" s="385" t="s">
        <v>7827</v>
      </c>
      <c r="N385" s="382" t="s">
        <v>9797</v>
      </c>
      <c r="O385" s="386">
        <v>100</v>
      </c>
      <c r="P385" s="387"/>
      <c r="Q385" s="387"/>
      <c r="R385" s="387"/>
      <c r="S385" s="387"/>
      <c r="T385" s="387"/>
      <c r="U385" s="387"/>
      <c r="V385" s="387"/>
      <c r="W385" s="387"/>
      <c r="X385" s="387"/>
      <c r="Y385" s="387"/>
      <c r="Z385" s="387"/>
      <c r="AA385" s="387"/>
      <c r="AB385" s="387"/>
      <c r="AC385" s="387"/>
      <c r="AD385" s="387"/>
    </row>
    <row r="386" spans="1:30" ht="16.2" thickBot="1" x14ac:dyDescent="0.35">
      <c r="A386" s="351" t="s">
        <v>28</v>
      </c>
      <c r="B386" s="396" t="s">
        <v>6058</v>
      </c>
      <c r="C386" s="365" t="s">
        <v>6127</v>
      </c>
      <c r="D386" s="366" t="s">
        <v>6126</v>
      </c>
      <c r="E386" s="394" t="s">
        <v>4139</v>
      </c>
      <c r="F386" s="394" t="s">
        <v>7230</v>
      </c>
      <c r="G386" s="394" t="s">
        <v>7233</v>
      </c>
      <c r="H386" s="394" t="s">
        <v>7232</v>
      </c>
      <c r="I386" s="467">
        <v>1</v>
      </c>
      <c r="J386" s="471">
        <v>1.25</v>
      </c>
      <c r="K386" s="469">
        <v>1</v>
      </c>
      <c r="L386" s="384">
        <v>3</v>
      </c>
      <c r="M386" s="385" t="s">
        <v>7828</v>
      </c>
      <c r="N386" s="382" t="s">
        <v>9806</v>
      </c>
      <c r="O386" s="383">
        <v>1</v>
      </c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  <c r="AA386" s="387"/>
      <c r="AB386" s="387"/>
      <c r="AC386" s="387"/>
      <c r="AD386" s="387"/>
    </row>
    <row r="387" spans="1:30" ht="16.2" thickBot="1" x14ac:dyDescent="0.35">
      <c r="A387" s="351" t="s">
        <v>7829</v>
      </c>
      <c r="B387" s="398" t="s">
        <v>6871</v>
      </c>
      <c r="C387" s="365" t="s">
        <v>6127</v>
      </c>
      <c r="D387" s="366" t="s">
        <v>6126</v>
      </c>
      <c r="E387" s="394" t="s">
        <v>4139</v>
      </c>
      <c r="F387" s="394" t="s">
        <v>7230</v>
      </c>
      <c r="G387" s="394" t="s">
        <v>7234</v>
      </c>
      <c r="H387" s="394" t="s">
        <v>7232</v>
      </c>
      <c r="I387" s="466">
        <v>300</v>
      </c>
      <c r="J387" s="471">
        <v>0.99</v>
      </c>
      <c r="K387" s="469">
        <v>1</v>
      </c>
      <c r="L387" s="384">
        <v>3</v>
      </c>
      <c r="M387" s="385" t="s">
        <v>7830</v>
      </c>
      <c r="N387" s="382" t="s">
        <v>9783</v>
      </c>
      <c r="O387" s="386">
        <v>300</v>
      </c>
      <c r="P387" s="387"/>
      <c r="Q387" s="387"/>
      <c r="R387" s="387"/>
      <c r="S387" s="387"/>
      <c r="T387" s="387"/>
      <c r="U387" s="387"/>
      <c r="V387" s="387"/>
      <c r="W387" s="387"/>
      <c r="X387" s="387"/>
      <c r="Y387" s="387"/>
      <c r="Z387" s="387"/>
      <c r="AA387" s="387"/>
      <c r="AB387" s="387"/>
      <c r="AC387" s="387"/>
      <c r="AD387" s="387"/>
    </row>
    <row r="388" spans="1:30" ht="16.2" thickBot="1" x14ac:dyDescent="0.35">
      <c r="A388" s="351" t="s">
        <v>7831</v>
      </c>
      <c r="B388" s="418" t="s">
        <v>6873</v>
      </c>
      <c r="C388" s="365" t="s">
        <v>6127</v>
      </c>
      <c r="D388" s="366" t="s">
        <v>6126</v>
      </c>
      <c r="E388" s="394" t="s">
        <v>4139</v>
      </c>
      <c r="F388" s="394" t="s">
        <v>7230</v>
      </c>
      <c r="G388" s="394" t="s">
        <v>7233</v>
      </c>
      <c r="H388" s="394" t="s">
        <v>7232</v>
      </c>
      <c r="I388" s="466">
        <v>500</v>
      </c>
      <c r="J388" s="471">
        <v>0.99</v>
      </c>
      <c r="K388" s="469">
        <v>1</v>
      </c>
      <c r="L388" s="384">
        <v>3</v>
      </c>
      <c r="M388" s="385" t="s">
        <v>7832</v>
      </c>
      <c r="N388" s="382" t="s">
        <v>9800</v>
      </c>
      <c r="O388" s="386">
        <v>500</v>
      </c>
      <c r="P388" s="387"/>
      <c r="Q388" s="387"/>
      <c r="R388" s="387"/>
      <c r="S388" s="387"/>
      <c r="T388" s="387"/>
      <c r="U388" s="387"/>
      <c r="V388" s="387"/>
      <c r="W388" s="387"/>
      <c r="X388" s="387"/>
      <c r="Y388" s="387"/>
      <c r="Z388" s="387"/>
      <c r="AA388" s="387"/>
      <c r="AB388" s="387"/>
      <c r="AC388" s="387"/>
      <c r="AD388" s="387"/>
    </row>
    <row r="389" spans="1:30" ht="16.2" thickBot="1" x14ac:dyDescent="0.35">
      <c r="A389" s="351" t="s">
        <v>7833</v>
      </c>
      <c r="B389" s="418" t="s">
        <v>6873</v>
      </c>
      <c r="C389" s="365" t="s">
        <v>6127</v>
      </c>
      <c r="D389" s="366" t="s">
        <v>6126</v>
      </c>
      <c r="E389" s="394" t="s">
        <v>4139</v>
      </c>
      <c r="F389" s="394" t="s">
        <v>7230</v>
      </c>
      <c r="G389" s="394" t="s">
        <v>7233</v>
      </c>
      <c r="H389" s="394" t="s">
        <v>7232</v>
      </c>
      <c r="I389" s="466">
        <v>300</v>
      </c>
      <c r="J389" s="471">
        <v>0.49</v>
      </c>
      <c r="K389" s="469">
        <v>2</v>
      </c>
      <c r="L389" s="384">
        <v>3</v>
      </c>
      <c r="M389" s="385" t="s">
        <v>7834</v>
      </c>
      <c r="N389" s="382" t="s">
        <v>9790</v>
      </c>
      <c r="O389" s="386">
        <v>600</v>
      </c>
      <c r="P389" s="387"/>
      <c r="Q389" s="387"/>
      <c r="R389" s="387"/>
      <c r="S389" s="387"/>
      <c r="T389" s="387"/>
      <c r="U389" s="387"/>
      <c r="V389" s="387"/>
      <c r="W389" s="387"/>
      <c r="X389" s="387"/>
      <c r="Y389" s="387"/>
      <c r="Z389" s="387"/>
      <c r="AA389" s="387"/>
      <c r="AB389" s="387"/>
      <c r="AC389" s="387"/>
      <c r="AD389" s="387"/>
    </row>
    <row r="390" spans="1:30" ht="16.2" thickBot="1" x14ac:dyDescent="0.35">
      <c r="A390" s="351" t="s">
        <v>7835</v>
      </c>
      <c r="B390" s="399" t="s">
        <v>6104</v>
      </c>
      <c r="C390" s="365" t="s">
        <v>6127</v>
      </c>
      <c r="D390" s="366" t="s">
        <v>6126</v>
      </c>
      <c r="E390" s="394" t="s">
        <v>4139</v>
      </c>
      <c r="F390" s="394" t="s">
        <v>7230</v>
      </c>
      <c r="G390" s="394" t="s">
        <v>7233</v>
      </c>
      <c r="H390" s="394" t="s">
        <v>7232</v>
      </c>
      <c r="I390" s="466">
        <v>500</v>
      </c>
      <c r="J390" s="471">
        <v>0.75</v>
      </c>
      <c r="K390" s="469">
        <v>1</v>
      </c>
      <c r="L390" s="384">
        <v>3</v>
      </c>
      <c r="M390" s="385" t="s">
        <v>7836</v>
      </c>
      <c r="N390" s="382" t="s">
        <v>9800</v>
      </c>
      <c r="O390" s="386">
        <v>500</v>
      </c>
      <c r="P390" s="387"/>
      <c r="Q390" s="387"/>
      <c r="R390" s="387"/>
      <c r="S390" s="387"/>
      <c r="T390" s="387"/>
      <c r="U390" s="387"/>
      <c r="V390" s="387"/>
      <c r="W390" s="387"/>
      <c r="X390" s="387"/>
      <c r="Y390" s="387"/>
      <c r="Z390" s="387"/>
      <c r="AA390" s="387"/>
      <c r="AB390" s="387"/>
      <c r="AC390" s="387"/>
      <c r="AD390" s="387"/>
    </row>
    <row r="391" spans="1:30" ht="16.2" thickBot="1" x14ac:dyDescent="0.35">
      <c r="A391" s="351" t="s">
        <v>7837</v>
      </c>
      <c r="B391" s="432" t="s">
        <v>6872</v>
      </c>
      <c r="C391" s="365" t="s">
        <v>6127</v>
      </c>
      <c r="D391" s="366" t="s">
        <v>6126</v>
      </c>
      <c r="E391" s="394" t="s">
        <v>4139</v>
      </c>
      <c r="F391" s="394" t="s">
        <v>7230</v>
      </c>
      <c r="G391" s="394" t="s">
        <v>7233</v>
      </c>
      <c r="H391" s="394" t="s">
        <v>7232</v>
      </c>
      <c r="I391" s="466">
        <v>300</v>
      </c>
      <c r="J391" s="471">
        <v>0.49</v>
      </c>
      <c r="K391" s="469">
        <v>1</v>
      </c>
      <c r="L391" s="384">
        <v>3</v>
      </c>
      <c r="M391" s="385" t="s">
        <v>7838</v>
      </c>
      <c r="N391" s="382" t="s">
        <v>9783</v>
      </c>
      <c r="O391" s="386">
        <v>300</v>
      </c>
      <c r="P391" s="387"/>
      <c r="Q391" s="387"/>
      <c r="R391" s="387"/>
      <c r="S391" s="387"/>
      <c r="T391" s="387"/>
      <c r="U391" s="387"/>
      <c r="V391" s="387"/>
      <c r="W391" s="387"/>
      <c r="X391" s="387"/>
      <c r="Y391" s="387"/>
      <c r="Z391" s="387"/>
      <c r="AA391" s="387"/>
      <c r="AB391" s="387"/>
      <c r="AC391" s="387"/>
      <c r="AD391" s="387"/>
    </row>
    <row r="392" spans="1:30" ht="16.2" thickBot="1" x14ac:dyDescent="0.35">
      <c r="A392" s="351" t="s">
        <v>7839</v>
      </c>
      <c r="B392" s="408" t="s">
        <v>1134</v>
      </c>
      <c r="C392" s="365" t="s">
        <v>6127</v>
      </c>
      <c r="D392" s="366" t="s">
        <v>6126</v>
      </c>
      <c r="E392" s="394" t="s">
        <v>4139</v>
      </c>
      <c r="F392" s="394" t="s">
        <v>7230</v>
      </c>
      <c r="G392" s="394" t="s">
        <v>7233</v>
      </c>
      <c r="H392" s="394" t="s">
        <v>7232</v>
      </c>
      <c r="I392" s="466">
        <v>300</v>
      </c>
      <c r="J392" s="471">
        <v>0.49</v>
      </c>
      <c r="K392" s="469">
        <v>3</v>
      </c>
      <c r="L392" s="384">
        <v>3</v>
      </c>
      <c r="M392" s="385" t="s">
        <v>7840</v>
      </c>
      <c r="N392" s="382" t="s">
        <v>9784</v>
      </c>
      <c r="O392" s="386">
        <v>900</v>
      </c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  <c r="AA392" s="387"/>
      <c r="AB392" s="387"/>
      <c r="AC392" s="387"/>
      <c r="AD392" s="387"/>
    </row>
    <row r="393" spans="1:30" ht="16.2" thickBot="1" x14ac:dyDescent="0.35">
      <c r="A393" s="351" t="s">
        <v>7841</v>
      </c>
      <c r="B393" s="420" t="s">
        <v>6089</v>
      </c>
      <c r="C393" s="365" t="s">
        <v>6127</v>
      </c>
      <c r="D393" s="366" t="s">
        <v>6126</v>
      </c>
      <c r="E393" s="394" t="s">
        <v>4139</v>
      </c>
      <c r="F393" s="394" t="s">
        <v>7230</v>
      </c>
      <c r="G393" s="394" t="s">
        <v>7234</v>
      </c>
      <c r="H393" s="394" t="s">
        <v>7232</v>
      </c>
      <c r="I393" s="466">
        <v>300</v>
      </c>
      <c r="J393" s="471">
        <v>0.49</v>
      </c>
      <c r="K393" s="469">
        <v>2</v>
      </c>
      <c r="L393" s="384">
        <v>3</v>
      </c>
      <c r="M393" s="385" t="s">
        <v>7842</v>
      </c>
      <c r="N393" s="382" t="s">
        <v>9790</v>
      </c>
      <c r="O393" s="386">
        <v>600</v>
      </c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  <c r="AA393" s="387"/>
      <c r="AB393" s="387"/>
      <c r="AC393" s="387"/>
      <c r="AD393" s="387"/>
    </row>
    <row r="394" spans="1:30" ht="16.2" thickBot="1" x14ac:dyDescent="0.35">
      <c r="A394" s="351" t="s">
        <v>2466</v>
      </c>
      <c r="B394" s="420" t="s">
        <v>6089</v>
      </c>
      <c r="C394" s="365" t="s">
        <v>6127</v>
      </c>
      <c r="D394" s="366" t="s">
        <v>6126</v>
      </c>
      <c r="E394" s="394" t="s">
        <v>4139</v>
      </c>
      <c r="F394" s="394" t="s">
        <v>7230</v>
      </c>
      <c r="G394" s="394" t="s">
        <v>7234</v>
      </c>
      <c r="H394" s="394" t="s">
        <v>7232</v>
      </c>
      <c r="I394" s="466">
        <v>300</v>
      </c>
      <c r="J394" s="471">
        <v>0.49</v>
      </c>
      <c r="K394" s="469">
        <v>2</v>
      </c>
      <c r="L394" s="384">
        <v>3</v>
      </c>
      <c r="M394" s="385" t="s">
        <v>7843</v>
      </c>
      <c r="N394" s="382" t="s">
        <v>9790</v>
      </c>
      <c r="O394" s="386">
        <v>600</v>
      </c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  <c r="AA394" s="387"/>
      <c r="AB394" s="387"/>
      <c r="AC394" s="387"/>
      <c r="AD394" s="387"/>
    </row>
    <row r="395" spans="1:30" ht="16.2" thickBot="1" x14ac:dyDescent="0.35">
      <c r="A395" s="351" t="s">
        <v>2466</v>
      </c>
      <c r="B395" s="420" t="s">
        <v>6089</v>
      </c>
      <c r="C395" s="365" t="s">
        <v>6127</v>
      </c>
      <c r="D395" s="366" t="s">
        <v>6126</v>
      </c>
      <c r="E395" s="394" t="s">
        <v>4139</v>
      </c>
      <c r="F395" s="394" t="s">
        <v>7230</v>
      </c>
      <c r="G395" s="394" t="s">
        <v>7239</v>
      </c>
      <c r="H395" s="394" t="s">
        <v>7232</v>
      </c>
      <c r="I395" s="466">
        <v>300</v>
      </c>
      <c r="J395" s="471">
        <v>0.49</v>
      </c>
      <c r="K395" s="469">
        <v>1</v>
      </c>
      <c r="L395" s="384">
        <v>3</v>
      </c>
      <c r="M395" s="385" t="s">
        <v>7843</v>
      </c>
      <c r="N395" s="382" t="s">
        <v>9783</v>
      </c>
      <c r="O395" s="386">
        <v>300</v>
      </c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  <c r="AA395" s="387"/>
      <c r="AB395" s="387"/>
      <c r="AC395" s="387"/>
      <c r="AD395" s="387"/>
    </row>
    <row r="396" spans="1:30" ht="16.2" thickBot="1" x14ac:dyDescent="0.35">
      <c r="A396" s="351" t="s">
        <v>369</v>
      </c>
      <c r="B396" s="420" t="s">
        <v>6063</v>
      </c>
      <c r="C396" s="365" t="s">
        <v>6127</v>
      </c>
      <c r="D396" s="366" t="s">
        <v>6126</v>
      </c>
      <c r="E396" s="394" t="s">
        <v>4139</v>
      </c>
      <c r="F396" s="394" t="s">
        <v>7230</v>
      </c>
      <c r="G396" s="394" t="s">
        <v>7234</v>
      </c>
      <c r="H396" s="394" t="s">
        <v>7232</v>
      </c>
      <c r="I396" s="466">
        <v>300</v>
      </c>
      <c r="J396" s="471">
        <v>0.49</v>
      </c>
      <c r="K396" s="469">
        <v>2</v>
      </c>
      <c r="L396" s="384">
        <v>3</v>
      </c>
      <c r="M396" s="385" t="s">
        <v>9831</v>
      </c>
      <c r="N396" s="382" t="s">
        <v>9790</v>
      </c>
      <c r="O396" s="386">
        <v>600</v>
      </c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  <c r="AA396" s="387"/>
      <c r="AB396" s="387"/>
      <c r="AC396" s="387"/>
      <c r="AD396" s="387"/>
    </row>
    <row r="397" spans="1:30" ht="16.2" thickBot="1" x14ac:dyDescent="0.35">
      <c r="A397" s="351" t="s">
        <v>9832</v>
      </c>
      <c r="B397" s="365" t="s">
        <v>6973</v>
      </c>
      <c r="C397" s="365" t="s">
        <v>6127</v>
      </c>
      <c r="D397" s="366" t="s">
        <v>6126</v>
      </c>
      <c r="E397" s="394" t="s">
        <v>4139</v>
      </c>
      <c r="F397" s="394" t="s">
        <v>9544</v>
      </c>
      <c r="G397" s="394" t="s">
        <v>7233</v>
      </c>
      <c r="H397" s="394" t="s">
        <v>7232</v>
      </c>
      <c r="I397" s="467">
        <v>1</v>
      </c>
      <c r="J397" s="471">
        <v>1.49</v>
      </c>
      <c r="K397" s="469">
        <v>1</v>
      </c>
      <c r="L397" s="384">
        <v>3</v>
      </c>
      <c r="M397" s="385" t="s">
        <v>7846</v>
      </c>
      <c r="N397" s="382" t="s">
        <v>9806</v>
      </c>
      <c r="O397" s="383">
        <v>1</v>
      </c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  <c r="AA397" s="387"/>
      <c r="AB397" s="387"/>
      <c r="AC397" s="387"/>
      <c r="AD397" s="387"/>
    </row>
    <row r="398" spans="1:30" ht="16.2" thickBot="1" x14ac:dyDescent="0.35">
      <c r="A398" s="351" t="s">
        <v>2026</v>
      </c>
      <c r="B398" s="410" t="s">
        <v>6055</v>
      </c>
      <c r="C398" s="365" t="s">
        <v>6127</v>
      </c>
      <c r="D398" s="345" t="s">
        <v>6128</v>
      </c>
      <c r="E398" s="394" t="s">
        <v>4139</v>
      </c>
      <c r="F398" s="394" t="s">
        <v>7230</v>
      </c>
      <c r="G398" s="394" t="s">
        <v>7233</v>
      </c>
      <c r="H398" s="394" t="s">
        <v>7232</v>
      </c>
      <c r="I398" s="467">
        <v>1</v>
      </c>
      <c r="J398" s="471">
        <v>1.49</v>
      </c>
      <c r="K398" s="469">
        <v>1</v>
      </c>
      <c r="L398" s="384">
        <v>3</v>
      </c>
      <c r="M398" s="385" t="s">
        <v>2025</v>
      </c>
      <c r="N398" s="382" t="s">
        <v>9806</v>
      </c>
      <c r="O398" s="383">
        <v>1</v>
      </c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  <c r="AA398" s="387"/>
      <c r="AB398" s="387"/>
      <c r="AC398" s="387"/>
      <c r="AD398" s="387"/>
    </row>
    <row r="399" spans="1:30" ht="16.2" thickBot="1" x14ac:dyDescent="0.35">
      <c r="A399" s="351" t="s">
        <v>7849</v>
      </c>
      <c r="B399" s="421" t="s">
        <v>6099</v>
      </c>
      <c r="C399" s="365" t="s">
        <v>6127</v>
      </c>
      <c r="D399" s="366" t="s">
        <v>6126</v>
      </c>
      <c r="E399" s="394" t="s">
        <v>4139</v>
      </c>
      <c r="F399" s="394" t="s">
        <v>7235</v>
      </c>
      <c r="G399" s="394" t="s">
        <v>7233</v>
      </c>
      <c r="H399" s="394" t="s">
        <v>7232</v>
      </c>
      <c r="I399" s="466">
        <v>300</v>
      </c>
      <c r="J399" s="471">
        <v>0.49</v>
      </c>
      <c r="K399" s="469">
        <v>1</v>
      </c>
      <c r="L399" s="384">
        <v>3</v>
      </c>
      <c r="M399" s="385" t="s">
        <v>7850</v>
      </c>
      <c r="N399" s="382" t="s">
        <v>9783</v>
      </c>
      <c r="O399" s="386">
        <v>300</v>
      </c>
      <c r="P399" s="387"/>
      <c r="Q399" s="387"/>
      <c r="R399" s="387"/>
      <c r="S399" s="387"/>
      <c r="T399" s="387"/>
      <c r="U399" s="387"/>
      <c r="V399" s="387"/>
      <c r="W399" s="387"/>
      <c r="X399" s="387"/>
      <c r="Y399" s="387"/>
      <c r="Z399" s="387"/>
      <c r="AA399" s="387"/>
      <c r="AB399" s="387"/>
      <c r="AC399" s="387"/>
      <c r="AD399" s="387"/>
    </row>
    <row r="400" spans="1:30" ht="16.2" thickBot="1" x14ac:dyDescent="0.35">
      <c r="A400" s="351" t="s">
        <v>7851</v>
      </c>
      <c r="B400" s="421" t="s">
        <v>6099</v>
      </c>
      <c r="C400" s="365" t="s">
        <v>6127</v>
      </c>
      <c r="D400" s="366" t="s">
        <v>6126</v>
      </c>
      <c r="E400" s="394" t="s">
        <v>4139</v>
      </c>
      <c r="F400" s="394" t="s">
        <v>7230</v>
      </c>
      <c r="G400" s="394" t="s">
        <v>7233</v>
      </c>
      <c r="H400" s="394" t="s">
        <v>7232</v>
      </c>
      <c r="I400" s="466">
        <v>700</v>
      </c>
      <c r="J400" s="471">
        <v>0.99</v>
      </c>
      <c r="K400" s="469">
        <v>2</v>
      </c>
      <c r="L400" s="384">
        <v>3</v>
      </c>
      <c r="M400" s="385" t="s">
        <v>7852</v>
      </c>
      <c r="N400" s="382" t="s">
        <v>9801</v>
      </c>
      <c r="O400" s="383">
        <v>1.4</v>
      </c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  <c r="AA400" s="387"/>
      <c r="AB400" s="387"/>
      <c r="AC400" s="387"/>
      <c r="AD400" s="387"/>
    </row>
    <row r="401" spans="1:30" ht="16.2" thickBot="1" x14ac:dyDescent="0.35">
      <c r="A401" s="351" t="s">
        <v>7855</v>
      </c>
      <c r="B401" s="401" t="s">
        <v>5944</v>
      </c>
      <c r="C401" s="365" t="s">
        <v>6127</v>
      </c>
      <c r="D401" s="366" t="s">
        <v>6126</v>
      </c>
      <c r="E401" s="394" t="s">
        <v>4139</v>
      </c>
      <c r="F401" s="394" t="s">
        <v>7230</v>
      </c>
      <c r="G401" s="394" t="s">
        <v>7234</v>
      </c>
      <c r="H401" s="394" t="s">
        <v>7232</v>
      </c>
      <c r="I401" s="466">
        <v>300</v>
      </c>
      <c r="J401" s="471">
        <v>0.49</v>
      </c>
      <c r="K401" s="469">
        <v>1</v>
      </c>
      <c r="L401" s="384">
        <v>3</v>
      </c>
      <c r="M401" s="385" t="s">
        <v>7856</v>
      </c>
      <c r="N401" s="382" t="s">
        <v>9783</v>
      </c>
      <c r="O401" s="386">
        <v>300</v>
      </c>
      <c r="P401" s="387"/>
      <c r="Q401" s="387"/>
      <c r="R401" s="387"/>
      <c r="S401" s="387"/>
      <c r="T401" s="387"/>
      <c r="U401" s="387"/>
      <c r="V401" s="387"/>
      <c r="W401" s="387"/>
      <c r="X401" s="387"/>
      <c r="Y401" s="387"/>
      <c r="Z401" s="387"/>
      <c r="AA401" s="387"/>
      <c r="AB401" s="387"/>
      <c r="AC401" s="387"/>
      <c r="AD401" s="387"/>
    </row>
    <row r="402" spans="1:30" ht="16.2" thickBot="1" x14ac:dyDescent="0.35">
      <c r="A402" s="351" t="s">
        <v>7855</v>
      </c>
      <c r="B402" s="401" t="s">
        <v>5944</v>
      </c>
      <c r="C402" s="365" t="s">
        <v>6127</v>
      </c>
      <c r="D402" s="366" t="s">
        <v>6126</v>
      </c>
      <c r="E402" s="394" t="s">
        <v>4139</v>
      </c>
      <c r="F402" s="394" t="s">
        <v>7230</v>
      </c>
      <c r="G402" s="394" t="s">
        <v>7233</v>
      </c>
      <c r="H402" s="394" t="s">
        <v>7232</v>
      </c>
      <c r="I402" s="466">
        <v>300</v>
      </c>
      <c r="J402" s="471">
        <v>0.49</v>
      </c>
      <c r="K402" s="469">
        <v>1</v>
      </c>
      <c r="L402" s="384">
        <v>3</v>
      </c>
      <c r="M402" s="385" t="s">
        <v>7856</v>
      </c>
      <c r="N402" s="382" t="s">
        <v>9783</v>
      </c>
      <c r="O402" s="386">
        <v>300</v>
      </c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  <c r="AA402" s="387"/>
      <c r="AB402" s="387"/>
      <c r="AC402" s="387"/>
      <c r="AD402" s="387"/>
    </row>
    <row r="403" spans="1:30" ht="16.2" thickBot="1" x14ac:dyDescent="0.35">
      <c r="A403" s="351" t="s">
        <v>7857</v>
      </c>
      <c r="B403" s="402" t="s">
        <v>6094</v>
      </c>
      <c r="C403" s="365" t="s">
        <v>6127</v>
      </c>
      <c r="D403" s="366" t="s">
        <v>6126</v>
      </c>
      <c r="E403" s="394" t="s">
        <v>4139</v>
      </c>
      <c r="F403" s="394" t="s">
        <v>7230</v>
      </c>
      <c r="G403" s="394" t="s">
        <v>7234</v>
      </c>
      <c r="H403" s="394" t="s">
        <v>7232</v>
      </c>
      <c r="I403" s="466">
        <v>300</v>
      </c>
      <c r="J403" s="471">
        <v>0.49</v>
      </c>
      <c r="K403" s="469">
        <v>2</v>
      </c>
      <c r="L403" s="384">
        <v>3</v>
      </c>
      <c r="M403" s="385" t="s">
        <v>7858</v>
      </c>
      <c r="N403" s="382" t="s">
        <v>9790</v>
      </c>
      <c r="O403" s="386">
        <v>600</v>
      </c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  <c r="AA403" s="387"/>
      <c r="AB403" s="387"/>
      <c r="AC403" s="387"/>
      <c r="AD403" s="387"/>
    </row>
    <row r="404" spans="1:30" ht="16.2" thickBot="1" x14ac:dyDescent="0.35">
      <c r="A404" s="351" t="s">
        <v>7859</v>
      </c>
      <c r="B404" s="402" t="s">
        <v>6080</v>
      </c>
      <c r="C404" s="365" t="s">
        <v>6127</v>
      </c>
      <c r="D404" s="366" t="s">
        <v>6126</v>
      </c>
      <c r="E404" s="394" t="s">
        <v>4139</v>
      </c>
      <c r="F404" s="394" t="s">
        <v>7230</v>
      </c>
      <c r="G404" s="394" t="s">
        <v>7233</v>
      </c>
      <c r="H404" s="394" t="s">
        <v>7232</v>
      </c>
      <c r="I404" s="466">
        <v>300</v>
      </c>
      <c r="J404" s="471">
        <v>0.49</v>
      </c>
      <c r="K404" s="469">
        <v>1</v>
      </c>
      <c r="L404" s="384">
        <v>3</v>
      </c>
      <c r="M404" s="385" t="s">
        <v>7860</v>
      </c>
      <c r="N404" s="382" t="s">
        <v>9783</v>
      </c>
      <c r="O404" s="386">
        <v>300</v>
      </c>
      <c r="P404" s="387"/>
      <c r="Q404" s="387"/>
      <c r="R404" s="387"/>
      <c r="S404" s="387"/>
      <c r="T404" s="387"/>
      <c r="U404" s="387"/>
      <c r="V404" s="387"/>
      <c r="W404" s="387"/>
      <c r="X404" s="387"/>
      <c r="Y404" s="387"/>
      <c r="Z404" s="387"/>
      <c r="AA404" s="387"/>
      <c r="AB404" s="387"/>
      <c r="AC404" s="387"/>
      <c r="AD404" s="387"/>
    </row>
    <row r="405" spans="1:30" ht="16.2" thickBot="1" x14ac:dyDescent="0.35">
      <c r="A405" s="351" t="s">
        <v>7861</v>
      </c>
      <c r="B405" s="411" t="s">
        <v>6087</v>
      </c>
      <c r="C405" s="365" t="s">
        <v>6127</v>
      </c>
      <c r="D405" s="366" t="s">
        <v>6126</v>
      </c>
      <c r="E405" s="394" t="s">
        <v>4139</v>
      </c>
      <c r="F405" s="394" t="s">
        <v>7230</v>
      </c>
      <c r="G405" s="394" t="s">
        <v>7234</v>
      </c>
      <c r="H405" s="394" t="s">
        <v>7232</v>
      </c>
      <c r="I405" s="466">
        <v>300</v>
      </c>
      <c r="J405" s="471">
        <v>0.49</v>
      </c>
      <c r="K405" s="469">
        <v>1</v>
      </c>
      <c r="L405" s="384">
        <v>3</v>
      </c>
      <c r="M405" s="385" t="s">
        <v>7862</v>
      </c>
      <c r="N405" s="382" t="s">
        <v>9783</v>
      </c>
      <c r="O405" s="386">
        <v>300</v>
      </c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  <c r="AA405" s="387"/>
      <c r="AB405" s="387"/>
      <c r="AC405" s="387"/>
      <c r="AD405" s="387"/>
    </row>
    <row r="406" spans="1:30" ht="16.2" thickBot="1" x14ac:dyDescent="0.35">
      <c r="A406" s="351" t="s">
        <v>7863</v>
      </c>
      <c r="B406" s="403" t="s">
        <v>6880</v>
      </c>
      <c r="C406" s="365" t="s">
        <v>6127</v>
      </c>
      <c r="D406" s="366" t="s">
        <v>6126</v>
      </c>
      <c r="E406" s="394" t="s">
        <v>4139</v>
      </c>
      <c r="F406" s="394" t="s">
        <v>7230</v>
      </c>
      <c r="G406" s="394" t="s">
        <v>7233</v>
      </c>
      <c r="H406" s="394" t="s">
        <v>7232</v>
      </c>
      <c r="I406" s="466">
        <v>300</v>
      </c>
      <c r="J406" s="471">
        <v>0.49</v>
      </c>
      <c r="K406" s="469">
        <v>1</v>
      </c>
      <c r="L406" s="384">
        <v>3</v>
      </c>
      <c r="M406" s="385" t="s">
        <v>7864</v>
      </c>
      <c r="N406" s="382" t="s">
        <v>9783</v>
      </c>
      <c r="O406" s="386">
        <v>300</v>
      </c>
      <c r="P406" s="387"/>
      <c r="Q406" s="387"/>
      <c r="R406" s="387"/>
      <c r="S406" s="387"/>
      <c r="T406" s="387"/>
      <c r="U406" s="387"/>
      <c r="V406" s="387"/>
      <c r="W406" s="387"/>
      <c r="X406" s="387"/>
      <c r="Y406" s="387"/>
      <c r="Z406" s="387"/>
      <c r="AA406" s="387"/>
      <c r="AB406" s="387"/>
      <c r="AC406" s="387"/>
      <c r="AD406" s="387"/>
    </row>
    <row r="407" spans="1:30" ht="16.2" thickBot="1" x14ac:dyDescent="0.35">
      <c r="A407" s="351" t="s">
        <v>7803</v>
      </c>
      <c r="B407" s="403" t="s">
        <v>6880</v>
      </c>
      <c r="C407" s="365" t="s">
        <v>6127</v>
      </c>
      <c r="D407" s="366" t="s">
        <v>6126</v>
      </c>
      <c r="E407" s="394" t="s">
        <v>4139</v>
      </c>
      <c r="F407" s="394" t="s">
        <v>7230</v>
      </c>
      <c r="G407" s="394" t="s">
        <v>7233</v>
      </c>
      <c r="H407" s="394" t="s">
        <v>7232</v>
      </c>
      <c r="I407" s="466">
        <v>300</v>
      </c>
      <c r="J407" s="471">
        <v>0.49</v>
      </c>
      <c r="K407" s="469">
        <v>1</v>
      </c>
      <c r="L407" s="384">
        <v>3</v>
      </c>
      <c r="M407" s="385" t="s">
        <v>7865</v>
      </c>
      <c r="N407" s="382" t="s">
        <v>9783</v>
      </c>
      <c r="O407" s="386">
        <v>300</v>
      </c>
      <c r="P407" s="387"/>
      <c r="Q407" s="387"/>
      <c r="R407" s="387"/>
      <c r="S407" s="387"/>
      <c r="T407" s="387"/>
      <c r="U407" s="387"/>
      <c r="V407" s="387"/>
      <c r="W407" s="387"/>
      <c r="X407" s="387"/>
      <c r="Y407" s="387"/>
      <c r="Z407" s="387"/>
      <c r="AA407" s="387"/>
      <c r="AB407" s="387"/>
      <c r="AC407" s="387"/>
      <c r="AD407" s="387"/>
    </row>
    <row r="408" spans="1:30" ht="16.2" thickBot="1" x14ac:dyDescent="0.35">
      <c r="A408" s="351" t="s">
        <v>7824</v>
      </c>
      <c r="B408" s="403" t="s">
        <v>6880</v>
      </c>
      <c r="C408" s="365" t="s">
        <v>6127</v>
      </c>
      <c r="D408" s="366" t="s">
        <v>6126</v>
      </c>
      <c r="E408" s="394" t="s">
        <v>4139</v>
      </c>
      <c r="F408" s="394" t="s">
        <v>7230</v>
      </c>
      <c r="G408" s="394" t="s">
        <v>7233</v>
      </c>
      <c r="H408" s="394" t="s">
        <v>7232</v>
      </c>
      <c r="I408" s="466">
        <v>300</v>
      </c>
      <c r="J408" s="471">
        <v>0.49</v>
      </c>
      <c r="K408" s="469">
        <v>1</v>
      </c>
      <c r="L408" s="384">
        <v>3</v>
      </c>
      <c r="M408" s="385" t="s">
        <v>7866</v>
      </c>
      <c r="N408" s="382" t="s">
        <v>9783</v>
      </c>
      <c r="O408" s="386">
        <v>300</v>
      </c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  <c r="AA408" s="387"/>
      <c r="AB408" s="387"/>
      <c r="AC408" s="387"/>
      <c r="AD408" s="387"/>
    </row>
    <row r="409" spans="1:30" ht="16.2" thickBot="1" x14ac:dyDescent="0.35">
      <c r="A409" s="351" t="s">
        <v>7867</v>
      </c>
      <c r="B409" s="403" t="s">
        <v>6880</v>
      </c>
      <c r="C409" s="365" t="s">
        <v>6127</v>
      </c>
      <c r="D409" s="366" t="s">
        <v>6126</v>
      </c>
      <c r="E409" s="394" t="s">
        <v>4139</v>
      </c>
      <c r="F409" s="394" t="s">
        <v>7230</v>
      </c>
      <c r="G409" s="394" t="s">
        <v>7233</v>
      </c>
      <c r="H409" s="394" t="s">
        <v>7232</v>
      </c>
      <c r="I409" s="466">
        <v>300</v>
      </c>
      <c r="J409" s="471">
        <v>0.49</v>
      </c>
      <c r="K409" s="469">
        <v>1</v>
      </c>
      <c r="L409" s="384">
        <v>3</v>
      </c>
      <c r="M409" s="385" t="s">
        <v>7868</v>
      </c>
      <c r="N409" s="382" t="s">
        <v>9783</v>
      </c>
      <c r="O409" s="386">
        <v>300</v>
      </c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  <c r="AA409" s="387"/>
      <c r="AB409" s="387"/>
      <c r="AC409" s="387"/>
      <c r="AD409" s="387"/>
    </row>
    <row r="410" spans="1:30" ht="16.2" thickBot="1" x14ac:dyDescent="0.35">
      <c r="A410" s="351" t="s">
        <v>7820</v>
      </c>
      <c r="B410" s="403" t="s">
        <v>6880</v>
      </c>
      <c r="C410" s="365" t="s">
        <v>6127</v>
      </c>
      <c r="D410" s="366" t="s">
        <v>6126</v>
      </c>
      <c r="E410" s="394" t="s">
        <v>4139</v>
      </c>
      <c r="F410" s="394" t="s">
        <v>7230</v>
      </c>
      <c r="G410" s="394" t="s">
        <v>7233</v>
      </c>
      <c r="H410" s="394" t="s">
        <v>7232</v>
      </c>
      <c r="I410" s="466">
        <v>300</v>
      </c>
      <c r="J410" s="471">
        <v>0.49</v>
      </c>
      <c r="K410" s="469">
        <v>1</v>
      </c>
      <c r="L410" s="384">
        <v>3</v>
      </c>
      <c r="M410" s="385" t="s">
        <v>7869</v>
      </c>
      <c r="N410" s="382" t="s">
        <v>9783</v>
      </c>
      <c r="O410" s="386">
        <v>300</v>
      </c>
      <c r="P410" s="387"/>
      <c r="Q410" s="387"/>
      <c r="R410" s="387"/>
      <c r="S410" s="387"/>
      <c r="T410" s="387"/>
      <c r="U410" s="387"/>
      <c r="V410" s="387"/>
      <c r="W410" s="387"/>
      <c r="X410" s="387"/>
      <c r="Y410" s="387"/>
      <c r="Z410" s="387"/>
      <c r="AA410" s="387"/>
      <c r="AB410" s="387"/>
      <c r="AC410" s="387"/>
      <c r="AD410" s="387"/>
    </row>
    <row r="411" spans="1:30" ht="16.2" thickBot="1" x14ac:dyDescent="0.35">
      <c r="A411" s="351" t="s">
        <v>7870</v>
      </c>
      <c r="B411" s="403" t="s">
        <v>6880</v>
      </c>
      <c r="C411" s="365" t="s">
        <v>6127</v>
      </c>
      <c r="D411" s="366" t="s">
        <v>6126</v>
      </c>
      <c r="E411" s="394" t="s">
        <v>4139</v>
      </c>
      <c r="F411" s="394" t="s">
        <v>7230</v>
      </c>
      <c r="G411" s="394" t="s">
        <v>7233</v>
      </c>
      <c r="H411" s="394" t="s">
        <v>7232</v>
      </c>
      <c r="I411" s="466">
        <v>300</v>
      </c>
      <c r="J411" s="471">
        <v>0.49</v>
      </c>
      <c r="K411" s="469">
        <v>1</v>
      </c>
      <c r="L411" s="384">
        <v>3</v>
      </c>
      <c r="M411" s="385" t="s">
        <v>7871</v>
      </c>
      <c r="N411" s="382" t="s">
        <v>9783</v>
      </c>
      <c r="O411" s="386">
        <v>300</v>
      </c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  <c r="AA411" s="387"/>
      <c r="AB411" s="387"/>
      <c r="AC411" s="387"/>
      <c r="AD411" s="387"/>
    </row>
    <row r="412" spans="1:30" ht="16.2" thickBot="1" x14ac:dyDescent="0.35">
      <c r="A412" s="351" t="s">
        <v>7872</v>
      </c>
      <c r="B412" s="415" t="s">
        <v>6886</v>
      </c>
      <c r="C412" s="365" t="s">
        <v>6127</v>
      </c>
      <c r="D412" s="366" t="s">
        <v>6126</v>
      </c>
      <c r="E412" s="394" t="s">
        <v>4139</v>
      </c>
      <c r="F412" s="394" t="s">
        <v>7230</v>
      </c>
      <c r="G412" s="394" t="s">
        <v>7234</v>
      </c>
      <c r="H412" s="394" t="s">
        <v>7232</v>
      </c>
      <c r="I412" s="466">
        <v>300</v>
      </c>
      <c r="J412" s="471">
        <v>0.49</v>
      </c>
      <c r="K412" s="469">
        <v>1</v>
      </c>
      <c r="L412" s="384">
        <v>3</v>
      </c>
      <c r="M412" s="385" t="s">
        <v>7873</v>
      </c>
      <c r="N412" s="382" t="s">
        <v>9783</v>
      </c>
      <c r="O412" s="386">
        <v>300</v>
      </c>
      <c r="P412" s="387"/>
      <c r="Q412" s="387"/>
      <c r="R412" s="387"/>
      <c r="S412" s="387"/>
      <c r="T412" s="387"/>
      <c r="U412" s="387"/>
      <c r="V412" s="387"/>
      <c r="W412" s="387"/>
      <c r="X412" s="387"/>
      <c r="Y412" s="387"/>
      <c r="Z412" s="387"/>
      <c r="AA412" s="387"/>
      <c r="AB412" s="387"/>
      <c r="AC412" s="387"/>
      <c r="AD412" s="387"/>
    </row>
    <row r="413" spans="1:30" ht="16.2" thickBot="1" x14ac:dyDescent="0.35">
      <c r="A413" s="351" t="s">
        <v>5686</v>
      </c>
      <c r="B413" s="404" t="s">
        <v>6073</v>
      </c>
      <c r="C413" s="365" t="s">
        <v>6127</v>
      </c>
      <c r="D413" s="366" t="s">
        <v>6126</v>
      </c>
      <c r="E413" s="394" t="s">
        <v>4139</v>
      </c>
      <c r="F413" s="394" t="s">
        <v>7230</v>
      </c>
      <c r="G413" s="394" t="s">
        <v>7234</v>
      </c>
      <c r="H413" s="394" t="s">
        <v>7232</v>
      </c>
      <c r="I413" s="466">
        <v>700</v>
      </c>
      <c r="J413" s="471">
        <v>0.99</v>
      </c>
      <c r="K413" s="469">
        <v>2</v>
      </c>
      <c r="L413" s="384">
        <v>3</v>
      </c>
      <c r="M413" s="385" t="s">
        <v>7874</v>
      </c>
      <c r="N413" s="382" t="s">
        <v>9801</v>
      </c>
      <c r="O413" s="383">
        <v>1.4</v>
      </c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  <c r="AA413" s="387"/>
      <c r="AB413" s="387"/>
      <c r="AC413" s="387"/>
      <c r="AD413" s="387"/>
    </row>
    <row r="414" spans="1:30" ht="16.2" thickBot="1" x14ac:dyDescent="0.35">
      <c r="A414" s="351" t="s">
        <v>7875</v>
      </c>
      <c r="B414" s="404" t="s">
        <v>6073</v>
      </c>
      <c r="C414" s="365" t="s">
        <v>6127</v>
      </c>
      <c r="D414" s="366" t="s">
        <v>6126</v>
      </c>
      <c r="E414" s="394" t="s">
        <v>4139</v>
      </c>
      <c r="F414" s="394" t="s">
        <v>7230</v>
      </c>
      <c r="G414" s="394" t="s">
        <v>7234</v>
      </c>
      <c r="H414" s="394" t="s">
        <v>7232</v>
      </c>
      <c r="I414" s="466">
        <v>300</v>
      </c>
      <c r="J414" s="471">
        <v>0.49</v>
      </c>
      <c r="K414" s="469">
        <v>3</v>
      </c>
      <c r="L414" s="384">
        <v>3</v>
      </c>
      <c r="M414" s="385" t="s">
        <v>7876</v>
      </c>
      <c r="N414" s="382" t="s">
        <v>9784</v>
      </c>
      <c r="O414" s="386">
        <v>900</v>
      </c>
      <c r="P414" s="387"/>
      <c r="Q414" s="387"/>
      <c r="R414" s="387"/>
      <c r="S414" s="387"/>
      <c r="T414" s="387"/>
      <c r="U414" s="387"/>
      <c r="V414" s="387"/>
      <c r="W414" s="387"/>
      <c r="X414" s="387"/>
      <c r="Y414" s="387"/>
      <c r="Z414" s="387"/>
      <c r="AA414" s="387"/>
      <c r="AB414" s="387"/>
      <c r="AC414" s="387"/>
      <c r="AD414" s="387"/>
    </row>
    <row r="415" spans="1:30" ht="16.2" thickBot="1" x14ac:dyDescent="0.35">
      <c r="A415" s="351" t="s">
        <v>7877</v>
      </c>
      <c r="B415" s="396" t="s">
        <v>6110</v>
      </c>
      <c r="C415" s="365" t="s">
        <v>6127</v>
      </c>
      <c r="D415" s="366" t="s">
        <v>6126</v>
      </c>
      <c r="E415" s="394" t="s">
        <v>4139</v>
      </c>
      <c r="F415" s="394" t="s">
        <v>7230</v>
      </c>
      <c r="G415" s="394" t="s">
        <v>7234</v>
      </c>
      <c r="H415" s="394" t="s">
        <v>7232</v>
      </c>
      <c r="I415" s="466">
        <v>300</v>
      </c>
      <c r="J415" s="471">
        <v>0.49</v>
      </c>
      <c r="K415" s="469">
        <v>1</v>
      </c>
      <c r="L415" s="384">
        <v>3</v>
      </c>
      <c r="M415" s="385" t="s">
        <v>7878</v>
      </c>
      <c r="N415" s="382" t="s">
        <v>9783</v>
      </c>
      <c r="O415" s="386">
        <v>300</v>
      </c>
      <c r="P415" s="387"/>
      <c r="Q415" s="387"/>
      <c r="R415" s="387"/>
      <c r="S415" s="387"/>
      <c r="T415" s="387"/>
      <c r="U415" s="387"/>
      <c r="V415" s="387"/>
      <c r="W415" s="387"/>
      <c r="X415" s="387"/>
      <c r="Y415" s="387"/>
      <c r="Z415" s="387"/>
      <c r="AA415" s="387"/>
      <c r="AB415" s="387"/>
      <c r="AC415" s="387"/>
      <c r="AD415" s="387"/>
    </row>
    <row r="416" spans="1:30" ht="16.2" thickBot="1" x14ac:dyDescent="0.35">
      <c r="A416" s="351" t="s">
        <v>7877</v>
      </c>
      <c r="B416" s="396" t="s">
        <v>6110</v>
      </c>
      <c r="C416" s="365" t="s">
        <v>6127</v>
      </c>
      <c r="D416" s="366" t="s">
        <v>6126</v>
      </c>
      <c r="E416" s="394" t="s">
        <v>4139</v>
      </c>
      <c r="F416" s="394" t="s">
        <v>7230</v>
      </c>
      <c r="G416" s="394" t="s">
        <v>7233</v>
      </c>
      <c r="H416" s="394" t="s">
        <v>7232</v>
      </c>
      <c r="I416" s="466">
        <v>300</v>
      </c>
      <c r="J416" s="471">
        <v>0.49</v>
      </c>
      <c r="K416" s="469">
        <v>1</v>
      </c>
      <c r="L416" s="384">
        <v>3</v>
      </c>
      <c r="M416" s="385" t="s">
        <v>7878</v>
      </c>
      <c r="N416" s="382" t="s">
        <v>9783</v>
      </c>
      <c r="O416" s="386">
        <v>300</v>
      </c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  <c r="AA416" s="387"/>
      <c r="AB416" s="387"/>
      <c r="AC416" s="387"/>
      <c r="AD416" s="387"/>
    </row>
    <row r="417" spans="1:30" ht="16.2" thickBot="1" x14ac:dyDescent="0.35">
      <c r="A417" s="351" t="s">
        <v>4868</v>
      </c>
      <c r="B417" s="413" t="s">
        <v>7170</v>
      </c>
      <c r="C417" s="365" t="s">
        <v>6127</v>
      </c>
      <c r="D417" s="366" t="s">
        <v>6126</v>
      </c>
      <c r="E417" s="394" t="s">
        <v>4139</v>
      </c>
      <c r="F417" s="394" t="s">
        <v>7235</v>
      </c>
      <c r="G417" s="394" t="s">
        <v>7233</v>
      </c>
      <c r="H417" s="394" t="s">
        <v>7232</v>
      </c>
      <c r="I417" s="466">
        <v>500</v>
      </c>
      <c r="J417" s="471">
        <v>0.99</v>
      </c>
      <c r="K417" s="469">
        <v>1</v>
      </c>
      <c r="L417" s="384">
        <v>3</v>
      </c>
      <c r="M417" s="385" t="s">
        <v>7879</v>
      </c>
      <c r="N417" s="382" t="s">
        <v>9800</v>
      </c>
      <c r="O417" s="386">
        <v>500</v>
      </c>
      <c r="P417" s="387"/>
      <c r="Q417" s="387"/>
      <c r="R417" s="387"/>
      <c r="S417" s="387"/>
      <c r="T417" s="387"/>
      <c r="U417" s="387"/>
      <c r="V417" s="387"/>
      <c r="W417" s="387"/>
      <c r="X417" s="387"/>
      <c r="Y417" s="387"/>
      <c r="Z417" s="387"/>
      <c r="AA417" s="387"/>
      <c r="AB417" s="387"/>
      <c r="AC417" s="387"/>
      <c r="AD417" s="387"/>
    </row>
    <row r="418" spans="1:30" ht="16.2" thickBot="1" x14ac:dyDescent="0.35">
      <c r="A418" s="351" t="s">
        <v>7881</v>
      </c>
      <c r="B418" s="452" t="s">
        <v>7882</v>
      </c>
      <c r="C418" s="365" t="s">
        <v>6127</v>
      </c>
      <c r="D418" s="366" t="s">
        <v>6126</v>
      </c>
      <c r="E418" s="394" t="s">
        <v>4139</v>
      </c>
      <c r="F418" s="394" t="s">
        <v>7230</v>
      </c>
      <c r="G418" s="394" t="s">
        <v>7234</v>
      </c>
      <c r="H418" s="394" t="s">
        <v>7232</v>
      </c>
      <c r="I418" s="466">
        <v>300</v>
      </c>
      <c r="J418" s="471">
        <v>0.49</v>
      </c>
      <c r="K418" s="469">
        <v>1</v>
      </c>
      <c r="L418" s="384">
        <v>4</v>
      </c>
      <c r="M418" s="385" t="s">
        <v>7883</v>
      </c>
      <c r="N418" s="382" t="s">
        <v>9783</v>
      </c>
      <c r="O418" s="386">
        <v>300</v>
      </c>
      <c r="P418" s="387"/>
      <c r="Q418" s="387"/>
      <c r="R418" s="387"/>
      <c r="S418" s="387"/>
      <c r="T418" s="387"/>
      <c r="U418" s="387"/>
      <c r="V418" s="387"/>
      <c r="W418" s="387"/>
      <c r="X418" s="387"/>
      <c r="Y418" s="387"/>
      <c r="Z418" s="387"/>
      <c r="AA418" s="387"/>
      <c r="AB418" s="387"/>
      <c r="AC418" s="387"/>
      <c r="AD418" s="387"/>
    </row>
    <row r="419" spans="1:30" ht="16.2" thickBot="1" x14ac:dyDescent="0.35">
      <c r="A419" s="351" t="s">
        <v>7884</v>
      </c>
      <c r="B419" s="437" t="s">
        <v>6980</v>
      </c>
      <c r="C419" s="365" t="s">
        <v>6127</v>
      </c>
      <c r="D419" s="366" t="s">
        <v>6126</v>
      </c>
      <c r="E419" s="394" t="s">
        <v>4139</v>
      </c>
      <c r="F419" s="394" t="s">
        <v>7230</v>
      </c>
      <c r="G419" s="394" t="s">
        <v>7234</v>
      </c>
      <c r="H419" s="394" t="s">
        <v>7232</v>
      </c>
      <c r="I419" s="466">
        <v>700</v>
      </c>
      <c r="J419" s="471">
        <v>0.99</v>
      </c>
      <c r="K419" s="469">
        <v>1</v>
      </c>
      <c r="L419" s="384">
        <v>4</v>
      </c>
      <c r="M419" s="385" t="s">
        <v>7885</v>
      </c>
      <c r="N419" s="382" t="s">
        <v>9798</v>
      </c>
      <c r="O419" s="386">
        <v>700</v>
      </c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  <c r="AA419" s="387"/>
      <c r="AB419" s="387"/>
      <c r="AC419" s="387"/>
      <c r="AD419" s="387"/>
    </row>
    <row r="420" spans="1:30" ht="16.2" thickBot="1" x14ac:dyDescent="0.35">
      <c r="A420" s="351" t="s">
        <v>7886</v>
      </c>
      <c r="B420" s="393" t="s">
        <v>6100</v>
      </c>
      <c r="C420" s="365" t="s">
        <v>6127</v>
      </c>
      <c r="D420" s="366" t="s">
        <v>6126</v>
      </c>
      <c r="E420" s="394" t="s">
        <v>4139</v>
      </c>
      <c r="F420" s="394" t="s">
        <v>7230</v>
      </c>
      <c r="G420" s="394" t="s">
        <v>7234</v>
      </c>
      <c r="H420" s="394" t="s">
        <v>7232</v>
      </c>
      <c r="I420" s="466">
        <v>300</v>
      </c>
      <c r="J420" s="471">
        <v>0.49</v>
      </c>
      <c r="K420" s="469">
        <v>1</v>
      </c>
      <c r="L420" s="384">
        <v>4</v>
      </c>
      <c r="M420" s="385" t="s">
        <v>7887</v>
      </c>
      <c r="N420" s="382" t="s">
        <v>9783</v>
      </c>
      <c r="O420" s="386">
        <v>300</v>
      </c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  <c r="AA420" s="387"/>
      <c r="AB420" s="387"/>
      <c r="AC420" s="387"/>
      <c r="AD420" s="387"/>
    </row>
    <row r="421" spans="1:30" ht="16.2" thickBot="1" x14ac:dyDescent="0.35">
      <c r="A421" s="351" t="s">
        <v>7888</v>
      </c>
      <c r="B421" s="365" t="s">
        <v>6978</v>
      </c>
      <c r="C421" s="365" t="s">
        <v>6127</v>
      </c>
      <c r="D421" s="366" t="s">
        <v>6126</v>
      </c>
      <c r="E421" s="394" t="s">
        <v>4139</v>
      </c>
      <c r="F421" s="394" t="s">
        <v>7230</v>
      </c>
      <c r="G421" s="394" t="s">
        <v>7233</v>
      </c>
      <c r="H421" s="394" t="s">
        <v>7232</v>
      </c>
      <c r="I421" s="466">
        <v>300</v>
      </c>
      <c r="J421" s="471">
        <v>0.49</v>
      </c>
      <c r="K421" s="469">
        <v>1</v>
      </c>
      <c r="L421" s="384">
        <v>4</v>
      </c>
      <c r="M421" s="385" t="s">
        <v>7889</v>
      </c>
      <c r="N421" s="382" t="s">
        <v>9783</v>
      </c>
      <c r="O421" s="386">
        <v>300</v>
      </c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  <c r="AA421" s="387"/>
      <c r="AB421" s="387"/>
      <c r="AC421" s="387"/>
      <c r="AD421" s="387"/>
    </row>
    <row r="422" spans="1:30" ht="16.2" thickBot="1" x14ac:dyDescent="0.35">
      <c r="A422" s="351" t="s">
        <v>7890</v>
      </c>
      <c r="B422" s="407" t="s">
        <v>1101</v>
      </c>
      <c r="C422" s="365" t="s">
        <v>6127</v>
      </c>
      <c r="D422" s="366" t="s">
        <v>6126</v>
      </c>
      <c r="E422" s="394" t="s">
        <v>4139</v>
      </c>
      <c r="F422" s="394" t="s">
        <v>7230</v>
      </c>
      <c r="G422" s="394" t="s">
        <v>7234</v>
      </c>
      <c r="H422" s="394" t="s">
        <v>7232</v>
      </c>
      <c r="I422" s="466">
        <v>300</v>
      </c>
      <c r="J422" s="471">
        <v>0.49</v>
      </c>
      <c r="K422" s="469">
        <v>1</v>
      </c>
      <c r="L422" s="384">
        <v>4</v>
      </c>
      <c r="M422" s="385" t="s">
        <v>7891</v>
      </c>
      <c r="N422" s="382" t="s">
        <v>9783</v>
      </c>
      <c r="O422" s="386">
        <v>300</v>
      </c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  <c r="AA422" s="387"/>
      <c r="AB422" s="387"/>
      <c r="AC422" s="387"/>
      <c r="AD422" s="387"/>
    </row>
    <row r="423" spans="1:30" ht="16.2" thickBot="1" x14ac:dyDescent="0.35">
      <c r="A423" s="351" t="s">
        <v>7892</v>
      </c>
      <c r="B423" s="407" t="s">
        <v>1101</v>
      </c>
      <c r="C423" s="365" t="s">
        <v>6127</v>
      </c>
      <c r="D423" s="366" t="s">
        <v>6126</v>
      </c>
      <c r="E423" s="394" t="s">
        <v>4139</v>
      </c>
      <c r="F423" s="394" t="s">
        <v>7230</v>
      </c>
      <c r="G423" s="394" t="s">
        <v>7234</v>
      </c>
      <c r="H423" s="394" t="s">
        <v>7232</v>
      </c>
      <c r="I423" s="466">
        <v>500</v>
      </c>
      <c r="J423" s="471">
        <v>0.75</v>
      </c>
      <c r="K423" s="469">
        <v>2</v>
      </c>
      <c r="L423" s="384">
        <v>4</v>
      </c>
      <c r="M423" s="385" t="s">
        <v>7893</v>
      </c>
      <c r="N423" s="382" t="s">
        <v>9782</v>
      </c>
      <c r="O423" s="383">
        <v>1</v>
      </c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  <c r="AA423" s="387"/>
      <c r="AB423" s="387"/>
      <c r="AC423" s="387"/>
      <c r="AD423" s="387"/>
    </row>
    <row r="424" spans="1:30" ht="16.2" thickBot="1" x14ac:dyDescent="0.35">
      <c r="A424" s="351" t="s">
        <v>7894</v>
      </c>
      <c r="B424" s="431" t="s">
        <v>6069</v>
      </c>
      <c r="C424" s="365" t="s">
        <v>6127</v>
      </c>
      <c r="D424" s="366" t="s">
        <v>6126</v>
      </c>
      <c r="E424" s="394" t="s">
        <v>4139</v>
      </c>
      <c r="F424" s="394" t="s">
        <v>7230</v>
      </c>
      <c r="G424" s="394" t="s">
        <v>7233</v>
      </c>
      <c r="H424" s="394" t="s">
        <v>7232</v>
      </c>
      <c r="I424" s="466">
        <v>300</v>
      </c>
      <c r="J424" s="471">
        <v>0.49</v>
      </c>
      <c r="K424" s="469">
        <v>1</v>
      </c>
      <c r="L424" s="384">
        <v>4</v>
      </c>
      <c r="M424" s="385" t="s">
        <v>7895</v>
      </c>
      <c r="N424" s="382" t="s">
        <v>9783</v>
      </c>
      <c r="O424" s="386">
        <v>300</v>
      </c>
      <c r="P424" s="387"/>
      <c r="Q424" s="387"/>
      <c r="R424" s="387"/>
      <c r="S424" s="387"/>
      <c r="T424" s="387"/>
      <c r="U424" s="387"/>
      <c r="V424" s="387"/>
      <c r="W424" s="387"/>
      <c r="X424" s="387"/>
      <c r="Y424" s="387"/>
      <c r="Z424" s="387"/>
      <c r="AA424" s="387"/>
      <c r="AB424" s="387"/>
      <c r="AC424" s="387"/>
      <c r="AD424" s="387"/>
    </row>
    <row r="425" spans="1:30" ht="16.2" thickBot="1" x14ac:dyDescent="0.35">
      <c r="A425" s="351" t="s">
        <v>7896</v>
      </c>
      <c r="B425" s="422" t="s">
        <v>1106</v>
      </c>
      <c r="C425" s="365" t="s">
        <v>6127</v>
      </c>
      <c r="D425" s="366" t="s">
        <v>6126</v>
      </c>
      <c r="E425" s="394" t="s">
        <v>4139</v>
      </c>
      <c r="F425" s="394" t="s">
        <v>7230</v>
      </c>
      <c r="G425" s="394" t="s">
        <v>7234</v>
      </c>
      <c r="H425" s="394" t="s">
        <v>7232</v>
      </c>
      <c r="I425" s="466">
        <v>300</v>
      </c>
      <c r="J425" s="471">
        <v>0.49</v>
      </c>
      <c r="K425" s="469">
        <v>3</v>
      </c>
      <c r="L425" s="384">
        <v>4</v>
      </c>
      <c r="M425" s="385" t="s">
        <v>9561</v>
      </c>
      <c r="N425" s="382" t="s">
        <v>9784</v>
      </c>
      <c r="O425" s="386">
        <v>300</v>
      </c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  <c r="AA425" s="387"/>
      <c r="AB425" s="387"/>
      <c r="AC425" s="387"/>
      <c r="AD425" s="387"/>
    </row>
    <row r="426" spans="1:30" ht="16.2" thickBot="1" x14ac:dyDescent="0.35">
      <c r="A426" s="351" t="s">
        <v>7898</v>
      </c>
      <c r="B426" s="422" t="s">
        <v>1106</v>
      </c>
      <c r="C426" s="365" t="s">
        <v>6127</v>
      </c>
      <c r="D426" s="366" t="s">
        <v>6126</v>
      </c>
      <c r="E426" s="394" t="s">
        <v>4139</v>
      </c>
      <c r="F426" s="394" t="s">
        <v>7230</v>
      </c>
      <c r="G426" s="394" t="s">
        <v>7234</v>
      </c>
      <c r="H426" s="394" t="s">
        <v>7232</v>
      </c>
      <c r="I426" s="466">
        <v>300</v>
      </c>
      <c r="J426" s="471">
        <v>0.49</v>
      </c>
      <c r="K426" s="469">
        <v>2</v>
      </c>
      <c r="L426" s="384">
        <v>4</v>
      </c>
      <c r="M426" s="385" t="s">
        <v>9562</v>
      </c>
      <c r="N426" s="382" t="s">
        <v>9790</v>
      </c>
      <c r="O426" s="386">
        <v>300</v>
      </c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  <c r="AA426" s="387"/>
      <c r="AB426" s="387"/>
      <c r="AC426" s="387"/>
      <c r="AD426" s="387"/>
    </row>
    <row r="427" spans="1:30" ht="16.2" thickBot="1" x14ac:dyDescent="0.35">
      <c r="A427" s="351" t="s">
        <v>7900</v>
      </c>
      <c r="B427" s="422" t="s">
        <v>1106</v>
      </c>
      <c r="C427" s="365" t="s">
        <v>6127</v>
      </c>
      <c r="D427" s="366" t="s">
        <v>6126</v>
      </c>
      <c r="E427" s="394" t="s">
        <v>4139</v>
      </c>
      <c r="F427" s="394" t="s">
        <v>7230</v>
      </c>
      <c r="G427" s="394" t="s">
        <v>7233</v>
      </c>
      <c r="H427" s="394" t="s">
        <v>7232</v>
      </c>
      <c r="I427" s="466">
        <v>700</v>
      </c>
      <c r="J427" s="471">
        <v>0.99</v>
      </c>
      <c r="K427" s="469">
        <v>1</v>
      </c>
      <c r="L427" s="384">
        <v>4</v>
      </c>
      <c r="M427" s="385" t="s">
        <v>7901</v>
      </c>
      <c r="N427" s="382" t="s">
        <v>9798</v>
      </c>
      <c r="O427" s="386">
        <v>700</v>
      </c>
      <c r="P427" s="387"/>
      <c r="Q427" s="387"/>
      <c r="R427" s="387"/>
      <c r="S427" s="387"/>
      <c r="T427" s="387"/>
      <c r="U427" s="387"/>
      <c r="V427" s="387"/>
      <c r="W427" s="387"/>
      <c r="X427" s="387"/>
      <c r="Y427" s="387"/>
      <c r="Z427" s="387"/>
      <c r="AA427" s="387"/>
      <c r="AB427" s="387"/>
      <c r="AC427" s="387"/>
      <c r="AD427" s="387"/>
    </row>
    <row r="428" spans="1:30" ht="16.2" thickBot="1" x14ac:dyDescent="0.35">
      <c r="A428" s="351" t="s">
        <v>7900</v>
      </c>
      <c r="B428" s="422" t="s">
        <v>1106</v>
      </c>
      <c r="C428" s="365" t="s">
        <v>6127</v>
      </c>
      <c r="D428" s="366" t="s">
        <v>6126</v>
      </c>
      <c r="E428" s="394" t="s">
        <v>4139</v>
      </c>
      <c r="F428" s="394" t="s">
        <v>7230</v>
      </c>
      <c r="G428" s="394" t="s">
        <v>7234</v>
      </c>
      <c r="H428" s="394" t="s">
        <v>7232</v>
      </c>
      <c r="I428" s="466">
        <v>700</v>
      </c>
      <c r="J428" s="471">
        <v>0.99</v>
      </c>
      <c r="K428" s="469">
        <v>4</v>
      </c>
      <c r="L428" s="384">
        <v>4</v>
      </c>
      <c r="M428" s="385" t="s">
        <v>9563</v>
      </c>
      <c r="N428" s="382" t="s">
        <v>9819</v>
      </c>
      <c r="O428" s="386">
        <v>300</v>
      </c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  <c r="AA428" s="387"/>
      <c r="AB428" s="387"/>
      <c r="AC428" s="387"/>
      <c r="AD428" s="387"/>
    </row>
    <row r="429" spans="1:30" ht="16.2" thickBot="1" x14ac:dyDescent="0.35">
      <c r="A429" s="351" t="s">
        <v>7902</v>
      </c>
      <c r="B429" s="433" t="s">
        <v>1107</v>
      </c>
      <c r="C429" s="365" t="s">
        <v>6127</v>
      </c>
      <c r="D429" s="366" t="s">
        <v>6126</v>
      </c>
      <c r="E429" s="394" t="s">
        <v>4139</v>
      </c>
      <c r="F429" s="394" t="s">
        <v>7230</v>
      </c>
      <c r="G429" s="394" t="s">
        <v>7233</v>
      </c>
      <c r="H429" s="394" t="s">
        <v>7232</v>
      </c>
      <c r="I429" s="466">
        <v>300</v>
      </c>
      <c r="J429" s="471">
        <v>0.49</v>
      </c>
      <c r="K429" s="469">
        <v>1</v>
      </c>
      <c r="L429" s="384">
        <v>4</v>
      </c>
      <c r="M429" s="385" t="s">
        <v>7903</v>
      </c>
      <c r="N429" s="382" t="s">
        <v>9783</v>
      </c>
      <c r="O429" s="386">
        <v>300</v>
      </c>
      <c r="P429" s="387"/>
      <c r="Q429" s="387"/>
      <c r="R429" s="387"/>
      <c r="S429" s="387"/>
      <c r="T429" s="387"/>
      <c r="U429" s="387"/>
      <c r="V429" s="387"/>
      <c r="W429" s="387"/>
      <c r="X429" s="387"/>
      <c r="Y429" s="387"/>
      <c r="Z429" s="387"/>
      <c r="AA429" s="387"/>
      <c r="AB429" s="387"/>
      <c r="AC429" s="387"/>
      <c r="AD429" s="387"/>
    </row>
    <row r="430" spans="1:30" ht="16.2" thickBot="1" x14ac:dyDescent="0.35">
      <c r="A430" s="351" t="s">
        <v>7904</v>
      </c>
      <c r="B430" s="425" t="s">
        <v>1108</v>
      </c>
      <c r="C430" s="365" t="s">
        <v>6127</v>
      </c>
      <c r="D430" s="366" t="s">
        <v>6126</v>
      </c>
      <c r="E430" s="394" t="s">
        <v>4139</v>
      </c>
      <c r="F430" s="394" t="s">
        <v>7230</v>
      </c>
      <c r="G430" s="394" t="s">
        <v>7233</v>
      </c>
      <c r="H430" s="394" t="s">
        <v>7232</v>
      </c>
      <c r="I430" s="466">
        <v>300</v>
      </c>
      <c r="J430" s="471">
        <v>0.49</v>
      </c>
      <c r="K430" s="469">
        <v>1</v>
      </c>
      <c r="L430" s="384">
        <v>4</v>
      </c>
      <c r="M430" s="385" t="s">
        <v>7905</v>
      </c>
      <c r="N430" s="382" t="s">
        <v>9783</v>
      </c>
      <c r="O430" s="386">
        <v>300</v>
      </c>
      <c r="P430" s="387"/>
      <c r="Q430" s="387"/>
      <c r="R430" s="387"/>
      <c r="S430" s="387"/>
      <c r="T430" s="387"/>
      <c r="U430" s="387"/>
      <c r="V430" s="387"/>
      <c r="W430" s="387"/>
      <c r="X430" s="387"/>
      <c r="Y430" s="387"/>
      <c r="Z430" s="387"/>
      <c r="AA430" s="387"/>
      <c r="AB430" s="387"/>
      <c r="AC430" s="387"/>
      <c r="AD430" s="387"/>
    </row>
    <row r="431" spans="1:30" ht="16.2" thickBot="1" x14ac:dyDescent="0.35">
      <c r="A431" s="351" t="s">
        <v>7904</v>
      </c>
      <c r="B431" s="425" t="s">
        <v>1108</v>
      </c>
      <c r="C431" s="365" t="s">
        <v>6127</v>
      </c>
      <c r="D431" s="366" t="s">
        <v>6126</v>
      </c>
      <c r="E431" s="394" t="s">
        <v>4139</v>
      </c>
      <c r="F431" s="394" t="s">
        <v>7230</v>
      </c>
      <c r="G431" s="394" t="s">
        <v>7234</v>
      </c>
      <c r="H431" s="394" t="s">
        <v>7232</v>
      </c>
      <c r="I431" s="466">
        <v>300</v>
      </c>
      <c r="J431" s="471">
        <v>0.49</v>
      </c>
      <c r="K431" s="469">
        <v>1</v>
      </c>
      <c r="L431" s="384">
        <v>4</v>
      </c>
      <c r="M431" s="385" t="s">
        <v>7905</v>
      </c>
      <c r="N431" s="382" t="s">
        <v>9783</v>
      </c>
      <c r="O431" s="386">
        <v>300</v>
      </c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  <c r="AA431" s="387"/>
      <c r="AB431" s="387"/>
      <c r="AC431" s="387"/>
      <c r="AD431" s="387"/>
    </row>
    <row r="432" spans="1:30" ht="16.2" thickBot="1" x14ac:dyDescent="0.35">
      <c r="A432" s="351" t="s">
        <v>7906</v>
      </c>
      <c r="B432" s="425" t="s">
        <v>1108</v>
      </c>
      <c r="C432" s="365" t="s">
        <v>6127</v>
      </c>
      <c r="D432" s="366" t="s">
        <v>6126</v>
      </c>
      <c r="E432" s="394" t="s">
        <v>4139</v>
      </c>
      <c r="F432" s="394" t="s">
        <v>7230</v>
      </c>
      <c r="G432" s="394" t="s">
        <v>7234</v>
      </c>
      <c r="H432" s="394" t="s">
        <v>7232</v>
      </c>
      <c r="I432" s="466">
        <v>300</v>
      </c>
      <c r="J432" s="471">
        <v>0.49</v>
      </c>
      <c r="K432" s="469">
        <v>1</v>
      </c>
      <c r="L432" s="384">
        <v>4</v>
      </c>
      <c r="M432" s="385" t="s">
        <v>7907</v>
      </c>
      <c r="N432" s="382" t="s">
        <v>9783</v>
      </c>
      <c r="O432" s="386">
        <v>300</v>
      </c>
      <c r="P432" s="387"/>
      <c r="Q432" s="387"/>
      <c r="R432" s="387"/>
      <c r="S432" s="387"/>
      <c r="T432" s="387"/>
      <c r="U432" s="387"/>
      <c r="V432" s="387"/>
      <c r="W432" s="387"/>
      <c r="X432" s="387"/>
      <c r="Y432" s="387"/>
      <c r="Z432" s="387"/>
      <c r="AA432" s="387"/>
      <c r="AB432" s="387"/>
      <c r="AC432" s="387"/>
      <c r="AD432" s="387"/>
    </row>
    <row r="433" spans="1:30" ht="16.2" thickBot="1" x14ac:dyDescent="0.35">
      <c r="A433" s="351" t="s">
        <v>7908</v>
      </c>
      <c r="B433" s="409" t="s">
        <v>6108</v>
      </c>
      <c r="C433" s="365" t="s">
        <v>6127</v>
      </c>
      <c r="D433" s="366" t="s">
        <v>6126</v>
      </c>
      <c r="E433" s="394" t="s">
        <v>4139</v>
      </c>
      <c r="F433" s="394" t="s">
        <v>7230</v>
      </c>
      <c r="G433" s="394" t="s">
        <v>7233</v>
      </c>
      <c r="H433" s="394" t="s">
        <v>7232</v>
      </c>
      <c r="I433" s="466">
        <v>300</v>
      </c>
      <c r="J433" s="471">
        <v>0.49</v>
      </c>
      <c r="K433" s="469">
        <v>1</v>
      </c>
      <c r="L433" s="384">
        <v>4</v>
      </c>
      <c r="M433" s="385" t="s">
        <v>7909</v>
      </c>
      <c r="N433" s="382" t="s">
        <v>9783</v>
      </c>
      <c r="O433" s="386">
        <v>300</v>
      </c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  <c r="AA433" s="387"/>
      <c r="AB433" s="387"/>
      <c r="AC433" s="387"/>
      <c r="AD433" s="387"/>
    </row>
    <row r="434" spans="1:30" ht="16.2" thickBot="1" x14ac:dyDescent="0.35">
      <c r="A434" s="351" t="s">
        <v>7910</v>
      </c>
      <c r="B434" s="398" t="s">
        <v>6082</v>
      </c>
      <c r="C434" s="365" t="s">
        <v>6127</v>
      </c>
      <c r="D434" s="366" t="s">
        <v>6126</v>
      </c>
      <c r="E434" s="394" t="s">
        <v>4139</v>
      </c>
      <c r="F434" s="394" t="s">
        <v>7230</v>
      </c>
      <c r="G434" s="394" t="s">
        <v>7233</v>
      </c>
      <c r="H434" s="394" t="s">
        <v>7232</v>
      </c>
      <c r="I434" s="466">
        <v>300</v>
      </c>
      <c r="J434" s="471">
        <v>0.49</v>
      </c>
      <c r="K434" s="469">
        <v>1</v>
      </c>
      <c r="L434" s="384">
        <v>4</v>
      </c>
      <c r="M434" s="385" t="s">
        <v>7911</v>
      </c>
      <c r="N434" s="382" t="s">
        <v>9783</v>
      </c>
      <c r="O434" s="386">
        <v>300</v>
      </c>
      <c r="P434" s="387"/>
      <c r="Q434" s="387"/>
      <c r="R434" s="387"/>
      <c r="S434" s="387"/>
      <c r="T434" s="387"/>
      <c r="U434" s="387"/>
      <c r="V434" s="387"/>
      <c r="W434" s="387"/>
      <c r="X434" s="387"/>
      <c r="Y434" s="387"/>
      <c r="Z434" s="387"/>
      <c r="AA434" s="387"/>
      <c r="AB434" s="387"/>
      <c r="AC434" s="387"/>
      <c r="AD434" s="387"/>
    </row>
    <row r="435" spans="1:30" ht="16.2" thickBot="1" x14ac:dyDescent="0.35">
      <c r="A435" s="351" t="s">
        <v>7912</v>
      </c>
      <c r="B435" s="393" t="s">
        <v>6067</v>
      </c>
      <c r="C435" s="365" t="s">
        <v>6127</v>
      </c>
      <c r="D435" s="366" t="s">
        <v>6126</v>
      </c>
      <c r="E435" s="394" t="s">
        <v>4139</v>
      </c>
      <c r="F435" s="394" t="s">
        <v>7230</v>
      </c>
      <c r="G435" s="394" t="s">
        <v>7233</v>
      </c>
      <c r="H435" s="394" t="s">
        <v>7232</v>
      </c>
      <c r="I435" s="466">
        <v>300</v>
      </c>
      <c r="J435" s="471">
        <v>0.49</v>
      </c>
      <c r="K435" s="469">
        <v>1</v>
      </c>
      <c r="L435" s="384">
        <v>4</v>
      </c>
      <c r="M435" s="385" t="s">
        <v>7913</v>
      </c>
      <c r="N435" s="382" t="s">
        <v>9783</v>
      </c>
      <c r="O435" s="386">
        <v>300</v>
      </c>
      <c r="P435" s="387"/>
      <c r="Q435" s="387"/>
      <c r="R435" s="387"/>
      <c r="S435" s="387"/>
      <c r="T435" s="387"/>
      <c r="U435" s="387"/>
      <c r="V435" s="387"/>
      <c r="W435" s="387"/>
      <c r="X435" s="387"/>
      <c r="Y435" s="387"/>
      <c r="Z435" s="387"/>
      <c r="AA435" s="387"/>
      <c r="AB435" s="387"/>
      <c r="AC435" s="387"/>
      <c r="AD435" s="387"/>
    </row>
    <row r="436" spans="1:30" ht="16.2" thickBot="1" x14ac:dyDescent="0.35">
      <c r="A436" s="351" t="s">
        <v>7914</v>
      </c>
      <c r="B436" s="399" t="s">
        <v>1123</v>
      </c>
      <c r="C436" s="365" t="s">
        <v>6127</v>
      </c>
      <c r="D436" s="366" t="s">
        <v>6126</v>
      </c>
      <c r="E436" s="394" t="s">
        <v>4139</v>
      </c>
      <c r="F436" s="394" t="s">
        <v>7230</v>
      </c>
      <c r="G436" s="394" t="s">
        <v>7233</v>
      </c>
      <c r="H436" s="394" t="s">
        <v>7232</v>
      </c>
      <c r="I436" s="466">
        <v>300</v>
      </c>
      <c r="J436" s="471">
        <v>0.49</v>
      </c>
      <c r="K436" s="469">
        <v>7</v>
      </c>
      <c r="L436" s="384">
        <v>4</v>
      </c>
      <c r="M436" s="385" t="s">
        <v>7915</v>
      </c>
      <c r="N436" s="382" t="s">
        <v>9807</v>
      </c>
      <c r="O436" s="383">
        <v>2.1</v>
      </c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  <c r="AA436" s="387"/>
      <c r="AB436" s="387"/>
      <c r="AC436" s="387"/>
      <c r="AD436" s="387"/>
    </row>
    <row r="437" spans="1:30" ht="16.2" thickBot="1" x14ac:dyDescent="0.35">
      <c r="A437" s="351" t="s">
        <v>7914</v>
      </c>
      <c r="B437" s="399" t="s">
        <v>1123</v>
      </c>
      <c r="C437" s="365" t="s">
        <v>6127</v>
      </c>
      <c r="D437" s="366" t="s">
        <v>6126</v>
      </c>
      <c r="E437" s="394" t="s">
        <v>4139</v>
      </c>
      <c r="F437" s="394" t="s">
        <v>7230</v>
      </c>
      <c r="G437" s="394" t="s">
        <v>7234</v>
      </c>
      <c r="H437" s="394" t="s">
        <v>7232</v>
      </c>
      <c r="I437" s="466">
        <v>300</v>
      </c>
      <c r="J437" s="471">
        <v>0.49</v>
      </c>
      <c r="K437" s="469">
        <v>1</v>
      </c>
      <c r="L437" s="384">
        <v>4</v>
      </c>
      <c r="M437" s="385" t="s">
        <v>7915</v>
      </c>
      <c r="N437" s="382" t="s">
        <v>9783</v>
      </c>
      <c r="O437" s="386">
        <v>300</v>
      </c>
      <c r="P437" s="387"/>
      <c r="Q437" s="387"/>
      <c r="R437" s="387"/>
      <c r="S437" s="387"/>
      <c r="T437" s="387"/>
      <c r="U437" s="387"/>
      <c r="V437" s="387"/>
      <c r="W437" s="387"/>
      <c r="X437" s="387"/>
      <c r="Y437" s="387"/>
      <c r="Z437" s="387"/>
      <c r="AA437" s="387"/>
      <c r="AB437" s="387"/>
      <c r="AC437" s="387"/>
      <c r="AD437" s="387"/>
    </row>
    <row r="438" spans="1:30" ht="16.2" thickBot="1" x14ac:dyDescent="0.35">
      <c r="A438" s="351" t="s">
        <v>7881</v>
      </c>
      <c r="B438" s="399" t="s">
        <v>1123</v>
      </c>
      <c r="C438" s="365" t="s">
        <v>6127</v>
      </c>
      <c r="D438" s="366" t="s">
        <v>6126</v>
      </c>
      <c r="E438" s="394" t="s">
        <v>4139</v>
      </c>
      <c r="F438" s="394" t="s">
        <v>7230</v>
      </c>
      <c r="G438" s="394" t="s">
        <v>7233</v>
      </c>
      <c r="H438" s="394" t="s">
        <v>7232</v>
      </c>
      <c r="I438" s="466">
        <v>300</v>
      </c>
      <c r="J438" s="471">
        <v>0.49</v>
      </c>
      <c r="K438" s="469">
        <v>7</v>
      </c>
      <c r="L438" s="384">
        <v>4</v>
      </c>
      <c r="M438" s="385" t="s">
        <v>9564</v>
      </c>
      <c r="N438" s="382" t="s">
        <v>9807</v>
      </c>
      <c r="O438" s="386">
        <v>300</v>
      </c>
      <c r="P438" s="387"/>
      <c r="Q438" s="387"/>
      <c r="R438" s="387"/>
      <c r="S438" s="387"/>
      <c r="T438" s="387"/>
      <c r="U438" s="387"/>
      <c r="V438" s="387"/>
      <c r="W438" s="387"/>
      <c r="X438" s="387"/>
      <c r="Y438" s="387"/>
      <c r="Z438" s="387"/>
      <c r="AA438" s="387"/>
      <c r="AB438" s="387"/>
      <c r="AC438" s="387"/>
      <c r="AD438" s="387"/>
    </row>
    <row r="439" spans="1:30" ht="16.2" thickBot="1" x14ac:dyDescent="0.35">
      <c r="A439" s="351" t="s">
        <v>7881</v>
      </c>
      <c r="B439" s="399" t="s">
        <v>1123</v>
      </c>
      <c r="C439" s="365" t="s">
        <v>6127</v>
      </c>
      <c r="D439" s="366" t="s">
        <v>6126</v>
      </c>
      <c r="E439" s="394" t="s">
        <v>4139</v>
      </c>
      <c r="F439" s="394" t="s">
        <v>7230</v>
      </c>
      <c r="G439" s="394" t="s">
        <v>7234</v>
      </c>
      <c r="H439" s="394" t="s">
        <v>7232</v>
      </c>
      <c r="I439" s="466">
        <v>300</v>
      </c>
      <c r="J439" s="471">
        <v>0.49</v>
      </c>
      <c r="K439" s="469">
        <v>2</v>
      </c>
      <c r="L439" s="384">
        <v>4</v>
      </c>
      <c r="M439" s="385" t="s">
        <v>9564</v>
      </c>
      <c r="N439" s="382" t="s">
        <v>9790</v>
      </c>
      <c r="O439" s="386">
        <v>600</v>
      </c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  <c r="AA439" s="387"/>
      <c r="AB439" s="387"/>
      <c r="AC439" s="387"/>
      <c r="AD439" s="387"/>
    </row>
    <row r="440" spans="1:30" ht="16.2" thickBot="1" x14ac:dyDescent="0.35">
      <c r="A440" s="351" t="s">
        <v>7917</v>
      </c>
      <c r="B440" s="365" t="s">
        <v>7483</v>
      </c>
      <c r="C440" s="365" t="s">
        <v>6127</v>
      </c>
      <c r="D440" s="366" t="s">
        <v>6126</v>
      </c>
      <c r="E440" s="394" t="s">
        <v>4139</v>
      </c>
      <c r="F440" s="394" t="s">
        <v>7230</v>
      </c>
      <c r="G440" s="394" t="s">
        <v>7233</v>
      </c>
      <c r="H440" s="394" t="s">
        <v>7232</v>
      </c>
      <c r="I440" s="466">
        <v>400</v>
      </c>
      <c r="J440" s="471">
        <v>0.59</v>
      </c>
      <c r="K440" s="469">
        <v>1</v>
      </c>
      <c r="L440" s="384">
        <v>4</v>
      </c>
      <c r="M440" s="385" t="s">
        <v>7918</v>
      </c>
      <c r="N440" s="382" t="s">
        <v>9821</v>
      </c>
      <c r="O440" s="386">
        <v>400</v>
      </c>
      <c r="P440" s="387"/>
      <c r="Q440" s="387"/>
      <c r="R440" s="387"/>
      <c r="S440" s="387"/>
      <c r="T440" s="387"/>
      <c r="U440" s="387"/>
      <c r="V440" s="387"/>
      <c r="W440" s="387"/>
      <c r="X440" s="387"/>
      <c r="Y440" s="387"/>
      <c r="Z440" s="387"/>
      <c r="AA440" s="387"/>
      <c r="AB440" s="387"/>
      <c r="AC440" s="387"/>
      <c r="AD440" s="387"/>
    </row>
    <row r="441" spans="1:30" ht="16.2" thickBot="1" x14ac:dyDescent="0.35">
      <c r="A441" s="351" t="s">
        <v>7919</v>
      </c>
      <c r="B441" s="416" t="s">
        <v>6064</v>
      </c>
      <c r="C441" s="365" t="s">
        <v>6127</v>
      </c>
      <c r="D441" s="366" t="s">
        <v>6126</v>
      </c>
      <c r="E441" s="394" t="s">
        <v>4139</v>
      </c>
      <c r="F441" s="394" t="s">
        <v>7230</v>
      </c>
      <c r="G441" s="394" t="s">
        <v>7233</v>
      </c>
      <c r="H441" s="394" t="s">
        <v>7232</v>
      </c>
      <c r="I441" s="466">
        <v>300</v>
      </c>
      <c r="J441" s="471">
        <v>0.49</v>
      </c>
      <c r="K441" s="469">
        <v>2</v>
      </c>
      <c r="L441" s="384">
        <v>4</v>
      </c>
      <c r="M441" s="385" t="s">
        <v>7920</v>
      </c>
      <c r="N441" s="382" t="s">
        <v>9790</v>
      </c>
      <c r="O441" s="386">
        <v>600</v>
      </c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  <c r="AA441" s="387"/>
      <c r="AB441" s="387"/>
      <c r="AC441" s="387"/>
      <c r="AD441" s="387"/>
    </row>
    <row r="442" spans="1:30" ht="16.2" thickBot="1" x14ac:dyDescent="0.35">
      <c r="A442" s="351" t="s">
        <v>9833</v>
      </c>
      <c r="B442" s="430" t="s">
        <v>6071</v>
      </c>
      <c r="C442" s="365" t="s">
        <v>6127</v>
      </c>
      <c r="D442" s="366" t="s">
        <v>6126</v>
      </c>
      <c r="E442" s="394" t="s">
        <v>4139</v>
      </c>
      <c r="F442" s="394" t="s">
        <v>9796</v>
      </c>
      <c r="G442" s="394" t="s">
        <v>7233</v>
      </c>
      <c r="H442" s="394" t="s">
        <v>7232</v>
      </c>
      <c r="I442" s="466">
        <v>100</v>
      </c>
      <c r="J442" s="471">
        <v>0.19</v>
      </c>
      <c r="K442" s="469">
        <v>1</v>
      </c>
      <c r="L442" s="384">
        <v>4</v>
      </c>
      <c r="M442" s="385" t="s">
        <v>7922</v>
      </c>
      <c r="N442" s="382" t="s">
        <v>9797</v>
      </c>
      <c r="O442" s="386">
        <v>100</v>
      </c>
      <c r="P442" s="387"/>
      <c r="Q442" s="387"/>
      <c r="R442" s="387"/>
      <c r="S442" s="387"/>
      <c r="T442" s="387"/>
      <c r="U442" s="387"/>
      <c r="V442" s="387"/>
      <c r="W442" s="387"/>
      <c r="X442" s="387"/>
      <c r="Y442" s="387"/>
      <c r="Z442" s="387"/>
      <c r="AA442" s="387"/>
      <c r="AB442" s="387"/>
      <c r="AC442" s="387"/>
      <c r="AD442" s="387"/>
    </row>
    <row r="443" spans="1:30" ht="16.2" thickBot="1" x14ac:dyDescent="0.35">
      <c r="A443" s="351" t="s">
        <v>7923</v>
      </c>
      <c r="B443" s="430" t="s">
        <v>6071</v>
      </c>
      <c r="C443" s="365" t="s">
        <v>6127</v>
      </c>
      <c r="D443" s="366" t="s">
        <v>6126</v>
      </c>
      <c r="E443" s="394" t="s">
        <v>4139</v>
      </c>
      <c r="F443" s="394" t="s">
        <v>7230</v>
      </c>
      <c r="G443" s="394" t="s">
        <v>7233</v>
      </c>
      <c r="H443" s="394" t="s">
        <v>7232</v>
      </c>
      <c r="I443" s="466">
        <v>300</v>
      </c>
      <c r="J443" s="471">
        <v>0.49</v>
      </c>
      <c r="K443" s="469">
        <v>1</v>
      </c>
      <c r="L443" s="384">
        <v>4</v>
      </c>
      <c r="M443" s="385" t="s">
        <v>7924</v>
      </c>
      <c r="N443" s="382" t="s">
        <v>9783</v>
      </c>
      <c r="O443" s="386">
        <v>300</v>
      </c>
      <c r="P443" s="387"/>
      <c r="Q443" s="387"/>
      <c r="R443" s="387"/>
      <c r="S443" s="387"/>
      <c r="T443" s="387"/>
      <c r="U443" s="387"/>
      <c r="V443" s="387"/>
      <c r="W443" s="387"/>
      <c r="X443" s="387"/>
      <c r="Y443" s="387"/>
      <c r="Z443" s="387"/>
      <c r="AA443" s="387"/>
      <c r="AB443" s="387"/>
      <c r="AC443" s="387"/>
      <c r="AD443" s="387"/>
    </row>
    <row r="444" spans="1:30" ht="16.2" thickBot="1" x14ac:dyDescent="0.35">
      <c r="A444" s="351" t="s">
        <v>7888</v>
      </c>
      <c r="B444" s="418" t="s">
        <v>6873</v>
      </c>
      <c r="C444" s="365" t="s">
        <v>6127</v>
      </c>
      <c r="D444" s="366" t="s">
        <v>6126</v>
      </c>
      <c r="E444" s="394" t="s">
        <v>4139</v>
      </c>
      <c r="F444" s="394" t="s">
        <v>7230</v>
      </c>
      <c r="G444" s="394" t="s">
        <v>7233</v>
      </c>
      <c r="H444" s="394" t="s">
        <v>7232</v>
      </c>
      <c r="I444" s="466">
        <v>300</v>
      </c>
      <c r="J444" s="471">
        <v>0.49</v>
      </c>
      <c r="K444" s="469">
        <v>3</v>
      </c>
      <c r="L444" s="384">
        <v>4</v>
      </c>
      <c r="M444" s="385" t="s">
        <v>7925</v>
      </c>
      <c r="N444" s="382" t="s">
        <v>9784</v>
      </c>
      <c r="O444" s="386">
        <v>900</v>
      </c>
      <c r="P444" s="387"/>
      <c r="Q444" s="387"/>
      <c r="R444" s="387"/>
      <c r="S444" s="387"/>
      <c r="T444" s="387"/>
      <c r="U444" s="387"/>
      <c r="V444" s="387"/>
      <c r="W444" s="387"/>
      <c r="X444" s="387"/>
      <c r="Y444" s="387"/>
      <c r="Z444" s="387"/>
      <c r="AA444" s="387"/>
      <c r="AB444" s="387"/>
      <c r="AC444" s="387"/>
      <c r="AD444" s="387"/>
    </row>
    <row r="445" spans="1:30" ht="16.2" thickBot="1" x14ac:dyDescent="0.35">
      <c r="A445" s="351" t="s">
        <v>7926</v>
      </c>
      <c r="B445" s="432" t="s">
        <v>6872</v>
      </c>
      <c r="C445" s="365" t="s">
        <v>6127</v>
      </c>
      <c r="D445" s="366" t="s">
        <v>6126</v>
      </c>
      <c r="E445" s="394" t="s">
        <v>4139</v>
      </c>
      <c r="F445" s="394" t="s">
        <v>7230</v>
      </c>
      <c r="G445" s="394" t="s">
        <v>7233</v>
      </c>
      <c r="H445" s="394" t="s">
        <v>7232</v>
      </c>
      <c r="I445" s="466">
        <v>300</v>
      </c>
      <c r="J445" s="471">
        <v>0.49</v>
      </c>
      <c r="K445" s="469">
        <v>1</v>
      </c>
      <c r="L445" s="384">
        <v>4</v>
      </c>
      <c r="M445" s="385" t="s">
        <v>7927</v>
      </c>
      <c r="N445" s="382" t="s">
        <v>9783</v>
      </c>
      <c r="O445" s="386">
        <v>300</v>
      </c>
      <c r="P445" s="387"/>
      <c r="Q445" s="387"/>
      <c r="R445" s="387"/>
      <c r="S445" s="387"/>
      <c r="T445" s="387"/>
      <c r="U445" s="387"/>
      <c r="V445" s="387"/>
      <c r="W445" s="387"/>
      <c r="X445" s="387"/>
      <c r="Y445" s="387"/>
      <c r="Z445" s="387"/>
      <c r="AA445" s="387"/>
      <c r="AB445" s="387"/>
      <c r="AC445" s="387"/>
      <c r="AD445" s="387"/>
    </row>
    <row r="446" spans="1:30" ht="16.2" thickBot="1" x14ac:dyDescent="0.35">
      <c r="A446" s="351" t="s">
        <v>7906</v>
      </c>
      <c r="B446" s="432" t="s">
        <v>6872</v>
      </c>
      <c r="C446" s="365" t="s">
        <v>6127</v>
      </c>
      <c r="D446" s="366" t="s">
        <v>6126</v>
      </c>
      <c r="E446" s="394" t="s">
        <v>4139</v>
      </c>
      <c r="F446" s="394" t="s">
        <v>7230</v>
      </c>
      <c r="G446" s="394" t="s">
        <v>7233</v>
      </c>
      <c r="H446" s="394" t="s">
        <v>7232</v>
      </c>
      <c r="I446" s="466">
        <v>300</v>
      </c>
      <c r="J446" s="471">
        <v>0.49</v>
      </c>
      <c r="K446" s="469">
        <v>1</v>
      </c>
      <c r="L446" s="384">
        <v>4</v>
      </c>
      <c r="M446" s="385" t="s">
        <v>7928</v>
      </c>
      <c r="N446" s="382" t="s">
        <v>9783</v>
      </c>
      <c r="O446" s="386">
        <v>300</v>
      </c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  <c r="AA446" s="387"/>
      <c r="AB446" s="387"/>
      <c r="AC446" s="387"/>
      <c r="AD446" s="387"/>
    </row>
    <row r="447" spans="1:30" ht="16.2" thickBot="1" x14ac:dyDescent="0.35">
      <c r="A447" s="351" t="s">
        <v>312</v>
      </c>
      <c r="B447" s="408" t="s">
        <v>1134</v>
      </c>
      <c r="C447" s="365" t="s">
        <v>6127</v>
      </c>
      <c r="D447" s="366" t="s">
        <v>6126</v>
      </c>
      <c r="E447" s="394" t="s">
        <v>4139</v>
      </c>
      <c r="F447" s="394" t="s">
        <v>7230</v>
      </c>
      <c r="G447" s="394" t="s">
        <v>7233</v>
      </c>
      <c r="H447" s="394" t="s">
        <v>7232</v>
      </c>
      <c r="I447" s="466">
        <v>300</v>
      </c>
      <c r="J447" s="471">
        <v>0.49</v>
      </c>
      <c r="K447" s="469">
        <v>2</v>
      </c>
      <c r="L447" s="384">
        <v>4</v>
      </c>
      <c r="M447" s="385" t="s">
        <v>7929</v>
      </c>
      <c r="N447" s="382" t="s">
        <v>9790</v>
      </c>
      <c r="O447" s="386">
        <v>600</v>
      </c>
      <c r="P447" s="387"/>
      <c r="Q447" s="387"/>
      <c r="R447" s="387"/>
      <c r="S447" s="387"/>
      <c r="T447" s="387"/>
      <c r="U447" s="387"/>
      <c r="V447" s="387"/>
      <c r="W447" s="387"/>
      <c r="X447" s="387"/>
      <c r="Y447" s="387"/>
      <c r="Z447" s="387"/>
      <c r="AA447" s="387"/>
      <c r="AB447" s="387"/>
      <c r="AC447" s="387"/>
      <c r="AD447" s="387"/>
    </row>
    <row r="448" spans="1:30" ht="16.2" thickBot="1" x14ac:dyDescent="0.35">
      <c r="A448" s="351" t="s">
        <v>581</v>
      </c>
      <c r="B448" s="408" t="s">
        <v>1134</v>
      </c>
      <c r="C448" s="365" t="s">
        <v>6127</v>
      </c>
      <c r="D448" s="366" t="s">
        <v>6126</v>
      </c>
      <c r="E448" s="394" t="s">
        <v>4139</v>
      </c>
      <c r="F448" s="394" t="s">
        <v>7230</v>
      </c>
      <c r="G448" s="394" t="s">
        <v>7234</v>
      </c>
      <c r="H448" s="394" t="s">
        <v>7232</v>
      </c>
      <c r="I448" s="466">
        <v>300</v>
      </c>
      <c r="J448" s="471">
        <v>0.49</v>
      </c>
      <c r="K448" s="469">
        <v>1</v>
      </c>
      <c r="L448" s="384">
        <v>4</v>
      </c>
      <c r="M448" s="385" t="s">
        <v>7930</v>
      </c>
      <c r="N448" s="382" t="s">
        <v>9783</v>
      </c>
      <c r="O448" s="386">
        <v>300</v>
      </c>
      <c r="P448" s="387"/>
      <c r="Q448" s="387"/>
      <c r="R448" s="387"/>
      <c r="S448" s="387"/>
      <c r="T448" s="387"/>
      <c r="U448" s="387"/>
      <c r="V448" s="387"/>
      <c r="W448" s="387"/>
      <c r="X448" s="387"/>
      <c r="Y448" s="387"/>
      <c r="Z448" s="387"/>
      <c r="AA448" s="387"/>
      <c r="AB448" s="387"/>
      <c r="AC448" s="387"/>
      <c r="AD448" s="387"/>
    </row>
    <row r="449" spans="1:30" ht="16.2" thickBot="1" x14ac:dyDescent="0.35">
      <c r="A449" s="351" t="s">
        <v>581</v>
      </c>
      <c r="B449" s="408" t="s">
        <v>1134</v>
      </c>
      <c r="C449" s="365" t="s">
        <v>6127</v>
      </c>
      <c r="D449" s="366" t="s">
        <v>6126</v>
      </c>
      <c r="E449" s="394" t="s">
        <v>4139</v>
      </c>
      <c r="F449" s="394" t="s">
        <v>7230</v>
      </c>
      <c r="G449" s="394" t="s">
        <v>7233</v>
      </c>
      <c r="H449" s="394" t="s">
        <v>7232</v>
      </c>
      <c r="I449" s="466">
        <v>300</v>
      </c>
      <c r="J449" s="471">
        <v>0.49</v>
      </c>
      <c r="K449" s="469">
        <v>1</v>
      </c>
      <c r="L449" s="384">
        <v>4</v>
      </c>
      <c r="M449" s="385" t="s">
        <v>7930</v>
      </c>
      <c r="N449" s="382" t="s">
        <v>9783</v>
      </c>
      <c r="O449" s="386">
        <v>300</v>
      </c>
      <c r="P449" s="387"/>
      <c r="Q449" s="387"/>
      <c r="R449" s="387"/>
      <c r="S449" s="387"/>
      <c r="T449" s="387"/>
      <c r="U449" s="387"/>
      <c r="V449" s="387"/>
      <c r="W449" s="387"/>
      <c r="X449" s="387"/>
      <c r="Y449" s="387"/>
      <c r="Z449" s="387"/>
      <c r="AA449" s="387"/>
      <c r="AB449" s="387"/>
      <c r="AC449" s="387"/>
      <c r="AD449" s="387"/>
    </row>
    <row r="450" spans="1:30" ht="16.2" thickBot="1" x14ac:dyDescent="0.35">
      <c r="A450" s="351" t="s">
        <v>7931</v>
      </c>
      <c r="B450" s="408" t="s">
        <v>1134</v>
      </c>
      <c r="C450" s="365" t="s">
        <v>6127</v>
      </c>
      <c r="D450" s="366" t="s">
        <v>6126</v>
      </c>
      <c r="E450" s="394" t="s">
        <v>4139</v>
      </c>
      <c r="F450" s="394" t="s">
        <v>7230</v>
      </c>
      <c r="G450" s="394" t="s">
        <v>7233</v>
      </c>
      <c r="H450" s="394" t="s">
        <v>7232</v>
      </c>
      <c r="I450" s="466">
        <v>300</v>
      </c>
      <c r="J450" s="471">
        <v>0.49</v>
      </c>
      <c r="K450" s="469">
        <v>3</v>
      </c>
      <c r="L450" s="384">
        <v>4</v>
      </c>
      <c r="M450" s="385" t="s">
        <v>7932</v>
      </c>
      <c r="N450" s="382" t="s">
        <v>9784</v>
      </c>
      <c r="O450" s="386">
        <v>900</v>
      </c>
      <c r="P450" s="387"/>
      <c r="Q450" s="387"/>
      <c r="R450" s="387"/>
      <c r="S450" s="387"/>
      <c r="T450" s="387"/>
      <c r="U450" s="387"/>
      <c r="V450" s="387"/>
      <c r="W450" s="387"/>
      <c r="X450" s="387"/>
      <c r="Y450" s="387"/>
      <c r="Z450" s="387"/>
      <c r="AA450" s="387"/>
      <c r="AB450" s="387"/>
      <c r="AC450" s="387"/>
      <c r="AD450" s="387"/>
    </row>
    <row r="451" spans="1:30" ht="16.2" thickBot="1" x14ac:dyDescent="0.35">
      <c r="A451" s="351" t="s">
        <v>1711</v>
      </c>
      <c r="B451" s="400" t="s">
        <v>6093</v>
      </c>
      <c r="C451" s="365" t="s">
        <v>6127</v>
      </c>
      <c r="D451" s="366" t="s">
        <v>6126</v>
      </c>
      <c r="E451" s="394" t="s">
        <v>4139</v>
      </c>
      <c r="F451" s="394" t="s">
        <v>7230</v>
      </c>
      <c r="G451" s="394" t="s">
        <v>7233</v>
      </c>
      <c r="H451" s="394" t="s">
        <v>7232</v>
      </c>
      <c r="I451" s="466">
        <v>300</v>
      </c>
      <c r="J451" s="471">
        <v>0.49</v>
      </c>
      <c r="K451" s="469">
        <v>1</v>
      </c>
      <c r="L451" s="384">
        <v>4</v>
      </c>
      <c r="M451" s="385" t="s">
        <v>1712</v>
      </c>
      <c r="N451" s="382" t="s">
        <v>9783</v>
      </c>
      <c r="O451" s="386">
        <v>300</v>
      </c>
      <c r="P451" s="387"/>
      <c r="Q451" s="387"/>
      <c r="R451" s="387"/>
      <c r="S451" s="387"/>
      <c r="T451" s="387"/>
      <c r="U451" s="387"/>
      <c r="V451" s="387"/>
      <c r="W451" s="387"/>
      <c r="X451" s="387"/>
      <c r="Y451" s="387"/>
      <c r="Z451" s="387"/>
      <c r="AA451" s="387"/>
      <c r="AB451" s="387"/>
      <c r="AC451" s="387"/>
      <c r="AD451" s="387"/>
    </row>
    <row r="452" spans="1:30" ht="16.2" thickBot="1" x14ac:dyDescent="0.35">
      <c r="A452" s="351" t="s">
        <v>582</v>
      </c>
      <c r="B452" s="400" t="s">
        <v>6093</v>
      </c>
      <c r="C452" s="365" t="s">
        <v>6127</v>
      </c>
      <c r="D452" s="366" t="s">
        <v>6126</v>
      </c>
      <c r="E452" s="394" t="s">
        <v>4139</v>
      </c>
      <c r="F452" s="394" t="s">
        <v>7230</v>
      </c>
      <c r="G452" s="394" t="s">
        <v>7233</v>
      </c>
      <c r="H452" s="394" t="s">
        <v>7232</v>
      </c>
      <c r="I452" s="466">
        <v>300</v>
      </c>
      <c r="J452" s="471">
        <v>0.49</v>
      </c>
      <c r="K452" s="469">
        <v>3</v>
      </c>
      <c r="L452" s="384">
        <v>4</v>
      </c>
      <c r="M452" s="385" t="s">
        <v>7933</v>
      </c>
      <c r="N452" s="382" t="s">
        <v>9784</v>
      </c>
      <c r="O452" s="386">
        <v>900</v>
      </c>
      <c r="P452" s="387"/>
      <c r="Q452" s="387"/>
      <c r="R452" s="387"/>
      <c r="S452" s="387"/>
      <c r="T452" s="387"/>
      <c r="U452" s="387"/>
      <c r="V452" s="387"/>
      <c r="W452" s="387"/>
      <c r="X452" s="387"/>
      <c r="Y452" s="387"/>
      <c r="Z452" s="387"/>
      <c r="AA452" s="387"/>
      <c r="AB452" s="387"/>
      <c r="AC452" s="387"/>
      <c r="AD452" s="387"/>
    </row>
    <row r="453" spans="1:30" ht="16.2" thickBot="1" x14ac:dyDescent="0.35">
      <c r="A453" s="351" t="s">
        <v>7934</v>
      </c>
      <c r="B453" s="400" t="s">
        <v>6093</v>
      </c>
      <c r="C453" s="365" t="s">
        <v>6127</v>
      </c>
      <c r="D453" s="366" t="s">
        <v>6126</v>
      </c>
      <c r="E453" s="394" t="s">
        <v>4139</v>
      </c>
      <c r="F453" s="394" t="s">
        <v>7230</v>
      </c>
      <c r="G453" s="394" t="s">
        <v>7233</v>
      </c>
      <c r="H453" s="394" t="s">
        <v>7232</v>
      </c>
      <c r="I453" s="466">
        <v>300</v>
      </c>
      <c r="J453" s="471">
        <v>0.49</v>
      </c>
      <c r="K453" s="469">
        <v>2</v>
      </c>
      <c r="L453" s="384">
        <v>4</v>
      </c>
      <c r="M453" s="385" t="s">
        <v>7935</v>
      </c>
      <c r="N453" s="382" t="s">
        <v>9790</v>
      </c>
      <c r="O453" s="386">
        <v>600</v>
      </c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  <c r="AA453" s="387"/>
      <c r="AB453" s="387"/>
      <c r="AC453" s="387"/>
      <c r="AD453" s="387"/>
    </row>
    <row r="454" spans="1:30" ht="16.2" thickBot="1" x14ac:dyDescent="0.35">
      <c r="A454" s="351" t="s">
        <v>1691</v>
      </c>
      <c r="B454" s="409" t="s">
        <v>6076</v>
      </c>
      <c r="C454" s="365" t="s">
        <v>6127</v>
      </c>
      <c r="D454" s="366" t="s">
        <v>6126</v>
      </c>
      <c r="E454" s="394" t="s">
        <v>4139</v>
      </c>
      <c r="F454" s="394" t="s">
        <v>7230</v>
      </c>
      <c r="G454" s="394" t="s">
        <v>7233</v>
      </c>
      <c r="H454" s="394" t="s">
        <v>7232</v>
      </c>
      <c r="I454" s="466">
        <v>300</v>
      </c>
      <c r="J454" s="471">
        <v>0.49</v>
      </c>
      <c r="K454" s="469">
        <v>2</v>
      </c>
      <c r="L454" s="384">
        <v>4</v>
      </c>
      <c r="M454" s="385" t="s">
        <v>7936</v>
      </c>
      <c r="N454" s="382" t="s">
        <v>9790</v>
      </c>
      <c r="O454" s="386">
        <v>600</v>
      </c>
      <c r="P454" s="387"/>
      <c r="Q454" s="387"/>
      <c r="R454" s="387"/>
      <c r="S454" s="387"/>
      <c r="T454" s="387"/>
      <c r="U454" s="387"/>
      <c r="V454" s="387"/>
      <c r="W454" s="387"/>
      <c r="X454" s="387"/>
      <c r="Y454" s="387"/>
      <c r="Z454" s="387"/>
      <c r="AA454" s="387"/>
      <c r="AB454" s="387"/>
      <c r="AC454" s="387"/>
      <c r="AD454" s="387"/>
    </row>
    <row r="455" spans="1:30" ht="16.2" thickBot="1" x14ac:dyDescent="0.35">
      <c r="A455" s="351" t="s">
        <v>1691</v>
      </c>
      <c r="B455" s="409" t="s">
        <v>6076</v>
      </c>
      <c r="C455" s="365" t="s">
        <v>6127</v>
      </c>
      <c r="D455" s="366" t="s">
        <v>6126</v>
      </c>
      <c r="E455" s="394" t="s">
        <v>4139</v>
      </c>
      <c r="F455" s="394" t="s">
        <v>7230</v>
      </c>
      <c r="G455" s="394" t="s">
        <v>7234</v>
      </c>
      <c r="H455" s="394" t="s">
        <v>7232</v>
      </c>
      <c r="I455" s="466">
        <v>300</v>
      </c>
      <c r="J455" s="471">
        <v>0.49</v>
      </c>
      <c r="K455" s="469">
        <v>2</v>
      </c>
      <c r="L455" s="384">
        <v>4</v>
      </c>
      <c r="M455" s="385" t="s">
        <v>7936</v>
      </c>
      <c r="N455" s="382" t="s">
        <v>9790</v>
      </c>
      <c r="O455" s="386">
        <v>600</v>
      </c>
      <c r="P455" s="387"/>
      <c r="Q455" s="387"/>
      <c r="R455" s="387"/>
      <c r="S455" s="387"/>
      <c r="T455" s="387"/>
      <c r="U455" s="387"/>
      <c r="V455" s="387"/>
      <c r="W455" s="387"/>
      <c r="X455" s="387"/>
      <c r="Y455" s="387"/>
      <c r="Z455" s="387"/>
      <c r="AA455" s="387"/>
      <c r="AB455" s="387"/>
      <c r="AC455" s="387"/>
      <c r="AD455" s="387"/>
    </row>
    <row r="456" spans="1:30" ht="16.2" thickBot="1" x14ac:dyDescent="0.35">
      <c r="A456" s="351" t="s">
        <v>5012</v>
      </c>
      <c r="B456" s="429" t="s">
        <v>6086</v>
      </c>
      <c r="C456" s="365" t="s">
        <v>6127</v>
      </c>
      <c r="D456" s="366" t="s">
        <v>6126</v>
      </c>
      <c r="E456" s="394" t="s">
        <v>4139</v>
      </c>
      <c r="F456" s="394" t="s">
        <v>7230</v>
      </c>
      <c r="G456" s="394" t="s">
        <v>7234</v>
      </c>
      <c r="H456" s="394" t="s">
        <v>7232</v>
      </c>
      <c r="I456" s="466">
        <v>700</v>
      </c>
      <c r="J456" s="471">
        <v>0.99</v>
      </c>
      <c r="K456" s="469">
        <v>2</v>
      </c>
      <c r="L456" s="384">
        <v>4</v>
      </c>
      <c r="M456" s="385" t="s">
        <v>5011</v>
      </c>
      <c r="N456" s="382" t="s">
        <v>9801</v>
      </c>
      <c r="O456" s="383">
        <v>1.4</v>
      </c>
      <c r="P456" s="387"/>
      <c r="Q456" s="387"/>
      <c r="R456" s="387"/>
      <c r="S456" s="387"/>
      <c r="T456" s="387"/>
      <c r="U456" s="387"/>
      <c r="V456" s="387"/>
      <c r="W456" s="387"/>
      <c r="X456" s="387"/>
      <c r="Y456" s="387"/>
      <c r="Z456" s="387"/>
      <c r="AA456" s="387"/>
      <c r="AB456" s="387"/>
      <c r="AC456" s="387"/>
      <c r="AD456" s="387"/>
    </row>
    <row r="457" spans="1:30" ht="16.2" thickBot="1" x14ac:dyDescent="0.35">
      <c r="A457" s="351" t="s">
        <v>7937</v>
      </c>
      <c r="B457" s="420" t="s">
        <v>6089</v>
      </c>
      <c r="C457" s="365" t="s">
        <v>6127</v>
      </c>
      <c r="D457" s="366" t="s">
        <v>6126</v>
      </c>
      <c r="E457" s="394" t="s">
        <v>4139</v>
      </c>
      <c r="F457" s="394" t="s">
        <v>7230</v>
      </c>
      <c r="G457" s="394" t="s">
        <v>7234</v>
      </c>
      <c r="H457" s="394" t="s">
        <v>7232</v>
      </c>
      <c r="I457" s="466">
        <v>300</v>
      </c>
      <c r="J457" s="471">
        <v>0.49</v>
      </c>
      <c r="K457" s="469">
        <v>1</v>
      </c>
      <c r="L457" s="384">
        <v>4</v>
      </c>
      <c r="M457" s="385" t="s">
        <v>7938</v>
      </c>
      <c r="N457" s="382" t="s">
        <v>9783</v>
      </c>
      <c r="O457" s="386">
        <v>300</v>
      </c>
      <c r="P457" s="387"/>
      <c r="Q457" s="387"/>
      <c r="R457" s="387"/>
      <c r="S457" s="387"/>
      <c r="T457" s="387"/>
      <c r="U457" s="387"/>
      <c r="V457" s="387"/>
      <c r="W457" s="387"/>
      <c r="X457" s="387"/>
      <c r="Y457" s="387"/>
      <c r="Z457" s="387"/>
      <c r="AA457" s="387"/>
      <c r="AB457" s="387"/>
      <c r="AC457" s="387"/>
      <c r="AD457" s="387"/>
    </row>
    <row r="458" spans="1:30" ht="16.2" thickBot="1" x14ac:dyDescent="0.35">
      <c r="A458" s="351" t="s">
        <v>7937</v>
      </c>
      <c r="B458" s="420" t="s">
        <v>6089</v>
      </c>
      <c r="C458" s="365" t="s">
        <v>6127</v>
      </c>
      <c r="D458" s="366" t="s">
        <v>6126</v>
      </c>
      <c r="E458" s="394" t="s">
        <v>4139</v>
      </c>
      <c r="F458" s="394" t="s">
        <v>7230</v>
      </c>
      <c r="G458" s="394" t="s">
        <v>7239</v>
      </c>
      <c r="H458" s="394" t="s">
        <v>7232</v>
      </c>
      <c r="I458" s="466">
        <v>300</v>
      </c>
      <c r="J458" s="471">
        <v>0.49</v>
      </c>
      <c r="K458" s="469">
        <v>2</v>
      </c>
      <c r="L458" s="384">
        <v>4</v>
      </c>
      <c r="M458" s="385" t="s">
        <v>7938</v>
      </c>
      <c r="N458" s="382" t="s">
        <v>9790</v>
      </c>
      <c r="O458" s="386">
        <v>600</v>
      </c>
      <c r="P458" s="387"/>
      <c r="Q458" s="387"/>
      <c r="R458" s="387"/>
      <c r="S458" s="387"/>
      <c r="T458" s="387"/>
      <c r="U458" s="387"/>
      <c r="V458" s="387"/>
      <c r="W458" s="387"/>
      <c r="X458" s="387"/>
      <c r="Y458" s="387"/>
      <c r="Z458" s="387"/>
      <c r="AA458" s="387"/>
      <c r="AB458" s="387"/>
      <c r="AC458" s="387"/>
      <c r="AD458" s="387"/>
    </row>
    <row r="459" spans="1:30" ht="31.8" thickBot="1" x14ac:dyDescent="0.35">
      <c r="A459" s="351" t="s">
        <v>9834</v>
      </c>
      <c r="B459" s="420" t="s">
        <v>6063</v>
      </c>
      <c r="C459" s="365" t="s">
        <v>6127</v>
      </c>
      <c r="D459" s="366" t="s">
        <v>6126</v>
      </c>
      <c r="E459" s="394" t="s">
        <v>4139</v>
      </c>
      <c r="F459" s="394" t="s">
        <v>9777</v>
      </c>
      <c r="G459" s="394" t="s">
        <v>7239</v>
      </c>
      <c r="H459" s="394" t="s">
        <v>7232</v>
      </c>
      <c r="I459" s="467">
        <v>1</v>
      </c>
      <c r="J459" s="471">
        <v>1.49</v>
      </c>
      <c r="K459" s="469">
        <v>1</v>
      </c>
      <c r="L459" s="384">
        <v>4</v>
      </c>
      <c r="M459" s="385" t="s">
        <v>7940</v>
      </c>
      <c r="N459" s="382" t="s">
        <v>9806</v>
      </c>
      <c r="O459" s="383">
        <v>1</v>
      </c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  <c r="AA459" s="387"/>
      <c r="AB459" s="387"/>
      <c r="AC459" s="387"/>
      <c r="AD459" s="387"/>
    </row>
    <row r="460" spans="1:30" ht="16.2" thickBot="1" x14ac:dyDescent="0.35">
      <c r="A460" s="351" t="s">
        <v>7941</v>
      </c>
      <c r="B460" s="410" t="s">
        <v>6055</v>
      </c>
      <c r="C460" s="365" t="s">
        <v>6127</v>
      </c>
      <c r="D460" s="366" t="s">
        <v>6126</v>
      </c>
      <c r="E460" s="394" t="s">
        <v>4139</v>
      </c>
      <c r="F460" s="394" t="s">
        <v>7230</v>
      </c>
      <c r="G460" s="394" t="s">
        <v>7233</v>
      </c>
      <c r="H460" s="394" t="s">
        <v>7232</v>
      </c>
      <c r="I460" s="466">
        <v>300</v>
      </c>
      <c r="J460" s="471">
        <v>0.49</v>
      </c>
      <c r="K460" s="469">
        <v>2</v>
      </c>
      <c r="L460" s="384">
        <v>4</v>
      </c>
      <c r="M460" s="385" t="s">
        <v>7942</v>
      </c>
      <c r="N460" s="382" t="s">
        <v>9790</v>
      </c>
      <c r="O460" s="386">
        <v>600</v>
      </c>
      <c r="P460" s="387"/>
      <c r="Q460" s="387"/>
      <c r="R460" s="387"/>
      <c r="S460" s="387"/>
      <c r="T460" s="387"/>
      <c r="U460" s="387"/>
      <c r="V460" s="387"/>
      <c r="W460" s="387"/>
      <c r="X460" s="387"/>
      <c r="Y460" s="387"/>
      <c r="Z460" s="387"/>
      <c r="AA460" s="387"/>
      <c r="AB460" s="387"/>
      <c r="AC460" s="387"/>
      <c r="AD460" s="387"/>
    </row>
    <row r="461" spans="1:30" ht="16.2" thickBot="1" x14ac:dyDescent="0.35">
      <c r="A461" s="351" t="s">
        <v>4449</v>
      </c>
      <c r="B461" s="421" t="s">
        <v>6099</v>
      </c>
      <c r="C461" s="365" t="s">
        <v>6127</v>
      </c>
      <c r="D461" s="345" t="s">
        <v>6128</v>
      </c>
      <c r="E461" s="394" t="s">
        <v>4139</v>
      </c>
      <c r="F461" s="394" t="s">
        <v>7230</v>
      </c>
      <c r="G461" s="394" t="s">
        <v>7233</v>
      </c>
      <c r="H461" s="394" t="s">
        <v>7232</v>
      </c>
      <c r="I461" s="467">
        <v>1.4</v>
      </c>
      <c r="J461" s="471">
        <v>2.4900000000000002</v>
      </c>
      <c r="K461" s="469">
        <v>1</v>
      </c>
      <c r="L461" s="384">
        <v>4</v>
      </c>
      <c r="M461" s="385" t="s">
        <v>7943</v>
      </c>
      <c r="N461" s="382" t="s">
        <v>9789</v>
      </c>
      <c r="O461" s="383">
        <v>1.4</v>
      </c>
      <c r="P461" s="387"/>
      <c r="Q461" s="387"/>
      <c r="R461" s="387"/>
      <c r="S461" s="387"/>
      <c r="T461" s="387"/>
      <c r="U461" s="387"/>
      <c r="V461" s="387"/>
      <c r="W461" s="387"/>
      <c r="X461" s="387"/>
      <c r="Y461" s="387"/>
      <c r="Z461" s="387"/>
      <c r="AA461" s="387"/>
      <c r="AB461" s="387"/>
      <c r="AC461" s="387"/>
      <c r="AD461" s="387"/>
    </row>
    <row r="462" spans="1:30" ht="16.2" thickBot="1" x14ac:dyDescent="0.35">
      <c r="A462" s="351" t="s">
        <v>7944</v>
      </c>
      <c r="B462" s="421" t="s">
        <v>7111</v>
      </c>
      <c r="C462" s="365" t="s">
        <v>6127</v>
      </c>
      <c r="D462" s="366" t="s">
        <v>6126</v>
      </c>
      <c r="E462" s="394" t="s">
        <v>4139</v>
      </c>
      <c r="F462" s="394" t="s">
        <v>9544</v>
      </c>
      <c r="G462" s="394" t="s">
        <v>7233</v>
      </c>
      <c r="H462" s="394" t="s">
        <v>7232</v>
      </c>
      <c r="I462" s="467">
        <v>1</v>
      </c>
      <c r="J462" s="471">
        <v>1.49</v>
      </c>
      <c r="K462" s="469">
        <v>1</v>
      </c>
      <c r="L462" s="384">
        <v>4</v>
      </c>
      <c r="M462" s="385" t="s">
        <v>7945</v>
      </c>
      <c r="N462" s="382" t="s">
        <v>9806</v>
      </c>
      <c r="O462" s="383">
        <v>1</v>
      </c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  <c r="AA462" s="387"/>
      <c r="AB462" s="387"/>
      <c r="AC462" s="387"/>
      <c r="AD462" s="387"/>
    </row>
    <row r="463" spans="1:30" ht="16.2" thickBot="1" x14ac:dyDescent="0.35">
      <c r="A463" s="351" t="s">
        <v>7944</v>
      </c>
      <c r="B463" s="421" t="s">
        <v>7111</v>
      </c>
      <c r="C463" s="365" t="s">
        <v>6127</v>
      </c>
      <c r="D463" s="366" t="s">
        <v>6126</v>
      </c>
      <c r="E463" s="394" t="s">
        <v>4139</v>
      </c>
      <c r="F463" s="394" t="s">
        <v>7230</v>
      </c>
      <c r="G463" s="394" t="s">
        <v>7233</v>
      </c>
      <c r="H463" s="394" t="s">
        <v>7232</v>
      </c>
      <c r="I463" s="466">
        <v>300</v>
      </c>
      <c r="J463" s="471">
        <v>0.49</v>
      </c>
      <c r="K463" s="469">
        <v>1</v>
      </c>
      <c r="L463" s="384">
        <v>4</v>
      </c>
      <c r="M463" s="385" t="s">
        <v>7946</v>
      </c>
      <c r="N463" s="382" t="s">
        <v>9783</v>
      </c>
      <c r="O463" s="386">
        <v>300</v>
      </c>
      <c r="P463" s="387"/>
      <c r="Q463" s="387"/>
      <c r="R463" s="387"/>
      <c r="S463" s="387"/>
      <c r="T463" s="387"/>
      <c r="U463" s="387"/>
      <c r="V463" s="387"/>
      <c r="W463" s="387"/>
      <c r="X463" s="387"/>
      <c r="Y463" s="387"/>
      <c r="Z463" s="387"/>
      <c r="AA463" s="387"/>
      <c r="AB463" s="387"/>
      <c r="AC463" s="387"/>
      <c r="AD463" s="387"/>
    </row>
    <row r="464" spans="1:30" ht="16.2" thickBot="1" x14ac:dyDescent="0.35">
      <c r="A464" s="351" t="s">
        <v>7947</v>
      </c>
      <c r="B464" s="401" t="s">
        <v>5944</v>
      </c>
      <c r="C464" s="365" t="s">
        <v>6127</v>
      </c>
      <c r="D464" s="366" t="s">
        <v>6126</v>
      </c>
      <c r="E464" s="394" t="s">
        <v>4139</v>
      </c>
      <c r="F464" s="394" t="s">
        <v>7230</v>
      </c>
      <c r="G464" s="394" t="s">
        <v>7234</v>
      </c>
      <c r="H464" s="394" t="s">
        <v>7232</v>
      </c>
      <c r="I464" s="466">
        <v>300</v>
      </c>
      <c r="J464" s="471">
        <v>0.49</v>
      </c>
      <c r="K464" s="469">
        <v>2</v>
      </c>
      <c r="L464" s="384">
        <v>4</v>
      </c>
      <c r="M464" s="385" t="s">
        <v>7948</v>
      </c>
      <c r="N464" s="382" t="s">
        <v>9790</v>
      </c>
      <c r="O464" s="386">
        <v>600</v>
      </c>
      <c r="P464" s="387"/>
      <c r="Q464" s="387"/>
      <c r="R464" s="387"/>
      <c r="S464" s="387"/>
      <c r="T464" s="387"/>
      <c r="U464" s="387"/>
      <c r="V464" s="387"/>
      <c r="W464" s="387"/>
      <c r="X464" s="387"/>
      <c r="Y464" s="387"/>
      <c r="Z464" s="387"/>
      <c r="AA464" s="387"/>
      <c r="AB464" s="387"/>
      <c r="AC464" s="387"/>
      <c r="AD464" s="387"/>
    </row>
    <row r="465" spans="1:30" ht="16.2" thickBot="1" x14ac:dyDescent="0.35">
      <c r="A465" s="351" t="s">
        <v>3268</v>
      </c>
      <c r="B465" s="401" t="s">
        <v>5944</v>
      </c>
      <c r="C465" s="365" t="s">
        <v>6127</v>
      </c>
      <c r="D465" s="366" t="s">
        <v>6126</v>
      </c>
      <c r="E465" s="394" t="s">
        <v>4139</v>
      </c>
      <c r="F465" s="394" t="s">
        <v>7230</v>
      </c>
      <c r="G465" s="394" t="s">
        <v>7234</v>
      </c>
      <c r="H465" s="394" t="s">
        <v>7232</v>
      </c>
      <c r="I465" s="466">
        <v>700</v>
      </c>
      <c r="J465" s="471">
        <v>0.99</v>
      </c>
      <c r="K465" s="469">
        <v>1</v>
      </c>
      <c r="L465" s="384">
        <v>4</v>
      </c>
      <c r="M465" s="385" t="s">
        <v>3269</v>
      </c>
      <c r="N465" s="382" t="s">
        <v>9798</v>
      </c>
      <c r="O465" s="386">
        <v>700</v>
      </c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  <c r="AA465" s="387"/>
      <c r="AB465" s="387"/>
      <c r="AC465" s="387"/>
      <c r="AD465" s="387"/>
    </row>
    <row r="466" spans="1:30" ht="16.2" thickBot="1" x14ac:dyDescent="0.35">
      <c r="A466" s="351" t="s">
        <v>7949</v>
      </c>
      <c r="B466" s="401" t="s">
        <v>5945</v>
      </c>
      <c r="C466" s="365" t="s">
        <v>6127</v>
      </c>
      <c r="D466" s="366" t="s">
        <v>6126</v>
      </c>
      <c r="E466" s="394" t="s">
        <v>4139</v>
      </c>
      <c r="F466" s="394" t="s">
        <v>7230</v>
      </c>
      <c r="G466" s="394" t="s">
        <v>7234</v>
      </c>
      <c r="H466" s="394" t="s">
        <v>7232</v>
      </c>
      <c r="I466" s="466">
        <v>700</v>
      </c>
      <c r="J466" s="471">
        <v>0.99</v>
      </c>
      <c r="K466" s="469">
        <v>1</v>
      </c>
      <c r="L466" s="384">
        <v>4</v>
      </c>
      <c r="M466" s="385" t="s">
        <v>7950</v>
      </c>
      <c r="N466" s="382" t="s">
        <v>9798</v>
      </c>
      <c r="O466" s="386">
        <v>700</v>
      </c>
      <c r="P466" s="387"/>
      <c r="Q466" s="387"/>
      <c r="R466" s="387"/>
      <c r="S466" s="387"/>
      <c r="T466" s="387"/>
      <c r="U466" s="387"/>
      <c r="V466" s="387"/>
      <c r="W466" s="387"/>
      <c r="X466" s="387"/>
      <c r="Y466" s="387"/>
      <c r="Z466" s="387"/>
      <c r="AA466" s="387"/>
      <c r="AB466" s="387"/>
      <c r="AC466" s="387"/>
      <c r="AD466" s="387"/>
    </row>
    <row r="467" spans="1:30" ht="16.2" thickBot="1" x14ac:dyDescent="0.35">
      <c r="A467" s="351" t="s">
        <v>7951</v>
      </c>
      <c r="B467" s="401" t="s">
        <v>5945</v>
      </c>
      <c r="C467" s="365" t="s">
        <v>6127</v>
      </c>
      <c r="D467" s="366" t="s">
        <v>6126</v>
      </c>
      <c r="E467" s="394" t="s">
        <v>4139</v>
      </c>
      <c r="F467" s="394" t="s">
        <v>7230</v>
      </c>
      <c r="G467" s="394" t="s">
        <v>7234</v>
      </c>
      <c r="H467" s="394" t="s">
        <v>7232</v>
      </c>
      <c r="I467" s="466">
        <v>300</v>
      </c>
      <c r="J467" s="471">
        <v>0.49</v>
      </c>
      <c r="K467" s="469">
        <v>1</v>
      </c>
      <c r="L467" s="384">
        <v>4</v>
      </c>
      <c r="M467" s="385" t="s">
        <v>7952</v>
      </c>
      <c r="N467" s="382" t="s">
        <v>9783</v>
      </c>
      <c r="O467" s="386">
        <v>300</v>
      </c>
      <c r="P467" s="387"/>
      <c r="Q467" s="387"/>
      <c r="R467" s="387"/>
      <c r="S467" s="387"/>
      <c r="T467" s="387"/>
      <c r="U467" s="387"/>
      <c r="V467" s="387"/>
      <c r="W467" s="387"/>
      <c r="X467" s="387"/>
      <c r="Y467" s="387"/>
      <c r="Z467" s="387"/>
      <c r="AA467" s="387"/>
      <c r="AB467" s="387"/>
      <c r="AC467" s="387"/>
      <c r="AD467" s="387"/>
    </row>
    <row r="468" spans="1:30" ht="16.2" thickBot="1" x14ac:dyDescent="0.35">
      <c r="A468" s="351" t="s">
        <v>7953</v>
      </c>
      <c r="B468" s="401" t="s">
        <v>5945</v>
      </c>
      <c r="C468" s="365" t="s">
        <v>6127</v>
      </c>
      <c r="D468" s="366" t="s">
        <v>6126</v>
      </c>
      <c r="E468" s="394" t="s">
        <v>4139</v>
      </c>
      <c r="F468" s="394" t="s">
        <v>7230</v>
      </c>
      <c r="G468" s="394" t="s">
        <v>7234</v>
      </c>
      <c r="H468" s="394" t="s">
        <v>7232</v>
      </c>
      <c r="I468" s="466">
        <v>300</v>
      </c>
      <c r="J468" s="471">
        <v>0.49</v>
      </c>
      <c r="K468" s="469">
        <v>1</v>
      </c>
      <c r="L468" s="384">
        <v>4</v>
      </c>
      <c r="M468" s="385" t="s">
        <v>7954</v>
      </c>
      <c r="N468" s="382" t="s">
        <v>9783</v>
      </c>
      <c r="O468" s="386">
        <v>300</v>
      </c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  <c r="AA468" s="387"/>
      <c r="AB468" s="387"/>
      <c r="AC468" s="387"/>
      <c r="AD468" s="387"/>
    </row>
    <row r="469" spans="1:30" ht="16.2" thickBot="1" x14ac:dyDescent="0.35">
      <c r="A469" s="351" t="s">
        <v>7955</v>
      </c>
      <c r="B469" s="402" t="s">
        <v>6094</v>
      </c>
      <c r="C469" s="365" t="s">
        <v>6127</v>
      </c>
      <c r="D469" s="366" t="s">
        <v>6126</v>
      </c>
      <c r="E469" s="394" t="s">
        <v>4139</v>
      </c>
      <c r="F469" s="394" t="s">
        <v>7230</v>
      </c>
      <c r="G469" s="394" t="s">
        <v>7234</v>
      </c>
      <c r="H469" s="394" t="s">
        <v>7232</v>
      </c>
      <c r="I469" s="466">
        <v>300</v>
      </c>
      <c r="J469" s="471">
        <v>0.49</v>
      </c>
      <c r="K469" s="469">
        <v>1</v>
      </c>
      <c r="L469" s="384">
        <v>4</v>
      </c>
      <c r="M469" s="385" t="s">
        <v>7956</v>
      </c>
      <c r="N469" s="382" t="s">
        <v>9783</v>
      </c>
      <c r="O469" s="386">
        <v>300</v>
      </c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  <c r="AA469" s="387"/>
      <c r="AB469" s="387"/>
      <c r="AC469" s="387"/>
      <c r="AD469" s="387"/>
    </row>
    <row r="470" spans="1:30" ht="31.8" thickBot="1" x14ac:dyDescent="0.35">
      <c r="A470" s="351" t="s">
        <v>7957</v>
      </c>
      <c r="B470" s="402" t="s">
        <v>6080</v>
      </c>
      <c r="C470" s="365" t="s">
        <v>6127</v>
      </c>
      <c r="D470" s="366" t="s">
        <v>6126</v>
      </c>
      <c r="E470" s="394" t="s">
        <v>4139</v>
      </c>
      <c r="F470" s="394" t="s">
        <v>9777</v>
      </c>
      <c r="G470" s="394" t="s">
        <v>7233</v>
      </c>
      <c r="H470" s="394" t="s">
        <v>7232</v>
      </c>
      <c r="I470" s="466">
        <v>300</v>
      </c>
      <c r="J470" s="471">
        <v>0.49</v>
      </c>
      <c r="K470" s="469">
        <v>1</v>
      </c>
      <c r="L470" s="384">
        <v>4</v>
      </c>
      <c r="M470" s="385" t="s">
        <v>7958</v>
      </c>
      <c r="N470" s="382" t="s">
        <v>9783</v>
      </c>
      <c r="O470" s="386">
        <v>300</v>
      </c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  <c r="AA470" s="387"/>
      <c r="AB470" s="387"/>
      <c r="AC470" s="387"/>
      <c r="AD470" s="387"/>
    </row>
    <row r="471" spans="1:30" ht="16.2" thickBot="1" x14ac:dyDescent="0.35">
      <c r="A471" s="351" t="s">
        <v>7955</v>
      </c>
      <c r="B471" s="437" t="s">
        <v>7959</v>
      </c>
      <c r="C471" s="365" t="s">
        <v>6127</v>
      </c>
      <c r="D471" s="366" t="s">
        <v>6126</v>
      </c>
      <c r="E471" s="394" t="s">
        <v>4139</v>
      </c>
      <c r="F471" s="394" t="s">
        <v>7230</v>
      </c>
      <c r="G471" s="394" t="s">
        <v>7233</v>
      </c>
      <c r="H471" s="394" t="s">
        <v>7232</v>
      </c>
      <c r="I471" s="466">
        <v>300</v>
      </c>
      <c r="J471" s="471">
        <v>0.49</v>
      </c>
      <c r="K471" s="469">
        <v>2</v>
      </c>
      <c r="L471" s="384">
        <v>4</v>
      </c>
      <c r="M471" s="385" t="s">
        <v>7960</v>
      </c>
      <c r="N471" s="382" t="s">
        <v>9790</v>
      </c>
      <c r="O471" s="386">
        <v>600</v>
      </c>
      <c r="P471" s="387"/>
      <c r="Q471" s="387"/>
      <c r="R471" s="387"/>
      <c r="S471" s="387"/>
      <c r="T471" s="387"/>
      <c r="U471" s="387"/>
      <c r="V471" s="387"/>
      <c r="W471" s="387"/>
      <c r="X471" s="387"/>
      <c r="Y471" s="387"/>
      <c r="Z471" s="387"/>
      <c r="AA471" s="387"/>
      <c r="AB471" s="387"/>
      <c r="AC471" s="387"/>
      <c r="AD471" s="387"/>
    </row>
    <row r="472" spans="1:30" ht="16.2" thickBot="1" x14ac:dyDescent="0.35">
      <c r="A472" s="351" t="s">
        <v>7961</v>
      </c>
      <c r="B472" s="403" t="s">
        <v>6877</v>
      </c>
      <c r="C472" s="365" t="s">
        <v>6127</v>
      </c>
      <c r="D472" s="366" t="s">
        <v>6126</v>
      </c>
      <c r="E472" s="394" t="s">
        <v>4139</v>
      </c>
      <c r="F472" s="394" t="s">
        <v>7230</v>
      </c>
      <c r="G472" s="394" t="s">
        <v>7234</v>
      </c>
      <c r="H472" s="394" t="s">
        <v>7232</v>
      </c>
      <c r="I472" s="466">
        <v>300</v>
      </c>
      <c r="J472" s="471">
        <v>0.49</v>
      </c>
      <c r="K472" s="469">
        <v>1</v>
      </c>
      <c r="L472" s="384">
        <v>4</v>
      </c>
      <c r="M472" s="385" t="s">
        <v>7962</v>
      </c>
      <c r="N472" s="382" t="s">
        <v>9783</v>
      </c>
      <c r="O472" s="386">
        <v>300</v>
      </c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  <c r="AA472" s="387"/>
      <c r="AB472" s="387"/>
      <c r="AC472" s="387"/>
      <c r="AD472" s="387"/>
    </row>
    <row r="473" spans="1:30" ht="16.2" thickBot="1" x14ac:dyDescent="0.35">
      <c r="A473" s="351" t="s">
        <v>7963</v>
      </c>
      <c r="B473" s="403" t="s">
        <v>6877</v>
      </c>
      <c r="C473" s="365" t="s">
        <v>6127</v>
      </c>
      <c r="D473" s="366" t="s">
        <v>6126</v>
      </c>
      <c r="E473" s="394" t="s">
        <v>4139</v>
      </c>
      <c r="F473" s="394" t="s">
        <v>7230</v>
      </c>
      <c r="G473" s="394" t="s">
        <v>7234</v>
      </c>
      <c r="H473" s="394" t="s">
        <v>7232</v>
      </c>
      <c r="I473" s="466">
        <v>300</v>
      </c>
      <c r="J473" s="471">
        <v>0.49</v>
      </c>
      <c r="K473" s="469">
        <v>2</v>
      </c>
      <c r="L473" s="384">
        <v>4</v>
      </c>
      <c r="M473" s="385" t="s">
        <v>7964</v>
      </c>
      <c r="N473" s="382" t="s">
        <v>9790</v>
      </c>
      <c r="O473" s="386">
        <v>600</v>
      </c>
      <c r="P473" s="387"/>
      <c r="Q473" s="387"/>
      <c r="R473" s="387"/>
      <c r="S473" s="387"/>
      <c r="T473" s="387"/>
      <c r="U473" s="387"/>
      <c r="V473" s="387"/>
      <c r="W473" s="387"/>
      <c r="X473" s="387"/>
      <c r="Y473" s="387"/>
      <c r="Z473" s="387"/>
      <c r="AA473" s="387"/>
      <c r="AB473" s="387"/>
      <c r="AC473" s="387"/>
      <c r="AD473" s="387"/>
    </row>
    <row r="474" spans="1:30" ht="16.2" thickBot="1" x14ac:dyDescent="0.35">
      <c r="A474" s="351" t="s">
        <v>7965</v>
      </c>
      <c r="B474" s="403" t="s">
        <v>6880</v>
      </c>
      <c r="C474" s="365" t="s">
        <v>6127</v>
      </c>
      <c r="D474" s="366" t="s">
        <v>6126</v>
      </c>
      <c r="E474" s="394" t="s">
        <v>4139</v>
      </c>
      <c r="F474" s="394" t="s">
        <v>7230</v>
      </c>
      <c r="G474" s="394" t="s">
        <v>7233</v>
      </c>
      <c r="H474" s="394" t="s">
        <v>7232</v>
      </c>
      <c r="I474" s="466">
        <v>300</v>
      </c>
      <c r="J474" s="471">
        <v>0.49</v>
      </c>
      <c r="K474" s="469">
        <v>1</v>
      </c>
      <c r="L474" s="384">
        <v>4</v>
      </c>
      <c r="M474" s="385" t="s">
        <v>7966</v>
      </c>
      <c r="N474" s="382" t="s">
        <v>9783</v>
      </c>
      <c r="O474" s="386">
        <v>300</v>
      </c>
      <c r="P474" s="387"/>
      <c r="Q474" s="387"/>
      <c r="R474" s="387"/>
      <c r="S474" s="387"/>
      <c r="T474" s="387"/>
      <c r="U474" s="387"/>
      <c r="V474" s="387"/>
      <c r="W474" s="387"/>
      <c r="X474" s="387"/>
      <c r="Y474" s="387"/>
      <c r="Z474" s="387"/>
      <c r="AA474" s="387"/>
      <c r="AB474" s="387"/>
      <c r="AC474" s="387"/>
      <c r="AD474" s="387"/>
    </row>
    <row r="475" spans="1:30" ht="16.2" thickBot="1" x14ac:dyDescent="0.35">
      <c r="A475" s="351" t="s">
        <v>7967</v>
      </c>
      <c r="B475" s="403" t="s">
        <v>6880</v>
      </c>
      <c r="C475" s="365" t="s">
        <v>6127</v>
      </c>
      <c r="D475" s="366" t="s">
        <v>6126</v>
      </c>
      <c r="E475" s="394" t="s">
        <v>4139</v>
      </c>
      <c r="F475" s="394" t="s">
        <v>7230</v>
      </c>
      <c r="G475" s="394" t="s">
        <v>7233</v>
      </c>
      <c r="H475" s="394" t="s">
        <v>7232</v>
      </c>
      <c r="I475" s="466">
        <v>300</v>
      </c>
      <c r="J475" s="471">
        <v>0.49</v>
      </c>
      <c r="K475" s="469">
        <v>1</v>
      </c>
      <c r="L475" s="384">
        <v>4</v>
      </c>
      <c r="M475" s="385" t="s">
        <v>7968</v>
      </c>
      <c r="N475" s="382" t="s">
        <v>9783</v>
      </c>
      <c r="O475" s="386">
        <v>300</v>
      </c>
      <c r="P475" s="387"/>
      <c r="Q475" s="387"/>
      <c r="R475" s="387"/>
      <c r="S475" s="387"/>
      <c r="T475" s="387"/>
      <c r="U475" s="387"/>
      <c r="V475" s="387"/>
      <c r="W475" s="387"/>
      <c r="X475" s="387"/>
      <c r="Y475" s="387"/>
      <c r="Z475" s="387"/>
      <c r="AA475" s="387"/>
      <c r="AB475" s="387"/>
      <c r="AC475" s="387"/>
      <c r="AD475" s="387"/>
    </row>
    <row r="476" spans="1:30" ht="16.2" thickBot="1" x14ac:dyDescent="0.35">
      <c r="A476" s="351" t="s">
        <v>7969</v>
      </c>
      <c r="B476" s="415" t="s">
        <v>6886</v>
      </c>
      <c r="C476" s="365" t="s">
        <v>6127</v>
      </c>
      <c r="D476" s="366" t="s">
        <v>6126</v>
      </c>
      <c r="E476" s="394" t="s">
        <v>4139</v>
      </c>
      <c r="F476" s="394" t="s">
        <v>7230</v>
      </c>
      <c r="G476" s="394" t="s">
        <v>7234</v>
      </c>
      <c r="H476" s="394" t="s">
        <v>7232</v>
      </c>
      <c r="I476" s="466">
        <v>700</v>
      </c>
      <c r="J476" s="471">
        <v>0.99</v>
      </c>
      <c r="K476" s="469">
        <v>1</v>
      </c>
      <c r="L476" s="384">
        <v>4</v>
      </c>
      <c r="M476" s="385" t="s">
        <v>7970</v>
      </c>
      <c r="N476" s="382" t="s">
        <v>9798</v>
      </c>
      <c r="O476" s="386">
        <v>700</v>
      </c>
      <c r="P476" s="387"/>
      <c r="Q476" s="387"/>
      <c r="R476" s="387"/>
      <c r="S476" s="387"/>
      <c r="T476" s="387"/>
      <c r="U476" s="387"/>
      <c r="V476" s="387"/>
      <c r="W476" s="387"/>
      <c r="X476" s="387"/>
      <c r="Y476" s="387"/>
      <c r="Z476" s="387"/>
      <c r="AA476" s="387"/>
      <c r="AB476" s="387"/>
      <c r="AC476" s="387"/>
      <c r="AD476" s="387"/>
    </row>
    <row r="477" spans="1:30" ht="16.2" thickBot="1" x14ac:dyDescent="0.35">
      <c r="A477" s="351" t="s">
        <v>7908</v>
      </c>
      <c r="B477" s="417" t="s">
        <v>6059</v>
      </c>
      <c r="C477" s="365" t="s">
        <v>6127</v>
      </c>
      <c r="D477" s="366" t="s">
        <v>6126</v>
      </c>
      <c r="E477" s="394" t="s">
        <v>4139</v>
      </c>
      <c r="F477" s="394" t="s">
        <v>7230</v>
      </c>
      <c r="G477" s="394" t="s">
        <v>7233</v>
      </c>
      <c r="H477" s="394" t="s">
        <v>7232</v>
      </c>
      <c r="I477" s="466">
        <v>500</v>
      </c>
      <c r="J477" s="471">
        <v>0.75</v>
      </c>
      <c r="K477" s="469">
        <v>1</v>
      </c>
      <c r="L477" s="384">
        <v>4</v>
      </c>
      <c r="M477" s="385" t="s">
        <v>7971</v>
      </c>
      <c r="N477" s="382" t="s">
        <v>9800</v>
      </c>
      <c r="O477" s="386">
        <v>500</v>
      </c>
      <c r="P477" s="387"/>
      <c r="Q477" s="387"/>
      <c r="R477" s="387"/>
      <c r="S477" s="387"/>
      <c r="T477" s="387"/>
      <c r="U477" s="387"/>
      <c r="V477" s="387"/>
      <c r="W477" s="387"/>
      <c r="X477" s="387"/>
      <c r="Y477" s="387"/>
      <c r="Z477" s="387"/>
      <c r="AA477" s="387"/>
      <c r="AB477" s="387"/>
      <c r="AC477" s="387"/>
      <c r="AD477" s="387"/>
    </row>
    <row r="478" spans="1:30" ht="16.2" thickBot="1" x14ac:dyDescent="0.35">
      <c r="A478" s="351" t="s">
        <v>7888</v>
      </c>
      <c r="B478" s="417" t="s">
        <v>6059</v>
      </c>
      <c r="C478" s="365" t="s">
        <v>6127</v>
      </c>
      <c r="D478" s="366" t="s">
        <v>6126</v>
      </c>
      <c r="E478" s="394" t="s">
        <v>4139</v>
      </c>
      <c r="F478" s="394" t="s">
        <v>7230</v>
      </c>
      <c r="G478" s="394" t="s">
        <v>7233</v>
      </c>
      <c r="H478" s="394" t="s">
        <v>7232</v>
      </c>
      <c r="I478" s="466">
        <v>300</v>
      </c>
      <c r="J478" s="471">
        <v>0.49</v>
      </c>
      <c r="K478" s="469">
        <v>1</v>
      </c>
      <c r="L478" s="384">
        <v>4</v>
      </c>
      <c r="M478" s="385" t="s">
        <v>7972</v>
      </c>
      <c r="N478" s="382" t="s">
        <v>9783</v>
      </c>
      <c r="O478" s="386">
        <v>300</v>
      </c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  <c r="AA478" s="387"/>
      <c r="AB478" s="387"/>
      <c r="AC478" s="387"/>
      <c r="AD478" s="387"/>
    </row>
    <row r="479" spans="1:30" ht="16.2" thickBot="1" x14ac:dyDescent="0.35">
      <c r="A479" s="351" t="s">
        <v>5012</v>
      </c>
      <c r="B479" s="417" t="s">
        <v>6059</v>
      </c>
      <c r="C479" s="365" t="s">
        <v>6127</v>
      </c>
      <c r="D479" s="366" t="s">
        <v>6126</v>
      </c>
      <c r="E479" s="394" t="s">
        <v>4139</v>
      </c>
      <c r="F479" s="394" t="s">
        <v>7230</v>
      </c>
      <c r="G479" s="394" t="s">
        <v>7233</v>
      </c>
      <c r="H479" s="394" t="s">
        <v>7232</v>
      </c>
      <c r="I479" s="467">
        <v>1.4</v>
      </c>
      <c r="J479" s="471">
        <v>1.99</v>
      </c>
      <c r="K479" s="469">
        <v>1</v>
      </c>
      <c r="L479" s="384">
        <v>4</v>
      </c>
      <c r="M479" s="385" t="s">
        <v>7973</v>
      </c>
      <c r="N479" s="382" t="s">
        <v>9789</v>
      </c>
      <c r="O479" s="383">
        <v>1.4</v>
      </c>
      <c r="P479" s="387"/>
      <c r="Q479" s="387"/>
      <c r="R479" s="387"/>
      <c r="S479" s="387"/>
      <c r="T479" s="387"/>
      <c r="U479" s="387"/>
      <c r="V479" s="387"/>
      <c r="W479" s="387"/>
      <c r="X479" s="387"/>
      <c r="Y479" s="387"/>
      <c r="Z479" s="387"/>
      <c r="AA479" s="387"/>
      <c r="AB479" s="387"/>
      <c r="AC479" s="387"/>
      <c r="AD479" s="387"/>
    </row>
    <row r="480" spans="1:30" ht="16.2" thickBot="1" x14ac:dyDescent="0.35">
      <c r="A480" s="351" t="s">
        <v>7974</v>
      </c>
      <c r="B480" s="404" t="s">
        <v>6073</v>
      </c>
      <c r="C480" s="365" t="s">
        <v>6127</v>
      </c>
      <c r="D480" s="366" t="s">
        <v>6126</v>
      </c>
      <c r="E480" s="394" t="s">
        <v>4139</v>
      </c>
      <c r="F480" s="394" t="s">
        <v>7230</v>
      </c>
      <c r="G480" s="394" t="s">
        <v>7233</v>
      </c>
      <c r="H480" s="394" t="s">
        <v>7232</v>
      </c>
      <c r="I480" s="466">
        <v>300</v>
      </c>
      <c r="J480" s="471">
        <v>0.49</v>
      </c>
      <c r="K480" s="469">
        <v>1</v>
      </c>
      <c r="L480" s="384">
        <v>4</v>
      </c>
      <c r="M480" s="385" t="s">
        <v>7975</v>
      </c>
      <c r="N480" s="382" t="s">
        <v>9783</v>
      </c>
      <c r="O480" s="386">
        <v>300</v>
      </c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  <c r="AA480" s="387"/>
      <c r="AB480" s="387"/>
      <c r="AC480" s="387"/>
      <c r="AD480" s="387"/>
    </row>
    <row r="481" spans="1:30" ht="16.2" thickBot="1" x14ac:dyDescent="0.35">
      <c r="A481" s="351" t="s">
        <v>7976</v>
      </c>
      <c r="B481" s="396" t="s">
        <v>6110</v>
      </c>
      <c r="C481" s="365" t="s">
        <v>6127</v>
      </c>
      <c r="D481" s="366" t="s">
        <v>6126</v>
      </c>
      <c r="E481" s="394" t="s">
        <v>4139</v>
      </c>
      <c r="F481" s="394" t="s">
        <v>7230</v>
      </c>
      <c r="G481" s="394" t="s">
        <v>7234</v>
      </c>
      <c r="H481" s="394" t="s">
        <v>7232</v>
      </c>
      <c r="I481" s="466">
        <v>300</v>
      </c>
      <c r="J481" s="471">
        <v>0.49</v>
      </c>
      <c r="K481" s="469">
        <v>2</v>
      </c>
      <c r="L481" s="384">
        <v>4</v>
      </c>
      <c r="M481" s="385" t="s">
        <v>7977</v>
      </c>
      <c r="N481" s="382" t="s">
        <v>9790</v>
      </c>
      <c r="O481" s="386">
        <v>600</v>
      </c>
      <c r="P481" s="387"/>
      <c r="Q481" s="387"/>
      <c r="R481" s="387"/>
      <c r="S481" s="387"/>
      <c r="T481" s="387"/>
      <c r="U481" s="387"/>
      <c r="V481" s="387"/>
      <c r="W481" s="387"/>
      <c r="X481" s="387"/>
      <c r="Y481" s="387"/>
      <c r="Z481" s="387"/>
      <c r="AA481" s="387"/>
      <c r="AB481" s="387"/>
      <c r="AC481" s="387"/>
      <c r="AD481" s="387"/>
    </row>
    <row r="482" spans="1:30" ht="16.2" thickBot="1" x14ac:dyDescent="0.35">
      <c r="A482" s="351" t="s">
        <v>7900</v>
      </c>
      <c r="B482" s="437" t="s">
        <v>6870</v>
      </c>
      <c r="C482" s="365" t="s">
        <v>6127</v>
      </c>
      <c r="D482" s="366" t="s">
        <v>6126</v>
      </c>
      <c r="E482" s="394" t="s">
        <v>4139</v>
      </c>
      <c r="F482" s="394" t="s">
        <v>7230</v>
      </c>
      <c r="G482" s="394" t="s">
        <v>7234</v>
      </c>
      <c r="H482" s="394" t="s">
        <v>7232</v>
      </c>
      <c r="I482" s="466">
        <v>500</v>
      </c>
      <c r="J482" s="471">
        <v>0.49</v>
      </c>
      <c r="K482" s="469">
        <v>1</v>
      </c>
      <c r="L482" s="384">
        <v>4</v>
      </c>
      <c r="M482" s="385" t="s">
        <v>7978</v>
      </c>
      <c r="N482" s="382" t="s">
        <v>9800</v>
      </c>
      <c r="O482" s="386">
        <v>500</v>
      </c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  <c r="AA482" s="387"/>
      <c r="AB482" s="387"/>
      <c r="AC482" s="387"/>
      <c r="AD482" s="387"/>
    </row>
    <row r="483" spans="1:30" ht="16.2" thickBot="1" x14ac:dyDescent="0.35">
      <c r="A483" s="351" t="s">
        <v>7979</v>
      </c>
      <c r="B483" s="425" t="s">
        <v>6970</v>
      </c>
      <c r="C483" s="365" t="s">
        <v>6127</v>
      </c>
      <c r="D483" s="366" t="s">
        <v>6126</v>
      </c>
      <c r="E483" s="394" t="s">
        <v>4139</v>
      </c>
      <c r="F483" s="394" t="s">
        <v>7230</v>
      </c>
      <c r="G483" s="394" t="s">
        <v>7234</v>
      </c>
      <c r="H483" s="394" t="s">
        <v>7232</v>
      </c>
      <c r="I483" s="466">
        <v>300</v>
      </c>
      <c r="J483" s="471">
        <v>0.49</v>
      </c>
      <c r="K483" s="469">
        <v>1</v>
      </c>
      <c r="L483" s="384">
        <v>4</v>
      </c>
      <c r="M483" s="385" t="s">
        <v>7980</v>
      </c>
      <c r="N483" s="382" t="s">
        <v>9783</v>
      </c>
      <c r="O483" s="386">
        <v>300</v>
      </c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  <c r="AA483" s="387"/>
      <c r="AB483" s="387"/>
      <c r="AC483" s="387"/>
      <c r="AD483" s="387"/>
    </row>
    <row r="484" spans="1:30" ht="16.2" thickBot="1" x14ac:dyDescent="0.35">
      <c r="A484" s="351" t="s">
        <v>7979</v>
      </c>
      <c r="B484" s="425" t="s">
        <v>6970</v>
      </c>
      <c r="C484" s="365" t="s">
        <v>6127</v>
      </c>
      <c r="D484" s="366" t="s">
        <v>6126</v>
      </c>
      <c r="E484" s="394" t="s">
        <v>4139</v>
      </c>
      <c r="F484" s="394" t="s">
        <v>7230</v>
      </c>
      <c r="G484" s="394" t="s">
        <v>7233</v>
      </c>
      <c r="H484" s="394" t="s">
        <v>7232</v>
      </c>
      <c r="I484" s="466">
        <v>300</v>
      </c>
      <c r="J484" s="471">
        <v>0.49</v>
      </c>
      <c r="K484" s="469">
        <v>1</v>
      </c>
      <c r="L484" s="384">
        <v>4</v>
      </c>
      <c r="M484" s="385" t="s">
        <v>7980</v>
      </c>
      <c r="N484" s="382" t="s">
        <v>9783</v>
      </c>
      <c r="O484" s="386">
        <v>300</v>
      </c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  <c r="AA484" s="387"/>
      <c r="AB484" s="387"/>
      <c r="AC484" s="387"/>
      <c r="AD484" s="387"/>
    </row>
    <row r="485" spans="1:30" ht="16.2" thickBot="1" x14ac:dyDescent="0.35">
      <c r="A485" s="351" t="s">
        <v>7981</v>
      </c>
      <c r="B485" s="425" t="s">
        <v>6970</v>
      </c>
      <c r="C485" s="365" t="s">
        <v>6127</v>
      </c>
      <c r="D485" s="366" t="s">
        <v>6126</v>
      </c>
      <c r="E485" s="394" t="s">
        <v>4139</v>
      </c>
      <c r="F485" s="394" t="s">
        <v>7230</v>
      </c>
      <c r="G485" s="394" t="s">
        <v>7233</v>
      </c>
      <c r="H485" s="394" t="s">
        <v>7232</v>
      </c>
      <c r="I485" s="466">
        <v>500</v>
      </c>
      <c r="J485" s="471">
        <v>0.75</v>
      </c>
      <c r="K485" s="469">
        <v>1</v>
      </c>
      <c r="L485" s="384">
        <v>4</v>
      </c>
      <c r="M485" s="385" t="s">
        <v>7982</v>
      </c>
      <c r="N485" s="382" t="s">
        <v>9800</v>
      </c>
      <c r="O485" s="386">
        <v>500</v>
      </c>
      <c r="P485" s="387"/>
      <c r="Q485" s="387"/>
      <c r="R485" s="387"/>
      <c r="S485" s="387"/>
      <c r="T485" s="387"/>
      <c r="U485" s="387"/>
      <c r="V485" s="387"/>
      <c r="W485" s="387"/>
      <c r="X485" s="387"/>
      <c r="Y485" s="387"/>
      <c r="Z485" s="387"/>
      <c r="AA485" s="387"/>
      <c r="AB485" s="387"/>
      <c r="AC485" s="387"/>
      <c r="AD485" s="387"/>
    </row>
    <row r="486" spans="1:30" ht="16.2" thickBot="1" x14ac:dyDescent="0.35">
      <c r="A486" s="351" t="s">
        <v>7983</v>
      </c>
      <c r="B486" s="413" t="s">
        <v>7169</v>
      </c>
      <c r="C486" s="365" t="s">
        <v>6127</v>
      </c>
      <c r="D486" s="366" t="s">
        <v>6126</v>
      </c>
      <c r="E486" s="394" t="s">
        <v>4139</v>
      </c>
      <c r="F486" s="394" t="s">
        <v>7230</v>
      </c>
      <c r="G486" s="394" t="s">
        <v>7233</v>
      </c>
      <c r="H486" s="394" t="s">
        <v>7232</v>
      </c>
      <c r="I486" s="466">
        <v>300</v>
      </c>
      <c r="J486" s="471">
        <v>0.49</v>
      </c>
      <c r="K486" s="469">
        <v>1</v>
      </c>
      <c r="L486" s="384">
        <v>4</v>
      </c>
      <c r="M486" s="385" t="s">
        <v>7984</v>
      </c>
      <c r="N486" s="382" t="s">
        <v>9783</v>
      </c>
      <c r="O486" s="386">
        <v>300</v>
      </c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  <c r="AA486" s="387"/>
      <c r="AB486" s="387"/>
      <c r="AC486" s="387"/>
      <c r="AD486" s="387"/>
    </row>
    <row r="487" spans="1:30" ht="16.2" thickBot="1" x14ac:dyDescent="0.35">
      <c r="A487" s="351" t="s">
        <v>9835</v>
      </c>
      <c r="B487" s="413" t="s">
        <v>7169</v>
      </c>
      <c r="C487" s="365" t="s">
        <v>6127</v>
      </c>
      <c r="D487" s="366" t="s">
        <v>6126</v>
      </c>
      <c r="E487" s="394" t="s">
        <v>4139</v>
      </c>
      <c r="F487" s="394" t="s">
        <v>7230</v>
      </c>
      <c r="G487" s="394" t="s">
        <v>7233</v>
      </c>
      <c r="H487" s="394" t="s">
        <v>7232</v>
      </c>
      <c r="I487" s="467">
        <v>1</v>
      </c>
      <c r="J487" s="471">
        <v>1.49</v>
      </c>
      <c r="K487" s="469">
        <v>1</v>
      </c>
      <c r="L487" s="384">
        <v>4</v>
      </c>
      <c r="M487" s="385" t="s">
        <v>9836</v>
      </c>
      <c r="N487" s="382" t="s">
        <v>9806</v>
      </c>
      <c r="O487" s="383">
        <v>1</v>
      </c>
      <c r="P487" s="387"/>
      <c r="Q487" s="387"/>
      <c r="R487" s="387"/>
      <c r="S487" s="387"/>
      <c r="T487" s="387"/>
      <c r="U487" s="387"/>
      <c r="V487" s="387"/>
      <c r="W487" s="387"/>
      <c r="X487" s="387"/>
      <c r="Y487" s="387"/>
      <c r="Z487" s="387"/>
      <c r="AA487" s="387"/>
      <c r="AB487" s="387"/>
      <c r="AC487" s="387"/>
      <c r="AD487" s="387"/>
    </row>
    <row r="488" spans="1:30" ht="16.2" thickBot="1" x14ac:dyDescent="0.35">
      <c r="A488" s="351" t="s">
        <v>7985</v>
      </c>
      <c r="B488" s="413" t="s">
        <v>7171</v>
      </c>
      <c r="C488" s="365" t="s">
        <v>6127</v>
      </c>
      <c r="D488" s="366" t="s">
        <v>6126</v>
      </c>
      <c r="E488" s="394" t="s">
        <v>4139</v>
      </c>
      <c r="F488" s="394" t="s">
        <v>7230</v>
      </c>
      <c r="G488" s="394" t="s">
        <v>7233</v>
      </c>
      <c r="H488" s="394" t="s">
        <v>7232</v>
      </c>
      <c r="I488" s="466">
        <v>300</v>
      </c>
      <c r="J488" s="471">
        <v>0.49</v>
      </c>
      <c r="K488" s="469">
        <v>1</v>
      </c>
      <c r="L488" s="384">
        <v>4</v>
      </c>
      <c r="M488" s="385" t="s">
        <v>7986</v>
      </c>
      <c r="N488" s="382" t="s">
        <v>9783</v>
      </c>
      <c r="O488" s="386">
        <v>300</v>
      </c>
      <c r="P488" s="387"/>
      <c r="Q488" s="387"/>
      <c r="R488" s="387"/>
      <c r="S488" s="387"/>
      <c r="T488" s="387"/>
      <c r="U488" s="387"/>
      <c r="V488" s="387"/>
      <c r="W488" s="387"/>
      <c r="X488" s="387"/>
      <c r="Y488" s="387"/>
      <c r="Z488" s="387"/>
      <c r="AA488" s="387"/>
      <c r="AB488" s="387"/>
      <c r="AC488" s="387"/>
      <c r="AD488" s="387"/>
    </row>
    <row r="489" spans="1:30" ht="16.2" thickBot="1" x14ac:dyDescent="0.35">
      <c r="A489" s="351" t="s">
        <v>9565</v>
      </c>
      <c r="B489" s="408" t="s">
        <v>9566</v>
      </c>
      <c r="C489" s="365" t="s">
        <v>6127</v>
      </c>
      <c r="D489" s="366" t="s">
        <v>6126</v>
      </c>
      <c r="E489" s="394" t="s">
        <v>4139</v>
      </c>
      <c r="F489" s="394" t="s">
        <v>7230</v>
      </c>
      <c r="G489" s="394" t="s">
        <v>7233</v>
      </c>
      <c r="H489" s="394" t="s">
        <v>7232</v>
      </c>
      <c r="I489" s="466">
        <v>300</v>
      </c>
      <c r="J489" s="471">
        <v>0.49</v>
      </c>
      <c r="K489" s="469">
        <v>1</v>
      </c>
      <c r="L489" s="384">
        <v>4</v>
      </c>
      <c r="M489" s="385" t="s">
        <v>9567</v>
      </c>
      <c r="N489" s="382" t="s">
        <v>9783</v>
      </c>
      <c r="O489" s="386">
        <v>300</v>
      </c>
      <c r="P489" s="387"/>
      <c r="Q489" s="387"/>
      <c r="R489" s="387"/>
      <c r="S489" s="387"/>
      <c r="T489" s="387"/>
      <c r="U489" s="387"/>
      <c r="V489" s="387"/>
      <c r="W489" s="387"/>
      <c r="X489" s="387"/>
      <c r="Y489" s="387"/>
      <c r="Z489" s="387"/>
      <c r="AA489" s="387"/>
      <c r="AB489" s="387"/>
      <c r="AC489" s="387"/>
      <c r="AD489" s="387"/>
    </row>
    <row r="490" spans="1:30" ht="16.2" thickBot="1" x14ac:dyDescent="0.35">
      <c r="A490" s="351" t="s">
        <v>7987</v>
      </c>
      <c r="B490" s="405" t="s">
        <v>6084</v>
      </c>
      <c r="C490" s="365" t="s">
        <v>6127</v>
      </c>
      <c r="D490" s="366" t="s">
        <v>6126</v>
      </c>
      <c r="E490" s="394" t="s">
        <v>4139</v>
      </c>
      <c r="F490" s="394" t="s">
        <v>7230</v>
      </c>
      <c r="G490" s="394" t="s">
        <v>7233</v>
      </c>
      <c r="H490" s="394" t="s">
        <v>7232</v>
      </c>
      <c r="I490" s="466">
        <v>300</v>
      </c>
      <c r="J490" s="471">
        <v>0.49</v>
      </c>
      <c r="K490" s="469">
        <v>1</v>
      </c>
      <c r="L490" s="384">
        <v>5</v>
      </c>
      <c r="M490" s="385" t="s">
        <v>7988</v>
      </c>
      <c r="N490" s="382" t="s">
        <v>9783</v>
      </c>
      <c r="O490" s="386">
        <v>300</v>
      </c>
      <c r="P490" s="387"/>
      <c r="Q490" s="387"/>
      <c r="R490" s="387"/>
      <c r="S490" s="387"/>
      <c r="T490" s="387"/>
      <c r="U490" s="387"/>
      <c r="V490" s="387"/>
      <c r="W490" s="387"/>
      <c r="X490" s="387"/>
      <c r="Y490" s="387"/>
      <c r="Z490" s="387"/>
      <c r="AA490" s="387"/>
      <c r="AB490" s="387"/>
      <c r="AC490" s="387"/>
      <c r="AD490" s="387"/>
    </row>
    <row r="491" spans="1:30" ht="16.2" thickBot="1" x14ac:dyDescent="0.35">
      <c r="A491" s="351" t="s">
        <v>7989</v>
      </c>
      <c r="B491" s="407" t="s">
        <v>1101</v>
      </c>
      <c r="C491" s="365" t="s">
        <v>6127</v>
      </c>
      <c r="D491" s="366" t="s">
        <v>6126</v>
      </c>
      <c r="E491" s="394" t="s">
        <v>4139</v>
      </c>
      <c r="F491" s="394" t="s">
        <v>7230</v>
      </c>
      <c r="G491" s="394" t="s">
        <v>7234</v>
      </c>
      <c r="H491" s="394" t="s">
        <v>7232</v>
      </c>
      <c r="I491" s="466">
        <v>300</v>
      </c>
      <c r="J491" s="471">
        <v>0.49</v>
      </c>
      <c r="K491" s="469">
        <v>2</v>
      </c>
      <c r="L491" s="384">
        <v>5</v>
      </c>
      <c r="M491" s="385" t="s">
        <v>7990</v>
      </c>
      <c r="N491" s="382" t="s">
        <v>9790</v>
      </c>
      <c r="O491" s="386">
        <v>600</v>
      </c>
      <c r="P491" s="387"/>
      <c r="Q491" s="387"/>
      <c r="R491" s="387"/>
      <c r="S491" s="387"/>
      <c r="T491" s="387"/>
      <c r="U491" s="387"/>
      <c r="V491" s="387"/>
      <c r="W491" s="387"/>
      <c r="X491" s="387"/>
      <c r="Y491" s="387"/>
      <c r="Z491" s="387"/>
      <c r="AA491" s="387"/>
      <c r="AB491" s="387"/>
      <c r="AC491" s="387"/>
      <c r="AD491" s="387"/>
    </row>
    <row r="492" spans="1:30" ht="16.2" thickBot="1" x14ac:dyDescent="0.35">
      <c r="A492" s="351" t="s">
        <v>7991</v>
      </c>
      <c r="B492" s="434" t="s">
        <v>6892</v>
      </c>
      <c r="C492" s="365" t="s">
        <v>6127</v>
      </c>
      <c r="D492" s="366" t="s">
        <v>6126</v>
      </c>
      <c r="E492" s="394" t="s">
        <v>4139</v>
      </c>
      <c r="F492" s="394" t="s">
        <v>7230</v>
      </c>
      <c r="G492" s="394" t="s">
        <v>7233</v>
      </c>
      <c r="H492" s="394" t="s">
        <v>7232</v>
      </c>
      <c r="I492" s="466">
        <v>200</v>
      </c>
      <c r="J492" s="471">
        <v>0.25</v>
      </c>
      <c r="K492" s="469">
        <v>2</v>
      </c>
      <c r="L492" s="384">
        <v>5</v>
      </c>
      <c r="M492" s="385" t="s">
        <v>7992</v>
      </c>
      <c r="N492" s="382" t="s">
        <v>9837</v>
      </c>
      <c r="O492" s="386">
        <v>400</v>
      </c>
      <c r="P492" s="387"/>
      <c r="Q492" s="387"/>
      <c r="R492" s="387"/>
      <c r="S492" s="387"/>
      <c r="T492" s="387"/>
      <c r="U492" s="387"/>
      <c r="V492" s="387"/>
      <c r="W492" s="387"/>
      <c r="X492" s="387"/>
      <c r="Y492" s="387"/>
      <c r="Z492" s="387"/>
      <c r="AA492" s="387"/>
      <c r="AB492" s="387"/>
      <c r="AC492" s="387"/>
      <c r="AD492" s="387"/>
    </row>
    <row r="493" spans="1:30" ht="16.2" thickBot="1" x14ac:dyDescent="0.35">
      <c r="A493" s="351" t="s">
        <v>7993</v>
      </c>
      <c r="B493" s="433" t="s">
        <v>1107</v>
      </c>
      <c r="C493" s="365" t="s">
        <v>6127</v>
      </c>
      <c r="D493" s="366" t="s">
        <v>6126</v>
      </c>
      <c r="E493" s="394" t="s">
        <v>4139</v>
      </c>
      <c r="F493" s="394" t="s">
        <v>7230</v>
      </c>
      <c r="G493" s="394" t="s">
        <v>7233</v>
      </c>
      <c r="H493" s="394" t="s">
        <v>7232</v>
      </c>
      <c r="I493" s="466">
        <v>300</v>
      </c>
      <c r="J493" s="471">
        <v>0.49</v>
      </c>
      <c r="K493" s="469">
        <v>1</v>
      </c>
      <c r="L493" s="384">
        <v>5</v>
      </c>
      <c r="M493" s="385" t="s">
        <v>7994</v>
      </c>
      <c r="N493" s="382" t="s">
        <v>9783</v>
      </c>
      <c r="O493" s="386">
        <v>300</v>
      </c>
      <c r="P493" s="387"/>
      <c r="Q493" s="387"/>
      <c r="R493" s="387"/>
      <c r="S493" s="387"/>
      <c r="T493" s="387"/>
      <c r="U493" s="387"/>
      <c r="V493" s="387"/>
      <c r="W493" s="387"/>
      <c r="X493" s="387"/>
      <c r="Y493" s="387"/>
      <c r="Z493" s="387"/>
      <c r="AA493" s="387"/>
      <c r="AB493" s="387"/>
      <c r="AC493" s="387"/>
      <c r="AD493" s="387"/>
    </row>
    <row r="494" spans="1:30" ht="16.2" thickBot="1" x14ac:dyDescent="0.35">
      <c r="A494" s="351" t="s">
        <v>7995</v>
      </c>
      <c r="B494" s="425" t="s">
        <v>1108</v>
      </c>
      <c r="C494" s="365" t="s">
        <v>6127</v>
      </c>
      <c r="D494" s="366" t="s">
        <v>6126</v>
      </c>
      <c r="E494" s="394" t="s">
        <v>4139</v>
      </c>
      <c r="F494" s="394" t="s">
        <v>7230</v>
      </c>
      <c r="G494" s="394" t="s">
        <v>7234</v>
      </c>
      <c r="H494" s="394" t="s">
        <v>7232</v>
      </c>
      <c r="I494" s="466">
        <v>300</v>
      </c>
      <c r="J494" s="471">
        <v>0.49</v>
      </c>
      <c r="K494" s="469">
        <v>1</v>
      </c>
      <c r="L494" s="384">
        <v>5</v>
      </c>
      <c r="M494" s="385" t="s">
        <v>7996</v>
      </c>
      <c r="N494" s="382" t="s">
        <v>9783</v>
      </c>
      <c r="O494" s="386">
        <v>300</v>
      </c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  <c r="AA494" s="387"/>
      <c r="AB494" s="387"/>
      <c r="AC494" s="387"/>
      <c r="AD494" s="387"/>
    </row>
    <row r="495" spans="1:30" ht="16.2" thickBot="1" x14ac:dyDescent="0.35">
      <c r="A495" s="351" t="s">
        <v>7995</v>
      </c>
      <c r="B495" s="425" t="s">
        <v>1108</v>
      </c>
      <c r="C495" s="365" t="s">
        <v>6127</v>
      </c>
      <c r="D495" s="366" t="s">
        <v>6126</v>
      </c>
      <c r="E495" s="394" t="s">
        <v>4139</v>
      </c>
      <c r="F495" s="394" t="s">
        <v>7230</v>
      </c>
      <c r="G495" s="394" t="s">
        <v>7233</v>
      </c>
      <c r="H495" s="394" t="s">
        <v>7232</v>
      </c>
      <c r="I495" s="466">
        <v>300</v>
      </c>
      <c r="J495" s="471">
        <v>0.49</v>
      </c>
      <c r="K495" s="469">
        <v>1</v>
      </c>
      <c r="L495" s="384">
        <v>5</v>
      </c>
      <c r="M495" s="385" t="s">
        <v>7996</v>
      </c>
      <c r="N495" s="382" t="s">
        <v>9783</v>
      </c>
      <c r="O495" s="386">
        <v>300</v>
      </c>
      <c r="P495" s="387"/>
      <c r="Q495" s="387"/>
      <c r="R495" s="387"/>
      <c r="S495" s="387"/>
      <c r="T495" s="387"/>
      <c r="U495" s="387"/>
      <c r="V495" s="387"/>
      <c r="W495" s="387"/>
      <c r="X495" s="387"/>
      <c r="Y495" s="387"/>
      <c r="Z495" s="387"/>
      <c r="AA495" s="387"/>
      <c r="AB495" s="387"/>
      <c r="AC495" s="387"/>
      <c r="AD495" s="387"/>
    </row>
    <row r="496" spans="1:30" ht="16.2" thickBot="1" x14ac:dyDescent="0.35">
      <c r="A496" s="351" t="s">
        <v>7997</v>
      </c>
      <c r="B496" s="398" t="s">
        <v>6082</v>
      </c>
      <c r="C496" s="365" t="s">
        <v>6127</v>
      </c>
      <c r="D496" s="366" t="s">
        <v>6126</v>
      </c>
      <c r="E496" s="394" t="s">
        <v>4139</v>
      </c>
      <c r="F496" s="394" t="s">
        <v>7230</v>
      </c>
      <c r="G496" s="394" t="s">
        <v>7233</v>
      </c>
      <c r="H496" s="394" t="s">
        <v>7232</v>
      </c>
      <c r="I496" s="466">
        <v>300</v>
      </c>
      <c r="J496" s="471">
        <v>0.49</v>
      </c>
      <c r="K496" s="469">
        <v>1</v>
      </c>
      <c r="L496" s="384">
        <v>5</v>
      </c>
      <c r="M496" s="385" t="s">
        <v>7998</v>
      </c>
      <c r="N496" s="382" t="s">
        <v>9783</v>
      </c>
      <c r="O496" s="386">
        <v>300</v>
      </c>
      <c r="P496" s="387"/>
      <c r="Q496" s="387"/>
      <c r="R496" s="387"/>
      <c r="S496" s="387"/>
      <c r="T496" s="387"/>
      <c r="U496" s="387"/>
      <c r="V496" s="387"/>
      <c r="W496" s="387"/>
      <c r="X496" s="387"/>
      <c r="Y496" s="387"/>
      <c r="Z496" s="387"/>
      <c r="AA496" s="387"/>
      <c r="AB496" s="387"/>
      <c r="AC496" s="387"/>
      <c r="AD496" s="387"/>
    </row>
    <row r="497" spans="1:30" ht="16.2" thickBot="1" x14ac:dyDescent="0.35">
      <c r="A497" s="351" t="s">
        <v>7999</v>
      </c>
      <c r="B497" s="398" t="s">
        <v>6082</v>
      </c>
      <c r="C497" s="365" t="s">
        <v>6127</v>
      </c>
      <c r="D497" s="366" t="s">
        <v>6126</v>
      </c>
      <c r="E497" s="394" t="s">
        <v>4139</v>
      </c>
      <c r="F497" s="394" t="s">
        <v>7230</v>
      </c>
      <c r="G497" s="394" t="s">
        <v>7233</v>
      </c>
      <c r="H497" s="394" t="s">
        <v>7232</v>
      </c>
      <c r="I497" s="466">
        <v>700</v>
      </c>
      <c r="J497" s="471">
        <v>0.99</v>
      </c>
      <c r="K497" s="469">
        <v>2</v>
      </c>
      <c r="L497" s="384">
        <v>5</v>
      </c>
      <c r="M497" s="385" t="s">
        <v>8000</v>
      </c>
      <c r="N497" s="382" t="s">
        <v>9801</v>
      </c>
      <c r="O497" s="383">
        <v>1.4</v>
      </c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  <c r="AA497" s="387"/>
      <c r="AB497" s="387"/>
      <c r="AC497" s="387"/>
      <c r="AD497" s="387"/>
    </row>
    <row r="498" spans="1:30" ht="16.2" thickBot="1" x14ac:dyDescent="0.35">
      <c r="A498" s="351" t="s">
        <v>8001</v>
      </c>
      <c r="B498" s="393" t="s">
        <v>6067</v>
      </c>
      <c r="C498" s="365" t="s">
        <v>6127</v>
      </c>
      <c r="D498" s="366" t="s">
        <v>6126</v>
      </c>
      <c r="E498" s="394" t="s">
        <v>4139</v>
      </c>
      <c r="F498" s="394" t="s">
        <v>7230</v>
      </c>
      <c r="G498" s="394" t="s">
        <v>7234</v>
      </c>
      <c r="H498" s="394" t="s">
        <v>7232</v>
      </c>
      <c r="I498" s="466">
        <v>300</v>
      </c>
      <c r="J498" s="471">
        <v>0.49</v>
      </c>
      <c r="K498" s="469">
        <v>1</v>
      </c>
      <c r="L498" s="384">
        <v>5</v>
      </c>
      <c r="M498" s="385" t="s">
        <v>8002</v>
      </c>
      <c r="N498" s="382" t="s">
        <v>9783</v>
      </c>
      <c r="O498" s="386">
        <v>300</v>
      </c>
      <c r="P498" s="387"/>
      <c r="Q498" s="387"/>
      <c r="R498" s="387"/>
      <c r="S498" s="387"/>
      <c r="T498" s="387"/>
      <c r="U498" s="387"/>
      <c r="V498" s="387"/>
      <c r="W498" s="387"/>
      <c r="X498" s="387"/>
      <c r="Y498" s="387"/>
      <c r="Z498" s="387"/>
      <c r="AA498" s="387"/>
      <c r="AB498" s="387"/>
      <c r="AC498" s="387"/>
      <c r="AD498" s="387"/>
    </row>
    <row r="499" spans="1:30" ht="16.2" thickBot="1" x14ac:dyDescent="0.35">
      <c r="A499" s="351" t="s">
        <v>8003</v>
      </c>
      <c r="B499" s="416" t="s">
        <v>6064</v>
      </c>
      <c r="C499" s="365" t="s">
        <v>6127</v>
      </c>
      <c r="D499" s="366" t="s">
        <v>6126</v>
      </c>
      <c r="E499" s="394" t="s">
        <v>4139</v>
      </c>
      <c r="F499" s="394" t="s">
        <v>7230</v>
      </c>
      <c r="G499" s="394" t="s">
        <v>7233</v>
      </c>
      <c r="H499" s="394" t="s">
        <v>7232</v>
      </c>
      <c r="I499" s="466">
        <v>300</v>
      </c>
      <c r="J499" s="471">
        <v>0.49</v>
      </c>
      <c r="K499" s="469">
        <v>2</v>
      </c>
      <c r="L499" s="384">
        <v>5</v>
      </c>
      <c r="M499" s="385" t="s">
        <v>8004</v>
      </c>
      <c r="N499" s="382" t="s">
        <v>9790</v>
      </c>
      <c r="O499" s="386">
        <v>600</v>
      </c>
      <c r="P499" s="387"/>
      <c r="Q499" s="387"/>
      <c r="R499" s="387"/>
      <c r="S499" s="387"/>
      <c r="T499" s="387"/>
      <c r="U499" s="387"/>
      <c r="V499" s="387"/>
      <c r="W499" s="387"/>
      <c r="X499" s="387"/>
      <c r="Y499" s="387"/>
      <c r="Z499" s="387"/>
      <c r="AA499" s="387"/>
      <c r="AB499" s="387"/>
      <c r="AC499" s="387"/>
      <c r="AD499" s="387"/>
    </row>
    <row r="500" spans="1:30" ht="16.2" thickBot="1" x14ac:dyDescent="0.35">
      <c r="A500" s="351" t="s">
        <v>8003</v>
      </c>
      <c r="B500" s="416" t="s">
        <v>6064</v>
      </c>
      <c r="C500" s="365" t="s">
        <v>6127</v>
      </c>
      <c r="D500" s="366" t="s">
        <v>6126</v>
      </c>
      <c r="E500" s="394" t="s">
        <v>4139</v>
      </c>
      <c r="F500" s="394" t="s">
        <v>7230</v>
      </c>
      <c r="G500" s="394" t="s">
        <v>7234</v>
      </c>
      <c r="H500" s="394" t="s">
        <v>7232</v>
      </c>
      <c r="I500" s="466">
        <v>300</v>
      </c>
      <c r="J500" s="471">
        <v>0.49</v>
      </c>
      <c r="K500" s="469">
        <v>1</v>
      </c>
      <c r="L500" s="384">
        <v>5</v>
      </c>
      <c r="M500" s="385" t="s">
        <v>8004</v>
      </c>
      <c r="N500" s="382" t="s">
        <v>9783</v>
      </c>
      <c r="O500" s="386">
        <v>300</v>
      </c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  <c r="AA500" s="387"/>
      <c r="AB500" s="387"/>
      <c r="AC500" s="387"/>
      <c r="AD500" s="387"/>
    </row>
    <row r="501" spans="1:30" ht="16.2" thickBot="1" x14ac:dyDescent="0.35">
      <c r="A501" s="351" t="s">
        <v>8005</v>
      </c>
      <c r="B501" s="396" t="s">
        <v>6058</v>
      </c>
      <c r="C501" s="365" t="s">
        <v>6127</v>
      </c>
      <c r="D501" s="366" t="s">
        <v>6126</v>
      </c>
      <c r="E501" s="394" t="s">
        <v>4139</v>
      </c>
      <c r="F501" s="394" t="s">
        <v>7230</v>
      </c>
      <c r="G501" s="394" t="s">
        <v>7233</v>
      </c>
      <c r="H501" s="394" t="s">
        <v>7232</v>
      </c>
      <c r="I501" s="466">
        <v>300</v>
      </c>
      <c r="J501" s="471">
        <v>0.49</v>
      </c>
      <c r="K501" s="469">
        <v>2</v>
      </c>
      <c r="L501" s="384">
        <v>5</v>
      </c>
      <c r="M501" s="385" t="s">
        <v>8006</v>
      </c>
      <c r="N501" s="382" t="s">
        <v>9790</v>
      </c>
      <c r="O501" s="386">
        <v>600</v>
      </c>
      <c r="P501" s="387"/>
      <c r="Q501" s="387"/>
      <c r="R501" s="387"/>
      <c r="S501" s="387"/>
      <c r="T501" s="387"/>
      <c r="U501" s="387"/>
      <c r="V501" s="387"/>
      <c r="W501" s="387"/>
      <c r="X501" s="387"/>
      <c r="Y501" s="387"/>
      <c r="Z501" s="387"/>
      <c r="AA501" s="387"/>
      <c r="AB501" s="387"/>
      <c r="AC501" s="387"/>
      <c r="AD501" s="387"/>
    </row>
    <row r="502" spans="1:30" ht="16.2" thickBot="1" x14ac:dyDescent="0.35">
      <c r="A502" s="351" t="s">
        <v>8005</v>
      </c>
      <c r="B502" s="396" t="s">
        <v>6058</v>
      </c>
      <c r="C502" s="365" t="s">
        <v>6127</v>
      </c>
      <c r="D502" s="366" t="s">
        <v>6126</v>
      </c>
      <c r="E502" s="394" t="s">
        <v>4139</v>
      </c>
      <c r="F502" s="394" t="s">
        <v>7230</v>
      </c>
      <c r="G502" s="394" t="s">
        <v>7234</v>
      </c>
      <c r="H502" s="394" t="s">
        <v>7232</v>
      </c>
      <c r="I502" s="466">
        <v>300</v>
      </c>
      <c r="J502" s="471">
        <v>0.49</v>
      </c>
      <c r="K502" s="469">
        <v>1</v>
      </c>
      <c r="L502" s="384">
        <v>5</v>
      </c>
      <c r="M502" s="385" t="s">
        <v>8006</v>
      </c>
      <c r="N502" s="382" t="s">
        <v>9783</v>
      </c>
      <c r="O502" s="386">
        <v>300</v>
      </c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  <c r="AA502" s="387"/>
      <c r="AB502" s="387"/>
      <c r="AC502" s="387"/>
      <c r="AD502" s="387"/>
    </row>
    <row r="503" spans="1:30" ht="16.2" thickBot="1" x14ac:dyDescent="0.35">
      <c r="A503" s="351" t="s">
        <v>76</v>
      </c>
      <c r="B503" s="398" t="s">
        <v>6871</v>
      </c>
      <c r="C503" s="365" t="s">
        <v>6127</v>
      </c>
      <c r="D503" s="366" t="s">
        <v>6126</v>
      </c>
      <c r="E503" s="394" t="s">
        <v>4139</v>
      </c>
      <c r="F503" s="394" t="s">
        <v>7230</v>
      </c>
      <c r="G503" s="394" t="s">
        <v>7234</v>
      </c>
      <c r="H503" s="394" t="s">
        <v>7232</v>
      </c>
      <c r="I503" s="466">
        <v>700</v>
      </c>
      <c r="J503" s="471">
        <v>0.75</v>
      </c>
      <c r="K503" s="469">
        <v>1</v>
      </c>
      <c r="L503" s="384">
        <v>5</v>
      </c>
      <c r="M503" s="385" t="s">
        <v>124</v>
      </c>
      <c r="N503" s="382" t="s">
        <v>9798</v>
      </c>
      <c r="O503" s="386">
        <v>700</v>
      </c>
      <c r="P503" s="387"/>
      <c r="Q503" s="387"/>
      <c r="R503" s="387"/>
      <c r="S503" s="387"/>
      <c r="T503" s="387"/>
      <c r="U503" s="387"/>
      <c r="V503" s="387"/>
      <c r="W503" s="387"/>
      <c r="X503" s="387"/>
      <c r="Y503" s="387"/>
      <c r="Z503" s="387"/>
      <c r="AA503" s="387"/>
      <c r="AB503" s="387"/>
      <c r="AC503" s="387"/>
      <c r="AD503" s="387"/>
    </row>
    <row r="504" spans="1:30" ht="16.2" thickBot="1" x14ac:dyDescent="0.35">
      <c r="A504" s="351" t="s">
        <v>8007</v>
      </c>
      <c r="B504" s="432" t="s">
        <v>6872</v>
      </c>
      <c r="C504" s="365" t="s">
        <v>6127</v>
      </c>
      <c r="D504" s="366" t="s">
        <v>6126</v>
      </c>
      <c r="E504" s="394" t="s">
        <v>4139</v>
      </c>
      <c r="F504" s="394" t="s">
        <v>7230</v>
      </c>
      <c r="G504" s="394" t="s">
        <v>7233</v>
      </c>
      <c r="H504" s="394" t="s">
        <v>7232</v>
      </c>
      <c r="I504" s="466">
        <v>700</v>
      </c>
      <c r="J504" s="471">
        <v>0.99</v>
      </c>
      <c r="K504" s="469">
        <v>1</v>
      </c>
      <c r="L504" s="384">
        <v>5</v>
      </c>
      <c r="M504" s="385" t="s">
        <v>8008</v>
      </c>
      <c r="N504" s="382" t="s">
        <v>9798</v>
      </c>
      <c r="O504" s="386">
        <v>700</v>
      </c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  <c r="AA504" s="387"/>
      <c r="AB504" s="387"/>
      <c r="AC504" s="387"/>
      <c r="AD504" s="387"/>
    </row>
    <row r="505" spans="1:30" ht="16.2" thickBot="1" x14ac:dyDescent="0.35">
      <c r="A505" s="351" t="s">
        <v>7987</v>
      </c>
      <c r="B505" s="432" t="s">
        <v>6872</v>
      </c>
      <c r="C505" s="365" t="s">
        <v>6127</v>
      </c>
      <c r="D505" s="366" t="s">
        <v>6126</v>
      </c>
      <c r="E505" s="394" t="s">
        <v>4139</v>
      </c>
      <c r="F505" s="394" t="s">
        <v>7230</v>
      </c>
      <c r="G505" s="394" t="s">
        <v>7233</v>
      </c>
      <c r="H505" s="394" t="s">
        <v>7232</v>
      </c>
      <c r="I505" s="466">
        <v>300</v>
      </c>
      <c r="J505" s="471">
        <v>0.49</v>
      </c>
      <c r="K505" s="469">
        <v>1</v>
      </c>
      <c r="L505" s="384">
        <v>5</v>
      </c>
      <c r="M505" s="385" t="s">
        <v>8009</v>
      </c>
      <c r="N505" s="382" t="s">
        <v>9783</v>
      </c>
      <c r="O505" s="386">
        <v>300</v>
      </c>
      <c r="P505" s="387"/>
      <c r="Q505" s="387"/>
      <c r="R505" s="387"/>
      <c r="S505" s="387"/>
      <c r="T505" s="387"/>
      <c r="U505" s="387"/>
      <c r="V505" s="387"/>
      <c r="W505" s="387"/>
      <c r="X505" s="387"/>
      <c r="Y505" s="387"/>
      <c r="Z505" s="387"/>
      <c r="AA505" s="387"/>
      <c r="AB505" s="387"/>
      <c r="AC505" s="387"/>
      <c r="AD505" s="387"/>
    </row>
    <row r="506" spans="1:30" ht="16.2" thickBot="1" x14ac:dyDescent="0.35">
      <c r="A506" s="351" t="s">
        <v>8010</v>
      </c>
      <c r="B506" s="400" t="s">
        <v>6093</v>
      </c>
      <c r="C506" s="365" t="s">
        <v>6127</v>
      </c>
      <c r="D506" s="366" t="s">
        <v>6126</v>
      </c>
      <c r="E506" s="394" t="s">
        <v>4139</v>
      </c>
      <c r="F506" s="394" t="s">
        <v>7230</v>
      </c>
      <c r="G506" s="394" t="s">
        <v>7233</v>
      </c>
      <c r="H506" s="394" t="s">
        <v>7232</v>
      </c>
      <c r="I506" s="466">
        <v>300</v>
      </c>
      <c r="J506" s="471">
        <v>0.49</v>
      </c>
      <c r="K506" s="469">
        <v>2</v>
      </c>
      <c r="L506" s="384">
        <v>5</v>
      </c>
      <c r="M506" s="385" t="s">
        <v>8011</v>
      </c>
      <c r="N506" s="382" t="s">
        <v>9790</v>
      </c>
      <c r="O506" s="386">
        <v>600</v>
      </c>
      <c r="P506" s="387"/>
      <c r="Q506" s="387"/>
      <c r="R506" s="387"/>
      <c r="S506" s="387"/>
      <c r="T506" s="387"/>
      <c r="U506" s="387"/>
      <c r="V506" s="387"/>
      <c r="W506" s="387"/>
      <c r="X506" s="387"/>
      <c r="Y506" s="387"/>
      <c r="Z506" s="387"/>
      <c r="AA506" s="387"/>
      <c r="AB506" s="387"/>
      <c r="AC506" s="387"/>
      <c r="AD506" s="387"/>
    </row>
    <row r="507" spans="1:30" ht="16.2" thickBot="1" x14ac:dyDescent="0.35">
      <c r="A507" s="351" t="s">
        <v>8012</v>
      </c>
      <c r="B507" s="429" t="s">
        <v>6086</v>
      </c>
      <c r="C507" s="365" t="s">
        <v>6127</v>
      </c>
      <c r="D507" s="366" t="s">
        <v>6126</v>
      </c>
      <c r="E507" s="394" t="s">
        <v>4139</v>
      </c>
      <c r="F507" s="394" t="s">
        <v>7230</v>
      </c>
      <c r="G507" s="394" t="s">
        <v>7234</v>
      </c>
      <c r="H507" s="394" t="s">
        <v>7232</v>
      </c>
      <c r="I507" s="466">
        <v>300</v>
      </c>
      <c r="J507" s="471">
        <v>0.49</v>
      </c>
      <c r="K507" s="469">
        <v>2</v>
      </c>
      <c r="L507" s="384">
        <v>5</v>
      </c>
      <c r="M507" s="385" t="s">
        <v>8013</v>
      </c>
      <c r="N507" s="382" t="s">
        <v>9790</v>
      </c>
      <c r="O507" s="386">
        <v>600</v>
      </c>
      <c r="P507" s="387"/>
      <c r="Q507" s="387"/>
      <c r="R507" s="387"/>
      <c r="S507" s="387"/>
      <c r="T507" s="387"/>
      <c r="U507" s="387"/>
      <c r="V507" s="387"/>
      <c r="W507" s="387"/>
      <c r="X507" s="387"/>
      <c r="Y507" s="387"/>
      <c r="Z507" s="387"/>
      <c r="AA507" s="387"/>
      <c r="AB507" s="387"/>
      <c r="AC507" s="387"/>
      <c r="AD507" s="387"/>
    </row>
    <row r="508" spans="1:30" ht="16.2" thickBot="1" x14ac:dyDescent="0.35">
      <c r="A508" s="351" t="s">
        <v>8012</v>
      </c>
      <c r="B508" s="429" t="s">
        <v>6086</v>
      </c>
      <c r="C508" s="365" t="s">
        <v>6127</v>
      </c>
      <c r="D508" s="366" t="s">
        <v>6126</v>
      </c>
      <c r="E508" s="394" t="s">
        <v>4139</v>
      </c>
      <c r="F508" s="394" t="s">
        <v>7230</v>
      </c>
      <c r="G508" s="394" t="s">
        <v>7233</v>
      </c>
      <c r="H508" s="394" t="s">
        <v>7232</v>
      </c>
      <c r="I508" s="466">
        <v>300</v>
      </c>
      <c r="J508" s="471">
        <v>0.49</v>
      </c>
      <c r="K508" s="469">
        <v>1</v>
      </c>
      <c r="L508" s="384">
        <v>5</v>
      </c>
      <c r="M508" s="385" t="s">
        <v>8013</v>
      </c>
      <c r="N508" s="382" t="s">
        <v>9783</v>
      </c>
      <c r="O508" s="386">
        <v>300</v>
      </c>
      <c r="P508" s="387"/>
      <c r="Q508" s="387"/>
      <c r="R508" s="387"/>
      <c r="S508" s="387"/>
      <c r="T508" s="387"/>
      <c r="U508" s="387"/>
      <c r="V508" s="387"/>
      <c r="W508" s="387"/>
      <c r="X508" s="387"/>
      <c r="Y508" s="387"/>
      <c r="Z508" s="387"/>
      <c r="AA508" s="387"/>
      <c r="AB508" s="387"/>
      <c r="AC508" s="387"/>
      <c r="AD508" s="387"/>
    </row>
    <row r="509" spans="1:30" ht="16.2" thickBot="1" x14ac:dyDescent="0.35">
      <c r="A509" s="351" t="s">
        <v>8014</v>
      </c>
      <c r="B509" s="421" t="s">
        <v>6099</v>
      </c>
      <c r="C509" s="365" t="s">
        <v>6127</v>
      </c>
      <c r="D509" s="366" t="s">
        <v>6126</v>
      </c>
      <c r="E509" s="394" t="s">
        <v>4139</v>
      </c>
      <c r="F509" s="394" t="s">
        <v>7230</v>
      </c>
      <c r="G509" s="394" t="s">
        <v>7233</v>
      </c>
      <c r="H509" s="394" t="s">
        <v>7232</v>
      </c>
      <c r="I509" s="466">
        <v>300</v>
      </c>
      <c r="J509" s="471">
        <v>0.49</v>
      </c>
      <c r="K509" s="469">
        <v>1</v>
      </c>
      <c r="L509" s="384">
        <v>5</v>
      </c>
      <c r="M509" s="385" t="s">
        <v>8015</v>
      </c>
      <c r="N509" s="382" t="s">
        <v>9783</v>
      </c>
      <c r="O509" s="386">
        <v>300</v>
      </c>
      <c r="P509" s="387"/>
      <c r="Q509" s="387"/>
      <c r="R509" s="387"/>
      <c r="S509" s="387"/>
      <c r="T509" s="387"/>
      <c r="U509" s="387"/>
      <c r="V509" s="387"/>
      <c r="W509" s="387"/>
      <c r="X509" s="387"/>
      <c r="Y509" s="387"/>
      <c r="Z509" s="387"/>
      <c r="AA509" s="387"/>
      <c r="AB509" s="387"/>
      <c r="AC509" s="387"/>
      <c r="AD509" s="387"/>
    </row>
    <row r="510" spans="1:30" ht="16.2" thickBot="1" x14ac:dyDescent="0.35">
      <c r="A510" s="351" t="s">
        <v>8014</v>
      </c>
      <c r="B510" s="421" t="s">
        <v>6099</v>
      </c>
      <c r="C510" s="365" t="s">
        <v>6127</v>
      </c>
      <c r="D510" s="366" t="s">
        <v>6126</v>
      </c>
      <c r="E510" s="394" t="s">
        <v>4139</v>
      </c>
      <c r="F510" s="394" t="s">
        <v>7235</v>
      </c>
      <c r="G510" s="394" t="s">
        <v>7233</v>
      </c>
      <c r="H510" s="394" t="s">
        <v>7232</v>
      </c>
      <c r="I510" s="466">
        <v>300</v>
      </c>
      <c r="J510" s="471">
        <v>0.49</v>
      </c>
      <c r="K510" s="469">
        <v>1</v>
      </c>
      <c r="L510" s="384">
        <v>5</v>
      </c>
      <c r="M510" s="385" t="s">
        <v>8016</v>
      </c>
      <c r="N510" s="382" t="s">
        <v>9783</v>
      </c>
      <c r="O510" s="386">
        <v>300</v>
      </c>
      <c r="P510" s="387"/>
      <c r="Q510" s="387"/>
      <c r="R510" s="387"/>
      <c r="S510" s="387"/>
      <c r="T510" s="387"/>
      <c r="U510" s="387"/>
      <c r="V510" s="387"/>
      <c r="W510" s="387"/>
      <c r="X510" s="387"/>
      <c r="Y510" s="387"/>
      <c r="Z510" s="387"/>
      <c r="AA510" s="387"/>
      <c r="AB510" s="387"/>
      <c r="AC510" s="387"/>
      <c r="AD510" s="387"/>
    </row>
    <row r="511" spans="1:30" ht="16.2" thickBot="1" x14ac:dyDescent="0.35">
      <c r="A511" s="351" t="s">
        <v>8017</v>
      </c>
      <c r="B511" s="421" t="s">
        <v>7111</v>
      </c>
      <c r="C511" s="365" t="s">
        <v>6127</v>
      </c>
      <c r="D511" s="366" t="s">
        <v>6126</v>
      </c>
      <c r="E511" s="394" t="s">
        <v>4139</v>
      </c>
      <c r="F511" s="394" t="s">
        <v>7230</v>
      </c>
      <c r="G511" s="394" t="s">
        <v>7233</v>
      </c>
      <c r="H511" s="394" t="s">
        <v>7232</v>
      </c>
      <c r="I511" s="466">
        <v>300</v>
      </c>
      <c r="J511" s="471">
        <v>0.49</v>
      </c>
      <c r="K511" s="469">
        <v>1</v>
      </c>
      <c r="L511" s="384">
        <v>5</v>
      </c>
      <c r="M511" s="385" t="s">
        <v>8018</v>
      </c>
      <c r="N511" s="382" t="s">
        <v>9783</v>
      </c>
      <c r="O511" s="386">
        <v>300</v>
      </c>
      <c r="P511" s="387"/>
      <c r="Q511" s="387"/>
      <c r="R511" s="387"/>
      <c r="S511" s="387"/>
      <c r="T511" s="387"/>
      <c r="U511" s="387"/>
      <c r="V511" s="387"/>
      <c r="W511" s="387"/>
      <c r="X511" s="387"/>
      <c r="Y511" s="387"/>
      <c r="Z511" s="387"/>
      <c r="AA511" s="387"/>
      <c r="AB511" s="387"/>
      <c r="AC511" s="387"/>
      <c r="AD511" s="387"/>
    </row>
    <row r="512" spans="1:30" ht="16.2" thickBot="1" x14ac:dyDescent="0.35">
      <c r="A512" s="351" t="s">
        <v>8019</v>
      </c>
      <c r="B512" s="401" t="s">
        <v>5944</v>
      </c>
      <c r="C512" s="365" t="s">
        <v>6127</v>
      </c>
      <c r="D512" s="366" t="s">
        <v>6126</v>
      </c>
      <c r="E512" s="394" t="s">
        <v>4139</v>
      </c>
      <c r="F512" s="394" t="s">
        <v>7230</v>
      </c>
      <c r="G512" s="394" t="s">
        <v>7234</v>
      </c>
      <c r="H512" s="394" t="s">
        <v>7232</v>
      </c>
      <c r="I512" s="466">
        <v>300</v>
      </c>
      <c r="J512" s="471">
        <v>0.49</v>
      </c>
      <c r="K512" s="469">
        <v>1</v>
      </c>
      <c r="L512" s="384">
        <v>5</v>
      </c>
      <c r="M512" s="385" t="s">
        <v>8020</v>
      </c>
      <c r="N512" s="382" t="s">
        <v>9783</v>
      </c>
      <c r="O512" s="386">
        <v>300</v>
      </c>
      <c r="P512" s="387"/>
      <c r="Q512" s="387"/>
      <c r="R512" s="387"/>
      <c r="S512" s="387"/>
      <c r="T512" s="387"/>
      <c r="U512" s="387"/>
      <c r="V512" s="387"/>
      <c r="W512" s="387"/>
      <c r="X512" s="387"/>
      <c r="Y512" s="387"/>
      <c r="Z512" s="387"/>
      <c r="AA512" s="387"/>
      <c r="AB512" s="387"/>
      <c r="AC512" s="387"/>
      <c r="AD512" s="387"/>
    </row>
    <row r="513" spans="1:30" ht="16.2" thickBot="1" x14ac:dyDescent="0.35">
      <c r="A513" s="351" t="s">
        <v>8021</v>
      </c>
      <c r="B513" s="401" t="s">
        <v>5945</v>
      </c>
      <c r="C513" s="365" t="s">
        <v>6127</v>
      </c>
      <c r="D513" s="366" t="s">
        <v>6126</v>
      </c>
      <c r="E513" s="394" t="s">
        <v>4139</v>
      </c>
      <c r="F513" s="394" t="s">
        <v>7230</v>
      </c>
      <c r="G513" s="394" t="s">
        <v>7234</v>
      </c>
      <c r="H513" s="394" t="s">
        <v>7232</v>
      </c>
      <c r="I513" s="466">
        <v>300</v>
      </c>
      <c r="J513" s="471">
        <v>0.49</v>
      </c>
      <c r="K513" s="469">
        <v>1</v>
      </c>
      <c r="L513" s="384">
        <v>5</v>
      </c>
      <c r="M513" s="385" t="s">
        <v>8022</v>
      </c>
      <c r="N513" s="382" t="s">
        <v>9783</v>
      </c>
      <c r="O513" s="386">
        <v>300</v>
      </c>
      <c r="P513" s="387"/>
      <c r="Q513" s="387"/>
      <c r="R513" s="387"/>
      <c r="S513" s="387"/>
      <c r="T513" s="387"/>
      <c r="U513" s="387"/>
      <c r="V513" s="387"/>
      <c r="W513" s="387"/>
      <c r="X513" s="387"/>
      <c r="Y513" s="387"/>
      <c r="Z513" s="387"/>
      <c r="AA513" s="387"/>
      <c r="AB513" s="387"/>
      <c r="AC513" s="387"/>
      <c r="AD513" s="387"/>
    </row>
    <row r="514" spans="1:30" ht="16.2" thickBot="1" x14ac:dyDescent="0.35">
      <c r="A514" s="351" t="s">
        <v>8023</v>
      </c>
      <c r="B514" s="401" t="s">
        <v>5945</v>
      </c>
      <c r="C514" s="365" t="s">
        <v>6127</v>
      </c>
      <c r="D514" s="366" t="s">
        <v>6126</v>
      </c>
      <c r="E514" s="394" t="s">
        <v>4139</v>
      </c>
      <c r="F514" s="394" t="s">
        <v>7230</v>
      </c>
      <c r="G514" s="394" t="s">
        <v>7234</v>
      </c>
      <c r="H514" s="394" t="s">
        <v>7232</v>
      </c>
      <c r="I514" s="466">
        <v>700</v>
      </c>
      <c r="J514" s="471">
        <v>0.99</v>
      </c>
      <c r="K514" s="469">
        <v>1</v>
      </c>
      <c r="L514" s="384">
        <v>5</v>
      </c>
      <c r="M514" s="385" t="s">
        <v>8024</v>
      </c>
      <c r="N514" s="382" t="s">
        <v>9798</v>
      </c>
      <c r="O514" s="386">
        <v>700</v>
      </c>
      <c r="P514" s="387"/>
      <c r="Q514" s="387"/>
      <c r="R514" s="387"/>
      <c r="S514" s="387"/>
      <c r="T514" s="387"/>
      <c r="U514" s="387"/>
      <c r="V514" s="387"/>
      <c r="W514" s="387"/>
      <c r="X514" s="387"/>
      <c r="Y514" s="387"/>
      <c r="Z514" s="387"/>
      <c r="AA514" s="387"/>
      <c r="AB514" s="387"/>
      <c r="AC514" s="387"/>
      <c r="AD514" s="387"/>
    </row>
    <row r="515" spans="1:30" ht="16.2" thickBot="1" x14ac:dyDescent="0.35">
      <c r="A515" s="351" t="s">
        <v>8025</v>
      </c>
      <c r="B515" s="411" t="s">
        <v>6087</v>
      </c>
      <c r="C515" s="365" t="s">
        <v>6127</v>
      </c>
      <c r="D515" s="366" t="s">
        <v>6126</v>
      </c>
      <c r="E515" s="394" t="s">
        <v>4139</v>
      </c>
      <c r="F515" s="394" t="s">
        <v>7230</v>
      </c>
      <c r="G515" s="394" t="s">
        <v>7233</v>
      </c>
      <c r="H515" s="394" t="s">
        <v>7232</v>
      </c>
      <c r="I515" s="466">
        <v>300</v>
      </c>
      <c r="J515" s="471">
        <v>0.49</v>
      </c>
      <c r="K515" s="469">
        <v>1</v>
      </c>
      <c r="L515" s="384">
        <v>5</v>
      </c>
      <c r="M515" s="385" t="s">
        <v>8026</v>
      </c>
      <c r="N515" s="382" t="s">
        <v>9783</v>
      </c>
      <c r="O515" s="386">
        <v>300</v>
      </c>
      <c r="P515" s="387"/>
      <c r="Q515" s="387"/>
      <c r="R515" s="387"/>
      <c r="S515" s="387"/>
      <c r="T515" s="387"/>
      <c r="U515" s="387"/>
      <c r="V515" s="387"/>
      <c r="W515" s="387"/>
      <c r="X515" s="387"/>
      <c r="Y515" s="387"/>
      <c r="Z515" s="387"/>
      <c r="AA515" s="387"/>
      <c r="AB515" s="387"/>
      <c r="AC515" s="387"/>
      <c r="AD515" s="387"/>
    </row>
    <row r="516" spans="1:30" ht="16.2" thickBot="1" x14ac:dyDescent="0.35">
      <c r="A516" s="351" t="s">
        <v>8025</v>
      </c>
      <c r="B516" s="411" t="s">
        <v>6087</v>
      </c>
      <c r="C516" s="365" t="s">
        <v>6127</v>
      </c>
      <c r="D516" s="366" t="s">
        <v>6126</v>
      </c>
      <c r="E516" s="394" t="s">
        <v>4139</v>
      </c>
      <c r="F516" s="394" t="s">
        <v>7230</v>
      </c>
      <c r="G516" s="394" t="s">
        <v>7234</v>
      </c>
      <c r="H516" s="394" t="s">
        <v>7232</v>
      </c>
      <c r="I516" s="466">
        <v>300</v>
      </c>
      <c r="J516" s="471">
        <v>0.49</v>
      </c>
      <c r="K516" s="469">
        <v>1</v>
      </c>
      <c r="L516" s="384">
        <v>5</v>
      </c>
      <c r="M516" s="385" t="s">
        <v>8026</v>
      </c>
      <c r="N516" s="382" t="s">
        <v>9783</v>
      </c>
      <c r="O516" s="386">
        <v>300</v>
      </c>
      <c r="P516" s="387"/>
      <c r="Q516" s="387"/>
      <c r="R516" s="387"/>
      <c r="S516" s="387"/>
      <c r="T516" s="387"/>
      <c r="U516" s="387"/>
      <c r="V516" s="387"/>
      <c r="W516" s="387"/>
      <c r="X516" s="387"/>
      <c r="Y516" s="387"/>
      <c r="Z516" s="387"/>
      <c r="AA516" s="387"/>
      <c r="AB516" s="387"/>
      <c r="AC516" s="387"/>
      <c r="AD516" s="387"/>
    </row>
    <row r="517" spans="1:30" ht="16.2" thickBot="1" x14ac:dyDescent="0.35">
      <c r="A517" s="351" t="s">
        <v>8027</v>
      </c>
      <c r="B517" s="403" t="s">
        <v>6877</v>
      </c>
      <c r="C517" s="365" t="s">
        <v>6127</v>
      </c>
      <c r="D517" s="366" t="s">
        <v>6126</v>
      </c>
      <c r="E517" s="394" t="s">
        <v>4139</v>
      </c>
      <c r="F517" s="394" t="s">
        <v>7230</v>
      </c>
      <c r="G517" s="394" t="s">
        <v>7233</v>
      </c>
      <c r="H517" s="394" t="s">
        <v>7232</v>
      </c>
      <c r="I517" s="466">
        <v>300</v>
      </c>
      <c r="J517" s="471">
        <v>0.49</v>
      </c>
      <c r="K517" s="469">
        <v>1</v>
      </c>
      <c r="L517" s="384">
        <v>5</v>
      </c>
      <c r="M517" s="385" t="s">
        <v>8028</v>
      </c>
      <c r="N517" s="382" t="s">
        <v>9783</v>
      </c>
      <c r="O517" s="386">
        <v>300</v>
      </c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  <c r="AA517" s="387"/>
      <c r="AB517" s="387"/>
      <c r="AC517" s="387"/>
      <c r="AD517" s="387"/>
    </row>
    <row r="518" spans="1:30" ht="16.2" thickBot="1" x14ac:dyDescent="0.35">
      <c r="A518" s="351" t="s">
        <v>8027</v>
      </c>
      <c r="B518" s="403" t="s">
        <v>6877</v>
      </c>
      <c r="C518" s="365" t="s">
        <v>6127</v>
      </c>
      <c r="D518" s="366" t="s">
        <v>6126</v>
      </c>
      <c r="E518" s="394" t="s">
        <v>4139</v>
      </c>
      <c r="F518" s="394" t="s">
        <v>7230</v>
      </c>
      <c r="G518" s="394" t="s">
        <v>7234</v>
      </c>
      <c r="H518" s="394" t="s">
        <v>7232</v>
      </c>
      <c r="I518" s="466">
        <v>300</v>
      </c>
      <c r="J518" s="471">
        <v>0.49</v>
      </c>
      <c r="K518" s="469">
        <v>1</v>
      </c>
      <c r="L518" s="384">
        <v>5</v>
      </c>
      <c r="M518" s="385" t="s">
        <v>8028</v>
      </c>
      <c r="N518" s="382" t="s">
        <v>9783</v>
      </c>
      <c r="O518" s="386">
        <v>300</v>
      </c>
      <c r="P518" s="387"/>
      <c r="Q518" s="387"/>
      <c r="R518" s="387"/>
      <c r="S518" s="387"/>
      <c r="T518" s="387"/>
      <c r="U518" s="387"/>
      <c r="V518" s="387"/>
      <c r="W518" s="387"/>
      <c r="X518" s="387"/>
      <c r="Y518" s="387"/>
      <c r="Z518" s="387"/>
      <c r="AA518" s="387"/>
      <c r="AB518" s="387"/>
      <c r="AC518" s="387"/>
      <c r="AD518" s="387"/>
    </row>
    <row r="519" spans="1:30" ht="16.2" thickBot="1" x14ac:dyDescent="0.35">
      <c r="A519" s="351" t="s">
        <v>8029</v>
      </c>
      <c r="B519" s="415" t="s">
        <v>6886</v>
      </c>
      <c r="C519" s="365" t="s">
        <v>6127</v>
      </c>
      <c r="D519" s="366" t="s">
        <v>6126</v>
      </c>
      <c r="E519" s="394" t="s">
        <v>4139</v>
      </c>
      <c r="F519" s="394" t="s">
        <v>7230</v>
      </c>
      <c r="G519" s="394" t="s">
        <v>7233</v>
      </c>
      <c r="H519" s="394" t="s">
        <v>7232</v>
      </c>
      <c r="I519" s="466">
        <v>300</v>
      </c>
      <c r="J519" s="471">
        <v>0.49</v>
      </c>
      <c r="K519" s="469">
        <v>2</v>
      </c>
      <c r="L519" s="384">
        <v>5</v>
      </c>
      <c r="M519" s="385" t="s">
        <v>8030</v>
      </c>
      <c r="N519" s="382" t="s">
        <v>9790</v>
      </c>
      <c r="O519" s="386">
        <v>600</v>
      </c>
      <c r="P519" s="387"/>
      <c r="Q519" s="387"/>
      <c r="R519" s="387"/>
      <c r="S519" s="387"/>
      <c r="T519" s="387"/>
      <c r="U519" s="387"/>
      <c r="V519" s="387"/>
      <c r="W519" s="387"/>
      <c r="X519" s="387"/>
      <c r="Y519" s="387"/>
      <c r="Z519" s="387"/>
      <c r="AA519" s="387"/>
      <c r="AB519" s="387"/>
      <c r="AC519" s="387"/>
      <c r="AD519" s="387"/>
    </row>
    <row r="520" spans="1:30" ht="16.2" thickBot="1" x14ac:dyDescent="0.35">
      <c r="A520" s="351" t="s">
        <v>8031</v>
      </c>
      <c r="B520" s="404" t="s">
        <v>6073</v>
      </c>
      <c r="C520" s="365" t="s">
        <v>6127</v>
      </c>
      <c r="D520" s="345" t="s">
        <v>6128</v>
      </c>
      <c r="E520" s="394" t="s">
        <v>4139</v>
      </c>
      <c r="F520" s="394" t="s">
        <v>7230</v>
      </c>
      <c r="G520" s="394" t="s">
        <v>7234</v>
      </c>
      <c r="H520" s="394" t="s">
        <v>7232</v>
      </c>
      <c r="I520" s="466">
        <v>700</v>
      </c>
      <c r="J520" s="471">
        <v>0.99</v>
      </c>
      <c r="K520" s="469">
        <v>3</v>
      </c>
      <c r="L520" s="384">
        <v>5</v>
      </c>
      <c r="M520" s="385" t="s">
        <v>8032</v>
      </c>
      <c r="N520" s="382" t="s">
        <v>9786</v>
      </c>
      <c r="O520" s="383">
        <v>2.1</v>
      </c>
      <c r="P520" s="387"/>
      <c r="Q520" s="387"/>
      <c r="R520" s="387"/>
      <c r="S520" s="387"/>
      <c r="T520" s="387"/>
      <c r="U520" s="387"/>
      <c r="V520" s="387"/>
      <c r="W520" s="387"/>
      <c r="X520" s="387"/>
      <c r="Y520" s="387"/>
      <c r="Z520" s="387"/>
      <c r="AA520" s="387"/>
      <c r="AB520" s="387"/>
      <c r="AC520" s="387"/>
      <c r="AD520" s="387"/>
    </row>
    <row r="521" spans="1:30" ht="16.2" thickBot="1" x14ac:dyDescent="0.35">
      <c r="A521" s="351" t="s">
        <v>8031</v>
      </c>
      <c r="B521" s="404" t="s">
        <v>6073</v>
      </c>
      <c r="C521" s="365" t="s">
        <v>6127</v>
      </c>
      <c r="D521" s="345" t="s">
        <v>6128</v>
      </c>
      <c r="E521" s="394" t="s">
        <v>4139</v>
      </c>
      <c r="F521" s="394" t="s">
        <v>7230</v>
      </c>
      <c r="G521" s="394" t="s">
        <v>7233</v>
      </c>
      <c r="H521" s="394" t="s">
        <v>7232</v>
      </c>
      <c r="I521" s="466">
        <v>700</v>
      </c>
      <c r="J521" s="471">
        <v>0.99</v>
      </c>
      <c r="K521" s="469">
        <v>2</v>
      </c>
      <c r="L521" s="384">
        <v>5</v>
      </c>
      <c r="M521" s="385" t="s">
        <v>8032</v>
      </c>
      <c r="N521" s="382" t="s">
        <v>9801</v>
      </c>
      <c r="O521" s="383">
        <v>1.4</v>
      </c>
      <c r="P521" s="387"/>
      <c r="Q521" s="387"/>
      <c r="R521" s="387"/>
      <c r="S521" s="387"/>
      <c r="T521" s="387"/>
      <c r="U521" s="387"/>
      <c r="V521" s="387"/>
      <c r="W521" s="387"/>
      <c r="X521" s="387"/>
      <c r="Y521" s="387"/>
      <c r="Z521" s="387"/>
      <c r="AA521" s="387"/>
      <c r="AB521" s="387"/>
      <c r="AC521" s="387"/>
      <c r="AD521" s="387"/>
    </row>
    <row r="522" spans="1:30" ht="16.2" thickBot="1" x14ac:dyDescent="0.35">
      <c r="A522" s="351" t="s">
        <v>8033</v>
      </c>
      <c r="B522" s="396" t="s">
        <v>6110</v>
      </c>
      <c r="C522" s="365" t="s">
        <v>6127</v>
      </c>
      <c r="D522" s="366" t="s">
        <v>6126</v>
      </c>
      <c r="E522" s="394" t="s">
        <v>4139</v>
      </c>
      <c r="F522" s="394" t="s">
        <v>9544</v>
      </c>
      <c r="G522" s="394" t="s">
        <v>7233</v>
      </c>
      <c r="H522" s="394" t="s">
        <v>7232</v>
      </c>
      <c r="I522" s="466">
        <v>300</v>
      </c>
      <c r="J522" s="471">
        <v>0.49</v>
      </c>
      <c r="K522" s="469">
        <v>1</v>
      </c>
      <c r="L522" s="384">
        <v>5</v>
      </c>
      <c r="M522" s="385" t="s">
        <v>8034</v>
      </c>
      <c r="N522" s="382" t="s">
        <v>9783</v>
      </c>
      <c r="O522" s="386">
        <v>300</v>
      </c>
      <c r="P522" s="387"/>
      <c r="Q522" s="387"/>
      <c r="R522" s="387"/>
      <c r="S522" s="387"/>
      <c r="T522" s="387"/>
      <c r="U522" s="387"/>
      <c r="V522" s="387"/>
      <c r="W522" s="387"/>
      <c r="X522" s="387"/>
      <c r="Y522" s="387"/>
      <c r="Z522" s="387"/>
      <c r="AA522" s="387"/>
      <c r="AB522" s="387"/>
      <c r="AC522" s="387"/>
      <c r="AD522" s="387"/>
    </row>
    <row r="523" spans="1:30" ht="16.2" thickBot="1" x14ac:dyDescent="0.35">
      <c r="A523" s="351" t="s">
        <v>8035</v>
      </c>
      <c r="B523" s="412" t="s">
        <v>6890</v>
      </c>
      <c r="C523" s="365" t="s">
        <v>6127</v>
      </c>
      <c r="D523" s="345" t="s">
        <v>6128</v>
      </c>
      <c r="E523" s="394" t="s">
        <v>4139</v>
      </c>
      <c r="F523" s="394" t="s">
        <v>7230</v>
      </c>
      <c r="G523" s="394" t="s">
        <v>7233</v>
      </c>
      <c r="H523" s="394" t="s">
        <v>7232</v>
      </c>
      <c r="I523" s="466">
        <v>700</v>
      </c>
      <c r="J523" s="471">
        <v>0.99</v>
      </c>
      <c r="K523" s="469">
        <v>1</v>
      </c>
      <c r="L523" s="384">
        <v>5</v>
      </c>
      <c r="M523" s="385" t="s">
        <v>8036</v>
      </c>
      <c r="N523" s="382" t="s">
        <v>9798</v>
      </c>
      <c r="O523" s="386">
        <v>700</v>
      </c>
      <c r="P523" s="387"/>
      <c r="Q523" s="387"/>
      <c r="R523" s="387"/>
      <c r="S523" s="387"/>
      <c r="T523" s="387"/>
      <c r="U523" s="387"/>
      <c r="V523" s="387"/>
      <c r="W523" s="387"/>
      <c r="X523" s="387"/>
      <c r="Y523" s="387"/>
      <c r="Z523" s="387"/>
      <c r="AA523" s="387"/>
      <c r="AB523" s="387"/>
      <c r="AC523" s="387"/>
      <c r="AD523" s="387"/>
    </row>
    <row r="524" spans="1:30" ht="16.2" thickBot="1" x14ac:dyDescent="0.35">
      <c r="A524" s="351" t="s">
        <v>8037</v>
      </c>
      <c r="B524" s="413" t="s">
        <v>7171</v>
      </c>
      <c r="C524" s="365" t="s">
        <v>6127</v>
      </c>
      <c r="D524" s="345" t="s">
        <v>6128</v>
      </c>
      <c r="E524" s="394" t="s">
        <v>4139</v>
      </c>
      <c r="F524" s="394" t="s">
        <v>7230</v>
      </c>
      <c r="G524" s="394" t="s">
        <v>7233</v>
      </c>
      <c r="H524" s="394" t="s">
        <v>7232</v>
      </c>
      <c r="I524" s="466">
        <v>700</v>
      </c>
      <c r="J524" s="471">
        <v>0.99</v>
      </c>
      <c r="K524" s="469">
        <v>1</v>
      </c>
      <c r="L524" s="384">
        <v>5</v>
      </c>
      <c r="M524" s="385" t="s">
        <v>8038</v>
      </c>
      <c r="N524" s="382" t="s">
        <v>9798</v>
      </c>
      <c r="O524" s="386">
        <v>700</v>
      </c>
      <c r="P524" s="387"/>
      <c r="Q524" s="387"/>
      <c r="R524" s="387"/>
      <c r="S524" s="387"/>
      <c r="T524" s="387"/>
      <c r="U524" s="387"/>
      <c r="V524" s="387"/>
      <c r="W524" s="387"/>
      <c r="X524" s="387"/>
      <c r="Y524" s="387"/>
      <c r="Z524" s="387"/>
      <c r="AA524" s="387"/>
      <c r="AB524" s="387"/>
      <c r="AC524" s="387"/>
      <c r="AD524" s="387"/>
    </row>
    <row r="525" spans="1:30" ht="16.2" thickBot="1" x14ac:dyDescent="0.35">
      <c r="A525" s="351" t="s">
        <v>8039</v>
      </c>
      <c r="B525" s="413" t="s">
        <v>7171</v>
      </c>
      <c r="C525" s="365" t="s">
        <v>6127</v>
      </c>
      <c r="D525" s="366" t="s">
        <v>6126</v>
      </c>
      <c r="E525" s="394" t="s">
        <v>4139</v>
      </c>
      <c r="F525" s="394" t="s">
        <v>7230</v>
      </c>
      <c r="G525" s="394" t="s">
        <v>7233</v>
      </c>
      <c r="H525" s="394" t="s">
        <v>7232</v>
      </c>
      <c r="I525" s="466">
        <v>300</v>
      </c>
      <c r="J525" s="471">
        <v>0.49</v>
      </c>
      <c r="K525" s="469">
        <v>1</v>
      </c>
      <c r="L525" s="384">
        <v>5</v>
      </c>
      <c r="M525" s="385" t="s">
        <v>8040</v>
      </c>
      <c r="N525" s="382" t="s">
        <v>9783</v>
      </c>
      <c r="O525" s="386">
        <v>300</v>
      </c>
      <c r="P525" s="387"/>
      <c r="Q525" s="387"/>
      <c r="R525" s="387"/>
      <c r="S525" s="387"/>
      <c r="T525" s="387"/>
      <c r="U525" s="387"/>
      <c r="V525" s="387"/>
      <c r="W525" s="387"/>
      <c r="X525" s="387"/>
      <c r="Y525" s="387"/>
      <c r="Z525" s="387"/>
      <c r="AA525" s="387"/>
      <c r="AB525" s="387"/>
      <c r="AC525" s="387"/>
      <c r="AD525" s="387"/>
    </row>
    <row r="526" spans="1:30" ht="16.2" thickBot="1" x14ac:dyDescent="0.35">
      <c r="A526" s="351" t="s">
        <v>9568</v>
      </c>
      <c r="B526" s="408" t="s">
        <v>9566</v>
      </c>
      <c r="C526" s="365" t="s">
        <v>6127</v>
      </c>
      <c r="D526" s="366" t="s">
        <v>6126</v>
      </c>
      <c r="E526" s="394" t="s">
        <v>4139</v>
      </c>
      <c r="F526" s="394" t="s">
        <v>7230</v>
      </c>
      <c r="G526" s="394" t="s">
        <v>7233</v>
      </c>
      <c r="H526" s="394" t="s">
        <v>7232</v>
      </c>
      <c r="I526" s="466">
        <v>300</v>
      </c>
      <c r="J526" s="471">
        <v>0.49</v>
      </c>
      <c r="K526" s="469">
        <v>1</v>
      </c>
      <c r="L526" s="384">
        <v>5</v>
      </c>
      <c r="M526" s="385" t="s">
        <v>9569</v>
      </c>
      <c r="N526" s="382" t="s">
        <v>9783</v>
      </c>
      <c r="O526" s="386">
        <v>300</v>
      </c>
      <c r="P526" s="387"/>
      <c r="Q526" s="387"/>
      <c r="R526" s="387"/>
      <c r="S526" s="387"/>
      <c r="T526" s="387"/>
      <c r="U526" s="387"/>
      <c r="V526" s="387"/>
      <c r="W526" s="387"/>
      <c r="X526" s="387"/>
      <c r="Y526" s="387"/>
      <c r="Z526" s="387"/>
      <c r="AA526" s="387"/>
      <c r="AB526" s="387"/>
      <c r="AC526" s="387"/>
      <c r="AD526" s="387"/>
    </row>
    <row r="527" spans="1:30" ht="16.2" thickBot="1" x14ac:dyDescent="0.35">
      <c r="A527" s="351" t="s">
        <v>8041</v>
      </c>
      <c r="B527" s="405" t="s">
        <v>6084</v>
      </c>
      <c r="C527" s="365" t="s">
        <v>6127</v>
      </c>
      <c r="D527" s="366" t="s">
        <v>6126</v>
      </c>
      <c r="E527" s="394" t="s">
        <v>4139</v>
      </c>
      <c r="F527" s="394" t="s">
        <v>7230</v>
      </c>
      <c r="G527" s="394" t="s">
        <v>7234</v>
      </c>
      <c r="H527" s="394" t="s">
        <v>7232</v>
      </c>
      <c r="I527" s="466">
        <v>300</v>
      </c>
      <c r="J527" s="471">
        <v>0.49</v>
      </c>
      <c r="K527" s="469">
        <v>1</v>
      </c>
      <c r="L527" s="384">
        <v>6</v>
      </c>
      <c r="M527" s="385" t="s">
        <v>8042</v>
      </c>
      <c r="N527" s="382" t="s">
        <v>9783</v>
      </c>
      <c r="O527" s="386">
        <v>300</v>
      </c>
      <c r="P527" s="387"/>
      <c r="Q527" s="387"/>
      <c r="R527" s="387"/>
      <c r="S527" s="387"/>
      <c r="T527" s="387"/>
      <c r="U527" s="387"/>
      <c r="V527" s="387"/>
      <c r="W527" s="387"/>
      <c r="X527" s="387"/>
      <c r="Y527" s="387"/>
      <c r="Z527" s="387"/>
      <c r="AA527" s="387"/>
      <c r="AB527" s="387"/>
      <c r="AC527" s="387"/>
      <c r="AD527" s="387"/>
    </row>
    <row r="528" spans="1:30" ht="16.2" thickBot="1" x14ac:dyDescent="0.35">
      <c r="A528" s="351" t="s">
        <v>8043</v>
      </c>
      <c r="B528" s="419" t="s">
        <v>6075</v>
      </c>
      <c r="C528" s="365" t="s">
        <v>6127</v>
      </c>
      <c r="D528" s="366" t="s">
        <v>6126</v>
      </c>
      <c r="E528" s="394" t="s">
        <v>4139</v>
      </c>
      <c r="F528" s="394" t="s">
        <v>7230</v>
      </c>
      <c r="G528" s="394" t="s">
        <v>7233</v>
      </c>
      <c r="H528" s="394" t="s">
        <v>7232</v>
      </c>
      <c r="I528" s="466">
        <v>300</v>
      </c>
      <c r="J528" s="471">
        <v>0.49</v>
      </c>
      <c r="K528" s="469">
        <v>2</v>
      </c>
      <c r="L528" s="384">
        <v>6</v>
      </c>
      <c r="M528" s="385" t="s">
        <v>8044</v>
      </c>
      <c r="N528" s="382" t="s">
        <v>9790</v>
      </c>
      <c r="O528" s="386">
        <v>600</v>
      </c>
      <c r="P528" s="387"/>
      <c r="Q528" s="387"/>
      <c r="R528" s="387"/>
      <c r="S528" s="387"/>
      <c r="T528" s="387"/>
      <c r="U528" s="387"/>
      <c r="V528" s="387"/>
      <c r="W528" s="387"/>
      <c r="X528" s="387"/>
      <c r="Y528" s="387"/>
      <c r="Z528" s="387"/>
      <c r="AA528" s="387"/>
      <c r="AB528" s="387"/>
      <c r="AC528" s="387"/>
      <c r="AD528" s="387"/>
    </row>
    <row r="529" spans="1:30" ht="16.2" thickBot="1" x14ac:dyDescent="0.35">
      <c r="A529" s="351" t="s">
        <v>1299</v>
      </c>
      <c r="B529" s="365" t="s">
        <v>6978</v>
      </c>
      <c r="C529" s="365" t="s">
        <v>6127</v>
      </c>
      <c r="D529" s="366" t="s">
        <v>6126</v>
      </c>
      <c r="E529" s="394" t="s">
        <v>4139</v>
      </c>
      <c r="F529" s="394" t="s">
        <v>7230</v>
      </c>
      <c r="G529" s="394" t="s">
        <v>7233</v>
      </c>
      <c r="H529" s="394" t="s">
        <v>7232</v>
      </c>
      <c r="I529" s="467">
        <v>2.8</v>
      </c>
      <c r="J529" s="471">
        <v>1.49</v>
      </c>
      <c r="K529" s="469">
        <v>1</v>
      </c>
      <c r="L529" s="384">
        <v>6</v>
      </c>
      <c r="M529" s="385" t="s">
        <v>8045</v>
      </c>
      <c r="N529" s="382" t="s">
        <v>9818</v>
      </c>
      <c r="O529" s="383">
        <v>2.8</v>
      </c>
      <c r="P529" s="387"/>
      <c r="Q529" s="387"/>
      <c r="R529" s="387"/>
      <c r="S529" s="387"/>
      <c r="T529" s="387"/>
      <c r="U529" s="387"/>
      <c r="V529" s="387"/>
      <c r="W529" s="387"/>
      <c r="X529" s="387"/>
      <c r="Y529" s="387"/>
      <c r="Z529" s="387"/>
      <c r="AA529" s="387"/>
      <c r="AB529" s="387"/>
      <c r="AC529" s="387"/>
      <c r="AD529" s="387"/>
    </row>
    <row r="530" spans="1:30" ht="16.2" thickBot="1" x14ac:dyDescent="0.35">
      <c r="A530" s="351" t="s">
        <v>8046</v>
      </c>
      <c r="B530" s="365" t="s">
        <v>6978</v>
      </c>
      <c r="C530" s="365" t="s">
        <v>6127</v>
      </c>
      <c r="D530" s="366" t="s">
        <v>6126</v>
      </c>
      <c r="E530" s="394" t="s">
        <v>4139</v>
      </c>
      <c r="F530" s="394" t="s">
        <v>7230</v>
      </c>
      <c r="G530" s="394" t="s">
        <v>7233</v>
      </c>
      <c r="H530" s="394" t="s">
        <v>7232</v>
      </c>
      <c r="I530" s="466">
        <v>300</v>
      </c>
      <c r="J530" s="471">
        <v>0.49</v>
      </c>
      <c r="K530" s="469">
        <v>1</v>
      </c>
      <c r="L530" s="384">
        <v>6</v>
      </c>
      <c r="M530" s="385" t="s">
        <v>8047</v>
      </c>
      <c r="N530" s="382" t="s">
        <v>9783</v>
      </c>
      <c r="O530" s="386">
        <v>300</v>
      </c>
      <c r="P530" s="387"/>
      <c r="Q530" s="387"/>
      <c r="R530" s="387"/>
      <c r="S530" s="387"/>
      <c r="T530" s="387"/>
      <c r="U530" s="387"/>
      <c r="V530" s="387"/>
      <c r="W530" s="387"/>
      <c r="X530" s="387"/>
      <c r="Y530" s="387"/>
      <c r="Z530" s="387"/>
      <c r="AA530" s="387"/>
      <c r="AB530" s="387"/>
      <c r="AC530" s="387"/>
      <c r="AD530" s="387"/>
    </row>
    <row r="531" spans="1:30" ht="16.2" thickBot="1" x14ac:dyDescent="0.35">
      <c r="A531" s="351" t="s">
        <v>8048</v>
      </c>
      <c r="B531" s="407" t="s">
        <v>1101</v>
      </c>
      <c r="C531" s="365" t="s">
        <v>6127</v>
      </c>
      <c r="D531" s="366" t="s">
        <v>6126</v>
      </c>
      <c r="E531" s="394" t="s">
        <v>4139</v>
      </c>
      <c r="F531" s="394" t="s">
        <v>7230</v>
      </c>
      <c r="G531" s="394" t="s">
        <v>7234</v>
      </c>
      <c r="H531" s="394" t="s">
        <v>7232</v>
      </c>
      <c r="I531" s="466">
        <v>300</v>
      </c>
      <c r="J531" s="471">
        <v>0.49</v>
      </c>
      <c r="K531" s="469">
        <v>1</v>
      </c>
      <c r="L531" s="384">
        <v>6</v>
      </c>
      <c r="M531" s="385" t="s">
        <v>8049</v>
      </c>
      <c r="N531" s="382" t="s">
        <v>9783</v>
      </c>
      <c r="O531" s="386">
        <v>300</v>
      </c>
      <c r="P531" s="387"/>
      <c r="Q531" s="387"/>
      <c r="R531" s="387"/>
      <c r="S531" s="387"/>
      <c r="T531" s="387"/>
      <c r="U531" s="387"/>
      <c r="V531" s="387"/>
      <c r="W531" s="387"/>
      <c r="X531" s="387"/>
      <c r="Y531" s="387"/>
      <c r="Z531" s="387"/>
      <c r="AA531" s="387"/>
      <c r="AB531" s="387"/>
      <c r="AC531" s="387"/>
      <c r="AD531" s="387"/>
    </row>
    <row r="532" spans="1:30" ht="16.2" thickBot="1" x14ac:dyDescent="0.35">
      <c r="A532" s="351" t="s">
        <v>8050</v>
      </c>
      <c r="B532" s="427" t="s">
        <v>1102</v>
      </c>
      <c r="C532" s="365" t="s">
        <v>6127</v>
      </c>
      <c r="D532" s="345" t="s">
        <v>6128</v>
      </c>
      <c r="E532" s="394" t="s">
        <v>4139</v>
      </c>
      <c r="F532" s="394" t="s">
        <v>7230</v>
      </c>
      <c r="G532" s="394" t="s">
        <v>7234</v>
      </c>
      <c r="H532" s="394" t="s">
        <v>7232</v>
      </c>
      <c r="I532" s="466">
        <v>700</v>
      </c>
      <c r="J532" s="471">
        <v>0.99</v>
      </c>
      <c r="K532" s="469">
        <v>2</v>
      </c>
      <c r="L532" s="384">
        <v>6</v>
      </c>
      <c r="M532" s="385" t="s">
        <v>8051</v>
      </c>
      <c r="N532" s="382" t="s">
        <v>9801</v>
      </c>
      <c r="O532" s="383">
        <v>1.4</v>
      </c>
      <c r="P532" s="387"/>
      <c r="Q532" s="387"/>
      <c r="R532" s="387"/>
      <c r="S532" s="387"/>
      <c r="T532" s="387"/>
      <c r="U532" s="387"/>
      <c r="V532" s="387"/>
      <c r="W532" s="387"/>
      <c r="X532" s="387"/>
      <c r="Y532" s="387"/>
      <c r="Z532" s="387"/>
      <c r="AA532" s="387"/>
      <c r="AB532" s="387"/>
      <c r="AC532" s="387"/>
      <c r="AD532" s="387"/>
    </row>
    <row r="533" spans="1:30" ht="16.2" thickBot="1" x14ac:dyDescent="0.35">
      <c r="A533" s="351" t="s">
        <v>8052</v>
      </c>
      <c r="B533" s="434" t="s">
        <v>6892</v>
      </c>
      <c r="C533" s="365" t="s">
        <v>6127</v>
      </c>
      <c r="D533" s="366" t="s">
        <v>6126</v>
      </c>
      <c r="E533" s="394" t="s">
        <v>4139</v>
      </c>
      <c r="F533" s="394" t="s">
        <v>7230</v>
      </c>
      <c r="G533" s="394" t="s">
        <v>7233</v>
      </c>
      <c r="H533" s="394" t="s">
        <v>7232</v>
      </c>
      <c r="I533" s="466">
        <v>200</v>
      </c>
      <c r="J533" s="471">
        <v>0.25</v>
      </c>
      <c r="K533" s="469">
        <v>1</v>
      </c>
      <c r="L533" s="384">
        <v>6</v>
      </c>
      <c r="M533" s="385" t="s">
        <v>8053</v>
      </c>
      <c r="N533" s="382" t="s">
        <v>9816</v>
      </c>
      <c r="O533" s="386">
        <v>200</v>
      </c>
      <c r="P533" s="387"/>
      <c r="Q533" s="387"/>
      <c r="R533" s="387"/>
      <c r="S533" s="387"/>
      <c r="T533" s="387"/>
      <c r="U533" s="387"/>
      <c r="V533" s="387"/>
      <c r="W533" s="387"/>
      <c r="X533" s="387"/>
      <c r="Y533" s="387"/>
      <c r="Z533" s="387"/>
      <c r="AA533" s="387"/>
      <c r="AB533" s="387"/>
      <c r="AC533" s="387"/>
      <c r="AD533" s="387"/>
    </row>
    <row r="534" spans="1:30" ht="16.2" thickBot="1" x14ac:dyDescent="0.35">
      <c r="A534" s="351" t="s">
        <v>8054</v>
      </c>
      <c r="B534" s="425" t="s">
        <v>1108</v>
      </c>
      <c r="C534" s="365" t="s">
        <v>6127</v>
      </c>
      <c r="D534" s="366" t="s">
        <v>6126</v>
      </c>
      <c r="E534" s="394" t="s">
        <v>4139</v>
      </c>
      <c r="F534" s="394" t="s">
        <v>7230</v>
      </c>
      <c r="G534" s="394" t="s">
        <v>7234</v>
      </c>
      <c r="H534" s="394" t="s">
        <v>7232</v>
      </c>
      <c r="I534" s="466">
        <v>300</v>
      </c>
      <c r="J534" s="471">
        <v>0.49</v>
      </c>
      <c r="K534" s="469">
        <v>1</v>
      </c>
      <c r="L534" s="384">
        <v>6</v>
      </c>
      <c r="M534" s="385" t="s">
        <v>8055</v>
      </c>
      <c r="N534" s="382" t="s">
        <v>9783</v>
      </c>
      <c r="O534" s="386">
        <v>300</v>
      </c>
      <c r="P534" s="387"/>
      <c r="Q534" s="387"/>
      <c r="R534" s="387"/>
      <c r="S534" s="387"/>
      <c r="T534" s="387"/>
      <c r="U534" s="387"/>
      <c r="V534" s="387"/>
      <c r="W534" s="387"/>
      <c r="X534" s="387"/>
      <c r="Y534" s="387"/>
      <c r="Z534" s="387"/>
      <c r="AA534" s="387"/>
      <c r="AB534" s="387"/>
      <c r="AC534" s="387"/>
      <c r="AD534" s="387"/>
    </row>
    <row r="535" spans="1:30" ht="16.2" thickBot="1" x14ac:dyDescent="0.35">
      <c r="A535" s="351" t="s">
        <v>8054</v>
      </c>
      <c r="B535" s="425" t="s">
        <v>1108</v>
      </c>
      <c r="C535" s="365" t="s">
        <v>6127</v>
      </c>
      <c r="D535" s="366" t="s">
        <v>6126</v>
      </c>
      <c r="E535" s="394" t="s">
        <v>4139</v>
      </c>
      <c r="F535" s="394" t="s">
        <v>7230</v>
      </c>
      <c r="G535" s="394" t="s">
        <v>7233</v>
      </c>
      <c r="H535" s="394" t="s">
        <v>7232</v>
      </c>
      <c r="I535" s="466">
        <v>300</v>
      </c>
      <c r="J535" s="471">
        <v>0.49</v>
      </c>
      <c r="K535" s="469">
        <v>1</v>
      </c>
      <c r="L535" s="384">
        <v>6</v>
      </c>
      <c r="M535" s="385" t="s">
        <v>8055</v>
      </c>
      <c r="N535" s="382" t="s">
        <v>9783</v>
      </c>
      <c r="O535" s="386">
        <v>300</v>
      </c>
      <c r="P535" s="387"/>
      <c r="Q535" s="387"/>
      <c r="R535" s="387"/>
      <c r="S535" s="387"/>
      <c r="T535" s="387"/>
      <c r="U535" s="387"/>
      <c r="V535" s="387"/>
      <c r="W535" s="387"/>
      <c r="X535" s="387"/>
      <c r="Y535" s="387"/>
      <c r="Z535" s="387"/>
      <c r="AA535" s="387"/>
      <c r="AB535" s="387"/>
      <c r="AC535" s="387"/>
      <c r="AD535" s="387"/>
    </row>
    <row r="536" spans="1:30" ht="16.2" thickBot="1" x14ac:dyDescent="0.35">
      <c r="A536" s="351" t="s">
        <v>8043</v>
      </c>
      <c r="B536" s="365" t="s">
        <v>6072</v>
      </c>
      <c r="C536" s="365" t="s">
        <v>6127</v>
      </c>
      <c r="D536" s="366" t="s">
        <v>6126</v>
      </c>
      <c r="E536" s="394" t="s">
        <v>4139</v>
      </c>
      <c r="F536" s="394" t="s">
        <v>7230</v>
      </c>
      <c r="G536" s="394" t="s">
        <v>7233</v>
      </c>
      <c r="H536" s="394" t="s">
        <v>7232</v>
      </c>
      <c r="I536" s="466">
        <v>300</v>
      </c>
      <c r="J536" s="471">
        <v>0.49</v>
      </c>
      <c r="K536" s="469">
        <v>2</v>
      </c>
      <c r="L536" s="384">
        <v>6</v>
      </c>
      <c r="M536" s="385" t="s">
        <v>8056</v>
      </c>
      <c r="N536" s="382" t="s">
        <v>9790</v>
      </c>
      <c r="O536" s="386">
        <v>600</v>
      </c>
      <c r="P536" s="387"/>
      <c r="Q536" s="387"/>
      <c r="R536" s="387"/>
      <c r="S536" s="387"/>
      <c r="T536" s="387"/>
      <c r="U536" s="387"/>
      <c r="V536" s="387"/>
      <c r="W536" s="387"/>
      <c r="X536" s="387"/>
      <c r="Y536" s="387"/>
      <c r="Z536" s="387"/>
      <c r="AA536" s="387"/>
      <c r="AB536" s="387"/>
      <c r="AC536" s="387"/>
      <c r="AD536" s="387"/>
    </row>
    <row r="537" spans="1:30" ht="16.2" thickBot="1" x14ac:dyDescent="0.35">
      <c r="A537" s="351" t="s">
        <v>8057</v>
      </c>
      <c r="B537" s="414" t="s">
        <v>1119</v>
      </c>
      <c r="C537" s="365" t="s">
        <v>6127</v>
      </c>
      <c r="D537" s="366" t="s">
        <v>6126</v>
      </c>
      <c r="E537" s="394" t="s">
        <v>4139</v>
      </c>
      <c r="F537" s="394" t="s">
        <v>7230</v>
      </c>
      <c r="G537" s="394" t="s">
        <v>7234</v>
      </c>
      <c r="H537" s="394" t="s">
        <v>7232</v>
      </c>
      <c r="I537" s="466">
        <v>300</v>
      </c>
      <c r="J537" s="471">
        <v>0.49</v>
      </c>
      <c r="K537" s="469">
        <v>1</v>
      </c>
      <c r="L537" s="384">
        <v>6</v>
      </c>
      <c r="M537" s="385" t="s">
        <v>8058</v>
      </c>
      <c r="N537" s="382" t="s">
        <v>9783</v>
      </c>
      <c r="O537" s="386">
        <v>300</v>
      </c>
      <c r="P537" s="387"/>
      <c r="Q537" s="387"/>
      <c r="R537" s="387"/>
      <c r="S537" s="387"/>
      <c r="T537" s="387"/>
      <c r="U537" s="387"/>
      <c r="V537" s="387"/>
      <c r="W537" s="387"/>
      <c r="X537" s="387"/>
      <c r="Y537" s="387"/>
      <c r="Z537" s="387"/>
      <c r="AA537" s="387"/>
      <c r="AB537" s="387"/>
      <c r="AC537" s="387"/>
      <c r="AD537" s="387"/>
    </row>
    <row r="538" spans="1:30" ht="16.2" thickBot="1" x14ac:dyDescent="0.35">
      <c r="A538" s="351" t="s">
        <v>8059</v>
      </c>
      <c r="B538" s="399" t="s">
        <v>1123</v>
      </c>
      <c r="C538" s="365" t="s">
        <v>6127</v>
      </c>
      <c r="D538" s="366" t="s">
        <v>6126</v>
      </c>
      <c r="E538" s="394" t="s">
        <v>4139</v>
      </c>
      <c r="F538" s="394" t="s">
        <v>7230</v>
      </c>
      <c r="G538" s="394" t="s">
        <v>7234</v>
      </c>
      <c r="H538" s="394" t="s">
        <v>7232</v>
      </c>
      <c r="I538" s="466">
        <v>300</v>
      </c>
      <c r="J538" s="471">
        <v>0.49</v>
      </c>
      <c r="K538" s="469">
        <v>1</v>
      </c>
      <c r="L538" s="384">
        <v>6</v>
      </c>
      <c r="M538" s="385" t="s">
        <v>8060</v>
      </c>
      <c r="N538" s="382" t="s">
        <v>9783</v>
      </c>
      <c r="O538" s="386">
        <v>300</v>
      </c>
      <c r="P538" s="387"/>
      <c r="Q538" s="387"/>
      <c r="R538" s="387"/>
      <c r="S538" s="387"/>
      <c r="T538" s="387"/>
      <c r="U538" s="387"/>
      <c r="V538" s="387"/>
      <c r="W538" s="387"/>
      <c r="X538" s="387"/>
      <c r="Y538" s="387"/>
      <c r="Z538" s="387"/>
      <c r="AA538" s="387"/>
      <c r="AB538" s="387"/>
      <c r="AC538" s="387"/>
      <c r="AD538" s="387"/>
    </row>
    <row r="539" spans="1:30" ht="16.2" thickBot="1" x14ac:dyDescent="0.35">
      <c r="A539" s="351" t="s">
        <v>8059</v>
      </c>
      <c r="B539" s="399" t="s">
        <v>1123</v>
      </c>
      <c r="C539" s="365" t="s">
        <v>6127</v>
      </c>
      <c r="D539" s="366" t="s">
        <v>6126</v>
      </c>
      <c r="E539" s="394" t="s">
        <v>4139</v>
      </c>
      <c r="F539" s="394" t="s">
        <v>7230</v>
      </c>
      <c r="G539" s="394" t="s">
        <v>7233</v>
      </c>
      <c r="H539" s="394" t="s">
        <v>7232</v>
      </c>
      <c r="I539" s="466">
        <v>300</v>
      </c>
      <c r="J539" s="471">
        <v>0.49</v>
      </c>
      <c r="K539" s="469">
        <v>5</v>
      </c>
      <c r="L539" s="384">
        <v>6</v>
      </c>
      <c r="M539" s="385" t="s">
        <v>8060</v>
      </c>
      <c r="N539" s="382" t="s">
        <v>9823</v>
      </c>
      <c r="O539" s="383">
        <v>1.5</v>
      </c>
      <c r="P539" s="387"/>
      <c r="Q539" s="387"/>
      <c r="R539" s="387"/>
      <c r="S539" s="387"/>
      <c r="T539" s="387"/>
      <c r="U539" s="387"/>
      <c r="V539" s="387"/>
      <c r="W539" s="387"/>
      <c r="X539" s="387"/>
      <c r="Y539" s="387"/>
      <c r="Z539" s="387"/>
      <c r="AA539" s="387"/>
      <c r="AB539" s="387"/>
      <c r="AC539" s="387"/>
      <c r="AD539" s="387"/>
    </row>
    <row r="540" spans="1:30" ht="16.2" thickBot="1" x14ac:dyDescent="0.35">
      <c r="A540" s="351" t="s">
        <v>8062</v>
      </c>
      <c r="B540" s="399" t="s">
        <v>1123</v>
      </c>
      <c r="C540" s="365" t="s">
        <v>6127</v>
      </c>
      <c r="D540" s="366" t="s">
        <v>6126</v>
      </c>
      <c r="E540" s="394" t="s">
        <v>4139</v>
      </c>
      <c r="F540" s="394" t="s">
        <v>7230</v>
      </c>
      <c r="G540" s="394" t="s">
        <v>7233</v>
      </c>
      <c r="H540" s="394" t="s">
        <v>7232</v>
      </c>
      <c r="I540" s="466">
        <v>700</v>
      </c>
      <c r="J540" s="471">
        <v>0.99</v>
      </c>
      <c r="K540" s="469">
        <v>6</v>
      </c>
      <c r="L540" s="384">
        <v>6</v>
      </c>
      <c r="M540" s="385" t="s">
        <v>8063</v>
      </c>
      <c r="N540" s="382" t="s">
        <v>9794</v>
      </c>
      <c r="O540" s="383">
        <v>4.2</v>
      </c>
      <c r="P540" s="387"/>
      <c r="Q540" s="387"/>
      <c r="R540" s="387"/>
      <c r="S540" s="387"/>
      <c r="T540" s="387"/>
      <c r="U540" s="387"/>
      <c r="V540" s="387"/>
      <c r="W540" s="387"/>
      <c r="X540" s="387"/>
      <c r="Y540" s="387"/>
      <c r="Z540" s="387"/>
      <c r="AA540" s="387"/>
      <c r="AB540" s="387"/>
      <c r="AC540" s="387"/>
      <c r="AD540" s="387"/>
    </row>
    <row r="541" spans="1:30" ht="16.2" thickBot="1" x14ac:dyDescent="0.35">
      <c r="A541" s="351" t="s">
        <v>8062</v>
      </c>
      <c r="B541" s="399" t="s">
        <v>1123</v>
      </c>
      <c r="C541" s="365" t="s">
        <v>6127</v>
      </c>
      <c r="D541" s="366" t="s">
        <v>6126</v>
      </c>
      <c r="E541" s="394" t="s">
        <v>4139</v>
      </c>
      <c r="F541" s="394" t="s">
        <v>7230</v>
      </c>
      <c r="G541" s="394" t="s">
        <v>7234</v>
      </c>
      <c r="H541" s="394" t="s">
        <v>7232</v>
      </c>
      <c r="I541" s="466">
        <v>700</v>
      </c>
      <c r="J541" s="471">
        <v>0.99</v>
      </c>
      <c r="K541" s="469">
        <v>1</v>
      </c>
      <c r="L541" s="384">
        <v>6</v>
      </c>
      <c r="M541" s="385" t="s">
        <v>9570</v>
      </c>
      <c r="N541" s="382" t="s">
        <v>9798</v>
      </c>
      <c r="O541" s="386">
        <v>600</v>
      </c>
      <c r="P541" s="387"/>
      <c r="Q541" s="387"/>
      <c r="R541" s="387"/>
      <c r="S541" s="387"/>
      <c r="T541" s="387"/>
      <c r="U541" s="387"/>
      <c r="V541" s="387"/>
      <c r="W541" s="387"/>
      <c r="X541" s="387"/>
      <c r="Y541" s="387"/>
      <c r="Z541" s="387"/>
      <c r="AA541" s="387"/>
      <c r="AB541" s="387"/>
      <c r="AC541" s="387"/>
      <c r="AD541" s="387"/>
    </row>
    <row r="542" spans="1:30" ht="16.2" thickBot="1" x14ac:dyDescent="0.35">
      <c r="A542" s="351" t="s">
        <v>8064</v>
      </c>
      <c r="B542" s="399" t="s">
        <v>1123</v>
      </c>
      <c r="C542" s="365" t="s">
        <v>6127</v>
      </c>
      <c r="D542" s="366" t="s">
        <v>6126</v>
      </c>
      <c r="E542" s="394" t="s">
        <v>4139</v>
      </c>
      <c r="F542" s="394" t="s">
        <v>7230</v>
      </c>
      <c r="G542" s="394" t="s">
        <v>7233</v>
      </c>
      <c r="H542" s="394" t="s">
        <v>7232</v>
      </c>
      <c r="I542" s="466">
        <v>300</v>
      </c>
      <c r="J542" s="471">
        <v>0.49</v>
      </c>
      <c r="K542" s="469">
        <v>4</v>
      </c>
      <c r="L542" s="384">
        <v>6</v>
      </c>
      <c r="M542" s="385" t="s">
        <v>8065</v>
      </c>
      <c r="N542" s="382" t="s">
        <v>9787</v>
      </c>
      <c r="O542" s="383">
        <v>1.2</v>
      </c>
      <c r="P542" s="387"/>
      <c r="Q542" s="387"/>
      <c r="R542" s="387"/>
      <c r="S542" s="387"/>
      <c r="T542" s="387"/>
      <c r="U542" s="387"/>
      <c r="V542" s="387"/>
      <c r="W542" s="387"/>
      <c r="X542" s="387"/>
      <c r="Y542" s="387"/>
      <c r="Z542" s="387"/>
      <c r="AA542" s="387"/>
      <c r="AB542" s="387"/>
      <c r="AC542" s="387"/>
      <c r="AD542" s="387"/>
    </row>
    <row r="543" spans="1:30" ht="16.2" thickBot="1" x14ac:dyDescent="0.35">
      <c r="A543" s="351" t="s">
        <v>8064</v>
      </c>
      <c r="B543" s="399" t="s">
        <v>1123</v>
      </c>
      <c r="C543" s="365" t="s">
        <v>6127</v>
      </c>
      <c r="D543" s="366" t="s">
        <v>6126</v>
      </c>
      <c r="E543" s="394" t="s">
        <v>4139</v>
      </c>
      <c r="F543" s="394" t="s">
        <v>7230</v>
      </c>
      <c r="G543" s="394" t="s">
        <v>7234</v>
      </c>
      <c r="H543" s="394" t="s">
        <v>7232</v>
      </c>
      <c r="I543" s="466">
        <v>300</v>
      </c>
      <c r="J543" s="471">
        <v>0.49</v>
      </c>
      <c r="K543" s="469">
        <v>1</v>
      </c>
      <c r="L543" s="384">
        <v>6</v>
      </c>
      <c r="M543" s="385" t="s">
        <v>9571</v>
      </c>
      <c r="N543" s="382" t="s">
        <v>9783</v>
      </c>
      <c r="O543" s="386">
        <v>700</v>
      </c>
      <c r="P543" s="387"/>
      <c r="Q543" s="387"/>
      <c r="R543" s="387"/>
      <c r="S543" s="387"/>
      <c r="T543" s="387"/>
      <c r="U543" s="387"/>
      <c r="V543" s="387"/>
      <c r="W543" s="387"/>
      <c r="X543" s="387"/>
      <c r="Y543" s="387"/>
      <c r="Z543" s="387"/>
      <c r="AA543" s="387"/>
      <c r="AB543" s="387"/>
      <c r="AC543" s="387"/>
      <c r="AD543" s="387"/>
    </row>
    <row r="544" spans="1:30" ht="16.2" thickBot="1" x14ac:dyDescent="0.35">
      <c r="A544" s="351" t="s">
        <v>8066</v>
      </c>
      <c r="B544" s="418" t="s">
        <v>6873</v>
      </c>
      <c r="C544" s="365" t="s">
        <v>6127</v>
      </c>
      <c r="D544" s="366" t="s">
        <v>6126</v>
      </c>
      <c r="E544" s="394" t="s">
        <v>4139</v>
      </c>
      <c r="F544" s="394" t="s">
        <v>7230</v>
      </c>
      <c r="G544" s="394" t="s">
        <v>7233</v>
      </c>
      <c r="H544" s="394" t="s">
        <v>7232</v>
      </c>
      <c r="I544" s="466">
        <v>300</v>
      </c>
      <c r="J544" s="471">
        <v>0.49</v>
      </c>
      <c r="K544" s="469">
        <v>2</v>
      </c>
      <c r="L544" s="384">
        <v>6</v>
      </c>
      <c r="M544" s="385" t="s">
        <v>8067</v>
      </c>
      <c r="N544" s="382" t="s">
        <v>9790</v>
      </c>
      <c r="O544" s="386">
        <v>600</v>
      </c>
      <c r="P544" s="387"/>
      <c r="Q544" s="387"/>
      <c r="R544" s="387"/>
      <c r="S544" s="387"/>
      <c r="T544" s="387"/>
      <c r="U544" s="387"/>
      <c r="V544" s="387"/>
      <c r="W544" s="387"/>
      <c r="X544" s="387"/>
      <c r="Y544" s="387"/>
      <c r="Z544" s="387"/>
      <c r="AA544" s="387"/>
      <c r="AB544" s="387"/>
      <c r="AC544" s="387"/>
      <c r="AD544" s="387"/>
    </row>
    <row r="545" spans="1:30" ht="16.2" thickBot="1" x14ac:dyDescent="0.35">
      <c r="A545" s="351" t="s">
        <v>8068</v>
      </c>
      <c r="B545" s="418" t="s">
        <v>6873</v>
      </c>
      <c r="C545" s="365" t="s">
        <v>6127</v>
      </c>
      <c r="D545" s="366" t="s">
        <v>6126</v>
      </c>
      <c r="E545" s="394" t="s">
        <v>4139</v>
      </c>
      <c r="F545" s="394" t="s">
        <v>7230</v>
      </c>
      <c r="G545" s="394" t="s">
        <v>7233</v>
      </c>
      <c r="H545" s="394" t="s">
        <v>7232</v>
      </c>
      <c r="I545" s="466">
        <v>300</v>
      </c>
      <c r="J545" s="471">
        <v>0.49</v>
      </c>
      <c r="K545" s="469">
        <v>2</v>
      </c>
      <c r="L545" s="384">
        <v>6</v>
      </c>
      <c r="M545" s="385" t="s">
        <v>8069</v>
      </c>
      <c r="N545" s="382" t="s">
        <v>9790</v>
      </c>
      <c r="O545" s="386">
        <v>600</v>
      </c>
      <c r="P545" s="387"/>
      <c r="Q545" s="387"/>
      <c r="R545" s="387"/>
      <c r="S545" s="387"/>
      <c r="T545" s="387"/>
      <c r="U545" s="387"/>
      <c r="V545" s="387"/>
      <c r="W545" s="387"/>
      <c r="X545" s="387"/>
      <c r="Y545" s="387"/>
      <c r="Z545" s="387"/>
      <c r="AA545" s="387"/>
      <c r="AB545" s="387"/>
      <c r="AC545" s="387"/>
      <c r="AD545" s="387"/>
    </row>
    <row r="546" spans="1:30" ht="16.2" thickBot="1" x14ac:dyDescent="0.35">
      <c r="A546" s="351" t="s">
        <v>8070</v>
      </c>
      <c r="B546" s="400" t="s">
        <v>6093</v>
      </c>
      <c r="C546" s="365" t="s">
        <v>6127</v>
      </c>
      <c r="D546" s="366" t="s">
        <v>6126</v>
      </c>
      <c r="E546" s="394" t="s">
        <v>4139</v>
      </c>
      <c r="F546" s="394" t="s">
        <v>7230</v>
      </c>
      <c r="G546" s="394" t="s">
        <v>7233</v>
      </c>
      <c r="H546" s="394" t="s">
        <v>7232</v>
      </c>
      <c r="I546" s="466">
        <v>300</v>
      </c>
      <c r="J546" s="471">
        <v>0.49</v>
      </c>
      <c r="K546" s="469">
        <v>2</v>
      </c>
      <c r="L546" s="384">
        <v>6</v>
      </c>
      <c r="M546" s="385" t="s">
        <v>8071</v>
      </c>
      <c r="N546" s="382" t="s">
        <v>9790</v>
      </c>
      <c r="O546" s="386">
        <v>600</v>
      </c>
      <c r="P546" s="387"/>
      <c r="Q546" s="387"/>
      <c r="R546" s="387"/>
      <c r="S546" s="387"/>
      <c r="T546" s="387"/>
      <c r="U546" s="387"/>
      <c r="V546" s="387"/>
      <c r="W546" s="387"/>
      <c r="X546" s="387"/>
      <c r="Y546" s="387"/>
      <c r="Z546" s="387"/>
      <c r="AA546" s="387"/>
      <c r="AB546" s="387"/>
      <c r="AC546" s="387"/>
      <c r="AD546" s="387"/>
    </row>
    <row r="547" spans="1:30" ht="16.2" thickBot="1" x14ac:dyDescent="0.35">
      <c r="A547" s="351" t="s">
        <v>8072</v>
      </c>
      <c r="B547" s="400" t="s">
        <v>6093</v>
      </c>
      <c r="C547" s="365" t="s">
        <v>6127</v>
      </c>
      <c r="D547" s="366" t="s">
        <v>6126</v>
      </c>
      <c r="E547" s="394" t="s">
        <v>4139</v>
      </c>
      <c r="F547" s="394" t="s">
        <v>7230</v>
      </c>
      <c r="G547" s="394" t="s">
        <v>7233</v>
      </c>
      <c r="H547" s="394" t="s">
        <v>7232</v>
      </c>
      <c r="I547" s="466">
        <v>300</v>
      </c>
      <c r="J547" s="471">
        <v>0.49</v>
      </c>
      <c r="K547" s="469">
        <v>2</v>
      </c>
      <c r="L547" s="384">
        <v>6</v>
      </c>
      <c r="M547" s="385" t="s">
        <v>8073</v>
      </c>
      <c r="N547" s="382" t="s">
        <v>9790</v>
      </c>
      <c r="O547" s="386">
        <v>600</v>
      </c>
      <c r="P547" s="387"/>
      <c r="Q547" s="387"/>
      <c r="R547" s="387"/>
      <c r="S547" s="387"/>
      <c r="T547" s="387"/>
      <c r="U547" s="387"/>
      <c r="V547" s="387"/>
      <c r="W547" s="387"/>
      <c r="X547" s="387"/>
      <c r="Y547" s="387"/>
      <c r="Z547" s="387"/>
      <c r="AA547" s="387"/>
      <c r="AB547" s="387"/>
      <c r="AC547" s="387"/>
      <c r="AD547" s="387"/>
    </row>
    <row r="548" spans="1:30" ht="16.2" thickBot="1" x14ac:dyDescent="0.35">
      <c r="A548" s="351" t="s">
        <v>8074</v>
      </c>
      <c r="B548" s="410" t="s">
        <v>6055</v>
      </c>
      <c r="C548" s="365" t="s">
        <v>6127</v>
      </c>
      <c r="D548" s="366" t="s">
        <v>6126</v>
      </c>
      <c r="E548" s="394" t="s">
        <v>4139</v>
      </c>
      <c r="F548" s="394" t="s">
        <v>7230</v>
      </c>
      <c r="G548" s="394" t="s">
        <v>7233</v>
      </c>
      <c r="H548" s="394" t="s">
        <v>7232</v>
      </c>
      <c r="I548" s="466">
        <v>300</v>
      </c>
      <c r="J548" s="471">
        <v>0.49</v>
      </c>
      <c r="K548" s="469">
        <v>1</v>
      </c>
      <c r="L548" s="384">
        <v>6</v>
      </c>
      <c r="M548" s="385" t="s">
        <v>8075</v>
      </c>
      <c r="N548" s="382" t="s">
        <v>9783</v>
      </c>
      <c r="O548" s="386">
        <v>300</v>
      </c>
      <c r="P548" s="387"/>
      <c r="Q548" s="387"/>
      <c r="R548" s="387"/>
      <c r="S548" s="387"/>
      <c r="T548" s="387"/>
      <c r="U548" s="387"/>
      <c r="V548" s="387"/>
      <c r="W548" s="387"/>
      <c r="X548" s="387"/>
      <c r="Y548" s="387"/>
      <c r="Z548" s="387"/>
      <c r="AA548" s="387"/>
      <c r="AB548" s="387"/>
      <c r="AC548" s="387"/>
      <c r="AD548" s="387"/>
    </row>
    <row r="549" spans="1:30" ht="16.2" thickBot="1" x14ac:dyDescent="0.35">
      <c r="A549" s="351" t="s">
        <v>2467</v>
      </c>
      <c r="B549" s="421" t="s">
        <v>6099</v>
      </c>
      <c r="C549" s="365" t="s">
        <v>6127</v>
      </c>
      <c r="D549" s="366" t="s">
        <v>6126</v>
      </c>
      <c r="E549" s="394" t="s">
        <v>4139</v>
      </c>
      <c r="F549" s="394" t="s">
        <v>7230</v>
      </c>
      <c r="G549" s="394" t="s">
        <v>7233</v>
      </c>
      <c r="H549" s="394" t="s">
        <v>7232</v>
      </c>
      <c r="I549" s="466">
        <v>300</v>
      </c>
      <c r="J549" s="471">
        <v>0.49</v>
      </c>
      <c r="K549" s="469">
        <v>2</v>
      </c>
      <c r="L549" s="384">
        <v>6</v>
      </c>
      <c r="M549" s="385" t="s">
        <v>8076</v>
      </c>
      <c r="N549" s="382" t="s">
        <v>9790</v>
      </c>
      <c r="O549" s="386">
        <v>600</v>
      </c>
      <c r="P549" s="387"/>
      <c r="Q549" s="387"/>
      <c r="R549" s="387"/>
      <c r="S549" s="387"/>
      <c r="T549" s="387"/>
      <c r="U549" s="387"/>
      <c r="V549" s="387"/>
      <c r="W549" s="387"/>
      <c r="X549" s="387"/>
      <c r="Y549" s="387"/>
      <c r="Z549" s="387"/>
      <c r="AA549" s="387"/>
      <c r="AB549" s="387"/>
      <c r="AC549" s="387"/>
      <c r="AD549" s="387"/>
    </row>
    <row r="550" spans="1:30" ht="16.2" thickBot="1" x14ac:dyDescent="0.35">
      <c r="A550" s="351" t="s">
        <v>2467</v>
      </c>
      <c r="B550" s="421" t="s">
        <v>6099</v>
      </c>
      <c r="C550" s="365" t="s">
        <v>6127</v>
      </c>
      <c r="D550" s="366" t="s">
        <v>6126</v>
      </c>
      <c r="E550" s="394" t="s">
        <v>4139</v>
      </c>
      <c r="F550" s="394" t="s">
        <v>9544</v>
      </c>
      <c r="G550" s="394" t="s">
        <v>7233</v>
      </c>
      <c r="H550" s="394" t="s">
        <v>7232</v>
      </c>
      <c r="I550" s="466">
        <v>300</v>
      </c>
      <c r="J550" s="471">
        <v>0.49</v>
      </c>
      <c r="K550" s="469">
        <v>1</v>
      </c>
      <c r="L550" s="384">
        <v>6</v>
      </c>
      <c r="M550" s="385" t="s">
        <v>8076</v>
      </c>
      <c r="N550" s="382" t="s">
        <v>9783</v>
      </c>
      <c r="O550" s="386">
        <v>300</v>
      </c>
      <c r="P550" s="387"/>
      <c r="Q550" s="387"/>
      <c r="R550" s="387"/>
      <c r="S550" s="387"/>
      <c r="T550" s="387"/>
      <c r="U550" s="387"/>
      <c r="V550" s="387"/>
      <c r="W550" s="387"/>
      <c r="X550" s="387"/>
      <c r="Y550" s="387"/>
      <c r="Z550" s="387"/>
      <c r="AA550" s="387"/>
      <c r="AB550" s="387"/>
      <c r="AC550" s="387"/>
      <c r="AD550" s="387"/>
    </row>
    <row r="551" spans="1:30" ht="16.2" thickBot="1" x14ac:dyDescent="0.35">
      <c r="A551" s="351" t="s">
        <v>8077</v>
      </c>
      <c r="B551" s="401" t="s">
        <v>5945</v>
      </c>
      <c r="C551" s="365" t="s">
        <v>6127</v>
      </c>
      <c r="D551" s="366" t="s">
        <v>6126</v>
      </c>
      <c r="E551" s="394" t="s">
        <v>4139</v>
      </c>
      <c r="F551" s="394" t="s">
        <v>7230</v>
      </c>
      <c r="G551" s="394" t="s">
        <v>7234</v>
      </c>
      <c r="H551" s="394" t="s">
        <v>7232</v>
      </c>
      <c r="I551" s="466">
        <v>700</v>
      </c>
      <c r="J551" s="471">
        <v>0.99</v>
      </c>
      <c r="K551" s="469">
        <v>1</v>
      </c>
      <c r="L551" s="384">
        <v>6</v>
      </c>
      <c r="M551" s="385" t="s">
        <v>8078</v>
      </c>
      <c r="N551" s="382" t="s">
        <v>9798</v>
      </c>
      <c r="O551" s="386">
        <v>700</v>
      </c>
      <c r="P551" s="387"/>
      <c r="Q551" s="387"/>
      <c r="R551" s="387"/>
      <c r="S551" s="387"/>
      <c r="T551" s="387"/>
      <c r="U551" s="387"/>
      <c r="V551" s="387"/>
      <c r="W551" s="387"/>
      <c r="X551" s="387"/>
      <c r="Y551" s="387"/>
      <c r="Z551" s="387"/>
      <c r="AA551" s="387"/>
      <c r="AB551" s="387"/>
      <c r="AC551" s="387"/>
      <c r="AD551" s="387"/>
    </row>
    <row r="552" spans="1:30" ht="16.2" thickBot="1" x14ac:dyDescent="0.35">
      <c r="A552" s="351" t="s">
        <v>8079</v>
      </c>
      <c r="B552" s="411" t="s">
        <v>6087</v>
      </c>
      <c r="C552" s="365" t="s">
        <v>6127</v>
      </c>
      <c r="D552" s="345" t="s">
        <v>6128</v>
      </c>
      <c r="E552" s="394" t="s">
        <v>4139</v>
      </c>
      <c r="F552" s="394" t="s">
        <v>7230</v>
      </c>
      <c r="G552" s="394" t="s">
        <v>7234</v>
      </c>
      <c r="H552" s="394" t="s">
        <v>7232</v>
      </c>
      <c r="I552" s="466">
        <v>700</v>
      </c>
      <c r="J552" s="471">
        <v>0.99</v>
      </c>
      <c r="K552" s="469">
        <v>1</v>
      </c>
      <c r="L552" s="384">
        <v>6</v>
      </c>
      <c r="M552" s="385" t="s">
        <v>8080</v>
      </c>
      <c r="N552" s="382" t="s">
        <v>9798</v>
      </c>
      <c r="O552" s="386">
        <v>700</v>
      </c>
      <c r="P552" s="387"/>
      <c r="Q552" s="387"/>
      <c r="R552" s="387"/>
      <c r="S552" s="387"/>
      <c r="T552" s="387"/>
      <c r="U552" s="387"/>
      <c r="V552" s="387"/>
      <c r="W552" s="387"/>
      <c r="X552" s="387"/>
      <c r="Y552" s="387"/>
      <c r="Z552" s="387"/>
      <c r="AA552" s="387"/>
      <c r="AB552" s="387"/>
      <c r="AC552" s="387"/>
      <c r="AD552" s="387"/>
    </row>
    <row r="553" spans="1:30" ht="16.2" thickBot="1" x14ac:dyDescent="0.35">
      <c r="A553" s="351" t="s">
        <v>8081</v>
      </c>
      <c r="B553" s="403" t="s">
        <v>6877</v>
      </c>
      <c r="C553" s="365" t="s">
        <v>6127</v>
      </c>
      <c r="D553" s="345" t="s">
        <v>6128</v>
      </c>
      <c r="E553" s="394" t="s">
        <v>4139</v>
      </c>
      <c r="F553" s="394" t="s">
        <v>7230</v>
      </c>
      <c r="G553" s="394" t="s">
        <v>7234</v>
      </c>
      <c r="H553" s="394" t="s">
        <v>7232</v>
      </c>
      <c r="I553" s="466">
        <v>700</v>
      </c>
      <c r="J553" s="471">
        <v>0.99</v>
      </c>
      <c r="K553" s="469">
        <v>2</v>
      </c>
      <c r="L553" s="384">
        <v>6</v>
      </c>
      <c r="M553" s="385" t="s">
        <v>8082</v>
      </c>
      <c r="N553" s="382" t="s">
        <v>9801</v>
      </c>
      <c r="O553" s="383">
        <v>1.4</v>
      </c>
      <c r="P553" s="387"/>
      <c r="Q553" s="387"/>
      <c r="R553" s="387"/>
      <c r="S553" s="387"/>
      <c r="T553" s="387"/>
      <c r="U553" s="387"/>
      <c r="V553" s="387"/>
      <c r="W553" s="387"/>
      <c r="X553" s="387"/>
      <c r="Y553" s="387"/>
      <c r="Z553" s="387"/>
      <c r="AA553" s="387"/>
      <c r="AB553" s="387"/>
      <c r="AC553" s="387"/>
      <c r="AD553" s="387"/>
    </row>
    <row r="554" spans="1:30" ht="16.2" thickBot="1" x14ac:dyDescent="0.35">
      <c r="A554" s="351" t="s">
        <v>3867</v>
      </c>
      <c r="B554" s="403" t="s">
        <v>6877</v>
      </c>
      <c r="C554" s="365" t="s">
        <v>6127</v>
      </c>
      <c r="D554" s="366" t="s">
        <v>6126</v>
      </c>
      <c r="E554" s="394" t="s">
        <v>4139</v>
      </c>
      <c r="F554" s="394" t="s">
        <v>7230</v>
      </c>
      <c r="G554" s="394" t="s">
        <v>7234</v>
      </c>
      <c r="H554" s="394" t="s">
        <v>7232</v>
      </c>
      <c r="I554" s="466">
        <v>300</v>
      </c>
      <c r="J554" s="471">
        <v>0.49</v>
      </c>
      <c r="K554" s="469">
        <v>2</v>
      </c>
      <c r="L554" s="384">
        <v>6</v>
      </c>
      <c r="M554" s="385" t="s">
        <v>8083</v>
      </c>
      <c r="N554" s="382" t="s">
        <v>9790</v>
      </c>
      <c r="O554" s="386">
        <v>600</v>
      </c>
      <c r="P554" s="387"/>
      <c r="Q554" s="387"/>
      <c r="R554" s="387"/>
      <c r="S554" s="387"/>
      <c r="T554" s="387"/>
      <c r="U554" s="387"/>
      <c r="V554" s="387"/>
      <c r="W554" s="387"/>
      <c r="X554" s="387"/>
      <c r="Y554" s="387"/>
      <c r="Z554" s="387"/>
      <c r="AA554" s="387"/>
      <c r="AB554" s="387"/>
      <c r="AC554" s="387"/>
      <c r="AD554" s="387"/>
    </row>
    <row r="555" spans="1:30" ht="16.2" thickBot="1" x14ac:dyDescent="0.35">
      <c r="A555" s="351" t="s">
        <v>3867</v>
      </c>
      <c r="B555" s="403" t="s">
        <v>6877</v>
      </c>
      <c r="C555" s="365" t="s">
        <v>6127</v>
      </c>
      <c r="D555" s="366" t="s">
        <v>6126</v>
      </c>
      <c r="E555" s="394" t="s">
        <v>4139</v>
      </c>
      <c r="F555" s="394" t="s">
        <v>7230</v>
      </c>
      <c r="G555" s="394" t="s">
        <v>7233</v>
      </c>
      <c r="H555" s="394" t="s">
        <v>7232</v>
      </c>
      <c r="I555" s="466">
        <v>300</v>
      </c>
      <c r="J555" s="471">
        <v>0.49</v>
      </c>
      <c r="K555" s="469">
        <v>1</v>
      </c>
      <c r="L555" s="384">
        <v>6</v>
      </c>
      <c r="M555" s="385" t="s">
        <v>8083</v>
      </c>
      <c r="N555" s="382" t="s">
        <v>9783</v>
      </c>
      <c r="O555" s="386">
        <v>300</v>
      </c>
      <c r="P555" s="387"/>
      <c r="Q555" s="387"/>
      <c r="R555" s="387"/>
      <c r="S555" s="387"/>
      <c r="T555" s="387"/>
      <c r="U555" s="387"/>
      <c r="V555" s="387"/>
      <c r="W555" s="387"/>
      <c r="X555" s="387"/>
      <c r="Y555" s="387"/>
      <c r="Z555" s="387"/>
      <c r="AA555" s="387"/>
      <c r="AB555" s="387"/>
      <c r="AC555" s="387"/>
      <c r="AD555" s="387"/>
    </row>
    <row r="556" spans="1:30" ht="16.2" thickBot="1" x14ac:dyDescent="0.35">
      <c r="A556" s="351" t="s">
        <v>8043</v>
      </c>
      <c r="B556" s="403" t="s">
        <v>6880</v>
      </c>
      <c r="C556" s="365" t="s">
        <v>6127</v>
      </c>
      <c r="D556" s="366" t="s">
        <v>6126</v>
      </c>
      <c r="E556" s="394" t="s">
        <v>4139</v>
      </c>
      <c r="F556" s="394" t="s">
        <v>7230</v>
      </c>
      <c r="G556" s="394" t="s">
        <v>7233</v>
      </c>
      <c r="H556" s="394" t="s">
        <v>7232</v>
      </c>
      <c r="I556" s="466">
        <v>300</v>
      </c>
      <c r="J556" s="471">
        <v>0.49</v>
      </c>
      <c r="K556" s="469">
        <v>1</v>
      </c>
      <c r="L556" s="384">
        <v>6</v>
      </c>
      <c r="M556" s="385" t="s">
        <v>8084</v>
      </c>
      <c r="N556" s="382" t="s">
        <v>9783</v>
      </c>
      <c r="O556" s="386">
        <v>300</v>
      </c>
      <c r="P556" s="387"/>
      <c r="Q556" s="387"/>
      <c r="R556" s="387"/>
      <c r="S556" s="387"/>
      <c r="T556" s="387"/>
      <c r="U556" s="387"/>
      <c r="V556" s="387"/>
      <c r="W556" s="387"/>
      <c r="X556" s="387"/>
      <c r="Y556" s="387"/>
      <c r="Z556" s="387"/>
      <c r="AA556" s="387"/>
      <c r="AB556" s="387"/>
      <c r="AC556" s="387"/>
      <c r="AD556" s="387"/>
    </row>
    <row r="557" spans="1:30" ht="16.2" thickBot="1" x14ac:dyDescent="0.35">
      <c r="A557" s="351" t="s">
        <v>8085</v>
      </c>
      <c r="B557" s="415" t="s">
        <v>6886</v>
      </c>
      <c r="C557" s="365" t="s">
        <v>6127</v>
      </c>
      <c r="D557" s="345" t="s">
        <v>6128</v>
      </c>
      <c r="E557" s="394" t="s">
        <v>4139</v>
      </c>
      <c r="F557" s="394" t="s">
        <v>7230</v>
      </c>
      <c r="G557" s="394" t="s">
        <v>7233</v>
      </c>
      <c r="H557" s="394" t="s">
        <v>7232</v>
      </c>
      <c r="I557" s="467">
        <v>1</v>
      </c>
      <c r="J557" s="471">
        <v>1.49</v>
      </c>
      <c r="K557" s="469">
        <v>1</v>
      </c>
      <c r="L557" s="384">
        <v>6</v>
      </c>
      <c r="M557" s="385" t="s">
        <v>8086</v>
      </c>
      <c r="N557" s="382" t="s">
        <v>9806</v>
      </c>
      <c r="O557" s="383">
        <v>1</v>
      </c>
      <c r="P557" s="387"/>
      <c r="Q557" s="387"/>
      <c r="R557" s="387"/>
      <c r="S557" s="387"/>
      <c r="T557" s="387"/>
      <c r="U557" s="387"/>
      <c r="V557" s="387"/>
      <c r="W557" s="387"/>
      <c r="X557" s="387"/>
      <c r="Y557" s="387"/>
      <c r="Z557" s="387"/>
      <c r="AA557" s="387"/>
      <c r="AB557" s="387"/>
      <c r="AC557" s="387"/>
      <c r="AD557" s="387"/>
    </row>
    <row r="558" spans="1:30" ht="16.2" thickBot="1" x14ac:dyDescent="0.35">
      <c r="A558" s="351" t="s">
        <v>8087</v>
      </c>
      <c r="B558" s="404" t="s">
        <v>6073</v>
      </c>
      <c r="C558" s="365" t="s">
        <v>6127</v>
      </c>
      <c r="D558" s="366" t="s">
        <v>6126</v>
      </c>
      <c r="E558" s="394" t="s">
        <v>4139</v>
      </c>
      <c r="F558" s="394" t="s">
        <v>7230</v>
      </c>
      <c r="G558" s="394" t="s">
        <v>7233</v>
      </c>
      <c r="H558" s="394" t="s">
        <v>7232</v>
      </c>
      <c r="I558" s="466">
        <v>300</v>
      </c>
      <c r="J558" s="471">
        <v>0.49</v>
      </c>
      <c r="K558" s="469">
        <v>1</v>
      </c>
      <c r="L558" s="384">
        <v>6</v>
      </c>
      <c r="M558" s="385" t="s">
        <v>8088</v>
      </c>
      <c r="N558" s="382" t="s">
        <v>9783</v>
      </c>
      <c r="O558" s="386">
        <v>300</v>
      </c>
      <c r="P558" s="387"/>
      <c r="Q558" s="387"/>
      <c r="R558" s="387"/>
      <c r="S558" s="387"/>
      <c r="T558" s="387"/>
      <c r="U558" s="387"/>
      <c r="V558" s="387"/>
      <c r="W558" s="387"/>
      <c r="X558" s="387"/>
      <c r="Y558" s="387"/>
      <c r="Z558" s="387"/>
      <c r="AA558" s="387"/>
      <c r="AB558" s="387"/>
      <c r="AC558" s="387"/>
      <c r="AD558" s="387"/>
    </row>
    <row r="559" spans="1:30" ht="16.2" thickBot="1" x14ac:dyDescent="0.35">
      <c r="A559" s="351" t="s">
        <v>8089</v>
      </c>
      <c r="B559" s="396" t="s">
        <v>6110</v>
      </c>
      <c r="C559" s="365" t="s">
        <v>6127</v>
      </c>
      <c r="D559" s="366" t="s">
        <v>6126</v>
      </c>
      <c r="E559" s="394" t="s">
        <v>4139</v>
      </c>
      <c r="F559" s="394" t="s">
        <v>7230</v>
      </c>
      <c r="G559" s="394" t="s">
        <v>7234</v>
      </c>
      <c r="H559" s="394" t="s">
        <v>7232</v>
      </c>
      <c r="I559" s="466">
        <v>300</v>
      </c>
      <c r="J559" s="471">
        <v>0.49</v>
      </c>
      <c r="K559" s="469">
        <v>2</v>
      </c>
      <c r="L559" s="384">
        <v>6</v>
      </c>
      <c r="M559" s="385" t="s">
        <v>8090</v>
      </c>
      <c r="N559" s="382" t="s">
        <v>9790</v>
      </c>
      <c r="O559" s="386">
        <v>600</v>
      </c>
      <c r="P559" s="387"/>
      <c r="Q559" s="387"/>
      <c r="R559" s="387"/>
      <c r="S559" s="387"/>
      <c r="T559" s="387"/>
      <c r="U559" s="387"/>
      <c r="V559" s="387"/>
      <c r="W559" s="387"/>
      <c r="X559" s="387"/>
      <c r="Y559" s="387"/>
      <c r="Z559" s="387"/>
      <c r="AA559" s="387"/>
      <c r="AB559" s="387"/>
      <c r="AC559" s="387"/>
      <c r="AD559" s="387"/>
    </row>
    <row r="560" spans="1:30" ht="16.2" thickBot="1" x14ac:dyDescent="0.35">
      <c r="A560" s="351" t="s">
        <v>8089</v>
      </c>
      <c r="B560" s="396" t="s">
        <v>6110</v>
      </c>
      <c r="C560" s="365" t="s">
        <v>6127</v>
      </c>
      <c r="D560" s="366" t="s">
        <v>6126</v>
      </c>
      <c r="E560" s="394" t="s">
        <v>4139</v>
      </c>
      <c r="F560" s="394" t="s">
        <v>7230</v>
      </c>
      <c r="G560" s="394" t="s">
        <v>7233</v>
      </c>
      <c r="H560" s="394" t="s">
        <v>7232</v>
      </c>
      <c r="I560" s="466">
        <v>300</v>
      </c>
      <c r="J560" s="471">
        <v>0.49</v>
      </c>
      <c r="K560" s="469">
        <v>1</v>
      </c>
      <c r="L560" s="384">
        <v>6</v>
      </c>
      <c r="M560" s="385" t="s">
        <v>8090</v>
      </c>
      <c r="N560" s="382" t="s">
        <v>9783</v>
      </c>
      <c r="O560" s="386">
        <v>300</v>
      </c>
      <c r="P560" s="387"/>
      <c r="Q560" s="387"/>
      <c r="R560" s="387"/>
      <c r="S560" s="387"/>
      <c r="T560" s="387"/>
      <c r="U560" s="387"/>
      <c r="V560" s="387"/>
      <c r="W560" s="387"/>
      <c r="X560" s="387"/>
      <c r="Y560" s="387"/>
      <c r="Z560" s="387"/>
      <c r="AA560" s="387"/>
      <c r="AB560" s="387"/>
      <c r="AC560" s="387"/>
      <c r="AD560" s="387"/>
    </row>
    <row r="561" spans="1:30" ht="16.2" thickBot="1" x14ac:dyDescent="0.35">
      <c r="A561" s="351" t="s">
        <v>8091</v>
      </c>
      <c r="B561" s="413" t="s">
        <v>7169</v>
      </c>
      <c r="C561" s="365" t="s">
        <v>6127</v>
      </c>
      <c r="D561" s="366" t="s">
        <v>6126</v>
      </c>
      <c r="E561" s="394" t="s">
        <v>4139</v>
      </c>
      <c r="F561" s="394" t="s">
        <v>7230</v>
      </c>
      <c r="G561" s="394" t="s">
        <v>7233</v>
      </c>
      <c r="H561" s="394" t="s">
        <v>7232</v>
      </c>
      <c r="I561" s="466">
        <v>300</v>
      </c>
      <c r="J561" s="471">
        <v>0.49</v>
      </c>
      <c r="K561" s="469">
        <v>2</v>
      </c>
      <c r="L561" s="384">
        <v>6</v>
      </c>
      <c r="M561" s="385" t="s">
        <v>8092</v>
      </c>
      <c r="N561" s="382" t="s">
        <v>9790</v>
      </c>
      <c r="O561" s="386">
        <v>600</v>
      </c>
      <c r="P561" s="387"/>
      <c r="Q561" s="387"/>
      <c r="R561" s="387"/>
      <c r="S561" s="387"/>
      <c r="T561" s="387"/>
      <c r="U561" s="387"/>
      <c r="V561" s="387"/>
      <c r="W561" s="387"/>
      <c r="X561" s="387"/>
      <c r="Y561" s="387"/>
      <c r="Z561" s="387"/>
      <c r="AA561" s="387"/>
      <c r="AB561" s="387"/>
      <c r="AC561" s="387"/>
      <c r="AD561" s="387"/>
    </row>
    <row r="562" spans="1:30" ht="16.2" thickBot="1" x14ac:dyDescent="0.35">
      <c r="A562" s="351" t="s">
        <v>8091</v>
      </c>
      <c r="B562" s="413" t="s">
        <v>7169</v>
      </c>
      <c r="C562" s="365" t="s">
        <v>6127</v>
      </c>
      <c r="D562" s="366" t="s">
        <v>6126</v>
      </c>
      <c r="E562" s="394" t="s">
        <v>4139</v>
      </c>
      <c r="F562" s="394" t="s">
        <v>7230</v>
      </c>
      <c r="G562" s="394" t="s">
        <v>7234</v>
      </c>
      <c r="H562" s="394" t="s">
        <v>7232</v>
      </c>
      <c r="I562" s="466">
        <v>300</v>
      </c>
      <c r="J562" s="471">
        <v>0.49</v>
      </c>
      <c r="K562" s="469">
        <v>1</v>
      </c>
      <c r="L562" s="384">
        <v>6</v>
      </c>
      <c r="M562" s="385" t="s">
        <v>8092</v>
      </c>
      <c r="N562" s="382" t="s">
        <v>9783</v>
      </c>
      <c r="O562" s="386">
        <v>300</v>
      </c>
      <c r="P562" s="387"/>
      <c r="Q562" s="387"/>
      <c r="R562" s="387"/>
      <c r="S562" s="387"/>
      <c r="T562" s="387"/>
      <c r="U562" s="387"/>
      <c r="V562" s="387"/>
      <c r="W562" s="387"/>
      <c r="X562" s="387"/>
      <c r="Y562" s="387"/>
      <c r="Z562" s="387"/>
      <c r="AA562" s="387"/>
      <c r="AB562" s="387"/>
      <c r="AC562" s="387"/>
      <c r="AD562" s="387"/>
    </row>
    <row r="563" spans="1:30" ht="16.2" thickBot="1" x14ac:dyDescent="0.35">
      <c r="A563" s="351" t="s">
        <v>8093</v>
      </c>
      <c r="B563" s="453" t="s">
        <v>8094</v>
      </c>
      <c r="C563" s="365" t="s">
        <v>6127</v>
      </c>
      <c r="D563" s="366" t="s">
        <v>6126</v>
      </c>
      <c r="E563" s="394" t="s">
        <v>4139</v>
      </c>
      <c r="F563" s="394" t="s">
        <v>7230</v>
      </c>
      <c r="G563" s="394" t="s">
        <v>7234</v>
      </c>
      <c r="H563" s="394" t="s">
        <v>7232</v>
      </c>
      <c r="I563" s="466">
        <v>300</v>
      </c>
      <c r="J563" s="471">
        <v>0.49</v>
      </c>
      <c r="K563" s="469">
        <v>1</v>
      </c>
      <c r="L563" s="384">
        <v>7</v>
      </c>
      <c r="M563" s="385" t="s">
        <v>8095</v>
      </c>
      <c r="N563" s="382" t="s">
        <v>9783</v>
      </c>
      <c r="O563" s="386">
        <v>300</v>
      </c>
      <c r="P563" s="387"/>
      <c r="Q563" s="387"/>
      <c r="R563" s="387"/>
      <c r="S563" s="387"/>
      <c r="T563" s="387"/>
      <c r="U563" s="387"/>
      <c r="V563" s="387"/>
      <c r="W563" s="387"/>
      <c r="X563" s="387"/>
      <c r="Y563" s="387"/>
      <c r="Z563" s="387"/>
      <c r="AA563" s="387"/>
      <c r="AB563" s="387"/>
      <c r="AC563" s="387"/>
      <c r="AD563" s="387"/>
    </row>
    <row r="564" spans="1:30" ht="16.2" thickBot="1" x14ac:dyDescent="0.35">
      <c r="A564" s="351" t="s">
        <v>8096</v>
      </c>
      <c r="B564" s="419" t="s">
        <v>6075</v>
      </c>
      <c r="C564" s="365" t="s">
        <v>6127</v>
      </c>
      <c r="D564" s="366" t="s">
        <v>6126</v>
      </c>
      <c r="E564" s="394" t="s">
        <v>4139</v>
      </c>
      <c r="F564" s="394" t="s">
        <v>7230</v>
      </c>
      <c r="G564" s="394" t="s">
        <v>7233</v>
      </c>
      <c r="H564" s="394" t="s">
        <v>7232</v>
      </c>
      <c r="I564" s="466">
        <v>700</v>
      </c>
      <c r="J564" s="471">
        <v>0.99</v>
      </c>
      <c r="K564" s="469">
        <v>1</v>
      </c>
      <c r="L564" s="384">
        <v>7</v>
      </c>
      <c r="M564" s="385" t="s">
        <v>8097</v>
      </c>
      <c r="N564" s="382" t="s">
        <v>9798</v>
      </c>
      <c r="O564" s="386">
        <v>700</v>
      </c>
      <c r="P564" s="387"/>
      <c r="Q564" s="387"/>
      <c r="R564" s="387"/>
      <c r="S564" s="387"/>
      <c r="T564" s="387"/>
      <c r="U564" s="387"/>
      <c r="V564" s="387"/>
      <c r="W564" s="387"/>
      <c r="X564" s="387"/>
      <c r="Y564" s="387"/>
      <c r="Z564" s="387"/>
      <c r="AA564" s="387"/>
      <c r="AB564" s="387"/>
      <c r="AC564" s="387"/>
      <c r="AD564" s="387"/>
    </row>
    <row r="565" spans="1:30" ht="16.2" thickBot="1" x14ac:dyDescent="0.35">
      <c r="A565" s="351" t="s">
        <v>8098</v>
      </c>
      <c r="B565" s="396" t="s">
        <v>6975</v>
      </c>
      <c r="C565" s="365" t="s">
        <v>6127</v>
      </c>
      <c r="D565" s="345" t="s">
        <v>6128</v>
      </c>
      <c r="E565" s="394" t="s">
        <v>4139</v>
      </c>
      <c r="F565" s="394" t="s">
        <v>7230</v>
      </c>
      <c r="G565" s="394" t="s">
        <v>7234</v>
      </c>
      <c r="H565" s="394" t="s">
        <v>7232</v>
      </c>
      <c r="I565" s="466">
        <v>700</v>
      </c>
      <c r="J565" s="471">
        <v>0.99</v>
      </c>
      <c r="K565" s="469">
        <v>1</v>
      </c>
      <c r="L565" s="384">
        <v>7</v>
      </c>
      <c r="M565" s="385" t="s">
        <v>8099</v>
      </c>
      <c r="N565" s="382" t="s">
        <v>9798</v>
      </c>
      <c r="O565" s="386">
        <v>700</v>
      </c>
      <c r="P565" s="387"/>
      <c r="Q565" s="387"/>
      <c r="R565" s="387"/>
      <c r="S565" s="387"/>
      <c r="T565" s="387"/>
      <c r="U565" s="387"/>
      <c r="V565" s="387"/>
      <c r="W565" s="387"/>
      <c r="X565" s="387"/>
      <c r="Y565" s="387"/>
      <c r="Z565" s="387"/>
      <c r="AA565" s="387"/>
      <c r="AB565" s="387"/>
      <c r="AC565" s="387"/>
      <c r="AD565" s="387"/>
    </row>
    <row r="566" spans="1:30" ht="16.2" thickBot="1" x14ac:dyDescent="0.35">
      <c r="A566" s="351" t="s">
        <v>8100</v>
      </c>
      <c r="B566" s="437" t="s">
        <v>6980</v>
      </c>
      <c r="C566" s="365" t="s">
        <v>6127</v>
      </c>
      <c r="D566" s="366" t="s">
        <v>6126</v>
      </c>
      <c r="E566" s="394" t="s">
        <v>4139</v>
      </c>
      <c r="F566" s="394" t="s">
        <v>7230</v>
      </c>
      <c r="G566" s="394" t="s">
        <v>7234</v>
      </c>
      <c r="H566" s="394" t="s">
        <v>7232</v>
      </c>
      <c r="I566" s="466">
        <v>300</v>
      </c>
      <c r="J566" s="471">
        <v>0.49</v>
      </c>
      <c r="K566" s="469">
        <v>1</v>
      </c>
      <c r="L566" s="384">
        <v>7</v>
      </c>
      <c r="M566" s="385" t="s">
        <v>8101</v>
      </c>
      <c r="N566" s="382" t="s">
        <v>9783</v>
      </c>
      <c r="O566" s="386">
        <v>300</v>
      </c>
      <c r="P566" s="387"/>
      <c r="Q566" s="387"/>
      <c r="R566" s="387"/>
      <c r="S566" s="387"/>
      <c r="T566" s="387"/>
      <c r="U566" s="387"/>
      <c r="V566" s="387"/>
      <c r="W566" s="387"/>
      <c r="X566" s="387"/>
      <c r="Y566" s="387"/>
      <c r="Z566" s="387"/>
      <c r="AA566" s="387"/>
      <c r="AB566" s="387"/>
      <c r="AC566" s="387"/>
      <c r="AD566" s="387"/>
    </row>
    <row r="567" spans="1:30" ht="16.2" thickBot="1" x14ac:dyDescent="0.35">
      <c r="A567" s="351" t="s">
        <v>8102</v>
      </c>
      <c r="B567" s="427" t="s">
        <v>1102</v>
      </c>
      <c r="C567" s="365" t="s">
        <v>6127</v>
      </c>
      <c r="D567" s="366" t="s">
        <v>6126</v>
      </c>
      <c r="E567" s="394" t="s">
        <v>4139</v>
      </c>
      <c r="F567" s="394" t="s">
        <v>7230</v>
      </c>
      <c r="G567" s="394" t="s">
        <v>7234</v>
      </c>
      <c r="H567" s="394" t="s">
        <v>7232</v>
      </c>
      <c r="I567" s="466">
        <v>300</v>
      </c>
      <c r="J567" s="471">
        <v>0.49</v>
      </c>
      <c r="K567" s="469">
        <v>1</v>
      </c>
      <c r="L567" s="384">
        <v>7</v>
      </c>
      <c r="M567" s="385" t="s">
        <v>8103</v>
      </c>
      <c r="N567" s="382" t="s">
        <v>9783</v>
      </c>
      <c r="O567" s="386">
        <v>300</v>
      </c>
      <c r="P567" s="387"/>
      <c r="Q567" s="387"/>
      <c r="R567" s="387"/>
      <c r="S567" s="387"/>
      <c r="T567" s="387"/>
      <c r="U567" s="387"/>
      <c r="V567" s="387"/>
      <c r="W567" s="387"/>
      <c r="X567" s="387"/>
      <c r="Y567" s="387"/>
      <c r="Z567" s="387"/>
      <c r="AA567" s="387"/>
      <c r="AB567" s="387"/>
      <c r="AC567" s="387"/>
      <c r="AD567" s="387"/>
    </row>
    <row r="568" spans="1:30" ht="16.2" thickBot="1" x14ac:dyDescent="0.35">
      <c r="A568" s="351" t="s">
        <v>8104</v>
      </c>
      <c r="B568" s="431" t="s">
        <v>6069</v>
      </c>
      <c r="C568" s="365" t="s">
        <v>6127</v>
      </c>
      <c r="D568" s="345" t="s">
        <v>6128</v>
      </c>
      <c r="E568" s="394" t="s">
        <v>4139</v>
      </c>
      <c r="F568" s="394" t="s">
        <v>7230</v>
      </c>
      <c r="G568" s="394" t="s">
        <v>7234</v>
      </c>
      <c r="H568" s="394" t="s">
        <v>7232</v>
      </c>
      <c r="I568" s="466">
        <v>700</v>
      </c>
      <c r="J568" s="471">
        <v>0.99</v>
      </c>
      <c r="K568" s="469">
        <v>1</v>
      </c>
      <c r="L568" s="384">
        <v>7</v>
      </c>
      <c r="M568" s="385" t="s">
        <v>8105</v>
      </c>
      <c r="N568" s="382" t="s">
        <v>9798</v>
      </c>
      <c r="O568" s="386">
        <v>700</v>
      </c>
      <c r="P568" s="387"/>
      <c r="Q568" s="387"/>
      <c r="R568" s="387"/>
      <c r="S568" s="387"/>
      <c r="T568" s="387"/>
      <c r="U568" s="387"/>
      <c r="V568" s="387"/>
      <c r="W568" s="387"/>
      <c r="X568" s="387"/>
      <c r="Y568" s="387"/>
      <c r="Z568" s="387"/>
      <c r="AA568" s="387"/>
      <c r="AB568" s="387"/>
      <c r="AC568" s="387"/>
      <c r="AD568" s="387"/>
    </row>
    <row r="569" spans="1:30" ht="16.2" thickBot="1" x14ac:dyDescent="0.35">
      <c r="A569" s="351" t="s">
        <v>8106</v>
      </c>
      <c r="B569" s="426" t="s">
        <v>1103</v>
      </c>
      <c r="C569" s="365" t="s">
        <v>6127</v>
      </c>
      <c r="D569" s="366" t="s">
        <v>6126</v>
      </c>
      <c r="E569" s="394" t="s">
        <v>4139</v>
      </c>
      <c r="F569" s="394" t="s">
        <v>7230</v>
      </c>
      <c r="G569" s="394" t="s">
        <v>7233</v>
      </c>
      <c r="H569" s="394" t="s">
        <v>7232</v>
      </c>
      <c r="I569" s="466">
        <v>300</v>
      </c>
      <c r="J569" s="471">
        <v>0.49</v>
      </c>
      <c r="K569" s="469">
        <v>1</v>
      </c>
      <c r="L569" s="384">
        <v>7</v>
      </c>
      <c r="M569" s="385" t="s">
        <v>8107</v>
      </c>
      <c r="N569" s="382" t="s">
        <v>9783</v>
      </c>
      <c r="O569" s="386">
        <v>300</v>
      </c>
      <c r="P569" s="387"/>
      <c r="Q569" s="387"/>
      <c r="R569" s="387"/>
      <c r="S569" s="387"/>
      <c r="T569" s="387"/>
      <c r="U569" s="387"/>
      <c r="V569" s="387"/>
      <c r="W569" s="387"/>
      <c r="X569" s="387"/>
      <c r="Y569" s="387"/>
      <c r="Z569" s="387"/>
      <c r="AA569" s="387"/>
      <c r="AB569" s="387"/>
      <c r="AC569" s="387"/>
      <c r="AD569" s="387"/>
    </row>
    <row r="570" spans="1:30" ht="16.2" thickBot="1" x14ac:dyDescent="0.35">
      <c r="A570" s="351" t="s">
        <v>8108</v>
      </c>
      <c r="B570" s="398" t="s">
        <v>6871</v>
      </c>
      <c r="C570" s="365" t="s">
        <v>6127</v>
      </c>
      <c r="D570" s="366" t="s">
        <v>6126</v>
      </c>
      <c r="E570" s="394" t="s">
        <v>4139</v>
      </c>
      <c r="F570" s="394" t="s">
        <v>7230</v>
      </c>
      <c r="G570" s="394" t="s">
        <v>7233</v>
      </c>
      <c r="H570" s="394" t="s">
        <v>7232</v>
      </c>
      <c r="I570" s="466">
        <v>300</v>
      </c>
      <c r="J570" s="471">
        <v>0.49</v>
      </c>
      <c r="K570" s="469">
        <v>2</v>
      </c>
      <c r="L570" s="384">
        <v>7</v>
      </c>
      <c r="M570" s="385" t="s">
        <v>8109</v>
      </c>
      <c r="N570" s="382" t="s">
        <v>9790</v>
      </c>
      <c r="O570" s="386">
        <v>600</v>
      </c>
      <c r="P570" s="387"/>
      <c r="Q570" s="387"/>
      <c r="R570" s="387"/>
      <c r="S570" s="387"/>
      <c r="T570" s="387"/>
      <c r="U570" s="387"/>
      <c r="V570" s="387"/>
      <c r="W570" s="387"/>
      <c r="X570" s="387"/>
      <c r="Y570" s="387"/>
      <c r="Z570" s="387"/>
      <c r="AA570" s="387"/>
      <c r="AB570" s="387"/>
      <c r="AC570" s="387"/>
      <c r="AD570" s="387"/>
    </row>
    <row r="571" spans="1:30" ht="16.2" thickBot="1" x14ac:dyDescent="0.35">
      <c r="A571" s="351" t="s">
        <v>8110</v>
      </c>
      <c r="B571" s="418" t="s">
        <v>6873</v>
      </c>
      <c r="C571" s="365" t="s">
        <v>6127</v>
      </c>
      <c r="D571" s="366" t="s">
        <v>6126</v>
      </c>
      <c r="E571" s="394" t="s">
        <v>4139</v>
      </c>
      <c r="F571" s="394" t="s">
        <v>7230</v>
      </c>
      <c r="G571" s="394" t="s">
        <v>7233</v>
      </c>
      <c r="H571" s="394" t="s">
        <v>7232</v>
      </c>
      <c r="I571" s="466">
        <v>300</v>
      </c>
      <c r="J571" s="471">
        <v>0.49</v>
      </c>
      <c r="K571" s="469">
        <v>2</v>
      </c>
      <c r="L571" s="384">
        <v>7</v>
      </c>
      <c r="M571" s="385" t="s">
        <v>8111</v>
      </c>
      <c r="N571" s="382" t="s">
        <v>9790</v>
      </c>
      <c r="O571" s="386">
        <v>600</v>
      </c>
      <c r="P571" s="387"/>
      <c r="Q571" s="387"/>
      <c r="R571" s="387"/>
      <c r="S571" s="387"/>
      <c r="T571" s="387"/>
      <c r="U571" s="387"/>
      <c r="V571" s="387"/>
      <c r="W571" s="387"/>
      <c r="X571" s="387"/>
      <c r="Y571" s="387"/>
      <c r="Z571" s="387"/>
      <c r="AA571" s="387"/>
      <c r="AB571" s="387"/>
      <c r="AC571" s="387"/>
      <c r="AD571" s="387"/>
    </row>
    <row r="572" spans="1:30" ht="16.2" thickBot="1" x14ac:dyDescent="0.35">
      <c r="A572" s="351" t="s">
        <v>8112</v>
      </c>
      <c r="B572" s="399" t="s">
        <v>6104</v>
      </c>
      <c r="C572" s="365" t="s">
        <v>6127</v>
      </c>
      <c r="D572" s="366" t="s">
        <v>6126</v>
      </c>
      <c r="E572" s="394" t="s">
        <v>4139</v>
      </c>
      <c r="F572" s="394" t="s">
        <v>7230</v>
      </c>
      <c r="G572" s="394" t="s">
        <v>7233</v>
      </c>
      <c r="H572" s="394" t="s">
        <v>7232</v>
      </c>
      <c r="I572" s="467">
        <v>1</v>
      </c>
      <c r="J572" s="471">
        <v>1.49</v>
      </c>
      <c r="K572" s="469">
        <v>2</v>
      </c>
      <c r="L572" s="384">
        <v>7</v>
      </c>
      <c r="M572" s="385" t="s">
        <v>8113</v>
      </c>
      <c r="N572" s="382" t="s">
        <v>9803</v>
      </c>
      <c r="O572" s="383">
        <v>2</v>
      </c>
      <c r="P572" s="387"/>
      <c r="Q572" s="387"/>
      <c r="R572" s="387"/>
      <c r="S572" s="387"/>
      <c r="T572" s="387"/>
      <c r="U572" s="387"/>
      <c r="V572" s="387"/>
      <c r="W572" s="387"/>
      <c r="X572" s="387"/>
      <c r="Y572" s="387"/>
      <c r="Z572" s="387"/>
      <c r="AA572" s="387"/>
      <c r="AB572" s="387"/>
      <c r="AC572" s="387"/>
      <c r="AD572" s="387"/>
    </row>
    <row r="573" spans="1:30" ht="16.2" thickBot="1" x14ac:dyDescent="0.35">
      <c r="A573" s="351" t="s">
        <v>8114</v>
      </c>
      <c r="B573" s="400" t="s">
        <v>6093</v>
      </c>
      <c r="C573" s="365" t="s">
        <v>6127</v>
      </c>
      <c r="D573" s="366" t="s">
        <v>6126</v>
      </c>
      <c r="E573" s="394" t="s">
        <v>4139</v>
      </c>
      <c r="F573" s="394" t="s">
        <v>7230</v>
      </c>
      <c r="G573" s="394" t="s">
        <v>7233</v>
      </c>
      <c r="H573" s="394" t="s">
        <v>7232</v>
      </c>
      <c r="I573" s="466">
        <v>300</v>
      </c>
      <c r="J573" s="471">
        <v>0.49</v>
      </c>
      <c r="K573" s="469">
        <v>2</v>
      </c>
      <c r="L573" s="384">
        <v>7</v>
      </c>
      <c r="M573" s="385" t="s">
        <v>8115</v>
      </c>
      <c r="N573" s="382" t="s">
        <v>9790</v>
      </c>
      <c r="O573" s="386">
        <v>600</v>
      </c>
      <c r="P573" s="387"/>
      <c r="Q573" s="387"/>
      <c r="R573" s="387"/>
      <c r="S573" s="387"/>
      <c r="T573" s="387"/>
      <c r="U573" s="387"/>
      <c r="V573" s="387"/>
      <c r="W573" s="387"/>
      <c r="X573" s="387"/>
      <c r="Y573" s="387"/>
      <c r="Z573" s="387"/>
      <c r="AA573" s="387"/>
      <c r="AB573" s="387"/>
      <c r="AC573" s="387"/>
      <c r="AD573" s="387"/>
    </row>
    <row r="574" spans="1:30" ht="16.2" thickBot="1" x14ac:dyDescent="0.35">
      <c r="A574" s="351" t="s">
        <v>8093</v>
      </c>
      <c r="B574" s="400" t="s">
        <v>6093</v>
      </c>
      <c r="C574" s="365" t="s">
        <v>6127</v>
      </c>
      <c r="D574" s="366" t="s">
        <v>6126</v>
      </c>
      <c r="E574" s="394" t="s">
        <v>4139</v>
      </c>
      <c r="F574" s="394" t="s">
        <v>7230</v>
      </c>
      <c r="G574" s="394" t="s">
        <v>7233</v>
      </c>
      <c r="H574" s="394" t="s">
        <v>7232</v>
      </c>
      <c r="I574" s="466">
        <v>300</v>
      </c>
      <c r="J574" s="471">
        <v>0.49</v>
      </c>
      <c r="K574" s="469">
        <v>2</v>
      </c>
      <c r="L574" s="384">
        <v>7</v>
      </c>
      <c r="M574" s="385" t="s">
        <v>8116</v>
      </c>
      <c r="N574" s="382" t="s">
        <v>9790</v>
      </c>
      <c r="O574" s="386">
        <v>600</v>
      </c>
      <c r="P574" s="387"/>
      <c r="Q574" s="387"/>
      <c r="R574" s="387"/>
      <c r="S574" s="387"/>
      <c r="T574" s="387"/>
      <c r="U574" s="387"/>
      <c r="V574" s="387"/>
      <c r="W574" s="387"/>
      <c r="X574" s="387"/>
      <c r="Y574" s="387"/>
      <c r="Z574" s="387"/>
      <c r="AA574" s="387"/>
      <c r="AB574" s="387"/>
      <c r="AC574" s="387"/>
      <c r="AD574" s="387"/>
    </row>
    <row r="575" spans="1:30" ht="16.2" thickBot="1" x14ac:dyDescent="0.35">
      <c r="A575" s="351" t="s">
        <v>8117</v>
      </c>
      <c r="B575" s="400" t="s">
        <v>6093</v>
      </c>
      <c r="C575" s="365" t="s">
        <v>6127</v>
      </c>
      <c r="D575" s="366" t="s">
        <v>6126</v>
      </c>
      <c r="E575" s="394" t="s">
        <v>4139</v>
      </c>
      <c r="F575" s="394" t="s">
        <v>7230</v>
      </c>
      <c r="G575" s="394" t="s">
        <v>7233</v>
      </c>
      <c r="H575" s="394" t="s">
        <v>7232</v>
      </c>
      <c r="I575" s="466">
        <v>300</v>
      </c>
      <c r="J575" s="471">
        <v>0.49</v>
      </c>
      <c r="K575" s="469">
        <v>2</v>
      </c>
      <c r="L575" s="384">
        <v>7</v>
      </c>
      <c r="M575" s="385" t="s">
        <v>8118</v>
      </c>
      <c r="N575" s="382" t="s">
        <v>9790</v>
      </c>
      <c r="O575" s="386">
        <v>600</v>
      </c>
      <c r="P575" s="387"/>
      <c r="Q575" s="387"/>
      <c r="R575" s="387"/>
      <c r="S575" s="387"/>
      <c r="T575" s="387"/>
      <c r="U575" s="387"/>
      <c r="V575" s="387"/>
      <c r="W575" s="387"/>
      <c r="X575" s="387"/>
      <c r="Y575" s="387"/>
      <c r="Z575" s="387"/>
      <c r="AA575" s="387"/>
      <c r="AB575" s="387"/>
      <c r="AC575" s="387"/>
      <c r="AD575" s="387"/>
    </row>
    <row r="576" spans="1:30" ht="16.2" thickBot="1" x14ac:dyDescent="0.35">
      <c r="A576" s="351" t="s">
        <v>8119</v>
      </c>
      <c r="B576" s="400" t="s">
        <v>6093</v>
      </c>
      <c r="C576" s="365" t="s">
        <v>6127</v>
      </c>
      <c r="D576" s="366" t="s">
        <v>6126</v>
      </c>
      <c r="E576" s="394" t="s">
        <v>4139</v>
      </c>
      <c r="F576" s="394" t="s">
        <v>7230</v>
      </c>
      <c r="G576" s="394" t="s">
        <v>7233</v>
      </c>
      <c r="H576" s="394" t="s">
        <v>7232</v>
      </c>
      <c r="I576" s="466">
        <v>300</v>
      </c>
      <c r="J576" s="471">
        <v>0.49</v>
      </c>
      <c r="K576" s="469">
        <v>2</v>
      </c>
      <c r="L576" s="384">
        <v>7</v>
      </c>
      <c r="M576" s="385" t="s">
        <v>8120</v>
      </c>
      <c r="N576" s="382" t="s">
        <v>9790</v>
      </c>
      <c r="O576" s="386">
        <v>600</v>
      </c>
      <c r="P576" s="387"/>
      <c r="Q576" s="387"/>
      <c r="R576" s="387"/>
      <c r="S576" s="387"/>
      <c r="T576" s="387"/>
      <c r="U576" s="387"/>
      <c r="V576" s="387"/>
      <c r="W576" s="387"/>
      <c r="X576" s="387"/>
      <c r="Y576" s="387"/>
      <c r="Z576" s="387"/>
      <c r="AA576" s="387"/>
      <c r="AB576" s="387"/>
      <c r="AC576" s="387"/>
      <c r="AD576" s="387"/>
    </row>
    <row r="577" spans="1:30" ht="16.2" thickBot="1" x14ac:dyDescent="0.35">
      <c r="A577" s="351" t="s">
        <v>1692</v>
      </c>
      <c r="B577" s="409" t="s">
        <v>6076</v>
      </c>
      <c r="C577" s="365" t="s">
        <v>6127</v>
      </c>
      <c r="D577" s="366" t="s">
        <v>6126</v>
      </c>
      <c r="E577" s="394" t="s">
        <v>4139</v>
      </c>
      <c r="F577" s="394" t="s">
        <v>7230</v>
      </c>
      <c r="G577" s="394" t="s">
        <v>7233</v>
      </c>
      <c r="H577" s="394" t="s">
        <v>7232</v>
      </c>
      <c r="I577" s="466">
        <v>300</v>
      </c>
      <c r="J577" s="471">
        <v>0.49</v>
      </c>
      <c r="K577" s="469">
        <v>1</v>
      </c>
      <c r="L577" s="384">
        <v>7</v>
      </c>
      <c r="M577" s="385" t="s">
        <v>8121</v>
      </c>
      <c r="N577" s="382" t="s">
        <v>9783</v>
      </c>
      <c r="O577" s="386">
        <v>300</v>
      </c>
      <c r="P577" s="387"/>
      <c r="Q577" s="387"/>
      <c r="R577" s="387"/>
      <c r="S577" s="387"/>
      <c r="T577" s="387"/>
      <c r="U577" s="387"/>
      <c r="V577" s="387"/>
      <c r="W577" s="387"/>
      <c r="X577" s="387"/>
      <c r="Y577" s="387"/>
      <c r="Z577" s="387"/>
      <c r="AA577" s="387"/>
      <c r="AB577" s="387"/>
      <c r="AC577" s="387"/>
      <c r="AD577" s="387"/>
    </row>
    <row r="578" spans="1:30" ht="16.2" thickBot="1" x14ac:dyDescent="0.35">
      <c r="A578" s="351" t="s">
        <v>8122</v>
      </c>
      <c r="B578" s="409" t="s">
        <v>6076</v>
      </c>
      <c r="C578" s="365" t="s">
        <v>6127</v>
      </c>
      <c r="D578" s="366" t="s">
        <v>6126</v>
      </c>
      <c r="E578" s="394" t="s">
        <v>4139</v>
      </c>
      <c r="F578" s="394" t="s">
        <v>7230</v>
      </c>
      <c r="G578" s="394" t="s">
        <v>7233</v>
      </c>
      <c r="H578" s="394" t="s">
        <v>7232</v>
      </c>
      <c r="I578" s="466">
        <v>300</v>
      </c>
      <c r="J578" s="471">
        <v>0.49</v>
      </c>
      <c r="K578" s="469">
        <v>3</v>
      </c>
      <c r="L578" s="384">
        <v>7</v>
      </c>
      <c r="M578" s="385" t="s">
        <v>8123</v>
      </c>
      <c r="N578" s="382" t="s">
        <v>9784</v>
      </c>
      <c r="O578" s="386">
        <v>900</v>
      </c>
      <c r="P578" s="387"/>
      <c r="Q578" s="387"/>
      <c r="R578" s="387"/>
      <c r="S578" s="387"/>
      <c r="T578" s="387"/>
      <c r="U578" s="387"/>
      <c r="V578" s="387"/>
      <c r="W578" s="387"/>
      <c r="X578" s="387"/>
      <c r="Y578" s="387"/>
      <c r="Z578" s="387"/>
      <c r="AA578" s="387"/>
      <c r="AB578" s="387"/>
      <c r="AC578" s="387"/>
      <c r="AD578" s="387"/>
    </row>
    <row r="579" spans="1:30" ht="16.2" thickBot="1" x14ac:dyDescent="0.35">
      <c r="A579" s="351" t="s">
        <v>8124</v>
      </c>
      <c r="B579" s="409" t="s">
        <v>6972</v>
      </c>
      <c r="C579" s="365" t="s">
        <v>6127</v>
      </c>
      <c r="D579" s="366" t="s">
        <v>6126</v>
      </c>
      <c r="E579" s="394" t="s">
        <v>4139</v>
      </c>
      <c r="F579" s="394" t="s">
        <v>7230</v>
      </c>
      <c r="G579" s="394" t="s">
        <v>7233</v>
      </c>
      <c r="H579" s="394" t="s">
        <v>7232</v>
      </c>
      <c r="I579" s="466">
        <v>300</v>
      </c>
      <c r="J579" s="471">
        <v>0.49</v>
      </c>
      <c r="K579" s="469">
        <v>1</v>
      </c>
      <c r="L579" s="384">
        <v>7</v>
      </c>
      <c r="M579" s="385" t="s">
        <v>8125</v>
      </c>
      <c r="N579" s="382" t="s">
        <v>9783</v>
      </c>
      <c r="O579" s="386">
        <v>300</v>
      </c>
      <c r="P579" s="387"/>
      <c r="Q579" s="387"/>
      <c r="R579" s="387"/>
      <c r="S579" s="387"/>
      <c r="T579" s="387"/>
      <c r="U579" s="387"/>
      <c r="V579" s="387"/>
      <c r="W579" s="387"/>
      <c r="X579" s="387"/>
      <c r="Y579" s="387"/>
      <c r="Z579" s="387"/>
      <c r="AA579" s="387"/>
      <c r="AB579" s="387"/>
      <c r="AC579" s="387"/>
      <c r="AD579" s="387"/>
    </row>
    <row r="580" spans="1:30" ht="16.2" thickBot="1" x14ac:dyDescent="0.35">
      <c r="A580" s="351" t="s">
        <v>8126</v>
      </c>
      <c r="B580" s="421" t="s">
        <v>6099</v>
      </c>
      <c r="C580" s="365" t="s">
        <v>6127</v>
      </c>
      <c r="D580" s="366" t="s">
        <v>6126</v>
      </c>
      <c r="E580" s="394" t="s">
        <v>4139</v>
      </c>
      <c r="F580" s="394" t="s">
        <v>7230</v>
      </c>
      <c r="G580" s="394" t="s">
        <v>7233</v>
      </c>
      <c r="H580" s="394" t="s">
        <v>7232</v>
      </c>
      <c r="I580" s="466">
        <v>300</v>
      </c>
      <c r="J580" s="471">
        <v>0.49</v>
      </c>
      <c r="K580" s="469">
        <v>1</v>
      </c>
      <c r="L580" s="384">
        <v>7</v>
      </c>
      <c r="M580" s="385" t="s">
        <v>8127</v>
      </c>
      <c r="N580" s="382" t="s">
        <v>9783</v>
      </c>
      <c r="O580" s="386">
        <v>300</v>
      </c>
      <c r="P580" s="387"/>
      <c r="Q580" s="387"/>
      <c r="R580" s="387"/>
      <c r="S580" s="387"/>
      <c r="T580" s="387"/>
      <c r="U580" s="387"/>
      <c r="V580" s="387"/>
      <c r="W580" s="387"/>
      <c r="X580" s="387"/>
      <c r="Y580" s="387"/>
      <c r="Z580" s="387"/>
      <c r="AA580" s="387"/>
      <c r="AB580" s="387"/>
      <c r="AC580" s="387"/>
      <c r="AD580" s="387"/>
    </row>
    <row r="581" spans="1:30" ht="16.2" thickBot="1" x14ac:dyDescent="0.35">
      <c r="A581" s="351" t="s">
        <v>8128</v>
      </c>
      <c r="B581" s="401" t="s">
        <v>5945</v>
      </c>
      <c r="C581" s="365" t="s">
        <v>6127</v>
      </c>
      <c r="D581" s="366" t="s">
        <v>6126</v>
      </c>
      <c r="E581" s="394" t="s">
        <v>4139</v>
      </c>
      <c r="F581" s="394" t="s">
        <v>7230</v>
      </c>
      <c r="G581" s="394" t="s">
        <v>7234</v>
      </c>
      <c r="H581" s="394" t="s">
        <v>7232</v>
      </c>
      <c r="I581" s="466">
        <v>500</v>
      </c>
      <c r="J581" s="471">
        <v>0.75</v>
      </c>
      <c r="K581" s="469">
        <v>1</v>
      </c>
      <c r="L581" s="384">
        <v>7</v>
      </c>
      <c r="M581" s="385" t="s">
        <v>8129</v>
      </c>
      <c r="N581" s="382" t="s">
        <v>9800</v>
      </c>
      <c r="O581" s="386">
        <v>500</v>
      </c>
      <c r="P581" s="387"/>
      <c r="Q581" s="387"/>
      <c r="R581" s="387"/>
      <c r="S581" s="387"/>
      <c r="T581" s="387"/>
      <c r="U581" s="387"/>
      <c r="V581" s="387"/>
      <c r="W581" s="387"/>
      <c r="X581" s="387"/>
      <c r="Y581" s="387"/>
      <c r="Z581" s="387"/>
      <c r="AA581" s="387"/>
      <c r="AB581" s="387"/>
      <c r="AC581" s="387"/>
      <c r="AD581" s="387"/>
    </row>
    <row r="582" spans="1:30" ht="16.2" thickBot="1" x14ac:dyDescent="0.35">
      <c r="A582" s="351" t="s">
        <v>9572</v>
      </c>
      <c r="B582" s="408" t="s">
        <v>9566</v>
      </c>
      <c r="C582" s="365" t="s">
        <v>6127</v>
      </c>
      <c r="D582" s="366" t="s">
        <v>6126</v>
      </c>
      <c r="E582" s="394" t="s">
        <v>4139</v>
      </c>
      <c r="F582" s="394" t="s">
        <v>7230</v>
      </c>
      <c r="G582" s="394" t="s">
        <v>7233</v>
      </c>
      <c r="H582" s="394" t="s">
        <v>7232</v>
      </c>
      <c r="I582" s="466">
        <v>300</v>
      </c>
      <c r="J582" s="471">
        <v>0.49</v>
      </c>
      <c r="K582" s="469">
        <v>1</v>
      </c>
      <c r="L582" s="384">
        <v>7</v>
      </c>
      <c r="M582" s="385" t="s">
        <v>9573</v>
      </c>
      <c r="N582" s="382" t="s">
        <v>9783</v>
      </c>
      <c r="O582" s="386">
        <v>300</v>
      </c>
      <c r="P582" s="387"/>
      <c r="Q582" s="387"/>
      <c r="R582" s="387"/>
      <c r="S582" s="387"/>
      <c r="T582" s="387"/>
      <c r="U582" s="387"/>
      <c r="V582" s="387"/>
      <c r="W582" s="387"/>
      <c r="X582" s="387"/>
      <c r="Y582" s="387"/>
      <c r="Z582" s="387"/>
      <c r="AA582" s="387"/>
      <c r="AB582" s="387"/>
      <c r="AC582" s="387"/>
      <c r="AD582" s="387"/>
    </row>
    <row r="583" spans="1:30" ht="16.2" thickBot="1" x14ac:dyDescent="0.35">
      <c r="A583" s="351" t="s">
        <v>8130</v>
      </c>
      <c r="B583" s="396" t="s">
        <v>6975</v>
      </c>
      <c r="C583" s="365" t="s">
        <v>6127</v>
      </c>
      <c r="D583" s="366" t="s">
        <v>6126</v>
      </c>
      <c r="E583" s="394" t="s">
        <v>4139</v>
      </c>
      <c r="F583" s="394" t="s">
        <v>7230</v>
      </c>
      <c r="G583" s="394" t="s">
        <v>7233</v>
      </c>
      <c r="H583" s="394" t="s">
        <v>7232</v>
      </c>
      <c r="I583" s="466">
        <v>700</v>
      </c>
      <c r="J583" s="471">
        <v>0.75</v>
      </c>
      <c r="K583" s="469">
        <v>2</v>
      </c>
      <c r="L583" s="384">
        <v>8</v>
      </c>
      <c r="M583" s="385" t="s">
        <v>8131</v>
      </c>
      <c r="N583" s="382" t="s">
        <v>9801</v>
      </c>
      <c r="O583" s="383">
        <v>1.4</v>
      </c>
      <c r="P583" s="387"/>
      <c r="Q583" s="387"/>
      <c r="R583" s="387"/>
      <c r="S583" s="387"/>
      <c r="T583" s="387"/>
      <c r="U583" s="387"/>
      <c r="V583" s="387"/>
      <c r="W583" s="387"/>
      <c r="X583" s="387"/>
      <c r="Y583" s="387"/>
      <c r="Z583" s="387"/>
      <c r="AA583" s="387"/>
      <c r="AB583" s="387"/>
      <c r="AC583" s="387"/>
      <c r="AD583" s="387"/>
    </row>
    <row r="584" spans="1:30" ht="16.2" thickBot="1" x14ac:dyDescent="0.35">
      <c r="A584" s="351" t="s">
        <v>8132</v>
      </c>
      <c r="B584" s="400" t="s">
        <v>6093</v>
      </c>
      <c r="C584" s="365" t="s">
        <v>6127</v>
      </c>
      <c r="D584" s="366" t="s">
        <v>6126</v>
      </c>
      <c r="E584" s="394" t="s">
        <v>4139</v>
      </c>
      <c r="F584" s="394" t="s">
        <v>7230</v>
      </c>
      <c r="G584" s="394" t="s">
        <v>7233</v>
      </c>
      <c r="H584" s="394" t="s">
        <v>7232</v>
      </c>
      <c r="I584" s="466">
        <v>300</v>
      </c>
      <c r="J584" s="471">
        <v>0.49</v>
      </c>
      <c r="K584" s="469">
        <v>2</v>
      </c>
      <c r="L584" s="384">
        <v>8</v>
      </c>
      <c r="M584" s="385" t="s">
        <v>8133</v>
      </c>
      <c r="N584" s="382" t="s">
        <v>9790</v>
      </c>
      <c r="O584" s="386">
        <v>600</v>
      </c>
      <c r="P584" s="387"/>
      <c r="Q584" s="387"/>
      <c r="R584" s="387"/>
      <c r="S584" s="387"/>
      <c r="T584" s="387"/>
      <c r="U584" s="387"/>
      <c r="V584" s="387"/>
      <c r="W584" s="387"/>
      <c r="X584" s="387"/>
      <c r="Y584" s="387"/>
      <c r="Z584" s="387"/>
      <c r="AA584" s="387"/>
      <c r="AB584" s="387"/>
      <c r="AC584" s="387"/>
      <c r="AD584" s="387"/>
    </row>
    <row r="585" spans="1:30" ht="16.2" thickBot="1" x14ac:dyDescent="0.35">
      <c r="A585" s="351" t="s">
        <v>8134</v>
      </c>
      <c r="B585" s="411" t="s">
        <v>6977</v>
      </c>
      <c r="C585" s="365" t="s">
        <v>6127</v>
      </c>
      <c r="D585" s="366" t="s">
        <v>6126</v>
      </c>
      <c r="E585" s="394" t="s">
        <v>4139</v>
      </c>
      <c r="F585" s="394" t="s">
        <v>7230</v>
      </c>
      <c r="G585" s="394" t="s">
        <v>7234</v>
      </c>
      <c r="H585" s="394" t="s">
        <v>7232</v>
      </c>
      <c r="I585" s="466">
        <v>300</v>
      </c>
      <c r="J585" s="471">
        <v>0.49</v>
      </c>
      <c r="K585" s="469">
        <v>2</v>
      </c>
      <c r="L585" s="384">
        <v>8</v>
      </c>
      <c r="M585" s="385" t="s">
        <v>8135</v>
      </c>
      <c r="N585" s="382" t="s">
        <v>9790</v>
      </c>
      <c r="O585" s="386">
        <v>600</v>
      </c>
      <c r="P585" s="387"/>
      <c r="Q585" s="387"/>
      <c r="R585" s="387"/>
      <c r="S585" s="387"/>
      <c r="T585" s="387"/>
      <c r="U585" s="387"/>
      <c r="V585" s="387"/>
      <c r="W585" s="387"/>
      <c r="X585" s="387"/>
      <c r="Y585" s="387"/>
      <c r="Z585" s="387"/>
      <c r="AA585" s="387"/>
      <c r="AB585" s="387"/>
      <c r="AC585" s="387"/>
      <c r="AD585" s="387"/>
    </row>
    <row r="586" spans="1:30" ht="16.2" thickBot="1" x14ac:dyDescent="0.35">
      <c r="A586" s="351" t="s">
        <v>8136</v>
      </c>
      <c r="B586" s="365" t="s">
        <v>6978</v>
      </c>
      <c r="C586" s="365" t="s">
        <v>6127</v>
      </c>
      <c r="D586" s="366" t="s">
        <v>6126</v>
      </c>
      <c r="E586" s="394" t="s">
        <v>4139</v>
      </c>
      <c r="F586" s="394" t="s">
        <v>7230</v>
      </c>
      <c r="G586" s="394" t="s">
        <v>7233</v>
      </c>
      <c r="H586" s="394" t="s">
        <v>7232</v>
      </c>
      <c r="I586" s="466">
        <v>300</v>
      </c>
      <c r="J586" s="471">
        <v>0.49</v>
      </c>
      <c r="K586" s="469">
        <v>1</v>
      </c>
      <c r="L586" s="384">
        <v>9</v>
      </c>
      <c r="M586" s="385" t="s">
        <v>8137</v>
      </c>
      <c r="N586" s="382" t="s">
        <v>9783</v>
      </c>
      <c r="O586" s="386">
        <v>300</v>
      </c>
      <c r="P586" s="387"/>
      <c r="Q586" s="387"/>
      <c r="R586" s="387"/>
      <c r="S586" s="387"/>
      <c r="T586" s="387"/>
      <c r="U586" s="387"/>
      <c r="V586" s="387"/>
      <c r="W586" s="387"/>
      <c r="X586" s="387"/>
      <c r="Y586" s="387"/>
      <c r="Z586" s="387"/>
      <c r="AA586" s="387"/>
      <c r="AB586" s="387"/>
      <c r="AC586" s="387"/>
      <c r="AD586" s="387"/>
    </row>
    <row r="587" spans="1:30" ht="16.2" thickBot="1" x14ac:dyDescent="0.35">
      <c r="A587" s="351" t="s">
        <v>8138</v>
      </c>
      <c r="B587" s="399" t="s">
        <v>6104</v>
      </c>
      <c r="C587" s="365" t="s">
        <v>6127</v>
      </c>
      <c r="D587" s="366" t="s">
        <v>6126</v>
      </c>
      <c r="E587" s="394" t="s">
        <v>4139</v>
      </c>
      <c r="F587" s="394" t="s">
        <v>7230</v>
      </c>
      <c r="G587" s="394" t="s">
        <v>7233</v>
      </c>
      <c r="H587" s="394" t="s">
        <v>7232</v>
      </c>
      <c r="I587" s="466">
        <v>300</v>
      </c>
      <c r="J587" s="471">
        <v>0.49</v>
      </c>
      <c r="K587" s="469">
        <v>1</v>
      </c>
      <c r="L587" s="384">
        <v>9</v>
      </c>
      <c r="M587" s="385" t="s">
        <v>8139</v>
      </c>
      <c r="N587" s="382" t="s">
        <v>9783</v>
      </c>
      <c r="O587" s="386">
        <v>300</v>
      </c>
      <c r="P587" s="387"/>
      <c r="Q587" s="387"/>
      <c r="R587" s="387"/>
      <c r="S587" s="387"/>
      <c r="T587" s="387"/>
      <c r="U587" s="387"/>
      <c r="V587" s="387"/>
      <c r="W587" s="387"/>
      <c r="X587" s="387"/>
      <c r="Y587" s="387"/>
      <c r="Z587" s="387"/>
      <c r="AA587" s="387"/>
      <c r="AB587" s="387"/>
      <c r="AC587" s="387"/>
      <c r="AD587" s="387"/>
    </row>
    <row r="588" spans="1:30" ht="16.2" thickBot="1" x14ac:dyDescent="0.35">
      <c r="A588" s="351" t="s">
        <v>8140</v>
      </c>
      <c r="B588" s="365" t="s">
        <v>6978</v>
      </c>
      <c r="C588" s="365" t="s">
        <v>6127</v>
      </c>
      <c r="D588" s="366" t="s">
        <v>6126</v>
      </c>
      <c r="E588" s="394" t="s">
        <v>4139</v>
      </c>
      <c r="F588" s="394" t="s">
        <v>7230</v>
      </c>
      <c r="G588" s="394" t="s">
        <v>7233</v>
      </c>
      <c r="H588" s="394" t="s">
        <v>7232</v>
      </c>
      <c r="I588" s="467">
        <v>1</v>
      </c>
      <c r="J588" s="471">
        <v>1.49</v>
      </c>
      <c r="K588" s="469">
        <v>1</v>
      </c>
      <c r="L588" s="384">
        <v>10</v>
      </c>
      <c r="M588" s="385" t="s">
        <v>8141</v>
      </c>
      <c r="N588" s="382" t="s">
        <v>9806</v>
      </c>
      <c r="O588" s="383">
        <v>1</v>
      </c>
      <c r="P588" s="387"/>
      <c r="Q588" s="387"/>
      <c r="R588" s="387"/>
      <c r="S588" s="387"/>
      <c r="T588" s="387"/>
      <c r="U588" s="387"/>
      <c r="V588" s="387"/>
      <c r="W588" s="387"/>
      <c r="X588" s="387"/>
      <c r="Y588" s="387"/>
      <c r="Z588" s="387"/>
      <c r="AA588" s="387"/>
      <c r="AB588" s="387"/>
      <c r="AC588" s="387"/>
      <c r="AD588" s="387"/>
    </row>
    <row r="589" spans="1:30" ht="16.2" thickBot="1" x14ac:dyDescent="0.35">
      <c r="A589" s="351" t="s">
        <v>8142</v>
      </c>
      <c r="B589" s="407" t="s">
        <v>1101</v>
      </c>
      <c r="C589" s="365" t="s">
        <v>6127</v>
      </c>
      <c r="D589" s="366" t="s">
        <v>6126</v>
      </c>
      <c r="E589" s="394" t="s">
        <v>4139</v>
      </c>
      <c r="F589" s="394" t="s">
        <v>7230</v>
      </c>
      <c r="G589" s="394" t="s">
        <v>7234</v>
      </c>
      <c r="H589" s="394" t="s">
        <v>7232</v>
      </c>
      <c r="I589" s="466">
        <v>300</v>
      </c>
      <c r="J589" s="471">
        <v>0.49</v>
      </c>
      <c r="K589" s="469">
        <v>2</v>
      </c>
      <c r="L589" s="384">
        <v>10</v>
      </c>
      <c r="M589" s="385" t="s">
        <v>8143</v>
      </c>
      <c r="N589" s="382" t="s">
        <v>9790</v>
      </c>
      <c r="O589" s="386">
        <v>600</v>
      </c>
      <c r="P589" s="387"/>
      <c r="Q589" s="387"/>
      <c r="R589" s="387"/>
      <c r="S589" s="387"/>
      <c r="T589" s="387"/>
      <c r="U589" s="387"/>
      <c r="V589" s="387"/>
      <c r="W589" s="387"/>
      <c r="X589" s="387"/>
      <c r="Y589" s="387"/>
      <c r="Z589" s="387"/>
      <c r="AA589" s="387"/>
      <c r="AB589" s="387"/>
      <c r="AC589" s="387"/>
      <c r="AD589" s="387"/>
    </row>
    <row r="590" spans="1:30" ht="16.2" thickBot="1" x14ac:dyDescent="0.35">
      <c r="A590" s="351" t="s">
        <v>8142</v>
      </c>
      <c r="B590" s="403" t="s">
        <v>6880</v>
      </c>
      <c r="C590" s="365" t="s">
        <v>6127</v>
      </c>
      <c r="D590" s="366" t="s">
        <v>6126</v>
      </c>
      <c r="E590" s="394" t="s">
        <v>4139</v>
      </c>
      <c r="F590" s="394" t="s">
        <v>7230</v>
      </c>
      <c r="G590" s="394" t="s">
        <v>7233</v>
      </c>
      <c r="H590" s="394" t="s">
        <v>7232</v>
      </c>
      <c r="I590" s="466">
        <v>500</v>
      </c>
      <c r="J590" s="471">
        <v>0.75</v>
      </c>
      <c r="K590" s="469">
        <v>1</v>
      </c>
      <c r="L590" s="384">
        <v>10</v>
      </c>
      <c r="M590" s="385" t="s">
        <v>8144</v>
      </c>
      <c r="N590" s="382" t="s">
        <v>9800</v>
      </c>
      <c r="O590" s="386">
        <v>500</v>
      </c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  <c r="AA590" s="387"/>
      <c r="AB590" s="387"/>
      <c r="AC590" s="387"/>
      <c r="AD590" s="387"/>
    </row>
    <row r="591" spans="1:30" ht="16.2" thickBot="1" x14ac:dyDescent="0.35">
      <c r="A591" s="351" t="s">
        <v>1693</v>
      </c>
      <c r="B591" s="409" t="s">
        <v>6076</v>
      </c>
      <c r="C591" s="365" t="s">
        <v>6127</v>
      </c>
      <c r="D591" s="366" t="s">
        <v>6126</v>
      </c>
      <c r="E591" s="394" t="s">
        <v>4139</v>
      </c>
      <c r="F591" s="394" t="s">
        <v>9544</v>
      </c>
      <c r="G591" s="394" t="s">
        <v>7233</v>
      </c>
      <c r="H591" s="394" t="s">
        <v>7232</v>
      </c>
      <c r="I591" s="466">
        <v>300</v>
      </c>
      <c r="J591" s="471">
        <v>0.49</v>
      </c>
      <c r="K591" s="469">
        <v>1</v>
      </c>
      <c r="L591" s="384">
        <v>12</v>
      </c>
      <c r="M591" s="385" t="s">
        <v>8145</v>
      </c>
      <c r="N591" s="382" t="s">
        <v>9783</v>
      </c>
      <c r="O591" s="386">
        <v>300</v>
      </c>
      <c r="P591" s="387"/>
      <c r="Q591" s="387"/>
      <c r="R591" s="387"/>
      <c r="S591" s="387"/>
      <c r="T591" s="387"/>
      <c r="U591" s="387"/>
      <c r="V591" s="387"/>
      <c r="W591" s="387"/>
      <c r="X591" s="387"/>
      <c r="Y591" s="387"/>
      <c r="Z591" s="387"/>
      <c r="AA591" s="387"/>
      <c r="AB591" s="387"/>
      <c r="AC591" s="387"/>
      <c r="AD591" s="387"/>
    </row>
    <row r="592" spans="1:30" ht="16.2" thickBot="1" x14ac:dyDescent="0.35">
      <c r="A592" s="351" t="s">
        <v>1693</v>
      </c>
      <c r="B592" s="409" t="s">
        <v>6076</v>
      </c>
      <c r="C592" s="365" t="s">
        <v>6127</v>
      </c>
      <c r="D592" s="366" t="s">
        <v>6126</v>
      </c>
      <c r="E592" s="394" t="s">
        <v>4139</v>
      </c>
      <c r="F592" s="394" t="s">
        <v>7230</v>
      </c>
      <c r="G592" s="394" t="s">
        <v>7233</v>
      </c>
      <c r="H592" s="394" t="s">
        <v>7232</v>
      </c>
      <c r="I592" s="466">
        <v>300</v>
      </c>
      <c r="J592" s="471">
        <v>0.49</v>
      </c>
      <c r="K592" s="469">
        <v>3</v>
      </c>
      <c r="L592" s="384">
        <v>12</v>
      </c>
      <c r="M592" s="385" t="s">
        <v>8146</v>
      </c>
      <c r="N592" s="382" t="s">
        <v>9784</v>
      </c>
      <c r="O592" s="386">
        <v>900</v>
      </c>
      <c r="P592" s="387"/>
      <c r="Q592" s="387"/>
      <c r="R592" s="387"/>
      <c r="S592" s="387"/>
      <c r="T592" s="387"/>
      <c r="U592" s="387"/>
      <c r="V592" s="387"/>
      <c r="W592" s="387"/>
      <c r="X592" s="387"/>
      <c r="Y592" s="387"/>
      <c r="Z592" s="387"/>
      <c r="AA592" s="387"/>
      <c r="AB592" s="387"/>
      <c r="AC592" s="387"/>
      <c r="AD592" s="387"/>
    </row>
    <row r="593" spans="1:30" ht="16.2" thickBot="1" x14ac:dyDescent="0.35">
      <c r="A593" s="351" t="s">
        <v>8147</v>
      </c>
      <c r="B593" s="437" t="s">
        <v>6980</v>
      </c>
      <c r="C593" s="365" t="s">
        <v>6127</v>
      </c>
      <c r="D593" s="366" t="s">
        <v>6126</v>
      </c>
      <c r="E593" s="394" t="s">
        <v>4139</v>
      </c>
      <c r="F593" s="394" t="s">
        <v>7230</v>
      </c>
      <c r="G593" s="394" t="s">
        <v>7234</v>
      </c>
      <c r="H593" s="394" t="s">
        <v>7232</v>
      </c>
      <c r="I593" s="466">
        <v>300</v>
      </c>
      <c r="J593" s="471">
        <v>0.49</v>
      </c>
      <c r="K593" s="469">
        <v>2</v>
      </c>
      <c r="L593" s="384" t="s">
        <v>1775</v>
      </c>
      <c r="M593" s="385" t="s">
        <v>8148</v>
      </c>
      <c r="N593" s="382" t="s">
        <v>9790</v>
      </c>
      <c r="O593" s="386">
        <v>600</v>
      </c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  <c r="AA593" s="387"/>
      <c r="AB593" s="387"/>
      <c r="AC593" s="387"/>
      <c r="AD593" s="387"/>
    </row>
    <row r="594" spans="1:30" ht="16.2" thickBot="1" x14ac:dyDescent="0.35">
      <c r="A594" s="351" t="s">
        <v>8149</v>
      </c>
      <c r="B594" s="431" t="s">
        <v>6069</v>
      </c>
      <c r="C594" s="365" t="s">
        <v>6127</v>
      </c>
      <c r="D594" s="366" t="s">
        <v>6126</v>
      </c>
      <c r="E594" s="394" t="s">
        <v>4139</v>
      </c>
      <c r="F594" s="394" t="s">
        <v>7230</v>
      </c>
      <c r="G594" s="394" t="s">
        <v>7233</v>
      </c>
      <c r="H594" s="394" t="s">
        <v>7232</v>
      </c>
      <c r="I594" s="466">
        <v>300</v>
      </c>
      <c r="J594" s="471">
        <v>0.49</v>
      </c>
      <c r="K594" s="469">
        <v>4</v>
      </c>
      <c r="L594" s="384" t="s">
        <v>1775</v>
      </c>
      <c r="M594" s="385" t="s">
        <v>8150</v>
      </c>
      <c r="N594" s="382" t="s">
        <v>9787</v>
      </c>
      <c r="O594" s="383">
        <v>1.2</v>
      </c>
      <c r="P594" s="387"/>
      <c r="Q594" s="387"/>
      <c r="R594" s="387"/>
      <c r="S594" s="387"/>
      <c r="T594" s="387"/>
      <c r="U594" s="387"/>
      <c r="V594" s="387"/>
      <c r="W594" s="387"/>
      <c r="X594" s="387"/>
      <c r="Y594" s="387"/>
      <c r="Z594" s="387"/>
      <c r="AA594" s="387"/>
      <c r="AB594" s="387"/>
      <c r="AC594" s="387"/>
      <c r="AD594" s="387"/>
    </row>
    <row r="595" spans="1:30" ht="16.2" thickBot="1" x14ac:dyDescent="0.35">
      <c r="A595" s="351" t="s">
        <v>8149</v>
      </c>
      <c r="B595" s="431" t="s">
        <v>6069</v>
      </c>
      <c r="C595" s="365" t="s">
        <v>6127</v>
      </c>
      <c r="D595" s="366" t="s">
        <v>6126</v>
      </c>
      <c r="E595" s="394" t="s">
        <v>4139</v>
      </c>
      <c r="F595" s="394" t="s">
        <v>7230</v>
      </c>
      <c r="G595" s="394" t="s">
        <v>7234</v>
      </c>
      <c r="H595" s="394" t="s">
        <v>7232</v>
      </c>
      <c r="I595" s="466">
        <v>300</v>
      </c>
      <c r="J595" s="471">
        <v>0.49</v>
      </c>
      <c r="K595" s="469">
        <v>1</v>
      </c>
      <c r="L595" s="384" t="s">
        <v>1775</v>
      </c>
      <c r="M595" s="385" t="s">
        <v>8150</v>
      </c>
      <c r="N595" s="382" t="s">
        <v>9783</v>
      </c>
      <c r="O595" s="386">
        <v>300</v>
      </c>
      <c r="P595" s="387"/>
      <c r="Q595" s="387"/>
      <c r="R595" s="387"/>
      <c r="S595" s="387"/>
      <c r="T595" s="387"/>
      <c r="U595" s="387"/>
      <c r="V595" s="387"/>
      <c r="W595" s="387"/>
      <c r="X595" s="387"/>
      <c r="Y595" s="387"/>
      <c r="Z595" s="387"/>
      <c r="AA595" s="387"/>
      <c r="AB595" s="387"/>
      <c r="AC595" s="387"/>
      <c r="AD595" s="387"/>
    </row>
    <row r="596" spans="1:30" ht="16.2" thickBot="1" x14ac:dyDescent="0.35">
      <c r="A596" s="351" t="s">
        <v>8151</v>
      </c>
      <c r="B596" s="454" t="s">
        <v>9498</v>
      </c>
      <c r="C596" s="365" t="s">
        <v>6127</v>
      </c>
      <c r="D596" s="366" t="s">
        <v>6126</v>
      </c>
      <c r="E596" s="394" t="s">
        <v>4139</v>
      </c>
      <c r="F596" s="394" t="s">
        <v>7230</v>
      </c>
      <c r="G596" s="394" t="s">
        <v>7233</v>
      </c>
      <c r="H596" s="394" t="s">
        <v>7232</v>
      </c>
      <c r="I596" s="466">
        <v>500</v>
      </c>
      <c r="J596" s="471">
        <v>0.75</v>
      </c>
      <c r="K596" s="469">
        <v>1</v>
      </c>
      <c r="L596" s="384" t="s">
        <v>1775</v>
      </c>
      <c r="M596" s="385" t="s">
        <v>8153</v>
      </c>
      <c r="N596" s="382" t="s">
        <v>9800</v>
      </c>
      <c r="O596" s="386">
        <v>500</v>
      </c>
      <c r="P596" s="387"/>
      <c r="Q596" s="387"/>
      <c r="R596" s="387"/>
      <c r="S596" s="387"/>
      <c r="T596" s="387"/>
      <c r="U596" s="387"/>
      <c r="V596" s="387"/>
      <c r="W596" s="387"/>
      <c r="X596" s="387"/>
      <c r="Y596" s="387"/>
      <c r="Z596" s="387"/>
      <c r="AA596" s="387"/>
      <c r="AB596" s="387"/>
      <c r="AC596" s="387"/>
      <c r="AD596" s="387"/>
    </row>
    <row r="597" spans="1:30" ht="16.2" thickBot="1" x14ac:dyDescent="0.35">
      <c r="A597" s="351" t="s">
        <v>8154</v>
      </c>
      <c r="B597" s="416" t="s">
        <v>6064</v>
      </c>
      <c r="C597" s="365" t="s">
        <v>6127</v>
      </c>
      <c r="D597" s="366" t="s">
        <v>6126</v>
      </c>
      <c r="E597" s="394" t="s">
        <v>4139</v>
      </c>
      <c r="F597" s="394" t="s">
        <v>7230</v>
      </c>
      <c r="G597" s="394" t="s">
        <v>7233</v>
      </c>
      <c r="H597" s="394" t="s">
        <v>7232</v>
      </c>
      <c r="I597" s="466">
        <v>300</v>
      </c>
      <c r="J597" s="471">
        <v>0.49</v>
      </c>
      <c r="K597" s="469">
        <v>2</v>
      </c>
      <c r="L597" s="384" t="s">
        <v>1775</v>
      </c>
      <c r="M597" s="385" t="s">
        <v>8155</v>
      </c>
      <c r="N597" s="382" t="s">
        <v>9790</v>
      </c>
      <c r="O597" s="386">
        <v>600</v>
      </c>
      <c r="P597" s="387"/>
      <c r="Q597" s="387"/>
      <c r="R597" s="387"/>
      <c r="S597" s="387"/>
      <c r="T597" s="387"/>
      <c r="U597" s="387"/>
      <c r="V597" s="387"/>
      <c r="W597" s="387"/>
      <c r="X597" s="387"/>
      <c r="Y597" s="387"/>
      <c r="Z597" s="387"/>
      <c r="AA597" s="387"/>
      <c r="AB597" s="387"/>
      <c r="AC597" s="387"/>
      <c r="AD597" s="387"/>
    </row>
    <row r="598" spans="1:30" ht="16.2" thickBot="1" x14ac:dyDescent="0.35">
      <c r="A598" s="351" t="s">
        <v>8154</v>
      </c>
      <c r="B598" s="416" t="s">
        <v>6064</v>
      </c>
      <c r="C598" s="365" t="s">
        <v>6127</v>
      </c>
      <c r="D598" s="366" t="s">
        <v>6126</v>
      </c>
      <c r="E598" s="394" t="s">
        <v>4139</v>
      </c>
      <c r="F598" s="394" t="s">
        <v>7230</v>
      </c>
      <c r="G598" s="394" t="s">
        <v>7234</v>
      </c>
      <c r="H598" s="394" t="s">
        <v>7232</v>
      </c>
      <c r="I598" s="466">
        <v>300</v>
      </c>
      <c r="J598" s="471">
        <v>0.49</v>
      </c>
      <c r="K598" s="469">
        <v>1</v>
      </c>
      <c r="L598" s="384" t="s">
        <v>1775</v>
      </c>
      <c r="M598" s="385" t="s">
        <v>9574</v>
      </c>
      <c r="N598" s="382" t="s">
        <v>9783</v>
      </c>
      <c r="O598" s="386">
        <v>300</v>
      </c>
      <c r="P598" s="387"/>
      <c r="Q598" s="387"/>
      <c r="R598" s="387"/>
      <c r="S598" s="387"/>
      <c r="T598" s="387"/>
      <c r="U598" s="387"/>
      <c r="V598" s="387"/>
      <c r="W598" s="387"/>
      <c r="X598" s="387"/>
      <c r="Y598" s="387"/>
      <c r="Z598" s="387"/>
      <c r="AA598" s="387"/>
      <c r="AB598" s="387"/>
      <c r="AC598" s="387"/>
      <c r="AD598" s="387"/>
    </row>
    <row r="599" spans="1:30" ht="16.2" thickBot="1" x14ac:dyDescent="0.35">
      <c r="A599" s="351" t="s">
        <v>8156</v>
      </c>
      <c r="B599" s="420" t="s">
        <v>6089</v>
      </c>
      <c r="C599" s="365" t="s">
        <v>6127</v>
      </c>
      <c r="D599" s="366" t="s">
        <v>6126</v>
      </c>
      <c r="E599" s="394" t="s">
        <v>4139</v>
      </c>
      <c r="F599" s="394" t="s">
        <v>7230</v>
      </c>
      <c r="G599" s="394" t="s">
        <v>7233</v>
      </c>
      <c r="H599" s="394" t="s">
        <v>7232</v>
      </c>
      <c r="I599" s="466">
        <v>300</v>
      </c>
      <c r="J599" s="471">
        <v>0.49</v>
      </c>
      <c r="K599" s="469">
        <v>1</v>
      </c>
      <c r="L599" s="384" t="s">
        <v>1775</v>
      </c>
      <c r="M599" s="385" t="s">
        <v>8157</v>
      </c>
      <c r="N599" s="382" t="s">
        <v>9783</v>
      </c>
      <c r="O599" s="386">
        <v>300</v>
      </c>
      <c r="P599" s="387"/>
      <c r="Q599" s="387"/>
      <c r="R599" s="387"/>
      <c r="S599" s="387"/>
      <c r="T599" s="387"/>
      <c r="U599" s="387"/>
      <c r="V599" s="387"/>
      <c r="W599" s="387"/>
      <c r="X599" s="387"/>
      <c r="Y599" s="387"/>
      <c r="Z599" s="387"/>
      <c r="AA599" s="387"/>
      <c r="AB599" s="387"/>
      <c r="AC599" s="387"/>
      <c r="AD599" s="387"/>
    </row>
    <row r="600" spans="1:30" ht="16.2" thickBot="1" x14ac:dyDescent="0.35">
      <c r="A600" s="351" t="s">
        <v>8156</v>
      </c>
      <c r="B600" s="420" t="s">
        <v>6089</v>
      </c>
      <c r="C600" s="365" t="s">
        <v>6127</v>
      </c>
      <c r="D600" s="366" t="s">
        <v>6126</v>
      </c>
      <c r="E600" s="394" t="s">
        <v>4139</v>
      </c>
      <c r="F600" s="394" t="s">
        <v>7230</v>
      </c>
      <c r="G600" s="394" t="s">
        <v>7234</v>
      </c>
      <c r="H600" s="394" t="s">
        <v>7232</v>
      </c>
      <c r="I600" s="466">
        <v>300</v>
      </c>
      <c r="J600" s="471">
        <v>0.49</v>
      </c>
      <c r="K600" s="469">
        <v>1</v>
      </c>
      <c r="L600" s="384" t="s">
        <v>1775</v>
      </c>
      <c r="M600" s="385" t="s">
        <v>8157</v>
      </c>
      <c r="N600" s="382" t="s">
        <v>9783</v>
      </c>
      <c r="O600" s="386">
        <v>300</v>
      </c>
      <c r="P600" s="387"/>
      <c r="Q600" s="387"/>
      <c r="R600" s="387"/>
      <c r="S600" s="387"/>
      <c r="T600" s="387"/>
      <c r="U600" s="387"/>
      <c r="V600" s="387"/>
      <c r="W600" s="387"/>
      <c r="X600" s="387"/>
      <c r="Y600" s="387"/>
      <c r="Z600" s="387"/>
      <c r="AA600" s="387"/>
      <c r="AB600" s="387"/>
      <c r="AC600" s="387"/>
      <c r="AD600" s="387"/>
    </row>
    <row r="601" spans="1:30" ht="16.2" thickBot="1" x14ac:dyDescent="0.35">
      <c r="A601" s="351" t="s">
        <v>2468</v>
      </c>
      <c r="B601" s="420" t="s">
        <v>6089</v>
      </c>
      <c r="C601" s="365" t="s">
        <v>6127</v>
      </c>
      <c r="D601" s="366" t="s">
        <v>6126</v>
      </c>
      <c r="E601" s="394" t="s">
        <v>4139</v>
      </c>
      <c r="F601" s="394" t="s">
        <v>7230</v>
      </c>
      <c r="G601" s="394" t="s">
        <v>7234</v>
      </c>
      <c r="H601" s="394" t="s">
        <v>7232</v>
      </c>
      <c r="I601" s="466">
        <v>300</v>
      </c>
      <c r="J601" s="471">
        <v>0.49</v>
      </c>
      <c r="K601" s="469">
        <v>1</v>
      </c>
      <c r="L601" s="384" t="s">
        <v>1775</v>
      </c>
      <c r="M601" s="385" t="s">
        <v>8158</v>
      </c>
      <c r="N601" s="382" t="s">
        <v>9783</v>
      </c>
      <c r="O601" s="386">
        <v>300</v>
      </c>
      <c r="P601" s="387"/>
      <c r="Q601" s="387"/>
      <c r="R601" s="387"/>
      <c r="S601" s="387"/>
      <c r="T601" s="387"/>
      <c r="U601" s="387"/>
      <c r="V601" s="387"/>
      <c r="W601" s="387"/>
      <c r="X601" s="387"/>
      <c r="Y601" s="387"/>
      <c r="Z601" s="387"/>
      <c r="AA601" s="387"/>
      <c r="AB601" s="387"/>
      <c r="AC601" s="387"/>
      <c r="AD601" s="387"/>
    </row>
    <row r="602" spans="1:30" ht="16.2" thickBot="1" x14ac:dyDescent="0.35">
      <c r="A602" s="351" t="s">
        <v>2468</v>
      </c>
      <c r="B602" s="420" t="s">
        <v>6089</v>
      </c>
      <c r="C602" s="365" t="s">
        <v>6127</v>
      </c>
      <c r="D602" s="366" t="s">
        <v>6126</v>
      </c>
      <c r="E602" s="394" t="s">
        <v>4139</v>
      </c>
      <c r="F602" s="394" t="s">
        <v>7230</v>
      </c>
      <c r="G602" s="394" t="s">
        <v>7239</v>
      </c>
      <c r="H602" s="394" t="s">
        <v>7232</v>
      </c>
      <c r="I602" s="466">
        <v>300</v>
      </c>
      <c r="J602" s="471">
        <v>0.49</v>
      </c>
      <c r="K602" s="469">
        <v>1</v>
      </c>
      <c r="L602" s="384" t="s">
        <v>1775</v>
      </c>
      <c r="M602" s="385" t="s">
        <v>8158</v>
      </c>
      <c r="N602" s="382" t="s">
        <v>9783</v>
      </c>
      <c r="O602" s="386">
        <v>300</v>
      </c>
      <c r="P602" s="387"/>
      <c r="Q602" s="387"/>
      <c r="R602" s="387"/>
      <c r="S602" s="387"/>
      <c r="T602" s="387"/>
      <c r="U602" s="387"/>
      <c r="V602" s="387"/>
      <c r="W602" s="387"/>
      <c r="X602" s="387"/>
      <c r="Y602" s="387"/>
      <c r="Z602" s="387"/>
      <c r="AA602" s="387"/>
      <c r="AB602" s="387"/>
      <c r="AC602" s="387"/>
      <c r="AD602" s="387"/>
    </row>
    <row r="603" spans="1:30" ht="16.2" thickBot="1" x14ac:dyDescent="0.35">
      <c r="A603" s="351" t="s">
        <v>8159</v>
      </c>
      <c r="B603" s="365" t="s">
        <v>6973</v>
      </c>
      <c r="C603" s="365" t="s">
        <v>6127</v>
      </c>
      <c r="D603" s="366" t="s">
        <v>6126</v>
      </c>
      <c r="E603" s="394" t="s">
        <v>4139</v>
      </c>
      <c r="F603" s="394" t="s">
        <v>9544</v>
      </c>
      <c r="G603" s="394" t="s">
        <v>7233</v>
      </c>
      <c r="H603" s="394" t="s">
        <v>7232</v>
      </c>
      <c r="I603" s="466">
        <v>300</v>
      </c>
      <c r="J603" s="471">
        <v>0.49</v>
      </c>
      <c r="K603" s="469">
        <v>1</v>
      </c>
      <c r="L603" s="384" t="s">
        <v>1775</v>
      </c>
      <c r="M603" s="385" t="s">
        <v>8160</v>
      </c>
      <c r="N603" s="382" t="s">
        <v>9783</v>
      </c>
      <c r="O603" s="386">
        <v>300</v>
      </c>
      <c r="P603" s="387"/>
      <c r="Q603" s="387"/>
      <c r="R603" s="387"/>
      <c r="S603" s="387"/>
      <c r="T603" s="387"/>
      <c r="U603" s="387"/>
      <c r="V603" s="387"/>
      <c r="W603" s="387"/>
      <c r="X603" s="387"/>
      <c r="Y603" s="387"/>
      <c r="Z603" s="387"/>
      <c r="AA603" s="387"/>
      <c r="AB603" s="387"/>
      <c r="AC603" s="387"/>
      <c r="AD603" s="387"/>
    </row>
    <row r="604" spans="1:30" ht="16.2" thickBot="1" x14ac:dyDescent="0.35">
      <c r="A604" s="351" t="s">
        <v>8161</v>
      </c>
      <c r="B604" s="421" t="s">
        <v>7111</v>
      </c>
      <c r="C604" s="365" t="s">
        <v>6127</v>
      </c>
      <c r="D604" s="366" t="s">
        <v>6126</v>
      </c>
      <c r="E604" s="394" t="s">
        <v>4139</v>
      </c>
      <c r="F604" s="394" t="s">
        <v>7230</v>
      </c>
      <c r="G604" s="394" t="s">
        <v>7233</v>
      </c>
      <c r="H604" s="394" t="s">
        <v>7232</v>
      </c>
      <c r="I604" s="466">
        <v>300</v>
      </c>
      <c r="J604" s="471">
        <v>0.49</v>
      </c>
      <c r="K604" s="469">
        <v>1</v>
      </c>
      <c r="L604" s="384" t="s">
        <v>1775</v>
      </c>
      <c r="M604" s="385" t="s">
        <v>8162</v>
      </c>
      <c r="N604" s="382" t="s">
        <v>9783</v>
      </c>
      <c r="O604" s="386">
        <v>300</v>
      </c>
      <c r="P604" s="387"/>
      <c r="Q604" s="387"/>
      <c r="R604" s="387"/>
      <c r="S604" s="387"/>
      <c r="T604" s="387"/>
      <c r="U604" s="387"/>
      <c r="V604" s="387"/>
      <c r="W604" s="387"/>
      <c r="X604" s="387"/>
      <c r="Y604" s="387"/>
      <c r="Z604" s="387"/>
      <c r="AA604" s="387"/>
      <c r="AB604" s="387"/>
      <c r="AC604" s="387"/>
      <c r="AD604" s="387"/>
    </row>
    <row r="605" spans="1:30" ht="16.2" thickBot="1" x14ac:dyDescent="0.35">
      <c r="A605" s="351" t="s">
        <v>8163</v>
      </c>
      <c r="B605" s="401" t="s">
        <v>5945</v>
      </c>
      <c r="C605" s="365" t="s">
        <v>6127</v>
      </c>
      <c r="D605" s="366" t="s">
        <v>6126</v>
      </c>
      <c r="E605" s="394" t="s">
        <v>4139</v>
      </c>
      <c r="F605" s="394" t="s">
        <v>7230</v>
      </c>
      <c r="G605" s="394" t="s">
        <v>7234</v>
      </c>
      <c r="H605" s="394" t="s">
        <v>7232</v>
      </c>
      <c r="I605" s="466">
        <v>300</v>
      </c>
      <c r="J605" s="471">
        <v>0.49</v>
      </c>
      <c r="K605" s="469">
        <v>1</v>
      </c>
      <c r="L605" s="384" t="s">
        <v>1775</v>
      </c>
      <c r="M605" s="385" t="s">
        <v>8164</v>
      </c>
      <c r="N605" s="382" t="s">
        <v>9783</v>
      </c>
      <c r="O605" s="386">
        <v>300</v>
      </c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  <c r="AA605" s="387"/>
      <c r="AB605" s="387"/>
      <c r="AC605" s="387"/>
      <c r="AD605" s="387"/>
    </row>
    <row r="606" spans="1:30" ht="16.2" thickBot="1" x14ac:dyDescent="0.35">
      <c r="A606" s="351" t="s">
        <v>8165</v>
      </c>
      <c r="B606" s="411" t="s">
        <v>6977</v>
      </c>
      <c r="C606" s="365" t="s">
        <v>6127</v>
      </c>
      <c r="D606" s="366" t="s">
        <v>6126</v>
      </c>
      <c r="E606" s="394" t="s">
        <v>4139</v>
      </c>
      <c r="F606" s="394" t="s">
        <v>9544</v>
      </c>
      <c r="G606" s="394" t="s">
        <v>7233</v>
      </c>
      <c r="H606" s="394" t="s">
        <v>7232</v>
      </c>
      <c r="I606" s="466">
        <v>300</v>
      </c>
      <c r="J606" s="471">
        <v>0.49</v>
      </c>
      <c r="K606" s="469">
        <v>1</v>
      </c>
      <c r="L606" s="384" t="s">
        <v>1775</v>
      </c>
      <c r="M606" s="385" t="s">
        <v>8166</v>
      </c>
      <c r="N606" s="382" t="s">
        <v>9783</v>
      </c>
      <c r="O606" s="386">
        <v>300</v>
      </c>
      <c r="P606" s="387"/>
      <c r="Q606" s="387"/>
      <c r="R606" s="387"/>
      <c r="S606" s="387"/>
      <c r="T606" s="387"/>
      <c r="U606" s="387"/>
      <c r="V606" s="387"/>
      <c r="W606" s="387"/>
      <c r="X606" s="387"/>
      <c r="Y606" s="387"/>
      <c r="Z606" s="387"/>
      <c r="AA606" s="387"/>
      <c r="AB606" s="387"/>
      <c r="AC606" s="387"/>
      <c r="AD606" s="387"/>
    </row>
    <row r="607" spans="1:30" ht="16.2" thickBot="1" x14ac:dyDescent="0.35">
      <c r="A607" s="351" t="s">
        <v>8167</v>
      </c>
      <c r="B607" s="403" t="s">
        <v>6880</v>
      </c>
      <c r="C607" s="365" t="s">
        <v>6127</v>
      </c>
      <c r="D607" s="366" t="s">
        <v>6126</v>
      </c>
      <c r="E607" s="394" t="s">
        <v>4139</v>
      </c>
      <c r="F607" s="394" t="s">
        <v>7230</v>
      </c>
      <c r="G607" s="394" t="s">
        <v>7233</v>
      </c>
      <c r="H607" s="394" t="s">
        <v>7232</v>
      </c>
      <c r="I607" s="466">
        <v>300</v>
      </c>
      <c r="J607" s="471">
        <v>0.49</v>
      </c>
      <c r="K607" s="469">
        <v>1</v>
      </c>
      <c r="L607" s="384" t="s">
        <v>1775</v>
      </c>
      <c r="M607" s="385" t="s">
        <v>8168</v>
      </c>
      <c r="N607" s="382" t="s">
        <v>9783</v>
      </c>
      <c r="O607" s="386">
        <v>300</v>
      </c>
      <c r="P607" s="387"/>
      <c r="Q607" s="387"/>
      <c r="R607" s="387"/>
      <c r="S607" s="387"/>
      <c r="T607" s="387"/>
      <c r="U607" s="387"/>
      <c r="V607" s="387"/>
      <c r="W607" s="387"/>
      <c r="X607" s="387"/>
      <c r="Y607" s="387"/>
      <c r="Z607" s="387"/>
      <c r="AA607" s="387"/>
      <c r="AB607" s="387"/>
      <c r="AC607" s="387"/>
      <c r="AD607" s="387"/>
    </row>
    <row r="608" spans="1:30" ht="16.2" thickBot="1" x14ac:dyDescent="0.35">
      <c r="A608" s="351" t="s">
        <v>8169</v>
      </c>
      <c r="B608" s="404" t="s">
        <v>6073</v>
      </c>
      <c r="C608" s="365" t="s">
        <v>6127</v>
      </c>
      <c r="D608" s="366" t="s">
        <v>6126</v>
      </c>
      <c r="E608" s="394" t="s">
        <v>4139</v>
      </c>
      <c r="F608" s="394" t="s">
        <v>7230</v>
      </c>
      <c r="G608" s="394" t="s">
        <v>7234</v>
      </c>
      <c r="H608" s="394" t="s">
        <v>7232</v>
      </c>
      <c r="I608" s="466">
        <v>300</v>
      </c>
      <c r="J608" s="471">
        <v>0.49</v>
      </c>
      <c r="K608" s="469">
        <v>3</v>
      </c>
      <c r="L608" s="384" t="s">
        <v>1775</v>
      </c>
      <c r="M608" s="385" t="s">
        <v>8170</v>
      </c>
      <c r="N608" s="382" t="s">
        <v>9784</v>
      </c>
      <c r="O608" s="386">
        <v>900</v>
      </c>
      <c r="P608" s="387"/>
      <c r="Q608" s="387"/>
      <c r="R608" s="387"/>
      <c r="S608" s="387"/>
      <c r="T608" s="387"/>
      <c r="U608" s="387"/>
      <c r="V608" s="387"/>
      <c r="W608" s="387"/>
      <c r="X608" s="387"/>
      <c r="Y608" s="387"/>
      <c r="Z608" s="387"/>
      <c r="AA608" s="387"/>
      <c r="AB608" s="387"/>
      <c r="AC608" s="387"/>
      <c r="AD608" s="387"/>
    </row>
    <row r="609" spans="1:30" ht="16.2" thickBot="1" x14ac:dyDescent="0.35">
      <c r="A609" s="351" t="s">
        <v>8171</v>
      </c>
      <c r="B609" s="425" t="s">
        <v>6970</v>
      </c>
      <c r="C609" s="365" t="s">
        <v>6127</v>
      </c>
      <c r="D609" s="366" t="s">
        <v>6126</v>
      </c>
      <c r="E609" s="394" t="s">
        <v>4139</v>
      </c>
      <c r="F609" s="394" t="s">
        <v>7230</v>
      </c>
      <c r="G609" s="394" t="s">
        <v>7234</v>
      </c>
      <c r="H609" s="394" t="s">
        <v>7232</v>
      </c>
      <c r="I609" s="466">
        <v>300</v>
      </c>
      <c r="J609" s="471">
        <v>0.49</v>
      </c>
      <c r="K609" s="469">
        <v>1</v>
      </c>
      <c r="L609" s="384" t="s">
        <v>1775</v>
      </c>
      <c r="M609" s="385" t="s">
        <v>8172</v>
      </c>
      <c r="N609" s="382" t="s">
        <v>9783</v>
      </c>
      <c r="O609" s="386">
        <v>300</v>
      </c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  <c r="AA609" s="387"/>
      <c r="AB609" s="387"/>
      <c r="AC609" s="387"/>
      <c r="AD609" s="387"/>
    </row>
    <row r="610" spans="1:30" ht="16.2" thickBot="1" x14ac:dyDescent="0.35">
      <c r="A610" s="351" t="s">
        <v>8173</v>
      </c>
      <c r="B610" s="413" t="s">
        <v>7171</v>
      </c>
      <c r="C610" s="365" t="s">
        <v>6127</v>
      </c>
      <c r="D610" s="366" t="s">
        <v>6126</v>
      </c>
      <c r="E610" s="394" t="s">
        <v>4139</v>
      </c>
      <c r="F610" s="394" t="s">
        <v>7230</v>
      </c>
      <c r="G610" s="394" t="s">
        <v>7233</v>
      </c>
      <c r="H610" s="394" t="s">
        <v>7232</v>
      </c>
      <c r="I610" s="466">
        <v>300</v>
      </c>
      <c r="J610" s="471">
        <v>0.49</v>
      </c>
      <c r="K610" s="469">
        <v>1</v>
      </c>
      <c r="L610" s="384" t="s">
        <v>1775</v>
      </c>
      <c r="M610" s="385" t="s">
        <v>8174</v>
      </c>
      <c r="N610" s="382" t="s">
        <v>9783</v>
      </c>
      <c r="O610" s="386">
        <v>300</v>
      </c>
      <c r="P610" s="387"/>
      <c r="Q610" s="387"/>
      <c r="R610" s="387"/>
      <c r="S610" s="387"/>
      <c r="T610" s="387"/>
      <c r="U610" s="387"/>
      <c r="V610" s="387"/>
      <c r="W610" s="387"/>
      <c r="X610" s="387"/>
      <c r="Y610" s="387"/>
      <c r="Z610" s="387"/>
      <c r="AA610" s="387"/>
      <c r="AB610" s="387"/>
      <c r="AC610" s="387"/>
      <c r="AD610" s="387"/>
    </row>
    <row r="611" spans="1:30" ht="16.2" thickBot="1" x14ac:dyDescent="0.35">
      <c r="A611" s="351" t="s">
        <v>8175</v>
      </c>
      <c r="B611" s="427" t="s">
        <v>1102</v>
      </c>
      <c r="C611" s="365" t="s">
        <v>6127</v>
      </c>
      <c r="D611" s="366" t="s">
        <v>6126</v>
      </c>
      <c r="E611" s="394" t="s">
        <v>4139</v>
      </c>
      <c r="F611" s="394" t="s">
        <v>7230</v>
      </c>
      <c r="G611" s="394" t="s">
        <v>7233</v>
      </c>
      <c r="H611" s="394" t="s">
        <v>7232</v>
      </c>
      <c r="I611" s="466">
        <v>300</v>
      </c>
      <c r="J611" s="471">
        <v>0.49</v>
      </c>
      <c r="K611" s="469">
        <v>1</v>
      </c>
      <c r="L611" s="384" t="s">
        <v>1776</v>
      </c>
      <c r="M611" s="385" t="s">
        <v>8176</v>
      </c>
      <c r="N611" s="382" t="s">
        <v>9783</v>
      </c>
      <c r="O611" s="386">
        <v>300</v>
      </c>
      <c r="P611" s="387"/>
      <c r="Q611" s="387"/>
      <c r="R611" s="387"/>
      <c r="S611" s="387"/>
      <c r="T611" s="387"/>
      <c r="U611" s="387"/>
      <c r="V611" s="387"/>
      <c r="W611" s="387"/>
      <c r="X611" s="387"/>
      <c r="Y611" s="387"/>
      <c r="Z611" s="387"/>
      <c r="AA611" s="387"/>
      <c r="AB611" s="387"/>
      <c r="AC611" s="387"/>
      <c r="AD611" s="387"/>
    </row>
    <row r="612" spans="1:30" ht="16.2" thickBot="1" x14ac:dyDescent="0.35">
      <c r="A612" s="351" t="s">
        <v>8177</v>
      </c>
      <c r="B612" s="393" t="s">
        <v>6067</v>
      </c>
      <c r="C612" s="365" t="s">
        <v>6127</v>
      </c>
      <c r="D612" s="366" t="s">
        <v>6126</v>
      </c>
      <c r="E612" s="394" t="s">
        <v>4139</v>
      </c>
      <c r="F612" s="394" t="s">
        <v>7230</v>
      </c>
      <c r="G612" s="394" t="s">
        <v>7233</v>
      </c>
      <c r="H612" s="394" t="s">
        <v>7232</v>
      </c>
      <c r="I612" s="466">
        <v>300</v>
      </c>
      <c r="J612" s="471">
        <v>0.49</v>
      </c>
      <c r="K612" s="469">
        <v>2</v>
      </c>
      <c r="L612" s="384" t="s">
        <v>1776</v>
      </c>
      <c r="M612" s="385" t="s">
        <v>8178</v>
      </c>
      <c r="N612" s="382" t="s">
        <v>9790</v>
      </c>
      <c r="O612" s="386">
        <v>600</v>
      </c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  <c r="AA612" s="387"/>
      <c r="AB612" s="387"/>
      <c r="AC612" s="387"/>
      <c r="AD612" s="387"/>
    </row>
    <row r="613" spans="1:30" ht="16.2" thickBot="1" x14ac:dyDescent="0.35">
      <c r="A613" s="351" t="s">
        <v>8177</v>
      </c>
      <c r="B613" s="393" t="s">
        <v>6067</v>
      </c>
      <c r="C613" s="365" t="s">
        <v>6127</v>
      </c>
      <c r="D613" s="366" t="s">
        <v>6126</v>
      </c>
      <c r="E613" s="394" t="s">
        <v>4139</v>
      </c>
      <c r="F613" s="394" t="s">
        <v>7230</v>
      </c>
      <c r="G613" s="394" t="s">
        <v>7234</v>
      </c>
      <c r="H613" s="394" t="s">
        <v>7232</v>
      </c>
      <c r="I613" s="466">
        <v>300</v>
      </c>
      <c r="J613" s="471">
        <v>0.49</v>
      </c>
      <c r="K613" s="469">
        <v>2</v>
      </c>
      <c r="L613" s="384" t="s">
        <v>1776</v>
      </c>
      <c r="M613" s="385" t="s">
        <v>8178</v>
      </c>
      <c r="N613" s="382" t="s">
        <v>9790</v>
      </c>
      <c r="O613" s="386">
        <v>600</v>
      </c>
      <c r="P613" s="387"/>
      <c r="Q613" s="387"/>
      <c r="R613" s="387"/>
      <c r="S613" s="387"/>
      <c r="T613" s="387"/>
      <c r="U613" s="387"/>
      <c r="V613" s="387"/>
      <c r="W613" s="387"/>
      <c r="X613" s="387"/>
      <c r="Y613" s="387"/>
      <c r="Z613" s="387"/>
      <c r="AA613" s="387"/>
      <c r="AB613" s="387"/>
      <c r="AC613" s="387"/>
      <c r="AD613" s="387"/>
    </row>
    <row r="614" spans="1:30" ht="16.2" thickBot="1" x14ac:dyDescent="0.35">
      <c r="A614" s="351" t="s">
        <v>8175</v>
      </c>
      <c r="B614" s="401" t="s">
        <v>5945</v>
      </c>
      <c r="C614" s="365" t="s">
        <v>6127</v>
      </c>
      <c r="D614" s="366" t="s">
        <v>6126</v>
      </c>
      <c r="E614" s="394" t="s">
        <v>4139</v>
      </c>
      <c r="F614" s="394" t="s">
        <v>7230</v>
      </c>
      <c r="G614" s="394" t="s">
        <v>7234</v>
      </c>
      <c r="H614" s="394" t="s">
        <v>7232</v>
      </c>
      <c r="I614" s="466">
        <v>300</v>
      </c>
      <c r="J614" s="471">
        <v>0.49</v>
      </c>
      <c r="K614" s="469">
        <v>1</v>
      </c>
      <c r="L614" s="384" t="s">
        <v>1776</v>
      </c>
      <c r="M614" s="385" t="s">
        <v>8179</v>
      </c>
      <c r="N614" s="382" t="s">
        <v>9783</v>
      </c>
      <c r="O614" s="386">
        <v>300</v>
      </c>
      <c r="P614" s="387"/>
      <c r="Q614" s="387"/>
      <c r="R614" s="387"/>
      <c r="S614" s="387"/>
      <c r="T614" s="387"/>
      <c r="U614" s="387"/>
      <c r="V614" s="387"/>
      <c r="W614" s="387"/>
      <c r="X614" s="387"/>
      <c r="Y614" s="387"/>
      <c r="Z614" s="387"/>
      <c r="AA614" s="387"/>
      <c r="AB614" s="387"/>
      <c r="AC614" s="387"/>
      <c r="AD614" s="387"/>
    </row>
    <row r="615" spans="1:30" ht="16.2" thickBot="1" x14ac:dyDescent="0.35">
      <c r="A615" s="351" t="s">
        <v>9575</v>
      </c>
      <c r="B615" s="407" t="s">
        <v>1101</v>
      </c>
      <c r="C615" s="365" t="s">
        <v>6129</v>
      </c>
      <c r="D615" s="366" t="s">
        <v>6126</v>
      </c>
      <c r="E615" s="394" t="s">
        <v>4139</v>
      </c>
      <c r="F615" s="394" t="s">
        <v>7230</v>
      </c>
      <c r="G615" s="394" t="s">
        <v>7234</v>
      </c>
      <c r="H615" s="394" t="s">
        <v>7232</v>
      </c>
      <c r="I615" s="466">
        <v>300</v>
      </c>
      <c r="J615" s="471">
        <v>0.49</v>
      </c>
      <c r="K615" s="469">
        <v>2</v>
      </c>
      <c r="L615" s="384">
        <v>1</v>
      </c>
      <c r="M615" s="385" t="s">
        <v>9576</v>
      </c>
      <c r="N615" s="382" t="s">
        <v>9790</v>
      </c>
      <c r="O615" s="386">
        <v>600</v>
      </c>
      <c r="P615" s="387"/>
      <c r="Q615" s="387"/>
      <c r="R615" s="387"/>
      <c r="S615" s="387"/>
      <c r="T615" s="387"/>
      <c r="U615" s="387"/>
      <c r="V615" s="387"/>
      <c r="W615" s="387"/>
      <c r="X615" s="387"/>
      <c r="Y615" s="387"/>
      <c r="Z615" s="387"/>
      <c r="AA615" s="387"/>
      <c r="AB615" s="387"/>
      <c r="AC615" s="387"/>
      <c r="AD615" s="387"/>
    </row>
    <row r="616" spans="1:30" ht="16.2" thickBot="1" x14ac:dyDescent="0.35">
      <c r="A616" s="351" t="s">
        <v>8180</v>
      </c>
      <c r="B616" s="398" t="s">
        <v>6082</v>
      </c>
      <c r="C616" s="365" t="s">
        <v>6129</v>
      </c>
      <c r="D616" s="366" t="s">
        <v>6126</v>
      </c>
      <c r="E616" s="394" t="s">
        <v>4139</v>
      </c>
      <c r="F616" s="394" t="s">
        <v>7230</v>
      </c>
      <c r="G616" s="394" t="s">
        <v>7234</v>
      </c>
      <c r="H616" s="394" t="s">
        <v>7232</v>
      </c>
      <c r="I616" s="466">
        <v>300</v>
      </c>
      <c r="J616" s="471">
        <v>0.49</v>
      </c>
      <c r="K616" s="469">
        <v>1</v>
      </c>
      <c r="L616" s="384">
        <v>1</v>
      </c>
      <c r="M616" s="385" t="s">
        <v>8181</v>
      </c>
      <c r="N616" s="382" t="s">
        <v>9783</v>
      </c>
      <c r="O616" s="386">
        <v>300</v>
      </c>
      <c r="P616" s="387"/>
      <c r="Q616" s="387"/>
      <c r="R616" s="387"/>
      <c r="S616" s="387"/>
      <c r="T616" s="387"/>
      <c r="U616" s="387"/>
      <c r="V616" s="387"/>
      <c r="W616" s="387"/>
      <c r="X616" s="387"/>
      <c r="Y616" s="387"/>
      <c r="Z616" s="387"/>
      <c r="AA616" s="387"/>
      <c r="AB616" s="387"/>
      <c r="AC616" s="387"/>
      <c r="AD616" s="387"/>
    </row>
    <row r="617" spans="1:30" ht="16.2" thickBot="1" x14ac:dyDescent="0.35">
      <c r="A617" s="351" t="s">
        <v>8182</v>
      </c>
      <c r="B617" s="393" t="s">
        <v>6067</v>
      </c>
      <c r="C617" s="365" t="s">
        <v>6129</v>
      </c>
      <c r="D617" s="366" t="s">
        <v>6126</v>
      </c>
      <c r="E617" s="394" t="s">
        <v>4139</v>
      </c>
      <c r="F617" s="394" t="s">
        <v>7230</v>
      </c>
      <c r="G617" s="394" t="s">
        <v>7233</v>
      </c>
      <c r="H617" s="394" t="s">
        <v>7232</v>
      </c>
      <c r="I617" s="466">
        <v>300</v>
      </c>
      <c r="J617" s="471">
        <v>0.49</v>
      </c>
      <c r="K617" s="469">
        <v>2</v>
      </c>
      <c r="L617" s="384">
        <v>1</v>
      </c>
      <c r="M617" s="385" t="s">
        <v>8183</v>
      </c>
      <c r="N617" s="382" t="s">
        <v>9790</v>
      </c>
      <c r="O617" s="386">
        <v>600</v>
      </c>
      <c r="P617" s="387"/>
      <c r="Q617" s="387"/>
      <c r="R617" s="387"/>
      <c r="S617" s="387"/>
      <c r="T617" s="387"/>
      <c r="U617" s="387"/>
      <c r="V617" s="387"/>
      <c r="W617" s="387"/>
      <c r="X617" s="387"/>
      <c r="Y617" s="387"/>
      <c r="Z617" s="387"/>
      <c r="AA617" s="387"/>
      <c r="AB617" s="387"/>
      <c r="AC617" s="387"/>
      <c r="AD617" s="387"/>
    </row>
    <row r="618" spans="1:30" ht="16.2" thickBot="1" x14ac:dyDescent="0.35">
      <c r="A618" s="351" t="s">
        <v>8184</v>
      </c>
      <c r="B618" s="393" t="s">
        <v>6067</v>
      </c>
      <c r="C618" s="365" t="s">
        <v>6129</v>
      </c>
      <c r="D618" s="366" t="s">
        <v>6126</v>
      </c>
      <c r="E618" s="394" t="s">
        <v>4139</v>
      </c>
      <c r="F618" s="394" t="s">
        <v>7230</v>
      </c>
      <c r="G618" s="394" t="s">
        <v>7234</v>
      </c>
      <c r="H618" s="394" t="s">
        <v>7232</v>
      </c>
      <c r="I618" s="466">
        <v>500</v>
      </c>
      <c r="J618" s="471">
        <v>0.75</v>
      </c>
      <c r="K618" s="469">
        <v>1</v>
      </c>
      <c r="L618" s="384">
        <v>1</v>
      </c>
      <c r="M618" s="385" t="s">
        <v>8185</v>
      </c>
      <c r="N618" s="382" t="s">
        <v>9800</v>
      </c>
      <c r="O618" s="386">
        <v>500</v>
      </c>
      <c r="P618" s="387"/>
      <c r="Q618" s="387"/>
      <c r="R618" s="387"/>
      <c r="S618" s="387"/>
      <c r="T618" s="387"/>
      <c r="U618" s="387"/>
      <c r="V618" s="387"/>
      <c r="W618" s="387"/>
      <c r="X618" s="387"/>
      <c r="Y618" s="387"/>
      <c r="Z618" s="387"/>
      <c r="AA618" s="387"/>
      <c r="AB618" s="387"/>
      <c r="AC618" s="387"/>
      <c r="AD618" s="387"/>
    </row>
    <row r="619" spans="1:30" ht="16.2" thickBot="1" x14ac:dyDescent="0.35">
      <c r="A619" s="351" t="s">
        <v>8186</v>
      </c>
      <c r="B619" s="455" t="s">
        <v>8187</v>
      </c>
      <c r="C619" s="365" t="s">
        <v>6129</v>
      </c>
      <c r="D619" s="366" t="s">
        <v>6126</v>
      </c>
      <c r="E619" s="394" t="s">
        <v>4139</v>
      </c>
      <c r="F619" s="394" t="s">
        <v>7230</v>
      </c>
      <c r="G619" s="394" t="s">
        <v>7233</v>
      </c>
      <c r="H619" s="394" t="s">
        <v>7232</v>
      </c>
      <c r="I619" s="466">
        <v>300</v>
      </c>
      <c r="J619" s="471">
        <v>0.49</v>
      </c>
      <c r="K619" s="469">
        <v>1</v>
      </c>
      <c r="L619" s="384">
        <v>1</v>
      </c>
      <c r="M619" s="385" t="s">
        <v>8188</v>
      </c>
      <c r="N619" s="382" t="s">
        <v>9783</v>
      </c>
      <c r="O619" s="386">
        <v>300</v>
      </c>
      <c r="P619" s="387"/>
      <c r="Q619" s="387"/>
      <c r="R619" s="387"/>
      <c r="S619" s="387"/>
      <c r="T619" s="387"/>
      <c r="U619" s="387"/>
      <c r="V619" s="387"/>
      <c r="W619" s="387"/>
      <c r="X619" s="387"/>
      <c r="Y619" s="387"/>
      <c r="Z619" s="387"/>
      <c r="AA619" s="387"/>
      <c r="AB619" s="387"/>
      <c r="AC619" s="387"/>
      <c r="AD619" s="387"/>
    </row>
    <row r="620" spans="1:30" ht="16.2" thickBot="1" x14ac:dyDescent="0.35">
      <c r="A620" s="351" t="s">
        <v>586</v>
      </c>
      <c r="B620" s="398" t="s">
        <v>6871</v>
      </c>
      <c r="C620" s="365" t="s">
        <v>6129</v>
      </c>
      <c r="D620" s="366" t="s">
        <v>6126</v>
      </c>
      <c r="E620" s="394" t="s">
        <v>4139</v>
      </c>
      <c r="F620" s="394" t="s">
        <v>7230</v>
      </c>
      <c r="G620" s="394" t="s">
        <v>7233</v>
      </c>
      <c r="H620" s="394" t="s">
        <v>7232</v>
      </c>
      <c r="I620" s="466">
        <v>300</v>
      </c>
      <c r="J620" s="471">
        <v>0.99</v>
      </c>
      <c r="K620" s="469">
        <v>6</v>
      </c>
      <c r="L620" s="384">
        <v>1</v>
      </c>
      <c r="M620" s="385" t="s">
        <v>585</v>
      </c>
      <c r="N620" s="382" t="s">
        <v>9838</v>
      </c>
      <c r="O620" s="383">
        <v>1.8</v>
      </c>
      <c r="P620" s="387"/>
      <c r="Q620" s="387"/>
      <c r="R620" s="387"/>
      <c r="S620" s="387"/>
      <c r="T620" s="387"/>
      <c r="U620" s="387"/>
      <c r="V620" s="387"/>
      <c r="W620" s="387"/>
      <c r="X620" s="387"/>
      <c r="Y620" s="387"/>
      <c r="Z620" s="387"/>
      <c r="AA620" s="387"/>
      <c r="AB620" s="387"/>
      <c r="AC620" s="387"/>
      <c r="AD620" s="387"/>
    </row>
    <row r="621" spans="1:30" ht="16.2" thickBot="1" x14ac:dyDescent="0.35">
      <c r="A621" s="351" t="s">
        <v>8190</v>
      </c>
      <c r="B621" s="432" t="s">
        <v>6872</v>
      </c>
      <c r="C621" s="365" t="s">
        <v>6129</v>
      </c>
      <c r="D621" s="366" t="s">
        <v>6126</v>
      </c>
      <c r="E621" s="394" t="s">
        <v>4139</v>
      </c>
      <c r="F621" s="394" t="s">
        <v>7230</v>
      </c>
      <c r="G621" s="394" t="s">
        <v>7233</v>
      </c>
      <c r="H621" s="394" t="s">
        <v>7232</v>
      </c>
      <c r="I621" s="467">
        <v>1</v>
      </c>
      <c r="J621" s="471">
        <v>1.49</v>
      </c>
      <c r="K621" s="469">
        <v>1</v>
      </c>
      <c r="L621" s="384">
        <v>1</v>
      </c>
      <c r="M621" s="385" t="s">
        <v>8191</v>
      </c>
      <c r="N621" s="382" t="s">
        <v>9806</v>
      </c>
      <c r="O621" s="383">
        <v>1</v>
      </c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  <c r="AA621" s="387"/>
      <c r="AB621" s="387"/>
      <c r="AC621" s="387"/>
      <c r="AD621" s="387"/>
    </row>
    <row r="622" spans="1:30" ht="16.2" thickBot="1" x14ac:dyDescent="0.35">
      <c r="A622" s="351" t="s">
        <v>8192</v>
      </c>
      <c r="B622" s="421" t="s">
        <v>6099</v>
      </c>
      <c r="C622" s="365" t="s">
        <v>6129</v>
      </c>
      <c r="D622" s="366" t="s">
        <v>6126</v>
      </c>
      <c r="E622" s="394" t="s">
        <v>4139</v>
      </c>
      <c r="F622" s="394" t="s">
        <v>7230</v>
      </c>
      <c r="G622" s="394" t="s">
        <v>7233</v>
      </c>
      <c r="H622" s="394" t="s">
        <v>7232</v>
      </c>
      <c r="I622" s="466">
        <v>300</v>
      </c>
      <c r="J622" s="471">
        <v>0.49</v>
      </c>
      <c r="K622" s="469">
        <v>1</v>
      </c>
      <c r="L622" s="384">
        <v>1</v>
      </c>
      <c r="M622" s="385" t="s">
        <v>8193</v>
      </c>
      <c r="N622" s="382" t="s">
        <v>9783</v>
      </c>
      <c r="O622" s="386">
        <v>300</v>
      </c>
      <c r="P622" s="387"/>
      <c r="Q622" s="387"/>
      <c r="R622" s="387"/>
      <c r="S622" s="387"/>
      <c r="T622" s="387"/>
      <c r="U622" s="387"/>
      <c r="V622" s="387"/>
      <c r="W622" s="387"/>
      <c r="X622" s="387"/>
      <c r="Y622" s="387"/>
      <c r="Z622" s="387"/>
      <c r="AA622" s="387"/>
      <c r="AB622" s="387"/>
      <c r="AC622" s="387"/>
      <c r="AD622" s="387"/>
    </row>
    <row r="623" spans="1:30" ht="16.2" thickBot="1" x14ac:dyDescent="0.35">
      <c r="A623" s="351" t="s">
        <v>8194</v>
      </c>
      <c r="B623" s="421" t="s">
        <v>6099</v>
      </c>
      <c r="C623" s="365" t="s">
        <v>6129</v>
      </c>
      <c r="D623" s="366" t="s">
        <v>6126</v>
      </c>
      <c r="E623" s="394" t="s">
        <v>4139</v>
      </c>
      <c r="F623" s="394" t="s">
        <v>7230</v>
      </c>
      <c r="G623" s="394" t="s">
        <v>7234</v>
      </c>
      <c r="H623" s="394" t="s">
        <v>7232</v>
      </c>
      <c r="I623" s="467">
        <v>1.4</v>
      </c>
      <c r="J623" s="471">
        <v>1.99</v>
      </c>
      <c r="K623" s="469">
        <v>1</v>
      </c>
      <c r="L623" s="384">
        <v>1</v>
      </c>
      <c r="M623" s="385" t="s">
        <v>8195</v>
      </c>
      <c r="N623" s="382" t="s">
        <v>9789</v>
      </c>
      <c r="O623" s="383">
        <v>1.4</v>
      </c>
      <c r="P623" s="387"/>
      <c r="Q623" s="387"/>
      <c r="R623" s="387"/>
      <c r="S623" s="387"/>
      <c r="T623" s="387"/>
      <c r="U623" s="387"/>
      <c r="V623" s="387"/>
      <c r="W623" s="387"/>
      <c r="X623" s="387"/>
      <c r="Y623" s="387"/>
      <c r="Z623" s="387"/>
      <c r="AA623" s="387"/>
      <c r="AB623" s="387"/>
      <c r="AC623" s="387"/>
      <c r="AD623" s="387"/>
    </row>
    <row r="624" spans="1:30" ht="16.2" thickBot="1" x14ac:dyDescent="0.35">
      <c r="A624" s="351" t="s">
        <v>8196</v>
      </c>
      <c r="B624" s="415" t="s">
        <v>6886</v>
      </c>
      <c r="C624" s="365" t="s">
        <v>6129</v>
      </c>
      <c r="D624" s="366" t="s">
        <v>6126</v>
      </c>
      <c r="E624" s="394" t="s">
        <v>4139</v>
      </c>
      <c r="F624" s="394" t="s">
        <v>7230</v>
      </c>
      <c r="G624" s="394" t="s">
        <v>7234</v>
      </c>
      <c r="H624" s="394" t="s">
        <v>7232</v>
      </c>
      <c r="I624" s="466">
        <v>300</v>
      </c>
      <c r="J624" s="471">
        <v>0.49</v>
      </c>
      <c r="K624" s="469">
        <v>1</v>
      </c>
      <c r="L624" s="384">
        <v>1</v>
      </c>
      <c r="M624" s="385" t="s">
        <v>8197</v>
      </c>
      <c r="N624" s="382" t="s">
        <v>9783</v>
      </c>
      <c r="O624" s="386">
        <v>300</v>
      </c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  <c r="AA624" s="387"/>
      <c r="AB624" s="387"/>
      <c r="AC624" s="387"/>
      <c r="AD624" s="387"/>
    </row>
    <row r="625" spans="1:30" ht="16.2" thickBot="1" x14ac:dyDescent="0.35">
      <c r="A625" s="351" t="s">
        <v>8196</v>
      </c>
      <c r="B625" s="415" t="s">
        <v>6886</v>
      </c>
      <c r="C625" s="365" t="s">
        <v>6129</v>
      </c>
      <c r="D625" s="366" t="s">
        <v>6126</v>
      </c>
      <c r="E625" s="394" t="s">
        <v>4139</v>
      </c>
      <c r="F625" s="394" t="s">
        <v>7230</v>
      </c>
      <c r="G625" s="394" t="s">
        <v>7233</v>
      </c>
      <c r="H625" s="394" t="s">
        <v>7232</v>
      </c>
      <c r="I625" s="466">
        <v>300</v>
      </c>
      <c r="J625" s="471">
        <v>0.49</v>
      </c>
      <c r="K625" s="469">
        <v>1</v>
      </c>
      <c r="L625" s="384">
        <v>1</v>
      </c>
      <c r="M625" s="385" t="s">
        <v>8197</v>
      </c>
      <c r="N625" s="382" t="s">
        <v>9783</v>
      </c>
      <c r="O625" s="386">
        <v>300</v>
      </c>
      <c r="P625" s="387"/>
      <c r="Q625" s="387"/>
      <c r="R625" s="387"/>
      <c r="S625" s="387"/>
      <c r="T625" s="387"/>
      <c r="U625" s="387"/>
      <c r="V625" s="387"/>
      <c r="W625" s="387"/>
      <c r="X625" s="387"/>
      <c r="Y625" s="387"/>
      <c r="Z625" s="387"/>
      <c r="AA625" s="387"/>
      <c r="AB625" s="387"/>
      <c r="AC625" s="387"/>
      <c r="AD625" s="387"/>
    </row>
    <row r="626" spans="1:30" ht="16.2" thickBot="1" x14ac:dyDescent="0.35">
      <c r="A626" s="351" t="s">
        <v>8198</v>
      </c>
      <c r="B626" s="404" t="s">
        <v>6073</v>
      </c>
      <c r="C626" s="365" t="s">
        <v>6129</v>
      </c>
      <c r="D626" s="366" t="s">
        <v>6126</v>
      </c>
      <c r="E626" s="394" t="s">
        <v>4139</v>
      </c>
      <c r="F626" s="394" t="s">
        <v>7230</v>
      </c>
      <c r="G626" s="394" t="s">
        <v>7234</v>
      </c>
      <c r="H626" s="394" t="s">
        <v>7232</v>
      </c>
      <c r="I626" s="466">
        <v>300</v>
      </c>
      <c r="J626" s="471">
        <v>0.49</v>
      </c>
      <c r="K626" s="469">
        <v>1</v>
      </c>
      <c r="L626" s="384">
        <v>1</v>
      </c>
      <c r="M626" s="385" t="s">
        <v>8199</v>
      </c>
      <c r="N626" s="382" t="s">
        <v>9783</v>
      </c>
      <c r="O626" s="386">
        <v>300</v>
      </c>
      <c r="P626" s="387"/>
      <c r="Q626" s="387"/>
      <c r="R626" s="387"/>
      <c r="S626" s="387"/>
      <c r="T626" s="387"/>
      <c r="U626" s="387"/>
      <c r="V626" s="387"/>
      <c r="W626" s="387"/>
      <c r="X626" s="387"/>
      <c r="Y626" s="387"/>
      <c r="Z626" s="387"/>
      <c r="AA626" s="387"/>
      <c r="AB626" s="387"/>
      <c r="AC626" s="387"/>
      <c r="AD626" s="387"/>
    </row>
    <row r="627" spans="1:30" ht="16.2" thickBot="1" x14ac:dyDescent="0.35">
      <c r="A627" s="351" t="s">
        <v>8198</v>
      </c>
      <c r="B627" s="404" t="s">
        <v>6073</v>
      </c>
      <c r="C627" s="365" t="s">
        <v>6129</v>
      </c>
      <c r="D627" s="366" t="s">
        <v>6126</v>
      </c>
      <c r="E627" s="394" t="s">
        <v>4139</v>
      </c>
      <c r="F627" s="394" t="s">
        <v>7230</v>
      </c>
      <c r="G627" s="394" t="s">
        <v>7233</v>
      </c>
      <c r="H627" s="394" t="s">
        <v>7232</v>
      </c>
      <c r="I627" s="466">
        <v>300</v>
      </c>
      <c r="J627" s="471">
        <v>0.49</v>
      </c>
      <c r="K627" s="469">
        <v>1</v>
      </c>
      <c r="L627" s="384">
        <v>1</v>
      </c>
      <c r="M627" s="385" t="s">
        <v>8199</v>
      </c>
      <c r="N627" s="382" t="s">
        <v>9783</v>
      </c>
      <c r="O627" s="386">
        <v>300</v>
      </c>
      <c r="P627" s="387"/>
      <c r="Q627" s="387"/>
      <c r="R627" s="387"/>
      <c r="S627" s="387"/>
      <c r="T627" s="387"/>
      <c r="U627" s="387"/>
      <c r="V627" s="387"/>
      <c r="W627" s="387"/>
      <c r="X627" s="387"/>
      <c r="Y627" s="387"/>
      <c r="Z627" s="387"/>
      <c r="AA627" s="387"/>
      <c r="AB627" s="387"/>
      <c r="AC627" s="387"/>
      <c r="AD627" s="387"/>
    </row>
    <row r="628" spans="1:30" ht="16.2" thickBot="1" x14ac:dyDescent="0.35">
      <c r="A628" s="351" t="s">
        <v>8200</v>
      </c>
      <c r="B628" s="396" t="s">
        <v>6110</v>
      </c>
      <c r="C628" s="365" t="s">
        <v>6129</v>
      </c>
      <c r="D628" s="366" t="s">
        <v>6126</v>
      </c>
      <c r="E628" s="394" t="s">
        <v>4139</v>
      </c>
      <c r="F628" s="394" t="s">
        <v>7230</v>
      </c>
      <c r="G628" s="394" t="s">
        <v>7234</v>
      </c>
      <c r="H628" s="394" t="s">
        <v>7232</v>
      </c>
      <c r="I628" s="466">
        <v>300</v>
      </c>
      <c r="J628" s="471">
        <v>0.49</v>
      </c>
      <c r="K628" s="469">
        <v>1</v>
      </c>
      <c r="L628" s="384">
        <v>1</v>
      </c>
      <c r="M628" s="385" t="s">
        <v>8201</v>
      </c>
      <c r="N628" s="382" t="s">
        <v>9783</v>
      </c>
      <c r="O628" s="386">
        <v>300</v>
      </c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  <c r="AA628" s="387"/>
      <c r="AB628" s="387"/>
      <c r="AC628" s="387"/>
      <c r="AD628" s="387"/>
    </row>
    <row r="629" spans="1:30" ht="16.2" thickBot="1" x14ac:dyDescent="0.35">
      <c r="A629" s="351" t="s">
        <v>8200</v>
      </c>
      <c r="B629" s="396" t="s">
        <v>6110</v>
      </c>
      <c r="C629" s="365" t="s">
        <v>6129</v>
      </c>
      <c r="D629" s="366" t="s">
        <v>6126</v>
      </c>
      <c r="E629" s="394" t="s">
        <v>4139</v>
      </c>
      <c r="F629" s="394" t="s">
        <v>7230</v>
      </c>
      <c r="G629" s="394" t="s">
        <v>7233</v>
      </c>
      <c r="H629" s="394" t="s">
        <v>7232</v>
      </c>
      <c r="I629" s="466">
        <v>300</v>
      </c>
      <c r="J629" s="471">
        <v>0.49</v>
      </c>
      <c r="K629" s="469">
        <v>1</v>
      </c>
      <c r="L629" s="384">
        <v>1</v>
      </c>
      <c r="M629" s="385" t="s">
        <v>8201</v>
      </c>
      <c r="N629" s="382" t="s">
        <v>9783</v>
      </c>
      <c r="O629" s="386">
        <v>300</v>
      </c>
      <c r="P629" s="387"/>
      <c r="Q629" s="387"/>
      <c r="R629" s="387"/>
      <c r="S629" s="387"/>
      <c r="T629" s="387"/>
      <c r="U629" s="387"/>
      <c r="V629" s="387"/>
      <c r="W629" s="387"/>
      <c r="X629" s="387"/>
      <c r="Y629" s="387"/>
      <c r="Z629" s="387"/>
      <c r="AA629" s="387"/>
      <c r="AB629" s="387"/>
      <c r="AC629" s="387"/>
      <c r="AD629" s="387"/>
    </row>
    <row r="630" spans="1:30" ht="16.2" thickBot="1" x14ac:dyDescent="0.35">
      <c r="A630" s="351" t="s">
        <v>9577</v>
      </c>
      <c r="B630" s="393" t="s">
        <v>6100</v>
      </c>
      <c r="C630" s="365" t="s">
        <v>6129</v>
      </c>
      <c r="D630" s="366" t="s">
        <v>6126</v>
      </c>
      <c r="E630" s="394" t="s">
        <v>4139</v>
      </c>
      <c r="F630" s="394" t="s">
        <v>7230</v>
      </c>
      <c r="G630" s="394" t="s">
        <v>7234</v>
      </c>
      <c r="H630" s="394" t="s">
        <v>7232</v>
      </c>
      <c r="I630" s="466">
        <v>300</v>
      </c>
      <c r="J630" s="471">
        <v>0.49</v>
      </c>
      <c r="K630" s="469">
        <v>1</v>
      </c>
      <c r="L630" s="384">
        <v>2</v>
      </c>
      <c r="M630" s="385" t="s">
        <v>9578</v>
      </c>
      <c r="N630" s="382" t="s">
        <v>9783</v>
      </c>
      <c r="O630" s="386">
        <v>300</v>
      </c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  <c r="AA630" s="387"/>
      <c r="AB630" s="387"/>
      <c r="AC630" s="387"/>
      <c r="AD630" s="387"/>
    </row>
    <row r="631" spans="1:30" ht="16.2" thickBot="1" x14ac:dyDescent="0.35">
      <c r="A631" s="351" t="s">
        <v>8202</v>
      </c>
      <c r="B631" s="407" t="s">
        <v>1101</v>
      </c>
      <c r="C631" s="365" t="s">
        <v>6129</v>
      </c>
      <c r="D631" s="366" t="s">
        <v>6126</v>
      </c>
      <c r="E631" s="394" t="s">
        <v>4139</v>
      </c>
      <c r="F631" s="394" t="s">
        <v>7230</v>
      </c>
      <c r="G631" s="394" t="s">
        <v>7234</v>
      </c>
      <c r="H631" s="394" t="s">
        <v>7232</v>
      </c>
      <c r="I631" s="466">
        <v>300</v>
      </c>
      <c r="J631" s="471">
        <v>0.49</v>
      </c>
      <c r="K631" s="469">
        <v>2</v>
      </c>
      <c r="L631" s="384">
        <v>2</v>
      </c>
      <c r="M631" s="385" t="s">
        <v>8203</v>
      </c>
      <c r="N631" s="382" t="s">
        <v>9790</v>
      </c>
      <c r="O631" s="386">
        <v>600</v>
      </c>
      <c r="P631" s="387"/>
      <c r="Q631" s="387"/>
      <c r="R631" s="387"/>
      <c r="S631" s="387"/>
      <c r="T631" s="387"/>
      <c r="U631" s="387"/>
      <c r="V631" s="387"/>
      <c r="W631" s="387"/>
      <c r="X631" s="387"/>
      <c r="Y631" s="387"/>
      <c r="Z631" s="387"/>
      <c r="AA631" s="387"/>
      <c r="AB631" s="387"/>
      <c r="AC631" s="387"/>
      <c r="AD631" s="387"/>
    </row>
    <row r="632" spans="1:30" ht="16.2" thickBot="1" x14ac:dyDescent="0.35">
      <c r="A632" s="351" t="s">
        <v>8204</v>
      </c>
      <c r="B632" s="431" t="s">
        <v>6069</v>
      </c>
      <c r="C632" s="365" t="s">
        <v>6129</v>
      </c>
      <c r="D632" s="366" t="s">
        <v>6126</v>
      </c>
      <c r="E632" s="394" t="s">
        <v>4139</v>
      </c>
      <c r="F632" s="394" t="s">
        <v>7230</v>
      </c>
      <c r="G632" s="394" t="s">
        <v>7233</v>
      </c>
      <c r="H632" s="394" t="s">
        <v>7232</v>
      </c>
      <c r="I632" s="466">
        <v>300</v>
      </c>
      <c r="J632" s="471">
        <v>0.49</v>
      </c>
      <c r="K632" s="469">
        <v>1</v>
      </c>
      <c r="L632" s="384">
        <v>2</v>
      </c>
      <c r="M632" s="385" t="s">
        <v>8205</v>
      </c>
      <c r="N632" s="382" t="s">
        <v>9783</v>
      </c>
      <c r="O632" s="386">
        <v>300</v>
      </c>
      <c r="P632" s="387"/>
      <c r="Q632" s="387"/>
      <c r="R632" s="387"/>
      <c r="S632" s="387"/>
      <c r="T632" s="387"/>
      <c r="U632" s="387"/>
      <c r="V632" s="387"/>
      <c r="W632" s="387"/>
      <c r="X632" s="387"/>
      <c r="Y632" s="387"/>
      <c r="Z632" s="387"/>
      <c r="AA632" s="387"/>
      <c r="AB632" s="387"/>
      <c r="AC632" s="387"/>
      <c r="AD632" s="387"/>
    </row>
    <row r="633" spans="1:30" ht="16.2" thickBot="1" x14ac:dyDescent="0.35">
      <c r="A633" s="351" t="s">
        <v>8204</v>
      </c>
      <c r="B633" s="431" t="s">
        <v>6069</v>
      </c>
      <c r="C633" s="365" t="s">
        <v>6129</v>
      </c>
      <c r="D633" s="366" t="s">
        <v>6126</v>
      </c>
      <c r="E633" s="394" t="s">
        <v>4139</v>
      </c>
      <c r="F633" s="394" t="s">
        <v>7230</v>
      </c>
      <c r="G633" s="394" t="s">
        <v>7234</v>
      </c>
      <c r="H633" s="394" t="s">
        <v>7232</v>
      </c>
      <c r="I633" s="466">
        <v>300</v>
      </c>
      <c r="J633" s="471">
        <v>0.49</v>
      </c>
      <c r="K633" s="469">
        <v>1</v>
      </c>
      <c r="L633" s="384">
        <v>2</v>
      </c>
      <c r="M633" s="385" t="s">
        <v>8205</v>
      </c>
      <c r="N633" s="382" t="s">
        <v>9783</v>
      </c>
      <c r="O633" s="386">
        <v>300</v>
      </c>
      <c r="P633" s="387"/>
      <c r="Q633" s="387"/>
      <c r="R633" s="387"/>
      <c r="S633" s="387"/>
      <c r="T633" s="387"/>
      <c r="U633" s="387"/>
      <c r="V633" s="387"/>
      <c r="W633" s="387"/>
      <c r="X633" s="387"/>
      <c r="Y633" s="387"/>
      <c r="Z633" s="387"/>
      <c r="AA633" s="387"/>
      <c r="AB633" s="387"/>
      <c r="AC633" s="387"/>
      <c r="AD633" s="387"/>
    </row>
    <row r="634" spans="1:30" ht="16.2" thickBot="1" x14ac:dyDescent="0.35">
      <c r="A634" s="351" t="s">
        <v>8206</v>
      </c>
      <c r="B634" s="431" t="s">
        <v>6069</v>
      </c>
      <c r="C634" s="365" t="s">
        <v>6129</v>
      </c>
      <c r="D634" s="366" t="s">
        <v>6126</v>
      </c>
      <c r="E634" s="394" t="s">
        <v>4139</v>
      </c>
      <c r="F634" s="394" t="s">
        <v>7230</v>
      </c>
      <c r="G634" s="394" t="s">
        <v>7234</v>
      </c>
      <c r="H634" s="394" t="s">
        <v>7232</v>
      </c>
      <c r="I634" s="466">
        <v>300</v>
      </c>
      <c r="J634" s="471">
        <v>0.49</v>
      </c>
      <c r="K634" s="469">
        <v>1</v>
      </c>
      <c r="L634" s="384">
        <v>2</v>
      </c>
      <c r="M634" s="385" t="s">
        <v>8207</v>
      </c>
      <c r="N634" s="382" t="s">
        <v>9783</v>
      </c>
      <c r="O634" s="386">
        <v>300</v>
      </c>
      <c r="P634" s="387"/>
      <c r="Q634" s="387"/>
      <c r="R634" s="387"/>
      <c r="S634" s="387"/>
      <c r="T634" s="387"/>
      <c r="U634" s="387"/>
      <c r="V634" s="387"/>
      <c r="W634" s="387"/>
      <c r="X634" s="387"/>
      <c r="Y634" s="387"/>
      <c r="Z634" s="387"/>
      <c r="AA634" s="387"/>
      <c r="AB634" s="387"/>
      <c r="AC634" s="387"/>
      <c r="AD634" s="387"/>
    </row>
    <row r="635" spans="1:30" ht="16.2" thickBot="1" x14ac:dyDescent="0.35">
      <c r="A635" s="351" t="s">
        <v>8208</v>
      </c>
      <c r="B635" s="422" t="s">
        <v>1106</v>
      </c>
      <c r="C635" s="365" t="s">
        <v>6129</v>
      </c>
      <c r="D635" s="366" t="s">
        <v>6126</v>
      </c>
      <c r="E635" s="394" t="s">
        <v>4139</v>
      </c>
      <c r="F635" s="394" t="s">
        <v>7230</v>
      </c>
      <c r="G635" s="394" t="s">
        <v>7234</v>
      </c>
      <c r="H635" s="394" t="s">
        <v>7232</v>
      </c>
      <c r="I635" s="466">
        <v>300</v>
      </c>
      <c r="J635" s="471">
        <v>0.49</v>
      </c>
      <c r="K635" s="469">
        <v>1</v>
      </c>
      <c r="L635" s="384">
        <v>2</v>
      </c>
      <c r="M635" s="385" t="s">
        <v>8209</v>
      </c>
      <c r="N635" s="382" t="s">
        <v>9783</v>
      </c>
      <c r="O635" s="386">
        <v>300</v>
      </c>
      <c r="P635" s="387"/>
      <c r="Q635" s="387"/>
      <c r="R635" s="387"/>
      <c r="S635" s="387"/>
      <c r="T635" s="387"/>
      <c r="U635" s="387"/>
      <c r="V635" s="387"/>
      <c r="W635" s="387"/>
      <c r="X635" s="387"/>
      <c r="Y635" s="387"/>
      <c r="Z635" s="387"/>
      <c r="AA635" s="387"/>
      <c r="AB635" s="387"/>
      <c r="AC635" s="387"/>
      <c r="AD635" s="387"/>
    </row>
    <row r="636" spans="1:30" ht="16.2" thickBot="1" x14ac:dyDescent="0.35">
      <c r="A636" s="351" t="s">
        <v>9579</v>
      </c>
      <c r="B636" s="422" t="s">
        <v>1106</v>
      </c>
      <c r="C636" s="365" t="s">
        <v>6129</v>
      </c>
      <c r="D636" s="366" t="s">
        <v>6126</v>
      </c>
      <c r="E636" s="394" t="s">
        <v>4139</v>
      </c>
      <c r="F636" s="394" t="s">
        <v>7230</v>
      </c>
      <c r="G636" s="394" t="s">
        <v>7234</v>
      </c>
      <c r="H636" s="394" t="s">
        <v>7232</v>
      </c>
      <c r="I636" s="466">
        <v>500</v>
      </c>
      <c r="J636" s="471">
        <v>0.75</v>
      </c>
      <c r="K636" s="469">
        <v>2</v>
      </c>
      <c r="L636" s="384">
        <v>2</v>
      </c>
      <c r="M636" s="385" t="s">
        <v>9580</v>
      </c>
      <c r="N636" s="382" t="s">
        <v>9782</v>
      </c>
      <c r="O636" s="383">
        <v>1</v>
      </c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  <c r="AA636" s="387"/>
      <c r="AB636" s="387"/>
      <c r="AC636" s="387"/>
      <c r="AD636" s="387"/>
    </row>
    <row r="637" spans="1:30" ht="16.2" thickBot="1" x14ac:dyDescent="0.35">
      <c r="A637" s="351" t="s">
        <v>8210</v>
      </c>
      <c r="B637" s="345" t="s">
        <v>6879</v>
      </c>
      <c r="C637" s="365" t="s">
        <v>6129</v>
      </c>
      <c r="D637" s="366" t="s">
        <v>6126</v>
      </c>
      <c r="E637" s="394" t="s">
        <v>4139</v>
      </c>
      <c r="F637" s="394" t="s">
        <v>7230</v>
      </c>
      <c r="G637" s="394" t="s">
        <v>7233</v>
      </c>
      <c r="H637" s="394" t="s">
        <v>7232</v>
      </c>
      <c r="I637" s="466">
        <v>300</v>
      </c>
      <c r="J637" s="471">
        <v>0.49</v>
      </c>
      <c r="K637" s="469">
        <v>1</v>
      </c>
      <c r="L637" s="384">
        <v>2</v>
      </c>
      <c r="M637" s="385" t="s">
        <v>8211</v>
      </c>
      <c r="N637" s="382" t="s">
        <v>9783</v>
      </c>
      <c r="O637" s="386">
        <v>300</v>
      </c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  <c r="AA637" s="387"/>
      <c r="AB637" s="387"/>
      <c r="AC637" s="387"/>
      <c r="AD637" s="387"/>
    </row>
    <row r="638" spans="1:30" ht="16.2" thickBot="1" x14ac:dyDescent="0.35">
      <c r="A638" s="351" t="s">
        <v>8212</v>
      </c>
      <c r="B638" s="398" t="s">
        <v>6082</v>
      </c>
      <c r="C638" s="365" t="s">
        <v>6129</v>
      </c>
      <c r="D638" s="366" t="s">
        <v>6126</v>
      </c>
      <c r="E638" s="394" t="s">
        <v>4139</v>
      </c>
      <c r="F638" s="394" t="s">
        <v>7230</v>
      </c>
      <c r="G638" s="394" t="s">
        <v>7233</v>
      </c>
      <c r="H638" s="394" t="s">
        <v>7232</v>
      </c>
      <c r="I638" s="466">
        <v>300</v>
      </c>
      <c r="J638" s="471">
        <v>0.49</v>
      </c>
      <c r="K638" s="469">
        <v>1</v>
      </c>
      <c r="L638" s="384">
        <v>2</v>
      </c>
      <c r="M638" s="385" t="s">
        <v>8213</v>
      </c>
      <c r="N638" s="382" t="s">
        <v>9783</v>
      </c>
      <c r="O638" s="386">
        <v>300</v>
      </c>
      <c r="P638" s="387"/>
      <c r="Q638" s="387"/>
      <c r="R638" s="387"/>
      <c r="S638" s="387"/>
      <c r="T638" s="387"/>
      <c r="U638" s="387"/>
      <c r="V638" s="387"/>
      <c r="W638" s="387"/>
      <c r="X638" s="387"/>
      <c r="Y638" s="387"/>
      <c r="Z638" s="387"/>
      <c r="AA638" s="387"/>
      <c r="AB638" s="387"/>
      <c r="AC638" s="387"/>
      <c r="AD638" s="387"/>
    </row>
    <row r="639" spans="1:30" ht="16.2" thickBot="1" x14ac:dyDescent="0.35">
      <c r="A639" s="351" t="s">
        <v>8214</v>
      </c>
      <c r="B639" s="428" t="s">
        <v>6891</v>
      </c>
      <c r="C639" s="365" t="s">
        <v>6129</v>
      </c>
      <c r="D639" s="366" t="s">
        <v>6126</v>
      </c>
      <c r="E639" s="394" t="s">
        <v>4139</v>
      </c>
      <c r="F639" s="394" t="s">
        <v>7230</v>
      </c>
      <c r="G639" s="394" t="s">
        <v>7234</v>
      </c>
      <c r="H639" s="394" t="s">
        <v>7232</v>
      </c>
      <c r="I639" s="467">
        <v>1</v>
      </c>
      <c r="J639" s="471">
        <v>1.49</v>
      </c>
      <c r="K639" s="469">
        <v>1</v>
      </c>
      <c r="L639" s="384">
        <v>2</v>
      </c>
      <c r="M639" s="385" t="s">
        <v>8215</v>
      </c>
      <c r="N639" s="382" t="s">
        <v>9806</v>
      </c>
      <c r="O639" s="383">
        <v>1</v>
      </c>
      <c r="P639" s="387"/>
      <c r="Q639" s="387"/>
      <c r="R639" s="387"/>
      <c r="S639" s="387"/>
      <c r="T639" s="387"/>
      <c r="U639" s="387"/>
      <c r="V639" s="387"/>
      <c r="W639" s="387"/>
      <c r="X639" s="387"/>
      <c r="Y639" s="387"/>
      <c r="Z639" s="387"/>
      <c r="AA639" s="387"/>
      <c r="AB639" s="387"/>
      <c r="AC639" s="387"/>
      <c r="AD639" s="387"/>
    </row>
    <row r="640" spans="1:30" ht="16.2" thickBot="1" x14ac:dyDescent="0.35">
      <c r="A640" s="351" t="s">
        <v>8216</v>
      </c>
      <c r="B640" s="414" t="s">
        <v>1119</v>
      </c>
      <c r="C640" s="365" t="s">
        <v>6129</v>
      </c>
      <c r="D640" s="366" t="s">
        <v>6126</v>
      </c>
      <c r="E640" s="394" t="s">
        <v>4139</v>
      </c>
      <c r="F640" s="394" t="s">
        <v>7230</v>
      </c>
      <c r="G640" s="394" t="s">
        <v>7233</v>
      </c>
      <c r="H640" s="394" t="s">
        <v>7232</v>
      </c>
      <c r="I640" s="466">
        <v>500</v>
      </c>
      <c r="J640" s="471">
        <v>0.75</v>
      </c>
      <c r="K640" s="469">
        <v>1</v>
      </c>
      <c r="L640" s="384">
        <v>2</v>
      </c>
      <c r="M640" s="385" t="s">
        <v>8217</v>
      </c>
      <c r="N640" s="382" t="s">
        <v>9800</v>
      </c>
      <c r="O640" s="386">
        <v>500</v>
      </c>
      <c r="P640" s="387"/>
      <c r="Q640" s="387"/>
      <c r="R640" s="387"/>
      <c r="S640" s="387"/>
      <c r="T640" s="387"/>
      <c r="U640" s="387"/>
      <c r="V640" s="387"/>
      <c r="W640" s="387"/>
      <c r="X640" s="387"/>
      <c r="Y640" s="387"/>
      <c r="Z640" s="387"/>
      <c r="AA640" s="387"/>
      <c r="AB640" s="387"/>
      <c r="AC640" s="387"/>
      <c r="AD640" s="387"/>
    </row>
    <row r="641" spans="1:30" ht="16.2" thickBot="1" x14ac:dyDescent="0.35">
      <c r="A641" s="351" t="s">
        <v>8218</v>
      </c>
      <c r="B641" s="414" t="s">
        <v>1119</v>
      </c>
      <c r="C641" s="365" t="s">
        <v>6129</v>
      </c>
      <c r="D641" s="366" t="s">
        <v>6126</v>
      </c>
      <c r="E641" s="394" t="s">
        <v>4139</v>
      </c>
      <c r="F641" s="394" t="s">
        <v>7230</v>
      </c>
      <c r="G641" s="394" t="s">
        <v>7233</v>
      </c>
      <c r="H641" s="394" t="s">
        <v>7232</v>
      </c>
      <c r="I641" s="466">
        <v>700</v>
      </c>
      <c r="J641" s="471">
        <v>0.99</v>
      </c>
      <c r="K641" s="469">
        <v>1</v>
      </c>
      <c r="L641" s="384">
        <v>2</v>
      </c>
      <c r="M641" s="385" t="s">
        <v>8219</v>
      </c>
      <c r="N641" s="382" t="s">
        <v>9798</v>
      </c>
      <c r="O641" s="386">
        <v>700</v>
      </c>
      <c r="P641" s="387"/>
      <c r="Q641" s="387"/>
      <c r="R641" s="387"/>
      <c r="S641" s="387"/>
      <c r="T641" s="387"/>
      <c r="U641" s="387"/>
      <c r="V641" s="387"/>
      <c r="W641" s="387"/>
      <c r="X641" s="387"/>
      <c r="Y641" s="387"/>
      <c r="Z641" s="387"/>
      <c r="AA641" s="387"/>
      <c r="AB641" s="387"/>
      <c r="AC641" s="387"/>
      <c r="AD641" s="387"/>
    </row>
    <row r="642" spans="1:30" ht="16.2" thickBot="1" x14ac:dyDescent="0.35">
      <c r="A642" s="351" t="s">
        <v>8220</v>
      </c>
      <c r="B642" s="399" t="s">
        <v>1123</v>
      </c>
      <c r="C642" s="365" t="s">
        <v>6129</v>
      </c>
      <c r="D642" s="366" t="s">
        <v>6126</v>
      </c>
      <c r="E642" s="394" t="s">
        <v>4139</v>
      </c>
      <c r="F642" s="394" t="s">
        <v>7230</v>
      </c>
      <c r="G642" s="394" t="s">
        <v>7233</v>
      </c>
      <c r="H642" s="394" t="s">
        <v>7232</v>
      </c>
      <c r="I642" s="466">
        <v>300</v>
      </c>
      <c r="J642" s="471">
        <v>0.49</v>
      </c>
      <c r="K642" s="469">
        <v>2</v>
      </c>
      <c r="L642" s="384">
        <v>2</v>
      </c>
      <c r="M642" s="385" t="s">
        <v>9581</v>
      </c>
      <c r="N642" s="382" t="s">
        <v>9790</v>
      </c>
      <c r="O642" s="386">
        <v>600</v>
      </c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  <c r="AA642" s="387"/>
      <c r="AB642" s="387"/>
      <c r="AC642" s="387"/>
      <c r="AD642" s="387"/>
    </row>
    <row r="643" spans="1:30" ht="16.2" thickBot="1" x14ac:dyDescent="0.35">
      <c r="A643" s="351" t="s">
        <v>8222</v>
      </c>
      <c r="B643" s="424" t="s">
        <v>6096</v>
      </c>
      <c r="C643" s="365" t="s">
        <v>6129</v>
      </c>
      <c r="D643" s="366" t="s">
        <v>6126</v>
      </c>
      <c r="E643" s="394" t="s">
        <v>4139</v>
      </c>
      <c r="F643" s="394" t="s">
        <v>7230</v>
      </c>
      <c r="G643" s="394" t="s">
        <v>7233</v>
      </c>
      <c r="H643" s="394" t="s">
        <v>7232</v>
      </c>
      <c r="I643" s="466">
        <v>300</v>
      </c>
      <c r="J643" s="471">
        <v>0.49</v>
      </c>
      <c r="K643" s="469">
        <v>1</v>
      </c>
      <c r="L643" s="384">
        <v>2</v>
      </c>
      <c r="M643" s="385" t="s">
        <v>8223</v>
      </c>
      <c r="N643" s="382" t="s">
        <v>9783</v>
      </c>
      <c r="O643" s="386">
        <v>300</v>
      </c>
      <c r="P643" s="387"/>
      <c r="Q643" s="387"/>
      <c r="R643" s="387"/>
      <c r="S643" s="387"/>
      <c r="T643" s="387"/>
      <c r="U643" s="387"/>
      <c r="V643" s="387"/>
      <c r="W643" s="387"/>
      <c r="X643" s="387"/>
      <c r="Y643" s="387"/>
      <c r="Z643" s="387"/>
      <c r="AA643" s="387"/>
      <c r="AB643" s="387"/>
      <c r="AC643" s="387"/>
      <c r="AD643" s="387"/>
    </row>
    <row r="644" spans="1:30" ht="16.2" thickBot="1" x14ac:dyDescent="0.35">
      <c r="A644" s="351" t="s">
        <v>8224</v>
      </c>
      <c r="B644" s="416" t="s">
        <v>6064</v>
      </c>
      <c r="C644" s="365" t="s">
        <v>6129</v>
      </c>
      <c r="D644" s="366" t="s">
        <v>6126</v>
      </c>
      <c r="E644" s="394" t="s">
        <v>4139</v>
      </c>
      <c r="F644" s="394" t="s">
        <v>7230</v>
      </c>
      <c r="G644" s="394" t="s">
        <v>7233</v>
      </c>
      <c r="H644" s="394" t="s">
        <v>7232</v>
      </c>
      <c r="I644" s="466">
        <v>300</v>
      </c>
      <c r="J644" s="471">
        <v>0.49</v>
      </c>
      <c r="K644" s="469">
        <v>2</v>
      </c>
      <c r="L644" s="384">
        <v>2</v>
      </c>
      <c r="M644" s="385" t="s">
        <v>8225</v>
      </c>
      <c r="N644" s="382" t="s">
        <v>9790</v>
      </c>
      <c r="O644" s="386">
        <v>600</v>
      </c>
      <c r="P644" s="387"/>
      <c r="Q644" s="387"/>
      <c r="R644" s="387"/>
      <c r="S644" s="387"/>
      <c r="T644" s="387"/>
      <c r="U644" s="387"/>
      <c r="V644" s="387"/>
      <c r="W644" s="387"/>
      <c r="X644" s="387"/>
      <c r="Y644" s="387"/>
      <c r="Z644" s="387"/>
      <c r="AA644" s="387"/>
      <c r="AB644" s="387"/>
      <c r="AC644" s="387"/>
      <c r="AD644" s="387"/>
    </row>
    <row r="645" spans="1:30" ht="16.2" thickBot="1" x14ac:dyDescent="0.35">
      <c r="A645" s="351" t="s">
        <v>8226</v>
      </c>
      <c r="B645" s="408" t="s">
        <v>1134</v>
      </c>
      <c r="C645" s="365" t="s">
        <v>6129</v>
      </c>
      <c r="D645" s="366" t="s">
        <v>6126</v>
      </c>
      <c r="E645" s="394" t="s">
        <v>4139</v>
      </c>
      <c r="F645" s="394" t="s">
        <v>7230</v>
      </c>
      <c r="G645" s="394" t="s">
        <v>7233</v>
      </c>
      <c r="H645" s="394" t="s">
        <v>7232</v>
      </c>
      <c r="I645" s="466">
        <v>500</v>
      </c>
      <c r="J645" s="471">
        <v>0.75</v>
      </c>
      <c r="K645" s="469">
        <v>2</v>
      </c>
      <c r="L645" s="384">
        <v>2</v>
      </c>
      <c r="M645" s="385" t="s">
        <v>8227</v>
      </c>
      <c r="N645" s="382" t="s">
        <v>9782</v>
      </c>
      <c r="O645" s="383">
        <v>1</v>
      </c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  <c r="AA645" s="387"/>
      <c r="AB645" s="387"/>
      <c r="AC645" s="387"/>
      <c r="AD645" s="387"/>
    </row>
    <row r="646" spans="1:30" ht="16.2" thickBot="1" x14ac:dyDescent="0.35">
      <c r="A646" s="351" t="s">
        <v>587</v>
      </c>
      <c r="B646" s="408" t="s">
        <v>1134</v>
      </c>
      <c r="C646" s="365" t="s">
        <v>6129</v>
      </c>
      <c r="D646" s="366" t="s">
        <v>6126</v>
      </c>
      <c r="E646" s="394" t="s">
        <v>4139</v>
      </c>
      <c r="F646" s="394" t="s">
        <v>7230</v>
      </c>
      <c r="G646" s="394" t="s">
        <v>7233</v>
      </c>
      <c r="H646" s="394" t="s">
        <v>7232</v>
      </c>
      <c r="I646" s="466">
        <v>300</v>
      </c>
      <c r="J646" s="471">
        <v>0.49</v>
      </c>
      <c r="K646" s="469">
        <v>2</v>
      </c>
      <c r="L646" s="384">
        <v>2</v>
      </c>
      <c r="M646" s="385" t="s">
        <v>8228</v>
      </c>
      <c r="N646" s="382" t="s">
        <v>9790</v>
      </c>
      <c r="O646" s="386">
        <v>600</v>
      </c>
      <c r="P646" s="387"/>
      <c r="Q646" s="387"/>
      <c r="R646" s="387"/>
      <c r="S646" s="387"/>
      <c r="T646" s="387"/>
      <c r="U646" s="387"/>
      <c r="V646" s="387"/>
      <c r="W646" s="387"/>
      <c r="X646" s="387"/>
      <c r="Y646" s="387"/>
      <c r="Z646" s="387"/>
      <c r="AA646" s="387"/>
      <c r="AB646" s="387"/>
      <c r="AC646" s="387"/>
      <c r="AD646" s="387"/>
    </row>
    <row r="647" spans="1:30" ht="16.2" thickBot="1" x14ac:dyDescent="0.35">
      <c r="A647" s="351" t="s">
        <v>587</v>
      </c>
      <c r="B647" s="408" t="s">
        <v>1134</v>
      </c>
      <c r="C647" s="365" t="s">
        <v>6129</v>
      </c>
      <c r="D647" s="366" t="s">
        <v>6126</v>
      </c>
      <c r="E647" s="394" t="s">
        <v>4139</v>
      </c>
      <c r="F647" s="394" t="s">
        <v>7230</v>
      </c>
      <c r="G647" s="394" t="s">
        <v>7234</v>
      </c>
      <c r="H647" s="394" t="s">
        <v>7232</v>
      </c>
      <c r="I647" s="466">
        <v>300</v>
      </c>
      <c r="J647" s="471">
        <v>0.49</v>
      </c>
      <c r="K647" s="469">
        <v>1</v>
      </c>
      <c r="L647" s="384">
        <v>2</v>
      </c>
      <c r="M647" s="385" t="s">
        <v>8228</v>
      </c>
      <c r="N647" s="382" t="s">
        <v>9783</v>
      </c>
      <c r="O647" s="386">
        <v>300</v>
      </c>
      <c r="P647" s="387"/>
      <c r="Q647" s="387"/>
      <c r="R647" s="387"/>
      <c r="S647" s="387"/>
      <c r="T647" s="387"/>
      <c r="U647" s="387"/>
      <c r="V647" s="387"/>
      <c r="W647" s="387"/>
      <c r="X647" s="387"/>
      <c r="Y647" s="387"/>
      <c r="Z647" s="387"/>
      <c r="AA647" s="387"/>
      <c r="AB647" s="387"/>
      <c r="AC647" s="387"/>
      <c r="AD647" s="387"/>
    </row>
    <row r="648" spans="1:30" ht="16.2" thickBot="1" x14ac:dyDescent="0.35">
      <c r="A648" s="351" t="s">
        <v>587</v>
      </c>
      <c r="B648" s="408" t="s">
        <v>1134</v>
      </c>
      <c r="C648" s="365" t="s">
        <v>6129</v>
      </c>
      <c r="D648" s="366" t="s">
        <v>6126</v>
      </c>
      <c r="E648" s="394" t="s">
        <v>4139</v>
      </c>
      <c r="F648" s="394" t="s">
        <v>7235</v>
      </c>
      <c r="G648" s="394" t="s">
        <v>7233</v>
      </c>
      <c r="H648" s="394" t="s">
        <v>7232</v>
      </c>
      <c r="I648" s="466">
        <v>300</v>
      </c>
      <c r="J648" s="471">
        <v>0.49</v>
      </c>
      <c r="K648" s="469">
        <v>2</v>
      </c>
      <c r="L648" s="384">
        <v>2</v>
      </c>
      <c r="M648" s="385" t="s">
        <v>8229</v>
      </c>
      <c r="N648" s="382" t="s">
        <v>9790</v>
      </c>
      <c r="O648" s="386">
        <v>600</v>
      </c>
      <c r="P648" s="387"/>
      <c r="Q648" s="387"/>
      <c r="R648" s="387"/>
      <c r="S648" s="387"/>
      <c r="T648" s="387"/>
      <c r="U648" s="387"/>
      <c r="V648" s="387"/>
      <c r="W648" s="387"/>
      <c r="X648" s="387"/>
      <c r="Y648" s="387"/>
      <c r="Z648" s="387"/>
      <c r="AA648" s="387"/>
      <c r="AB648" s="387"/>
      <c r="AC648" s="387"/>
      <c r="AD648" s="387"/>
    </row>
    <row r="649" spans="1:30" ht="16.2" thickBot="1" x14ac:dyDescent="0.35">
      <c r="A649" s="351" t="s">
        <v>8230</v>
      </c>
      <c r="B649" s="409" t="s">
        <v>6076</v>
      </c>
      <c r="C649" s="365" t="s">
        <v>6129</v>
      </c>
      <c r="D649" s="366" t="s">
        <v>6126</v>
      </c>
      <c r="E649" s="394" t="s">
        <v>4139</v>
      </c>
      <c r="F649" s="394" t="s">
        <v>9544</v>
      </c>
      <c r="G649" s="394" t="s">
        <v>7233</v>
      </c>
      <c r="H649" s="394" t="s">
        <v>7232</v>
      </c>
      <c r="I649" s="466">
        <v>300</v>
      </c>
      <c r="J649" s="471">
        <v>0.49</v>
      </c>
      <c r="K649" s="469">
        <v>1</v>
      </c>
      <c r="L649" s="384">
        <v>2</v>
      </c>
      <c r="M649" s="385" t="s">
        <v>8231</v>
      </c>
      <c r="N649" s="382" t="s">
        <v>9783</v>
      </c>
      <c r="O649" s="386">
        <v>300</v>
      </c>
      <c r="P649" s="387"/>
      <c r="Q649" s="387"/>
      <c r="R649" s="387"/>
      <c r="S649" s="387"/>
      <c r="T649" s="387"/>
      <c r="U649" s="387"/>
      <c r="V649" s="387"/>
      <c r="W649" s="387"/>
      <c r="X649" s="387"/>
      <c r="Y649" s="387"/>
      <c r="Z649" s="387"/>
      <c r="AA649" s="387"/>
      <c r="AB649" s="387"/>
      <c r="AC649" s="387"/>
      <c r="AD649" s="387"/>
    </row>
    <row r="650" spans="1:30" ht="16.2" thickBot="1" x14ac:dyDescent="0.35">
      <c r="A650" s="351" t="s">
        <v>8230</v>
      </c>
      <c r="B650" s="409" t="s">
        <v>6076</v>
      </c>
      <c r="C650" s="365" t="s">
        <v>6129</v>
      </c>
      <c r="D650" s="366" t="s">
        <v>6126</v>
      </c>
      <c r="E650" s="394" t="s">
        <v>4139</v>
      </c>
      <c r="F650" s="394" t="s">
        <v>7230</v>
      </c>
      <c r="G650" s="394" t="s">
        <v>7233</v>
      </c>
      <c r="H650" s="394" t="s">
        <v>7232</v>
      </c>
      <c r="I650" s="466">
        <v>300</v>
      </c>
      <c r="J650" s="471">
        <v>0.49</v>
      </c>
      <c r="K650" s="469">
        <v>1</v>
      </c>
      <c r="L650" s="384">
        <v>2</v>
      </c>
      <c r="M650" s="385" t="s">
        <v>8232</v>
      </c>
      <c r="N650" s="382" t="s">
        <v>9783</v>
      </c>
      <c r="O650" s="386">
        <v>300</v>
      </c>
      <c r="P650" s="387"/>
      <c r="Q650" s="387"/>
      <c r="R650" s="387"/>
      <c r="S650" s="387"/>
      <c r="T650" s="387"/>
      <c r="U650" s="387"/>
      <c r="V650" s="387"/>
      <c r="W650" s="387"/>
      <c r="X650" s="387"/>
      <c r="Y650" s="387"/>
      <c r="Z650" s="387"/>
      <c r="AA650" s="387"/>
      <c r="AB650" s="387"/>
      <c r="AC650" s="387"/>
      <c r="AD650" s="387"/>
    </row>
    <row r="651" spans="1:30" ht="16.2" thickBot="1" x14ac:dyDescent="0.35">
      <c r="A651" s="351" t="s">
        <v>8233</v>
      </c>
      <c r="B651" s="429" t="s">
        <v>6086</v>
      </c>
      <c r="C651" s="365" t="s">
        <v>6129</v>
      </c>
      <c r="D651" s="348" t="s">
        <v>6150</v>
      </c>
      <c r="E651" s="394" t="s">
        <v>4139</v>
      </c>
      <c r="F651" s="394" t="s">
        <v>9503</v>
      </c>
      <c r="G651" s="394" t="s">
        <v>7234</v>
      </c>
      <c r="H651" s="394" t="s">
        <v>7232</v>
      </c>
      <c r="I651" s="466">
        <v>300</v>
      </c>
      <c r="J651" s="471">
        <v>0.39</v>
      </c>
      <c r="K651" s="469">
        <v>1</v>
      </c>
      <c r="L651" s="384">
        <v>2</v>
      </c>
      <c r="M651" s="385" t="s">
        <v>8234</v>
      </c>
      <c r="N651" s="382" t="s">
        <v>9783</v>
      </c>
      <c r="O651" s="386">
        <v>300</v>
      </c>
      <c r="P651" s="387"/>
      <c r="Q651" s="387"/>
      <c r="R651" s="387"/>
      <c r="S651" s="387"/>
      <c r="T651" s="387"/>
      <c r="U651" s="387"/>
      <c r="V651" s="387"/>
      <c r="W651" s="387"/>
      <c r="X651" s="387"/>
      <c r="Y651" s="387"/>
      <c r="Z651" s="387"/>
      <c r="AA651" s="387"/>
      <c r="AB651" s="387"/>
      <c r="AC651" s="387"/>
      <c r="AD651" s="387"/>
    </row>
    <row r="652" spans="1:30" ht="16.2" thickBot="1" x14ac:dyDescent="0.35">
      <c r="A652" s="351" t="s">
        <v>8235</v>
      </c>
      <c r="B652" s="420" t="s">
        <v>6089</v>
      </c>
      <c r="C652" s="365" t="s">
        <v>6129</v>
      </c>
      <c r="D652" s="366" t="s">
        <v>6126</v>
      </c>
      <c r="E652" s="394" t="s">
        <v>4139</v>
      </c>
      <c r="F652" s="394" t="s">
        <v>7230</v>
      </c>
      <c r="G652" s="394" t="s">
        <v>7234</v>
      </c>
      <c r="H652" s="394" t="s">
        <v>7232</v>
      </c>
      <c r="I652" s="466">
        <v>300</v>
      </c>
      <c r="J652" s="471">
        <v>0.49</v>
      </c>
      <c r="K652" s="469">
        <v>1</v>
      </c>
      <c r="L652" s="384">
        <v>2</v>
      </c>
      <c r="M652" s="385" t="s">
        <v>8236</v>
      </c>
      <c r="N652" s="382" t="s">
        <v>9783</v>
      </c>
      <c r="O652" s="386">
        <v>300</v>
      </c>
      <c r="P652" s="387"/>
      <c r="Q652" s="387"/>
      <c r="R652" s="387"/>
      <c r="S652" s="387"/>
      <c r="T652" s="387"/>
      <c r="U652" s="387"/>
      <c r="V652" s="387"/>
      <c r="W652" s="387"/>
      <c r="X652" s="387"/>
      <c r="Y652" s="387"/>
      <c r="Z652" s="387"/>
      <c r="AA652" s="387"/>
      <c r="AB652" s="387"/>
      <c r="AC652" s="387"/>
      <c r="AD652" s="387"/>
    </row>
    <row r="653" spans="1:30" ht="16.2" thickBot="1" x14ac:dyDescent="0.35">
      <c r="A653" s="351" t="s">
        <v>8237</v>
      </c>
      <c r="B653" s="410" t="s">
        <v>6055</v>
      </c>
      <c r="C653" s="365" t="s">
        <v>6129</v>
      </c>
      <c r="D653" s="366" t="s">
        <v>6126</v>
      </c>
      <c r="E653" s="394" t="s">
        <v>4139</v>
      </c>
      <c r="F653" s="394" t="s">
        <v>7230</v>
      </c>
      <c r="G653" s="394" t="s">
        <v>7233</v>
      </c>
      <c r="H653" s="394" t="s">
        <v>7232</v>
      </c>
      <c r="I653" s="467">
        <v>1</v>
      </c>
      <c r="J653" s="471">
        <v>1.49</v>
      </c>
      <c r="K653" s="469">
        <v>1</v>
      </c>
      <c r="L653" s="384">
        <v>2</v>
      </c>
      <c r="M653" s="385" t="s">
        <v>8238</v>
      </c>
      <c r="N653" s="382" t="s">
        <v>9806</v>
      </c>
      <c r="O653" s="383">
        <v>1</v>
      </c>
      <c r="P653" s="387"/>
      <c r="Q653" s="387"/>
      <c r="R653" s="387"/>
      <c r="S653" s="387"/>
      <c r="T653" s="387"/>
      <c r="U653" s="387"/>
      <c r="V653" s="387"/>
      <c r="W653" s="387"/>
      <c r="X653" s="387"/>
      <c r="Y653" s="387"/>
      <c r="Z653" s="387"/>
      <c r="AA653" s="387"/>
      <c r="AB653" s="387"/>
      <c r="AC653" s="387"/>
      <c r="AD653" s="387"/>
    </row>
    <row r="654" spans="1:30" ht="16.2" thickBot="1" x14ac:dyDescent="0.35">
      <c r="A654" s="351" t="s">
        <v>8237</v>
      </c>
      <c r="B654" s="410" t="s">
        <v>6055</v>
      </c>
      <c r="C654" s="365" t="s">
        <v>6129</v>
      </c>
      <c r="D654" s="366" t="s">
        <v>6126</v>
      </c>
      <c r="E654" s="394" t="s">
        <v>4139</v>
      </c>
      <c r="F654" s="394" t="s">
        <v>7235</v>
      </c>
      <c r="G654" s="394" t="s">
        <v>7233</v>
      </c>
      <c r="H654" s="394" t="s">
        <v>7232</v>
      </c>
      <c r="I654" s="467">
        <v>1</v>
      </c>
      <c r="J654" s="471">
        <v>1.49</v>
      </c>
      <c r="K654" s="469">
        <v>1</v>
      </c>
      <c r="L654" s="384">
        <v>2</v>
      </c>
      <c r="M654" s="385" t="s">
        <v>8239</v>
      </c>
      <c r="N654" s="382" t="s">
        <v>9806</v>
      </c>
      <c r="O654" s="383">
        <v>1</v>
      </c>
      <c r="P654" s="387"/>
      <c r="Q654" s="387"/>
      <c r="R654" s="387"/>
      <c r="S654" s="387"/>
      <c r="T654" s="387"/>
      <c r="U654" s="387"/>
      <c r="V654" s="387"/>
      <c r="W654" s="387"/>
      <c r="X654" s="387"/>
      <c r="Y654" s="387"/>
      <c r="Z654" s="387"/>
      <c r="AA654" s="387"/>
      <c r="AB654" s="387"/>
      <c r="AC654" s="387"/>
      <c r="AD654" s="387"/>
    </row>
    <row r="655" spans="1:30" ht="16.2" thickBot="1" x14ac:dyDescent="0.35">
      <c r="A655" s="351" t="s">
        <v>2549</v>
      </c>
      <c r="B655" s="410" t="s">
        <v>6055</v>
      </c>
      <c r="C655" s="365" t="s">
        <v>6129</v>
      </c>
      <c r="D655" s="366" t="s">
        <v>6126</v>
      </c>
      <c r="E655" s="394" t="s">
        <v>4139</v>
      </c>
      <c r="F655" s="394" t="s">
        <v>7230</v>
      </c>
      <c r="G655" s="394" t="s">
        <v>7233</v>
      </c>
      <c r="H655" s="394" t="s">
        <v>7232</v>
      </c>
      <c r="I655" s="466">
        <v>900</v>
      </c>
      <c r="J655" s="471">
        <v>1.25</v>
      </c>
      <c r="K655" s="469">
        <v>1</v>
      </c>
      <c r="L655" s="384">
        <v>2</v>
      </c>
      <c r="M655" s="385" t="s">
        <v>2548</v>
      </c>
      <c r="N655" s="382" t="s">
        <v>9812</v>
      </c>
      <c r="O655" s="386">
        <v>900</v>
      </c>
      <c r="P655" s="387"/>
      <c r="Q655" s="387"/>
      <c r="R655" s="387"/>
      <c r="S655" s="387"/>
      <c r="T655" s="387"/>
      <c r="U655" s="387"/>
      <c r="V655" s="387"/>
      <c r="W655" s="387"/>
      <c r="X655" s="387"/>
      <c r="Y655" s="387"/>
      <c r="Z655" s="387"/>
      <c r="AA655" s="387"/>
      <c r="AB655" s="387"/>
      <c r="AC655" s="387"/>
      <c r="AD655" s="387"/>
    </row>
    <row r="656" spans="1:30" ht="16.2" thickBot="1" x14ac:dyDescent="0.35">
      <c r="A656" s="351" t="s">
        <v>8216</v>
      </c>
      <c r="B656" s="401" t="s">
        <v>5945</v>
      </c>
      <c r="C656" s="365" t="s">
        <v>6129</v>
      </c>
      <c r="D656" s="366" t="s">
        <v>6126</v>
      </c>
      <c r="E656" s="394" t="s">
        <v>4139</v>
      </c>
      <c r="F656" s="394" t="s">
        <v>7230</v>
      </c>
      <c r="G656" s="394" t="s">
        <v>7234</v>
      </c>
      <c r="H656" s="394" t="s">
        <v>7232</v>
      </c>
      <c r="I656" s="466">
        <v>300</v>
      </c>
      <c r="J656" s="471">
        <v>0.49</v>
      </c>
      <c r="K656" s="469">
        <v>1</v>
      </c>
      <c r="L656" s="384">
        <v>2</v>
      </c>
      <c r="M656" s="385" t="s">
        <v>8240</v>
      </c>
      <c r="N656" s="382" t="s">
        <v>9783</v>
      </c>
      <c r="O656" s="386">
        <v>300</v>
      </c>
      <c r="P656" s="387"/>
      <c r="Q656" s="387"/>
      <c r="R656" s="387"/>
      <c r="S656" s="387"/>
      <c r="T656" s="387"/>
      <c r="U656" s="387"/>
      <c r="V656" s="387"/>
      <c r="W656" s="387"/>
      <c r="X656" s="387"/>
      <c r="Y656" s="387"/>
      <c r="Z656" s="387"/>
      <c r="AA656" s="387"/>
      <c r="AB656" s="387"/>
      <c r="AC656" s="387"/>
      <c r="AD656" s="387"/>
    </row>
    <row r="657" spans="1:30" ht="16.2" thickBot="1" x14ac:dyDescent="0.35">
      <c r="A657" s="351" t="s">
        <v>8241</v>
      </c>
      <c r="B657" s="402" t="s">
        <v>6094</v>
      </c>
      <c r="C657" s="365" t="s">
        <v>6129</v>
      </c>
      <c r="D657" s="366" t="s">
        <v>6126</v>
      </c>
      <c r="E657" s="394" t="s">
        <v>4139</v>
      </c>
      <c r="F657" s="394" t="s">
        <v>9544</v>
      </c>
      <c r="G657" s="394" t="s">
        <v>7233</v>
      </c>
      <c r="H657" s="394" t="s">
        <v>7232</v>
      </c>
      <c r="I657" s="466">
        <v>300</v>
      </c>
      <c r="J657" s="471">
        <v>0.49</v>
      </c>
      <c r="K657" s="469">
        <v>1</v>
      </c>
      <c r="L657" s="384">
        <v>2</v>
      </c>
      <c r="M657" s="385" t="s">
        <v>8242</v>
      </c>
      <c r="N657" s="382" t="s">
        <v>9783</v>
      </c>
      <c r="O657" s="386">
        <v>300</v>
      </c>
      <c r="P657" s="387"/>
      <c r="Q657" s="387"/>
      <c r="R657" s="387"/>
      <c r="S657" s="387"/>
      <c r="T657" s="387"/>
      <c r="U657" s="387"/>
      <c r="V657" s="387"/>
      <c r="W657" s="387"/>
      <c r="X657" s="387"/>
      <c r="Y657" s="387"/>
      <c r="Z657" s="387"/>
      <c r="AA657" s="387"/>
      <c r="AB657" s="387"/>
      <c r="AC657" s="387"/>
      <c r="AD657" s="387"/>
    </row>
    <row r="658" spans="1:30" ht="16.2" thickBot="1" x14ac:dyDescent="0.35">
      <c r="A658" s="351" t="s">
        <v>8243</v>
      </c>
      <c r="B658" s="402" t="s">
        <v>6094</v>
      </c>
      <c r="C658" s="365" t="s">
        <v>6129</v>
      </c>
      <c r="D658" s="366" t="s">
        <v>6126</v>
      </c>
      <c r="E658" s="394" t="s">
        <v>4139</v>
      </c>
      <c r="F658" s="394" t="s">
        <v>7235</v>
      </c>
      <c r="G658" s="394" t="s">
        <v>7233</v>
      </c>
      <c r="H658" s="394" t="s">
        <v>7232</v>
      </c>
      <c r="I658" s="466">
        <v>300</v>
      </c>
      <c r="J658" s="471">
        <v>0.49</v>
      </c>
      <c r="K658" s="469">
        <v>1</v>
      </c>
      <c r="L658" s="384">
        <v>2</v>
      </c>
      <c r="M658" s="385" t="s">
        <v>8244</v>
      </c>
      <c r="N658" s="382" t="s">
        <v>9783</v>
      </c>
      <c r="O658" s="386">
        <v>300</v>
      </c>
      <c r="P658" s="387"/>
      <c r="Q658" s="387"/>
      <c r="R658" s="387"/>
      <c r="S658" s="387"/>
      <c r="T658" s="387"/>
      <c r="U658" s="387"/>
      <c r="V658" s="387"/>
      <c r="W658" s="387"/>
      <c r="X658" s="387"/>
      <c r="Y658" s="387"/>
      <c r="Z658" s="387"/>
      <c r="AA658" s="387"/>
      <c r="AB658" s="387"/>
      <c r="AC658" s="387"/>
      <c r="AD658" s="387"/>
    </row>
    <row r="659" spans="1:30" ht="16.2" thickBot="1" x14ac:dyDescent="0.35">
      <c r="A659" s="351" t="s">
        <v>8245</v>
      </c>
      <c r="B659" s="411" t="s">
        <v>6087</v>
      </c>
      <c r="C659" s="365" t="s">
        <v>6129</v>
      </c>
      <c r="D659" s="366" t="s">
        <v>6126</v>
      </c>
      <c r="E659" s="394" t="s">
        <v>4139</v>
      </c>
      <c r="F659" s="394" t="s">
        <v>7230</v>
      </c>
      <c r="G659" s="394" t="s">
        <v>7234</v>
      </c>
      <c r="H659" s="394" t="s">
        <v>7232</v>
      </c>
      <c r="I659" s="466">
        <v>300</v>
      </c>
      <c r="J659" s="471">
        <v>0.49</v>
      </c>
      <c r="K659" s="469">
        <v>2</v>
      </c>
      <c r="L659" s="384">
        <v>2</v>
      </c>
      <c r="M659" s="385" t="s">
        <v>8246</v>
      </c>
      <c r="N659" s="382" t="s">
        <v>9790</v>
      </c>
      <c r="O659" s="386">
        <v>600</v>
      </c>
      <c r="P659" s="387"/>
      <c r="Q659" s="387"/>
      <c r="R659" s="387"/>
      <c r="S659" s="387"/>
      <c r="T659" s="387"/>
      <c r="U659" s="387"/>
      <c r="V659" s="387"/>
      <c r="W659" s="387"/>
      <c r="X659" s="387"/>
      <c r="Y659" s="387"/>
      <c r="Z659" s="387"/>
      <c r="AA659" s="387"/>
      <c r="AB659" s="387"/>
      <c r="AC659" s="387"/>
      <c r="AD659" s="387"/>
    </row>
    <row r="660" spans="1:30" ht="16.2" thickBot="1" x14ac:dyDescent="0.35">
      <c r="A660" s="351" t="s">
        <v>4263</v>
      </c>
      <c r="B660" s="403" t="s">
        <v>6877</v>
      </c>
      <c r="C660" s="365" t="s">
        <v>6129</v>
      </c>
      <c r="D660" s="366" t="s">
        <v>6126</v>
      </c>
      <c r="E660" s="394" t="s">
        <v>4139</v>
      </c>
      <c r="F660" s="394" t="s">
        <v>7230</v>
      </c>
      <c r="G660" s="394" t="s">
        <v>7234</v>
      </c>
      <c r="H660" s="394" t="s">
        <v>7232</v>
      </c>
      <c r="I660" s="466">
        <v>300</v>
      </c>
      <c r="J660" s="471">
        <v>0.49</v>
      </c>
      <c r="K660" s="469">
        <v>2</v>
      </c>
      <c r="L660" s="384">
        <v>2</v>
      </c>
      <c r="M660" s="385" t="s">
        <v>8247</v>
      </c>
      <c r="N660" s="382" t="s">
        <v>9790</v>
      </c>
      <c r="O660" s="386">
        <v>600</v>
      </c>
      <c r="P660" s="387"/>
      <c r="Q660" s="387"/>
      <c r="R660" s="387"/>
      <c r="S660" s="387"/>
      <c r="T660" s="387"/>
      <c r="U660" s="387"/>
      <c r="V660" s="387"/>
      <c r="W660" s="387"/>
      <c r="X660" s="387"/>
      <c r="Y660" s="387"/>
      <c r="Z660" s="387"/>
      <c r="AA660" s="387"/>
      <c r="AB660" s="387"/>
      <c r="AC660" s="387"/>
      <c r="AD660" s="387"/>
    </row>
    <row r="661" spans="1:30" ht="16.2" thickBot="1" x14ac:dyDescent="0.35">
      <c r="A661" s="351" t="s">
        <v>4263</v>
      </c>
      <c r="B661" s="403" t="s">
        <v>6877</v>
      </c>
      <c r="C661" s="365" t="s">
        <v>6129</v>
      </c>
      <c r="D661" s="366" t="s">
        <v>6126</v>
      </c>
      <c r="E661" s="394" t="s">
        <v>4139</v>
      </c>
      <c r="F661" s="394" t="s">
        <v>7235</v>
      </c>
      <c r="G661" s="394" t="s">
        <v>7233</v>
      </c>
      <c r="H661" s="394" t="s">
        <v>7232</v>
      </c>
      <c r="I661" s="466">
        <v>500</v>
      </c>
      <c r="J661" s="471">
        <v>0.75</v>
      </c>
      <c r="K661" s="469">
        <v>2</v>
      </c>
      <c r="L661" s="384">
        <v>2</v>
      </c>
      <c r="M661" s="385" t="s">
        <v>8248</v>
      </c>
      <c r="N661" s="382" t="s">
        <v>9782</v>
      </c>
      <c r="O661" s="383">
        <v>1</v>
      </c>
      <c r="P661" s="387"/>
      <c r="Q661" s="387"/>
      <c r="R661" s="387"/>
      <c r="S661" s="387"/>
      <c r="T661" s="387"/>
      <c r="U661" s="387"/>
      <c r="V661" s="387"/>
      <c r="W661" s="387"/>
      <c r="X661" s="387"/>
      <c r="Y661" s="387"/>
      <c r="Z661" s="387"/>
      <c r="AA661" s="387"/>
      <c r="AB661" s="387"/>
      <c r="AC661" s="387"/>
      <c r="AD661" s="387"/>
    </row>
    <row r="662" spans="1:30" ht="16.2" thickBot="1" x14ac:dyDescent="0.35">
      <c r="A662" s="351" t="s">
        <v>4263</v>
      </c>
      <c r="B662" s="403" t="s">
        <v>6877</v>
      </c>
      <c r="C662" s="365" t="s">
        <v>6129</v>
      </c>
      <c r="D662" s="366" t="s">
        <v>6126</v>
      </c>
      <c r="E662" s="394" t="s">
        <v>4139</v>
      </c>
      <c r="F662" s="394" t="s">
        <v>7235</v>
      </c>
      <c r="G662" s="394" t="s">
        <v>7234</v>
      </c>
      <c r="H662" s="394" t="s">
        <v>7232</v>
      </c>
      <c r="I662" s="466">
        <v>500</v>
      </c>
      <c r="J662" s="471">
        <v>0.75</v>
      </c>
      <c r="K662" s="469">
        <v>1</v>
      </c>
      <c r="L662" s="384">
        <v>2</v>
      </c>
      <c r="M662" s="385" t="s">
        <v>8248</v>
      </c>
      <c r="N662" s="382" t="s">
        <v>9800</v>
      </c>
      <c r="O662" s="386">
        <v>500</v>
      </c>
      <c r="P662" s="387"/>
      <c r="Q662" s="387"/>
      <c r="R662" s="387"/>
      <c r="S662" s="387"/>
      <c r="T662" s="387"/>
      <c r="U662" s="387"/>
      <c r="V662" s="387"/>
      <c r="W662" s="387"/>
      <c r="X662" s="387"/>
      <c r="Y662" s="387"/>
      <c r="Z662" s="387"/>
      <c r="AA662" s="387"/>
      <c r="AB662" s="387"/>
      <c r="AC662" s="387"/>
      <c r="AD662" s="387"/>
    </row>
    <row r="663" spans="1:30" ht="16.2" thickBot="1" x14ac:dyDescent="0.35">
      <c r="A663" s="351" t="s">
        <v>8249</v>
      </c>
      <c r="B663" s="415" t="s">
        <v>6886</v>
      </c>
      <c r="C663" s="365" t="s">
        <v>6129</v>
      </c>
      <c r="D663" s="366" t="s">
        <v>6126</v>
      </c>
      <c r="E663" s="394" t="s">
        <v>4139</v>
      </c>
      <c r="F663" s="394" t="s">
        <v>7230</v>
      </c>
      <c r="G663" s="394" t="s">
        <v>7233</v>
      </c>
      <c r="H663" s="394" t="s">
        <v>7232</v>
      </c>
      <c r="I663" s="466">
        <v>300</v>
      </c>
      <c r="J663" s="471">
        <v>0.49</v>
      </c>
      <c r="K663" s="469">
        <v>2</v>
      </c>
      <c r="L663" s="384">
        <v>2</v>
      </c>
      <c r="M663" s="385" t="s">
        <v>8250</v>
      </c>
      <c r="N663" s="382" t="s">
        <v>9790</v>
      </c>
      <c r="O663" s="386">
        <v>600</v>
      </c>
      <c r="P663" s="387"/>
      <c r="Q663" s="387"/>
      <c r="R663" s="387"/>
      <c r="S663" s="387"/>
      <c r="T663" s="387"/>
      <c r="U663" s="387"/>
      <c r="V663" s="387"/>
      <c r="W663" s="387"/>
      <c r="X663" s="387"/>
      <c r="Y663" s="387"/>
      <c r="Z663" s="387"/>
      <c r="AA663" s="387"/>
      <c r="AB663" s="387"/>
      <c r="AC663" s="387"/>
      <c r="AD663" s="387"/>
    </row>
    <row r="664" spans="1:30" ht="16.2" thickBot="1" x14ac:dyDescent="0.35">
      <c r="A664" s="351" t="s">
        <v>8251</v>
      </c>
      <c r="B664" s="404" t="s">
        <v>6073</v>
      </c>
      <c r="C664" s="365" t="s">
        <v>6129</v>
      </c>
      <c r="D664" s="366" t="s">
        <v>6126</v>
      </c>
      <c r="E664" s="394" t="s">
        <v>4139</v>
      </c>
      <c r="F664" s="394" t="s">
        <v>7230</v>
      </c>
      <c r="G664" s="394" t="s">
        <v>7233</v>
      </c>
      <c r="H664" s="394" t="s">
        <v>7232</v>
      </c>
      <c r="I664" s="466">
        <v>300</v>
      </c>
      <c r="J664" s="471">
        <v>0.49</v>
      </c>
      <c r="K664" s="469">
        <v>2</v>
      </c>
      <c r="L664" s="384">
        <v>2</v>
      </c>
      <c r="M664" s="385" t="s">
        <v>8252</v>
      </c>
      <c r="N664" s="382" t="s">
        <v>9790</v>
      </c>
      <c r="O664" s="386">
        <v>600</v>
      </c>
      <c r="P664" s="387"/>
      <c r="Q664" s="387"/>
      <c r="R664" s="387"/>
      <c r="S664" s="387"/>
      <c r="T664" s="387"/>
      <c r="U664" s="387"/>
      <c r="V664" s="387"/>
      <c r="W664" s="387"/>
      <c r="X664" s="387"/>
      <c r="Y664" s="387"/>
      <c r="Z664" s="387"/>
      <c r="AA664" s="387"/>
      <c r="AB664" s="387"/>
      <c r="AC664" s="387"/>
      <c r="AD664" s="387"/>
    </row>
    <row r="665" spans="1:30" ht="16.2" thickBot="1" x14ac:dyDescent="0.35">
      <c r="A665" s="351" t="s">
        <v>8251</v>
      </c>
      <c r="B665" s="404" t="s">
        <v>6073</v>
      </c>
      <c r="C665" s="365" t="s">
        <v>6129</v>
      </c>
      <c r="D665" s="366" t="s">
        <v>6126</v>
      </c>
      <c r="E665" s="394" t="s">
        <v>4139</v>
      </c>
      <c r="F665" s="394" t="s">
        <v>7230</v>
      </c>
      <c r="G665" s="394" t="s">
        <v>7234</v>
      </c>
      <c r="H665" s="394" t="s">
        <v>7232</v>
      </c>
      <c r="I665" s="466">
        <v>300</v>
      </c>
      <c r="J665" s="471">
        <v>0.49</v>
      </c>
      <c r="K665" s="469">
        <v>2</v>
      </c>
      <c r="L665" s="384">
        <v>2</v>
      </c>
      <c r="M665" s="385" t="s">
        <v>8252</v>
      </c>
      <c r="N665" s="382" t="s">
        <v>9790</v>
      </c>
      <c r="O665" s="386">
        <v>600</v>
      </c>
      <c r="P665" s="387"/>
      <c r="Q665" s="387"/>
      <c r="R665" s="387"/>
      <c r="S665" s="387"/>
      <c r="T665" s="387"/>
      <c r="U665" s="387"/>
      <c r="V665" s="387"/>
      <c r="W665" s="387"/>
      <c r="X665" s="387"/>
      <c r="Y665" s="387"/>
      <c r="Z665" s="387"/>
      <c r="AA665" s="387"/>
      <c r="AB665" s="387"/>
      <c r="AC665" s="387"/>
      <c r="AD665" s="387"/>
    </row>
    <row r="666" spans="1:30" ht="16.2" thickBot="1" x14ac:dyDescent="0.35">
      <c r="A666" s="351" t="s">
        <v>8253</v>
      </c>
      <c r="B666" s="404" t="s">
        <v>6073</v>
      </c>
      <c r="C666" s="365" t="s">
        <v>6129</v>
      </c>
      <c r="D666" s="366" t="s">
        <v>6126</v>
      </c>
      <c r="E666" s="394" t="s">
        <v>4139</v>
      </c>
      <c r="F666" s="394" t="s">
        <v>7230</v>
      </c>
      <c r="G666" s="394" t="s">
        <v>7234</v>
      </c>
      <c r="H666" s="394" t="s">
        <v>7232</v>
      </c>
      <c r="I666" s="466">
        <v>300</v>
      </c>
      <c r="J666" s="471">
        <v>0.49</v>
      </c>
      <c r="K666" s="469">
        <v>2</v>
      </c>
      <c r="L666" s="384">
        <v>2</v>
      </c>
      <c r="M666" s="385" t="s">
        <v>8254</v>
      </c>
      <c r="N666" s="382" t="s">
        <v>9790</v>
      </c>
      <c r="O666" s="386">
        <v>600</v>
      </c>
      <c r="P666" s="387"/>
      <c r="Q666" s="387"/>
      <c r="R666" s="387"/>
      <c r="S666" s="387"/>
      <c r="T666" s="387"/>
      <c r="U666" s="387"/>
      <c r="V666" s="387"/>
      <c r="W666" s="387"/>
      <c r="X666" s="387"/>
      <c r="Y666" s="387"/>
      <c r="Z666" s="387"/>
      <c r="AA666" s="387"/>
      <c r="AB666" s="387"/>
      <c r="AC666" s="387"/>
      <c r="AD666" s="387"/>
    </row>
    <row r="667" spans="1:30" ht="16.2" thickBot="1" x14ac:dyDescent="0.35">
      <c r="A667" s="351" t="s">
        <v>8255</v>
      </c>
      <c r="B667" s="404" t="s">
        <v>6073</v>
      </c>
      <c r="C667" s="365" t="s">
        <v>6129</v>
      </c>
      <c r="D667" s="366" t="s">
        <v>6126</v>
      </c>
      <c r="E667" s="394" t="s">
        <v>4139</v>
      </c>
      <c r="F667" s="394" t="s">
        <v>7230</v>
      </c>
      <c r="G667" s="394" t="s">
        <v>7233</v>
      </c>
      <c r="H667" s="394" t="s">
        <v>7232</v>
      </c>
      <c r="I667" s="466">
        <v>300</v>
      </c>
      <c r="J667" s="471">
        <v>0.49</v>
      </c>
      <c r="K667" s="469">
        <v>1</v>
      </c>
      <c r="L667" s="384">
        <v>2</v>
      </c>
      <c r="M667" s="385" t="s">
        <v>8256</v>
      </c>
      <c r="N667" s="382" t="s">
        <v>9783</v>
      </c>
      <c r="O667" s="386">
        <v>300</v>
      </c>
      <c r="P667" s="387"/>
      <c r="Q667" s="387"/>
      <c r="R667" s="387"/>
      <c r="S667" s="387"/>
      <c r="T667" s="387"/>
      <c r="U667" s="387"/>
      <c r="V667" s="387"/>
      <c r="W667" s="387"/>
      <c r="X667" s="387"/>
      <c r="Y667" s="387"/>
      <c r="Z667" s="387"/>
      <c r="AA667" s="387"/>
      <c r="AB667" s="387"/>
      <c r="AC667" s="387"/>
      <c r="AD667" s="387"/>
    </row>
    <row r="668" spans="1:30" ht="16.2" thickBot="1" x14ac:dyDescent="0.35">
      <c r="A668" s="351" t="s">
        <v>8255</v>
      </c>
      <c r="B668" s="404" t="s">
        <v>6073</v>
      </c>
      <c r="C668" s="365" t="s">
        <v>6129</v>
      </c>
      <c r="D668" s="366" t="s">
        <v>6126</v>
      </c>
      <c r="E668" s="394" t="s">
        <v>4139</v>
      </c>
      <c r="F668" s="394" t="s">
        <v>7230</v>
      </c>
      <c r="G668" s="394" t="s">
        <v>7234</v>
      </c>
      <c r="H668" s="394" t="s">
        <v>7232</v>
      </c>
      <c r="I668" s="466">
        <v>300</v>
      </c>
      <c r="J668" s="471">
        <v>0.49</v>
      </c>
      <c r="K668" s="469">
        <v>1</v>
      </c>
      <c r="L668" s="384">
        <v>2</v>
      </c>
      <c r="M668" s="385" t="s">
        <v>8256</v>
      </c>
      <c r="N668" s="382" t="s">
        <v>9783</v>
      </c>
      <c r="O668" s="386">
        <v>300</v>
      </c>
      <c r="P668" s="387"/>
      <c r="Q668" s="387"/>
      <c r="R668" s="387"/>
      <c r="S668" s="387"/>
      <c r="T668" s="387"/>
      <c r="U668" s="387"/>
      <c r="V668" s="387"/>
      <c r="W668" s="387"/>
      <c r="X668" s="387"/>
      <c r="Y668" s="387"/>
      <c r="Z668" s="387"/>
      <c r="AA668" s="387"/>
      <c r="AB668" s="387"/>
      <c r="AC668" s="387"/>
      <c r="AD668" s="387"/>
    </row>
    <row r="669" spans="1:30" ht="16.2" thickBot="1" x14ac:dyDescent="0.35">
      <c r="A669" s="351" t="s">
        <v>8257</v>
      </c>
      <c r="B669" s="396" t="s">
        <v>8258</v>
      </c>
      <c r="C669" s="365" t="s">
        <v>6129</v>
      </c>
      <c r="D669" s="366" t="s">
        <v>6126</v>
      </c>
      <c r="E669" s="394" t="s">
        <v>4139</v>
      </c>
      <c r="F669" s="394" t="s">
        <v>9544</v>
      </c>
      <c r="G669" s="394" t="s">
        <v>7233</v>
      </c>
      <c r="H669" s="394" t="s">
        <v>7232</v>
      </c>
      <c r="I669" s="466">
        <v>300</v>
      </c>
      <c r="J669" s="471">
        <v>0.49</v>
      </c>
      <c r="K669" s="469">
        <v>1</v>
      </c>
      <c r="L669" s="384">
        <v>2</v>
      </c>
      <c r="M669" s="385" t="s">
        <v>8259</v>
      </c>
      <c r="N669" s="382" t="s">
        <v>9783</v>
      </c>
      <c r="O669" s="386">
        <v>300</v>
      </c>
      <c r="P669" s="387"/>
      <c r="Q669" s="387"/>
      <c r="R669" s="387"/>
      <c r="S669" s="387"/>
      <c r="T669" s="387"/>
      <c r="U669" s="387"/>
      <c r="V669" s="387"/>
      <c r="W669" s="387"/>
      <c r="X669" s="387"/>
      <c r="Y669" s="387"/>
      <c r="Z669" s="387"/>
      <c r="AA669" s="387"/>
      <c r="AB669" s="387"/>
      <c r="AC669" s="387"/>
      <c r="AD669" s="387"/>
    </row>
    <row r="670" spans="1:30" ht="16.2" thickBot="1" x14ac:dyDescent="0.35">
      <c r="A670" s="351" t="s">
        <v>8260</v>
      </c>
      <c r="B670" s="437" t="s">
        <v>6870</v>
      </c>
      <c r="C670" s="365" t="s">
        <v>6129</v>
      </c>
      <c r="D670" s="366" t="s">
        <v>6126</v>
      </c>
      <c r="E670" s="394" t="s">
        <v>4139</v>
      </c>
      <c r="F670" s="394" t="s">
        <v>7230</v>
      </c>
      <c r="G670" s="394" t="s">
        <v>7233</v>
      </c>
      <c r="H670" s="394" t="s">
        <v>7232</v>
      </c>
      <c r="I670" s="466">
        <v>300</v>
      </c>
      <c r="J670" s="471">
        <v>0.49</v>
      </c>
      <c r="K670" s="469">
        <v>1</v>
      </c>
      <c r="L670" s="384">
        <v>2</v>
      </c>
      <c r="M670" s="385" t="s">
        <v>8261</v>
      </c>
      <c r="N670" s="382" t="s">
        <v>9783</v>
      </c>
      <c r="O670" s="386">
        <v>300</v>
      </c>
      <c r="P670" s="387"/>
      <c r="Q670" s="387"/>
      <c r="R670" s="387"/>
      <c r="S670" s="387"/>
      <c r="T670" s="387"/>
      <c r="U670" s="387"/>
      <c r="V670" s="387"/>
      <c r="W670" s="387"/>
      <c r="X670" s="387"/>
      <c r="Y670" s="387"/>
      <c r="Z670" s="387"/>
      <c r="AA670" s="387"/>
      <c r="AB670" s="387"/>
      <c r="AC670" s="387"/>
      <c r="AD670" s="387"/>
    </row>
    <row r="671" spans="1:30" ht="16.2" thickBot="1" x14ac:dyDescent="0.35">
      <c r="A671" s="351" t="s">
        <v>8262</v>
      </c>
      <c r="B671" s="413" t="s">
        <v>7169</v>
      </c>
      <c r="C671" s="365" t="s">
        <v>6129</v>
      </c>
      <c r="D671" s="366" t="s">
        <v>6126</v>
      </c>
      <c r="E671" s="394" t="s">
        <v>4139</v>
      </c>
      <c r="F671" s="394" t="s">
        <v>7230</v>
      </c>
      <c r="G671" s="394" t="s">
        <v>7233</v>
      </c>
      <c r="H671" s="394" t="s">
        <v>7232</v>
      </c>
      <c r="I671" s="466">
        <v>300</v>
      </c>
      <c r="J671" s="471">
        <v>0.49</v>
      </c>
      <c r="K671" s="469">
        <v>1</v>
      </c>
      <c r="L671" s="384">
        <v>2</v>
      </c>
      <c r="M671" s="385" t="s">
        <v>8263</v>
      </c>
      <c r="N671" s="382" t="s">
        <v>9783</v>
      </c>
      <c r="O671" s="386">
        <v>300</v>
      </c>
      <c r="P671" s="387"/>
      <c r="Q671" s="387"/>
      <c r="R671" s="387"/>
      <c r="S671" s="387"/>
      <c r="T671" s="387"/>
      <c r="U671" s="387"/>
      <c r="V671" s="387"/>
      <c r="W671" s="387"/>
      <c r="X671" s="387"/>
      <c r="Y671" s="387"/>
      <c r="Z671" s="387"/>
      <c r="AA671" s="387"/>
      <c r="AB671" s="387"/>
      <c r="AC671" s="387"/>
      <c r="AD671" s="387"/>
    </row>
    <row r="672" spans="1:30" ht="16.2" thickBot="1" x14ac:dyDescent="0.35">
      <c r="A672" s="351" t="s">
        <v>9582</v>
      </c>
      <c r="B672" s="460" t="s">
        <v>9523</v>
      </c>
      <c r="C672" s="365" t="s">
        <v>6129</v>
      </c>
      <c r="D672" s="366" t="s">
        <v>6126</v>
      </c>
      <c r="E672" s="394" t="s">
        <v>4139</v>
      </c>
      <c r="F672" s="394" t="s">
        <v>7230</v>
      </c>
      <c r="G672" s="394" t="s">
        <v>7233</v>
      </c>
      <c r="H672" s="394" t="s">
        <v>7232</v>
      </c>
      <c r="I672" s="466">
        <v>300</v>
      </c>
      <c r="J672" s="471">
        <v>0.49</v>
      </c>
      <c r="K672" s="469">
        <v>1</v>
      </c>
      <c r="L672" s="384">
        <v>2</v>
      </c>
      <c r="M672" s="385" t="s">
        <v>9583</v>
      </c>
      <c r="N672" s="382" t="s">
        <v>9783</v>
      </c>
      <c r="O672" s="386">
        <v>300</v>
      </c>
      <c r="P672" s="387"/>
      <c r="Q672" s="387"/>
      <c r="R672" s="387"/>
      <c r="S672" s="387"/>
      <c r="T672" s="387"/>
      <c r="U672" s="387"/>
      <c r="V672" s="387"/>
      <c r="W672" s="387"/>
      <c r="X672" s="387"/>
      <c r="Y672" s="387"/>
      <c r="Z672" s="387"/>
      <c r="AA672" s="387"/>
      <c r="AB672" s="387"/>
      <c r="AC672" s="387"/>
      <c r="AD672" s="387"/>
    </row>
    <row r="673" spans="1:30" ht="16.2" thickBot="1" x14ac:dyDescent="0.35">
      <c r="A673" s="351" t="s">
        <v>8264</v>
      </c>
      <c r="B673" s="405" t="s">
        <v>6084</v>
      </c>
      <c r="C673" s="365" t="s">
        <v>6129</v>
      </c>
      <c r="D673" s="366" t="s">
        <v>6126</v>
      </c>
      <c r="E673" s="394" t="s">
        <v>4139</v>
      </c>
      <c r="F673" s="394" t="s">
        <v>7230</v>
      </c>
      <c r="G673" s="394" t="s">
        <v>7234</v>
      </c>
      <c r="H673" s="394" t="s">
        <v>7232</v>
      </c>
      <c r="I673" s="466">
        <v>300</v>
      </c>
      <c r="J673" s="471">
        <v>0.49</v>
      </c>
      <c r="K673" s="469">
        <v>1</v>
      </c>
      <c r="L673" s="384">
        <v>3</v>
      </c>
      <c r="M673" s="385" t="s">
        <v>8265</v>
      </c>
      <c r="N673" s="382" t="s">
        <v>9783</v>
      </c>
      <c r="O673" s="386">
        <v>300</v>
      </c>
      <c r="P673" s="387"/>
      <c r="Q673" s="387"/>
      <c r="R673" s="387"/>
      <c r="S673" s="387"/>
      <c r="T673" s="387"/>
      <c r="U673" s="387"/>
      <c r="V673" s="387"/>
      <c r="W673" s="387"/>
      <c r="X673" s="387"/>
      <c r="Y673" s="387"/>
      <c r="Z673" s="387"/>
      <c r="AA673" s="387"/>
      <c r="AB673" s="387"/>
      <c r="AC673" s="387"/>
      <c r="AD673" s="387"/>
    </row>
    <row r="674" spans="1:30" ht="16.2" thickBot="1" x14ac:dyDescent="0.35">
      <c r="A674" s="351" t="s">
        <v>8266</v>
      </c>
      <c r="B674" s="437" t="s">
        <v>6980</v>
      </c>
      <c r="C674" s="365" t="s">
        <v>6129</v>
      </c>
      <c r="D674" s="366" t="s">
        <v>6126</v>
      </c>
      <c r="E674" s="394" t="s">
        <v>4139</v>
      </c>
      <c r="F674" s="394" t="s">
        <v>7230</v>
      </c>
      <c r="G674" s="394" t="s">
        <v>7234</v>
      </c>
      <c r="H674" s="394" t="s">
        <v>7232</v>
      </c>
      <c r="I674" s="466">
        <v>300</v>
      </c>
      <c r="J674" s="471">
        <v>0.49</v>
      </c>
      <c r="K674" s="469">
        <v>1</v>
      </c>
      <c r="L674" s="384">
        <v>3</v>
      </c>
      <c r="M674" s="385" t="s">
        <v>8267</v>
      </c>
      <c r="N674" s="382" t="s">
        <v>9783</v>
      </c>
      <c r="O674" s="386">
        <v>300</v>
      </c>
      <c r="P674" s="387"/>
      <c r="Q674" s="387"/>
      <c r="R674" s="387"/>
      <c r="S674" s="387"/>
      <c r="T674" s="387"/>
      <c r="U674" s="387"/>
      <c r="V674" s="387"/>
      <c r="W674" s="387"/>
      <c r="X674" s="387"/>
      <c r="Y674" s="387"/>
      <c r="Z674" s="387"/>
      <c r="AA674" s="387"/>
      <c r="AB674" s="387"/>
      <c r="AC674" s="387"/>
      <c r="AD674" s="387"/>
    </row>
    <row r="675" spans="1:30" ht="16.2" thickBot="1" x14ac:dyDescent="0.35">
      <c r="A675" s="351" t="s">
        <v>8270</v>
      </c>
      <c r="B675" s="403" t="s">
        <v>8271</v>
      </c>
      <c r="C675" s="365" t="s">
        <v>6129</v>
      </c>
      <c r="D675" s="366" t="s">
        <v>6126</v>
      </c>
      <c r="E675" s="394" t="s">
        <v>4139</v>
      </c>
      <c r="F675" s="394" t="s">
        <v>7230</v>
      </c>
      <c r="G675" s="394" t="s">
        <v>7234</v>
      </c>
      <c r="H675" s="394" t="s">
        <v>7232</v>
      </c>
      <c r="I675" s="466">
        <v>300</v>
      </c>
      <c r="J675" s="471">
        <v>0.49</v>
      </c>
      <c r="K675" s="469">
        <v>2</v>
      </c>
      <c r="L675" s="384">
        <v>3</v>
      </c>
      <c r="M675" s="385" t="s">
        <v>8272</v>
      </c>
      <c r="N675" s="382" t="s">
        <v>9790</v>
      </c>
      <c r="O675" s="386">
        <v>600</v>
      </c>
      <c r="P675" s="387"/>
      <c r="Q675" s="387"/>
      <c r="R675" s="387"/>
      <c r="S675" s="387"/>
      <c r="T675" s="387"/>
      <c r="U675" s="387"/>
      <c r="V675" s="387"/>
      <c r="W675" s="387"/>
      <c r="X675" s="387"/>
      <c r="Y675" s="387"/>
      <c r="Z675" s="387"/>
      <c r="AA675" s="387"/>
      <c r="AB675" s="387"/>
      <c r="AC675" s="387"/>
      <c r="AD675" s="387"/>
    </row>
    <row r="676" spans="1:30" ht="16.2" thickBot="1" x14ac:dyDescent="0.35">
      <c r="A676" s="351" t="s">
        <v>9584</v>
      </c>
      <c r="B676" s="407" t="s">
        <v>1101</v>
      </c>
      <c r="C676" s="365" t="s">
        <v>6129</v>
      </c>
      <c r="D676" s="366" t="s">
        <v>6126</v>
      </c>
      <c r="E676" s="394" t="s">
        <v>4139</v>
      </c>
      <c r="F676" s="394" t="s">
        <v>7230</v>
      </c>
      <c r="G676" s="394" t="s">
        <v>7234</v>
      </c>
      <c r="H676" s="394" t="s">
        <v>7232</v>
      </c>
      <c r="I676" s="466">
        <v>300</v>
      </c>
      <c r="J676" s="471">
        <v>0.49</v>
      </c>
      <c r="K676" s="469">
        <v>1</v>
      </c>
      <c r="L676" s="384">
        <v>3</v>
      </c>
      <c r="M676" s="385" t="s">
        <v>9585</v>
      </c>
      <c r="N676" s="382" t="s">
        <v>9783</v>
      </c>
      <c r="O676" s="386">
        <v>300</v>
      </c>
      <c r="P676" s="387"/>
      <c r="Q676" s="387"/>
      <c r="R676" s="387"/>
      <c r="S676" s="387"/>
      <c r="T676" s="387"/>
      <c r="U676" s="387"/>
      <c r="V676" s="387"/>
      <c r="W676" s="387"/>
      <c r="X676" s="387"/>
      <c r="Y676" s="387"/>
      <c r="Z676" s="387"/>
      <c r="AA676" s="387"/>
      <c r="AB676" s="387"/>
      <c r="AC676" s="387"/>
      <c r="AD676" s="387"/>
    </row>
    <row r="677" spans="1:30" ht="16.2" thickBot="1" x14ac:dyDescent="0.35">
      <c r="A677" s="351" t="s">
        <v>8273</v>
      </c>
      <c r="B677" s="427" t="s">
        <v>1102</v>
      </c>
      <c r="C677" s="365" t="s">
        <v>6129</v>
      </c>
      <c r="D677" s="366" t="s">
        <v>6126</v>
      </c>
      <c r="E677" s="394" t="s">
        <v>4139</v>
      </c>
      <c r="F677" s="394" t="s">
        <v>7230</v>
      </c>
      <c r="G677" s="394" t="s">
        <v>7234</v>
      </c>
      <c r="H677" s="394" t="s">
        <v>7232</v>
      </c>
      <c r="I677" s="466">
        <v>300</v>
      </c>
      <c r="J677" s="471">
        <v>0.49</v>
      </c>
      <c r="K677" s="469">
        <v>1</v>
      </c>
      <c r="L677" s="384">
        <v>3</v>
      </c>
      <c r="M677" s="385" t="s">
        <v>8274</v>
      </c>
      <c r="N677" s="382" t="s">
        <v>9783</v>
      </c>
      <c r="O677" s="386">
        <v>300</v>
      </c>
      <c r="P677" s="387"/>
      <c r="Q677" s="387"/>
      <c r="R677" s="387"/>
      <c r="S677" s="387"/>
      <c r="T677" s="387"/>
      <c r="U677" s="387"/>
      <c r="V677" s="387"/>
      <c r="W677" s="387"/>
      <c r="X677" s="387"/>
      <c r="Y677" s="387"/>
      <c r="Z677" s="387"/>
      <c r="AA677" s="387"/>
      <c r="AB677" s="387"/>
      <c r="AC677" s="387"/>
      <c r="AD677" s="387"/>
    </row>
    <row r="678" spans="1:30" ht="16.2" thickBot="1" x14ac:dyDescent="0.35">
      <c r="A678" s="351" t="s">
        <v>8275</v>
      </c>
      <c r="B678" s="427" t="s">
        <v>1102</v>
      </c>
      <c r="C678" s="365" t="s">
        <v>6129</v>
      </c>
      <c r="D678" s="366" t="s">
        <v>6126</v>
      </c>
      <c r="E678" s="394" t="s">
        <v>4139</v>
      </c>
      <c r="F678" s="394" t="s">
        <v>7230</v>
      </c>
      <c r="G678" s="394" t="s">
        <v>7234</v>
      </c>
      <c r="H678" s="394" t="s">
        <v>7232</v>
      </c>
      <c r="I678" s="466">
        <v>700</v>
      </c>
      <c r="J678" s="471">
        <v>0.99</v>
      </c>
      <c r="K678" s="469">
        <v>1</v>
      </c>
      <c r="L678" s="384">
        <v>3</v>
      </c>
      <c r="M678" s="385" t="s">
        <v>8276</v>
      </c>
      <c r="N678" s="382" t="s">
        <v>9798</v>
      </c>
      <c r="O678" s="386">
        <v>700</v>
      </c>
      <c r="P678" s="387"/>
      <c r="Q678" s="387"/>
      <c r="R678" s="387"/>
      <c r="S678" s="387"/>
      <c r="T678" s="387"/>
      <c r="U678" s="387"/>
      <c r="V678" s="387"/>
      <c r="W678" s="387"/>
      <c r="X678" s="387"/>
      <c r="Y678" s="387"/>
      <c r="Z678" s="387"/>
      <c r="AA678" s="387"/>
      <c r="AB678" s="387"/>
      <c r="AC678" s="387"/>
      <c r="AD678" s="387"/>
    </row>
    <row r="679" spans="1:30" ht="16.2" thickBot="1" x14ac:dyDescent="0.35">
      <c r="A679" s="351" t="s">
        <v>8277</v>
      </c>
      <c r="B679" s="427" t="s">
        <v>1102</v>
      </c>
      <c r="C679" s="365" t="s">
        <v>6129</v>
      </c>
      <c r="D679" s="366" t="s">
        <v>6126</v>
      </c>
      <c r="E679" s="394" t="s">
        <v>4139</v>
      </c>
      <c r="F679" s="394" t="s">
        <v>7230</v>
      </c>
      <c r="G679" s="394" t="s">
        <v>7234</v>
      </c>
      <c r="H679" s="394" t="s">
        <v>7232</v>
      </c>
      <c r="I679" s="466">
        <v>300</v>
      </c>
      <c r="J679" s="471">
        <v>0.49</v>
      </c>
      <c r="K679" s="469">
        <v>1</v>
      </c>
      <c r="L679" s="384">
        <v>3</v>
      </c>
      <c r="M679" s="385" t="s">
        <v>8278</v>
      </c>
      <c r="N679" s="382" t="s">
        <v>9783</v>
      </c>
      <c r="O679" s="386">
        <v>300</v>
      </c>
      <c r="P679" s="387"/>
      <c r="Q679" s="387"/>
      <c r="R679" s="387"/>
      <c r="S679" s="387"/>
      <c r="T679" s="387"/>
      <c r="U679" s="387"/>
      <c r="V679" s="387"/>
      <c r="W679" s="387"/>
      <c r="X679" s="387"/>
      <c r="Y679" s="387"/>
      <c r="Z679" s="387"/>
      <c r="AA679" s="387"/>
      <c r="AB679" s="387"/>
      <c r="AC679" s="387"/>
      <c r="AD679" s="387"/>
    </row>
    <row r="680" spans="1:30" ht="16.2" thickBot="1" x14ac:dyDescent="0.35">
      <c r="A680" s="351" t="s">
        <v>8279</v>
      </c>
      <c r="B680" s="431" t="s">
        <v>6069</v>
      </c>
      <c r="C680" s="365" t="s">
        <v>6129</v>
      </c>
      <c r="D680" s="366" t="s">
        <v>6126</v>
      </c>
      <c r="E680" s="394" t="s">
        <v>4139</v>
      </c>
      <c r="F680" s="394" t="s">
        <v>7230</v>
      </c>
      <c r="G680" s="394" t="s">
        <v>7233</v>
      </c>
      <c r="H680" s="394" t="s">
        <v>7232</v>
      </c>
      <c r="I680" s="466">
        <v>300</v>
      </c>
      <c r="J680" s="471">
        <v>0.49</v>
      </c>
      <c r="K680" s="469">
        <v>1</v>
      </c>
      <c r="L680" s="384">
        <v>3</v>
      </c>
      <c r="M680" s="385" t="s">
        <v>8280</v>
      </c>
      <c r="N680" s="382" t="s">
        <v>9783</v>
      </c>
      <c r="O680" s="386">
        <v>300</v>
      </c>
      <c r="P680" s="387"/>
      <c r="Q680" s="387"/>
      <c r="R680" s="387"/>
      <c r="S680" s="387"/>
      <c r="T680" s="387"/>
      <c r="U680" s="387"/>
      <c r="V680" s="387"/>
      <c r="W680" s="387"/>
      <c r="X680" s="387"/>
      <c r="Y680" s="387"/>
      <c r="Z680" s="387"/>
      <c r="AA680" s="387"/>
      <c r="AB680" s="387"/>
      <c r="AC680" s="387"/>
      <c r="AD680" s="387"/>
    </row>
    <row r="681" spans="1:30" ht="16.2" thickBot="1" x14ac:dyDescent="0.35">
      <c r="A681" s="351" t="s">
        <v>8281</v>
      </c>
      <c r="B681" s="431" t="s">
        <v>6069</v>
      </c>
      <c r="C681" s="365" t="s">
        <v>6129</v>
      </c>
      <c r="D681" s="366" t="s">
        <v>6126</v>
      </c>
      <c r="E681" s="394" t="s">
        <v>4139</v>
      </c>
      <c r="F681" s="394" t="s">
        <v>7230</v>
      </c>
      <c r="G681" s="394" t="s">
        <v>7233</v>
      </c>
      <c r="H681" s="394" t="s">
        <v>7232</v>
      </c>
      <c r="I681" s="466">
        <v>300</v>
      </c>
      <c r="J681" s="471">
        <v>0.49</v>
      </c>
      <c r="K681" s="469">
        <v>2</v>
      </c>
      <c r="L681" s="384">
        <v>3</v>
      </c>
      <c r="M681" s="385" t="s">
        <v>8282</v>
      </c>
      <c r="N681" s="382" t="s">
        <v>9790</v>
      </c>
      <c r="O681" s="386">
        <v>600</v>
      </c>
      <c r="P681" s="387"/>
      <c r="Q681" s="387"/>
      <c r="R681" s="387"/>
      <c r="S681" s="387"/>
      <c r="T681" s="387"/>
      <c r="U681" s="387"/>
      <c r="V681" s="387"/>
      <c r="W681" s="387"/>
      <c r="X681" s="387"/>
      <c r="Y681" s="387"/>
      <c r="Z681" s="387"/>
      <c r="AA681" s="387"/>
      <c r="AB681" s="387"/>
      <c r="AC681" s="387"/>
      <c r="AD681" s="387"/>
    </row>
    <row r="682" spans="1:30" ht="16.2" thickBot="1" x14ac:dyDescent="0.35">
      <c r="A682" s="351" t="s">
        <v>8281</v>
      </c>
      <c r="B682" s="431" t="s">
        <v>6069</v>
      </c>
      <c r="C682" s="365" t="s">
        <v>6129</v>
      </c>
      <c r="D682" s="366" t="s">
        <v>6126</v>
      </c>
      <c r="E682" s="394" t="s">
        <v>4139</v>
      </c>
      <c r="F682" s="394" t="s">
        <v>7230</v>
      </c>
      <c r="G682" s="394" t="s">
        <v>7234</v>
      </c>
      <c r="H682" s="394" t="s">
        <v>7232</v>
      </c>
      <c r="I682" s="466">
        <v>300</v>
      </c>
      <c r="J682" s="471">
        <v>0.49</v>
      </c>
      <c r="K682" s="469">
        <v>1</v>
      </c>
      <c r="L682" s="384">
        <v>3</v>
      </c>
      <c r="M682" s="385" t="s">
        <v>8282</v>
      </c>
      <c r="N682" s="382" t="s">
        <v>9783</v>
      </c>
      <c r="O682" s="386">
        <v>300</v>
      </c>
      <c r="P682" s="387"/>
      <c r="Q682" s="387"/>
      <c r="R682" s="387"/>
      <c r="S682" s="387"/>
      <c r="T682" s="387"/>
      <c r="U682" s="387"/>
      <c r="V682" s="387"/>
      <c r="W682" s="387"/>
      <c r="X682" s="387"/>
      <c r="Y682" s="387"/>
      <c r="Z682" s="387"/>
      <c r="AA682" s="387"/>
      <c r="AB682" s="387"/>
      <c r="AC682" s="387"/>
      <c r="AD682" s="387"/>
    </row>
    <row r="683" spans="1:30" ht="16.2" thickBot="1" x14ac:dyDescent="0.35">
      <c r="A683" s="351" t="s">
        <v>8283</v>
      </c>
      <c r="B683" s="422" t="s">
        <v>1106</v>
      </c>
      <c r="C683" s="365" t="s">
        <v>6129</v>
      </c>
      <c r="D683" s="366" t="s">
        <v>6126</v>
      </c>
      <c r="E683" s="394" t="s">
        <v>4139</v>
      </c>
      <c r="F683" s="394" t="s">
        <v>7230</v>
      </c>
      <c r="G683" s="394" t="s">
        <v>7233</v>
      </c>
      <c r="H683" s="394" t="s">
        <v>7232</v>
      </c>
      <c r="I683" s="466">
        <v>300</v>
      </c>
      <c r="J683" s="471">
        <v>0.49</v>
      </c>
      <c r="K683" s="469">
        <v>1</v>
      </c>
      <c r="L683" s="384">
        <v>3</v>
      </c>
      <c r="M683" s="385" t="s">
        <v>8284</v>
      </c>
      <c r="N683" s="382" t="s">
        <v>9783</v>
      </c>
      <c r="O683" s="386">
        <v>300</v>
      </c>
      <c r="P683" s="387"/>
      <c r="Q683" s="387"/>
      <c r="R683" s="387"/>
      <c r="S683" s="387"/>
      <c r="T683" s="387"/>
      <c r="U683" s="387"/>
      <c r="V683" s="387"/>
      <c r="W683" s="387"/>
      <c r="X683" s="387"/>
      <c r="Y683" s="387"/>
      <c r="Z683" s="387"/>
      <c r="AA683" s="387"/>
      <c r="AB683" s="387"/>
      <c r="AC683" s="387"/>
      <c r="AD683" s="387"/>
    </row>
    <row r="684" spans="1:30" ht="16.2" thickBot="1" x14ac:dyDescent="0.35">
      <c r="A684" s="351" t="s">
        <v>8283</v>
      </c>
      <c r="B684" s="422" t="s">
        <v>1106</v>
      </c>
      <c r="C684" s="365" t="s">
        <v>6129</v>
      </c>
      <c r="D684" s="366" t="s">
        <v>6126</v>
      </c>
      <c r="E684" s="394" t="s">
        <v>4139</v>
      </c>
      <c r="F684" s="394" t="s">
        <v>7230</v>
      </c>
      <c r="G684" s="394" t="s">
        <v>7234</v>
      </c>
      <c r="H684" s="394" t="s">
        <v>7232</v>
      </c>
      <c r="I684" s="466">
        <v>300</v>
      </c>
      <c r="J684" s="471">
        <v>0.49</v>
      </c>
      <c r="K684" s="469">
        <v>3</v>
      </c>
      <c r="L684" s="384">
        <v>3</v>
      </c>
      <c r="M684" s="385" t="s">
        <v>9586</v>
      </c>
      <c r="N684" s="382" t="s">
        <v>9784</v>
      </c>
      <c r="O684" s="386">
        <v>900</v>
      </c>
      <c r="P684" s="387"/>
      <c r="Q684" s="387"/>
      <c r="R684" s="387"/>
      <c r="S684" s="387"/>
      <c r="T684" s="387"/>
      <c r="U684" s="387"/>
      <c r="V684" s="387"/>
      <c r="W684" s="387"/>
      <c r="X684" s="387"/>
      <c r="Y684" s="387"/>
      <c r="Z684" s="387"/>
      <c r="AA684" s="387"/>
      <c r="AB684" s="387"/>
      <c r="AC684" s="387"/>
      <c r="AD684" s="387"/>
    </row>
    <row r="685" spans="1:30" ht="16.2" thickBot="1" x14ac:dyDescent="0.35">
      <c r="A685" s="351" t="s">
        <v>8287</v>
      </c>
      <c r="B685" s="398" t="s">
        <v>6082</v>
      </c>
      <c r="C685" s="365" t="s">
        <v>6129</v>
      </c>
      <c r="D685" s="366" t="s">
        <v>6126</v>
      </c>
      <c r="E685" s="394" t="s">
        <v>4139</v>
      </c>
      <c r="F685" s="394" t="s">
        <v>7230</v>
      </c>
      <c r="G685" s="394" t="s">
        <v>7233</v>
      </c>
      <c r="H685" s="394" t="s">
        <v>7232</v>
      </c>
      <c r="I685" s="466">
        <v>300</v>
      </c>
      <c r="J685" s="471">
        <v>0.49</v>
      </c>
      <c r="K685" s="469">
        <v>1</v>
      </c>
      <c r="L685" s="384">
        <v>3</v>
      </c>
      <c r="M685" s="385" t="s">
        <v>8288</v>
      </c>
      <c r="N685" s="382" t="s">
        <v>9783</v>
      </c>
      <c r="O685" s="386">
        <v>300</v>
      </c>
      <c r="P685" s="387"/>
      <c r="Q685" s="387"/>
      <c r="R685" s="387"/>
      <c r="S685" s="387"/>
      <c r="T685" s="387"/>
      <c r="U685" s="387"/>
      <c r="V685" s="387"/>
      <c r="W685" s="387"/>
      <c r="X685" s="387"/>
      <c r="Y685" s="387"/>
      <c r="Z685" s="387"/>
      <c r="AA685" s="387"/>
      <c r="AB685" s="387"/>
      <c r="AC685" s="387"/>
      <c r="AD685" s="387"/>
    </row>
    <row r="686" spans="1:30" ht="16.2" thickBot="1" x14ac:dyDescent="0.35">
      <c r="A686" s="351" t="s">
        <v>8289</v>
      </c>
      <c r="B686" s="428" t="s">
        <v>6891</v>
      </c>
      <c r="C686" s="365" t="s">
        <v>6129</v>
      </c>
      <c r="D686" s="366" t="s">
        <v>6126</v>
      </c>
      <c r="E686" s="394" t="s">
        <v>4139</v>
      </c>
      <c r="F686" s="394" t="s">
        <v>7230</v>
      </c>
      <c r="G686" s="394" t="s">
        <v>7233</v>
      </c>
      <c r="H686" s="394" t="s">
        <v>7232</v>
      </c>
      <c r="I686" s="466">
        <v>300</v>
      </c>
      <c r="J686" s="471">
        <v>0.49</v>
      </c>
      <c r="K686" s="469">
        <v>3</v>
      </c>
      <c r="L686" s="384">
        <v>3</v>
      </c>
      <c r="M686" s="385" t="s">
        <v>8290</v>
      </c>
      <c r="N686" s="382" t="s">
        <v>9784</v>
      </c>
      <c r="O686" s="386">
        <v>900</v>
      </c>
      <c r="P686" s="387"/>
      <c r="Q686" s="387"/>
      <c r="R686" s="387"/>
      <c r="S686" s="387"/>
      <c r="T686" s="387"/>
      <c r="U686" s="387"/>
      <c r="V686" s="387"/>
      <c r="W686" s="387"/>
      <c r="X686" s="387"/>
      <c r="Y686" s="387"/>
      <c r="Z686" s="387"/>
      <c r="AA686" s="387"/>
      <c r="AB686" s="387"/>
      <c r="AC686" s="387"/>
      <c r="AD686" s="387"/>
    </row>
    <row r="687" spans="1:30" ht="16.2" thickBot="1" x14ac:dyDescent="0.35">
      <c r="A687" s="351" t="s">
        <v>8291</v>
      </c>
      <c r="B687" s="393" t="s">
        <v>6067</v>
      </c>
      <c r="C687" s="365" t="s">
        <v>6129</v>
      </c>
      <c r="D687" s="366" t="s">
        <v>6126</v>
      </c>
      <c r="E687" s="394" t="s">
        <v>4139</v>
      </c>
      <c r="F687" s="394" t="s">
        <v>7230</v>
      </c>
      <c r="G687" s="394" t="s">
        <v>7233</v>
      </c>
      <c r="H687" s="394" t="s">
        <v>7232</v>
      </c>
      <c r="I687" s="466">
        <v>300</v>
      </c>
      <c r="J687" s="471">
        <v>0.49</v>
      </c>
      <c r="K687" s="469">
        <v>1</v>
      </c>
      <c r="L687" s="384">
        <v>3</v>
      </c>
      <c r="M687" s="385" t="s">
        <v>8292</v>
      </c>
      <c r="N687" s="382" t="s">
        <v>9783</v>
      </c>
      <c r="O687" s="386">
        <v>300</v>
      </c>
      <c r="P687" s="387"/>
      <c r="Q687" s="387"/>
      <c r="R687" s="387"/>
      <c r="S687" s="387"/>
      <c r="T687" s="387"/>
      <c r="U687" s="387"/>
      <c r="V687" s="387"/>
      <c r="W687" s="387"/>
      <c r="X687" s="387"/>
      <c r="Y687" s="387"/>
      <c r="Z687" s="387"/>
      <c r="AA687" s="387"/>
      <c r="AB687" s="387"/>
      <c r="AC687" s="387"/>
      <c r="AD687" s="387"/>
    </row>
    <row r="688" spans="1:30" ht="16.2" thickBot="1" x14ac:dyDescent="0.35">
      <c r="A688" s="351" t="s">
        <v>8291</v>
      </c>
      <c r="B688" s="393" t="s">
        <v>6067</v>
      </c>
      <c r="C688" s="365" t="s">
        <v>6129</v>
      </c>
      <c r="D688" s="366" t="s">
        <v>6126</v>
      </c>
      <c r="E688" s="394" t="s">
        <v>4139</v>
      </c>
      <c r="F688" s="394" t="s">
        <v>7230</v>
      </c>
      <c r="G688" s="394" t="s">
        <v>7234</v>
      </c>
      <c r="H688" s="394" t="s">
        <v>7232</v>
      </c>
      <c r="I688" s="466">
        <v>300</v>
      </c>
      <c r="J688" s="471">
        <v>0.49</v>
      </c>
      <c r="K688" s="469">
        <v>1</v>
      </c>
      <c r="L688" s="384">
        <v>3</v>
      </c>
      <c r="M688" s="385" t="s">
        <v>8292</v>
      </c>
      <c r="N688" s="382" t="s">
        <v>9783</v>
      </c>
      <c r="O688" s="386">
        <v>300</v>
      </c>
      <c r="P688" s="387"/>
      <c r="Q688" s="387"/>
      <c r="R688" s="387"/>
      <c r="S688" s="387"/>
      <c r="T688" s="387"/>
      <c r="U688" s="387"/>
      <c r="V688" s="387"/>
      <c r="W688" s="387"/>
      <c r="X688" s="387"/>
      <c r="Y688" s="387"/>
      <c r="Z688" s="387"/>
      <c r="AA688" s="387"/>
      <c r="AB688" s="387"/>
      <c r="AC688" s="387"/>
      <c r="AD688" s="387"/>
    </row>
    <row r="689" spans="1:30" ht="16.2" thickBot="1" x14ac:dyDescent="0.35">
      <c r="A689" s="351" t="s">
        <v>8293</v>
      </c>
      <c r="B689" s="414" t="s">
        <v>1119</v>
      </c>
      <c r="C689" s="365" t="s">
        <v>6129</v>
      </c>
      <c r="D689" s="366" t="s">
        <v>6126</v>
      </c>
      <c r="E689" s="394" t="s">
        <v>4139</v>
      </c>
      <c r="F689" s="394" t="s">
        <v>7230</v>
      </c>
      <c r="G689" s="394" t="s">
        <v>7233</v>
      </c>
      <c r="H689" s="394" t="s">
        <v>7232</v>
      </c>
      <c r="I689" s="466">
        <v>300</v>
      </c>
      <c r="J689" s="471">
        <v>0.49</v>
      </c>
      <c r="K689" s="469">
        <v>1</v>
      </c>
      <c r="L689" s="384">
        <v>3</v>
      </c>
      <c r="M689" s="385" t="s">
        <v>8294</v>
      </c>
      <c r="N689" s="382" t="s">
        <v>9783</v>
      </c>
      <c r="O689" s="386">
        <v>300</v>
      </c>
      <c r="P689" s="387"/>
      <c r="Q689" s="387"/>
      <c r="R689" s="387"/>
      <c r="S689" s="387"/>
      <c r="T689" s="387"/>
      <c r="U689" s="387"/>
      <c r="V689" s="387"/>
      <c r="W689" s="387"/>
      <c r="X689" s="387"/>
      <c r="Y689" s="387"/>
      <c r="Z689" s="387"/>
      <c r="AA689" s="387"/>
      <c r="AB689" s="387"/>
      <c r="AC689" s="387"/>
      <c r="AD689" s="387"/>
    </row>
    <row r="690" spans="1:30" ht="16.2" thickBot="1" x14ac:dyDescent="0.35">
      <c r="A690" s="351" t="s">
        <v>8295</v>
      </c>
      <c r="B690" s="399" t="s">
        <v>1123</v>
      </c>
      <c r="C690" s="365" t="s">
        <v>6129</v>
      </c>
      <c r="D690" s="366" t="s">
        <v>6126</v>
      </c>
      <c r="E690" s="394" t="s">
        <v>4139</v>
      </c>
      <c r="F690" s="394" t="s">
        <v>7230</v>
      </c>
      <c r="G690" s="394" t="s">
        <v>7233</v>
      </c>
      <c r="H690" s="394" t="s">
        <v>7232</v>
      </c>
      <c r="I690" s="466">
        <v>300</v>
      </c>
      <c r="J690" s="471">
        <v>0.49</v>
      </c>
      <c r="K690" s="469">
        <v>3</v>
      </c>
      <c r="L690" s="384">
        <v>3</v>
      </c>
      <c r="M690" s="385" t="s">
        <v>8296</v>
      </c>
      <c r="N690" s="382" t="s">
        <v>9784</v>
      </c>
      <c r="O690" s="386">
        <v>900</v>
      </c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  <c r="AA690" s="387"/>
      <c r="AB690" s="387"/>
      <c r="AC690" s="387"/>
      <c r="AD690" s="387"/>
    </row>
    <row r="691" spans="1:30" ht="16.2" thickBot="1" x14ac:dyDescent="0.35">
      <c r="A691" s="351" t="s">
        <v>8295</v>
      </c>
      <c r="B691" s="399" t="s">
        <v>1123</v>
      </c>
      <c r="C691" s="365" t="s">
        <v>6129</v>
      </c>
      <c r="D691" s="366" t="s">
        <v>6126</v>
      </c>
      <c r="E691" s="394" t="s">
        <v>4139</v>
      </c>
      <c r="F691" s="394" t="s">
        <v>7230</v>
      </c>
      <c r="G691" s="394" t="s">
        <v>7234</v>
      </c>
      <c r="H691" s="394" t="s">
        <v>7232</v>
      </c>
      <c r="I691" s="466">
        <v>300</v>
      </c>
      <c r="J691" s="471">
        <v>0.49</v>
      </c>
      <c r="K691" s="469">
        <v>1</v>
      </c>
      <c r="L691" s="384">
        <v>3</v>
      </c>
      <c r="M691" s="385" t="s">
        <v>9587</v>
      </c>
      <c r="N691" s="382" t="s">
        <v>9783</v>
      </c>
      <c r="O691" s="386">
        <v>300</v>
      </c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  <c r="AA691" s="387"/>
      <c r="AB691" s="387"/>
      <c r="AC691" s="387"/>
      <c r="AD691" s="387"/>
    </row>
    <row r="692" spans="1:30" ht="16.2" thickBot="1" x14ac:dyDescent="0.35">
      <c r="A692" s="351" t="s">
        <v>8297</v>
      </c>
      <c r="B692" s="424" t="s">
        <v>6096</v>
      </c>
      <c r="C692" s="365" t="s">
        <v>6129</v>
      </c>
      <c r="D692" s="366" t="s">
        <v>6126</v>
      </c>
      <c r="E692" s="394" t="s">
        <v>4139</v>
      </c>
      <c r="F692" s="394" t="s">
        <v>7230</v>
      </c>
      <c r="G692" s="394" t="s">
        <v>7234</v>
      </c>
      <c r="H692" s="394" t="s">
        <v>7232</v>
      </c>
      <c r="I692" s="466">
        <v>300</v>
      </c>
      <c r="J692" s="471">
        <v>0.49</v>
      </c>
      <c r="K692" s="469">
        <v>2</v>
      </c>
      <c r="L692" s="384">
        <v>3</v>
      </c>
      <c r="M692" s="385" t="s">
        <v>8298</v>
      </c>
      <c r="N692" s="382" t="s">
        <v>9790</v>
      </c>
      <c r="O692" s="386">
        <v>600</v>
      </c>
      <c r="P692" s="387"/>
      <c r="Q692" s="387"/>
      <c r="R692" s="387"/>
      <c r="S692" s="387"/>
      <c r="T692" s="387"/>
      <c r="U692" s="387"/>
      <c r="V692" s="387"/>
      <c r="W692" s="387"/>
      <c r="X692" s="387"/>
      <c r="Y692" s="387"/>
      <c r="Z692" s="387"/>
      <c r="AA692" s="387"/>
      <c r="AB692" s="387"/>
      <c r="AC692" s="387"/>
      <c r="AD692" s="387"/>
    </row>
    <row r="693" spans="1:30" ht="16.2" thickBot="1" x14ac:dyDescent="0.35">
      <c r="A693" s="351" t="s">
        <v>8299</v>
      </c>
      <c r="B693" s="416" t="s">
        <v>6064</v>
      </c>
      <c r="C693" s="365" t="s">
        <v>6129</v>
      </c>
      <c r="D693" s="366" t="s">
        <v>6126</v>
      </c>
      <c r="E693" s="394" t="s">
        <v>4139</v>
      </c>
      <c r="F693" s="394" t="s">
        <v>7230</v>
      </c>
      <c r="G693" s="394" t="s">
        <v>7233</v>
      </c>
      <c r="H693" s="394" t="s">
        <v>7232</v>
      </c>
      <c r="I693" s="466">
        <v>300</v>
      </c>
      <c r="J693" s="471">
        <v>0.49</v>
      </c>
      <c r="K693" s="469">
        <v>2</v>
      </c>
      <c r="L693" s="384">
        <v>3</v>
      </c>
      <c r="M693" s="385" t="s">
        <v>8300</v>
      </c>
      <c r="N693" s="382" t="s">
        <v>9790</v>
      </c>
      <c r="O693" s="386">
        <v>600</v>
      </c>
      <c r="P693" s="387"/>
      <c r="Q693" s="387"/>
      <c r="R693" s="387"/>
      <c r="S693" s="387"/>
      <c r="T693" s="387"/>
      <c r="U693" s="387"/>
      <c r="V693" s="387"/>
      <c r="W693" s="387"/>
      <c r="X693" s="387"/>
      <c r="Y693" s="387"/>
      <c r="Z693" s="387"/>
      <c r="AA693" s="387"/>
      <c r="AB693" s="387"/>
      <c r="AC693" s="387"/>
      <c r="AD693" s="387"/>
    </row>
    <row r="694" spans="1:30" ht="16.2" thickBot="1" x14ac:dyDescent="0.35">
      <c r="A694" s="351" t="s">
        <v>8301</v>
      </c>
      <c r="B694" s="416" t="s">
        <v>6064</v>
      </c>
      <c r="C694" s="365" t="s">
        <v>6129</v>
      </c>
      <c r="D694" s="366" t="s">
        <v>6126</v>
      </c>
      <c r="E694" s="394" t="s">
        <v>4139</v>
      </c>
      <c r="F694" s="394" t="s">
        <v>7230</v>
      </c>
      <c r="G694" s="394" t="s">
        <v>7233</v>
      </c>
      <c r="H694" s="394" t="s">
        <v>7232</v>
      </c>
      <c r="I694" s="466">
        <v>300</v>
      </c>
      <c r="J694" s="471">
        <v>0.49</v>
      </c>
      <c r="K694" s="469">
        <v>2</v>
      </c>
      <c r="L694" s="384">
        <v>3</v>
      </c>
      <c r="M694" s="385" t="s">
        <v>8302</v>
      </c>
      <c r="N694" s="382" t="s">
        <v>9790</v>
      </c>
      <c r="O694" s="386">
        <v>600</v>
      </c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  <c r="AA694" s="387"/>
      <c r="AB694" s="387"/>
      <c r="AC694" s="387"/>
      <c r="AD694" s="387"/>
    </row>
    <row r="695" spans="1:30" ht="16.2" thickBot="1" x14ac:dyDescent="0.35">
      <c r="A695" s="351" t="s">
        <v>8303</v>
      </c>
      <c r="B695" s="430" t="s">
        <v>6071</v>
      </c>
      <c r="C695" s="365" t="s">
        <v>6129</v>
      </c>
      <c r="D695" s="366" t="s">
        <v>6126</v>
      </c>
      <c r="E695" s="394" t="s">
        <v>4139</v>
      </c>
      <c r="F695" s="394" t="s">
        <v>7230</v>
      </c>
      <c r="G695" s="394" t="s">
        <v>7233</v>
      </c>
      <c r="H695" s="394" t="s">
        <v>7232</v>
      </c>
      <c r="I695" s="466">
        <v>300</v>
      </c>
      <c r="J695" s="471">
        <v>0.49</v>
      </c>
      <c r="K695" s="469">
        <v>1</v>
      </c>
      <c r="L695" s="384">
        <v>3</v>
      </c>
      <c r="M695" s="385" t="s">
        <v>8304</v>
      </c>
      <c r="N695" s="382" t="s">
        <v>9783</v>
      </c>
      <c r="O695" s="386">
        <v>300</v>
      </c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  <c r="AA695" s="387"/>
      <c r="AB695" s="387"/>
      <c r="AC695" s="387"/>
      <c r="AD695" s="387"/>
    </row>
    <row r="696" spans="1:30" ht="16.2" thickBot="1" x14ac:dyDescent="0.35">
      <c r="A696" s="351" t="s">
        <v>8305</v>
      </c>
      <c r="B696" s="396" t="s">
        <v>6058</v>
      </c>
      <c r="C696" s="365" t="s">
        <v>6129</v>
      </c>
      <c r="D696" s="366" t="s">
        <v>6126</v>
      </c>
      <c r="E696" s="394" t="s">
        <v>4139</v>
      </c>
      <c r="F696" s="394" t="s">
        <v>9544</v>
      </c>
      <c r="G696" s="394" t="s">
        <v>7233</v>
      </c>
      <c r="H696" s="394" t="s">
        <v>7232</v>
      </c>
      <c r="I696" s="466">
        <v>300</v>
      </c>
      <c r="J696" s="471">
        <v>0.49</v>
      </c>
      <c r="K696" s="469">
        <v>2</v>
      </c>
      <c r="L696" s="384">
        <v>3</v>
      </c>
      <c r="M696" s="385" t="s">
        <v>8306</v>
      </c>
      <c r="N696" s="382" t="s">
        <v>9790</v>
      </c>
      <c r="O696" s="386">
        <v>600</v>
      </c>
      <c r="P696" s="387"/>
      <c r="Q696" s="387"/>
      <c r="R696" s="387"/>
      <c r="S696" s="387"/>
      <c r="T696" s="387"/>
      <c r="U696" s="387"/>
      <c r="V696" s="387"/>
      <c r="W696" s="387"/>
      <c r="X696" s="387"/>
      <c r="Y696" s="387"/>
      <c r="Z696" s="387"/>
      <c r="AA696" s="387"/>
      <c r="AB696" s="387"/>
      <c r="AC696" s="387"/>
      <c r="AD696" s="387"/>
    </row>
    <row r="697" spans="1:30" ht="16.2" thickBot="1" x14ac:dyDescent="0.35">
      <c r="A697" s="351" t="s">
        <v>8305</v>
      </c>
      <c r="B697" s="396" t="s">
        <v>6058</v>
      </c>
      <c r="C697" s="365" t="s">
        <v>6129</v>
      </c>
      <c r="D697" s="366" t="s">
        <v>6126</v>
      </c>
      <c r="E697" s="394" t="s">
        <v>4139</v>
      </c>
      <c r="F697" s="394" t="s">
        <v>7230</v>
      </c>
      <c r="G697" s="394" t="s">
        <v>7233</v>
      </c>
      <c r="H697" s="394" t="s">
        <v>7232</v>
      </c>
      <c r="I697" s="466">
        <v>300</v>
      </c>
      <c r="J697" s="471">
        <v>0.49</v>
      </c>
      <c r="K697" s="469">
        <v>2</v>
      </c>
      <c r="L697" s="384">
        <v>3</v>
      </c>
      <c r="M697" s="385" t="s">
        <v>8307</v>
      </c>
      <c r="N697" s="382" t="s">
        <v>9790</v>
      </c>
      <c r="O697" s="386">
        <v>600</v>
      </c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  <c r="AA697" s="387"/>
      <c r="AB697" s="387"/>
      <c r="AC697" s="387"/>
      <c r="AD697" s="387"/>
    </row>
    <row r="698" spans="1:30" ht="16.2" thickBot="1" x14ac:dyDescent="0.35">
      <c r="A698" s="351" t="s">
        <v>8305</v>
      </c>
      <c r="B698" s="396" t="s">
        <v>6058</v>
      </c>
      <c r="C698" s="365" t="s">
        <v>6129</v>
      </c>
      <c r="D698" s="366" t="s">
        <v>6126</v>
      </c>
      <c r="E698" s="394" t="s">
        <v>4139</v>
      </c>
      <c r="F698" s="394" t="s">
        <v>7230</v>
      </c>
      <c r="G698" s="394" t="s">
        <v>7234</v>
      </c>
      <c r="H698" s="394" t="s">
        <v>7232</v>
      </c>
      <c r="I698" s="466">
        <v>300</v>
      </c>
      <c r="J698" s="471">
        <v>0.49</v>
      </c>
      <c r="K698" s="469">
        <v>3</v>
      </c>
      <c r="L698" s="384">
        <v>3</v>
      </c>
      <c r="M698" s="385" t="s">
        <v>8307</v>
      </c>
      <c r="N698" s="382" t="s">
        <v>9784</v>
      </c>
      <c r="O698" s="386">
        <v>900</v>
      </c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  <c r="AA698" s="387"/>
      <c r="AB698" s="387"/>
      <c r="AC698" s="387"/>
      <c r="AD698" s="387"/>
    </row>
    <row r="699" spans="1:30" ht="16.2" thickBot="1" x14ac:dyDescent="0.35">
      <c r="A699" s="351" t="s">
        <v>8308</v>
      </c>
      <c r="B699" s="398" t="s">
        <v>6871</v>
      </c>
      <c r="C699" s="365" t="s">
        <v>6129</v>
      </c>
      <c r="D699" s="366" t="s">
        <v>6126</v>
      </c>
      <c r="E699" s="394" t="s">
        <v>4139</v>
      </c>
      <c r="F699" s="394" t="s">
        <v>7230</v>
      </c>
      <c r="G699" s="394" t="s">
        <v>7233</v>
      </c>
      <c r="H699" s="394" t="s">
        <v>7232</v>
      </c>
      <c r="I699" s="466">
        <v>300</v>
      </c>
      <c r="J699" s="471">
        <v>0.49</v>
      </c>
      <c r="K699" s="469">
        <v>1</v>
      </c>
      <c r="L699" s="384">
        <v>3</v>
      </c>
      <c r="M699" s="385" t="s">
        <v>8309</v>
      </c>
      <c r="N699" s="382" t="s">
        <v>9783</v>
      </c>
      <c r="O699" s="386">
        <v>300</v>
      </c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  <c r="AA699" s="387"/>
      <c r="AB699" s="387"/>
      <c r="AC699" s="387"/>
      <c r="AD699" s="387"/>
    </row>
    <row r="700" spans="1:30" ht="16.2" thickBot="1" x14ac:dyDescent="0.35">
      <c r="A700" s="351" t="s">
        <v>8308</v>
      </c>
      <c r="B700" s="398" t="s">
        <v>6871</v>
      </c>
      <c r="C700" s="365" t="s">
        <v>6129</v>
      </c>
      <c r="D700" s="366" t="s">
        <v>6126</v>
      </c>
      <c r="E700" s="394" t="s">
        <v>4139</v>
      </c>
      <c r="F700" s="394" t="s">
        <v>7230</v>
      </c>
      <c r="G700" s="394" t="s">
        <v>7234</v>
      </c>
      <c r="H700" s="394" t="s">
        <v>7232</v>
      </c>
      <c r="I700" s="466">
        <v>300</v>
      </c>
      <c r="J700" s="471">
        <v>0.49</v>
      </c>
      <c r="K700" s="469">
        <v>1</v>
      </c>
      <c r="L700" s="384">
        <v>3</v>
      </c>
      <c r="M700" s="385" t="s">
        <v>8309</v>
      </c>
      <c r="N700" s="382" t="s">
        <v>9783</v>
      </c>
      <c r="O700" s="386">
        <v>300</v>
      </c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  <c r="AA700" s="387"/>
      <c r="AB700" s="387"/>
      <c r="AC700" s="387"/>
      <c r="AD700" s="387"/>
    </row>
    <row r="701" spans="1:30" ht="16.2" thickBot="1" x14ac:dyDescent="0.35">
      <c r="A701" s="351" t="s">
        <v>8310</v>
      </c>
      <c r="B701" s="398" t="s">
        <v>6871</v>
      </c>
      <c r="C701" s="365" t="s">
        <v>6129</v>
      </c>
      <c r="D701" s="366" t="s">
        <v>6126</v>
      </c>
      <c r="E701" s="394" t="s">
        <v>4139</v>
      </c>
      <c r="F701" s="394" t="s">
        <v>7230</v>
      </c>
      <c r="G701" s="394" t="s">
        <v>7234</v>
      </c>
      <c r="H701" s="394" t="s">
        <v>7232</v>
      </c>
      <c r="I701" s="466">
        <v>700</v>
      </c>
      <c r="J701" s="471">
        <v>0.99</v>
      </c>
      <c r="K701" s="469">
        <v>2</v>
      </c>
      <c r="L701" s="384">
        <v>3</v>
      </c>
      <c r="M701" s="385" t="s">
        <v>8312</v>
      </c>
      <c r="N701" s="382" t="s">
        <v>9801</v>
      </c>
      <c r="O701" s="383">
        <v>1.4</v>
      </c>
      <c r="P701" s="387"/>
      <c r="Q701" s="387"/>
      <c r="R701" s="387"/>
      <c r="S701" s="387"/>
      <c r="T701" s="387"/>
      <c r="U701" s="387"/>
      <c r="V701" s="387"/>
      <c r="W701" s="387"/>
      <c r="X701" s="387"/>
      <c r="Y701" s="387"/>
      <c r="Z701" s="387"/>
      <c r="AA701" s="387"/>
      <c r="AB701" s="387"/>
      <c r="AC701" s="387"/>
      <c r="AD701" s="387"/>
    </row>
    <row r="702" spans="1:30" ht="16.2" thickBot="1" x14ac:dyDescent="0.35">
      <c r="A702" s="351" t="s">
        <v>8310</v>
      </c>
      <c r="B702" s="398" t="s">
        <v>6871</v>
      </c>
      <c r="C702" s="365" t="s">
        <v>6129</v>
      </c>
      <c r="D702" s="366" t="s">
        <v>6126</v>
      </c>
      <c r="E702" s="394" t="s">
        <v>4139</v>
      </c>
      <c r="F702" s="394" t="s">
        <v>9544</v>
      </c>
      <c r="G702" s="394" t="s">
        <v>7233</v>
      </c>
      <c r="H702" s="394" t="s">
        <v>7232</v>
      </c>
      <c r="I702" s="467">
        <v>1.4</v>
      </c>
      <c r="J702" s="471">
        <v>1.99</v>
      </c>
      <c r="K702" s="469">
        <v>1</v>
      </c>
      <c r="L702" s="384">
        <v>3</v>
      </c>
      <c r="M702" s="385" t="s">
        <v>9588</v>
      </c>
      <c r="N702" s="382" t="s">
        <v>9789</v>
      </c>
      <c r="O702" s="383">
        <v>1.4</v>
      </c>
      <c r="P702" s="387"/>
      <c r="Q702" s="387"/>
      <c r="R702" s="387"/>
      <c r="S702" s="387"/>
      <c r="T702" s="387"/>
      <c r="U702" s="387"/>
      <c r="V702" s="387"/>
      <c r="W702" s="387"/>
      <c r="X702" s="387"/>
      <c r="Y702" s="387"/>
      <c r="Z702" s="387"/>
      <c r="AA702" s="387"/>
      <c r="AB702" s="387"/>
      <c r="AC702" s="387"/>
      <c r="AD702" s="387"/>
    </row>
    <row r="703" spans="1:30" ht="16.2" thickBot="1" x14ac:dyDescent="0.35">
      <c r="A703" s="351" t="s">
        <v>8313</v>
      </c>
      <c r="B703" s="398" t="s">
        <v>6871</v>
      </c>
      <c r="C703" s="365" t="s">
        <v>6129</v>
      </c>
      <c r="D703" s="366" t="s">
        <v>6126</v>
      </c>
      <c r="E703" s="394" t="s">
        <v>4139</v>
      </c>
      <c r="F703" s="394" t="s">
        <v>7230</v>
      </c>
      <c r="G703" s="394" t="s">
        <v>7233</v>
      </c>
      <c r="H703" s="394" t="s">
        <v>7232</v>
      </c>
      <c r="I703" s="466">
        <v>300</v>
      </c>
      <c r="J703" s="471">
        <v>0.49</v>
      </c>
      <c r="K703" s="469">
        <v>4</v>
      </c>
      <c r="L703" s="384">
        <v>3</v>
      </c>
      <c r="M703" s="385" t="s">
        <v>8314</v>
      </c>
      <c r="N703" s="382" t="s">
        <v>9787</v>
      </c>
      <c r="O703" s="383">
        <v>1.2</v>
      </c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  <c r="AA703" s="387"/>
      <c r="AB703" s="387"/>
      <c r="AC703" s="387"/>
      <c r="AD703" s="387"/>
    </row>
    <row r="704" spans="1:30" ht="16.2" thickBot="1" x14ac:dyDescent="0.35">
      <c r="A704" s="351" t="s">
        <v>8313</v>
      </c>
      <c r="B704" s="398" t="s">
        <v>6871</v>
      </c>
      <c r="C704" s="365" t="s">
        <v>6129</v>
      </c>
      <c r="D704" s="366" t="s">
        <v>6126</v>
      </c>
      <c r="E704" s="394" t="s">
        <v>4139</v>
      </c>
      <c r="F704" s="394" t="s">
        <v>7230</v>
      </c>
      <c r="G704" s="394" t="s">
        <v>7234</v>
      </c>
      <c r="H704" s="394" t="s">
        <v>7232</v>
      </c>
      <c r="I704" s="466">
        <v>300</v>
      </c>
      <c r="J704" s="471">
        <v>0.49</v>
      </c>
      <c r="K704" s="469">
        <v>1</v>
      </c>
      <c r="L704" s="384">
        <v>3</v>
      </c>
      <c r="M704" s="385" t="s">
        <v>8314</v>
      </c>
      <c r="N704" s="382" t="s">
        <v>9783</v>
      </c>
      <c r="O704" s="386">
        <v>300</v>
      </c>
      <c r="P704" s="387"/>
      <c r="Q704" s="387"/>
      <c r="R704" s="387"/>
      <c r="S704" s="387"/>
      <c r="T704" s="387"/>
      <c r="U704" s="387"/>
      <c r="V704" s="387"/>
      <c r="W704" s="387"/>
      <c r="X704" s="387"/>
      <c r="Y704" s="387"/>
      <c r="Z704" s="387"/>
      <c r="AA704" s="387"/>
      <c r="AB704" s="387"/>
      <c r="AC704" s="387"/>
      <c r="AD704" s="387"/>
    </row>
    <row r="705" spans="1:30" ht="16.2" thickBot="1" x14ac:dyDescent="0.35">
      <c r="A705" s="351" t="s">
        <v>8313</v>
      </c>
      <c r="B705" s="398" t="s">
        <v>6871</v>
      </c>
      <c r="C705" s="365" t="s">
        <v>6129</v>
      </c>
      <c r="D705" s="366" t="s">
        <v>6126</v>
      </c>
      <c r="E705" s="394" t="s">
        <v>4139</v>
      </c>
      <c r="F705" s="394" t="s">
        <v>7235</v>
      </c>
      <c r="G705" s="394" t="s">
        <v>7233</v>
      </c>
      <c r="H705" s="394" t="s">
        <v>7232</v>
      </c>
      <c r="I705" s="466">
        <v>300</v>
      </c>
      <c r="J705" s="471">
        <v>0.49</v>
      </c>
      <c r="K705" s="469">
        <v>1</v>
      </c>
      <c r="L705" s="384">
        <v>3</v>
      </c>
      <c r="M705" s="385" t="s">
        <v>8315</v>
      </c>
      <c r="N705" s="382" t="s">
        <v>9783</v>
      </c>
      <c r="O705" s="386">
        <v>300</v>
      </c>
      <c r="P705" s="387"/>
      <c r="Q705" s="387"/>
      <c r="R705" s="387"/>
      <c r="S705" s="387"/>
      <c r="T705" s="387"/>
      <c r="U705" s="387"/>
      <c r="V705" s="387"/>
      <c r="W705" s="387"/>
      <c r="X705" s="387"/>
      <c r="Y705" s="387"/>
      <c r="Z705" s="387"/>
      <c r="AA705" s="387"/>
      <c r="AB705" s="387"/>
      <c r="AC705" s="387"/>
      <c r="AD705" s="387"/>
    </row>
    <row r="706" spans="1:30" ht="16.2" thickBot="1" x14ac:dyDescent="0.35">
      <c r="A706" s="351" t="s">
        <v>8313</v>
      </c>
      <c r="B706" s="398" t="s">
        <v>6871</v>
      </c>
      <c r="C706" s="365" t="s">
        <v>6129</v>
      </c>
      <c r="D706" s="366" t="s">
        <v>6126</v>
      </c>
      <c r="E706" s="394" t="s">
        <v>4139</v>
      </c>
      <c r="F706" s="394" t="s">
        <v>7235</v>
      </c>
      <c r="G706" s="394" t="s">
        <v>7234</v>
      </c>
      <c r="H706" s="394" t="s">
        <v>7232</v>
      </c>
      <c r="I706" s="466">
        <v>300</v>
      </c>
      <c r="J706" s="471">
        <v>0.49</v>
      </c>
      <c r="K706" s="469">
        <v>1</v>
      </c>
      <c r="L706" s="384">
        <v>3</v>
      </c>
      <c r="M706" s="385" t="s">
        <v>8315</v>
      </c>
      <c r="N706" s="382" t="s">
        <v>9783</v>
      </c>
      <c r="O706" s="386">
        <v>300</v>
      </c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  <c r="AA706" s="387"/>
      <c r="AB706" s="387"/>
      <c r="AC706" s="387"/>
      <c r="AD706" s="387"/>
    </row>
    <row r="707" spans="1:30" ht="16.2" thickBot="1" x14ac:dyDescent="0.35">
      <c r="A707" s="351" t="s">
        <v>2782</v>
      </c>
      <c r="B707" s="418" t="s">
        <v>6873</v>
      </c>
      <c r="C707" s="365" t="s">
        <v>6129</v>
      </c>
      <c r="D707" s="345" t="s">
        <v>6128</v>
      </c>
      <c r="E707" s="394" t="s">
        <v>4139</v>
      </c>
      <c r="F707" s="394" t="s">
        <v>7230</v>
      </c>
      <c r="G707" s="394" t="s">
        <v>7233</v>
      </c>
      <c r="H707" s="394" t="s">
        <v>7232</v>
      </c>
      <c r="I707" s="466">
        <v>700</v>
      </c>
      <c r="J707" s="471">
        <v>0.99</v>
      </c>
      <c r="K707" s="469">
        <v>2</v>
      </c>
      <c r="L707" s="384">
        <v>3</v>
      </c>
      <c r="M707" s="385" t="s">
        <v>8317</v>
      </c>
      <c r="N707" s="382" t="s">
        <v>9801</v>
      </c>
      <c r="O707" s="383">
        <v>1.4</v>
      </c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  <c r="AA707" s="387"/>
      <c r="AB707" s="387"/>
      <c r="AC707" s="387"/>
      <c r="AD707" s="387"/>
    </row>
    <row r="708" spans="1:30" ht="16.2" thickBot="1" x14ac:dyDescent="0.35">
      <c r="A708" s="351" t="s">
        <v>8318</v>
      </c>
      <c r="B708" s="408" t="s">
        <v>1134</v>
      </c>
      <c r="C708" s="365" t="s">
        <v>6129</v>
      </c>
      <c r="D708" s="366" t="s">
        <v>6126</v>
      </c>
      <c r="E708" s="394" t="s">
        <v>4139</v>
      </c>
      <c r="F708" s="394" t="s">
        <v>7230</v>
      </c>
      <c r="G708" s="394" t="s">
        <v>7233</v>
      </c>
      <c r="H708" s="394" t="s">
        <v>7232</v>
      </c>
      <c r="I708" s="466">
        <v>300</v>
      </c>
      <c r="J708" s="471">
        <v>0.49</v>
      </c>
      <c r="K708" s="469">
        <v>3</v>
      </c>
      <c r="L708" s="384">
        <v>3</v>
      </c>
      <c r="M708" s="385" t="s">
        <v>8319</v>
      </c>
      <c r="N708" s="382" t="s">
        <v>9784</v>
      </c>
      <c r="O708" s="386">
        <v>900</v>
      </c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  <c r="AA708" s="387"/>
      <c r="AB708" s="387"/>
      <c r="AC708" s="387"/>
      <c r="AD708" s="387"/>
    </row>
    <row r="709" spans="1:30" ht="16.2" thickBot="1" x14ac:dyDescent="0.35">
      <c r="A709" s="351" t="s">
        <v>8320</v>
      </c>
      <c r="B709" s="408" t="s">
        <v>1134</v>
      </c>
      <c r="C709" s="365" t="s">
        <v>6129</v>
      </c>
      <c r="D709" s="366" t="s">
        <v>6126</v>
      </c>
      <c r="E709" s="394" t="s">
        <v>4139</v>
      </c>
      <c r="F709" s="394" t="s">
        <v>7230</v>
      </c>
      <c r="G709" s="394" t="s">
        <v>7233</v>
      </c>
      <c r="H709" s="394" t="s">
        <v>7232</v>
      </c>
      <c r="I709" s="466">
        <v>700</v>
      </c>
      <c r="J709" s="471">
        <v>0.99</v>
      </c>
      <c r="K709" s="469">
        <v>3</v>
      </c>
      <c r="L709" s="384">
        <v>3</v>
      </c>
      <c r="M709" s="385" t="s">
        <v>8321</v>
      </c>
      <c r="N709" s="382" t="s">
        <v>9786</v>
      </c>
      <c r="O709" s="383">
        <v>2.1</v>
      </c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  <c r="AA709" s="387"/>
      <c r="AB709" s="387"/>
      <c r="AC709" s="387"/>
      <c r="AD709" s="387"/>
    </row>
    <row r="710" spans="1:30" ht="16.2" thickBot="1" x14ac:dyDescent="0.35">
      <c r="A710" s="351" t="s">
        <v>8322</v>
      </c>
      <c r="B710" s="408" t="s">
        <v>1134</v>
      </c>
      <c r="C710" s="365" t="s">
        <v>6129</v>
      </c>
      <c r="D710" s="366" t="s">
        <v>6126</v>
      </c>
      <c r="E710" s="394" t="s">
        <v>4139</v>
      </c>
      <c r="F710" s="394" t="s">
        <v>9544</v>
      </c>
      <c r="G710" s="394" t="s">
        <v>7233</v>
      </c>
      <c r="H710" s="394" t="s">
        <v>7232</v>
      </c>
      <c r="I710" s="466">
        <v>900</v>
      </c>
      <c r="J710" s="471">
        <v>1.25</v>
      </c>
      <c r="K710" s="469">
        <v>1</v>
      </c>
      <c r="L710" s="384">
        <v>3</v>
      </c>
      <c r="M710" s="385" t="s">
        <v>8323</v>
      </c>
      <c r="N710" s="382" t="s">
        <v>9812</v>
      </c>
      <c r="O710" s="386">
        <v>900</v>
      </c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  <c r="AA710" s="387"/>
      <c r="AB710" s="387"/>
      <c r="AC710" s="387"/>
      <c r="AD710" s="387"/>
    </row>
    <row r="711" spans="1:30" ht="16.2" thickBot="1" x14ac:dyDescent="0.35">
      <c r="A711" s="351" t="s">
        <v>8322</v>
      </c>
      <c r="B711" s="408" t="s">
        <v>1134</v>
      </c>
      <c r="C711" s="365" t="s">
        <v>6129</v>
      </c>
      <c r="D711" s="366" t="s">
        <v>6126</v>
      </c>
      <c r="E711" s="394" t="s">
        <v>4139</v>
      </c>
      <c r="F711" s="394" t="s">
        <v>7230</v>
      </c>
      <c r="G711" s="394" t="s">
        <v>7233</v>
      </c>
      <c r="H711" s="394" t="s">
        <v>7232</v>
      </c>
      <c r="I711" s="466">
        <v>900</v>
      </c>
      <c r="J711" s="471">
        <v>1.25</v>
      </c>
      <c r="K711" s="469">
        <v>1</v>
      </c>
      <c r="L711" s="384">
        <v>3</v>
      </c>
      <c r="M711" s="385" t="s">
        <v>8324</v>
      </c>
      <c r="N711" s="382" t="s">
        <v>9812</v>
      </c>
      <c r="O711" s="386">
        <v>900</v>
      </c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  <c r="AA711" s="387"/>
      <c r="AB711" s="387"/>
      <c r="AC711" s="387"/>
      <c r="AD711" s="387"/>
    </row>
    <row r="712" spans="1:30" ht="16.2" thickBot="1" x14ac:dyDescent="0.35">
      <c r="A712" s="351" t="s">
        <v>8322</v>
      </c>
      <c r="B712" s="408" t="s">
        <v>1134</v>
      </c>
      <c r="C712" s="365" t="s">
        <v>6129</v>
      </c>
      <c r="D712" s="366" t="s">
        <v>6126</v>
      </c>
      <c r="E712" s="394" t="s">
        <v>4139</v>
      </c>
      <c r="F712" s="394" t="s">
        <v>7230</v>
      </c>
      <c r="G712" s="394" t="s">
        <v>7234</v>
      </c>
      <c r="H712" s="394" t="s">
        <v>7232</v>
      </c>
      <c r="I712" s="466">
        <v>900</v>
      </c>
      <c r="J712" s="471">
        <v>1.25</v>
      </c>
      <c r="K712" s="469">
        <v>1</v>
      </c>
      <c r="L712" s="384">
        <v>3</v>
      </c>
      <c r="M712" s="385" t="s">
        <v>8324</v>
      </c>
      <c r="N712" s="382" t="s">
        <v>9812</v>
      </c>
      <c r="O712" s="386">
        <v>900</v>
      </c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  <c r="AA712" s="387"/>
      <c r="AB712" s="387"/>
      <c r="AC712" s="387"/>
      <c r="AD712" s="387"/>
    </row>
    <row r="713" spans="1:30" ht="16.2" thickBot="1" x14ac:dyDescent="0.35">
      <c r="A713" s="351" t="s">
        <v>1687</v>
      </c>
      <c r="B713" s="408" t="s">
        <v>1134</v>
      </c>
      <c r="C713" s="365" t="s">
        <v>6129</v>
      </c>
      <c r="D713" s="366" t="s">
        <v>6126</v>
      </c>
      <c r="E713" s="394" t="s">
        <v>4139</v>
      </c>
      <c r="F713" s="394" t="s">
        <v>7230</v>
      </c>
      <c r="G713" s="394" t="s">
        <v>7233</v>
      </c>
      <c r="H713" s="394" t="s">
        <v>7232</v>
      </c>
      <c r="I713" s="466">
        <v>300</v>
      </c>
      <c r="J713" s="471">
        <v>0.49</v>
      </c>
      <c r="K713" s="469">
        <v>2</v>
      </c>
      <c r="L713" s="384">
        <v>3</v>
      </c>
      <c r="M713" s="385" t="s">
        <v>8325</v>
      </c>
      <c r="N713" s="382" t="s">
        <v>9790</v>
      </c>
      <c r="O713" s="386">
        <v>600</v>
      </c>
      <c r="P713" s="387"/>
      <c r="Q713" s="387"/>
      <c r="R713" s="387"/>
      <c r="S713" s="387"/>
      <c r="T713" s="387"/>
      <c r="U713" s="387"/>
      <c r="V713" s="387"/>
      <c r="W713" s="387"/>
      <c r="X713" s="387"/>
      <c r="Y713" s="387"/>
      <c r="Z713" s="387"/>
      <c r="AA713" s="387"/>
      <c r="AB713" s="387"/>
      <c r="AC713" s="387"/>
      <c r="AD713" s="387"/>
    </row>
    <row r="714" spans="1:30" ht="16.2" thickBot="1" x14ac:dyDescent="0.35">
      <c r="A714" s="351" t="s">
        <v>8326</v>
      </c>
      <c r="B714" s="400" t="s">
        <v>6093</v>
      </c>
      <c r="C714" s="365" t="s">
        <v>6129</v>
      </c>
      <c r="D714" s="366" t="s">
        <v>6126</v>
      </c>
      <c r="E714" s="394" t="s">
        <v>4139</v>
      </c>
      <c r="F714" s="394" t="s">
        <v>7230</v>
      </c>
      <c r="G714" s="394" t="s">
        <v>7233</v>
      </c>
      <c r="H714" s="394" t="s">
        <v>7232</v>
      </c>
      <c r="I714" s="466">
        <v>300</v>
      </c>
      <c r="J714" s="471">
        <v>0.49</v>
      </c>
      <c r="K714" s="469">
        <v>2</v>
      </c>
      <c r="L714" s="384">
        <v>3</v>
      </c>
      <c r="M714" s="385" t="s">
        <v>8327</v>
      </c>
      <c r="N714" s="382" t="s">
        <v>9790</v>
      </c>
      <c r="O714" s="386">
        <v>600</v>
      </c>
      <c r="P714" s="387"/>
      <c r="Q714" s="387"/>
      <c r="R714" s="387"/>
      <c r="S714" s="387"/>
      <c r="T714" s="387"/>
      <c r="U714" s="387"/>
      <c r="V714" s="387"/>
      <c r="W714" s="387"/>
      <c r="X714" s="387"/>
      <c r="Y714" s="387"/>
      <c r="Z714" s="387"/>
      <c r="AA714" s="387"/>
      <c r="AB714" s="387"/>
      <c r="AC714" s="387"/>
      <c r="AD714" s="387"/>
    </row>
    <row r="715" spans="1:30" ht="16.2" thickBot="1" x14ac:dyDescent="0.35">
      <c r="A715" s="351" t="s">
        <v>8330</v>
      </c>
      <c r="B715" s="420" t="s">
        <v>6089</v>
      </c>
      <c r="C715" s="365" t="s">
        <v>6129</v>
      </c>
      <c r="D715" s="366" t="s">
        <v>6126</v>
      </c>
      <c r="E715" s="394" t="s">
        <v>4139</v>
      </c>
      <c r="F715" s="394" t="s">
        <v>7230</v>
      </c>
      <c r="G715" s="394" t="s">
        <v>7234</v>
      </c>
      <c r="H715" s="394" t="s">
        <v>7232</v>
      </c>
      <c r="I715" s="466">
        <v>300</v>
      </c>
      <c r="J715" s="471">
        <v>0.49</v>
      </c>
      <c r="K715" s="469">
        <v>2</v>
      </c>
      <c r="L715" s="384">
        <v>3</v>
      </c>
      <c r="M715" s="385" t="s">
        <v>8331</v>
      </c>
      <c r="N715" s="382" t="s">
        <v>9790</v>
      </c>
      <c r="O715" s="386">
        <v>600</v>
      </c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  <c r="AA715" s="387"/>
      <c r="AB715" s="387"/>
      <c r="AC715" s="387"/>
      <c r="AD715" s="387"/>
    </row>
    <row r="716" spans="1:30" ht="16.2" thickBot="1" x14ac:dyDescent="0.35">
      <c r="A716" s="351" t="s">
        <v>8330</v>
      </c>
      <c r="B716" s="420" t="s">
        <v>6089</v>
      </c>
      <c r="C716" s="365" t="s">
        <v>6129</v>
      </c>
      <c r="D716" s="366" t="s">
        <v>6126</v>
      </c>
      <c r="E716" s="394" t="s">
        <v>4139</v>
      </c>
      <c r="F716" s="394" t="s">
        <v>7230</v>
      </c>
      <c r="G716" s="394" t="s">
        <v>7239</v>
      </c>
      <c r="H716" s="394" t="s">
        <v>7232</v>
      </c>
      <c r="I716" s="466">
        <v>300</v>
      </c>
      <c r="J716" s="471">
        <v>0.49</v>
      </c>
      <c r="K716" s="469">
        <v>1</v>
      </c>
      <c r="L716" s="384">
        <v>3</v>
      </c>
      <c r="M716" s="385" t="s">
        <v>8331</v>
      </c>
      <c r="N716" s="382" t="s">
        <v>9783</v>
      </c>
      <c r="O716" s="386">
        <v>300</v>
      </c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  <c r="AA716" s="387"/>
      <c r="AB716" s="387"/>
      <c r="AC716" s="387"/>
      <c r="AD716" s="387"/>
    </row>
    <row r="717" spans="1:30" ht="16.2" thickBot="1" x14ac:dyDescent="0.35">
      <c r="A717" s="351" t="s">
        <v>8334</v>
      </c>
      <c r="B717" s="410" t="s">
        <v>6055</v>
      </c>
      <c r="C717" s="365" t="s">
        <v>6129</v>
      </c>
      <c r="D717" s="366" t="s">
        <v>6126</v>
      </c>
      <c r="E717" s="394" t="s">
        <v>4139</v>
      </c>
      <c r="F717" s="394" t="s">
        <v>7230</v>
      </c>
      <c r="G717" s="394" t="s">
        <v>7233</v>
      </c>
      <c r="H717" s="394" t="s">
        <v>7232</v>
      </c>
      <c r="I717" s="466">
        <v>300</v>
      </c>
      <c r="J717" s="471">
        <v>0.49</v>
      </c>
      <c r="K717" s="469">
        <v>1</v>
      </c>
      <c r="L717" s="384">
        <v>3</v>
      </c>
      <c r="M717" s="385" t="s">
        <v>8335</v>
      </c>
      <c r="N717" s="382" t="s">
        <v>9783</v>
      </c>
      <c r="O717" s="386">
        <v>300</v>
      </c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  <c r="AA717" s="387"/>
      <c r="AB717" s="387"/>
      <c r="AC717" s="387"/>
      <c r="AD717" s="387"/>
    </row>
    <row r="718" spans="1:30" ht="16.2" thickBot="1" x14ac:dyDescent="0.35">
      <c r="A718" s="351" t="s">
        <v>8336</v>
      </c>
      <c r="B718" s="401" t="s">
        <v>5944</v>
      </c>
      <c r="C718" s="365" t="s">
        <v>6129</v>
      </c>
      <c r="D718" s="366" t="s">
        <v>6126</v>
      </c>
      <c r="E718" s="394" t="s">
        <v>4139</v>
      </c>
      <c r="F718" s="394" t="s">
        <v>7230</v>
      </c>
      <c r="G718" s="394" t="s">
        <v>7233</v>
      </c>
      <c r="H718" s="394" t="s">
        <v>7232</v>
      </c>
      <c r="I718" s="466">
        <v>300</v>
      </c>
      <c r="J718" s="471">
        <v>0.49</v>
      </c>
      <c r="K718" s="469">
        <v>2</v>
      </c>
      <c r="L718" s="384">
        <v>3</v>
      </c>
      <c r="M718" s="385" t="s">
        <v>8337</v>
      </c>
      <c r="N718" s="382" t="s">
        <v>9790</v>
      </c>
      <c r="O718" s="386">
        <v>600</v>
      </c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  <c r="AA718" s="387"/>
      <c r="AB718" s="387"/>
      <c r="AC718" s="387"/>
      <c r="AD718" s="387"/>
    </row>
    <row r="719" spans="1:30" ht="16.2" thickBot="1" x14ac:dyDescent="0.35">
      <c r="A719" s="351" t="s">
        <v>8338</v>
      </c>
      <c r="B719" s="401" t="s">
        <v>5944</v>
      </c>
      <c r="C719" s="365" t="s">
        <v>6129</v>
      </c>
      <c r="D719" s="366" t="s">
        <v>6126</v>
      </c>
      <c r="E719" s="394" t="s">
        <v>4139</v>
      </c>
      <c r="F719" s="394" t="s">
        <v>7230</v>
      </c>
      <c r="G719" s="394" t="s">
        <v>7234</v>
      </c>
      <c r="H719" s="394" t="s">
        <v>7232</v>
      </c>
      <c r="I719" s="466">
        <v>300</v>
      </c>
      <c r="J719" s="471">
        <v>0.49</v>
      </c>
      <c r="K719" s="469">
        <v>1</v>
      </c>
      <c r="L719" s="384">
        <v>3</v>
      </c>
      <c r="M719" s="385" t="s">
        <v>8339</v>
      </c>
      <c r="N719" s="382" t="s">
        <v>9783</v>
      </c>
      <c r="O719" s="386">
        <v>300</v>
      </c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  <c r="AA719" s="387"/>
      <c r="AB719" s="387"/>
      <c r="AC719" s="387"/>
      <c r="AD719" s="387"/>
    </row>
    <row r="720" spans="1:30" ht="16.2" thickBot="1" x14ac:dyDescent="0.35">
      <c r="A720" s="351" t="s">
        <v>8340</v>
      </c>
      <c r="B720" s="401" t="s">
        <v>5944</v>
      </c>
      <c r="C720" s="365" t="s">
        <v>6129</v>
      </c>
      <c r="D720" s="366" t="s">
        <v>6126</v>
      </c>
      <c r="E720" s="394" t="s">
        <v>4139</v>
      </c>
      <c r="F720" s="394" t="s">
        <v>7230</v>
      </c>
      <c r="G720" s="394" t="s">
        <v>7233</v>
      </c>
      <c r="H720" s="394" t="s">
        <v>7232</v>
      </c>
      <c r="I720" s="466">
        <v>500</v>
      </c>
      <c r="J720" s="471">
        <v>0.75</v>
      </c>
      <c r="K720" s="469">
        <v>1</v>
      </c>
      <c r="L720" s="384">
        <v>3</v>
      </c>
      <c r="M720" s="385" t="s">
        <v>8341</v>
      </c>
      <c r="N720" s="382" t="s">
        <v>9800</v>
      </c>
      <c r="O720" s="386">
        <v>500</v>
      </c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  <c r="AA720" s="387"/>
      <c r="AB720" s="387"/>
      <c r="AC720" s="387"/>
      <c r="AD720" s="387"/>
    </row>
    <row r="721" spans="1:30" ht="16.2" thickBot="1" x14ac:dyDescent="0.35">
      <c r="A721" s="351" t="s">
        <v>8342</v>
      </c>
      <c r="B721" s="401" t="s">
        <v>5945</v>
      </c>
      <c r="C721" s="365" t="s">
        <v>6129</v>
      </c>
      <c r="D721" s="366" t="s">
        <v>6126</v>
      </c>
      <c r="E721" s="394" t="s">
        <v>4139</v>
      </c>
      <c r="F721" s="394" t="s">
        <v>7230</v>
      </c>
      <c r="G721" s="394" t="s">
        <v>7234</v>
      </c>
      <c r="H721" s="394" t="s">
        <v>7232</v>
      </c>
      <c r="I721" s="466">
        <v>500</v>
      </c>
      <c r="J721" s="471">
        <v>0.75</v>
      </c>
      <c r="K721" s="469">
        <v>1</v>
      </c>
      <c r="L721" s="384">
        <v>3</v>
      </c>
      <c r="M721" s="385" t="s">
        <v>8343</v>
      </c>
      <c r="N721" s="382" t="s">
        <v>9800</v>
      </c>
      <c r="O721" s="386">
        <v>500</v>
      </c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  <c r="AA721" s="387"/>
      <c r="AB721" s="387"/>
      <c r="AC721" s="387"/>
      <c r="AD721" s="387"/>
    </row>
    <row r="722" spans="1:30" ht="16.2" thickBot="1" x14ac:dyDescent="0.35">
      <c r="A722" s="351" t="s">
        <v>8347</v>
      </c>
      <c r="B722" s="401" t="s">
        <v>5945</v>
      </c>
      <c r="C722" s="365" t="s">
        <v>6129</v>
      </c>
      <c r="D722" s="366" t="s">
        <v>6126</v>
      </c>
      <c r="E722" s="394" t="s">
        <v>4139</v>
      </c>
      <c r="F722" s="394" t="s">
        <v>7230</v>
      </c>
      <c r="G722" s="394" t="s">
        <v>7234</v>
      </c>
      <c r="H722" s="394" t="s">
        <v>7232</v>
      </c>
      <c r="I722" s="466">
        <v>300</v>
      </c>
      <c r="J722" s="471">
        <v>0.49</v>
      </c>
      <c r="K722" s="469">
        <v>1</v>
      </c>
      <c r="L722" s="384">
        <v>3</v>
      </c>
      <c r="M722" s="385" t="s">
        <v>8348</v>
      </c>
      <c r="N722" s="382" t="s">
        <v>9783</v>
      </c>
      <c r="O722" s="386">
        <v>300</v>
      </c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  <c r="AA722" s="387"/>
      <c r="AB722" s="387"/>
      <c r="AC722" s="387"/>
      <c r="AD722" s="387"/>
    </row>
    <row r="723" spans="1:30" ht="16.2" thickBot="1" x14ac:dyDescent="0.35">
      <c r="A723" s="351" t="s">
        <v>8349</v>
      </c>
      <c r="B723" s="402" t="s">
        <v>6094</v>
      </c>
      <c r="C723" s="365" t="s">
        <v>6129</v>
      </c>
      <c r="D723" s="366" t="s">
        <v>6126</v>
      </c>
      <c r="E723" s="394" t="s">
        <v>4139</v>
      </c>
      <c r="F723" s="394" t="s">
        <v>7230</v>
      </c>
      <c r="G723" s="394" t="s">
        <v>7233</v>
      </c>
      <c r="H723" s="394" t="s">
        <v>7232</v>
      </c>
      <c r="I723" s="466">
        <v>300</v>
      </c>
      <c r="J723" s="471">
        <v>0.49</v>
      </c>
      <c r="K723" s="469">
        <v>1</v>
      </c>
      <c r="L723" s="384">
        <v>3</v>
      </c>
      <c r="M723" s="385" t="s">
        <v>8350</v>
      </c>
      <c r="N723" s="382" t="s">
        <v>9783</v>
      </c>
      <c r="O723" s="386">
        <v>300</v>
      </c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  <c r="AA723" s="387"/>
      <c r="AB723" s="387"/>
      <c r="AC723" s="387"/>
      <c r="AD723" s="387"/>
    </row>
    <row r="724" spans="1:30" ht="31.8" thickBot="1" x14ac:dyDescent="0.35">
      <c r="A724" s="351" t="s">
        <v>8351</v>
      </c>
      <c r="B724" s="402" t="s">
        <v>6094</v>
      </c>
      <c r="C724" s="365" t="s">
        <v>6129</v>
      </c>
      <c r="D724" s="366" t="s">
        <v>6126</v>
      </c>
      <c r="E724" s="394" t="s">
        <v>4139</v>
      </c>
      <c r="F724" s="394" t="s">
        <v>9777</v>
      </c>
      <c r="G724" s="394" t="s">
        <v>7233</v>
      </c>
      <c r="H724" s="394" t="s">
        <v>7232</v>
      </c>
      <c r="I724" s="466">
        <v>500</v>
      </c>
      <c r="J724" s="471">
        <v>0.75</v>
      </c>
      <c r="K724" s="469">
        <v>1</v>
      </c>
      <c r="L724" s="384">
        <v>3</v>
      </c>
      <c r="M724" s="385" t="s">
        <v>8352</v>
      </c>
      <c r="N724" s="382" t="s">
        <v>9800</v>
      </c>
      <c r="O724" s="386">
        <v>500</v>
      </c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  <c r="AA724" s="387"/>
      <c r="AB724" s="387"/>
      <c r="AC724" s="387"/>
      <c r="AD724" s="387"/>
    </row>
    <row r="725" spans="1:30" ht="16.2" thickBot="1" x14ac:dyDescent="0.35">
      <c r="A725" s="351" t="s">
        <v>8353</v>
      </c>
      <c r="B725" s="402" t="s">
        <v>6094</v>
      </c>
      <c r="C725" s="365" t="s">
        <v>6129</v>
      </c>
      <c r="D725" s="366" t="s">
        <v>6126</v>
      </c>
      <c r="E725" s="394" t="s">
        <v>4139</v>
      </c>
      <c r="F725" s="394" t="s">
        <v>7230</v>
      </c>
      <c r="G725" s="394" t="s">
        <v>7233</v>
      </c>
      <c r="H725" s="394" t="s">
        <v>7232</v>
      </c>
      <c r="I725" s="466">
        <v>300</v>
      </c>
      <c r="J725" s="471">
        <v>0.49</v>
      </c>
      <c r="K725" s="469">
        <v>1</v>
      </c>
      <c r="L725" s="384">
        <v>3</v>
      </c>
      <c r="M725" s="385" t="s">
        <v>8354</v>
      </c>
      <c r="N725" s="382" t="s">
        <v>9783</v>
      </c>
      <c r="O725" s="386">
        <v>300</v>
      </c>
      <c r="P725" s="387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  <c r="AA725" s="387"/>
      <c r="AB725" s="387"/>
      <c r="AC725" s="387"/>
      <c r="AD725" s="387"/>
    </row>
    <row r="726" spans="1:30" ht="16.2" thickBot="1" x14ac:dyDescent="0.35">
      <c r="A726" s="351" t="s">
        <v>3897</v>
      </c>
      <c r="B726" s="411" t="s">
        <v>6087</v>
      </c>
      <c r="C726" s="365" t="s">
        <v>6129</v>
      </c>
      <c r="D726" s="366" t="s">
        <v>6126</v>
      </c>
      <c r="E726" s="394" t="s">
        <v>4139</v>
      </c>
      <c r="F726" s="394" t="s">
        <v>7230</v>
      </c>
      <c r="G726" s="394" t="s">
        <v>7233</v>
      </c>
      <c r="H726" s="394" t="s">
        <v>7232</v>
      </c>
      <c r="I726" s="466">
        <v>300</v>
      </c>
      <c r="J726" s="471">
        <v>0.49</v>
      </c>
      <c r="K726" s="469">
        <v>2</v>
      </c>
      <c r="L726" s="384">
        <v>3</v>
      </c>
      <c r="M726" s="385" t="s">
        <v>8355</v>
      </c>
      <c r="N726" s="382" t="s">
        <v>9790</v>
      </c>
      <c r="O726" s="386">
        <v>600</v>
      </c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  <c r="AA726" s="387"/>
      <c r="AB726" s="387"/>
      <c r="AC726" s="387"/>
      <c r="AD726" s="387"/>
    </row>
    <row r="727" spans="1:30" ht="16.2" thickBot="1" x14ac:dyDescent="0.35">
      <c r="A727" s="351" t="s">
        <v>3897</v>
      </c>
      <c r="B727" s="411" t="s">
        <v>6087</v>
      </c>
      <c r="C727" s="365" t="s">
        <v>6129</v>
      </c>
      <c r="D727" s="366" t="s">
        <v>6126</v>
      </c>
      <c r="E727" s="394" t="s">
        <v>4139</v>
      </c>
      <c r="F727" s="394" t="s">
        <v>7230</v>
      </c>
      <c r="G727" s="394" t="s">
        <v>7234</v>
      </c>
      <c r="H727" s="394" t="s">
        <v>7232</v>
      </c>
      <c r="I727" s="466">
        <v>300</v>
      </c>
      <c r="J727" s="471">
        <v>0.49</v>
      </c>
      <c r="K727" s="469">
        <v>1</v>
      </c>
      <c r="L727" s="384">
        <v>3</v>
      </c>
      <c r="M727" s="385" t="s">
        <v>8355</v>
      </c>
      <c r="N727" s="382" t="s">
        <v>9783</v>
      </c>
      <c r="O727" s="386">
        <v>300</v>
      </c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  <c r="AA727" s="387"/>
      <c r="AB727" s="387"/>
      <c r="AC727" s="387"/>
      <c r="AD727" s="387"/>
    </row>
    <row r="728" spans="1:30" ht="16.2" thickBot="1" x14ac:dyDescent="0.35">
      <c r="A728" s="351" t="s">
        <v>3352</v>
      </c>
      <c r="B728" s="411" t="s">
        <v>6087</v>
      </c>
      <c r="C728" s="365" t="s">
        <v>6129</v>
      </c>
      <c r="D728" s="366" t="s">
        <v>6126</v>
      </c>
      <c r="E728" s="394" t="s">
        <v>4139</v>
      </c>
      <c r="F728" s="394" t="s">
        <v>7230</v>
      </c>
      <c r="G728" s="394" t="s">
        <v>7234</v>
      </c>
      <c r="H728" s="394" t="s">
        <v>7232</v>
      </c>
      <c r="I728" s="466">
        <v>300</v>
      </c>
      <c r="J728" s="471">
        <v>0.49</v>
      </c>
      <c r="K728" s="469">
        <v>1</v>
      </c>
      <c r="L728" s="384">
        <v>3</v>
      </c>
      <c r="M728" s="385" t="s">
        <v>8356</v>
      </c>
      <c r="N728" s="382" t="s">
        <v>9783</v>
      </c>
      <c r="O728" s="386">
        <v>300</v>
      </c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  <c r="AA728" s="387"/>
      <c r="AB728" s="387"/>
      <c r="AC728" s="387"/>
      <c r="AD728" s="387"/>
    </row>
    <row r="729" spans="1:30" ht="16.2" thickBot="1" x14ac:dyDescent="0.35">
      <c r="A729" s="351" t="s">
        <v>8357</v>
      </c>
      <c r="B729" s="411" t="s">
        <v>6087</v>
      </c>
      <c r="C729" s="365" t="s">
        <v>6129</v>
      </c>
      <c r="D729" s="366" t="s">
        <v>6126</v>
      </c>
      <c r="E729" s="394" t="s">
        <v>4139</v>
      </c>
      <c r="F729" s="394" t="s">
        <v>7235</v>
      </c>
      <c r="G729" s="394" t="s">
        <v>7233</v>
      </c>
      <c r="H729" s="394" t="s">
        <v>7232</v>
      </c>
      <c r="I729" s="466">
        <v>300</v>
      </c>
      <c r="J729" s="471">
        <v>0.49</v>
      </c>
      <c r="K729" s="469">
        <v>1</v>
      </c>
      <c r="L729" s="384">
        <v>3</v>
      </c>
      <c r="M729" s="385" t="s">
        <v>8358</v>
      </c>
      <c r="N729" s="382" t="s">
        <v>9783</v>
      </c>
      <c r="O729" s="386">
        <v>300</v>
      </c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  <c r="AA729" s="387"/>
      <c r="AB729" s="387"/>
      <c r="AC729" s="387"/>
      <c r="AD729" s="387"/>
    </row>
    <row r="730" spans="1:30" ht="16.2" thickBot="1" x14ac:dyDescent="0.35">
      <c r="A730" s="351" t="s">
        <v>8359</v>
      </c>
      <c r="B730" s="403" t="s">
        <v>6877</v>
      </c>
      <c r="C730" s="365" t="s">
        <v>6129</v>
      </c>
      <c r="D730" s="366" t="s">
        <v>6126</v>
      </c>
      <c r="E730" s="394" t="s">
        <v>4139</v>
      </c>
      <c r="F730" s="394" t="s">
        <v>7230</v>
      </c>
      <c r="G730" s="394" t="s">
        <v>7234</v>
      </c>
      <c r="H730" s="394" t="s">
        <v>7232</v>
      </c>
      <c r="I730" s="466">
        <v>300</v>
      </c>
      <c r="J730" s="471">
        <v>0.49</v>
      </c>
      <c r="K730" s="469">
        <v>2</v>
      </c>
      <c r="L730" s="384">
        <v>3</v>
      </c>
      <c r="M730" s="385" t="s">
        <v>8360</v>
      </c>
      <c r="N730" s="382" t="s">
        <v>9790</v>
      </c>
      <c r="O730" s="386">
        <v>600</v>
      </c>
      <c r="P730" s="387"/>
      <c r="Q730" s="387"/>
      <c r="R730" s="387"/>
      <c r="S730" s="387"/>
      <c r="T730" s="387"/>
      <c r="U730" s="387"/>
      <c r="V730" s="387"/>
      <c r="W730" s="387"/>
      <c r="X730" s="387"/>
      <c r="Y730" s="387"/>
      <c r="Z730" s="387"/>
      <c r="AA730" s="387"/>
      <c r="AB730" s="387"/>
      <c r="AC730" s="387"/>
      <c r="AD730" s="387"/>
    </row>
    <row r="731" spans="1:30" ht="16.2" thickBot="1" x14ac:dyDescent="0.35">
      <c r="A731" s="351" t="s">
        <v>8361</v>
      </c>
      <c r="B731" s="403" t="s">
        <v>6877</v>
      </c>
      <c r="C731" s="365" t="s">
        <v>6129</v>
      </c>
      <c r="D731" s="366" t="s">
        <v>6126</v>
      </c>
      <c r="E731" s="394" t="s">
        <v>4139</v>
      </c>
      <c r="F731" s="394" t="s">
        <v>7230</v>
      </c>
      <c r="G731" s="394" t="s">
        <v>7234</v>
      </c>
      <c r="H731" s="394" t="s">
        <v>7232</v>
      </c>
      <c r="I731" s="466">
        <v>300</v>
      </c>
      <c r="J731" s="471">
        <v>0.49</v>
      </c>
      <c r="K731" s="469">
        <v>2</v>
      </c>
      <c r="L731" s="384">
        <v>3</v>
      </c>
      <c r="M731" s="385" t="s">
        <v>8362</v>
      </c>
      <c r="N731" s="382" t="s">
        <v>9790</v>
      </c>
      <c r="O731" s="386">
        <v>600</v>
      </c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  <c r="AA731" s="387"/>
      <c r="AB731" s="387"/>
      <c r="AC731" s="387"/>
      <c r="AD731" s="387"/>
    </row>
    <row r="732" spans="1:30" ht="16.2" thickBot="1" x14ac:dyDescent="0.35">
      <c r="A732" s="351" t="s">
        <v>8363</v>
      </c>
      <c r="B732" s="403" t="s">
        <v>6877</v>
      </c>
      <c r="C732" s="365" t="s">
        <v>6129</v>
      </c>
      <c r="D732" s="366" t="s">
        <v>6126</v>
      </c>
      <c r="E732" s="394" t="s">
        <v>4139</v>
      </c>
      <c r="F732" s="394" t="s">
        <v>7230</v>
      </c>
      <c r="G732" s="394" t="s">
        <v>7234</v>
      </c>
      <c r="H732" s="394" t="s">
        <v>7232</v>
      </c>
      <c r="I732" s="466">
        <v>300</v>
      </c>
      <c r="J732" s="471">
        <v>0.49</v>
      </c>
      <c r="K732" s="469">
        <v>1</v>
      </c>
      <c r="L732" s="384">
        <v>3</v>
      </c>
      <c r="M732" s="385" t="s">
        <v>8364</v>
      </c>
      <c r="N732" s="382" t="s">
        <v>9783</v>
      </c>
      <c r="O732" s="386">
        <v>300</v>
      </c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  <c r="AA732" s="387"/>
      <c r="AB732" s="387"/>
      <c r="AC732" s="387"/>
      <c r="AD732" s="387"/>
    </row>
    <row r="733" spans="1:30" ht="16.2" thickBot="1" x14ac:dyDescent="0.35">
      <c r="A733" s="351" t="s">
        <v>2782</v>
      </c>
      <c r="B733" s="403" t="s">
        <v>6880</v>
      </c>
      <c r="C733" s="365" t="s">
        <v>6129</v>
      </c>
      <c r="D733" s="345" t="s">
        <v>6128</v>
      </c>
      <c r="E733" s="394" t="s">
        <v>4139</v>
      </c>
      <c r="F733" s="394" t="s">
        <v>7230</v>
      </c>
      <c r="G733" s="394" t="s">
        <v>7233</v>
      </c>
      <c r="H733" s="394" t="s">
        <v>7232</v>
      </c>
      <c r="I733" s="466">
        <v>700</v>
      </c>
      <c r="J733" s="471">
        <v>0.99</v>
      </c>
      <c r="K733" s="469">
        <v>1</v>
      </c>
      <c r="L733" s="384">
        <v>3</v>
      </c>
      <c r="M733" s="385" t="s">
        <v>8365</v>
      </c>
      <c r="N733" s="382" t="s">
        <v>9798</v>
      </c>
      <c r="O733" s="386">
        <v>700</v>
      </c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  <c r="AA733" s="387"/>
      <c r="AB733" s="387"/>
      <c r="AC733" s="387"/>
      <c r="AD733" s="387"/>
    </row>
    <row r="734" spans="1:30" ht="16.2" thickBot="1" x14ac:dyDescent="0.35">
      <c r="A734" s="351" t="s">
        <v>8366</v>
      </c>
      <c r="B734" s="403" t="s">
        <v>6880</v>
      </c>
      <c r="C734" s="365" t="s">
        <v>6129</v>
      </c>
      <c r="D734" s="366" t="s">
        <v>6126</v>
      </c>
      <c r="E734" s="394" t="s">
        <v>4139</v>
      </c>
      <c r="F734" s="394" t="s">
        <v>7230</v>
      </c>
      <c r="G734" s="394" t="s">
        <v>7233</v>
      </c>
      <c r="H734" s="394" t="s">
        <v>7232</v>
      </c>
      <c r="I734" s="466">
        <v>300</v>
      </c>
      <c r="J734" s="471">
        <v>0.49</v>
      </c>
      <c r="K734" s="469">
        <v>1</v>
      </c>
      <c r="L734" s="384">
        <v>3</v>
      </c>
      <c r="M734" s="385" t="s">
        <v>8367</v>
      </c>
      <c r="N734" s="382" t="s">
        <v>9783</v>
      </c>
      <c r="O734" s="386">
        <v>300</v>
      </c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  <c r="AA734" s="387"/>
      <c r="AB734" s="387"/>
      <c r="AC734" s="387"/>
      <c r="AD734" s="387"/>
    </row>
    <row r="735" spans="1:30" ht="16.2" thickBot="1" x14ac:dyDescent="0.35">
      <c r="A735" s="351" t="s">
        <v>8368</v>
      </c>
      <c r="B735" s="403" t="s">
        <v>6880</v>
      </c>
      <c r="C735" s="365" t="s">
        <v>6129</v>
      </c>
      <c r="D735" s="366" t="s">
        <v>6126</v>
      </c>
      <c r="E735" s="394" t="s">
        <v>4139</v>
      </c>
      <c r="F735" s="394" t="s">
        <v>7230</v>
      </c>
      <c r="G735" s="394" t="s">
        <v>7233</v>
      </c>
      <c r="H735" s="394" t="s">
        <v>7232</v>
      </c>
      <c r="I735" s="466">
        <v>700</v>
      </c>
      <c r="J735" s="471">
        <v>0.99</v>
      </c>
      <c r="K735" s="469">
        <v>1</v>
      </c>
      <c r="L735" s="384">
        <v>3</v>
      </c>
      <c r="M735" s="385" t="s">
        <v>8369</v>
      </c>
      <c r="N735" s="382" t="s">
        <v>9798</v>
      </c>
      <c r="O735" s="386">
        <v>700</v>
      </c>
      <c r="P735" s="387"/>
      <c r="Q735" s="387"/>
      <c r="R735" s="387"/>
      <c r="S735" s="387"/>
      <c r="T735" s="387"/>
      <c r="U735" s="387"/>
      <c r="V735" s="387"/>
      <c r="W735" s="387"/>
      <c r="X735" s="387"/>
      <c r="Y735" s="387"/>
      <c r="Z735" s="387"/>
      <c r="AA735" s="387"/>
      <c r="AB735" s="387"/>
      <c r="AC735" s="387"/>
      <c r="AD735" s="387"/>
    </row>
    <row r="736" spans="1:30" ht="16.2" thickBot="1" x14ac:dyDescent="0.35">
      <c r="A736" s="351" t="s">
        <v>2782</v>
      </c>
      <c r="B736" s="404" t="s">
        <v>6083</v>
      </c>
      <c r="C736" s="365" t="s">
        <v>6129</v>
      </c>
      <c r="D736" s="345" t="s">
        <v>6128</v>
      </c>
      <c r="E736" s="394" t="s">
        <v>4139</v>
      </c>
      <c r="F736" s="394" t="s">
        <v>7230</v>
      </c>
      <c r="G736" s="394" t="s">
        <v>7233</v>
      </c>
      <c r="H736" s="394" t="s">
        <v>7232</v>
      </c>
      <c r="I736" s="466">
        <v>700</v>
      </c>
      <c r="J736" s="471">
        <v>0.99</v>
      </c>
      <c r="K736" s="469">
        <v>1</v>
      </c>
      <c r="L736" s="384">
        <v>3</v>
      </c>
      <c r="M736" s="385" t="s">
        <v>8370</v>
      </c>
      <c r="N736" s="382" t="s">
        <v>9798</v>
      </c>
      <c r="O736" s="386">
        <v>700</v>
      </c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  <c r="AA736" s="387"/>
      <c r="AB736" s="387"/>
      <c r="AC736" s="387"/>
      <c r="AD736" s="387"/>
    </row>
    <row r="737" spans="1:30" ht="16.2" thickBot="1" x14ac:dyDescent="0.35">
      <c r="A737" s="351" t="s">
        <v>8371</v>
      </c>
      <c r="B737" s="404" t="s">
        <v>6083</v>
      </c>
      <c r="C737" s="365" t="s">
        <v>6129</v>
      </c>
      <c r="D737" s="366" t="s">
        <v>6126</v>
      </c>
      <c r="E737" s="394" t="s">
        <v>4139</v>
      </c>
      <c r="F737" s="394" t="s">
        <v>7230</v>
      </c>
      <c r="G737" s="394" t="s">
        <v>7233</v>
      </c>
      <c r="H737" s="394" t="s">
        <v>7232</v>
      </c>
      <c r="I737" s="466">
        <v>300</v>
      </c>
      <c r="J737" s="471">
        <v>0.49</v>
      </c>
      <c r="K737" s="469">
        <v>1</v>
      </c>
      <c r="L737" s="384">
        <v>3</v>
      </c>
      <c r="M737" s="385" t="s">
        <v>8372</v>
      </c>
      <c r="N737" s="382" t="s">
        <v>9783</v>
      </c>
      <c r="O737" s="386">
        <v>300</v>
      </c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  <c r="AA737" s="387"/>
      <c r="AB737" s="387"/>
      <c r="AC737" s="387"/>
      <c r="AD737" s="387"/>
    </row>
    <row r="738" spans="1:30" ht="16.2" thickBot="1" x14ac:dyDescent="0.35">
      <c r="A738" s="351" t="s">
        <v>8373</v>
      </c>
      <c r="B738" s="425" t="s">
        <v>6970</v>
      </c>
      <c r="C738" s="365" t="s">
        <v>6129</v>
      </c>
      <c r="D738" s="366" t="s">
        <v>6126</v>
      </c>
      <c r="E738" s="394" t="s">
        <v>4139</v>
      </c>
      <c r="F738" s="394" t="s">
        <v>7230</v>
      </c>
      <c r="G738" s="394" t="s">
        <v>7233</v>
      </c>
      <c r="H738" s="394" t="s">
        <v>7232</v>
      </c>
      <c r="I738" s="466">
        <v>300</v>
      </c>
      <c r="J738" s="471">
        <v>0.49</v>
      </c>
      <c r="K738" s="469">
        <v>1</v>
      </c>
      <c r="L738" s="384">
        <v>3</v>
      </c>
      <c r="M738" s="385" t="s">
        <v>8374</v>
      </c>
      <c r="N738" s="382" t="s">
        <v>9783</v>
      </c>
      <c r="O738" s="386">
        <v>300</v>
      </c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  <c r="AA738" s="387"/>
      <c r="AB738" s="387"/>
      <c r="AC738" s="387"/>
      <c r="AD738" s="387"/>
    </row>
    <row r="739" spans="1:30" ht="16.2" thickBot="1" x14ac:dyDescent="0.35">
      <c r="A739" s="351" t="s">
        <v>8373</v>
      </c>
      <c r="B739" s="425" t="s">
        <v>6970</v>
      </c>
      <c r="C739" s="365" t="s">
        <v>6129</v>
      </c>
      <c r="D739" s="366" t="s">
        <v>6126</v>
      </c>
      <c r="E739" s="394" t="s">
        <v>4139</v>
      </c>
      <c r="F739" s="394" t="s">
        <v>7230</v>
      </c>
      <c r="G739" s="394" t="s">
        <v>7234</v>
      </c>
      <c r="H739" s="394" t="s">
        <v>7232</v>
      </c>
      <c r="I739" s="466">
        <v>300</v>
      </c>
      <c r="J739" s="471">
        <v>0.49</v>
      </c>
      <c r="K739" s="469">
        <v>1</v>
      </c>
      <c r="L739" s="384">
        <v>3</v>
      </c>
      <c r="M739" s="385" t="s">
        <v>8374</v>
      </c>
      <c r="N739" s="382" t="s">
        <v>9783</v>
      </c>
      <c r="O739" s="386">
        <v>300</v>
      </c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  <c r="AA739" s="387"/>
      <c r="AB739" s="387"/>
      <c r="AC739" s="387"/>
      <c r="AD739" s="387"/>
    </row>
    <row r="740" spans="1:30" ht="16.2" thickBot="1" x14ac:dyDescent="0.35">
      <c r="A740" s="351" t="s">
        <v>8375</v>
      </c>
      <c r="B740" s="425" t="s">
        <v>6970</v>
      </c>
      <c r="C740" s="365" t="s">
        <v>6129</v>
      </c>
      <c r="D740" s="366" t="s">
        <v>6126</v>
      </c>
      <c r="E740" s="394" t="s">
        <v>4139</v>
      </c>
      <c r="F740" s="394" t="s">
        <v>7230</v>
      </c>
      <c r="G740" s="394" t="s">
        <v>7233</v>
      </c>
      <c r="H740" s="394" t="s">
        <v>7232</v>
      </c>
      <c r="I740" s="466">
        <v>300</v>
      </c>
      <c r="J740" s="471">
        <v>0.49</v>
      </c>
      <c r="K740" s="469">
        <v>1</v>
      </c>
      <c r="L740" s="384">
        <v>3</v>
      </c>
      <c r="M740" s="385" t="s">
        <v>8376</v>
      </c>
      <c r="N740" s="382" t="s">
        <v>9783</v>
      </c>
      <c r="O740" s="386">
        <v>300</v>
      </c>
      <c r="P740" s="387"/>
      <c r="Q740" s="387"/>
      <c r="R740" s="387"/>
      <c r="S740" s="387"/>
      <c r="T740" s="387"/>
      <c r="U740" s="387"/>
      <c r="V740" s="387"/>
      <c r="W740" s="387"/>
      <c r="X740" s="387"/>
      <c r="Y740" s="387"/>
      <c r="Z740" s="387"/>
      <c r="AA740" s="387"/>
      <c r="AB740" s="387"/>
      <c r="AC740" s="387"/>
      <c r="AD740" s="387"/>
    </row>
    <row r="741" spans="1:30" ht="16.2" thickBot="1" x14ac:dyDescent="0.35">
      <c r="A741" s="351" t="s">
        <v>8377</v>
      </c>
      <c r="B741" s="413" t="s">
        <v>7169</v>
      </c>
      <c r="C741" s="365" t="s">
        <v>6129</v>
      </c>
      <c r="D741" s="366" t="s">
        <v>6126</v>
      </c>
      <c r="E741" s="394" t="s">
        <v>4139</v>
      </c>
      <c r="F741" s="394" t="s">
        <v>7230</v>
      </c>
      <c r="G741" s="394" t="s">
        <v>7233</v>
      </c>
      <c r="H741" s="394" t="s">
        <v>7232</v>
      </c>
      <c r="I741" s="466">
        <v>300</v>
      </c>
      <c r="J741" s="471">
        <v>0.49</v>
      </c>
      <c r="K741" s="469">
        <v>1</v>
      </c>
      <c r="L741" s="384">
        <v>3</v>
      </c>
      <c r="M741" s="385" t="s">
        <v>8378</v>
      </c>
      <c r="N741" s="382" t="s">
        <v>9783</v>
      </c>
      <c r="O741" s="386">
        <v>300</v>
      </c>
      <c r="P741" s="387"/>
      <c r="Q741" s="387"/>
      <c r="R741" s="387"/>
      <c r="S741" s="387"/>
      <c r="T741" s="387"/>
      <c r="U741" s="387"/>
      <c r="V741" s="387"/>
      <c r="W741" s="387"/>
      <c r="X741" s="387"/>
      <c r="Y741" s="387"/>
      <c r="Z741" s="387"/>
      <c r="AA741" s="387"/>
      <c r="AB741" s="387"/>
      <c r="AC741" s="387"/>
      <c r="AD741" s="387"/>
    </row>
    <row r="742" spans="1:30" ht="16.2" thickBot="1" x14ac:dyDescent="0.35">
      <c r="A742" s="351" t="s">
        <v>8379</v>
      </c>
      <c r="B742" s="413" t="s">
        <v>7169</v>
      </c>
      <c r="C742" s="365" t="s">
        <v>6129</v>
      </c>
      <c r="D742" s="366" t="s">
        <v>6126</v>
      </c>
      <c r="E742" s="394" t="s">
        <v>4139</v>
      </c>
      <c r="F742" s="394" t="s">
        <v>7230</v>
      </c>
      <c r="G742" s="394" t="s">
        <v>7234</v>
      </c>
      <c r="H742" s="394" t="s">
        <v>7232</v>
      </c>
      <c r="I742" s="466">
        <v>300</v>
      </c>
      <c r="J742" s="471">
        <v>0.49</v>
      </c>
      <c r="K742" s="469">
        <v>1</v>
      </c>
      <c r="L742" s="384">
        <v>3</v>
      </c>
      <c r="M742" s="385" t="s">
        <v>8380</v>
      </c>
      <c r="N742" s="382" t="s">
        <v>9783</v>
      </c>
      <c r="O742" s="386">
        <v>300</v>
      </c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  <c r="AA742" s="387"/>
      <c r="AB742" s="387"/>
      <c r="AC742" s="387"/>
      <c r="AD742" s="387"/>
    </row>
    <row r="743" spans="1:30" ht="16.2" thickBot="1" x14ac:dyDescent="0.35">
      <c r="A743" s="351" t="s">
        <v>2130</v>
      </c>
      <c r="B743" s="413" t="s">
        <v>7170</v>
      </c>
      <c r="C743" s="365" t="s">
        <v>6129</v>
      </c>
      <c r="D743" s="366" t="s">
        <v>6126</v>
      </c>
      <c r="E743" s="394" t="s">
        <v>4139</v>
      </c>
      <c r="F743" s="394" t="s">
        <v>7235</v>
      </c>
      <c r="G743" s="394" t="s">
        <v>7233</v>
      </c>
      <c r="H743" s="394" t="s">
        <v>7232</v>
      </c>
      <c r="I743" s="466">
        <v>500</v>
      </c>
      <c r="J743" s="471">
        <v>1.49</v>
      </c>
      <c r="K743" s="469">
        <v>1</v>
      </c>
      <c r="L743" s="384">
        <v>3</v>
      </c>
      <c r="M743" s="385" t="s">
        <v>8381</v>
      </c>
      <c r="N743" s="382" t="s">
        <v>9800</v>
      </c>
      <c r="O743" s="386">
        <v>500</v>
      </c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  <c r="AA743" s="387"/>
      <c r="AB743" s="387"/>
      <c r="AC743" s="387"/>
      <c r="AD743" s="387"/>
    </row>
    <row r="744" spans="1:30" ht="16.2" thickBot="1" x14ac:dyDescent="0.35">
      <c r="A744" s="351" t="s">
        <v>8382</v>
      </c>
      <c r="B744" s="413" t="s">
        <v>7171</v>
      </c>
      <c r="C744" s="365" t="s">
        <v>6129</v>
      </c>
      <c r="D744" s="366" t="s">
        <v>6126</v>
      </c>
      <c r="E744" s="394" t="s">
        <v>4139</v>
      </c>
      <c r="F744" s="394" t="s">
        <v>7230</v>
      </c>
      <c r="G744" s="394" t="s">
        <v>7233</v>
      </c>
      <c r="H744" s="394" t="s">
        <v>7232</v>
      </c>
      <c r="I744" s="466">
        <v>700</v>
      </c>
      <c r="J744" s="471">
        <v>0.75</v>
      </c>
      <c r="K744" s="469">
        <v>1</v>
      </c>
      <c r="L744" s="384">
        <v>3</v>
      </c>
      <c r="M744" s="385" t="s">
        <v>8383</v>
      </c>
      <c r="N744" s="382" t="s">
        <v>9798</v>
      </c>
      <c r="O744" s="386">
        <v>700</v>
      </c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  <c r="AA744" s="387"/>
      <c r="AB744" s="387"/>
      <c r="AC744" s="387"/>
      <c r="AD744" s="387"/>
    </row>
    <row r="745" spans="1:30" ht="16.2" thickBot="1" x14ac:dyDescent="0.35">
      <c r="A745" s="351" t="s">
        <v>8384</v>
      </c>
      <c r="B745" s="413" t="s">
        <v>7171</v>
      </c>
      <c r="C745" s="365" t="s">
        <v>6129</v>
      </c>
      <c r="D745" s="366" t="s">
        <v>6126</v>
      </c>
      <c r="E745" s="394" t="s">
        <v>4139</v>
      </c>
      <c r="F745" s="394" t="s">
        <v>7230</v>
      </c>
      <c r="G745" s="394" t="s">
        <v>7233</v>
      </c>
      <c r="H745" s="394" t="s">
        <v>7232</v>
      </c>
      <c r="I745" s="466">
        <v>300</v>
      </c>
      <c r="J745" s="471">
        <v>0.49</v>
      </c>
      <c r="K745" s="469">
        <v>1</v>
      </c>
      <c r="L745" s="384">
        <v>3</v>
      </c>
      <c r="M745" s="385" t="s">
        <v>8385</v>
      </c>
      <c r="N745" s="382" t="s">
        <v>9783</v>
      </c>
      <c r="O745" s="386">
        <v>300</v>
      </c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  <c r="AA745" s="387"/>
      <c r="AB745" s="387"/>
      <c r="AC745" s="387"/>
      <c r="AD745" s="387"/>
    </row>
    <row r="746" spans="1:30" ht="16.2" thickBot="1" x14ac:dyDescent="0.35">
      <c r="A746" s="351" t="s">
        <v>8313</v>
      </c>
      <c r="B746" s="413" t="s">
        <v>7171</v>
      </c>
      <c r="C746" s="365" t="s">
        <v>6129</v>
      </c>
      <c r="D746" s="366" t="s">
        <v>6126</v>
      </c>
      <c r="E746" s="394" t="s">
        <v>4139</v>
      </c>
      <c r="F746" s="394" t="s">
        <v>7230</v>
      </c>
      <c r="G746" s="394" t="s">
        <v>7233</v>
      </c>
      <c r="H746" s="394" t="s">
        <v>7232</v>
      </c>
      <c r="I746" s="466">
        <v>300</v>
      </c>
      <c r="J746" s="471">
        <v>0.49</v>
      </c>
      <c r="K746" s="469">
        <v>1</v>
      </c>
      <c r="L746" s="384">
        <v>3</v>
      </c>
      <c r="M746" s="385" t="s">
        <v>8386</v>
      </c>
      <c r="N746" s="382" t="s">
        <v>9783</v>
      </c>
      <c r="O746" s="386">
        <v>300</v>
      </c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  <c r="AA746" s="387"/>
      <c r="AB746" s="387"/>
      <c r="AC746" s="387"/>
      <c r="AD746" s="387"/>
    </row>
    <row r="747" spans="1:30" ht="16.2" thickBot="1" x14ac:dyDescent="0.35">
      <c r="A747" s="351" t="s">
        <v>8347</v>
      </c>
      <c r="B747" s="413" t="s">
        <v>7171</v>
      </c>
      <c r="C747" s="365" t="s">
        <v>6129</v>
      </c>
      <c r="D747" s="366" t="s">
        <v>6126</v>
      </c>
      <c r="E747" s="394" t="s">
        <v>4139</v>
      </c>
      <c r="F747" s="394" t="s">
        <v>7230</v>
      </c>
      <c r="G747" s="394" t="s">
        <v>7233</v>
      </c>
      <c r="H747" s="394" t="s">
        <v>7232</v>
      </c>
      <c r="I747" s="466">
        <v>300</v>
      </c>
      <c r="J747" s="471">
        <v>0.49</v>
      </c>
      <c r="K747" s="469">
        <v>1</v>
      </c>
      <c r="L747" s="384">
        <v>3</v>
      </c>
      <c r="M747" s="385" t="s">
        <v>8387</v>
      </c>
      <c r="N747" s="382" t="s">
        <v>9783</v>
      </c>
      <c r="O747" s="386">
        <v>300</v>
      </c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  <c r="AA747" s="387"/>
      <c r="AB747" s="387"/>
      <c r="AC747" s="387"/>
      <c r="AD747" s="387"/>
    </row>
    <row r="748" spans="1:30" ht="16.2" thickBot="1" x14ac:dyDescent="0.35">
      <c r="A748" s="351" t="s">
        <v>8388</v>
      </c>
      <c r="B748" s="413" t="s">
        <v>7171</v>
      </c>
      <c r="C748" s="365" t="s">
        <v>6129</v>
      </c>
      <c r="D748" s="366" t="s">
        <v>6126</v>
      </c>
      <c r="E748" s="394" t="s">
        <v>4139</v>
      </c>
      <c r="F748" s="394" t="s">
        <v>7230</v>
      </c>
      <c r="G748" s="394" t="s">
        <v>7233</v>
      </c>
      <c r="H748" s="394" t="s">
        <v>7232</v>
      </c>
      <c r="I748" s="466">
        <v>500</v>
      </c>
      <c r="J748" s="471">
        <v>0.99</v>
      </c>
      <c r="K748" s="469">
        <v>1</v>
      </c>
      <c r="L748" s="384">
        <v>3</v>
      </c>
      <c r="M748" s="385" t="s">
        <v>8389</v>
      </c>
      <c r="N748" s="382" t="s">
        <v>9800</v>
      </c>
      <c r="O748" s="386">
        <v>500</v>
      </c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  <c r="AA748" s="387"/>
      <c r="AB748" s="387"/>
      <c r="AC748" s="387"/>
      <c r="AD748" s="387"/>
    </row>
    <row r="749" spans="1:30" ht="16.2" thickBot="1" x14ac:dyDescent="0.35">
      <c r="A749" s="351" t="s">
        <v>8390</v>
      </c>
      <c r="B749" s="413" t="s">
        <v>7171</v>
      </c>
      <c r="C749" s="365" t="s">
        <v>6129</v>
      </c>
      <c r="D749" s="366" t="s">
        <v>6126</v>
      </c>
      <c r="E749" s="394" t="s">
        <v>4139</v>
      </c>
      <c r="F749" s="394" t="s">
        <v>7230</v>
      </c>
      <c r="G749" s="394" t="s">
        <v>7233</v>
      </c>
      <c r="H749" s="394" t="s">
        <v>7232</v>
      </c>
      <c r="I749" s="466">
        <v>300</v>
      </c>
      <c r="J749" s="471">
        <v>0.49</v>
      </c>
      <c r="K749" s="469">
        <v>1</v>
      </c>
      <c r="L749" s="384">
        <v>3</v>
      </c>
      <c r="M749" s="385" t="s">
        <v>8391</v>
      </c>
      <c r="N749" s="382" t="s">
        <v>9783</v>
      </c>
      <c r="O749" s="386">
        <v>300</v>
      </c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  <c r="AA749" s="387"/>
      <c r="AB749" s="387"/>
      <c r="AC749" s="387"/>
      <c r="AD749" s="387"/>
    </row>
    <row r="750" spans="1:30" ht="16.2" thickBot="1" x14ac:dyDescent="0.35">
      <c r="A750" s="351" t="s">
        <v>9589</v>
      </c>
      <c r="B750" s="408" t="s">
        <v>9534</v>
      </c>
      <c r="C750" s="365" t="s">
        <v>6129</v>
      </c>
      <c r="D750" s="366" t="s">
        <v>6126</v>
      </c>
      <c r="E750" s="394" t="s">
        <v>4139</v>
      </c>
      <c r="F750" s="394" t="s">
        <v>7230</v>
      </c>
      <c r="G750" s="394" t="s">
        <v>7233</v>
      </c>
      <c r="H750" s="394" t="s">
        <v>7232</v>
      </c>
      <c r="I750" s="466">
        <v>300</v>
      </c>
      <c r="J750" s="471">
        <v>0.49</v>
      </c>
      <c r="K750" s="469">
        <v>1</v>
      </c>
      <c r="L750" s="384">
        <v>3</v>
      </c>
      <c r="M750" s="385" t="s">
        <v>9590</v>
      </c>
      <c r="N750" s="382" t="s">
        <v>9783</v>
      </c>
      <c r="O750" s="386">
        <v>300</v>
      </c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  <c r="AA750" s="387"/>
      <c r="AB750" s="387"/>
      <c r="AC750" s="387"/>
      <c r="AD750" s="387"/>
    </row>
    <row r="751" spans="1:30" ht="16.2" thickBot="1" x14ac:dyDescent="0.35">
      <c r="A751" s="351" t="s">
        <v>9589</v>
      </c>
      <c r="B751" s="408" t="s">
        <v>9534</v>
      </c>
      <c r="C751" s="365" t="s">
        <v>6129</v>
      </c>
      <c r="D751" s="366" t="s">
        <v>6126</v>
      </c>
      <c r="E751" s="394" t="s">
        <v>4139</v>
      </c>
      <c r="F751" s="394" t="s">
        <v>7230</v>
      </c>
      <c r="G751" s="394" t="s">
        <v>7234</v>
      </c>
      <c r="H751" s="394" t="s">
        <v>7232</v>
      </c>
      <c r="I751" s="466">
        <v>300</v>
      </c>
      <c r="J751" s="471">
        <v>0.49</v>
      </c>
      <c r="K751" s="469">
        <v>1</v>
      </c>
      <c r="L751" s="384">
        <v>3</v>
      </c>
      <c r="M751" s="385" t="s">
        <v>9590</v>
      </c>
      <c r="N751" s="382" t="s">
        <v>9783</v>
      </c>
      <c r="O751" s="386">
        <v>300</v>
      </c>
      <c r="P751" s="387"/>
      <c r="Q751" s="387"/>
      <c r="R751" s="387"/>
      <c r="S751" s="387"/>
      <c r="T751" s="387"/>
      <c r="U751" s="387"/>
      <c r="V751" s="387"/>
      <c r="W751" s="387"/>
      <c r="X751" s="387"/>
      <c r="Y751" s="387"/>
      <c r="Z751" s="387"/>
      <c r="AA751" s="387"/>
      <c r="AB751" s="387"/>
      <c r="AC751" s="387"/>
      <c r="AD751" s="387"/>
    </row>
    <row r="752" spans="1:30" ht="16.2" thickBot="1" x14ac:dyDescent="0.35">
      <c r="A752" s="351" t="s">
        <v>8392</v>
      </c>
      <c r="B752" s="405" t="s">
        <v>6084</v>
      </c>
      <c r="C752" s="365" t="s">
        <v>6129</v>
      </c>
      <c r="D752" s="366" t="s">
        <v>6126</v>
      </c>
      <c r="E752" s="394" t="s">
        <v>4139</v>
      </c>
      <c r="F752" s="394" t="s">
        <v>7230</v>
      </c>
      <c r="G752" s="394" t="s">
        <v>7233</v>
      </c>
      <c r="H752" s="394" t="s">
        <v>7232</v>
      </c>
      <c r="I752" s="466">
        <v>700</v>
      </c>
      <c r="J752" s="471">
        <v>0.99</v>
      </c>
      <c r="K752" s="469">
        <v>1</v>
      </c>
      <c r="L752" s="384">
        <v>4</v>
      </c>
      <c r="M752" s="385" t="s">
        <v>8393</v>
      </c>
      <c r="N752" s="382" t="s">
        <v>9798</v>
      </c>
      <c r="O752" s="386">
        <v>700</v>
      </c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  <c r="AA752" s="387"/>
      <c r="AB752" s="387"/>
      <c r="AC752" s="387"/>
      <c r="AD752" s="387"/>
    </row>
    <row r="753" spans="1:30" ht="16.2" thickBot="1" x14ac:dyDescent="0.35">
      <c r="A753" s="351" t="s">
        <v>8394</v>
      </c>
      <c r="B753" s="438" t="s">
        <v>6061</v>
      </c>
      <c r="C753" s="365" t="s">
        <v>6129</v>
      </c>
      <c r="D753" s="366" t="s">
        <v>6126</v>
      </c>
      <c r="E753" s="394" t="s">
        <v>4139</v>
      </c>
      <c r="F753" s="394" t="s">
        <v>7230</v>
      </c>
      <c r="G753" s="394" t="s">
        <v>7233</v>
      </c>
      <c r="H753" s="394" t="s">
        <v>7232</v>
      </c>
      <c r="I753" s="466">
        <v>700</v>
      </c>
      <c r="J753" s="471">
        <v>0.99</v>
      </c>
      <c r="K753" s="469">
        <v>1</v>
      </c>
      <c r="L753" s="384">
        <v>4</v>
      </c>
      <c r="M753" s="385" t="s">
        <v>8395</v>
      </c>
      <c r="N753" s="382" t="s">
        <v>9798</v>
      </c>
      <c r="O753" s="386">
        <v>700</v>
      </c>
      <c r="P753" s="387"/>
      <c r="Q753" s="387"/>
      <c r="R753" s="387"/>
      <c r="S753" s="387"/>
      <c r="T753" s="387"/>
      <c r="U753" s="387"/>
      <c r="V753" s="387"/>
      <c r="W753" s="387"/>
      <c r="X753" s="387"/>
      <c r="Y753" s="387"/>
      <c r="Z753" s="387"/>
      <c r="AA753" s="387"/>
      <c r="AB753" s="387"/>
      <c r="AC753" s="387"/>
      <c r="AD753" s="387"/>
    </row>
    <row r="754" spans="1:30" ht="16.2" thickBot="1" x14ac:dyDescent="0.35">
      <c r="A754" s="351" t="s">
        <v>8396</v>
      </c>
      <c r="B754" s="406" t="s">
        <v>6969</v>
      </c>
      <c r="C754" s="365" t="s">
        <v>6129</v>
      </c>
      <c r="D754" s="366" t="s">
        <v>6126</v>
      </c>
      <c r="E754" s="394" t="s">
        <v>4139</v>
      </c>
      <c r="F754" s="394" t="s">
        <v>7230</v>
      </c>
      <c r="G754" s="394" t="s">
        <v>7233</v>
      </c>
      <c r="H754" s="394" t="s">
        <v>7232</v>
      </c>
      <c r="I754" s="466">
        <v>300</v>
      </c>
      <c r="J754" s="471">
        <v>0.49</v>
      </c>
      <c r="K754" s="469">
        <v>2</v>
      </c>
      <c r="L754" s="384">
        <v>4</v>
      </c>
      <c r="M754" s="385" t="s">
        <v>8397</v>
      </c>
      <c r="N754" s="382" t="s">
        <v>9790</v>
      </c>
      <c r="O754" s="386">
        <v>600</v>
      </c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  <c r="AA754" s="387"/>
      <c r="AB754" s="387"/>
      <c r="AC754" s="387"/>
      <c r="AD754" s="387"/>
    </row>
    <row r="755" spans="1:30" ht="16.2" thickBot="1" x14ac:dyDescent="0.35">
      <c r="A755" s="351" t="s">
        <v>8396</v>
      </c>
      <c r="B755" s="406" t="s">
        <v>6969</v>
      </c>
      <c r="C755" s="365" t="s">
        <v>6129</v>
      </c>
      <c r="D755" s="366" t="s">
        <v>6126</v>
      </c>
      <c r="E755" s="394" t="s">
        <v>4139</v>
      </c>
      <c r="F755" s="394" t="s">
        <v>7230</v>
      </c>
      <c r="G755" s="394" t="s">
        <v>7234</v>
      </c>
      <c r="H755" s="394" t="s">
        <v>7232</v>
      </c>
      <c r="I755" s="466">
        <v>300</v>
      </c>
      <c r="J755" s="471">
        <v>0.49</v>
      </c>
      <c r="K755" s="469">
        <v>1</v>
      </c>
      <c r="L755" s="384">
        <v>4</v>
      </c>
      <c r="M755" s="385" t="s">
        <v>8397</v>
      </c>
      <c r="N755" s="382" t="s">
        <v>9783</v>
      </c>
      <c r="O755" s="386">
        <v>300</v>
      </c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  <c r="AA755" s="387"/>
      <c r="AB755" s="387"/>
      <c r="AC755" s="387"/>
      <c r="AD755" s="387"/>
    </row>
    <row r="756" spans="1:30" ht="16.2" thickBot="1" x14ac:dyDescent="0.35">
      <c r="A756" s="351" t="s">
        <v>8398</v>
      </c>
      <c r="B756" s="420" t="s">
        <v>6078</v>
      </c>
      <c r="C756" s="365" t="s">
        <v>6129</v>
      </c>
      <c r="D756" s="366" t="s">
        <v>6126</v>
      </c>
      <c r="E756" s="394" t="s">
        <v>4139</v>
      </c>
      <c r="F756" s="394" t="s">
        <v>7230</v>
      </c>
      <c r="G756" s="394" t="s">
        <v>7234</v>
      </c>
      <c r="H756" s="394" t="s">
        <v>7232</v>
      </c>
      <c r="I756" s="466">
        <v>300</v>
      </c>
      <c r="J756" s="471">
        <v>0.49</v>
      </c>
      <c r="K756" s="469">
        <v>1</v>
      </c>
      <c r="L756" s="384">
        <v>4</v>
      </c>
      <c r="M756" s="385" t="s">
        <v>8399</v>
      </c>
      <c r="N756" s="382" t="s">
        <v>9783</v>
      </c>
      <c r="O756" s="386">
        <v>300</v>
      </c>
      <c r="P756" s="387"/>
      <c r="Q756" s="387"/>
      <c r="R756" s="387"/>
      <c r="S756" s="387"/>
      <c r="T756" s="387"/>
      <c r="U756" s="387"/>
      <c r="V756" s="387"/>
      <c r="W756" s="387"/>
      <c r="X756" s="387"/>
      <c r="Y756" s="387"/>
      <c r="Z756" s="387"/>
      <c r="AA756" s="387"/>
      <c r="AB756" s="387"/>
      <c r="AC756" s="387"/>
      <c r="AD756" s="387"/>
    </row>
    <row r="757" spans="1:30" ht="16.2" thickBot="1" x14ac:dyDescent="0.35">
      <c r="A757" s="351" t="s">
        <v>3799</v>
      </c>
      <c r="B757" s="431" t="s">
        <v>6069</v>
      </c>
      <c r="C757" s="365" t="s">
        <v>6129</v>
      </c>
      <c r="D757" s="366" t="s">
        <v>6126</v>
      </c>
      <c r="E757" s="394" t="s">
        <v>4139</v>
      </c>
      <c r="F757" s="394" t="s">
        <v>7230</v>
      </c>
      <c r="G757" s="394" t="s">
        <v>7234</v>
      </c>
      <c r="H757" s="394" t="s">
        <v>7232</v>
      </c>
      <c r="I757" s="467">
        <v>1</v>
      </c>
      <c r="J757" s="471">
        <v>1.49</v>
      </c>
      <c r="K757" s="469">
        <v>1</v>
      </c>
      <c r="L757" s="384">
        <v>4</v>
      </c>
      <c r="M757" s="385" t="s">
        <v>8400</v>
      </c>
      <c r="N757" s="382" t="s">
        <v>9806</v>
      </c>
      <c r="O757" s="383">
        <v>1</v>
      </c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  <c r="AA757" s="387"/>
      <c r="AB757" s="387"/>
      <c r="AC757" s="387"/>
      <c r="AD757" s="387"/>
    </row>
    <row r="758" spans="1:30" ht="16.2" thickBot="1" x14ac:dyDescent="0.35">
      <c r="A758" s="351" t="s">
        <v>8401</v>
      </c>
      <c r="B758" s="431" t="s">
        <v>6069</v>
      </c>
      <c r="C758" s="365" t="s">
        <v>6129</v>
      </c>
      <c r="D758" s="366" t="s">
        <v>6126</v>
      </c>
      <c r="E758" s="394" t="s">
        <v>4139</v>
      </c>
      <c r="F758" s="394" t="s">
        <v>7230</v>
      </c>
      <c r="G758" s="394" t="s">
        <v>7234</v>
      </c>
      <c r="H758" s="394" t="s">
        <v>7232</v>
      </c>
      <c r="I758" s="466">
        <v>700</v>
      </c>
      <c r="J758" s="471">
        <v>0.99</v>
      </c>
      <c r="K758" s="469">
        <v>1</v>
      </c>
      <c r="L758" s="384">
        <v>4</v>
      </c>
      <c r="M758" s="385" t="s">
        <v>8402</v>
      </c>
      <c r="N758" s="382" t="s">
        <v>9798</v>
      </c>
      <c r="O758" s="386">
        <v>700</v>
      </c>
      <c r="P758" s="387"/>
      <c r="Q758" s="387"/>
      <c r="R758" s="387"/>
      <c r="S758" s="387"/>
      <c r="T758" s="387"/>
      <c r="U758" s="387"/>
      <c r="V758" s="387"/>
      <c r="W758" s="387"/>
      <c r="X758" s="387"/>
      <c r="Y758" s="387"/>
      <c r="Z758" s="387"/>
      <c r="AA758" s="387"/>
      <c r="AB758" s="387"/>
      <c r="AC758" s="387"/>
      <c r="AD758" s="387"/>
    </row>
    <row r="759" spans="1:30" ht="16.2" thickBot="1" x14ac:dyDescent="0.35">
      <c r="A759" s="351" t="s">
        <v>2113</v>
      </c>
      <c r="B759" s="422" t="s">
        <v>1106</v>
      </c>
      <c r="C759" s="365" t="s">
        <v>6129</v>
      </c>
      <c r="D759" s="366" t="s">
        <v>6126</v>
      </c>
      <c r="E759" s="394" t="s">
        <v>4139</v>
      </c>
      <c r="F759" s="394" t="s">
        <v>7230</v>
      </c>
      <c r="G759" s="394" t="s">
        <v>7233</v>
      </c>
      <c r="H759" s="394" t="s">
        <v>7232</v>
      </c>
      <c r="I759" s="467">
        <v>1.4</v>
      </c>
      <c r="J759" s="471">
        <v>2.4900000000000002</v>
      </c>
      <c r="K759" s="469">
        <v>1</v>
      </c>
      <c r="L759" s="384">
        <v>4</v>
      </c>
      <c r="M759" s="385" t="s">
        <v>2112</v>
      </c>
      <c r="N759" s="382" t="s">
        <v>9789</v>
      </c>
      <c r="O759" s="383">
        <v>1.4</v>
      </c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  <c r="AA759" s="387"/>
      <c r="AB759" s="387"/>
      <c r="AC759" s="387"/>
      <c r="AD759" s="387"/>
    </row>
    <row r="760" spans="1:30" ht="16.2" thickBot="1" x14ac:dyDescent="0.35">
      <c r="A760" s="351" t="s">
        <v>2113</v>
      </c>
      <c r="B760" s="422" t="s">
        <v>1106</v>
      </c>
      <c r="C760" s="365" t="s">
        <v>6129</v>
      </c>
      <c r="D760" s="366" t="s">
        <v>6126</v>
      </c>
      <c r="E760" s="394" t="s">
        <v>4139</v>
      </c>
      <c r="F760" s="394" t="s">
        <v>7230</v>
      </c>
      <c r="G760" s="394" t="s">
        <v>7234</v>
      </c>
      <c r="H760" s="394" t="s">
        <v>7232</v>
      </c>
      <c r="I760" s="467">
        <v>1.4</v>
      </c>
      <c r="J760" s="471">
        <v>2.4900000000000002</v>
      </c>
      <c r="K760" s="469">
        <v>1</v>
      </c>
      <c r="L760" s="384">
        <v>4</v>
      </c>
      <c r="M760" s="385" t="s">
        <v>9591</v>
      </c>
      <c r="N760" s="382" t="s">
        <v>9789</v>
      </c>
      <c r="O760" s="383">
        <v>1.4</v>
      </c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  <c r="AA760" s="387"/>
      <c r="AB760" s="387"/>
      <c r="AC760" s="387"/>
      <c r="AD760" s="387"/>
    </row>
    <row r="761" spans="1:30" ht="16.2" thickBot="1" x14ac:dyDescent="0.35">
      <c r="A761" s="351" t="s">
        <v>8403</v>
      </c>
      <c r="B761" s="425" t="s">
        <v>1108</v>
      </c>
      <c r="C761" s="365" t="s">
        <v>6129</v>
      </c>
      <c r="D761" s="366" t="s">
        <v>6126</v>
      </c>
      <c r="E761" s="394" t="s">
        <v>4139</v>
      </c>
      <c r="F761" s="394" t="s">
        <v>7230</v>
      </c>
      <c r="G761" s="394" t="s">
        <v>7233</v>
      </c>
      <c r="H761" s="394" t="s">
        <v>7232</v>
      </c>
      <c r="I761" s="466">
        <v>300</v>
      </c>
      <c r="J761" s="471">
        <v>0.49</v>
      </c>
      <c r="K761" s="469">
        <v>2</v>
      </c>
      <c r="L761" s="384">
        <v>4</v>
      </c>
      <c r="M761" s="385" t="s">
        <v>8404</v>
      </c>
      <c r="N761" s="382" t="s">
        <v>9790</v>
      </c>
      <c r="O761" s="386">
        <v>600</v>
      </c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  <c r="AA761" s="387"/>
      <c r="AB761" s="387"/>
      <c r="AC761" s="387"/>
      <c r="AD761" s="387"/>
    </row>
    <row r="762" spans="1:30" ht="16.2" thickBot="1" x14ac:dyDescent="0.35">
      <c r="A762" s="351" t="s">
        <v>8405</v>
      </c>
      <c r="B762" s="425" t="s">
        <v>1108</v>
      </c>
      <c r="C762" s="365" t="s">
        <v>6129</v>
      </c>
      <c r="D762" s="366" t="s">
        <v>6126</v>
      </c>
      <c r="E762" s="394" t="s">
        <v>4139</v>
      </c>
      <c r="F762" s="394" t="s">
        <v>7230</v>
      </c>
      <c r="G762" s="394" t="s">
        <v>7233</v>
      </c>
      <c r="H762" s="394" t="s">
        <v>7232</v>
      </c>
      <c r="I762" s="466">
        <v>300</v>
      </c>
      <c r="J762" s="471">
        <v>0.49</v>
      </c>
      <c r="K762" s="469">
        <v>1</v>
      </c>
      <c r="L762" s="384">
        <v>4</v>
      </c>
      <c r="M762" s="385" t="s">
        <v>8406</v>
      </c>
      <c r="N762" s="382" t="s">
        <v>9783</v>
      </c>
      <c r="O762" s="386">
        <v>300</v>
      </c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  <c r="AA762" s="387"/>
      <c r="AB762" s="387"/>
      <c r="AC762" s="387"/>
      <c r="AD762" s="387"/>
    </row>
    <row r="763" spans="1:30" ht="16.2" thickBot="1" x14ac:dyDescent="0.35">
      <c r="A763" s="351" t="s">
        <v>8405</v>
      </c>
      <c r="B763" s="425" t="s">
        <v>1108</v>
      </c>
      <c r="C763" s="365" t="s">
        <v>6129</v>
      </c>
      <c r="D763" s="366" t="s">
        <v>6126</v>
      </c>
      <c r="E763" s="394" t="s">
        <v>4139</v>
      </c>
      <c r="F763" s="394" t="s">
        <v>7230</v>
      </c>
      <c r="G763" s="394" t="s">
        <v>7234</v>
      </c>
      <c r="H763" s="394" t="s">
        <v>7232</v>
      </c>
      <c r="I763" s="466">
        <v>300</v>
      </c>
      <c r="J763" s="471">
        <v>0.49</v>
      </c>
      <c r="K763" s="469">
        <v>3</v>
      </c>
      <c r="L763" s="384">
        <v>4</v>
      </c>
      <c r="M763" s="385" t="s">
        <v>8406</v>
      </c>
      <c r="N763" s="382" t="s">
        <v>9784</v>
      </c>
      <c r="O763" s="386">
        <v>900</v>
      </c>
      <c r="P763" s="387"/>
      <c r="Q763" s="387"/>
      <c r="R763" s="387"/>
      <c r="S763" s="387"/>
      <c r="T763" s="387"/>
      <c r="U763" s="387"/>
      <c r="V763" s="387"/>
      <c r="W763" s="387"/>
      <c r="X763" s="387"/>
      <c r="Y763" s="387"/>
      <c r="Z763" s="387"/>
      <c r="AA763" s="387"/>
      <c r="AB763" s="387"/>
      <c r="AC763" s="387"/>
      <c r="AD763" s="387"/>
    </row>
    <row r="764" spans="1:30" ht="16.2" thickBot="1" x14ac:dyDescent="0.35">
      <c r="A764" s="351" t="s">
        <v>8407</v>
      </c>
      <c r="B764" s="398" t="s">
        <v>6082</v>
      </c>
      <c r="C764" s="365" t="s">
        <v>6129</v>
      </c>
      <c r="D764" s="366" t="s">
        <v>6126</v>
      </c>
      <c r="E764" s="394" t="s">
        <v>4139</v>
      </c>
      <c r="F764" s="394" t="s">
        <v>7230</v>
      </c>
      <c r="G764" s="394" t="s">
        <v>7233</v>
      </c>
      <c r="H764" s="394" t="s">
        <v>7232</v>
      </c>
      <c r="I764" s="466">
        <v>300</v>
      </c>
      <c r="J764" s="471">
        <v>0.49</v>
      </c>
      <c r="K764" s="469">
        <v>2</v>
      </c>
      <c r="L764" s="384">
        <v>4</v>
      </c>
      <c r="M764" s="385" t="s">
        <v>8408</v>
      </c>
      <c r="N764" s="382" t="s">
        <v>9790</v>
      </c>
      <c r="O764" s="386">
        <v>600</v>
      </c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  <c r="AA764" s="387"/>
      <c r="AB764" s="387"/>
      <c r="AC764" s="387"/>
      <c r="AD764" s="387"/>
    </row>
    <row r="765" spans="1:30" ht="16.2" thickBot="1" x14ac:dyDescent="0.35">
      <c r="A765" s="351" t="s">
        <v>1385</v>
      </c>
      <c r="B765" s="393" t="s">
        <v>6067</v>
      </c>
      <c r="C765" s="365" t="s">
        <v>6129</v>
      </c>
      <c r="D765" s="345" t="s">
        <v>6128</v>
      </c>
      <c r="E765" s="394" t="s">
        <v>4139</v>
      </c>
      <c r="F765" s="394" t="s">
        <v>7230</v>
      </c>
      <c r="G765" s="394" t="s">
        <v>7234</v>
      </c>
      <c r="H765" s="394" t="s">
        <v>7232</v>
      </c>
      <c r="I765" s="467">
        <v>1.4</v>
      </c>
      <c r="J765" s="471">
        <v>1.99</v>
      </c>
      <c r="K765" s="469">
        <v>1</v>
      </c>
      <c r="L765" s="384">
        <v>4</v>
      </c>
      <c r="M765" s="385" t="s">
        <v>1384</v>
      </c>
      <c r="N765" s="382" t="s">
        <v>9789</v>
      </c>
      <c r="O765" s="383">
        <v>1.4</v>
      </c>
      <c r="P765" s="387"/>
      <c r="Q765" s="387"/>
      <c r="R765" s="387"/>
      <c r="S765" s="387"/>
      <c r="T765" s="387"/>
      <c r="U765" s="387"/>
      <c r="V765" s="387"/>
      <c r="W765" s="387"/>
      <c r="X765" s="387"/>
      <c r="Y765" s="387"/>
      <c r="Z765" s="387"/>
      <c r="AA765" s="387"/>
      <c r="AB765" s="387"/>
      <c r="AC765" s="387"/>
      <c r="AD765" s="387"/>
    </row>
    <row r="766" spans="1:30" ht="16.2" thickBot="1" x14ac:dyDescent="0.35">
      <c r="A766" s="351" t="s">
        <v>589</v>
      </c>
      <c r="B766" s="399" t="s">
        <v>1123</v>
      </c>
      <c r="C766" s="365" t="s">
        <v>6129</v>
      </c>
      <c r="D766" s="366" t="s">
        <v>6126</v>
      </c>
      <c r="E766" s="394" t="s">
        <v>4139</v>
      </c>
      <c r="F766" s="394" t="s">
        <v>7230</v>
      </c>
      <c r="G766" s="394" t="s">
        <v>7233</v>
      </c>
      <c r="H766" s="394" t="s">
        <v>7232</v>
      </c>
      <c r="I766" s="467">
        <v>2.1</v>
      </c>
      <c r="J766" s="471">
        <v>2.99</v>
      </c>
      <c r="K766" s="469">
        <v>6</v>
      </c>
      <c r="L766" s="384">
        <v>4</v>
      </c>
      <c r="M766" s="385" t="s">
        <v>9592</v>
      </c>
      <c r="N766" s="382" t="s">
        <v>9839</v>
      </c>
      <c r="O766" s="383">
        <v>12.6</v>
      </c>
      <c r="P766" s="387"/>
      <c r="Q766" s="387"/>
      <c r="R766" s="387"/>
      <c r="S766" s="387"/>
      <c r="T766" s="387"/>
      <c r="U766" s="387"/>
      <c r="V766" s="387"/>
      <c r="W766" s="387"/>
      <c r="X766" s="387"/>
      <c r="Y766" s="387"/>
      <c r="Z766" s="387"/>
      <c r="AA766" s="387"/>
      <c r="AB766" s="387"/>
      <c r="AC766" s="387"/>
      <c r="AD766" s="387"/>
    </row>
    <row r="767" spans="1:30" ht="16.2" thickBot="1" x14ac:dyDescent="0.35">
      <c r="A767" s="351" t="s">
        <v>589</v>
      </c>
      <c r="B767" s="399" t="s">
        <v>1123</v>
      </c>
      <c r="C767" s="365" t="s">
        <v>6129</v>
      </c>
      <c r="D767" s="366" t="s">
        <v>6126</v>
      </c>
      <c r="E767" s="394" t="s">
        <v>4139</v>
      </c>
      <c r="F767" s="394" t="s">
        <v>7230</v>
      </c>
      <c r="G767" s="394" t="s">
        <v>7234</v>
      </c>
      <c r="H767" s="394" t="s">
        <v>7232</v>
      </c>
      <c r="I767" s="467">
        <v>2.1</v>
      </c>
      <c r="J767" s="471">
        <v>2.99</v>
      </c>
      <c r="K767" s="469">
        <v>1</v>
      </c>
      <c r="L767" s="384">
        <v>4</v>
      </c>
      <c r="M767" s="385" t="s">
        <v>9592</v>
      </c>
      <c r="N767" s="382" t="s">
        <v>9788</v>
      </c>
      <c r="O767" s="383">
        <v>2.1</v>
      </c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  <c r="AA767" s="387"/>
      <c r="AB767" s="387"/>
      <c r="AC767" s="387"/>
      <c r="AD767" s="387"/>
    </row>
    <row r="768" spans="1:30" ht="16.2" thickBot="1" x14ac:dyDescent="0.35">
      <c r="A768" s="351" t="s">
        <v>2083</v>
      </c>
      <c r="B768" s="416" t="s">
        <v>6064</v>
      </c>
      <c r="C768" s="365" t="s">
        <v>6129</v>
      </c>
      <c r="D768" s="345" t="s">
        <v>6128</v>
      </c>
      <c r="E768" s="394" t="s">
        <v>4139</v>
      </c>
      <c r="F768" s="394" t="s">
        <v>7230</v>
      </c>
      <c r="G768" s="394" t="s">
        <v>7234</v>
      </c>
      <c r="H768" s="394" t="s">
        <v>7232</v>
      </c>
      <c r="I768" s="467">
        <v>2.1</v>
      </c>
      <c r="J768" s="471">
        <v>2.99</v>
      </c>
      <c r="K768" s="469">
        <v>1</v>
      </c>
      <c r="L768" s="384">
        <v>4</v>
      </c>
      <c r="M768" s="385" t="s">
        <v>4258</v>
      </c>
      <c r="N768" s="382" t="s">
        <v>9788</v>
      </c>
      <c r="O768" s="383">
        <v>2.1</v>
      </c>
      <c r="P768" s="387"/>
      <c r="Q768" s="387"/>
      <c r="R768" s="387"/>
      <c r="S768" s="387"/>
      <c r="T768" s="387"/>
      <c r="U768" s="387"/>
      <c r="V768" s="387"/>
      <c r="W768" s="387"/>
      <c r="X768" s="387"/>
      <c r="Y768" s="387"/>
      <c r="Z768" s="387"/>
      <c r="AA768" s="387"/>
      <c r="AB768" s="387"/>
      <c r="AC768" s="387"/>
      <c r="AD768" s="387"/>
    </row>
    <row r="769" spans="1:30" ht="16.2" thickBot="1" x14ac:dyDescent="0.35">
      <c r="A769" s="351" t="s">
        <v>8409</v>
      </c>
      <c r="B769" s="416" t="s">
        <v>6064</v>
      </c>
      <c r="C769" s="365" t="s">
        <v>6129</v>
      </c>
      <c r="D769" s="366" t="s">
        <v>6126</v>
      </c>
      <c r="E769" s="394" t="s">
        <v>4139</v>
      </c>
      <c r="F769" s="394" t="s">
        <v>7230</v>
      </c>
      <c r="G769" s="394" t="s">
        <v>7233</v>
      </c>
      <c r="H769" s="394" t="s">
        <v>7232</v>
      </c>
      <c r="I769" s="466">
        <v>300</v>
      </c>
      <c r="J769" s="471">
        <v>0.49</v>
      </c>
      <c r="K769" s="469">
        <v>4</v>
      </c>
      <c r="L769" s="384">
        <v>4</v>
      </c>
      <c r="M769" s="385" t="s">
        <v>8410</v>
      </c>
      <c r="N769" s="382" t="s">
        <v>9787</v>
      </c>
      <c r="O769" s="383">
        <v>1.2</v>
      </c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  <c r="AA769" s="387"/>
      <c r="AB769" s="387"/>
      <c r="AC769" s="387"/>
      <c r="AD769" s="387"/>
    </row>
    <row r="770" spans="1:30" ht="16.2" thickBot="1" x14ac:dyDescent="0.35">
      <c r="A770" s="351" t="s">
        <v>8411</v>
      </c>
      <c r="B770" s="416" t="s">
        <v>6064</v>
      </c>
      <c r="C770" s="365" t="s">
        <v>6129</v>
      </c>
      <c r="D770" s="366" t="s">
        <v>6126</v>
      </c>
      <c r="E770" s="394" t="s">
        <v>4139</v>
      </c>
      <c r="F770" s="394" t="s">
        <v>7230</v>
      </c>
      <c r="G770" s="394" t="s">
        <v>7233</v>
      </c>
      <c r="H770" s="394" t="s">
        <v>7232</v>
      </c>
      <c r="I770" s="466">
        <v>500</v>
      </c>
      <c r="J770" s="471">
        <v>0.49</v>
      </c>
      <c r="K770" s="469">
        <v>1</v>
      </c>
      <c r="L770" s="384">
        <v>4</v>
      </c>
      <c r="M770" s="385" t="s">
        <v>8412</v>
      </c>
      <c r="N770" s="382" t="s">
        <v>9800</v>
      </c>
      <c r="O770" s="386">
        <v>500</v>
      </c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  <c r="AA770" s="387"/>
      <c r="AB770" s="387"/>
      <c r="AC770" s="387"/>
      <c r="AD770" s="387"/>
    </row>
    <row r="771" spans="1:30" ht="16.2" thickBot="1" x14ac:dyDescent="0.35">
      <c r="A771" s="351" t="s">
        <v>8413</v>
      </c>
      <c r="B771" s="430" t="s">
        <v>6071</v>
      </c>
      <c r="C771" s="365" t="s">
        <v>6129</v>
      </c>
      <c r="D771" s="366" t="s">
        <v>6126</v>
      </c>
      <c r="E771" s="394" t="s">
        <v>4139</v>
      </c>
      <c r="F771" s="394" t="s">
        <v>7230</v>
      </c>
      <c r="G771" s="394" t="s">
        <v>7233</v>
      </c>
      <c r="H771" s="394" t="s">
        <v>7232</v>
      </c>
      <c r="I771" s="466">
        <v>300</v>
      </c>
      <c r="J771" s="471">
        <v>0.49</v>
      </c>
      <c r="K771" s="469">
        <v>2</v>
      </c>
      <c r="L771" s="384">
        <v>4</v>
      </c>
      <c r="M771" s="385" t="s">
        <v>8414</v>
      </c>
      <c r="N771" s="382" t="s">
        <v>9790</v>
      </c>
      <c r="O771" s="386">
        <v>600</v>
      </c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  <c r="AA771" s="387"/>
      <c r="AB771" s="387"/>
      <c r="AC771" s="387"/>
      <c r="AD771" s="387"/>
    </row>
    <row r="772" spans="1:30" ht="16.2" thickBot="1" x14ac:dyDescent="0.35">
      <c r="A772" s="351" t="s">
        <v>8415</v>
      </c>
      <c r="B772" s="365" t="s">
        <v>6981</v>
      </c>
      <c r="C772" s="365" t="s">
        <v>6129</v>
      </c>
      <c r="D772" s="366" t="s">
        <v>6126</v>
      </c>
      <c r="E772" s="394" t="s">
        <v>4139</v>
      </c>
      <c r="F772" s="394" t="s">
        <v>7230</v>
      </c>
      <c r="G772" s="394" t="s">
        <v>7233</v>
      </c>
      <c r="H772" s="394" t="s">
        <v>7232</v>
      </c>
      <c r="I772" s="466">
        <v>300</v>
      </c>
      <c r="J772" s="471">
        <v>0.49</v>
      </c>
      <c r="K772" s="469">
        <v>1</v>
      </c>
      <c r="L772" s="384">
        <v>4</v>
      </c>
      <c r="M772" s="385" t="s">
        <v>8416</v>
      </c>
      <c r="N772" s="382" t="s">
        <v>9783</v>
      </c>
      <c r="O772" s="386">
        <v>300</v>
      </c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  <c r="AA772" s="387"/>
      <c r="AB772" s="387"/>
      <c r="AC772" s="387"/>
      <c r="AD772" s="387"/>
    </row>
    <row r="773" spans="1:30" ht="16.2" thickBot="1" x14ac:dyDescent="0.35">
      <c r="A773" s="351" t="s">
        <v>8417</v>
      </c>
      <c r="B773" s="396" t="s">
        <v>6058</v>
      </c>
      <c r="C773" s="365" t="s">
        <v>6129</v>
      </c>
      <c r="D773" s="366" t="s">
        <v>6126</v>
      </c>
      <c r="E773" s="394" t="s">
        <v>4139</v>
      </c>
      <c r="F773" s="394" t="s">
        <v>7230</v>
      </c>
      <c r="G773" s="394" t="s">
        <v>7234</v>
      </c>
      <c r="H773" s="394" t="s">
        <v>7232</v>
      </c>
      <c r="I773" s="466">
        <v>300</v>
      </c>
      <c r="J773" s="471">
        <v>0.49</v>
      </c>
      <c r="K773" s="469">
        <v>1</v>
      </c>
      <c r="L773" s="384">
        <v>4</v>
      </c>
      <c r="M773" s="385" t="s">
        <v>8418</v>
      </c>
      <c r="N773" s="382" t="s">
        <v>9783</v>
      </c>
      <c r="O773" s="386">
        <v>300</v>
      </c>
      <c r="P773" s="387"/>
      <c r="Q773" s="387"/>
      <c r="R773" s="387"/>
      <c r="S773" s="387"/>
      <c r="T773" s="387"/>
      <c r="U773" s="387"/>
      <c r="V773" s="387"/>
      <c r="W773" s="387"/>
      <c r="X773" s="387"/>
      <c r="Y773" s="387"/>
      <c r="Z773" s="387"/>
      <c r="AA773" s="387"/>
      <c r="AB773" s="387"/>
      <c r="AC773" s="387"/>
      <c r="AD773" s="387"/>
    </row>
    <row r="774" spans="1:30" ht="16.2" thickBot="1" x14ac:dyDescent="0.35">
      <c r="A774" s="351" t="s">
        <v>592</v>
      </c>
      <c r="B774" s="398" t="s">
        <v>6871</v>
      </c>
      <c r="C774" s="365" t="s">
        <v>6129</v>
      </c>
      <c r="D774" s="366" t="s">
        <v>6126</v>
      </c>
      <c r="E774" s="394" t="s">
        <v>4139</v>
      </c>
      <c r="F774" s="394" t="s">
        <v>7230</v>
      </c>
      <c r="G774" s="394" t="s">
        <v>7233</v>
      </c>
      <c r="H774" s="394" t="s">
        <v>7232</v>
      </c>
      <c r="I774" s="466">
        <v>300</v>
      </c>
      <c r="J774" s="471">
        <v>0.49</v>
      </c>
      <c r="K774" s="469">
        <v>1</v>
      </c>
      <c r="L774" s="384">
        <v>4</v>
      </c>
      <c r="M774" s="385" t="s">
        <v>8419</v>
      </c>
      <c r="N774" s="382" t="s">
        <v>9783</v>
      </c>
      <c r="O774" s="386">
        <v>300</v>
      </c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  <c r="AA774" s="387"/>
      <c r="AB774" s="387"/>
      <c r="AC774" s="387"/>
      <c r="AD774" s="387"/>
    </row>
    <row r="775" spans="1:30" ht="16.2" thickBot="1" x14ac:dyDescent="0.35">
      <c r="A775" s="351" t="s">
        <v>592</v>
      </c>
      <c r="B775" s="398" t="s">
        <v>6871</v>
      </c>
      <c r="C775" s="365" t="s">
        <v>6129</v>
      </c>
      <c r="D775" s="366" t="s">
        <v>6126</v>
      </c>
      <c r="E775" s="394" t="s">
        <v>4139</v>
      </c>
      <c r="F775" s="394" t="s">
        <v>7230</v>
      </c>
      <c r="G775" s="394" t="s">
        <v>7234</v>
      </c>
      <c r="H775" s="394" t="s">
        <v>7232</v>
      </c>
      <c r="I775" s="466">
        <v>300</v>
      </c>
      <c r="J775" s="471">
        <v>0.49</v>
      </c>
      <c r="K775" s="469">
        <v>1</v>
      </c>
      <c r="L775" s="384">
        <v>4</v>
      </c>
      <c r="M775" s="385" t="s">
        <v>8419</v>
      </c>
      <c r="N775" s="382" t="s">
        <v>9783</v>
      </c>
      <c r="O775" s="386">
        <v>300</v>
      </c>
      <c r="P775" s="387"/>
      <c r="Q775" s="387"/>
      <c r="R775" s="387"/>
      <c r="S775" s="387"/>
      <c r="T775" s="387"/>
      <c r="U775" s="387"/>
      <c r="V775" s="387"/>
      <c r="W775" s="387"/>
      <c r="X775" s="387"/>
      <c r="Y775" s="387"/>
      <c r="Z775" s="387"/>
      <c r="AA775" s="387"/>
      <c r="AB775" s="387"/>
      <c r="AC775" s="387"/>
      <c r="AD775" s="387"/>
    </row>
    <row r="776" spans="1:30" ht="16.2" thickBot="1" x14ac:dyDescent="0.35">
      <c r="A776" s="351" t="s">
        <v>8420</v>
      </c>
      <c r="B776" s="418" t="s">
        <v>6873</v>
      </c>
      <c r="C776" s="365" t="s">
        <v>6129</v>
      </c>
      <c r="D776" s="366" t="s">
        <v>6126</v>
      </c>
      <c r="E776" s="394" t="s">
        <v>4139</v>
      </c>
      <c r="F776" s="394" t="s">
        <v>7230</v>
      </c>
      <c r="G776" s="394" t="s">
        <v>7233</v>
      </c>
      <c r="H776" s="394" t="s">
        <v>7232</v>
      </c>
      <c r="I776" s="466">
        <v>300</v>
      </c>
      <c r="J776" s="471">
        <v>0.49</v>
      </c>
      <c r="K776" s="469">
        <v>2</v>
      </c>
      <c r="L776" s="384">
        <v>4</v>
      </c>
      <c r="M776" s="385" t="s">
        <v>8421</v>
      </c>
      <c r="N776" s="382" t="s">
        <v>9790</v>
      </c>
      <c r="O776" s="386">
        <v>600</v>
      </c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  <c r="AA776" s="387"/>
      <c r="AB776" s="387"/>
      <c r="AC776" s="387"/>
      <c r="AD776" s="387"/>
    </row>
    <row r="777" spans="1:30" ht="16.2" thickBot="1" x14ac:dyDescent="0.35">
      <c r="A777" s="351" t="s">
        <v>8413</v>
      </c>
      <c r="B777" s="418" t="s">
        <v>6873</v>
      </c>
      <c r="C777" s="365" t="s">
        <v>6129</v>
      </c>
      <c r="D777" s="366" t="s">
        <v>6126</v>
      </c>
      <c r="E777" s="394" t="s">
        <v>4139</v>
      </c>
      <c r="F777" s="394" t="s">
        <v>7230</v>
      </c>
      <c r="G777" s="394" t="s">
        <v>7233</v>
      </c>
      <c r="H777" s="394" t="s">
        <v>7232</v>
      </c>
      <c r="I777" s="466">
        <v>300</v>
      </c>
      <c r="J777" s="471">
        <v>0.49</v>
      </c>
      <c r="K777" s="469">
        <v>2</v>
      </c>
      <c r="L777" s="384">
        <v>4</v>
      </c>
      <c r="M777" s="385" t="s">
        <v>8422</v>
      </c>
      <c r="N777" s="382" t="s">
        <v>9790</v>
      </c>
      <c r="O777" s="386">
        <v>600</v>
      </c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  <c r="AA777" s="387"/>
      <c r="AB777" s="387"/>
      <c r="AC777" s="387"/>
      <c r="AD777" s="387"/>
    </row>
    <row r="778" spans="1:30" ht="16.2" thickBot="1" x14ac:dyDescent="0.35">
      <c r="A778" s="351" t="s">
        <v>174</v>
      </c>
      <c r="B778" s="418" t="s">
        <v>6873</v>
      </c>
      <c r="C778" s="365" t="s">
        <v>6129</v>
      </c>
      <c r="D778" s="366" t="s">
        <v>6126</v>
      </c>
      <c r="E778" s="394" t="s">
        <v>4139</v>
      </c>
      <c r="F778" s="394" t="s">
        <v>7230</v>
      </c>
      <c r="G778" s="394" t="s">
        <v>7233</v>
      </c>
      <c r="H778" s="394" t="s">
        <v>7232</v>
      </c>
      <c r="I778" s="466">
        <v>300</v>
      </c>
      <c r="J778" s="471">
        <v>0.49</v>
      </c>
      <c r="K778" s="469">
        <v>1</v>
      </c>
      <c r="L778" s="384">
        <v>4</v>
      </c>
      <c r="M778" s="385" t="s">
        <v>175</v>
      </c>
      <c r="N778" s="382" t="s">
        <v>9783</v>
      </c>
      <c r="O778" s="386">
        <v>300</v>
      </c>
      <c r="P778" s="387"/>
      <c r="Q778" s="387"/>
      <c r="R778" s="387"/>
      <c r="S778" s="387"/>
      <c r="T778" s="387"/>
      <c r="U778" s="387"/>
      <c r="V778" s="387"/>
      <c r="W778" s="387"/>
      <c r="X778" s="387"/>
      <c r="Y778" s="387"/>
      <c r="Z778" s="387"/>
      <c r="AA778" s="387"/>
      <c r="AB778" s="387"/>
      <c r="AC778" s="387"/>
      <c r="AD778" s="387"/>
    </row>
    <row r="779" spans="1:30" ht="16.2" thickBot="1" x14ac:dyDescent="0.35">
      <c r="A779" s="351" t="s">
        <v>8423</v>
      </c>
      <c r="B779" s="418" t="s">
        <v>6873</v>
      </c>
      <c r="C779" s="365" t="s">
        <v>6129</v>
      </c>
      <c r="D779" s="366" t="s">
        <v>6126</v>
      </c>
      <c r="E779" s="394" t="s">
        <v>4139</v>
      </c>
      <c r="F779" s="394" t="s">
        <v>7230</v>
      </c>
      <c r="G779" s="394" t="s">
        <v>7233</v>
      </c>
      <c r="H779" s="394" t="s">
        <v>7232</v>
      </c>
      <c r="I779" s="466">
        <v>500</v>
      </c>
      <c r="J779" s="471">
        <v>0.49</v>
      </c>
      <c r="K779" s="469">
        <v>2</v>
      </c>
      <c r="L779" s="384">
        <v>4</v>
      </c>
      <c r="M779" s="385" t="s">
        <v>8424</v>
      </c>
      <c r="N779" s="382" t="s">
        <v>9782</v>
      </c>
      <c r="O779" s="383">
        <v>1</v>
      </c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  <c r="AA779" s="387"/>
      <c r="AB779" s="387"/>
      <c r="AC779" s="387"/>
      <c r="AD779" s="387"/>
    </row>
    <row r="780" spans="1:30" ht="16.2" thickBot="1" x14ac:dyDescent="0.35">
      <c r="A780" s="351" t="s">
        <v>8425</v>
      </c>
      <c r="B780" s="418" t="s">
        <v>6873</v>
      </c>
      <c r="C780" s="365" t="s">
        <v>6129</v>
      </c>
      <c r="D780" s="366" t="s">
        <v>6126</v>
      </c>
      <c r="E780" s="394" t="s">
        <v>4139</v>
      </c>
      <c r="F780" s="394" t="s">
        <v>7230</v>
      </c>
      <c r="G780" s="394" t="s">
        <v>7233</v>
      </c>
      <c r="H780" s="394" t="s">
        <v>7232</v>
      </c>
      <c r="I780" s="466">
        <v>500</v>
      </c>
      <c r="J780" s="471">
        <v>0.49</v>
      </c>
      <c r="K780" s="469">
        <v>1</v>
      </c>
      <c r="L780" s="384">
        <v>4</v>
      </c>
      <c r="M780" s="385" t="s">
        <v>8426</v>
      </c>
      <c r="N780" s="382" t="s">
        <v>9800</v>
      </c>
      <c r="O780" s="386">
        <v>500</v>
      </c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  <c r="AA780" s="387"/>
      <c r="AB780" s="387"/>
      <c r="AC780" s="387"/>
      <c r="AD780" s="387"/>
    </row>
    <row r="781" spans="1:30" ht="16.2" thickBot="1" x14ac:dyDescent="0.35">
      <c r="A781" s="351" t="s">
        <v>8427</v>
      </c>
      <c r="B781" s="399" t="s">
        <v>6104</v>
      </c>
      <c r="C781" s="365" t="s">
        <v>6129</v>
      </c>
      <c r="D781" s="366" t="s">
        <v>6126</v>
      </c>
      <c r="E781" s="394" t="s">
        <v>4139</v>
      </c>
      <c r="F781" s="394" t="s">
        <v>7230</v>
      </c>
      <c r="G781" s="394" t="s">
        <v>7233</v>
      </c>
      <c r="H781" s="394" t="s">
        <v>7232</v>
      </c>
      <c r="I781" s="466">
        <v>300</v>
      </c>
      <c r="J781" s="471">
        <v>0.49</v>
      </c>
      <c r="K781" s="469">
        <v>2</v>
      </c>
      <c r="L781" s="384">
        <v>4</v>
      </c>
      <c r="M781" s="385" t="s">
        <v>8428</v>
      </c>
      <c r="N781" s="382" t="s">
        <v>9790</v>
      </c>
      <c r="O781" s="386">
        <v>600</v>
      </c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  <c r="AA781" s="387"/>
      <c r="AB781" s="387"/>
      <c r="AC781" s="387"/>
      <c r="AD781" s="387"/>
    </row>
    <row r="782" spans="1:30" ht="16.2" thickBot="1" x14ac:dyDescent="0.35">
      <c r="A782" s="351" t="s">
        <v>8429</v>
      </c>
      <c r="B782" s="432" t="s">
        <v>6872</v>
      </c>
      <c r="C782" s="365" t="s">
        <v>6129</v>
      </c>
      <c r="D782" s="366" t="s">
        <v>6126</v>
      </c>
      <c r="E782" s="394" t="s">
        <v>4139</v>
      </c>
      <c r="F782" s="394" t="s">
        <v>7230</v>
      </c>
      <c r="G782" s="394" t="s">
        <v>7233</v>
      </c>
      <c r="H782" s="394" t="s">
        <v>7232</v>
      </c>
      <c r="I782" s="466">
        <v>300</v>
      </c>
      <c r="J782" s="471">
        <v>0.49</v>
      </c>
      <c r="K782" s="469">
        <v>1</v>
      </c>
      <c r="L782" s="384">
        <v>4</v>
      </c>
      <c r="M782" s="385" t="s">
        <v>8430</v>
      </c>
      <c r="N782" s="382" t="s">
        <v>9783</v>
      </c>
      <c r="O782" s="386">
        <v>300</v>
      </c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  <c r="AA782" s="387"/>
      <c r="AB782" s="387"/>
      <c r="AC782" s="387"/>
      <c r="AD782" s="387"/>
    </row>
    <row r="783" spans="1:30" ht="16.2" thickBot="1" x14ac:dyDescent="0.35">
      <c r="A783" s="351" t="s">
        <v>8431</v>
      </c>
      <c r="B783" s="408" t="s">
        <v>1134</v>
      </c>
      <c r="C783" s="365" t="s">
        <v>6129</v>
      </c>
      <c r="D783" s="366" t="s">
        <v>6126</v>
      </c>
      <c r="E783" s="394" t="s">
        <v>4139</v>
      </c>
      <c r="F783" s="394" t="s">
        <v>9544</v>
      </c>
      <c r="G783" s="394" t="s">
        <v>7233</v>
      </c>
      <c r="H783" s="394" t="s">
        <v>7232</v>
      </c>
      <c r="I783" s="467">
        <v>1.4</v>
      </c>
      <c r="J783" s="471">
        <v>1.99</v>
      </c>
      <c r="K783" s="469">
        <v>1</v>
      </c>
      <c r="L783" s="384">
        <v>4</v>
      </c>
      <c r="M783" s="385" t="s">
        <v>8432</v>
      </c>
      <c r="N783" s="382" t="s">
        <v>9789</v>
      </c>
      <c r="O783" s="383">
        <v>1.4</v>
      </c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  <c r="AA783" s="387"/>
      <c r="AB783" s="387"/>
      <c r="AC783" s="387"/>
      <c r="AD783" s="387"/>
    </row>
    <row r="784" spans="1:30" ht="16.2" thickBot="1" x14ac:dyDescent="0.35">
      <c r="A784" s="351" t="s">
        <v>8431</v>
      </c>
      <c r="B784" s="408" t="s">
        <v>1134</v>
      </c>
      <c r="C784" s="365" t="s">
        <v>6129</v>
      </c>
      <c r="D784" s="366" t="s">
        <v>6126</v>
      </c>
      <c r="E784" s="394" t="s">
        <v>4139</v>
      </c>
      <c r="F784" s="394" t="s">
        <v>7230</v>
      </c>
      <c r="G784" s="394" t="s">
        <v>7233</v>
      </c>
      <c r="H784" s="394" t="s">
        <v>7232</v>
      </c>
      <c r="I784" s="467">
        <v>1.4</v>
      </c>
      <c r="J784" s="471">
        <v>1.49</v>
      </c>
      <c r="K784" s="469">
        <v>2</v>
      </c>
      <c r="L784" s="384">
        <v>4</v>
      </c>
      <c r="M784" s="385" t="s">
        <v>8433</v>
      </c>
      <c r="N784" s="382" t="s">
        <v>9802</v>
      </c>
      <c r="O784" s="383">
        <v>2.8</v>
      </c>
      <c r="P784" s="387"/>
      <c r="Q784" s="387"/>
      <c r="R784" s="387"/>
      <c r="S784" s="387"/>
      <c r="T784" s="387"/>
      <c r="U784" s="387"/>
      <c r="V784" s="387"/>
      <c r="W784" s="387"/>
      <c r="X784" s="387"/>
      <c r="Y784" s="387"/>
      <c r="Z784" s="387"/>
      <c r="AA784" s="387"/>
      <c r="AB784" s="387"/>
      <c r="AC784" s="387"/>
      <c r="AD784" s="387"/>
    </row>
    <row r="785" spans="1:30" ht="16.2" thickBot="1" x14ac:dyDescent="0.35">
      <c r="A785" s="351" t="s">
        <v>8431</v>
      </c>
      <c r="B785" s="408" t="s">
        <v>1134</v>
      </c>
      <c r="C785" s="365" t="s">
        <v>6129</v>
      </c>
      <c r="D785" s="366" t="s">
        <v>6126</v>
      </c>
      <c r="E785" s="394" t="s">
        <v>4139</v>
      </c>
      <c r="F785" s="394" t="s">
        <v>7230</v>
      </c>
      <c r="G785" s="394" t="s">
        <v>7234</v>
      </c>
      <c r="H785" s="394" t="s">
        <v>7232</v>
      </c>
      <c r="I785" s="467">
        <v>1.4</v>
      </c>
      <c r="J785" s="471">
        <v>1.49</v>
      </c>
      <c r="K785" s="469">
        <v>1</v>
      </c>
      <c r="L785" s="384">
        <v>4</v>
      </c>
      <c r="M785" s="385" t="s">
        <v>8433</v>
      </c>
      <c r="N785" s="382" t="s">
        <v>9789</v>
      </c>
      <c r="O785" s="383">
        <v>1.4</v>
      </c>
      <c r="P785" s="387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  <c r="AA785" s="387"/>
      <c r="AB785" s="387"/>
      <c r="AC785" s="387"/>
      <c r="AD785" s="387"/>
    </row>
    <row r="786" spans="1:30" ht="16.2" thickBot="1" x14ac:dyDescent="0.35">
      <c r="A786" s="351" t="s">
        <v>8434</v>
      </c>
      <c r="B786" s="400" t="s">
        <v>6093</v>
      </c>
      <c r="C786" s="365" t="s">
        <v>6129</v>
      </c>
      <c r="D786" s="366" t="s">
        <v>6126</v>
      </c>
      <c r="E786" s="394" t="s">
        <v>4139</v>
      </c>
      <c r="F786" s="394" t="s">
        <v>7230</v>
      </c>
      <c r="G786" s="394" t="s">
        <v>7233</v>
      </c>
      <c r="H786" s="394" t="s">
        <v>7232</v>
      </c>
      <c r="I786" s="466">
        <v>300</v>
      </c>
      <c r="J786" s="471">
        <v>0.49</v>
      </c>
      <c r="K786" s="469">
        <v>2</v>
      </c>
      <c r="L786" s="384">
        <v>4</v>
      </c>
      <c r="M786" s="385" t="s">
        <v>8435</v>
      </c>
      <c r="N786" s="382" t="s">
        <v>9790</v>
      </c>
      <c r="O786" s="386">
        <v>600</v>
      </c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  <c r="AA786" s="387"/>
      <c r="AB786" s="387"/>
      <c r="AC786" s="387"/>
      <c r="AD786" s="387"/>
    </row>
    <row r="787" spans="1:30" ht="16.2" thickBot="1" x14ac:dyDescent="0.35">
      <c r="A787" s="351" t="s">
        <v>8436</v>
      </c>
      <c r="B787" s="409" t="s">
        <v>6076</v>
      </c>
      <c r="C787" s="365" t="s">
        <v>6129</v>
      </c>
      <c r="D787" s="366" t="s">
        <v>6126</v>
      </c>
      <c r="E787" s="394" t="s">
        <v>4139</v>
      </c>
      <c r="F787" s="394" t="s">
        <v>7230</v>
      </c>
      <c r="G787" s="394" t="s">
        <v>7233</v>
      </c>
      <c r="H787" s="394" t="s">
        <v>7232</v>
      </c>
      <c r="I787" s="466">
        <v>700</v>
      </c>
      <c r="J787" s="471">
        <v>0.99</v>
      </c>
      <c r="K787" s="469">
        <v>1</v>
      </c>
      <c r="L787" s="384">
        <v>4</v>
      </c>
      <c r="M787" s="385" t="s">
        <v>8437</v>
      </c>
      <c r="N787" s="382" t="s">
        <v>9798</v>
      </c>
      <c r="O787" s="386">
        <v>700</v>
      </c>
      <c r="P787" s="387"/>
      <c r="Q787" s="387"/>
      <c r="R787" s="387"/>
      <c r="S787" s="387"/>
      <c r="T787" s="387"/>
      <c r="U787" s="387"/>
      <c r="V787" s="387"/>
      <c r="W787" s="387"/>
      <c r="X787" s="387"/>
      <c r="Y787" s="387"/>
      <c r="Z787" s="387"/>
      <c r="AA787" s="387"/>
      <c r="AB787" s="387"/>
      <c r="AC787" s="387"/>
      <c r="AD787" s="387"/>
    </row>
    <row r="788" spans="1:30" ht="16.2" thickBot="1" x14ac:dyDescent="0.35">
      <c r="A788" s="351" t="s">
        <v>8438</v>
      </c>
      <c r="B788" s="409" t="s">
        <v>6076</v>
      </c>
      <c r="C788" s="365" t="s">
        <v>6129</v>
      </c>
      <c r="D788" s="366" t="s">
        <v>6126</v>
      </c>
      <c r="E788" s="394" t="s">
        <v>4139</v>
      </c>
      <c r="F788" s="394" t="s">
        <v>7230</v>
      </c>
      <c r="G788" s="394" t="s">
        <v>7233</v>
      </c>
      <c r="H788" s="394" t="s">
        <v>7232</v>
      </c>
      <c r="I788" s="466">
        <v>300</v>
      </c>
      <c r="J788" s="471">
        <v>0.49</v>
      </c>
      <c r="K788" s="469">
        <v>2</v>
      </c>
      <c r="L788" s="384">
        <v>4</v>
      </c>
      <c r="M788" s="385" t="s">
        <v>8439</v>
      </c>
      <c r="N788" s="382" t="s">
        <v>9790</v>
      </c>
      <c r="O788" s="386">
        <v>600</v>
      </c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  <c r="AA788" s="387"/>
      <c r="AB788" s="387"/>
      <c r="AC788" s="387"/>
      <c r="AD788" s="387"/>
    </row>
    <row r="789" spans="1:30" ht="16.2" thickBot="1" x14ac:dyDescent="0.35">
      <c r="A789" s="351" t="s">
        <v>2447</v>
      </c>
      <c r="B789" s="420" t="s">
        <v>6089</v>
      </c>
      <c r="C789" s="365" t="s">
        <v>6129</v>
      </c>
      <c r="D789" s="366" t="s">
        <v>6126</v>
      </c>
      <c r="E789" s="394" t="s">
        <v>4139</v>
      </c>
      <c r="F789" s="394" t="s">
        <v>7230</v>
      </c>
      <c r="G789" s="394" t="s">
        <v>7239</v>
      </c>
      <c r="H789" s="394" t="s">
        <v>7232</v>
      </c>
      <c r="I789" s="467">
        <v>1.4</v>
      </c>
      <c r="J789" s="471">
        <v>1.99</v>
      </c>
      <c r="K789" s="469">
        <v>1</v>
      </c>
      <c r="L789" s="384">
        <v>4</v>
      </c>
      <c r="M789" s="385" t="s">
        <v>9593</v>
      </c>
      <c r="N789" s="382" t="s">
        <v>9789</v>
      </c>
      <c r="O789" s="383">
        <v>1.4</v>
      </c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  <c r="AA789" s="387"/>
      <c r="AB789" s="387"/>
      <c r="AC789" s="387"/>
      <c r="AD789" s="387"/>
    </row>
    <row r="790" spans="1:30" ht="16.2" thickBot="1" x14ac:dyDescent="0.35">
      <c r="A790" s="351" t="s">
        <v>8441</v>
      </c>
      <c r="B790" s="420" t="s">
        <v>6089</v>
      </c>
      <c r="C790" s="365" t="s">
        <v>6129</v>
      </c>
      <c r="D790" s="366" t="s">
        <v>6126</v>
      </c>
      <c r="E790" s="394" t="s">
        <v>4139</v>
      </c>
      <c r="F790" s="394" t="s">
        <v>7230</v>
      </c>
      <c r="G790" s="394" t="s">
        <v>7233</v>
      </c>
      <c r="H790" s="394" t="s">
        <v>7232</v>
      </c>
      <c r="I790" s="466">
        <v>500</v>
      </c>
      <c r="J790" s="471">
        <v>0.75</v>
      </c>
      <c r="K790" s="469">
        <v>1</v>
      </c>
      <c r="L790" s="384">
        <v>4</v>
      </c>
      <c r="M790" s="385" t="s">
        <v>8442</v>
      </c>
      <c r="N790" s="382" t="s">
        <v>9800</v>
      </c>
      <c r="O790" s="386">
        <v>500</v>
      </c>
      <c r="P790" s="387"/>
      <c r="Q790" s="387"/>
      <c r="R790" s="387"/>
      <c r="S790" s="387"/>
      <c r="T790" s="387"/>
      <c r="U790" s="387"/>
      <c r="V790" s="387"/>
      <c r="W790" s="387"/>
      <c r="X790" s="387"/>
      <c r="Y790" s="387"/>
      <c r="Z790" s="387"/>
      <c r="AA790" s="387"/>
      <c r="AB790" s="387"/>
      <c r="AC790" s="387"/>
      <c r="AD790" s="387"/>
    </row>
    <row r="791" spans="1:30" ht="16.2" thickBot="1" x14ac:dyDescent="0.35">
      <c r="A791" s="351" t="s">
        <v>8441</v>
      </c>
      <c r="B791" s="420" t="s">
        <v>6089</v>
      </c>
      <c r="C791" s="365" t="s">
        <v>6129</v>
      </c>
      <c r="D791" s="366" t="s">
        <v>6126</v>
      </c>
      <c r="E791" s="394" t="s">
        <v>4139</v>
      </c>
      <c r="F791" s="394" t="s">
        <v>9544</v>
      </c>
      <c r="G791" s="394" t="s">
        <v>7233</v>
      </c>
      <c r="H791" s="394" t="s">
        <v>7232</v>
      </c>
      <c r="I791" s="467">
        <v>1.4</v>
      </c>
      <c r="J791" s="471">
        <v>1.99</v>
      </c>
      <c r="K791" s="469">
        <v>1</v>
      </c>
      <c r="L791" s="384">
        <v>4</v>
      </c>
      <c r="M791" s="385" t="s">
        <v>8444</v>
      </c>
      <c r="N791" s="382" t="s">
        <v>9789</v>
      </c>
      <c r="O791" s="383">
        <v>1.4</v>
      </c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  <c r="AA791" s="387"/>
      <c r="AB791" s="387"/>
      <c r="AC791" s="387"/>
      <c r="AD791" s="387"/>
    </row>
    <row r="792" spans="1:30" ht="16.2" thickBot="1" x14ac:dyDescent="0.35">
      <c r="A792" s="351" t="s">
        <v>2471</v>
      </c>
      <c r="B792" s="410" t="s">
        <v>6055</v>
      </c>
      <c r="C792" s="365" t="s">
        <v>6129</v>
      </c>
      <c r="D792" s="366" t="s">
        <v>6126</v>
      </c>
      <c r="E792" s="394" t="s">
        <v>4139</v>
      </c>
      <c r="F792" s="394" t="s">
        <v>7230</v>
      </c>
      <c r="G792" s="394" t="s">
        <v>7233</v>
      </c>
      <c r="H792" s="394" t="s">
        <v>7232</v>
      </c>
      <c r="I792" s="466">
        <v>300</v>
      </c>
      <c r="J792" s="471">
        <v>0.49</v>
      </c>
      <c r="K792" s="469">
        <v>1</v>
      </c>
      <c r="L792" s="384">
        <v>4</v>
      </c>
      <c r="M792" s="385" t="s">
        <v>8445</v>
      </c>
      <c r="N792" s="382" t="s">
        <v>9783</v>
      </c>
      <c r="O792" s="386">
        <v>300</v>
      </c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  <c r="AA792" s="387"/>
      <c r="AB792" s="387"/>
      <c r="AC792" s="387"/>
      <c r="AD792" s="387"/>
    </row>
    <row r="793" spans="1:30" ht="16.2" thickBot="1" x14ac:dyDescent="0.35">
      <c r="A793" s="351" t="s">
        <v>8446</v>
      </c>
      <c r="B793" s="421" t="s">
        <v>6099</v>
      </c>
      <c r="C793" s="365" t="s">
        <v>6129</v>
      </c>
      <c r="D793" s="366" t="s">
        <v>6126</v>
      </c>
      <c r="E793" s="394" t="s">
        <v>4139</v>
      </c>
      <c r="F793" s="394" t="s">
        <v>7235</v>
      </c>
      <c r="G793" s="394" t="s">
        <v>7233</v>
      </c>
      <c r="H793" s="394" t="s">
        <v>7232</v>
      </c>
      <c r="I793" s="466">
        <v>300</v>
      </c>
      <c r="J793" s="471">
        <v>0.49</v>
      </c>
      <c r="K793" s="469">
        <v>1</v>
      </c>
      <c r="L793" s="384">
        <v>4</v>
      </c>
      <c r="M793" s="385" t="s">
        <v>8447</v>
      </c>
      <c r="N793" s="382" t="s">
        <v>9783</v>
      </c>
      <c r="O793" s="386">
        <v>300</v>
      </c>
      <c r="P793" s="387"/>
      <c r="Q793" s="387"/>
      <c r="R793" s="387"/>
      <c r="S793" s="387"/>
      <c r="T793" s="387"/>
      <c r="U793" s="387"/>
      <c r="V793" s="387"/>
      <c r="W793" s="387"/>
      <c r="X793" s="387"/>
      <c r="Y793" s="387"/>
      <c r="Z793" s="387"/>
      <c r="AA793" s="387"/>
      <c r="AB793" s="387"/>
      <c r="AC793" s="387"/>
      <c r="AD793" s="387"/>
    </row>
    <row r="794" spans="1:30" ht="16.2" thickBot="1" x14ac:dyDescent="0.35">
      <c r="A794" s="351" t="s">
        <v>8446</v>
      </c>
      <c r="B794" s="421" t="s">
        <v>6099</v>
      </c>
      <c r="C794" s="365" t="s">
        <v>6129</v>
      </c>
      <c r="D794" s="366" t="s">
        <v>6126</v>
      </c>
      <c r="E794" s="394" t="s">
        <v>4139</v>
      </c>
      <c r="F794" s="394" t="s">
        <v>7230</v>
      </c>
      <c r="G794" s="394" t="s">
        <v>7233</v>
      </c>
      <c r="H794" s="394" t="s">
        <v>7232</v>
      </c>
      <c r="I794" s="466">
        <v>300</v>
      </c>
      <c r="J794" s="471">
        <v>0.49</v>
      </c>
      <c r="K794" s="469">
        <v>2</v>
      </c>
      <c r="L794" s="384">
        <v>4</v>
      </c>
      <c r="M794" s="385" t="s">
        <v>8448</v>
      </c>
      <c r="N794" s="382" t="s">
        <v>9790</v>
      </c>
      <c r="O794" s="386">
        <v>600</v>
      </c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  <c r="AA794" s="387"/>
      <c r="AB794" s="387"/>
      <c r="AC794" s="387"/>
      <c r="AD794" s="387"/>
    </row>
    <row r="795" spans="1:30" ht="16.2" thickBot="1" x14ac:dyDescent="0.35">
      <c r="A795" s="351" t="s">
        <v>8449</v>
      </c>
      <c r="B795" s="401" t="s">
        <v>5945</v>
      </c>
      <c r="C795" s="365" t="s">
        <v>6129</v>
      </c>
      <c r="D795" s="366" t="s">
        <v>6126</v>
      </c>
      <c r="E795" s="394" t="s">
        <v>4139</v>
      </c>
      <c r="F795" s="394" t="s">
        <v>7230</v>
      </c>
      <c r="G795" s="394" t="s">
        <v>7234</v>
      </c>
      <c r="H795" s="394" t="s">
        <v>7232</v>
      </c>
      <c r="I795" s="466">
        <v>700</v>
      </c>
      <c r="J795" s="471">
        <v>0.99</v>
      </c>
      <c r="K795" s="469">
        <v>1</v>
      </c>
      <c r="L795" s="384">
        <v>4</v>
      </c>
      <c r="M795" s="385" t="s">
        <v>8450</v>
      </c>
      <c r="N795" s="382" t="s">
        <v>9798</v>
      </c>
      <c r="O795" s="386">
        <v>700</v>
      </c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  <c r="AA795" s="387"/>
      <c r="AB795" s="387"/>
      <c r="AC795" s="387"/>
      <c r="AD795" s="387"/>
    </row>
    <row r="796" spans="1:30" ht="16.2" thickBot="1" x14ac:dyDescent="0.35">
      <c r="A796" s="351" t="s">
        <v>8451</v>
      </c>
      <c r="B796" s="401" t="s">
        <v>5945</v>
      </c>
      <c r="C796" s="365" t="s">
        <v>6129</v>
      </c>
      <c r="D796" s="366" t="s">
        <v>6126</v>
      </c>
      <c r="E796" s="394" t="s">
        <v>4139</v>
      </c>
      <c r="F796" s="394" t="s">
        <v>7230</v>
      </c>
      <c r="G796" s="394" t="s">
        <v>7234</v>
      </c>
      <c r="H796" s="394" t="s">
        <v>7232</v>
      </c>
      <c r="I796" s="466">
        <v>300</v>
      </c>
      <c r="J796" s="471">
        <v>0.49</v>
      </c>
      <c r="K796" s="469">
        <v>1</v>
      </c>
      <c r="L796" s="384">
        <v>4</v>
      </c>
      <c r="M796" s="385" t="s">
        <v>8452</v>
      </c>
      <c r="N796" s="382" t="s">
        <v>9783</v>
      </c>
      <c r="O796" s="386">
        <v>300</v>
      </c>
      <c r="P796" s="387"/>
      <c r="Q796" s="387"/>
      <c r="R796" s="387"/>
      <c r="S796" s="387"/>
      <c r="T796" s="387"/>
      <c r="U796" s="387"/>
      <c r="V796" s="387"/>
      <c r="W796" s="387"/>
      <c r="X796" s="387"/>
      <c r="Y796" s="387"/>
      <c r="Z796" s="387"/>
      <c r="AA796" s="387"/>
      <c r="AB796" s="387"/>
      <c r="AC796" s="387"/>
      <c r="AD796" s="387"/>
    </row>
    <row r="797" spans="1:30" ht="16.2" thickBot="1" x14ac:dyDescent="0.35">
      <c r="A797" s="351" t="s">
        <v>8453</v>
      </c>
      <c r="B797" s="401" t="s">
        <v>5945</v>
      </c>
      <c r="C797" s="365" t="s">
        <v>6129</v>
      </c>
      <c r="D797" s="366" t="s">
        <v>6126</v>
      </c>
      <c r="E797" s="394" t="s">
        <v>4139</v>
      </c>
      <c r="F797" s="394" t="s">
        <v>7230</v>
      </c>
      <c r="G797" s="394" t="s">
        <v>7234</v>
      </c>
      <c r="H797" s="394" t="s">
        <v>7232</v>
      </c>
      <c r="I797" s="466">
        <v>500</v>
      </c>
      <c r="J797" s="471">
        <v>1.49</v>
      </c>
      <c r="K797" s="469">
        <v>1</v>
      </c>
      <c r="L797" s="384">
        <v>4</v>
      </c>
      <c r="M797" s="385" t="s">
        <v>8454</v>
      </c>
      <c r="N797" s="382" t="s">
        <v>9800</v>
      </c>
      <c r="O797" s="386">
        <v>500</v>
      </c>
      <c r="P797" s="387"/>
      <c r="Q797" s="387"/>
      <c r="R797" s="387"/>
      <c r="S797" s="387"/>
      <c r="T797" s="387"/>
      <c r="U797" s="387"/>
      <c r="V797" s="387"/>
      <c r="W797" s="387"/>
      <c r="X797" s="387"/>
      <c r="Y797" s="387"/>
      <c r="Z797" s="387"/>
      <c r="AA797" s="387"/>
      <c r="AB797" s="387"/>
      <c r="AC797" s="387"/>
      <c r="AD797" s="387"/>
    </row>
    <row r="798" spans="1:30" ht="16.2" thickBot="1" x14ac:dyDescent="0.35">
      <c r="A798" s="351" t="s">
        <v>8455</v>
      </c>
      <c r="B798" s="402" t="s">
        <v>6094</v>
      </c>
      <c r="C798" s="365" t="s">
        <v>6129</v>
      </c>
      <c r="D798" s="366" t="s">
        <v>6126</v>
      </c>
      <c r="E798" s="394" t="s">
        <v>4139</v>
      </c>
      <c r="F798" s="394" t="s">
        <v>7230</v>
      </c>
      <c r="G798" s="394" t="s">
        <v>7233</v>
      </c>
      <c r="H798" s="394" t="s">
        <v>7232</v>
      </c>
      <c r="I798" s="466">
        <v>300</v>
      </c>
      <c r="J798" s="471">
        <v>0.49</v>
      </c>
      <c r="K798" s="469">
        <v>1</v>
      </c>
      <c r="L798" s="384">
        <v>4</v>
      </c>
      <c r="M798" s="385" t="s">
        <v>8456</v>
      </c>
      <c r="N798" s="382" t="s">
        <v>9783</v>
      </c>
      <c r="O798" s="386">
        <v>300</v>
      </c>
      <c r="P798" s="387"/>
      <c r="Q798" s="387"/>
      <c r="R798" s="387"/>
      <c r="S798" s="387"/>
      <c r="T798" s="387"/>
      <c r="U798" s="387"/>
      <c r="V798" s="387"/>
      <c r="W798" s="387"/>
      <c r="X798" s="387"/>
      <c r="Y798" s="387"/>
      <c r="Z798" s="387"/>
      <c r="AA798" s="387"/>
      <c r="AB798" s="387"/>
      <c r="AC798" s="387"/>
      <c r="AD798" s="387"/>
    </row>
    <row r="799" spans="1:30" ht="16.2" thickBot="1" x14ac:dyDescent="0.35">
      <c r="A799" s="351" t="s">
        <v>8455</v>
      </c>
      <c r="B799" s="402" t="s">
        <v>6094</v>
      </c>
      <c r="C799" s="365" t="s">
        <v>6129</v>
      </c>
      <c r="D799" s="366" t="s">
        <v>6126</v>
      </c>
      <c r="E799" s="394" t="s">
        <v>4139</v>
      </c>
      <c r="F799" s="394" t="s">
        <v>7230</v>
      </c>
      <c r="G799" s="394" t="s">
        <v>7234</v>
      </c>
      <c r="H799" s="394" t="s">
        <v>7232</v>
      </c>
      <c r="I799" s="466">
        <v>300</v>
      </c>
      <c r="J799" s="471">
        <v>0.49</v>
      </c>
      <c r="K799" s="469">
        <v>1</v>
      </c>
      <c r="L799" s="384">
        <v>4</v>
      </c>
      <c r="M799" s="385" t="s">
        <v>8456</v>
      </c>
      <c r="N799" s="382" t="s">
        <v>9783</v>
      </c>
      <c r="O799" s="386">
        <v>300</v>
      </c>
      <c r="P799" s="387"/>
      <c r="Q799" s="387"/>
      <c r="R799" s="387"/>
      <c r="S799" s="387"/>
      <c r="T799" s="387"/>
      <c r="U799" s="387"/>
      <c r="V799" s="387"/>
      <c r="W799" s="387"/>
      <c r="X799" s="387"/>
      <c r="Y799" s="387"/>
      <c r="Z799" s="387"/>
      <c r="AA799" s="387"/>
      <c r="AB799" s="387"/>
      <c r="AC799" s="387"/>
      <c r="AD799" s="387"/>
    </row>
    <row r="800" spans="1:30" ht="16.2" thickBot="1" x14ac:dyDescent="0.35">
      <c r="A800" s="351" t="s">
        <v>8457</v>
      </c>
      <c r="B800" s="411" t="s">
        <v>6087</v>
      </c>
      <c r="C800" s="365" t="s">
        <v>6129</v>
      </c>
      <c r="D800" s="366" t="s">
        <v>6126</v>
      </c>
      <c r="E800" s="394" t="s">
        <v>4139</v>
      </c>
      <c r="F800" s="394" t="s">
        <v>7235</v>
      </c>
      <c r="G800" s="394" t="s">
        <v>7234</v>
      </c>
      <c r="H800" s="394" t="s">
        <v>7232</v>
      </c>
      <c r="I800" s="466">
        <v>300</v>
      </c>
      <c r="J800" s="471">
        <v>0.49</v>
      </c>
      <c r="K800" s="469">
        <v>1</v>
      </c>
      <c r="L800" s="384">
        <v>4</v>
      </c>
      <c r="M800" s="385" t="s">
        <v>8458</v>
      </c>
      <c r="N800" s="382" t="s">
        <v>9783</v>
      </c>
      <c r="O800" s="386">
        <v>300</v>
      </c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  <c r="AA800" s="387"/>
      <c r="AB800" s="387"/>
      <c r="AC800" s="387"/>
      <c r="AD800" s="387"/>
    </row>
    <row r="801" spans="1:30" ht="16.2" thickBot="1" x14ac:dyDescent="0.35">
      <c r="A801" s="351" t="s">
        <v>8457</v>
      </c>
      <c r="B801" s="411" t="s">
        <v>6087</v>
      </c>
      <c r="C801" s="365" t="s">
        <v>6129</v>
      </c>
      <c r="D801" s="366" t="s">
        <v>6126</v>
      </c>
      <c r="E801" s="394" t="s">
        <v>4139</v>
      </c>
      <c r="F801" s="394" t="s">
        <v>7230</v>
      </c>
      <c r="G801" s="394" t="s">
        <v>7234</v>
      </c>
      <c r="H801" s="394" t="s">
        <v>7232</v>
      </c>
      <c r="I801" s="466">
        <v>300</v>
      </c>
      <c r="J801" s="471">
        <v>0.49</v>
      </c>
      <c r="K801" s="469">
        <v>1</v>
      </c>
      <c r="L801" s="384">
        <v>4</v>
      </c>
      <c r="M801" s="385" t="s">
        <v>8459</v>
      </c>
      <c r="N801" s="382" t="s">
        <v>9783</v>
      </c>
      <c r="O801" s="386">
        <v>300</v>
      </c>
      <c r="P801" s="387"/>
      <c r="Q801" s="387"/>
      <c r="R801" s="387"/>
      <c r="S801" s="387"/>
      <c r="T801" s="387"/>
      <c r="U801" s="387"/>
      <c r="V801" s="387"/>
      <c r="W801" s="387"/>
      <c r="X801" s="387"/>
      <c r="Y801" s="387"/>
      <c r="Z801" s="387"/>
      <c r="AA801" s="387"/>
      <c r="AB801" s="387"/>
      <c r="AC801" s="387"/>
      <c r="AD801" s="387"/>
    </row>
    <row r="802" spans="1:30" ht="16.2" thickBot="1" x14ac:dyDescent="0.35">
      <c r="A802" s="351" t="s">
        <v>3333</v>
      </c>
      <c r="B802" s="411" t="s">
        <v>6977</v>
      </c>
      <c r="C802" s="365" t="s">
        <v>6129</v>
      </c>
      <c r="D802" s="366" t="s">
        <v>6126</v>
      </c>
      <c r="E802" s="394" t="s">
        <v>4139</v>
      </c>
      <c r="F802" s="394" t="s">
        <v>9544</v>
      </c>
      <c r="G802" s="394" t="s">
        <v>7233</v>
      </c>
      <c r="H802" s="394" t="s">
        <v>7232</v>
      </c>
      <c r="I802" s="467">
        <v>1.4</v>
      </c>
      <c r="J802" s="471">
        <v>2.99</v>
      </c>
      <c r="K802" s="469">
        <v>1</v>
      </c>
      <c r="L802" s="384">
        <v>4</v>
      </c>
      <c r="M802" s="385" t="s">
        <v>8460</v>
      </c>
      <c r="N802" s="382" t="s">
        <v>9789</v>
      </c>
      <c r="O802" s="383">
        <v>1.4</v>
      </c>
      <c r="P802" s="387"/>
      <c r="Q802" s="387"/>
      <c r="R802" s="387"/>
      <c r="S802" s="387"/>
      <c r="T802" s="387"/>
      <c r="U802" s="387"/>
      <c r="V802" s="387"/>
      <c r="W802" s="387"/>
      <c r="X802" s="387"/>
      <c r="Y802" s="387"/>
      <c r="Z802" s="387"/>
      <c r="AA802" s="387"/>
      <c r="AB802" s="387"/>
      <c r="AC802" s="387"/>
      <c r="AD802" s="387"/>
    </row>
    <row r="803" spans="1:30" ht="16.2" thickBot="1" x14ac:dyDescent="0.35">
      <c r="A803" s="351" t="s">
        <v>8461</v>
      </c>
      <c r="B803" s="403" t="s">
        <v>6880</v>
      </c>
      <c r="C803" s="365" t="s">
        <v>6129</v>
      </c>
      <c r="D803" s="366" t="s">
        <v>6126</v>
      </c>
      <c r="E803" s="394" t="s">
        <v>4139</v>
      </c>
      <c r="F803" s="394" t="s">
        <v>7230</v>
      </c>
      <c r="G803" s="394" t="s">
        <v>7233</v>
      </c>
      <c r="H803" s="394" t="s">
        <v>7232</v>
      </c>
      <c r="I803" s="466">
        <v>300</v>
      </c>
      <c r="J803" s="471">
        <v>0.49</v>
      </c>
      <c r="K803" s="469">
        <v>1</v>
      </c>
      <c r="L803" s="384">
        <v>4</v>
      </c>
      <c r="M803" s="385" t="s">
        <v>8462</v>
      </c>
      <c r="N803" s="382" t="s">
        <v>9783</v>
      </c>
      <c r="O803" s="386">
        <v>300</v>
      </c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  <c r="AA803" s="387"/>
      <c r="AB803" s="387"/>
      <c r="AC803" s="387"/>
      <c r="AD803" s="387"/>
    </row>
    <row r="804" spans="1:30" ht="16.2" thickBot="1" x14ac:dyDescent="0.35">
      <c r="A804" s="351" t="s">
        <v>8461</v>
      </c>
      <c r="B804" s="403" t="s">
        <v>6880</v>
      </c>
      <c r="C804" s="365" t="s">
        <v>6129</v>
      </c>
      <c r="D804" s="366" t="s">
        <v>6126</v>
      </c>
      <c r="E804" s="394" t="s">
        <v>4139</v>
      </c>
      <c r="F804" s="394" t="s">
        <v>9544</v>
      </c>
      <c r="G804" s="394" t="s">
        <v>7233</v>
      </c>
      <c r="H804" s="394" t="s">
        <v>7232</v>
      </c>
      <c r="I804" s="466">
        <v>300</v>
      </c>
      <c r="J804" s="471">
        <v>0.49</v>
      </c>
      <c r="K804" s="469">
        <v>1</v>
      </c>
      <c r="L804" s="384">
        <v>4</v>
      </c>
      <c r="M804" s="385" t="s">
        <v>8463</v>
      </c>
      <c r="N804" s="382" t="s">
        <v>9783</v>
      </c>
      <c r="O804" s="386">
        <v>300</v>
      </c>
      <c r="P804" s="387"/>
      <c r="Q804" s="387"/>
      <c r="R804" s="387"/>
      <c r="S804" s="387"/>
      <c r="T804" s="387"/>
      <c r="U804" s="387"/>
      <c r="V804" s="387"/>
      <c r="W804" s="387"/>
      <c r="X804" s="387"/>
      <c r="Y804" s="387"/>
      <c r="Z804" s="387"/>
      <c r="AA804" s="387"/>
      <c r="AB804" s="387"/>
      <c r="AC804" s="387"/>
      <c r="AD804" s="387"/>
    </row>
    <row r="805" spans="1:30" ht="16.2" thickBot="1" x14ac:dyDescent="0.35">
      <c r="A805" s="351" t="s">
        <v>8464</v>
      </c>
      <c r="B805" s="415" t="s">
        <v>6886</v>
      </c>
      <c r="C805" s="365" t="s">
        <v>6129</v>
      </c>
      <c r="D805" s="366" t="s">
        <v>6126</v>
      </c>
      <c r="E805" s="394" t="s">
        <v>4139</v>
      </c>
      <c r="F805" s="394" t="s">
        <v>7230</v>
      </c>
      <c r="G805" s="394" t="s">
        <v>7233</v>
      </c>
      <c r="H805" s="394" t="s">
        <v>7232</v>
      </c>
      <c r="I805" s="466">
        <v>300</v>
      </c>
      <c r="J805" s="471">
        <v>0.49</v>
      </c>
      <c r="K805" s="469">
        <v>1</v>
      </c>
      <c r="L805" s="384">
        <v>4</v>
      </c>
      <c r="M805" s="385" t="s">
        <v>8465</v>
      </c>
      <c r="N805" s="382" t="s">
        <v>9783</v>
      </c>
      <c r="O805" s="386">
        <v>300</v>
      </c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  <c r="AA805" s="387"/>
      <c r="AB805" s="387"/>
      <c r="AC805" s="387"/>
      <c r="AD805" s="387"/>
    </row>
    <row r="806" spans="1:30" ht="16.2" thickBot="1" x14ac:dyDescent="0.35">
      <c r="A806" s="351" t="s">
        <v>8464</v>
      </c>
      <c r="B806" s="415" t="s">
        <v>6886</v>
      </c>
      <c r="C806" s="365" t="s">
        <v>6129</v>
      </c>
      <c r="D806" s="366" t="s">
        <v>6126</v>
      </c>
      <c r="E806" s="394" t="s">
        <v>4139</v>
      </c>
      <c r="F806" s="394" t="s">
        <v>7230</v>
      </c>
      <c r="G806" s="394" t="s">
        <v>7234</v>
      </c>
      <c r="H806" s="394" t="s">
        <v>7232</v>
      </c>
      <c r="I806" s="466">
        <v>300</v>
      </c>
      <c r="J806" s="471">
        <v>0.49</v>
      </c>
      <c r="K806" s="469">
        <v>1</v>
      </c>
      <c r="L806" s="384">
        <v>4</v>
      </c>
      <c r="M806" s="385" t="s">
        <v>8465</v>
      </c>
      <c r="N806" s="382" t="s">
        <v>9783</v>
      </c>
      <c r="O806" s="386">
        <v>300</v>
      </c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  <c r="AA806" s="387"/>
      <c r="AB806" s="387"/>
      <c r="AC806" s="387"/>
      <c r="AD806" s="387"/>
    </row>
    <row r="807" spans="1:30" ht="16.2" thickBot="1" x14ac:dyDescent="0.35">
      <c r="A807" s="351" t="s">
        <v>8466</v>
      </c>
      <c r="B807" s="415" t="s">
        <v>6886</v>
      </c>
      <c r="C807" s="365" t="s">
        <v>6129</v>
      </c>
      <c r="D807" s="345" t="s">
        <v>6128</v>
      </c>
      <c r="E807" s="394" t="s">
        <v>4139</v>
      </c>
      <c r="F807" s="394" t="s">
        <v>7230</v>
      </c>
      <c r="G807" s="394" t="s">
        <v>7234</v>
      </c>
      <c r="H807" s="394" t="s">
        <v>7232</v>
      </c>
      <c r="I807" s="466">
        <v>700</v>
      </c>
      <c r="J807" s="471">
        <v>0.99</v>
      </c>
      <c r="K807" s="469">
        <v>1</v>
      </c>
      <c r="L807" s="384">
        <v>4</v>
      </c>
      <c r="M807" s="385" t="s">
        <v>8467</v>
      </c>
      <c r="N807" s="382" t="s">
        <v>9798</v>
      </c>
      <c r="O807" s="386">
        <v>700</v>
      </c>
      <c r="P807" s="387"/>
      <c r="Q807" s="387"/>
      <c r="R807" s="387"/>
      <c r="S807" s="387"/>
      <c r="T807" s="387"/>
      <c r="U807" s="387"/>
      <c r="V807" s="387"/>
      <c r="W807" s="387"/>
      <c r="X807" s="387"/>
      <c r="Y807" s="387"/>
      <c r="Z807" s="387"/>
      <c r="AA807" s="387"/>
      <c r="AB807" s="387"/>
      <c r="AC807" s="387"/>
      <c r="AD807" s="387"/>
    </row>
    <row r="808" spans="1:30" ht="16.2" thickBot="1" x14ac:dyDescent="0.35">
      <c r="A808" s="351" t="s">
        <v>8469</v>
      </c>
      <c r="B808" s="415" t="s">
        <v>6886</v>
      </c>
      <c r="C808" s="365" t="s">
        <v>6129</v>
      </c>
      <c r="D808" s="366" t="s">
        <v>6126</v>
      </c>
      <c r="E808" s="394" t="s">
        <v>4139</v>
      </c>
      <c r="F808" s="394" t="s">
        <v>7230</v>
      </c>
      <c r="G808" s="394" t="s">
        <v>7234</v>
      </c>
      <c r="H808" s="394" t="s">
        <v>7232</v>
      </c>
      <c r="I808" s="466">
        <v>300</v>
      </c>
      <c r="J808" s="471">
        <v>0.49</v>
      </c>
      <c r="K808" s="469">
        <v>1</v>
      </c>
      <c r="L808" s="384">
        <v>4</v>
      </c>
      <c r="M808" s="385" t="s">
        <v>8470</v>
      </c>
      <c r="N808" s="382" t="s">
        <v>9783</v>
      </c>
      <c r="O808" s="386">
        <v>300</v>
      </c>
      <c r="P808" s="387"/>
      <c r="Q808" s="387"/>
      <c r="R808" s="387"/>
      <c r="S808" s="387"/>
      <c r="T808" s="387"/>
      <c r="U808" s="387"/>
      <c r="V808" s="387"/>
      <c r="W808" s="387"/>
      <c r="X808" s="387"/>
      <c r="Y808" s="387"/>
      <c r="Z808" s="387"/>
      <c r="AA808" s="387"/>
      <c r="AB808" s="387"/>
      <c r="AC808" s="387"/>
      <c r="AD808" s="387"/>
    </row>
    <row r="809" spans="1:30" ht="16.2" thickBot="1" x14ac:dyDescent="0.35">
      <c r="A809" s="351" t="s">
        <v>8471</v>
      </c>
      <c r="B809" s="415" t="s">
        <v>6886</v>
      </c>
      <c r="C809" s="365" t="s">
        <v>6129</v>
      </c>
      <c r="D809" s="366" t="s">
        <v>6126</v>
      </c>
      <c r="E809" s="394" t="s">
        <v>4139</v>
      </c>
      <c r="F809" s="394" t="s">
        <v>7230</v>
      </c>
      <c r="G809" s="394" t="s">
        <v>7234</v>
      </c>
      <c r="H809" s="394" t="s">
        <v>7232</v>
      </c>
      <c r="I809" s="466">
        <v>300</v>
      </c>
      <c r="J809" s="471">
        <v>0.49</v>
      </c>
      <c r="K809" s="469">
        <v>2</v>
      </c>
      <c r="L809" s="384">
        <v>4</v>
      </c>
      <c r="M809" s="385" t="s">
        <v>8472</v>
      </c>
      <c r="N809" s="382" t="s">
        <v>9790</v>
      </c>
      <c r="O809" s="386">
        <v>600</v>
      </c>
      <c r="P809" s="387"/>
      <c r="Q809" s="387"/>
      <c r="R809" s="387"/>
      <c r="S809" s="387"/>
      <c r="T809" s="387"/>
      <c r="U809" s="387"/>
      <c r="V809" s="387"/>
      <c r="W809" s="387"/>
      <c r="X809" s="387"/>
      <c r="Y809" s="387"/>
      <c r="Z809" s="387"/>
      <c r="AA809" s="387"/>
      <c r="AB809" s="387"/>
      <c r="AC809" s="387"/>
      <c r="AD809" s="387"/>
    </row>
    <row r="810" spans="1:30" ht="16.2" thickBot="1" x14ac:dyDescent="0.35">
      <c r="A810" s="351" t="s">
        <v>8473</v>
      </c>
      <c r="B810" s="404" t="s">
        <v>6073</v>
      </c>
      <c r="C810" s="365" t="s">
        <v>6129</v>
      </c>
      <c r="D810" s="366" t="s">
        <v>6126</v>
      </c>
      <c r="E810" s="394" t="s">
        <v>4139</v>
      </c>
      <c r="F810" s="394" t="s">
        <v>7230</v>
      </c>
      <c r="G810" s="394" t="s">
        <v>7234</v>
      </c>
      <c r="H810" s="394" t="s">
        <v>7232</v>
      </c>
      <c r="I810" s="466">
        <v>300</v>
      </c>
      <c r="J810" s="471">
        <v>0.49</v>
      </c>
      <c r="K810" s="469">
        <v>3</v>
      </c>
      <c r="L810" s="384">
        <v>4</v>
      </c>
      <c r="M810" s="385" t="s">
        <v>8474</v>
      </c>
      <c r="N810" s="382" t="s">
        <v>9784</v>
      </c>
      <c r="O810" s="386">
        <v>900</v>
      </c>
      <c r="P810" s="387"/>
      <c r="Q810" s="387"/>
      <c r="R810" s="387"/>
      <c r="S810" s="387"/>
      <c r="T810" s="387"/>
      <c r="U810" s="387"/>
      <c r="V810" s="387"/>
      <c r="W810" s="387"/>
      <c r="X810" s="387"/>
      <c r="Y810" s="387"/>
      <c r="Z810" s="387"/>
      <c r="AA810" s="387"/>
      <c r="AB810" s="387"/>
      <c r="AC810" s="387"/>
      <c r="AD810" s="387"/>
    </row>
    <row r="811" spans="1:30" ht="16.2" thickBot="1" x14ac:dyDescent="0.35">
      <c r="A811" s="351" t="s">
        <v>8475</v>
      </c>
      <c r="B811" s="404" t="s">
        <v>6073</v>
      </c>
      <c r="C811" s="365" t="s">
        <v>6129</v>
      </c>
      <c r="D811" s="366" t="s">
        <v>6126</v>
      </c>
      <c r="E811" s="394" t="s">
        <v>4139</v>
      </c>
      <c r="F811" s="394" t="s">
        <v>7230</v>
      </c>
      <c r="G811" s="394" t="s">
        <v>7233</v>
      </c>
      <c r="H811" s="394" t="s">
        <v>7232</v>
      </c>
      <c r="I811" s="466">
        <v>300</v>
      </c>
      <c r="J811" s="471">
        <v>0.49</v>
      </c>
      <c r="K811" s="469">
        <v>1</v>
      </c>
      <c r="L811" s="384">
        <v>4</v>
      </c>
      <c r="M811" s="385" t="s">
        <v>8476</v>
      </c>
      <c r="N811" s="382" t="s">
        <v>9783</v>
      </c>
      <c r="O811" s="386">
        <v>300</v>
      </c>
      <c r="P811" s="387"/>
      <c r="Q811" s="387"/>
      <c r="R811" s="387"/>
      <c r="S811" s="387"/>
      <c r="T811" s="387"/>
      <c r="U811" s="387"/>
      <c r="V811" s="387"/>
      <c r="W811" s="387"/>
      <c r="X811" s="387"/>
      <c r="Y811" s="387"/>
      <c r="Z811" s="387"/>
      <c r="AA811" s="387"/>
      <c r="AB811" s="387"/>
      <c r="AC811" s="387"/>
      <c r="AD811" s="387"/>
    </row>
    <row r="812" spans="1:30" ht="16.2" thickBot="1" x14ac:dyDescent="0.35">
      <c r="A812" s="351" t="s">
        <v>8475</v>
      </c>
      <c r="B812" s="404" t="s">
        <v>6073</v>
      </c>
      <c r="C812" s="365" t="s">
        <v>6129</v>
      </c>
      <c r="D812" s="366" t="s">
        <v>6126</v>
      </c>
      <c r="E812" s="394" t="s">
        <v>4139</v>
      </c>
      <c r="F812" s="394" t="s">
        <v>7230</v>
      </c>
      <c r="G812" s="394" t="s">
        <v>7234</v>
      </c>
      <c r="H812" s="394" t="s">
        <v>7232</v>
      </c>
      <c r="I812" s="466">
        <v>300</v>
      </c>
      <c r="J812" s="471">
        <v>0.49</v>
      </c>
      <c r="K812" s="469">
        <v>1</v>
      </c>
      <c r="L812" s="384">
        <v>4</v>
      </c>
      <c r="M812" s="385" t="s">
        <v>8476</v>
      </c>
      <c r="N812" s="382" t="s">
        <v>9783</v>
      </c>
      <c r="O812" s="386">
        <v>300</v>
      </c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  <c r="AA812" s="387"/>
      <c r="AB812" s="387"/>
      <c r="AC812" s="387"/>
      <c r="AD812" s="387"/>
    </row>
    <row r="813" spans="1:30" ht="16.2" thickBot="1" x14ac:dyDescent="0.35">
      <c r="A813" s="351" t="s">
        <v>8403</v>
      </c>
      <c r="B813" s="404" t="s">
        <v>6083</v>
      </c>
      <c r="C813" s="365" t="s">
        <v>6129</v>
      </c>
      <c r="D813" s="366" t="s">
        <v>6126</v>
      </c>
      <c r="E813" s="394" t="s">
        <v>4139</v>
      </c>
      <c r="F813" s="394" t="s">
        <v>7230</v>
      </c>
      <c r="G813" s="394" t="s">
        <v>7233</v>
      </c>
      <c r="H813" s="394" t="s">
        <v>7232</v>
      </c>
      <c r="I813" s="466">
        <v>300</v>
      </c>
      <c r="J813" s="471">
        <v>0.49</v>
      </c>
      <c r="K813" s="469">
        <v>1</v>
      </c>
      <c r="L813" s="384">
        <v>4</v>
      </c>
      <c r="M813" s="385" t="s">
        <v>8477</v>
      </c>
      <c r="N813" s="382" t="s">
        <v>9783</v>
      </c>
      <c r="O813" s="386">
        <v>300</v>
      </c>
      <c r="P813" s="387"/>
      <c r="Q813" s="387"/>
      <c r="R813" s="387"/>
      <c r="S813" s="387"/>
      <c r="T813" s="387"/>
      <c r="U813" s="387"/>
      <c r="V813" s="387"/>
      <c r="W813" s="387"/>
      <c r="X813" s="387"/>
      <c r="Y813" s="387"/>
      <c r="Z813" s="387"/>
      <c r="AA813" s="387"/>
      <c r="AB813" s="387"/>
      <c r="AC813" s="387"/>
      <c r="AD813" s="387"/>
    </row>
    <row r="814" spans="1:30" ht="16.2" thickBot="1" x14ac:dyDescent="0.35">
      <c r="A814" s="351" t="s">
        <v>8478</v>
      </c>
      <c r="B814" s="396" t="s">
        <v>6110</v>
      </c>
      <c r="C814" s="365" t="s">
        <v>6129</v>
      </c>
      <c r="D814" s="366" t="s">
        <v>6126</v>
      </c>
      <c r="E814" s="394" t="s">
        <v>4139</v>
      </c>
      <c r="F814" s="394" t="s">
        <v>7230</v>
      </c>
      <c r="G814" s="394" t="s">
        <v>7233</v>
      </c>
      <c r="H814" s="394" t="s">
        <v>7232</v>
      </c>
      <c r="I814" s="466">
        <v>300</v>
      </c>
      <c r="J814" s="471">
        <v>0.49</v>
      </c>
      <c r="K814" s="469">
        <v>2</v>
      </c>
      <c r="L814" s="384">
        <v>4</v>
      </c>
      <c r="M814" s="385" t="s">
        <v>8479</v>
      </c>
      <c r="N814" s="382" t="s">
        <v>9790</v>
      </c>
      <c r="O814" s="386">
        <v>600</v>
      </c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  <c r="AA814" s="387"/>
      <c r="AB814" s="387"/>
      <c r="AC814" s="387"/>
      <c r="AD814" s="387"/>
    </row>
    <row r="815" spans="1:30" ht="16.2" thickBot="1" x14ac:dyDescent="0.35">
      <c r="A815" s="351" t="s">
        <v>589</v>
      </c>
      <c r="B815" s="437" t="s">
        <v>6870</v>
      </c>
      <c r="C815" s="365" t="s">
        <v>6129</v>
      </c>
      <c r="D815" s="366" t="s">
        <v>6126</v>
      </c>
      <c r="E815" s="394" t="s">
        <v>4139</v>
      </c>
      <c r="F815" s="394" t="s">
        <v>7230</v>
      </c>
      <c r="G815" s="394" t="s">
        <v>7233</v>
      </c>
      <c r="H815" s="394" t="s">
        <v>7232</v>
      </c>
      <c r="I815" s="467">
        <v>1.4</v>
      </c>
      <c r="J815" s="471">
        <v>1.99</v>
      </c>
      <c r="K815" s="469">
        <v>1</v>
      </c>
      <c r="L815" s="384">
        <v>4</v>
      </c>
      <c r="M815" s="385" t="s">
        <v>8480</v>
      </c>
      <c r="N815" s="382" t="s">
        <v>9789</v>
      </c>
      <c r="O815" s="383">
        <v>1.4</v>
      </c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  <c r="AA815" s="387"/>
      <c r="AB815" s="387"/>
      <c r="AC815" s="387"/>
      <c r="AD815" s="387"/>
    </row>
    <row r="816" spans="1:30" ht="16.2" thickBot="1" x14ac:dyDescent="0.35">
      <c r="A816" s="351" t="s">
        <v>8449</v>
      </c>
      <c r="B816" s="437" t="s">
        <v>6870</v>
      </c>
      <c r="C816" s="365" t="s">
        <v>6129</v>
      </c>
      <c r="D816" s="366" t="s">
        <v>6126</v>
      </c>
      <c r="E816" s="394" t="s">
        <v>4139</v>
      </c>
      <c r="F816" s="394" t="s">
        <v>7230</v>
      </c>
      <c r="G816" s="394" t="s">
        <v>7233</v>
      </c>
      <c r="H816" s="394" t="s">
        <v>7232</v>
      </c>
      <c r="I816" s="467">
        <v>1</v>
      </c>
      <c r="J816" s="471">
        <v>1.49</v>
      </c>
      <c r="K816" s="469">
        <v>1</v>
      </c>
      <c r="L816" s="384">
        <v>4</v>
      </c>
      <c r="M816" s="385" t="s">
        <v>8481</v>
      </c>
      <c r="N816" s="382" t="s">
        <v>9806</v>
      </c>
      <c r="O816" s="383">
        <v>1</v>
      </c>
      <c r="P816" s="387"/>
      <c r="Q816" s="387"/>
      <c r="R816" s="387"/>
      <c r="S816" s="387"/>
      <c r="T816" s="387"/>
      <c r="U816" s="387"/>
      <c r="V816" s="387"/>
      <c r="W816" s="387"/>
      <c r="X816" s="387"/>
      <c r="Y816" s="387"/>
      <c r="Z816" s="387"/>
      <c r="AA816" s="387"/>
      <c r="AB816" s="387"/>
      <c r="AC816" s="387"/>
      <c r="AD816" s="387"/>
    </row>
    <row r="817" spans="1:30" ht="31.8" thickBot="1" x14ac:dyDescent="0.35">
      <c r="A817" s="351" t="s">
        <v>9594</v>
      </c>
      <c r="B817" s="413" t="s">
        <v>7169</v>
      </c>
      <c r="C817" s="365" t="s">
        <v>6129</v>
      </c>
      <c r="D817" s="345" t="s">
        <v>6128</v>
      </c>
      <c r="E817" s="394" t="s">
        <v>4139</v>
      </c>
      <c r="F817" s="394" t="s">
        <v>7230</v>
      </c>
      <c r="G817" s="394" t="s">
        <v>7234</v>
      </c>
      <c r="H817" s="394" t="s">
        <v>7232</v>
      </c>
      <c r="I817" s="467">
        <v>1</v>
      </c>
      <c r="J817" s="471">
        <v>1.49</v>
      </c>
      <c r="K817" s="469">
        <v>1</v>
      </c>
      <c r="L817" s="384">
        <v>4</v>
      </c>
      <c r="M817" s="385" t="s">
        <v>9595</v>
      </c>
      <c r="N817" s="382" t="s">
        <v>9806</v>
      </c>
      <c r="O817" s="383">
        <v>1</v>
      </c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  <c r="AA817" s="387"/>
      <c r="AB817" s="387"/>
      <c r="AC817" s="387"/>
      <c r="AD817" s="387"/>
    </row>
    <row r="818" spans="1:30" ht="16.2" thickBot="1" x14ac:dyDescent="0.35">
      <c r="A818" s="351" t="s">
        <v>8403</v>
      </c>
      <c r="B818" s="413" t="s">
        <v>7171</v>
      </c>
      <c r="C818" s="365" t="s">
        <v>6129</v>
      </c>
      <c r="D818" s="366" t="s">
        <v>6126</v>
      </c>
      <c r="E818" s="394" t="s">
        <v>4139</v>
      </c>
      <c r="F818" s="394" t="s">
        <v>7230</v>
      </c>
      <c r="G818" s="394" t="s">
        <v>7233</v>
      </c>
      <c r="H818" s="394" t="s">
        <v>7232</v>
      </c>
      <c r="I818" s="466">
        <v>300</v>
      </c>
      <c r="J818" s="471">
        <v>0.49</v>
      </c>
      <c r="K818" s="469">
        <v>1</v>
      </c>
      <c r="L818" s="384">
        <v>4</v>
      </c>
      <c r="M818" s="385" t="s">
        <v>8482</v>
      </c>
      <c r="N818" s="382" t="s">
        <v>9783</v>
      </c>
      <c r="O818" s="386">
        <v>300</v>
      </c>
      <c r="P818" s="387"/>
      <c r="Q818" s="387"/>
      <c r="R818" s="387"/>
      <c r="S818" s="387"/>
      <c r="T818" s="387"/>
      <c r="U818" s="387"/>
      <c r="V818" s="387"/>
      <c r="W818" s="387"/>
      <c r="X818" s="387"/>
      <c r="Y818" s="387"/>
      <c r="Z818" s="387"/>
      <c r="AA818" s="387"/>
      <c r="AB818" s="387"/>
      <c r="AC818" s="387"/>
      <c r="AD818" s="387"/>
    </row>
    <row r="819" spans="1:30" ht="16.2" thickBot="1" x14ac:dyDescent="0.35">
      <c r="A819" s="351" t="s">
        <v>8423</v>
      </c>
      <c r="B819" s="408" t="s">
        <v>9566</v>
      </c>
      <c r="C819" s="365" t="s">
        <v>6129</v>
      </c>
      <c r="D819" s="366" t="s">
        <v>6126</v>
      </c>
      <c r="E819" s="394" t="s">
        <v>4139</v>
      </c>
      <c r="F819" s="394" t="s">
        <v>7230</v>
      </c>
      <c r="G819" s="394" t="s">
        <v>7233</v>
      </c>
      <c r="H819" s="394" t="s">
        <v>7232</v>
      </c>
      <c r="I819" s="466">
        <v>300</v>
      </c>
      <c r="J819" s="471">
        <v>0.49</v>
      </c>
      <c r="K819" s="469">
        <v>1</v>
      </c>
      <c r="L819" s="384">
        <v>4</v>
      </c>
      <c r="M819" s="385" t="s">
        <v>9596</v>
      </c>
      <c r="N819" s="382" t="s">
        <v>9783</v>
      </c>
      <c r="O819" s="386">
        <v>300</v>
      </c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  <c r="AA819" s="387"/>
      <c r="AB819" s="387"/>
      <c r="AC819" s="387"/>
      <c r="AD819" s="387"/>
    </row>
    <row r="820" spans="1:30" ht="16.2" thickBot="1" x14ac:dyDescent="0.35">
      <c r="A820" s="351" t="s">
        <v>8483</v>
      </c>
      <c r="B820" s="419" t="s">
        <v>6075</v>
      </c>
      <c r="C820" s="365" t="s">
        <v>6129</v>
      </c>
      <c r="D820" s="366" t="s">
        <v>6126</v>
      </c>
      <c r="E820" s="394" t="s">
        <v>4139</v>
      </c>
      <c r="F820" s="394" t="s">
        <v>7230</v>
      </c>
      <c r="G820" s="394" t="s">
        <v>7234</v>
      </c>
      <c r="H820" s="394" t="s">
        <v>7232</v>
      </c>
      <c r="I820" s="466">
        <v>300</v>
      </c>
      <c r="J820" s="471">
        <v>0.49</v>
      </c>
      <c r="K820" s="469">
        <v>1</v>
      </c>
      <c r="L820" s="384">
        <v>5</v>
      </c>
      <c r="M820" s="385" t="s">
        <v>8484</v>
      </c>
      <c r="N820" s="382" t="s">
        <v>9783</v>
      </c>
      <c r="O820" s="386">
        <v>300</v>
      </c>
      <c r="P820" s="387"/>
      <c r="Q820" s="387"/>
      <c r="R820" s="387"/>
      <c r="S820" s="387"/>
      <c r="T820" s="387"/>
      <c r="U820" s="387"/>
      <c r="V820" s="387"/>
      <c r="W820" s="387"/>
      <c r="X820" s="387"/>
      <c r="Y820" s="387"/>
      <c r="Z820" s="387"/>
      <c r="AA820" s="387"/>
      <c r="AB820" s="387"/>
      <c r="AC820" s="387"/>
      <c r="AD820" s="387"/>
    </row>
    <row r="821" spans="1:30" ht="16.2" thickBot="1" x14ac:dyDescent="0.35">
      <c r="A821" s="351" t="s">
        <v>8485</v>
      </c>
      <c r="B821" s="438" t="s">
        <v>6061</v>
      </c>
      <c r="C821" s="365" t="s">
        <v>6129</v>
      </c>
      <c r="D821" s="345" t="s">
        <v>6128</v>
      </c>
      <c r="E821" s="394" t="s">
        <v>4139</v>
      </c>
      <c r="F821" s="394" t="s">
        <v>7230</v>
      </c>
      <c r="G821" s="394" t="s">
        <v>7233</v>
      </c>
      <c r="H821" s="394" t="s">
        <v>7232</v>
      </c>
      <c r="I821" s="467">
        <v>1</v>
      </c>
      <c r="J821" s="471">
        <v>1.49</v>
      </c>
      <c r="K821" s="469">
        <v>1</v>
      </c>
      <c r="L821" s="384">
        <v>5</v>
      </c>
      <c r="M821" s="385" t="s">
        <v>8486</v>
      </c>
      <c r="N821" s="382" t="s">
        <v>9806</v>
      </c>
      <c r="O821" s="383">
        <v>1</v>
      </c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  <c r="AA821" s="387"/>
      <c r="AB821" s="387"/>
      <c r="AC821" s="387"/>
      <c r="AD821" s="387"/>
    </row>
    <row r="822" spans="1:30" ht="16.2" thickBot="1" x14ac:dyDescent="0.35">
      <c r="A822" s="351" t="s">
        <v>8487</v>
      </c>
      <c r="B822" s="407" t="s">
        <v>1101</v>
      </c>
      <c r="C822" s="365" t="s">
        <v>6129</v>
      </c>
      <c r="D822" s="366" t="s">
        <v>6126</v>
      </c>
      <c r="E822" s="394" t="s">
        <v>4139</v>
      </c>
      <c r="F822" s="394" t="s">
        <v>7230</v>
      </c>
      <c r="G822" s="394" t="s">
        <v>7234</v>
      </c>
      <c r="H822" s="394" t="s">
        <v>7232</v>
      </c>
      <c r="I822" s="466">
        <v>300</v>
      </c>
      <c r="J822" s="471">
        <v>0.49</v>
      </c>
      <c r="K822" s="469">
        <v>1</v>
      </c>
      <c r="L822" s="384">
        <v>5</v>
      </c>
      <c r="M822" s="385" t="s">
        <v>8488</v>
      </c>
      <c r="N822" s="382" t="s">
        <v>9783</v>
      </c>
      <c r="O822" s="386">
        <v>300</v>
      </c>
      <c r="P822" s="387"/>
      <c r="Q822" s="387"/>
      <c r="R822" s="387"/>
      <c r="S822" s="387"/>
      <c r="T822" s="387"/>
      <c r="U822" s="387"/>
      <c r="V822" s="387"/>
      <c r="W822" s="387"/>
      <c r="X822" s="387"/>
      <c r="Y822" s="387"/>
      <c r="Z822" s="387"/>
      <c r="AA822" s="387"/>
      <c r="AB822" s="387"/>
      <c r="AC822" s="387"/>
      <c r="AD822" s="387"/>
    </row>
    <row r="823" spans="1:30" ht="16.2" thickBot="1" x14ac:dyDescent="0.35">
      <c r="A823" s="351" t="s">
        <v>8489</v>
      </c>
      <c r="B823" s="431" t="s">
        <v>6069</v>
      </c>
      <c r="C823" s="365" t="s">
        <v>6129</v>
      </c>
      <c r="D823" s="345" t="s">
        <v>6128</v>
      </c>
      <c r="E823" s="394" t="s">
        <v>4139</v>
      </c>
      <c r="F823" s="394" t="s">
        <v>7230</v>
      </c>
      <c r="G823" s="394" t="s">
        <v>7234</v>
      </c>
      <c r="H823" s="394" t="s">
        <v>7232</v>
      </c>
      <c r="I823" s="466">
        <v>700</v>
      </c>
      <c r="J823" s="471">
        <v>0.99</v>
      </c>
      <c r="K823" s="469">
        <v>1</v>
      </c>
      <c r="L823" s="384">
        <v>5</v>
      </c>
      <c r="M823" s="385" t="s">
        <v>8490</v>
      </c>
      <c r="N823" s="382" t="s">
        <v>9798</v>
      </c>
      <c r="O823" s="386">
        <v>700</v>
      </c>
      <c r="P823" s="387"/>
      <c r="Q823" s="387"/>
      <c r="R823" s="387"/>
      <c r="S823" s="387"/>
      <c r="T823" s="387"/>
      <c r="U823" s="387"/>
      <c r="V823" s="387"/>
      <c r="W823" s="387"/>
      <c r="X823" s="387"/>
      <c r="Y823" s="387"/>
      <c r="Z823" s="387"/>
      <c r="AA823" s="387"/>
      <c r="AB823" s="387"/>
      <c r="AC823" s="387"/>
      <c r="AD823" s="387"/>
    </row>
    <row r="824" spans="1:30" ht="16.2" thickBot="1" x14ac:dyDescent="0.35">
      <c r="A824" s="351" t="s">
        <v>8491</v>
      </c>
      <c r="B824" s="422" t="s">
        <v>1106</v>
      </c>
      <c r="C824" s="365" t="s">
        <v>6129</v>
      </c>
      <c r="D824" s="366" t="s">
        <v>6126</v>
      </c>
      <c r="E824" s="394" t="s">
        <v>4139</v>
      </c>
      <c r="F824" s="394" t="s">
        <v>7230</v>
      </c>
      <c r="G824" s="394" t="s">
        <v>7234</v>
      </c>
      <c r="H824" s="394" t="s">
        <v>7232</v>
      </c>
      <c r="I824" s="466">
        <v>700</v>
      </c>
      <c r="J824" s="471">
        <v>0.99</v>
      </c>
      <c r="K824" s="469">
        <v>2</v>
      </c>
      <c r="L824" s="384">
        <v>5</v>
      </c>
      <c r="M824" s="385" t="s">
        <v>8492</v>
      </c>
      <c r="N824" s="382" t="s">
        <v>9801</v>
      </c>
      <c r="O824" s="383">
        <v>1.4</v>
      </c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  <c r="AA824" s="387"/>
      <c r="AB824" s="387"/>
      <c r="AC824" s="387"/>
      <c r="AD824" s="387"/>
    </row>
    <row r="825" spans="1:30" ht="16.2" thickBot="1" x14ac:dyDescent="0.35">
      <c r="A825" s="351" t="s">
        <v>8493</v>
      </c>
      <c r="B825" s="398" t="s">
        <v>6082</v>
      </c>
      <c r="C825" s="365" t="s">
        <v>6129</v>
      </c>
      <c r="D825" s="345" t="s">
        <v>6128</v>
      </c>
      <c r="E825" s="394" t="s">
        <v>4139</v>
      </c>
      <c r="F825" s="394" t="s">
        <v>7230</v>
      </c>
      <c r="G825" s="394" t="s">
        <v>7234</v>
      </c>
      <c r="H825" s="394" t="s">
        <v>7232</v>
      </c>
      <c r="I825" s="466">
        <v>700</v>
      </c>
      <c r="J825" s="471">
        <v>0.99</v>
      </c>
      <c r="K825" s="469">
        <v>1</v>
      </c>
      <c r="L825" s="384">
        <v>5</v>
      </c>
      <c r="M825" s="385" t="s">
        <v>8494</v>
      </c>
      <c r="N825" s="382" t="s">
        <v>9798</v>
      </c>
      <c r="O825" s="386">
        <v>700</v>
      </c>
      <c r="P825" s="387"/>
      <c r="Q825" s="387"/>
      <c r="R825" s="387"/>
      <c r="S825" s="387"/>
      <c r="T825" s="387"/>
      <c r="U825" s="387"/>
      <c r="V825" s="387"/>
      <c r="W825" s="387"/>
      <c r="X825" s="387"/>
      <c r="Y825" s="387"/>
      <c r="Z825" s="387"/>
      <c r="AA825" s="387"/>
      <c r="AB825" s="387"/>
      <c r="AC825" s="387"/>
      <c r="AD825" s="387"/>
    </row>
    <row r="826" spans="1:30" ht="16.2" thickBot="1" x14ac:dyDescent="0.35">
      <c r="A826" s="351" t="s">
        <v>8495</v>
      </c>
      <c r="B826" s="398" t="s">
        <v>6082</v>
      </c>
      <c r="C826" s="365" t="s">
        <v>6129</v>
      </c>
      <c r="D826" s="366" t="s">
        <v>6126</v>
      </c>
      <c r="E826" s="394" t="s">
        <v>4139</v>
      </c>
      <c r="F826" s="394" t="s">
        <v>7230</v>
      </c>
      <c r="G826" s="394" t="s">
        <v>7233</v>
      </c>
      <c r="H826" s="394" t="s">
        <v>7232</v>
      </c>
      <c r="I826" s="466">
        <v>500</v>
      </c>
      <c r="J826" s="471">
        <v>0.75</v>
      </c>
      <c r="K826" s="469">
        <v>1</v>
      </c>
      <c r="L826" s="384">
        <v>5</v>
      </c>
      <c r="M826" s="385" t="s">
        <v>8496</v>
      </c>
      <c r="N826" s="382" t="s">
        <v>9800</v>
      </c>
      <c r="O826" s="386">
        <v>500</v>
      </c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  <c r="AA826" s="387"/>
      <c r="AB826" s="387"/>
      <c r="AC826" s="387"/>
      <c r="AD826" s="387"/>
    </row>
    <row r="827" spans="1:30" ht="16.2" thickBot="1" x14ac:dyDescent="0.35">
      <c r="A827" s="351" t="s">
        <v>8497</v>
      </c>
      <c r="B827" s="398" t="s">
        <v>6082</v>
      </c>
      <c r="C827" s="365" t="s">
        <v>6129</v>
      </c>
      <c r="D827" s="366" t="s">
        <v>6126</v>
      </c>
      <c r="E827" s="394" t="s">
        <v>4139</v>
      </c>
      <c r="F827" s="394" t="s">
        <v>7230</v>
      </c>
      <c r="G827" s="394" t="s">
        <v>7233</v>
      </c>
      <c r="H827" s="394" t="s">
        <v>7232</v>
      </c>
      <c r="I827" s="466">
        <v>700</v>
      </c>
      <c r="J827" s="471">
        <v>0.99</v>
      </c>
      <c r="K827" s="469">
        <v>1</v>
      </c>
      <c r="L827" s="384">
        <v>5</v>
      </c>
      <c r="M827" s="385" t="s">
        <v>8498</v>
      </c>
      <c r="N827" s="382" t="s">
        <v>9798</v>
      </c>
      <c r="O827" s="386">
        <v>700</v>
      </c>
      <c r="P827" s="387"/>
      <c r="Q827" s="387"/>
      <c r="R827" s="387"/>
      <c r="S827" s="387"/>
      <c r="T827" s="387"/>
      <c r="U827" s="387"/>
      <c r="V827" s="387"/>
      <c r="W827" s="387"/>
      <c r="X827" s="387"/>
      <c r="Y827" s="387"/>
      <c r="Z827" s="387"/>
      <c r="AA827" s="387"/>
      <c r="AB827" s="387"/>
      <c r="AC827" s="387"/>
      <c r="AD827" s="387"/>
    </row>
    <row r="828" spans="1:30" ht="16.2" thickBot="1" x14ac:dyDescent="0.35">
      <c r="A828" s="351" t="s">
        <v>8497</v>
      </c>
      <c r="B828" s="398" t="s">
        <v>6082</v>
      </c>
      <c r="C828" s="365" t="s">
        <v>6129</v>
      </c>
      <c r="D828" s="366" t="s">
        <v>6126</v>
      </c>
      <c r="E828" s="394" t="s">
        <v>4139</v>
      </c>
      <c r="F828" s="394" t="s">
        <v>7230</v>
      </c>
      <c r="G828" s="394" t="s">
        <v>7234</v>
      </c>
      <c r="H828" s="394" t="s">
        <v>7232</v>
      </c>
      <c r="I828" s="466">
        <v>700</v>
      </c>
      <c r="J828" s="471">
        <v>0.99</v>
      </c>
      <c r="K828" s="469">
        <v>1</v>
      </c>
      <c r="L828" s="384">
        <v>5</v>
      </c>
      <c r="M828" s="385" t="s">
        <v>8498</v>
      </c>
      <c r="N828" s="382" t="s">
        <v>9798</v>
      </c>
      <c r="O828" s="386">
        <v>700</v>
      </c>
      <c r="P828" s="387"/>
      <c r="Q828" s="387"/>
      <c r="R828" s="387"/>
      <c r="S828" s="387"/>
      <c r="T828" s="387"/>
      <c r="U828" s="387"/>
      <c r="V828" s="387"/>
      <c r="W828" s="387"/>
      <c r="X828" s="387"/>
      <c r="Y828" s="387"/>
      <c r="Z828" s="387"/>
      <c r="AA828" s="387"/>
      <c r="AB828" s="387"/>
      <c r="AC828" s="387"/>
      <c r="AD828" s="387"/>
    </row>
    <row r="829" spans="1:30" ht="16.2" thickBot="1" x14ac:dyDescent="0.35">
      <c r="A829" s="351" t="s">
        <v>8499</v>
      </c>
      <c r="B829" s="393" t="s">
        <v>6067</v>
      </c>
      <c r="C829" s="365" t="s">
        <v>6129</v>
      </c>
      <c r="D829" s="366" t="s">
        <v>6126</v>
      </c>
      <c r="E829" s="394" t="s">
        <v>4139</v>
      </c>
      <c r="F829" s="394" t="s">
        <v>7230</v>
      </c>
      <c r="G829" s="394" t="s">
        <v>7234</v>
      </c>
      <c r="H829" s="394" t="s">
        <v>7232</v>
      </c>
      <c r="I829" s="466">
        <v>300</v>
      </c>
      <c r="J829" s="471">
        <v>0.49</v>
      </c>
      <c r="K829" s="469">
        <v>3</v>
      </c>
      <c r="L829" s="384">
        <v>5</v>
      </c>
      <c r="M829" s="385" t="s">
        <v>8500</v>
      </c>
      <c r="N829" s="382" t="s">
        <v>9784</v>
      </c>
      <c r="O829" s="386">
        <v>900</v>
      </c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  <c r="AA829" s="387"/>
      <c r="AB829" s="387"/>
      <c r="AC829" s="387"/>
      <c r="AD829" s="387"/>
    </row>
    <row r="830" spans="1:30" ht="16.2" thickBot="1" x14ac:dyDescent="0.35">
      <c r="A830" s="351" t="s">
        <v>8501</v>
      </c>
      <c r="B830" s="414" t="s">
        <v>1119</v>
      </c>
      <c r="C830" s="365" t="s">
        <v>6129</v>
      </c>
      <c r="D830" s="366" t="s">
        <v>6126</v>
      </c>
      <c r="E830" s="394" t="s">
        <v>4139</v>
      </c>
      <c r="F830" s="394" t="s">
        <v>7230</v>
      </c>
      <c r="G830" s="394" t="s">
        <v>7233</v>
      </c>
      <c r="H830" s="394" t="s">
        <v>7232</v>
      </c>
      <c r="I830" s="466">
        <v>300</v>
      </c>
      <c r="J830" s="471">
        <v>0.49</v>
      </c>
      <c r="K830" s="469">
        <v>1</v>
      </c>
      <c r="L830" s="384">
        <v>5</v>
      </c>
      <c r="M830" s="385" t="s">
        <v>8502</v>
      </c>
      <c r="N830" s="382" t="s">
        <v>9783</v>
      </c>
      <c r="O830" s="386">
        <v>300</v>
      </c>
      <c r="P830" s="387"/>
      <c r="Q830" s="387"/>
      <c r="R830" s="387"/>
      <c r="S830" s="387"/>
      <c r="T830" s="387"/>
      <c r="U830" s="387"/>
      <c r="V830" s="387"/>
      <c r="W830" s="387"/>
      <c r="X830" s="387"/>
      <c r="Y830" s="387"/>
      <c r="Z830" s="387"/>
      <c r="AA830" s="387"/>
      <c r="AB830" s="387"/>
      <c r="AC830" s="387"/>
      <c r="AD830" s="387"/>
    </row>
    <row r="831" spans="1:30" ht="16.2" thickBot="1" x14ac:dyDescent="0.35">
      <c r="A831" s="351" t="s">
        <v>8487</v>
      </c>
      <c r="B831" s="365" t="s">
        <v>7483</v>
      </c>
      <c r="C831" s="365" t="s">
        <v>6129</v>
      </c>
      <c r="D831" s="366" t="s">
        <v>6126</v>
      </c>
      <c r="E831" s="394" t="s">
        <v>4139</v>
      </c>
      <c r="F831" s="394" t="s">
        <v>7230</v>
      </c>
      <c r="G831" s="394" t="s">
        <v>7233</v>
      </c>
      <c r="H831" s="394" t="s">
        <v>7232</v>
      </c>
      <c r="I831" s="466">
        <v>500</v>
      </c>
      <c r="J831" s="471">
        <v>0.75</v>
      </c>
      <c r="K831" s="469">
        <v>1</v>
      </c>
      <c r="L831" s="384">
        <v>5</v>
      </c>
      <c r="M831" s="385" t="s">
        <v>8503</v>
      </c>
      <c r="N831" s="382" t="s">
        <v>9800</v>
      </c>
      <c r="O831" s="386">
        <v>500</v>
      </c>
      <c r="P831" s="387"/>
      <c r="Q831" s="387"/>
      <c r="R831" s="387"/>
      <c r="S831" s="387"/>
      <c r="T831" s="387"/>
      <c r="U831" s="387"/>
      <c r="V831" s="387"/>
      <c r="W831" s="387"/>
      <c r="X831" s="387"/>
      <c r="Y831" s="387"/>
      <c r="Z831" s="387"/>
      <c r="AA831" s="387"/>
      <c r="AB831" s="387"/>
      <c r="AC831" s="387"/>
      <c r="AD831" s="387"/>
    </row>
    <row r="832" spans="1:30" ht="16.2" thickBot="1" x14ac:dyDescent="0.35">
      <c r="A832" s="351" t="s">
        <v>8504</v>
      </c>
      <c r="B832" s="416" t="s">
        <v>6064</v>
      </c>
      <c r="C832" s="365" t="s">
        <v>6129</v>
      </c>
      <c r="D832" s="366" t="s">
        <v>6126</v>
      </c>
      <c r="E832" s="394" t="s">
        <v>4139</v>
      </c>
      <c r="F832" s="394" t="s">
        <v>7230</v>
      </c>
      <c r="G832" s="394" t="s">
        <v>7233</v>
      </c>
      <c r="H832" s="394" t="s">
        <v>7232</v>
      </c>
      <c r="I832" s="466">
        <v>300</v>
      </c>
      <c r="J832" s="471">
        <v>0.49</v>
      </c>
      <c r="K832" s="469">
        <v>3</v>
      </c>
      <c r="L832" s="384">
        <v>5</v>
      </c>
      <c r="M832" s="385" t="s">
        <v>8505</v>
      </c>
      <c r="N832" s="382" t="s">
        <v>9784</v>
      </c>
      <c r="O832" s="386">
        <v>900</v>
      </c>
      <c r="P832" s="387"/>
      <c r="Q832" s="387"/>
      <c r="R832" s="387"/>
      <c r="S832" s="387"/>
      <c r="T832" s="387"/>
      <c r="U832" s="387"/>
      <c r="V832" s="387"/>
      <c r="W832" s="387"/>
      <c r="X832" s="387"/>
      <c r="Y832" s="387"/>
      <c r="Z832" s="387"/>
      <c r="AA832" s="387"/>
      <c r="AB832" s="387"/>
      <c r="AC832" s="387"/>
      <c r="AD832" s="387"/>
    </row>
    <row r="833" spans="1:30" ht="16.2" thickBot="1" x14ac:dyDescent="0.35">
      <c r="A833" s="351" t="s">
        <v>8506</v>
      </c>
      <c r="B833" s="416" t="s">
        <v>6064</v>
      </c>
      <c r="C833" s="365" t="s">
        <v>6129</v>
      </c>
      <c r="D833" s="366" t="s">
        <v>6126</v>
      </c>
      <c r="E833" s="394" t="s">
        <v>4139</v>
      </c>
      <c r="F833" s="394" t="s">
        <v>7230</v>
      </c>
      <c r="G833" s="394" t="s">
        <v>7233</v>
      </c>
      <c r="H833" s="394" t="s">
        <v>7232</v>
      </c>
      <c r="I833" s="466">
        <v>300</v>
      </c>
      <c r="J833" s="471">
        <v>0.49</v>
      </c>
      <c r="K833" s="469">
        <v>1</v>
      </c>
      <c r="L833" s="384">
        <v>5</v>
      </c>
      <c r="M833" s="385" t="s">
        <v>8507</v>
      </c>
      <c r="N833" s="382" t="s">
        <v>9783</v>
      </c>
      <c r="O833" s="386">
        <v>300</v>
      </c>
      <c r="P833" s="387"/>
      <c r="Q833" s="387"/>
      <c r="R833" s="387"/>
      <c r="S833" s="387"/>
      <c r="T833" s="387"/>
      <c r="U833" s="387"/>
      <c r="V833" s="387"/>
      <c r="W833" s="387"/>
      <c r="X833" s="387"/>
      <c r="Y833" s="387"/>
      <c r="Z833" s="387"/>
      <c r="AA833" s="387"/>
      <c r="AB833" s="387"/>
      <c r="AC833" s="387"/>
      <c r="AD833" s="387"/>
    </row>
    <row r="834" spans="1:30" ht="16.2" thickBot="1" x14ac:dyDescent="0.35">
      <c r="A834" s="351" t="s">
        <v>8483</v>
      </c>
      <c r="B834" s="418" t="s">
        <v>6873</v>
      </c>
      <c r="C834" s="365" t="s">
        <v>6129</v>
      </c>
      <c r="D834" s="366" t="s">
        <v>6126</v>
      </c>
      <c r="E834" s="394" t="s">
        <v>4139</v>
      </c>
      <c r="F834" s="394" t="s">
        <v>7230</v>
      </c>
      <c r="G834" s="394" t="s">
        <v>7233</v>
      </c>
      <c r="H834" s="394" t="s">
        <v>7232</v>
      </c>
      <c r="I834" s="466">
        <v>300</v>
      </c>
      <c r="J834" s="471">
        <v>0.49</v>
      </c>
      <c r="K834" s="469">
        <v>2</v>
      </c>
      <c r="L834" s="384">
        <v>5</v>
      </c>
      <c r="M834" s="385" t="s">
        <v>8508</v>
      </c>
      <c r="N834" s="382" t="s">
        <v>9790</v>
      </c>
      <c r="O834" s="386">
        <v>600</v>
      </c>
      <c r="P834" s="387"/>
      <c r="Q834" s="387"/>
      <c r="R834" s="387"/>
      <c r="S834" s="387"/>
      <c r="T834" s="387"/>
      <c r="U834" s="387"/>
      <c r="V834" s="387"/>
      <c r="W834" s="387"/>
      <c r="X834" s="387"/>
      <c r="Y834" s="387"/>
      <c r="Z834" s="387"/>
      <c r="AA834" s="387"/>
      <c r="AB834" s="387"/>
      <c r="AC834" s="387"/>
      <c r="AD834" s="387"/>
    </row>
    <row r="835" spans="1:30" ht="16.2" thickBot="1" x14ac:dyDescent="0.35">
      <c r="A835" s="351" t="s">
        <v>8509</v>
      </c>
      <c r="B835" s="432" t="s">
        <v>6872</v>
      </c>
      <c r="C835" s="365" t="s">
        <v>6129</v>
      </c>
      <c r="D835" s="366" t="s">
        <v>6126</v>
      </c>
      <c r="E835" s="394" t="s">
        <v>4139</v>
      </c>
      <c r="F835" s="394" t="s">
        <v>7230</v>
      </c>
      <c r="G835" s="394" t="s">
        <v>7233</v>
      </c>
      <c r="H835" s="394" t="s">
        <v>7232</v>
      </c>
      <c r="I835" s="466">
        <v>300</v>
      </c>
      <c r="J835" s="471">
        <v>0.49</v>
      </c>
      <c r="K835" s="469">
        <v>2</v>
      </c>
      <c r="L835" s="384">
        <v>5</v>
      </c>
      <c r="M835" s="385" t="s">
        <v>8510</v>
      </c>
      <c r="N835" s="382" t="s">
        <v>9790</v>
      </c>
      <c r="O835" s="386">
        <v>600</v>
      </c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  <c r="AA835" s="387"/>
      <c r="AB835" s="387"/>
      <c r="AC835" s="387"/>
      <c r="AD835" s="387"/>
    </row>
    <row r="836" spans="1:30" ht="16.2" thickBot="1" x14ac:dyDescent="0.35">
      <c r="A836" s="351" t="s">
        <v>593</v>
      </c>
      <c r="B836" s="408" t="s">
        <v>1134</v>
      </c>
      <c r="C836" s="365" t="s">
        <v>6129</v>
      </c>
      <c r="D836" s="366" t="s">
        <v>6126</v>
      </c>
      <c r="E836" s="394" t="s">
        <v>4139</v>
      </c>
      <c r="F836" s="394" t="s">
        <v>7230</v>
      </c>
      <c r="G836" s="394" t="s">
        <v>7233</v>
      </c>
      <c r="H836" s="394" t="s">
        <v>7232</v>
      </c>
      <c r="I836" s="466">
        <v>300</v>
      </c>
      <c r="J836" s="471">
        <v>0.49</v>
      </c>
      <c r="K836" s="469">
        <v>2</v>
      </c>
      <c r="L836" s="384">
        <v>5</v>
      </c>
      <c r="M836" s="385" t="s">
        <v>8511</v>
      </c>
      <c r="N836" s="382" t="s">
        <v>9790</v>
      </c>
      <c r="O836" s="386">
        <v>600</v>
      </c>
      <c r="P836" s="387"/>
      <c r="Q836" s="387"/>
      <c r="R836" s="387"/>
      <c r="S836" s="387"/>
      <c r="T836" s="387"/>
      <c r="U836" s="387"/>
      <c r="V836" s="387"/>
      <c r="W836" s="387"/>
      <c r="X836" s="387"/>
      <c r="Y836" s="387"/>
      <c r="Z836" s="387"/>
      <c r="AA836" s="387"/>
      <c r="AB836" s="387"/>
      <c r="AC836" s="387"/>
      <c r="AD836" s="387"/>
    </row>
    <row r="837" spans="1:30" ht="16.2" thickBot="1" x14ac:dyDescent="0.35">
      <c r="A837" s="351" t="s">
        <v>593</v>
      </c>
      <c r="B837" s="408" t="s">
        <v>1134</v>
      </c>
      <c r="C837" s="365" t="s">
        <v>6129</v>
      </c>
      <c r="D837" s="366" t="s">
        <v>6126</v>
      </c>
      <c r="E837" s="394" t="s">
        <v>4139</v>
      </c>
      <c r="F837" s="394" t="s">
        <v>7230</v>
      </c>
      <c r="G837" s="394" t="s">
        <v>7234</v>
      </c>
      <c r="H837" s="394" t="s">
        <v>7232</v>
      </c>
      <c r="I837" s="466">
        <v>300</v>
      </c>
      <c r="J837" s="471">
        <v>0.49</v>
      </c>
      <c r="K837" s="469">
        <v>2</v>
      </c>
      <c r="L837" s="384">
        <v>5</v>
      </c>
      <c r="M837" s="385" t="s">
        <v>8511</v>
      </c>
      <c r="N837" s="382" t="s">
        <v>9790</v>
      </c>
      <c r="O837" s="386">
        <v>600</v>
      </c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  <c r="AA837" s="387"/>
      <c r="AB837" s="387"/>
      <c r="AC837" s="387"/>
      <c r="AD837" s="387"/>
    </row>
    <row r="838" spans="1:30" ht="16.2" thickBot="1" x14ac:dyDescent="0.35">
      <c r="A838" s="351" t="s">
        <v>8512</v>
      </c>
      <c r="B838" s="408" t="s">
        <v>1134</v>
      </c>
      <c r="C838" s="365" t="s">
        <v>6129</v>
      </c>
      <c r="D838" s="366" t="s">
        <v>6126</v>
      </c>
      <c r="E838" s="394" t="s">
        <v>4139</v>
      </c>
      <c r="F838" s="394" t="s">
        <v>7230</v>
      </c>
      <c r="G838" s="394" t="s">
        <v>7233</v>
      </c>
      <c r="H838" s="394" t="s">
        <v>7232</v>
      </c>
      <c r="I838" s="466">
        <v>300</v>
      </c>
      <c r="J838" s="471">
        <v>0.49</v>
      </c>
      <c r="K838" s="469">
        <v>2</v>
      </c>
      <c r="L838" s="384">
        <v>5</v>
      </c>
      <c r="M838" s="385" t="s">
        <v>8513</v>
      </c>
      <c r="N838" s="382" t="s">
        <v>9790</v>
      </c>
      <c r="O838" s="386">
        <v>600</v>
      </c>
      <c r="P838" s="387"/>
      <c r="Q838" s="387"/>
      <c r="R838" s="387"/>
      <c r="S838" s="387"/>
      <c r="T838" s="387"/>
      <c r="U838" s="387"/>
      <c r="V838" s="387"/>
      <c r="W838" s="387"/>
      <c r="X838" s="387"/>
      <c r="Y838" s="387"/>
      <c r="Z838" s="387"/>
      <c r="AA838" s="387"/>
      <c r="AB838" s="387"/>
      <c r="AC838" s="387"/>
      <c r="AD838" s="387"/>
    </row>
    <row r="839" spans="1:30" ht="16.2" thickBot="1" x14ac:dyDescent="0.35">
      <c r="A839" s="351" t="s">
        <v>8512</v>
      </c>
      <c r="B839" s="408" t="s">
        <v>1134</v>
      </c>
      <c r="C839" s="365" t="s">
        <v>6129</v>
      </c>
      <c r="D839" s="366" t="s">
        <v>6126</v>
      </c>
      <c r="E839" s="394" t="s">
        <v>4139</v>
      </c>
      <c r="F839" s="394" t="s">
        <v>7230</v>
      </c>
      <c r="G839" s="394" t="s">
        <v>7234</v>
      </c>
      <c r="H839" s="394" t="s">
        <v>7232</v>
      </c>
      <c r="I839" s="466">
        <v>300</v>
      </c>
      <c r="J839" s="471">
        <v>0.49</v>
      </c>
      <c r="K839" s="469">
        <v>1</v>
      </c>
      <c r="L839" s="384">
        <v>5</v>
      </c>
      <c r="M839" s="385" t="s">
        <v>9597</v>
      </c>
      <c r="N839" s="382" t="s">
        <v>9783</v>
      </c>
      <c r="O839" s="386">
        <v>300</v>
      </c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  <c r="AA839" s="387"/>
      <c r="AB839" s="387"/>
      <c r="AC839" s="387"/>
      <c r="AD839" s="387"/>
    </row>
    <row r="840" spans="1:30" ht="16.2" thickBot="1" x14ac:dyDescent="0.35">
      <c r="A840" s="351" t="s">
        <v>8514</v>
      </c>
      <c r="B840" s="400" t="s">
        <v>6093</v>
      </c>
      <c r="C840" s="365" t="s">
        <v>6129</v>
      </c>
      <c r="D840" s="366" t="s">
        <v>6126</v>
      </c>
      <c r="E840" s="394" t="s">
        <v>4139</v>
      </c>
      <c r="F840" s="394" t="s">
        <v>7230</v>
      </c>
      <c r="G840" s="394" t="s">
        <v>7233</v>
      </c>
      <c r="H840" s="394" t="s">
        <v>7232</v>
      </c>
      <c r="I840" s="466">
        <v>300</v>
      </c>
      <c r="J840" s="471">
        <v>0.49</v>
      </c>
      <c r="K840" s="469">
        <v>2</v>
      </c>
      <c r="L840" s="384">
        <v>5</v>
      </c>
      <c r="M840" s="385" t="s">
        <v>8515</v>
      </c>
      <c r="N840" s="382" t="s">
        <v>9790</v>
      </c>
      <c r="O840" s="386">
        <v>600</v>
      </c>
      <c r="P840" s="387"/>
      <c r="Q840" s="387"/>
      <c r="R840" s="387"/>
      <c r="S840" s="387"/>
      <c r="T840" s="387"/>
      <c r="U840" s="387"/>
      <c r="V840" s="387"/>
      <c r="W840" s="387"/>
      <c r="X840" s="387"/>
      <c r="Y840" s="387"/>
      <c r="Z840" s="387"/>
      <c r="AA840" s="387"/>
      <c r="AB840" s="387"/>
      <c r="AC840" s="387"/>
      <c r="AD840" s="387"/>
    </row>
    <row r="841" spans="1:30" ht="16.2" thickBot="1" x14ac:dyDescent="0.35">
      <c r="A841" s="351" t="s">
        <v>8516</v>
      </c>
      <c r="B841" s="409" t="s">
        <v>6076</v>
      </c>
      <c r="C841" s="365" t="s">
        <v>6129</v>
      </c>
      <c r="D841" s="366" t="s">
        <v>6126</v>
      </c>
      <c r="E841" s="394" t="s">
        <v>4139</v>
      </c>
      <c r="F841" s="394" t="s">
        <v>7230</v>
      </c>
      <c r="G841" s="394" t="s">
        <v>7233</v>
      </c>
      <c r="H841" s="394" t="s">
        <v>7232</v>
      </c>
      <c r="I841" s="466">
        <v>300</v>
      </c>
      <c r="J841" s="471">
        <v>0.49</v>
      </c>
      <c r="K841" s="469">
        <v>2</v>
      </c>
      <c r="L841" s="384">
        <v>5</v>
      </c>
      <c r="M841" s="385" t="s">
        <v>8517</v>
      </c>
      <c r="N841" s="382" t="s">
        <v>9790</v>
      </c>
      <c r="O841" s="386">
        <v>600</v>
      </c>
      <c r="P841" s="387"/>
      <c r="Q841" s="387"/>
      <c r="R841" s="387"/>
      <c r="S841" s="387"/>
      <c r="T841" s="387"/>
      <c r="U841" s="387"/>
      <c r="V841" s="387"/>
      <c r="W841" s="387"/>
      <c r="X841" s="387"/>
      <c r="Y841" s="387"/>
      <c r="Z841" s="387"/>
      <c r="AA841" s="387"/>
      <c r="AB841" s="387"/>
      <c r="AC841" s="387"/>
      <c r="AD841" s="387"/>
    </row>
    <row r="842" spans="1:30" ht="16.2" thickBot="1" x14ac:dyDescent="0.35">
      <c r="A842" s="351" t="s">
        <v>8518</v>
      </c>
      <c r="B842" s="410" t="s">
        <v>6055</v>
      </c>
      <c r="C842" s="365" t="s">
        <v>6129</v>
      </c>
      <c r="D842" s="366" t="s">
        <v>6126</v>
      </c>
      <c r="E842" s="394" t="s">
        <v>4139</v>
      </c>
      <c r="F842" s="394" t="s">
        <v>7230</v>
      </c>
      <c r="G842" s="394" t="s">
        <v>7233</v>
      </c>
      <c r="H842" s="394" t="s">
        <v>7232</v>
      </c>
      <c r="I842" s="466">
        <v>300</v>
      </c>
      <c r="J842" s="471">
        <v>0.49</v>
      </c>
      <c r="K842" s="469">
        <v>1</v>
      </c>
      <c r="L842" s="384">
        <v>5</v>
      </c>
      <c r="M842" s="385" t="s">
        <v>8519</v>
      </c>
      <c r="N842" s="382" t="s">
        <v>9783</v>
      </c>
      <c r="O842" s="386">
        <v>300</v>
      </c>
      <c r="P842" s="387"/>
      <c r="Q842" s="387"/>
      <c r="R842" s="387"/>
      <c r="S842" s="387"/>
      <c r="T842" s="387"/>
      <c r="U842" s="387"/>
      <c r="V842" s="387"/>
      <c r="W842" s="387"/>
      <c r="X842" s="387"/>
      <c r="Y842" s="387"/>
      <c r="Z842" s="387"/>
      <c r="AA842" s="387"/>
      <c r="AB842" s="387"/>
      <c r="AC842" s="387"/>
      <c r="AD842" s="387"/>
    </row>
    <row r="843" spans="1:30" ht="16.2" thickBot="1" x14ac:dyDescent="0.35">
      <c r="A843" s="351" t="s">
        <v>8522</v>
      </c>
      <c r="B843" s="421" t="s">
        <v>7111</v>
      </c>
      <c r="C843" s="365" t="s">
        <v>6129</v>
      </c>
      <c r="D843" s="366" t="s">
        <v>6126</v>
      </c>
      <c r="E843" s="394" t="s">
        <v>4139</v>
      </c>
      <c r="F843" s="394" t="s">
        <v>9544</v>
      </c>
      <c r="G843" s="394" t="s">
        <v>7233</v>
      </c>
      <c r="H843" s="394" t="s">
        <v>7232</v>
      </c>
      <c r="I843" s="466">
        <v>500</v>
      </c>
      <c r="J843" s="471">
        <v>0.75</v>
      </c>
      <c r="K843" s="469">
        <v>1</v>
      </c>
      <c r="L843" s="384">
        <v>5</v>
      </c>
      <c r="M843" s="385" t="s">
        <v>8523</v>
      </c>
      <c r="N843" s="382" t="s">
        <v>9800</v>
      </c>
      <c r="O843" s="386">
        <v>500</v>
      </c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  <c r="AA843" s="387"/>
      <c r="AB843" s="387"/>
      <c r="AC843" s="387"/>
      <c r="AD843" s="387"/>
    </row>
    <row r="844" spans="1:30" ht="16.2" thickBot="1" x14ac:dyDescent="0.35">
      <c r="A844" s="351" t="s">
        <v>8524</v>
      </c>
      <c r="B844" s="401" t="s">
        <v>5945</v>
      </c>
      <c r="C844" s="365" t="s">
        <v>6129</v>
      </c>
      <c r="D844" s="366" t="s">
        <v>6126</v>
      </c>
      <c r="E844" s="394" t="s">
        <v>4139</v>
      </c>
      <c r="F844" s="394" t="s">
        <v>7230</v>
      </c>
      <c r="G844" s="394" t="s">
        <v>7234</v>
      </c>
      <c r="H844" s="394" t="s">
        <v>7232</v>
      </c>
      <c r="I844" s="466">
        <v>300</v>
      </c>
      <c r="J844" s="471">
        <v>0.49</v>
      </c>
      <c r="K844" s="469">
        <v>1</v>
      </c>
      <c r="L844" s="384">
        <v>5</v>
      </c>
      <c r="M844" s="385" t="s">
        <v>8525</v>
      </c>
      <c r="N844" s="382" t="s">
        <v>9783</v>
      </c>
      <c r="O844" s="386">
        <v>300</v>
      </c>
      <c r="P844" s="387"/>
      <c r="Q844" s="387"/>
      <c r="R844" s="387"/>
      <c r="S844" s="387"/>
      <c r="T844" s="387"/>
      <c r="U844" s="387"/>
      <c r="V844" s="387"/>
      <c r="W844" s="387"/>
      <c r="X844" s="387"/>
      <c r="Y844" s="387"/>
      <c r="Z844" s="387"/>
      <c r="AA844" s="387"/>
      <c r="AB844" s="387"/>
      <c r="AC844" s="387"/>
      <c r="AD844" s="387"/>
    </row>
    <row r="845" spans="1:30" ht="16.2" thickBot="1" x14ac:dyDescent="0.35">
      <c r="A845" s="351" t="s">
        <v>8526</v>
      </c>
      <c r="B845" s="401" t="s">
        <v>5945</v>
      </c>
      <c r="C845" s="365" t="s">
        <v>6129</v>
      </c>
      <c r="D845" s="345" t="s">
        <v>6128</v>
      </c>
      <c r="E845" s="394" t="s">
        <v>4139</v>
      </c>
      <c r="F845" s="394" t="s">
        <v>7230</v>
      </c>
      <c r="G845" s="394" t="s">
        <v>7234</v>
      </c>
      <c r="H845" s="394" t="s">
        <v>7232</v>
      </c>
      <c r="I845" s="466">
        <v>700</v>
      </c>
      <c r="J845" s="471">
        <v>0.99</v>
      </c>
      <c r="K845" s="469">
        <v>1</v>
      </c>
      <c r="L845" s="384">
        <v>5</v>
      </c>
      <c r="M845" s="385" t="s">
        <v>8527</v>
      </c>
      <c r="N845" s="382" t="s">
        <v>9798</v>
      </c>
      <c r="O845" s="386">
        <v>700</v>
      </c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  <c r="AA845" s="387"/>
      <c r="AB845" s="387"/>
      <c r="AC845" s="387"/>
      <c r="AD845" s="387"/>
    </row>
    <row r="846" spans="1:30" ht="16.2" thickBot="1" x14ac:dyDescent="0.35">
      <c r="A846" s="351" t="s">
        <v>8487</v>
      </c>
      <c r="B846" s="401" t="s">
        <v>5945</v>
      </c>
      <c r="C846" s="365" t="s">
        <v>6129</v>
      </c>
      <c r="D846" s="366" t="s">
        <v>6126</v>
      </c>
      <c r="E846" s="394" t="s">
        <v>4139</v>
      </c>
      <c r="F846" s="394" t="s">
        <v>7230</v>
      </c>
      <c r="G846" s="394" t="s">
        <v>7234</v>
      </c>
      <c r="H846" s="394" t="s">
        <v>7232</v>
      </c>
      <c r="I846" s="466">
        <v>300</v>
      </c>
      <c r="J846" s="471">
        <v>0.49</v>
      </c>
      <c r="K846" s="469">
        <v>1</v>
      </c>
      <c r="L846" s="384">
        <v>5</v>
      </c>
      <c r="M846" s="385" t="s">
        <v>8528</v>
      </c>
      <c r="N846" s="382" t="s">
        <v>9783</v>
      </c>
      <c r="O846" s="386">
        <v>300</v>
      </c>
      <c r="P846" s="387"/>
      <c r="Q846" s="387"/>
      <c r="R846" s="387"/>
      <c r="S846" s="387"/>
      <c r="T846" s="387"/>
      <c r="U846" s="387"/>
      <c r="V846" s="387"/>
      <c r="W846" s="387"/>
      <c r="X846" s="387"/>
      <c r="Y846" s="387"/>
      <c r="Z846" s="387"/>
      <c r="AA846" s="387"/>
      <c r="AB846" s="387"/>
      <c r="AC846" s="387"/>
      <c r="AD846" s="387"/>
    </row>
    <row r="847" spans="1:30" ht="16.2" thickBot="1" x14ac:dyDescent="0.35">
      <c r="A847" s="351" t="s">
        <v>8497</v>
      </c>
      <c r="B847" s="401" t="s">
        <v>5945</v>
      </c>
      <c r="C847" s="365" t="s">
        <v>6129</v>
      </c>
      <c r="D847" s="366" t="s">
        <v>6126</v>
      </c>
      <c r="E847" s="394" t="s">
        <v>4139</v>
      </c>
      <c r="F847" s="394" t="s">
        <v>7230</v>
      </c>
      <c r="G847" s="394" t="s">
        <v>7234</v>
      </c>
      <c r="H847" s="394" t="s">
        <v>7232</v>
      </c>
      <c r="I847" s="466">
        <v>300</v>
      </c>
      <c r="J847" s="471">
        <v>0.49</v>
      </c>
      <c r="K847" s="469">
        <v>1</v>
      </c>
      <c r="L847" s="384">
        <v>5</v>
      </c>
      <c r="M847" s="385" t="s">
        <v>8529</v>
      </c>
      <c r="N847" s="382" t="s">
        <v>9783</v>
      </c>
      <c r="O847" s="386">
        <v>300</v>
      </c>
      <c r="P847" s="387"/>
      <c r="Q847" s="387"/>
      <c r="R847" s="387"/>
      <c r="S847" s="387"/>
      <c r="T847" s="387"/>
      <c r="U847" s="387"/>
      <c r="V847" s="387"/>
      <c r="W847" s="387"/>
      <c r="X847" s="387"/>
      <c r="Y847" s="387"/>
      <c r="Z847" s="387"/>
      <c r="AA847" s="387"/>
      <c r="AB847" s="387"/>
      <c r="AC847" s="387"/>
      <c r="AD847" s="387"/>
    </row>
    <row r="848" spans="1:30" ht="16.2" thickBot="1" x14ac:dyDescent="0.35">
      <c r="A848" s="351" t="s">
        <v>8530</v>
      </c>
      <c r="B848" s="401" t="s">
        <v>5945</v>
      </c>
      <c r="C848" s="365" t="s">
        <v>6129</v>
      </c>
      <c r="D848" s="366" t="s">
        <v>6126</v>
      </c>
      <c r="E848" s="394" t="s">
        <v>4139</v>
      </c>
      <c r="F848" s="394" t="s">
        <v>7230</v>
      </c>
      <c r="G848" s="394" t="s">
        <v>7234</v>
      </c>
      <c r="H848" s="394" t="s">
        <v>7232</v>
      </c>
      <c r="I848" s="466">
        <v>300</v>
      </c>
      <c r="J848" s="471">
        <v>0.49</v>
      </c>
      <c r="K848" s="469">
        <v>1</v>
      </c>
      <c r="L848" s="384">
        <v>5</v>
      </c>
      <c r="M848" s="385" t="s">
        <v>8531</v>
      </c>
      <c r="N848" s="382" t="s">
        <v>9783</v>
      </c>
      <c r="O848" s="386">
        <v>300</v>
      </c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  <c r="AA848" s="387"/>
      <c r="AB848" s="387"/>
      <c r="AC848" s="387"/>
      <c r="AD848" s="387"/>
    </row>
    <row r="849" spans="1:30" ht="16.2" thickBot="1" x14ac:dyDescent="0.35">
      <c r="A849" s="351" t="s">
        <v>8532</v>
      </c>
      <c r="B849" s="403" t="s">
        <v>6880</v>
      </c>
      <c r="C849" s="365" t="s">
        <v>6129</v>
      </c>
      <c r="D849" s="366" t="s">
        <v>6126</v>
      </c>
      <c r="E849" s="394" t="s">
        <v>4139</v>
      </c>
      <c r="F849" s="394" t="s">
        <v>7230</v>
      </c>
      <c r="G849" s="394" t="s">
        <v>7233</v>
      </c>
      <c r="H849" s="394" t="s">
        <v>7232</v>
      </c>
      <c r="I849" s="466">
        <v>300</v>
      </c>
      <c r="J849" s="471">
        <v>0.49</v>
      </c>
      <c r="K849" s="469">
        <v>1</v>
      </c>
      <c r="L849" s="384">
        <v>5</v>
      </c>
      <c r="M849" s="385" t="s">
        <v>8533</v>
      </c>
      <c r="N849" s="382" t="s">
        <v>9783</v>
      </c>
      <c r="O849" s="386">
        <v>300</v>
      </c>
      <c r="P849" s="387"/>
      <c r="Q849" s="387"/>
      <c r="R849" s="387"/>
      <c r="S849" s="387"/>
      <c r="T849" s="387"/>
      <c r="U849" s="387"/>
      <c r="V849" s="387"/>
      <c r="W849" s="387"/>
      <c r="X849" s="387"/>
      <c r="Y849" s="387"/>
      <c r="Z849" s="387"/>
      <c r="AA849" s="387"/>
      <c r="AB849" s="387"/>
      <c r="AC849" s="387"/>
      <c r="AD849" s="387"/>
    </row>
    <row r="850" spans="1:30" ht="16.2" thickBot="1" x14ac:dyDescent="0.35">
      <c r="A850" s="351" t="s">
        <v>8534</v>
      </c>
      <c r="B850" s="403" t="s">
        <v>6880</v>
      </c>
      <c r="C850" s="365" t="s">
        <v>6129</v>
      </c>
      <c r="D850" s="366" t="s">
        <v>6126</v>
      </c>
      <c r="E850" s="394" t="s">
        <v>4139</v>
      </c>
      <c r="F850" s="394" t="s">
        <v>7230</v>
      </c>
      <c r="G850" s="394" t="s">
        <v>7233</v>
      </c>
      <c r="H850" s="394" t="s">
        <v>7232</v>
      </c>
      <c r="I850" s="466">
        <v>300</v>
      </c>
      <c r="J850" s="471">
        <v>0.49</v>
      </c>
      <c r="K850" s="469">
        <v>1</v>
      </c>
      <c r="L850" s="384">
        <v>5</v>
      </c>
      <c r="M850" s="385" t="s">
        <v>8535</v>
      </c>
      <c r="N850" s="382" t="s">
        <v>9783</v>
      </c>
      <c r="O850" s="386">
        <v>300</v>
      </c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  <c r="AA850" s="387"/>
      <c r="AB850" s="387"/>
      <c r="AC850" s="387"/>
      <c r="AD850" s="387"/>
    </row>
    <row r="851" spans="1:30" ht="16.2" thickBot="1" x14ac:dyDescent="0.35">
      <c r="A851" s="351" t="s">
        <v>8536</v>
      </c>
      <c r="B851" s="403" t="s">
        <v>6880</v>
      </c>
      <c r="C851" s="365" t="s">
        <v>6129</v>
      </c>
      <c r="D851" s="366" t="s">
        <v>6126</v>
      </c>
      <c r="E851" s="394" t="s">
        <v>4139</v>
      </c>
      <c r="F851" s="394" t="s">
        <v>7230</v>
      </c>
      <c r="G851" s="394" t="s">
        <v>7233</v>
      </c>
      <c r="H851" s="394" t="s">
        <v>7232</v>
      </c>
      <c r="I851" s="466">
        <v>300</v>
      </c>
      <c r="J851" s="471">
        <v>0.49</v>
      </c>
      <c r="K851" s="469">
        <v>1</v>
      </c>
      <c r="L851" s="384">
        <v>5</v>
      </c>
      <c r="M851" s="385" t="s">
        <v>8537</v>
      </c>
      <c r="N851" s="382" t="s">
        <v>9783</v>
      </c>
      <c r="O851" s="386">
        <v>300</v>
      </c>
      <c r="P851" s="387"/>
      <c r="Q851" s="387"/>
      <c r="R851" s="387"/>
      <c r="S851" s="387"/>
      <c r="T851" s="387"/>
      <c r="U851" s="387"/>
      <c r="V851" s="387"/>
      <c r="W851" s="387"/>
      <c r="X851" s="387"/>
      <c r="Y851" s="387"/>
      <c r="Z851" s="387"/>
      <c r="AA851" s="387"/>
      <c r="AB851" s="387"/>
      <c r="AC851" s="387"/>
      <c r="AD851" s="387"/>
    </row>
    <row r="852" spans="1:30" ht="16.2" thickBot="1" x14ac:dyDescent="0.35">
      <c r="A852" s="351" t="s">
        <v>8538</v>
      </c>
      <c r="B852" s="415" t="s">
        <v>6886</v>
      </c>
      <c r="C852" s="365" t="s">
        <v>6129</v>
      </c>
      <c r="D852" s="366" t="s">
        <v>6126</v>
      </c>
      <c r="E852" s="394" t="s">
        <v>4139</v>
      </c>
      <c r="F852" s="394" t="s">
        <v>7230</v>
      </c>
      <c r="G852" s="394" t="s">
        <v>7233</v>
      </c>
      <c r="H852" s="394" t="s">
        <v>7232</v>
      </c>
      <c r="I852" s="466">
        <v>300</v>
      </c>
      <c r="J852" s="471">
        <v>0.49</v>
      </c>
      <c r="K852" s="469">
        <v>1</v>
      </c>
      <c r="L852" s="384">
        <v>5</v>
      </c>
      <c r="M852" s="385" t="s">
        <v>8539</v>
      </c>
      <c r="N852" s="382" t="s">
        <v>9783</v>
      </c>
      <c r="O852" s="386">
        <v>300</v>
      </c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  <c r="AA852" s="387"/>
      <c r="AB852" s="387"/>
      <c r="AC852" s="387"/>
      <c r="AD852" s="387"/>
    </row>
    <row r="853" spans="1:30" ht="16.2" thickBot="1" x14ac:dyDescent="0.35">
      <c r="A853" s="351" t="s">
        <v>8538</v>
      </c>
      <c r="B853" s="415" t="s">
        <v>6886</v>
      </c>
      <c r="C853" s="365" t="s">
        <v>6129</v>
      </c>
      <c r="D853" s="366" t="s">
        <v>6126</v>
      </c>
      <c r="E853" s="394" t="s">
        <v>4139</v>
      </c>
      <c r="F853" s="394" t="s">
        <v>7230</v>
      </c>
      <c r="G853" s="394" t="s">
        <v>7234</v>
      </c>
      <c r="H853" s="394" t="s">
        <v>7232</v>
      </c>
      <c r="I853" s="466">
        <v>300</v>
      </c>
      <c r="J853" s="471">
        <v>0.49</v>
      </c>
      <c r="K853" s="469">
        <v>1</v>
      </c>
      <c r="L853" s="384">
        <v>5</v>
      </c>
      <c r="M853" s="385" t="s">
        <v>8539</v>
      </c>
      <c r="N853" s="382" t="s">
        <v>9783</v>
      </c>
      <c r="O853" s="386">
        <v>300</v>
      </c>
      <c r="P853" s="387"/>
      <c r="Q853" s="387"/>
      <c r="R853" s="387"/>
      <c r="S853" s="387"/>
      <c r="T853" s="387"/>
      <c r="U853" s="387"/>
      <c r="V853" s="387"/>
      <c r="W853" s="387"/>
      <c r="X853" s="387"/>
      <c r="Y853" s="387"/>
      <c r="Z853" s="387"/>
      <c r="AA853" s="387"/>
      <c r="AB853" s="387"/>
      <c r="AC853" s="387"/>
      <c r="AD853" s="387"/>
    </row>
    <row r="854" spans="1:30" ht="16.2" thickBot="1" x14ac:dyDescent="0.35">
      <c r="A854" s="351" t="s">
        <v>8542</v>
      </c>
      <c r="B854" s="396" t="s">
        <v>6110</v>
      </c>
      <c r="C854" s="365" t="s">
        <v>6129</v>
      </c>
      <c r="D854" s="366" t="s">
        <v>6126</v>
      </c>
      <c r="E854" s="394" t="s">
        <v>4139</v>
      </c>
      <c r="F854" s="394" t="s">
        <v>7230</v>
      </c>
      <c r="G854" s="394" t="s">
        <v>7233</v>
      </c>
      <c r="H854" s="394" t="s">
        <v>7232</v>
      </c>
      <c r="I854" s="466">
        <v>300</v>
      </c>
      <c r="J854" s="471">
        <v>0.49</v>
      </c>
      <c r="K854" s="469">
        <v>1</v>
      </c>
      <c r="L854" s="384">
        <v>5</v>
      </c>
      <c r="M854" s="385" t="s">
        <v>8543</v>
      </c>
      <c r="N854" s="382" t="s">
        <v>9783</v>
      </c>
      <c r="O854" s="386">
        <v>300</v>
      </c>
      <c r="P854" s="387"/>
      <c r="Q854" s="387"/>
      <c r="R854" s="387"/>
      <c r="S854" s="387"/>
      <c r="T854" s="387"/>
      <c r="U854" s="387"/>
      <c r="V854" s="387"/>
      <c r="W854" s="387"/>
      <c r="X854" s="387"/>
      <c r="Y854" s="387"/>
      <c r="Z854" s="387"/>
      <c r="AA854" s="387"/>
      <c r="AB854" s="387"/>
      <c r="AC854" s="387"/>
      <c r="AD854" s="387"/>
    </row>
    <row r="855" spans="1:30" ht="16.2" thickBot="1" x14ac:dyDescent="0.35">
      <c r="A855" s="351" t="s">
        <v>8542</v>
      </c>
      <c r="B855" s="396" t="s">
        <v>6110</v>
      </c>
      <c r="C855" s="365" t="s">
        <v>6129</v>
      </c>
      <c r="D855" s="366" t="s">
        <v>6126</v>
      </c>
      <c r="E855" s="394" t="s">
        <v>4139</v>
      </c>
      <c r="F855" s="394" t="s">
        <v>7230</v>
      </c>
      <c r="G855" s="394" t="s">
        <v>7234</v>
      </c>
      <c r="H855" s="394" t="s">
        <v>7232</v>
      </c>
      <c r="I855" s="466">
        <v>300</v>
      </c>
      <c r="J855" s="471">
        <v>0.49</v>
      </c>
      <c r="K855" s="469">
        <v>2</v>
      </c>
      <c r="L855" s="384">
        <v>5</v>
      </c>
      <c r="M855" s="385" t="s">
        <v>8543</v>
      </c>
      <c r="N855" s="382" t="s">
        <v>9790</v>
      </c>
      <c r="O855" s="386">
        <v>600</v>
      </c>
      <c r="P855" s="387"/>
      <c r="Q855" s="387"/>
      <c r="R855" s="387"/>
      <c r="S855" s="387"/>
      <c r="T855" s="387"/>
      <c r="U855" s="387"/>
      <c r="V855" s="387"/>
      <c r="W855" s="387"/>
      <c r="X855" s="387"/>
      <c r="Y855" s="387"/>
      <c r="Z855" s="387"/>
      <c r="AA855" s="387"/>
      <c r="AB855" s="387"/>
      <c r="AC855" s="387"/>
      <c r="AD855" s="387"/>
    </row>
    <row r="856" spans="1:30" ht="16.2" thickBot="1" x14ac:dyDescent="0.35">
      <c r="A856" s="351" t="s">
        <v>8544</v>
      </c>
      <c r="B856" s="437" t="s">
        <v>6870</v>
      </c>
      <c r="C856" s="365" t="s">
        <v>6129</v>
      </c>
      <c r="D856" s="366" t="s">
        <v>6126</v>
      </c>
      <c r="E856" s="394" t="s">
        <v>4139</v>
      </c>
      <c r="F856" s="394" t="s">
        <v>7230</v>
      </c>
      <c r="G856" s="394" t="s">
        <v>7233</v>
      </c>
      <c r="H856" s="394" t="s">
        <v>7232</v>
      </c>
      <c r="I856" s="466">
        <v>500</v>
      </c>
      <c r="J856" s="471">
        <v>0.75</v>
      </c>
      <c r="K856" s="469">
        <v>1</v>
      </c>
      <c r="L856" s="384">
        <v>5</v>
      </c>
      <c r="M856" s="385" t="s">
        <v>8545</v>
      </c>
      <c r="N856" s="382" t="s">
        <v>9800</v>
      </c>
      <c r="O856" s="386">
        <v>500</v>
      </c>
      <c r="P856" s="387"/>
      <c r="Q856" s="387"/>
      <c r="R856" s="387"/>
      <c r="S856" s="387"/>
      <c r="T856" s="387"/>
      <c r="U856" s="387"/>
      <c r="V856" s="387"/>
      <c r="W856" s="387"/>
      <c r="X856" s="387"/>
      <c r="Y856" s="387"/>
      <c r="Z856" s="387"/>
      <c r="AA856" s="387"/>
      <c r="AB856" s="387"/>
      <c r="AC856" s="387"/>
      <c r="AD856" s="387"/>
    </row>
    <row r="857" spans="1:30" ht="16.2" thickBot="1" x14ac:dyDescent="0.35">
      <c r="A857" s="351" t="s">
        <v>8546</v>
      </c>
      <c r="B857" s="437" t="s">
        <v>6870</v>
      </c>
      <c r="C857" s="365" t="s">
        <v>6129</v>
      </c>
      <c r="D857" s="366" t="s">
        <v>6126</v>
      </c>
      <c r="E857" s="394" t="s">
        <v>4139</v>
      </c>
      <c r="F857" s="394" t="s">
        <v>7230</v>
      </c>
      <c r="G857" s="394" t="s">
        <v>7233</v>
      </c>
      <c r="H857" s="394" t="s">
        <v>7232</v>
      </c>
      <c r="I857" s="466">
        <v>300</v>
      </c>
      <c r="J857" s="471">
        <v>0.49</v>
      </c>
      <c r="K857" s="469">
        <v>1</v>
      </c>
      <c r="L857" s="384">
        <v>5</v>
      </c>
      <c r="M857" s="385" t="s">
        <v>8547</v>
      </c>
      <c r="N857" s="382" t="s">
        <v>9783</v>
      </c>
      <c r="O857" s="386">
        <v>300</v>
      </c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  <c r="AA857" s="387"/>
      <c r="AB857" s="387"/>
      <c r="AC857" s="387"/>
      <c r="AD857" s="387"/>
    </row>
    <row r="858" spans="1:30" ht="16.2" thickBot="1" x14ac:dyDescent="0.35">
      <c r="A858" s="351" t="s">
        <v>8548</v>
      </c>
      <c r="B858" s="413" t="s">
        <v>7169</v>
      </c>
      <c r="C858" s="365" t="s">
        <v>6129</v>
      </c>
      <c r="D858" s="366" t="s">
        <v>6126</v>
      </c>
      <c r="E858" s="394" t="s">
        <v>4139</v>
      </c>
      <c r="F858" s="394" t="s">
        <v>7230</v>
      </c>
      <c r="G858" s="394" t="s">
        <v>7233</v>
      </c>
      <c r="H858" s="394" t="s">
        <v>7232</v>
      </c>
      <c r="I858" s="466">
        <v>300</v>
      </c>
      <c r="J858" s="471">
        <v>0.49</v>
      </c>
      <c r="K858" s="469">
        <v>1</v>
      </c>
      <c r="L858" s="384">
        <v>5</v>
      </c>
      <c r="M858" s="385" t="s">
        <v>8549</v>
      </c>
      <c r="N858" s="382" t="s">
        <v>9783</v>
      </c>
      <c r="O858" s="386">
        <v>300</v>
      </c>
      <c r="P858" s="387"/>
      <c r="Q858" s="387"/>
      <c r="R858" s="387"/>
      <c r="S858" s="387"/>
      <c r="T858" s="387"/>
      <c r="U858" s="387"/>
      <c r="V858" s="387"/>
      <c r="W858" s="387"/>
      <c r="X858" s="387"/>
      <c r="Y858" s="387"/>
      <c r="Z858" s="387"/>
      <c r="AA858" s="387"/>
      <c r="AB858" s="387"/>
      <c r="AC858" s="387"/>
      <c r="AD858" s="387"/>
    </row>
    <row r="859" spans="1:30" ht="16.2" thickBot="1" x14ac:dyDescent="0.35">
      <c r="A859" s="351" t="s">
        <v>8550</v>
      </c>
      <c r="B859" s="413" t="s">
        <v>7171</v>
      </c>
      <c r="C859" s="365" t="s">
        <v>6129</v>
      </c>
      <c r="D859" s="366" t="s">
        <v>6126</v>
      </c>
      <c r="E859" s="394" t="s">
        <v>4139</v>
      </c>
      <c r="F859" s="394" t="s">
        <v>7230</v>
      </c>
      <c r="G859" s="394" t="s">
        <v>7233</v>
      </c>
      <c r="H859" s="394" t="s">
        <v>7232</v>
      </c>
      <c r="I859" s="466">
        <v>300</v>
      </c>
      <c r="J859" s="471">
        <v>0.49</v>
      </c>
      <c r="K859" s="469">
        <v>1</v>
      </c>
      <c r="L859" s="384">
        <v>5</v>
      </c>
      <c r="M859" s="385" t="s">
        <v>8551</v>
      </c>
      <c r="N859" s="382" t="s">
        <v>9783</v>
      </c>
      <c r="O859" s="386">
        <v>300</v>
      </c>
      <c r="P859" s="387"/>
      <c r="Q859" s="387"/>
      <c r="R859" s="387"/>
      <c r="S859" s="387"/>
      <c r="T859" s="387"/>
      <c r="U859" s="387"/>
      <c r="V859" s="387"/>
      <c r="W859" s="387"/>
      <c r="X859" s="387"/>
      <c r="Y859" s="387"/>
      <c r="Z859" s="387"/>
      <c r="AA859" s="387"/>
      <c r="AB859" s="387"/>
      <c r="AC859" s="387"/>
      <c r="AD859" s="387"/>
    </row>
    <row r="860" spans="1:30" ht="16.2" thickBot="1" x14ac:dyDescent="0.35">
      <c r="A860" s="351" t="s">
        <v>9598</v>
      </c>
      <c r="B860" s="408" t="s">
        <v>9534</v>
      </c>
      <c r="C860" s="365" t="s">
        <v>6129</v>
      </c>
      <c r="D860" s="366" t="s">
        <v>6126</v>
      </c>
      <c r="E860" s="394" t="s">
        <v>4139</v>
      </c>
      <c r="F860" s="394" t="s">
        <v>7230</v>
      </c>
      <c r="G860" s="394" t="s">
        <v>7233</v>
      </c>
      <c r="H860" s="394" t="s">
        <v>7232</v>
      </c>
      <c r="I860" s="466">
        <v>300</v>
      </c>
      <c r="J860" s="471">
        <v>0.49</v>
      </c>
      <c r="K860" s="469">
        <v>1</v>
      </c>
      <c r="L860" s="384">
        <v>5</v>
      </c>
      <c r="M860" s="385" t="s">
        <v>9599</v>
      </c>
      <c r="N860" s="382" t="s">
        <v>9783</v>
      </c>
      <c r="O860" s="386">
        <v>300</v>
      </c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  <c r="AA860" s="387"/>
      <c r="AB860" s="387"/>
      <c r="AC860" s="387"/>
      <c r="AD860" s="387"/>
    </row>
    <row r="861" spans="1:30" ht="16.2" thickBot="1" x14ac:dyDescent="0.35">
      <c r="A861" s="351" t="s">
        <v>9600</v>
      </c>
      <c r="B861" s="408" t="s">
        <v>9566</v>
      </c>
      <c r="C861" s="365" t="s">
        <v>6129</v>
      </c>
      <c r="D861" s="366" t="s">
        <v>6126</v>
      </c>
      <c r="E861" s="394" t="s">
        <v>4139</v>
      </c>
      <c r="F861" s="394" t="s">
        <v>7230</v>
      </c>
      <c r="G861" s="394" t="s">
        <v>7233</v>
      </c>
      <c r="H861" s="394" t="s">
        <v>7232</v>
      </c>
      <c r="I861" s="467">
        <v>1.4</v>
      </c>
      <c r="J861" s="471">
        <v>2.99</v>
      </c>
      <c r="K861" s="469">
        <v>1</v>
      </c>
      <c r="L861" s="384">
        <v>5</v>
      </c>
      <c r="M861" s="385" t="s">
        <v>9601</v>
      </c>
      <c r="N861" s="382" t="s">
        <v>9789</v>
      </c>
      <c r="O861" s="383">
        <v>1.4</v>
      </c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  <c r="AA861" s="387"/>
      <c r="AB861" s="387"/>
      <c r="AC861" s="387"/>
      <c r="AD861" s="387"/>
    </row>
    <row r="862" spans="1:30" ht="16.2" thickBot="1" x14ac:dyDescent="0.35">
      <c r="A862" s="351" t="s">
        <v>8552</v>
      </c>
      <c r="B862" s="419" t="s">
        <v>6075</v>
      </c>
      <c r="C862" s="365" t="s">
        <v>6129</v>
      </c>
      <c r="D862" s="366" t="s">
        <v>6126</v>
      </c>
      <c r="E862" s="394" t="s">
        <v>4139</v>
      </c>
      <c r="F862" s="394" t="s">
        <v>7230</v>
      </c>
      <c r="G862" s="394" t="s">
        <v>7233</v>
      </c>
      <c r="H862" s="394" t="s">
        <v>7232</v>
      </c>
      <c r="I862" s="466">
        <v>300</v>
      </c>
      <c r="J862" s="471">
        <v>0.49</v>
      </c>
      <c r="K862" s="469">
        <v>1</v>
      </c>
      <c r="L862" s="384">
        <v>6</v>
      </c>
      <c r="M862" s="385" t="s">
        <v>8553</v>
      </c>
      <c r="N862" s="382" t="s">
        <v>9783</v>
      </c>
      <c r="O862" s="386">
        <v>300</v>
      </c>
      <c r="P862" s="387"/>
      <c r="Q862" s="387"/>
      <c r="R862" s="387"/>
      <c r="S862" s="387"/>
      <c r="T862" s="387"/>
      <c r="U862" s="387"/>
      <c r="V862" s="387"/>
      <c r="W862" s="387"/>
      <c r="X862" s="387"/>
      <c r="Y862" s="387"/>
      <c r="Z862" s="387"/>
      <c r="AA862" s="387"/>
      <c r="AB862" s="387"/>
      <c r="AC862" s="387"/>
      <c r="AD862" s="387"/>
    </row>
    <row r="863" spans="1:30" ht="16.2" thickBot="1" x14ac:dyDescent="0.35">
      <c r="A863" s="351" t="s">
        <v>8554</v>
      </c>
      <c r="B863" s="393" t="s">
        <v>6100</v>
      </c>
      <c r="C863" s="365" t="s">
        <v>6129</v>
      </c>
      <c r="D863" s="345" t="s">
        <v>6128</v>
      </c>
      <c r="E863" s="394" t="s">
        <v>4139</v>
      </c>
      <c r="F863" s="394" t="s">
        <v>7230</v>
      </c>
      <c r="G863" s="394" t="s">
        <v>7234</v>
      </c>
      <c r="H863" s="394" t="s">
        <v>7232</v>
      </c>
      <c r="I863" s="467">
        <v>1</v>
      </c>
      <c r="J863" s="471">
        <v>1.49</v>
      </c>
      <c r="K863" s="469">
        <v>1</v>
      </c>
      <c r="L863" s="384">
        <v>6</v>
      </c>
      <c r="M863" s="385" t="s">
        <v>8555</v>
      </c>
      <c r="N863" s="382" t="s">
        <v>9806</v>
      </c>
      <c r="O863" s="383">
        <v>1</v>
      </c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  <c r="AA863" s="387"/>
      <c r="AB863" s="387"/>
      <c r="AC863" s="387"/>
      <c r="AD863" s="387"/>
    </row>
    <row r="864" spans="1:30" ht="16.2" thickBot="1" x14ac:dyDescent="0.35">
      <c r="A864" s="351" t="s">
        <v>9602</v>
      </c>
      <c r="B864" s="422" t="s">
        <v>1106</v>
      </c>
      <c r="C864" s="365" t="s">
        <v>6129</v>
      </c>
      <c r="D864" s="366" t="s">
        <v>6126</v>
      </c>
      <c r="E864" s="394" t="s">
        <v>4139</v>
      </c>
      <c r="F864" s="394" t="s">
        <v>7230</v>
      </c>
      <c r="G864" s="394" t="s">
        <v>7234</v>
      </c>
      <c r="H864" s="394" t="s">
        <v>7232</v>
      </c>
      <c r="I864" s="466">
        <v>300</v>
      </c>
      <c r="J864" s="471">
        <v>0.49</v>
      </c>
      <c r="K864" s="469">
        <v>2</v>
      </c>
      <c r="L864" s="384">
        <v>6</v>
      </c>
      <c r="M864" s="385" t="s">
        <v>9603</v>
      </c>
      <c r="N864" s="382" t="s">
        <v>9790</v>
      </c>
      <c r="O864" s="386">
        <v>600</v>
      </c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  <c r="AA864" s="387"/>
      <c r="AB864" s="387"/>
      <c r="AC864" s="387"/>
      <c r="AD864" s="387"/>
    </row>
    <row r="865" spans="1:30" ht="16.2" thickBot="1" x14ac:dyDescent="0.35">
      <c r="A865" s="351" t="s">
        <v>8556</v>
      </c>
      <c r="B865" s="433" t="s">
        <v>1107</v>
      </c>
      <c r="C865" s="365" t="s">
        <v>6129</v>
      </c>
      <c r="D865" s="366" t="s">
        <v>6126</v>
      </c>
      <c r="E865" s="394" t="s">
        <v>4139</v>
      </c>
      <c r="F865" s="394" t="s">
        <v>7230</v>
      </c>
      <c r="G865" s="394" t="s">
        <v>7233</v>
      </c>
      <c r="H865" s="394" t="s">
        <v>7232</v>
      </c>
      <c r="I865" s="466">
        <v>300</v>
      </c>
      <c r="J865" s="471">
        <v>0.49</v>
      </c>
      <c r="K865" s="469">
        <v>1</v>
      </c>
      <c r="L865" s="384">
        <v>6</v>
      </c>
      <c r="M865" s="385" t="s">
        <v>8557</v>
      </c>
      <c r="N865" s="382" t="s">
        <v>9783</v>
      </c>
      <c r="O865" s="386">
        <v>300</v>
      </c>
      <c r="P865" s="387"/>
      <c r="Q865" s="387"/>
      <c r="R865" s="387"/>
      <c r="S865" s="387"/>
      <c r="T865" s="387"/>
      <c r="U865" s="387"/>
      <c r="V865" s="387"/>
      <c r="W865" s="387"/>
      <c r="X865" s="387"/>
      <c r="Y865" s="387"/>
      <c r="Z865" s="387"/>
      <c r="AA865" s="387"/>
      <c r="AB865" s="387"/>
      <c r="AC865" s="387"/>
      <c r="AD865" s="387"/>
    </row>
    <row r="866" spans="1:30" ht="16.2" thickBot="1" x14ac:dyDescent="0.35">
      <c r="A866" s="351" t="s">
        <v>2983</v>
      </c>
      <c r="B866" s="425" t="s">
        <v>1108</v>
      </c>
      <c r="C866" s="365" t="s">
        <v>6129</v>
      </c>
      <c r="D866" s="345" t="s">
        <v>6128</v>
      </c>
      <c r="E866" s="394" t="s">
        <v>4139</v>
      </c>
      <c r="F866" s="394" t="s">
        <v>7230</v>
      </c>
      <c r="G866" s="394" t="s">
        <v>7233</v>
      </c>
      <c r="H866" s="394" t="s">
        <v>7232</v>
      </c>
      <c r="I866" s="467">
        <v>1.4</v>
      </c>
      <c r="J866" s="471">
        <v>1.99</v>
      </c>
      <c r="K866" s="469">
        <v>1</v>
      </c>
      <c r="L866" s="384">
        <v>6</v>
      </c>
      <c r="M866" s="385" t="s">
        <v>8558</v>
      </c>
      <c r="N866" s="382" t="s">
        <v>9789</v>
      </c>
      <c r="O866" s="383">
        <v>1.4</v>
      </c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  <c r="AA866" s="387"/>
      <c r="AB866" s="387"/>
      <c r="AC866" s="387"/>
      <c r="AD866" s="387"/>
    </row>
    <row r="867" spans="1:30" ht="16.2" thickBot="1" x14ac:dyDescent="0.35">
      <c r="A867" s="351" t="s">
        <v>8559</v>
      </c>
      <c r="B867" s="425" t="s">
        <v>1108</v>
      </c>
      <c r="C867" s="365" t="s">
        <v>6129</v>
      </c>
      <c r="D867" s="366" t="s">
        <v>6126</v>
      </c>
      <c r="E867" s="394" t="s">
        <v>4139</v>
      </c>
      <c r="F867" s="394" t="s">
        <v>7230</v>
      </c>
      <c r="G867" s="394" t="s">
        <v>7234</v>
      </c>
      <c r="H867" s="394" t="s">
        <v>7232</v>
      </c>
      <c r="I867" s="466">
        <v>700</v>
      </c>
      <c r="J867" s="471">
        <v>0.99</v>
      </c>
      <c r="K867" s="469">
        <v>1</v>
      </c>
      <c r="L867" s="384">
        <v>6</v>
      </c>
      <c r="M867" s="385" t="s">
        <v>8560</v>
      </c>
      <c r="N867" s="382" t="s">
        <v>9798</v>
      </c>
      <c r="O867" s="386">
        <v>700</v>
      </c>
      <c r="P867" s="387"/>
      <c r="Q867" s="387"/>
      <c r="R867" s="387"/>
      <c r="S867" s="387"/>
      <c r="T867" s="387"/>
      <c r="U867" s="387"/>
      <c r="V867" s="387"/>
      <c r="W867" s="387"/>
      <c r="X867" s="387"/>
      <c r="Y867" s="387"/>
      <c r="Z867" s="387"/>
      <c r="AA867" s="387"/>
      <c r="AB867" s="387"/>
      <c r="AC867" s="387"/>
      <c r="AD867" s="387"/>
    </row>
    <row r="868" spans="1:30" ht="16.2" thickBot="1" x14ac:dyDescent="0.35">
      <c r="A868" s="351" t="s">
        <v>8561</v>
      </c>
      <c r="B868" s="365" t="s">
        <v>6097</v>
      </c>
      <c r="C868" s="365" t="s">
        <v>6129</v>
      </c>
      <c r="D868" s="366" t="s">
        <v>6126</v>
      </c>
      <c r="E868" s="394" t="s">
        <v>4139</v>
      </c>
      <c r="F868" s="394" t="s">
        <v>7230</v>
      </c>
      <c r="G868" s="394" t="s">
        <v>7233</v>
      </c>
      <c r="H868" s="394" t="s">
        <v>7232</v>
      </c>
      <c r="I868" s="466">
        <v>300</v>
      </c>
      <c r="J868" s="471">
        <v>0.49</v>
      </c>
      <c r="K868" s="469">
        <v>1</v>
      </c>
      <c r="L868" s="384">
        <v>6</v>
      </c>
      <c r="M868" s="385" t="s">
        <v>8562</v>
      </c>
      <c r="N868" s="382" t="s">
        <v>9783</v>
      </c>
      <c r="O868" s="386">
        <v>300</v>
      </c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  <c r="AA868" s="387"/>
      <c r="AB868" s="387"/>
      <c r="AC868" s="387"/>
      <c r="AD868" s="387"/>
    </row>
    <row r="869" spans="1:30" ht="16.2" thickBot="1" x14ac:dyDescent="0.35">
      <c r="A869" s="351" t="s">
        <v>8561</v>
      </c>
      <c r="B869" s="365" t="s">
        <v>6097</v>
      </c>
      <c r="C869" s="365" t="s">
        <v>6129</v>
      </c>
      <c r="D869" s="366" t="s">
        <v>6126</v>
      </c>
      <c r="E869" s="394" t="s">
        <v>4139</v>
      </c>
      <c r="F869" s="394" t="s">
        <v>7230</v>
      </c>
      <c r="G869" s="394" t="s">
        <v>7234</v>
      </c>
      <c r="H869" s="394" t="s">
        <v>7232</v>
      </c>
      <c r="I869" s="466">
        <v>300</v>
      </c>
      <c r="J869" s="471">
        <v>0.49</v>
      </c>
      <c r="K869" s="469">
        <v>1</v>
      </c>
      <c r="L869" s="384">
        <v>6</v>
      </c>
      <c r="M869" s="385" t="s">
        <v>8562</v>
      </c>
      <c r="N869" s="382" t="s">
        <v>9783</v>
      </c>
      <c r="O869" s="386">
        <v>300</v>
      </c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  <c r="AA869" s="387"/>
      <c r="AB869" s="387"/>
      <c r="AC869" s="387"/>
      <c r="AD869" s="387"/>
    </row>
    <row r="870" spans="1:30" ht="16.2" thickBot="1" x14ac:dyDescent="0.35">
      <c r="A870" s="351" t="s">
        <v>8563</v>
      </c>
      <c r="B870" s="365" t="s">
        <v>6097</v>
      </c>
      <c r="C870" s="365" t="s">
        <v>6129</v>
      </c>
      <c r="D870" s="366" t="s">
        <v>6126</v>
      </c>
      <c r="E870" s="394" t="s">
        <v>4139</v>
      </c>
      <c r="F870" s="394" t="s">
        <v>7230</v>
      </c>
      <c r="G870" s="394" t="s">
        <v>7233</v>
      </c>
      <c r="H870" s="394" t="s">
        <v>7232</v>
      </c>
      <c r="I870" s="466">
        <v>300</v>
      </c>
      <c r="J870" s="471">
        <v>0.49</v>
      </c>
      <c r="K870" s="469">
        <v>1</v>
      </c>
      <c r="L870" s="384">
        <v>6</v>
      </c>
      <c r="M870" s="385" t="s">
        <v>8564</v>
      </c>
      <c r="N870" s="382" t="s">
        <v>9783</v>
      </c>
      <c r="O870" s="386">
        <v>300</v>
      </c>
      <c r="P870" s="387"/>
      <c r="Q870" s="387"/>
      <c r="R870" s="387"/>
      <c r="S870" s="387"/>
      <c r="T870" s="387"/>
      <c r="U870" s="387"/>
      <c r="V870" s="387"/>
      <c r="W870" s="387"/>
      <c r="X870" s="387"/>
      <c r="Y870" s="387"/>
      <c r="Z870" s="387"/>
      <c r="AA870" s="387"/>
      <c r="AB870" s="387"/>
      <c r="AC870" s="387"/>
      <c r="AD870" s="387"/>
    </row>
    <row r="871" spans="1:30" ht="16.2" thickBot="1" x14ac:dyDescent="0.35">
      <c r="A871" s="351" t="s">
        <v>8563</v>
      </c>
      <c r="B871" s="365" t="s">
        <v>6097</v>
      </c>
      <c r="C871" s="365" t="s">
        <v>6129</v>
      </c>
      <c r="D871" s="366" t="s">
        <v>6126</v>
      </c>
      <c r="E871" s="394" t="s">
        <v>4139</v>
      </c>
      <c r="F871" s="394" t="s">
        <v>7230</v>
      </c>
      <c r="G871" s="394" t="s">
        <v>7234</v>
      </c>
      <c r="H871" s="394" t="s">
        <v>7232</v>
      </c>
      <c r="I871" s="466">
        <v>300</v>
      </c>
      <c r="J871" s="471">
        <v>0.49</v>
      </c>
      <c r="K871" s="469">
        <v>1</v>
      </c>
      <c r="L871" s="384">
        <v>6</v>
      </c>
      <c r="M871" s="385" t="s">
        <v>8564</v>
      </c>
      <c r="N871" s="382" t="s">
        <v>9783</v>
      </c>
      <c r="O871" s="386">
        <v>300</v>
      </c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  <c r="AA871" s="387"/>
      <c r="AB871" s="387"/>
      <c r="AC871" s="387"/>
      <c r="AD871" s="387"/>
    </row>
    <row r="872" spans="1:30" ht="16.2" thickBot="1" x14ac:dyDescent="0.35">
      <c r="A872" s="351" t="s">
        <v>8565</v>
      </c>
      <c r="B872" s="414" t="s">
        <v>1119</v>
      </c>
      <c r="C872" s="365" t="s">
        <v>6129</v>
      </c>
      <c r="D872" s="366" t="s">
        <v>6126</v>
      </c>
      <c r="E872" s="394" t="s">
        <v>4139</v>
      </c>
      <c r="F872" s="394" t="s">
        <v>7230</v>
      </c>
      <c r="G872" s="394" t="s">
        <v>7234</v>
      </c>
      <c r="H872" s="394" t="s">
        <v>7232</v>
      </c>
      <c r="I872" s="466">
        <v>500</v>
      </c>
      <c r="J872" s="471">
        <v>0.75</v>
      </c>
      <c r="K872" s="469">
        <v>1</v>
      </c>
      <c r="L872" s="384">
        <v>6</v>
      </c>
      <c r="M872" s="385" t="s">
        <v>8566</v>
      </c>
      <c r="N872" s="382" t="s">
        <v>9800</v>
      </c>
      <c r="O872" s="386">
        <v>500</v>
      </c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  <c r="AA872" s="387"/>
      <c r="AB872" s="387"/>
      <c r="AC872" s="387"/>
      <c r="AD872" s="387"/>
    </row>
    <row r="873" spans="1:30" ht="16.2" thickBot="1" x14ac:dyDescent="0.35">
      <c r="A873" s="351" t="s">
        <v>8567</v>
      </c>
      <c r="B873" s="418" t="s">
        <v>6873</v>
      </c>
      <c r="C873" s="365" t="s">
        <v>6129</v>
      </c>
      <c r="D873" s="366" t="s">
        <v>6126</v>
      </c>
      <c r="E873" s="394" t="s">
        <v>4139</v>
      </c>
      <c r="F873" s="394" t="s">
        <v>7230</v>
      </c>
      <c r="G873" s="394" t="s">
        <v>7233</v>
      </c>
      <c r="H873" s="394" t="s">
        <v>7232</v>
      </c>
      <c r="I873" s="466">
        <v>300</v>
      </c>
      <c r="J873" s="471">
        <v>0.49</v>
      </c>
      <c r="K873" s="469">
        <v>1</v>
      </c>
      <c r="L873" s="384">
        <v>6</v>
      </c>
      <c r="M873" s="385" t="s">
        <v>8568</v>
      </c>
      <c r="N873" s="382" t="s">
        <v>9783</v>
      </c>
      <c r="O873" s="386">
        <v>300</v>
      </c>
      <c r="P873" s="387"/>
      <c r="Q873" s="387"/>
      <c r="R873" s="387"/>
      <c r="S873" s="387"/>
      <c r="T873" s="387"/>
      <c r="U873" s="387"/>
      <c r="V873" s="387"/>
      <c r="W873" s="387"/>
      <c r="X873" s="387"/>
      <c r="Y873" s="387"/>
      <c r="Z873" s="387"/>
      <c r="AA873" s="387"/>
      <c r="AB873" s="387"/>
      <c r="AC873" s="387"/>
      <c r="AD873" s="387"/>
    </row>
    <row r="874" spans="1:30" ht="16.2" thickBot="1" x14ac:dyDescent="0.35">
      <c r="A874" s="351" t="s">
        <v>8569</v>
      </c>
      <c r="B874" s="418" t="s">
        <v>6873</v>
      </c>
      <c r="C874" s="365" t="s">
        <v>6129</v>
      </c>
      <c r="D874" s="366" t="s">
        <v>6126</v>
      </c>
      <c r="E874" s="394" t="s">
        <v>4139</v>
      </c>
      <c r="F874" s="394" t="s">
        <v>7230</v>
      </c>
      <c r="G874" s="394" t="s">
        <v>7233</v>
      </c>
      <c r="H874" s="394" t="s">
        <v>7232</v>
      </c>
      <c r="I874" s="467">
        <v>1.4</v>
      </c>
      <c r="J874" s="471">
        <v>0.99</v>
      </c>
      <c r="K874" s="469">
        <v>3</v>
      </c>
      <c r="L874" s="384">
        <v>6</v>
      </c>
      <c r="M874" s="385" t="s">
        <v>8570</v>
      </c>
      <c r="N874" s="382" t="s">
        <v>9840</v>
      </c>
      <c r="O874" s="383">
        <v>4.2</v>
      </c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  <c r="AA874" s="387"/>
      <c r="AB874" s="387"/>
      <c r="AC874" s="387"/>
      <c r="AD874" s="387"/>
    </row>
    <row r="875" spans="1:30" ht="16.2" thickBot="1" x14ac:dyDescent="0.35">
      <c r="A875" s="351" t="s">
        <v>8571</v>
      </c>
      <c r="B875" s="399" t="s">
        <v>6104</v>
      </c>
      <c r="C875" s="365" t="s">
        <v>6129</v>
      </c>
      <c r="D875" s="366" t="s">
        <v>6126</v>
      </c>
      <c r="E875" s="394" t="s">
        <v>4139</v>
      </c>
      <c r="F875" s="394" t="s">
        <v>7230</v>
      </c>
      <c r="G875" s="394" t="s">
        <v>7233</v>
      </c>
      <c r="H875" s="394" t="s">
        <v>7232</v>
      </c>
      <c r="I875" s="466">
        <v>300</v>
      </c>
      <c r="J875" s="471">
        <v>0.49</v>
      </c>
      <c r="K875" s="469">
        <v>1</v>
      </c>
      <c r="L875" s="384">
        <v>6</v>
      </c>
      <c r="M875" s="385" t="s">
        <v>8572</v>
      </c>
      <c r="N875" s="382" t="s">
        <v>9783</v>
      </c>
      <c r="O875" s="386">
        <v>300</v>
      </c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  <c r="AA875" s="387"/>
      <c r="AB875" s="387"/>
      <c r="AC875" s="387"/>
      <c r="AD875" s="387"/>
    </row>
    <row r="876" spans="1:30" ht="16.2" thickBot="1" x14ac:dyDescent="0.35">
      <c r="A876" s="351" t="s">
        <v>8573</v>
      </c>
      <c r="B876" s="432" t="s">
        <v>6872</v>
      </c>
      <c r="C876" s="365" t="s">
        <v>6129</v>
      </c>
      <c r="D876" s="366" t="s">
        <v>6126</v>
      </c>
      <c r="E876" s="394" t="s">
        <v>4139</v>
      </c>
      <c r="F876" s="394" t="s">
        <v>7230</v>
      </c>
      <c r="G876" s="394" t="s">
        <v>7233</v>
      </c>
      <c r="H876" s="394" t="s">
        <v>7232</v>
      </c>
      <c r="I876" s="466">
        <v>300</v>
      </c>
      <c r="J876" s="471">
        <v>0.49</v>
      </c>
      <c r="K876" s="469">
        <v>1</v>
      </c>
      <c r="L876" s="384">
        <v>6</v>
      </c>
      <c r="M876" s="385" t="s">
        <v>8574</v>
      </c>
      <c r="N876" s="382" t="s">
        <v>9783</v>
      </c>
      <c r="O876" s="386">
        <v>300</v>
      </c>
      <c r="P876" s="387"/>
      <c r="Q876" s="387"/>
      <c r="R876" s="387"/>
      <c r="S876" s="387"/>
      <c r="T876" s="387"/>
      <c r="U876" s="387"/>
      <c r="V876" s="387"/>
      <c r="W876" s="387"/>
      <c r="X876" s="387"/>
      <c r="Y876" s="387"/>
      <c r="Z876" s="387"/>
      <c r="AA876" s="387"/>
      <c r="AB876" s="387"/>
      <c r="AC876" s="387"/>
      <c r="AD876" s="387"/>
    </row>
    <row r="877" spans="1:30" ht="16.2" thickBot="1" x14ac:dyDescent="0.35">
      <c r="A877" s="351" t="s">
        <v>8575</v>
      </c>
      <c r="B877" s="400" t="s">
        <v>6093</v>
      </c>
      <c r="C877" s="365" t="s">
        <v>6129</v>
      </c>
      <c r="D877" s="366" t="s">
        <v>6126</v>
      </c>
      <c r="E877" s="394" t="s">
        <v>4139</v>
      </c>
      <c r="F877" s="394" t="s">
        <v>7230</v>
      </c>
      <c r="G877" s="394" t="s">
        <v>7233</v>
      </c>
      <c r="H877" s="394" t="s">
        <v>7232</v>
      </c>
      <c r="I877" s="466">
        <v>300</v>
      </c>
      <c r="J877" s="471">
        <v>0.49</v>
      </c>
      <c r="K877" s="469">
        <v>1</v>
      </c>
      <c r="L877" s="384">
        <v>6</v>
      </c>
      <c r="M877" s="385" t="s">
        <v>8576</v>
      </c>
      <c r="N877" s="382" t="s">
        <v>9783</v>
      </c>
      <c r="O877" s="386">
        <v>300</v>
      </c>
      <c r="P877" s="387"/>
      <c r="Q877" s="387"/>
      <c r="R877" s="387"/>
      <c r="S877" s="387"/>
      <c r="T877" s="387"/>
      <c r="U877" s="387"/>
      <c r="V877" s="387"/>
      <c r="W877" s="387"/>
      <c r="X877" s="387"/>
      <c r="Y877" s="387"/>
      <c r="Z877" s="387"/>
      <c r="AA877" s="387"/>
      <c r="AB877" s="387"/>
      <c r="AC877" s="387"/>
      <c r="AD877" s="387"/>
    </row>
    <row r="878" spans="1:30" ht="16.2" thickBot="1" x14ac:dyDescent="0.35">
      <c r="A878" s="351" t="s">
        <v>8569</v>
      </c>
      <c r="B878" s="429" t="s">
        <v>6086</v>
      </c>
      <c r="C878" s="365" t="s">
        <v>6129</v>
      </c>
      <c r="D878" s="348" t="s">
        <v>6150</v>
      </c>
      <c r="E878" s="394" t="s">
        <v>4139</v>
      </c>
      <c r="F878" s="394" t="s">
        <v>9503</v>
      </c>
      <c r="G878" s="394" t="s">
        <v>7233</v>
      </c>
      <c r="H878" s="394" t="s">
        <v>7232</v>
      </c>
      <c r="I878" s="467">
        <v>1.4</v>
      </c>
      <c r="J878" s="471">
        <v>1.49</v>
      </c>
      <c r="K878" s="469">
        <v>1</v>
      </c>
      <c r="L878" s="384">
        <v>6</v>
      </c>
      <c r="M878" s="385" t="s">
        <v>8577</v>
      </c>
      <c r="N878" s="382" t="s">
        <v>9789</v>
      </c>
      <c r="O878" s="383">
        <v>1.4</v>
      </c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  <c r="AA878" s="387"/>
      <c r="AB878" s="387"/>
      <c r="AC878" s="387"/>
      <c r="AD878" s="387"/>
    </row>
    <row r="879" spans="1:30" ht="16.2" thickBot="1" x14ac:dyDescent="0.35">
      <c r="A879" s="351" t="s">
        <v>8569</v>
      </c>
      <c r="B879" s="429" t="s">
        <v>6086</v>
      </c>
      <c r="C879" s="365" t="s">
        <v>6129</v>
      </c>
      <c r="D879" s="348" t="s">
        <v>6150</v>
      </c>
      <c r="E879" s="394" t="s">
        <v>4139</v>
      </c>
      <c r="F879" s="394" t="s">
        <v>9503</v>
      </c>
      <c r="G879" s="394" t="s">
        <v>7234</v>
      </c>
      <c r="H879" s="394" t="s">
        <v>7232</v>
      </c>
      <c r="I879" s="467">
        <v>1.4</v>
      </c>
      <c r="J879" s="471">
        <v>1.49</v>
      </c>
      <c r="K879" s="469">
        <v>1</v>
      </c>
      <c r="L879" s="384">
        <v>6</v>
      </c>
      <c r="M879" s="385" t="s">
        <v>8577</v>
      </c>
      <c r="N879" s="382" t="s">
        <v>9789</v>
      </c>
      <c r="O879" s="383">
        <v>1.4</v>
      </c>
      <c r="P879" s="387"/>
      <c r="Q879" s="387"/>
      <c r="R879" s="387"/>
      <c r="S879" s="387"/>
      <c r="T879" s="387"/>
      <c r="U879" s="387"/>
      <c r="V879" s="387"/>
      <c r="W879" s="387"/>
      <c r="X879" s="387"/>
      <c r="Y879" s="387"/>
      <c r="Z879" s="387"/>
      <c r="AA879" s="387"/>
      <c r="AB879" s="387"/>
      <c r="AC879" s="387"/>
      <c r="AD879" s="387"/>
    </row>
    <row r="880" spans="1:30" ht="16.2" thickBot="1" x14ac:dyDescent="0.35">
      <c r="A880" s="351" t="s">
        <v>8578</v>
      </c>
      <c r="B880" s="429" t="s">
        <v>6086</v>
      </c>
      <c r="C880" s="365" t="s">
        <v>6129</v>
      </c>
      <c r="D880" s="348" t="s">
        <v>6150</v>
      </c>
      <c r="E880" s="394" t="s">
        <v>4139</v>
      </c>
      <c r="F880" s="394" t="s">
        <v>7230</v>
      </c>
      <c r="G880" s="394" t="s">
        <v>7234</v>
      </c>
      <c r="H880" s="394" t="s">
        <v>7232</v>
      </c>
      <c r="I880" s="466">
        <v>700</v>
      </c>
      <c r="J880" s="471">
        <v>0.75</v>
      </c>
      <c r="K880" s="469">
        <v>1</v>
      </c>
      <c r="L880" s="384">
        <v>6</v>
      </c>
      <c r="M880" s="385" t="s">
        <v>8579</v>
      </c>
      <c r="N880" s="382" t="s">
        <v>9798</v>
      </c>
      <c r="O880" s="386">
        <v>700</v>
      </c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  <c r="AA880" s="387"/>
      <c r="AB880" s="387"/>
      <c r="AC880" s="387"/>
      <c r="AD880" s="387"/>
    </row>
    <row r="881" spans="1:30" ht="16.2" thickBot="1" x14ac:dyDescent="0.35">
      <c r="A881" s="351" t="s">
        <v>8580</v>
      </c>
      <c r="B881" s="401" t="s">
        <v>5945</v>
      </c>
      <c r="C881" s="365" t="s">
        <v>6129</v>
      </c>
      <c r="D881" s="366" t="s">
        <v>6126</v>
      </c>
      <c r="E881" s="394" t="s">
        <v>4139</v>
      </c>
      <c r="F881" s="394" t="s">
        <v>7230</v>
      </c>
      <c r="G881" s="394" t="s">
        <v>7234</v>
      </c>
      <c r="H881" s="394" t="s">
        <v>7232</v>
      </c>
      <c r="I881" s="466">
        <v>300</v>
      </c>
      <c r="J881" s="471">
        <v>0.49</v>
      </c>
      <c r="K881" s="469">
        <v>1</v>
      </c>
      <c r="L881" s="384">
        <v>6</v>
      </c>
      <c r="M881" s="385" t="s">
        <v>8581</v>
      </c>
      <c r="N881" s="382" t="s">
        <v>9783</v>
      </c>
      <c r="O881" s="386">
        <v>300</v>
      </c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  <c r="AA881" s="387"/>
      <c r="AB881" s="387"/>
      <c r="AC881" s="387"/>
      <c r="AD881" s="387"/>
    </row>
    <row r="882" spans="1:30" ht="16.2" thickBot="1" x14ac:dyDescent="0.35">
      <c r="A882" s="351" t="s">
        <v>8582</v>
      </c>
      <c r="B882" s="401" t="s">
        <v>5945</v>
      </c>
      <c r="C882" s="365" t="s">
        <v>6129</v>
      </c>
      <c r="D882" s="366" t="s">
        <v>6126</v>
      </c>
      <c r="E882" s="394" t="s">
        <v>4139</v>
      </c>
      <c r="F882" s="394" t="s">
        <v>7230</v>
      </c>
      <c r="G882" s="394" t="s">
        <v>7234</v>
      </c>
      <c r="H882" s="394" t="s">
        <v>7232</v>
      </c>
      <c r="I882" s="466">
        <v>300</v>
      </c>
      <c r="J882" s="471">
        <v>0.49</v>
      </c>
      <c r="K882" s="469">
        <v>1</v>
      </c>
      <c r="L882" s="384">
        <v>6</v>
      </c>
      <c r="M882" s="385" t="s">
        <v>8583</v>
      </c>
      <c r="N882" s="382" t="s">
        <v>9783</v>
      </c>
      <c r="O882" s="386">
        <v>300</v>
      </c>
      <c r="P882" s="387"/>
      <c r="Q882" s="387"/>
      <c r="R882" s="387"/>
      <c r="S882" s="387"/>
      <c r="T882" s="387"/>
      <c r="U882" s="387"/>
      <c r="V882" s="387"/>
      <c r="W882" s="387"/>
      <c r="X882" s="387"/>
      <c r="Y882" s="387"/>
      <c r="Z882" s="387"/>
      <c r="AA882" s="387"/>
      <c r="AB882" s="387"/>
      <c r="AC882" s="387"/>
      <c r="AD882" s="387"/>
    </row>
    <row r="883" spans="1:30" ht="16.2" thickBot="1" x14ac:dyDescent="0.35">
      <c r="A883" s="351" t="s">
        <v>8584</v>
      </c>
      <c r="B883" s="402" t="s">
        <v>6080</v>
      </c>
      <c r="C883" s="365" t="s">
        <v>6129</v>
      </c>
      <c r="D883" s="366" t="s">
        <v>6126</v>
      </c>
      <c r="E883" s="394" t="s">
        <v>4139</v>
      </c>
      <c r="F883" s="394" t="s">
        <v>7230</v>
      </c>
      <c r="G883" s="394" t="s">
        <v>7233</v>
      </c>
      <c r="H883" s="394" t="s">
        <v>7232</v>
      </c>
      <c r="I883" s="467">
        <v>1.4</v>
      </c>
      <c r="J883" s="471">
        <v>2.99</v>
      </c>
      <c r="K883" s="469">
        <v>2</v>
      </c>
      <c r="L883" s="384">
        <v>6</v>
      </c>
      <c r="M883" s="385" t="s">
        <v>8585</v>
      </c>
      <c r="N883" s="382" t="s">
        <v>9802</v>
      </c>
      <c r="O883" s="383">
        <v>2.8</v>
      </c>
      <c r="P883" s="387"/>
      <c r="Q883" s="387"/>
      <c r="R883" s="387"/>
      <c r="S883" s="387"/>
      <c r="T883" s="387"/>
      <c r="U883" s="387"/>
      <c r="V883" s="387"/>
      <c r="W883" s="387"/>
      <c r="X883" s="387"/>
      <c r="Y883" s="387"/>
      <c r="Z883" s="387"/>
      <c r="AA883" s="387"/>
      <c r="AB883" s="387"/>
      <c r="AC883" s="387"/>
      <c r="AD883" s="387"/>
    </row>
    <row r="884" spans="1:30" ht="16.2" thickBot="1" x14ac:dyDescent="0.35">
      <c r="A884" s="351" t="s">
        <v>8586</v>
      </c>
      <c r="B884" s="404" t="s">
        <v>6073</v>
      </c>
      <c r="C884" s="365" t="s">
        <v>6129</v>
      </c>
      <c r="D884" s="366" t="s">
        <v>6126</v>
      </c>
      <c r="E884" s="394" t="s">
        <v>4139</v>
      </c>
      <c r="F884" s="394" t="s">
        <v>7230</v>
      </c>
      <c r="G884" s="394" t="s">
        <v>7234</v>
      </c>
      <c r="H884" s="394" t="s">
        <v>7232</v>
      </c>
      <c r="I884" s="466">
        <v>300</v>
      </c>
      <c r="J884" s="471">
        <v>0.49</v>
      </c>
      <c r="K884" s="469">
        <v>1</v>
      </c>
      <c r="L884" s="384">
        <v>6</v>
      </c>
      <c r="M884" s="385" t="s">
        <v>8587</v>
      </c>
      <c r="N884" s="382" t="s">
        <v>9783</v>
      </c>
      <c r="O884" s="386">
        <v>300</v>
      </c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  <c r="AA884" s="387"/>
      <c r="AB884" s="387"/>
      <c r="AC884" s="387"/>
      <c r="AD884" s="387"/>
    </row>
    <row r="885" spans="1:30" ht="16.2" thickBot="1" x14ac:dyDescent="0.35">
      <c r="A885" s="351" t="s">
        <v>8588</v>
      </c>
      <c r="B885" s="404" t="s">
        <v>6083</v>
      </c>
      <c r="C885" s="365" t="s">
        <v>6129</v>
      </c>
      <c r="D885" s="366" t="s">
        <v>6126</v>
      </c>
      <c r="E885" s="394" t="s">
        <v>4139</v>
      </c>
      <c r="F885" s="394" t="s">
        <v>7230</v>
      </c>
      <c r="G885" s="394" t="s">
        <v>7233</v>
      </c>
      <c r="H885" s="394" t="s">
        <v>7232</v>
      </c>
      <c r="I885" s="466">
        <v>300</v>
      </c>
      <c r="J885" s="471">
        <v>0.49</v>
      </c>
      <c r="K885" s="469">
        <v>1</v>
      </c>
      <c r="L885" s="384">
        <v>6</v>
      </c>
      <c r="M885" s="385" t="s">
        <v>8589</v>
      </c>
      <c r="N885" s="382" t="s">
        <v>9783</v>
      </c>
      <c r="O885" s="386">
        <v>300</v>
      </c>
      <c r="P885" s="387"/>
      <c r="Q885" s="387"/>
      <c r="R885" s="387"/>
      <c r="S885" s="387"/>
      <c r="T885" s="387"/>
      <c r="U885" s="387"/>
      <c r="V885" s="387"/>
      <c r="W885" s="387"/>
      <c r="X885" s="387"/>
      <c r="Y885" s="387"/>
      <c r="Z885" s="387"/>
      <c r="AA885" s="387"/>
      <c r="AB885" s="387"/>
      <c r="AC885" s="387"/>
      <c r="AD885" s="387"/>
    </row>
    <row r="886" spans="1:30" ht="16.2" thickBot="1" x14ac:dyDescent="0.35">
      <c r="A886" s="351" t="s">
        <v>8588</v>
      </c>
      <c r="B886" s="437" t="s">
        <v>6870</v>
      </c>
      <c r="C886" s="365" t="s">
        <v>6129</v>
      </c>
      <c r="D886" s="366" t="s">
        <v>6126</v>
      </c>
      <c r="E886" s="394" t="s">
        <v>4139</v>
      </c>
      <c r="F886" s="394" t="s">
        <v>7230</v>
      </c>
      <c r="G886" s="394" t="s">
        <v>7233</v>
      </c>
      <c r="H886" s="394" t="s">
        <v>7232</v>
      </c>
      <c r="I886" s="466">
        <v>300</v>
      </c>
      <c r="J886" s="471">
        <v>0.49</v>
      </c>
      <c r="K886" s="469">
        <v>1</v>
      </c>
      <c r="L886" s="384">
        <v>6</v>
      </c>
      <c r="M886" s="385" t="s">
        <v>8590</v>
      </c>
      <c r="N886" s="382" t="s">
        <v>9783</v>
      </c>
      <c r="O886" s="386">
        <v>300</v>
      </c>
      <c r="P886" s="387"/>
      <c r="Q886" s="387"/>
      <c r="R886" s="387"/>
      <c r="S886" s="387"/>
      <c r="T886" s="387"/>
      <c r="U886" s="387"/>
      <c r="V886" s="387"/>
      <c r="W886" s="387"/>
      <c r="X886" s="387"/>
      <c r="Y886" s="387"/>
      <c r="Z886" s="387"/>
      <c r="AA886" s="387"/>
      <c r="AB886" s="387"/>
      <c r="AC886" s="387"/>
      <c r="AD886" s="387"/>
    </row>
    <row r="887" spans="1:30" ht="16.2" thickBot="1" x14ac:dyDescent="0.35">
      <c r="A887" s="351" t="s">
        <v>6179</v>
      </c>
      <c r="B887" s="437" t="s">
        <v>6870</v>
      </c>
      <c r="C887" s="365" t="s">
        <v>6129</v>
      </c>
      <c r="D887" s="345" t="s">
        <v>6128</v>
      </c>
      <c r="E887" s="394" t="s">
        <v>4139</v>
      </c>
      <c r="F887" s="394" t="s">
        <v>7230</v>
      </c>
      <c r="G887" s="394" t="s">
        <v>7233</v>
      </c>
      <c r="H887" s="394" t="s">
        <v>7232</v>
      </c>
      <c r="I887" s="467">
        <v>1.4</v>
      </c>
      <c r="J887" s="471">
        <v>1.99</v>
      </c>
      <c r="K887" s="469">
        <v>2</v>
      </c>
      <c r="L887" s="384">
        <v>6</v>
      </c>
      <c r="M887" s="385" t="s">
        <v>8591</v>
      </c>
      <c r="N887" s="382" t="s">
        <v>9802</v>
      </c>
      <c r="O887" s="383">
        <v>2.8</v>
      </c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  <c r="AA887" s="387"/>
      <c r="AB887" s="387"/>
      <c r="AC887" s="387"/>
      <c r="AD887" s="387"/>
    </row>
    <row r="888" spans="1:30" ht="16.2" thickBot="1" x14ac:dyDescent="0.35">
      <c r="A888" s="351" t="s">
        <v>8592</v>
      </c>
      <c r="B888" s="416" t="s">
        <v>6064</v>
      </c>
      <c r="C888" s="365" t="s">
        <v>6129</v>
      </c>
      <c r="D888" s="366" t="s">
        <v>6126</v>
      </c>
      <c r="E888" s="394" t="s">
        <v>4139</v>
      </c>
      <c r="F888" s="394" t="s">
        <v>7230</v>
      </c>
      <c r="G888" s="394" t="s">
        <v>7234</v>
      </c>
      <c r="H888" s="394" t="s">
        <v>7232</v>
      </c>
      <c r="I888" s="466">
        <v>300</v>
      </c>
      <c r="J888" s="471">
        <v>0.49</v>
      </c>
      <c r="K888" s="469">
        <v>3</v>
      </c>
      <c r="L888" s="384">
        <v>7</v>
      </c>
      <c r="M888" s="385" t="s">
        <v>8593</v>
      </c>
      <c r="N888" s="382" t="s">
        <v>9784</v>
      </c>
      <c r="O888" s="386">
        <v>900</v>
      </c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  <c r="AA888" s="387"/>
      <c r="AB888" s="387"/>
      <c r="AC888" s="387"/>
      <c r="AD888" s="387"/>
    </row>
    <row r="889" spans="1:30" ht="16.2" thickBot="1" x14ac:dyDescent="0.35">
      <c r="A889" s="351" t="s">
        <v>8594</v>
      </c>
      <c r="B889" s="418" t="s">
        <v>6873</v>
      </c>
      <c r="C889" s="365" t="s">
        <v>6129</v>
      </c>
      <c r="D889" s="366" t="s">
        <v>6126</v>
      </c>
      <c r="E889" s="394" t="s">
        <v>4139</v>
      </c>
      <c r="F889" s="394" t="s">
        <v>7230</v>
      </c>
      <c r="G889" s="394" t="s">
        <v>7233</v>
      </c>
      <c r="H889" s="394" t="s">
        <v>7232</v>
      </c>
      <c r="I889" s="466">
        <v>500</v>
      </c>
      <c r="J889" s="471">
        <v>0.49</v>
      </c>
      <c r="K889" s="469">
        <v>1</v>
      </c>
      <c r="L889" s="384">
        <v>7</v>
      </c>
      <c r="M889" s="385" t="s">
        <v>8595</v>
      </c>
      <c r="N889" s="382" t="s">
        <v>9800</v>
      </c>
      <c r="O889" s="386">
        <v>500</v>
      </c>
      <c r="P889" s="387"/>
      <c r="Q889" s="387"/>
      <c r="R889" s="387"/>
      <c r="S889" s="387"/>
      <c r="T889" s="387"/>
      <c r="U889" s="387"/>
      <c r="V889" s="387"/>
      <c r="W889" s="387"/>
      <c r="X889" s="387"/>
      <c r="Y889" s="387"/>
      <c r="Z889" s="387"/>
      <c r="AA889" s="387"/>
      <c r="AB889" s="387"/>
      <c r="AC889" s="387"/>
      <c r="AD889" s="387"/>
    </row>
    <row r="890" spans="1:30" ht="16.2" thickBot="1" x14ac:dyDescent="0.35">
      <c r="A890" s="351" t="s">
        <v>9604</v>
      </c>
      <c r="B890" s="429" t="s">
        <v>6086</v>
      </c>
      <c r="C890" s="365" t="s">
        <v>6129</v>
      </c>
      <c r="D890" s="348" t="s">
        <v>6150</v>
      </c>
      <c r="E890" s="394" t="s">
        <v>4139</v>
      </c>
      <c r="F890" s="394" t="s">
        <v>9503</v>
      </c>
      <c r="G890" s="394" t="s">
        <v>7233</v>
      </c>
      <c r="H890" s="394" t="s">
        <v>7232</v>
      </c>
      <c r="I890" s="467">
        <v>1</v>
      </c>
      <c r="J890" s="471">
        <v>1.49</v>
      </c>
      <c r="K890" s="469">
        <v>1</v>
      </c>
      <c r="L890" s="384">
        <v>7</v>
      </c>
      <c r="M890" s="385" t="s">
        <v>9605</v>
      </c>
      <c r="N890" s="382" t="s">
        <v>9806</v>
      </c>
      <c r="O890" s="383">
        <v>1</v>
      </c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  <c r="AA890" s="387"/>
      <c r="AB890" s="387"/>
      <c r="AC890" s="387"/>
      <c r="AD890" s="387"/>
    </row>
    <row r="891" spans="1:30" ht="16.2" thickBot="1" x14ac:dyDescent="0.35">
      <c r="A891" s="351" t="s">
        <v>9604</v>
      </c>
      <c r="B891" s="429" t="s">
        <v>6086</v>
      </c>
      <c r="C891" s="365" t="s">
        <v>6129</v>
      </c>
      <c r="D891" s="348" t="s">
        <v>6150</v>
      </c>
      <c r="E891" s="394" t="s">
        <v>4139</v>
      </c>
      <c r="F891" s="394" t="s">
        <v>9503</v>
      </c>
      <c r="G891" s="394" t="s">
        <v>7234</v>
      </c>
      <c r="H891" s="394" t="s">
        <v>7232</v>
      </c>
      <c r="I891" s="467">
        <v>1</v>
      </c>
      <c r="J891" s="471">
        <v>1.49</v>
      </c>
      <c r="K891" s="469">
        <v>1</v>
      </c>
      <c r="L891" s="384">
        <v>7</v>
      </c>
      <c r="M891" s="385" t="s">
        <v>9605</v>
      </c>
      <c r="N891" s="382" t="s">
        <v>9806</v>
      </c>
      <c r="O891" s="383">
        <v>1</v>
      </c>
      <c r="P891" s="387"/>
      <c r="Q891" s="387"/>
      <c r="R891" s="387"/>
      <c r="S891" s="387"/>
      <c r="T891" s="387"/>
      <c r="U891" s="387"/>
      <c r="V891" s="387"/>
      <c r="W891" s="387"/>
      <c r="X891" s="387"/>
      <c r="Y891" s="387"/>
      <c r="Z891" s="387"/>
      <c r="AA891" s="387"/>
      <c r="AB891" s="387"/>
      <c r="AC891" s="387"/>
      <c r="AD891" s="387"/>
    </row>
    <row r="892" spans="1:30" ht="16.2" thickBot="1" x14ac:dyDescent="0.35">
      <c r="A892" s="351" t="s">
        <v>8596</v>
      </c>
      <c r="B892" s="401" t="s">
        <v>5945</v>
      </c>
      <c r="C892" s="365" t="s">
        <v>6129</v>
      </c>
      <c r="D892" s="366" t="s">
        <v>6126</v>
      </c>
      <c r="E892" s="394" t="s">
        <v>4139</v>
      </c>
      <c r="F892" s="394" t="s">
        <v>7230</v>
      </c>
      <c r="G892" s="394" t="s">
        <v>7234</v>
      </c>
      <c r="H892" s="394" t="s">
        <v>7232</v>
      </c>
      <c r="I892" s="466">
        <v>300</v>
      </c>
      <c r="J892" s="471">
        <v>0.49</v>
      </c>
      <c r="K892" s="469">
        <v>1</v>
      </c>
      <c r="L892" s="384">
        <v>7</v>
      </c>
      <c r="M892" s="385" t="s">
        <v>8597</v>
      </c>
      <c r="N892" s="382" t="s">
        <v>9783</v>
      </c>
      <c r="O892" s="386">
        <v>300</v>
      </c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  <c r="AA892" s="387"/>
      <c r="AB892" s="387"/>
      <c r="AC892" s="387"/>
      <c r="AD892" s="387"/>
    </row>
    <row r="893" spans="1:30" ht="16.2" thickBot="1" x14ac:dyDescent="0.35">
      <c r="A893" s="351" t="s">
        <v>8598</v>
      </c>
      <c r="B893" s="401" t="s">
        <v>5945</v>
      </c>
      <c r="C893" s="365" t="s">
        <v>6129</v>
      </c>
      <c r="D893" s="366" t="s">
        <v>6126</v>
      </c>
      <c r="E893" s="394" t="s">
        <v>4139</v>
      </c>
      <c r="F893" s="394" t="s">
        <v>7230</v>
      </c>
      <c r="G893" s="394" t="s">
        <v>7234</v>
      </c>
      <c r="H893" s="394" t="s">
        <v>7232</v>
      </c>
      <c r="I893" s="466">
        <v>300</v>
      </c>
      <c r="J893" s="471">
        <v>0.49</v>
      </c>
      <c r="K893" s="469">
        <v>1</v>
      </c>
      <c r="L893" s="384">
        <v>7</v>
      </c>
      <c r="M893" s="385" t="s">
        <v>8599</v>
      </c>
      <c r="N893" s="382" t="s">
        <v>9783</v>
      </c>
      <c r="O893" s="386">
        <v>300</v>
      </c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  <c r="AA893" s="387"/>
      <c r="AB893" s="387"/>
      <c r="AC893" s="387"/>
      <c r="AD893" s="387"/>
    </row>
    <row r="894" spans="1:30" ht="16.2" thickBot="1" x14ac:dyDescent="0.35">
      <c r="A894" s="351" t="s">
        <v>8600</v>
      </c>
      <c r="B894" s="401" t="s">
        <v>5945</v>
      </c>
      <c r="C894" s="365" t="s">
        <v>6129</v>
      </c>
      <c r="D894" s="366" t="s">
        <v>6126</v>
      </c>
      <c r="E894" s="394" t="s">
        <v>4139</v>
      </c>
      <c r="F894" s="394" t="s">
        <v>7230</v>
      </c>
      <c r="G894" s="394" t="s">
        <v>7234</v>
      </c>
      <c r="H894" s="394" t="s">
        <v>7232</v>
      </c>
      <c r="I894" s="466">
        <v>300</v>
      </c>
      <c r="J894" s="471">
        <v>0.49</v>
      </c>
      <c r="K894" s="469">
        <v>1</v>
      </c>
      <c r="L894" s="384">
        <v>7</v>
      </c>
      <c r="M894" s="385" t="s">
        <v>8601</v>
      </c>
      <c r="N894" s="382" t="s">
        <v>9783</v>
      </c>
      <c r="O894" s="386">
        <v>300</v>
      </c>
      <c r="P894" s="387"/>
      <c r="Q894" s="387"/>
      <c r="R894" s="387"/>
      <c r="S894" s="387"/>
      <c r="T894" s="387"/>
      <c r="U894" s="387"/>
      <c r="V894" s="387"/>
      <c r="W894" s="387"/>
      <c r="X894" s="387"/>
      <c r="Y894" s="387"/>
      <c r="Z894" s="387"/>
      <c r="AA894" s="387"/>
      <c r="AB894" s="387"/>
      <c r="AC894" s="387"/>
      <c r="AD894" s="387"/>
    </row>
    <row r="895" spans="1:30" ht="16.2" thickBot="1" x14ac:dyDescent="0.35">
      <c r="A895" s="351" t="s">
        <v>8602</v>
      </c>
      <c r="B895" s="415" t="s">
        <v>6886</v>
      </c>
      <c r="C895" s="365" t="s">
        <v>6129</v>
      </c>
      <c r="D895" s="366" t="s">
        <v>6126</v>
      </c>
      <c r="E895" s="394" t="s">
        <v>4139</v>
      </c>
      <c r="F895" s="394" t="s">
        <v>7230</v>
      </c>
      <c r="G895" s="394" t="s">
        <v>7233</v>
      </c>
      <c r="H895" s="394" t="s">
        <v>7232</v>
      </c>
      <c r="I895" s="466">
        <v>300</v>
      </c>
      <c r="J895" s="471">
        <v>0.49</v>
      </c>
      <c r="K895" s="469">
        <v>1</v>
      </c>
      <c r="L895" s="384">
        <v>7</v>
      </c>
      <c r="M895" s="385" t="s">
        <v>8603</v>
      </c>
      <c r="N895" s="382" t="s">
        <v>9783</v>
      </c>
      <c r="O895" s="386">
        <v>300</v>
      </c>
      <c r="P895" s="387"/>
      <c r="Q895" s="387"/>
      <c r="R895" s="387"/>
      <c r="S895" s="387"/>
      <c r="T895" s="387"/>
      <c r="U895" s="387"/>
      <c r="V895" s="387"/>
      <c r="W895" s="387"/>
      <c r="X895" s="387"/>
      <c r="Y895" s="387"/>
      <c r="Z895" s="387"/>
      <c r="AA895" s="387"/>
      <c r="AB895" s="387"/>
      <c r="AC895" s="387"/>
      <c r="AD895" s="387"/>
    </row>
    <row r="896" spans="1:30" ht="16.2" thickBot="1" x14ac:dyDescent="0.35">
      <c r="A896" s="351" t="s">
        <v>8602</v>
      </c>
      <c r="B896" s="415" t="s">
        <v>6886</v>
      </c>
      <c r="C896" s="365" t="s">
        <v>6129</v>
      </c>
      <c r="D896" s="366" t="s">
        <v>6126</v>
      </c>
      <c r="E896" s="394" t="s">
        <v>4139</v>
      </c>
      <c r="F896" s="394" t="s">
        <v>7230</v>
      </c>
      <c r="G896" s="394" t="s">
        <v>7234</v>
      </c>
      <c r="H896" s="394" t="s">
        <v>7232</v>
      </c>
      <c r="I896" s="466">
        <v>300</v>
      </c>
      <c r="J896" s="471">
        <v>0.49</v>
      </c>
      <c r="K896" s="469">
        <v>1</v>
      </c>
      <c r="L896" s="384">
        <v>7</v>
      </c>
      <c r="M896" s="385" t="s">
        <v>8603</v>
      </c>
      <c r="N896" s="382" t="s">
        <v>9783</v>
      </c>
      <c r="O896" s="386">
        <v>300</v>
      </c>
      <c r="P896" s="387"/>
      <c r="Q896" s="387"/>
      <c r="R896" s="387"/>
      <c r="S896" s="387"/>
      <c r="T896" s="387"/>
      <c r="U896" s="387"/>
      <c r="V896" s="387"/>
      <c r="W896" s="387"/>
      <c r="X896" s="387"/>
      <c r="Y896" s="387"/>
      <c r="Z896" s="387"/>
      <c r="AA896" s="387"/>
      <c r="AB896" s="387"/>
      <c r="AC896" s="387"/>
      <c r="AD896" s="387"/>
    </row>
    <row r="897" spans="1:30" ht="16.2" thickBot="1" x14ac:dyDescent="0.35">
      <c r="A897" s="351" t="s">
        <v>8607</v>
      </c>
      <c r="B897" s="398" t="s">
        <v>6881</v>
      </c>
      <c r="C897" s="365" t="s">
        <v>6129</v>
      </c>
      <c r="D897" s="345" t="s">
        <v>6128</v>
      </c>
      <c r="E897" s="394" t="s">
        <v>4139</v>
      </c>
      <c r="F897" s="394" t="s">
        <v>7230</v>
      </c>
      <c r="G897" s="394" t="s">
        <v>7233</v>
      </c>
      <c r="H897" s="394" t="s">
        <v>7232</v>
      </c>
      <c r="I897" s="466">
        <v>300</v>
      </c>
      <c r="J897" s="471">
        <v>0.49</v>
      </c>
      <c r="K897" s="469">
        <v>1</v>
      </c>
      <c r="L897" s="384">
        <v>7</v>
      </c>
      <c r="M897" s="385" t="s">
        <v>8608</v>
      </c>
      <c r="N897" s="382" t="s">
        <v>9783</v>
      </c>
      <c r="O897" s="386">
        <v>300</v>
      </c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  <c r="AA897" s="387"/>
      <c r="AB897" s="387"/>
      <c r="AC897" s="387"/>
      <c r="AD897" s="387"/>
    </row>
    <row r="898" spans="1:30" ht="16.2" thickBot="1" x14ac:dyDescent="0.35">
      <c r="A898" s="351" t="s">
        <v>8609</v>
      </c>
      <c r="B898" s="365" t="s">
        <v>7483</v>
      </c>
      <c r="C898" s="365" t="s">
        <v>6129</v>
      </c>
      <c r="D898" s="366" t="s">
        <v>6126</v>
      </c>
      <c r="E898" s="394" t="s">
        <v>4139</v>
      </c>
      <c r="F898" s="394" t="s">
        <v>7230</v>
      </c>
      <c r="G898" s="394" t="s">
        <v>7233</v>
      </c>
      <c r="H898" s="394" t="s">
        <v>7232</v>
      </c>
      <c r="I898" s="466">
        <v>300</v>
      </c>
      <c r="J898" s="471">
        <v>0.49</v>
      </c>
      <c r="K898" s="469">
        <v>1</v>
      </c>
      <c r="L898" s="384">
        <v>8</v>
      </c>
      <c r="M898" s="385" t="s">
        <v>8610</v>
      </c>
      <c r="N898" s="382" t="s">
        <v>9783</v>
      </c>
      <c r="O898" s="386">
        <v>300</v>
      </c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  <c r="AA898" s="387"/>
      <c r="AB898" s="387"/>
      <c r="AC898" s="387"/>
      <c r="AD898" s="387"/>
    </row>
    <row r="899" spans="1:30" ht="16.2" thickBot="1" x14ac:dyDescent="0.35">
      <c r="A899" s="351" t="s">
        <v>8611</v>
      </c>
      <c r="B899" s="401" t="s">
        <v>5945</v>
      </c>
      <c r="C899" s="365" t="s">
        <v>6129</v>
      </c>
      <c r="D899" s="345" t="s">
        <v>6128</v>
      </c>
      <c r="E899" s="394" t="s">
        <v>4139</v>
      </c>
      <c r="F899" s="394" t="s">
        <v>7230</v>
      </c>
      <c r="G899" s="394" t="s">
        <v>7234</v>
      </c>
      <c r="H899" s="394" t="s">
        <v>7232</v>
      </c>
      <c r="I899" s="466">
        <v>700</v>
      </c>
      <c r="J899" s="471">
        <v>0.99</v>
      </c>
      <c r="K899" s="469">
        <v>1</v>
      </c>
      <c r="L899" s="384">
        <v>8</v>
      </c>
      <c r="M899" s="385" t="s">
        <v>8612</v>
      </c>
      <c r="N899" s="382" t="s">
        <v>9798</v>
      </c>
      <c r="O899" s="386">
        <v>700</v>
      </c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  <c r="AA899" s="387"/>
      <c r="AB899" s="387"/>
      <c r="AC899" s="387"/>
      <c r="AD899" s="387"/>
    </row>
    <row r="900" spans="1:30" ht="16.2" thickBot="1" x14ac:dyDescent="0.35">
      <c r="A900" s="351" t="s">
        <v>8613</v>
      </c>
      <c r="B900" s="401" t="s">
        <v>5945</v>
      </c>
      <c r="C900" s="365" t="s">
        <v>6129</v>
      </c>
      <c r="D900" s="366" t="s">
        <v>6126</v>
      </c>
      <c r="E900" s="394" t="s">
        <v>4139</v>
      </c>
      <c r="F900" s="394" t="s">
        <v>7230</v>
      </c>
      <c r="G900" s="394" t="s">
        <v>7234</v>
      </c>
      <c r="H900" s="394" t="s">
        <v>7232</v>
      </c>
      <c r="I900" s="466">
        <v>300</v>
      </c>
      <c r="J900" s="471">
        <v>0.49</v>
      </c>
      <c r="K900" s="469">
        <v>1</v>
      </c>
      <c r="L900" s="384">
        <v>8</v>
      </c>
      <c r="M900" s="385" t="s">
        <v>8614</v>
      </c>
      <c r="N900" s="382" t="s">
        <v>9783</v>
      </c>
      <c r="O900" s="386">
        <v>300</v>
      </c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  <c r="AA900" s="387"/>
      <c r="AB900" s="387"/>
      <c r="AC900" s="387"/>
      <c r="AD900" s="387"/>
    </row>
    <row r="901" spans="1:30" ht="16.2" thickBot="1" x14ac:dyDescent="0.35">
      <c r="A901" s="351" t="s">
        <v>8615</v>
      </c>
      <c r="B901" s="413" t="s">
        <v>7169</v>
      </c>
      <c r="C901" s="365" t="s">
        <v>6129</v>
      </c>
      <c r="D901" s="366" t="s">
        <v>6126</v>
      </c>
      <c r="E901" s="394" t="s">
        <v>4139</v>
      </c>
      <c r="F901" s="394" t="s">
        <v>7230</v>
      </c>
      <c r="G901" s="394" t="s">
        <v>7234</v>
      </c>
      <c r="H901" s="394" t="s">
        <v>7232</v>
      </c>
      <c r="I901" s="466">
        <v>900</v>
      </c>
      <c r="J901" s="471">
        <v>1.25</v>
      </c>
      <c r="K901" s="469">
        <v>1</v>
      </c>
      <c r="L901" s="384">
        <v>8</v>
      </c>
      <c r="M901" s="385" t="s">
        <v>8616</v>
      </c>
      <c r="N901" s="382" t="s">
        <v>9812</v>
      </c>
      <c r="O901" s="386">
        <v>900</v>
      </c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  <c r="AA901" s="387"/>
      <c r="AB901" s="387"/>
      <c r="AC901" s="387"/>
      <c r="AD901" s="387"/>
    </row>
    <row r="902" spans="1:30" ht="16.2" thickBot="1" x14ac:dyDescent="0.35">
      <c r="A902" s="351" t="s">
        <v>8615</v>
      </c>
      <c r="B902" s="413" t="s">
        <v>7169</v>
      </c>
      <c r="C902" s="365" t="s">
        <v>6129</v>
      </c>
      <c r="D902" s="366" t="s">
        <v>6126</v>
      </c>
      <c r="E902" s="394" t="s">
        <v>4139</v>
      </c>
      <c r="F902" s="394" t="s">
        <v>7230</v>
      </c>
      <c r="G902" s="394" t="s">
        <v>7233</v>
      </c>
      <c r="H902" s="394" t="s">
        <v>7232</v>
      </c>
      <c r="I902" s="466">
        <v>900</v>
      </c>
      <c r="J902" s="471">
        <v>1.25</v>
      </c>
      <c r="K902" s="469">
        <v>1</v>
      </c>
      <c r="L902" s="384">
        <v>8</v>
      </c>
      <c r="M902" s="385" t="s">
        <v>8616</v>
      </c>
      <c r="N902" s="382" t="s">
        <v>9812</v>
      </c>
      <c r="O902" s="386">
        <v>900</v>
      </c>
      <c r="P902" s="387"/>
      <c r="Q902" s="387"/>
      <c r="R902" s="387"/>
      <c r="S902" s="387"/>
      <c r="T902" s="387"/>
      <c r="U902" s="387"/>
      <c r="V902" s="387"/>
      <c r="W902" s="387"/>
      <c r="X902" s="387"/>
      <c r="Y902" s="387"/>
      <c r="Z902" s="387"/>
      <c r="AA902" s="387"/>
      <c r="AB902" s="387"/>
      <c r="AC902" s="387"/>
      <c r="AD902" s="387"/>
    </row>
    <row r="903" spans="1:30" ht="16.2" thickBot="1" x14ac:dyDescent="0.35">
      <c r="A903" s="351" t="s">
        <v>9606</v>
      </c>
      <c r="B903" s="408" t="s">
        <v>9566</v>
      </c>
      <c r="C903" s="365" t="s">
        <v>6129</v>
      </c>
      <c r="D903" s="366" t="s">
        <v>6126</v>
      </c>
      <c r="E903" s="394" t="s">
        <v>4139</v>
      </c>
      <c r="F903" s="394" t="s">
        <v>7230</v>
      </c>
      <c r="G903" s="394" t="s">
        <v>7233</v>
      </c>
      <c r="H903" s="394" t="s">
        <v>7232</v>
      </c>
      <c r="I903" s="466">
        <v>300</v>
      </c>
      <c r="J903" s="471">
        <v>0.49</v>
      </c>
      <c r="K903" s="469">
        <v>1</v>
      </c>
      <c r="L903" s="384">
        <v>8</v>
      </c>
      <c r="M903" s="385" t="s">
        <v>9607</v>
      </c>
      <c r="N903" s="382" t="s">
        <v>9783</v>
      </c>
      <c r="O903" s="386">
        <v>300</v>
      </c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  <c r="AA903" s="387"/>
      <c r="AB903" s="387"/>
      <c r="AC903" s="387"/>
      <c r="AD903" s="387"/>
    </row>
    <row r="904" spans="1:30" ht="16.2" thickBot="1" x14ac:dyDescent="0.35">
      <c r="A904" s="351" t="s">
        <v>8617</v>
      </c>
      <c r="B904" s="441" t="s">
        <v>7697</v>
      </c>
      <c r="C904" s="365" t="s">
        <v>6129</v>
      </c>
      <c r="D904" s="366" t="s">
        <v>6126</v>
      </c>
      <c r="E904" s="394" t="s">
        <v>4139</v>
      </c>
      <c r="F904" s="394" t="s">
        <v>7230</v>
      </c>
      <c r="G904" s="394" t="s">
        <v>7234</v>
      </c>
      <c r="H904" s="394" t="s">
        <v>7232</v>
      </c>
      <c r="I904" s="467">
        <v>1</v>
      </c>
      <c r="J904" s="471">
        <v>1.49</v>
      </c>
      <c r="K904" s="469">
        <v>1</v>
      </c>
      <c r="L904" s="384">
        <v>9</v>
      </c>
      <c r="M904" s="385" t="s">
        <v>8618</v>
      </c>
      <c r="N904" s="382" t="s">
        <v>9806</v>
      </c>
      <c r="O904" s="383">
        <v>1</v>
      </c>
      <c r="P904" s="387"/>
      <c r="Q904" s="387"/>
      <c r="R904" s="387"/>
      <c r="S904" s="387"/>
      <c r="T904" s="387"/>
      <c r="U904" s="387"/>
      <c r="V904" s="387"/>
      <c r="W904" s="387"/>
      <c r="X904" s="387"/>
      <c r="Y904" s="387"/>
      <c r="Z904" s="387"/>
      <c r="AA904" s="387"/>
      <c r="AB904" s="387"/>
      <c r="AC904" s="387"/>
      <c r="AD904" s="387"/>
    </row>
    <row r="905" spans="1:30" ht="16.2" thickBot="1" x14ac:dyDescent="0.35">
      <c r="A905" s="351" t="s">
        <v>8619</v>
      </c>
      <c r="B905" s="400" t="s">
        <v>6093</v>
      </c>
      <c r="C905" s="365" t="s">
        <v>6129</v>
      </c>
      <c r="D905" s="345" t="s">
        <v>6128</v>
      </c>
      <c r="E905" s="394" t="s">
        <v>4139</v>
      </c>
      <c r="F905" s="394" t="s">
        <v>7230</v>
      </c>
      <c r="G905" s="394" t="s">
        <v>7233</v>
      </c>
      <c r="H905" s="394" t="s">
        <v>7232</v>
      </c>
      <c r="I905" s="466">
        <v>700</v>
      </c>
      <c r="J905" s="471">
        <v>0.99</v>
      </c>
      <c r="K905" s="469">
        <v>1</v>
      </c>
      <c r="L905" s="384">
        <v>9</v>
      </c>
      <c r="M905" s="385" t="s">
        <v>8620</v>
      </c>
      <c r="N905" s="382" t="s">
        <v>9798</v>
      </c>
      <c r="O905" s="386">
        <v>700</v>
      </c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  <c r="AA905" s="387"/>
      <c r="AB905" s="387"/>
      <c r="AC905" s="387"/>
      <c r="AD905" s="387"/>
    </row>
    <row r="906" spans="1:30" ht="16.2" thickBot="1" x14ac:dyDescent="0.35">
      <c r="A906" s="351" t="s">
        <v>8621</v>
      </c>
      <c r="B906" s="403" t="s">
        <v>6877</v>
      </c>
      <c r="C906" s="365" t="s">
        <v>6129</v>
      </c>
      <c r="D906" s="366" t="s">
        <v>6126</v>
      </c>
      <c r="E906" s="394" t="s">
        <v>4139</v>
      </c>
      <c r="F906" s="394" t="s">
        <v>7230</v>
      </c>
      <c r="G906" s="394" t="s">
        <v>7233</v>
      </c>
      <c r="H906" s="394" t="s">
        <v>7232</v>
      </c>
      <c r="I906" s="466">
        <v>300</v>
      </c>
      <c r="J906" s="471">
        <v>0.49</v>
      </c>
      <c r="K906" s="469">
        <v>1</v>
      </c>
      <c r="L906" s="384">
        <v>15</v>
      </c>
      <c r="M906" s="385" t="s">
        <v>8608</v>
      </c>
      <c r="N906" s="382" t="s">
        <v>9783</v>
      </c>
      <c r="O906" s="386">
        <v>300</v>
      </c>
      <c r="P906" s="387"/>
      <c r="Q906" s="387"/>
      <c r="R906" s="387"/>
      <c r="S906" s="387"/>
      <c r="T906" s="387"/>
      <c r="U906" s="387"/>
      <c r="V906" s="387"/>
      <c r="W906" s="387"/>
      <c r="X906" s="387"/>
      <c r="Y906" s="387"/>
      <c r="Z906" s="387"/>
      <c r="AA906" s="387"/>
      <c r="AB906" s="387"/>
      <c r="AC906" s="387"/>
      <c r="AD906" s="387"/>
    </row>
    <row r="907" spans="1:30" ht="16.2" thickBot="1" x14ac:dyDescent="0.35">
      <c r="A907" s="351" t="s">
        <v>8621</v>
      </c>
      <c r="B907" s="403" t="s">
        <v>6877</v>
      </c>
      <c r="C907" s="365" t="s">
        <v>6129</v>
      </c>
      <c r="D907" s="366" t="s">
        <v>6126</v>
      </c>
      <c r="E907" s="394" t="s">
        <v>4139</v>
      </c>
      <c r="F907" s="394" t="s">
        <v>7235</v>
      </c>
      <c r="G907" s="394" t="s">
        <v>7233</v>
      </c>
      <c r="H907" s="394" t="s">
        <v>7232</v>
      </c>
      <c r="I907" s="466">
        <v>500</v>
      </c>
      <c r="J907" s="471">
        <v>0.75</v>
      </c>
      <c r="K907" s="469">
        <v>1</v>
      </c>
      <c r="L907" s="384">
        <v>15</v>
      </c>
      <c r="M907" s="385" t="s">
        <v>8622</v>
      </c>
      <c r="N907" s="382" t="s">
        <v>9800</v>
      </c>
      <c r="O907" s="386">
        <v>500</v>
      </c>
      <c r="P907" s="387"/>
      <c r="Q907" s="387"/>
      <c r="R907" s="387"/>
      <c r="S907" s="387"/>
      <c r="T907" s="387"/>
      <c r="U907" s="387"/>
      <c r="V907" s="387"/>
      <c r="W907" s="387"/>
      <c r="X907" s="387"/>
      <c r="Y907" s="387"/>
      <c r="Z907" s="387"/>
      <c r="AA907" s="387"/>
      <c r="AB907" s="387"/>
      <c r="AC907" s="387"/>
      <c r="AD907" s="387"/>
    </row>
    <row r="908" spans="1:30" ht="16.2" thickBot="1" x14ac:dyDescent="0.35">
      <c r="A908" s="351" t="s">
        <v>8623</v>
      </c>
      <c r="B908" s="416" t="s">
        <v>6064</v>
      </c>
      <c r="C908" s="365" t="s">
        <v>6129</v>
      </c>
      <c r="D908" s="366" t="s">
        <v>6126</v>
      </c>
      <c r="E908" s="394" t="s">
        <v>4139</v>
      </c>
      <c r="F908" s="394" t="s">
        <v>7230</v>
      </c>
      <c r="G908" s="394" t="s">
        <v>7233</v>
      </c>
      <c r="H908" s="394" t="s">
        <v>7232</v>
      </c>
      <c r="I908" s="466">
        <v>300</v>
      </c>
      <c r="J908" s="471">
        <v>0.99</v>
      </c>
      <c r="K908" s="469">
        <v>2</v>
      </c>
      <c r="L908" s="384" t="s">
        <v>1775</v>
      </c>
      <c r="M908" s="385" t="s">
        <v>8624</v>
      </c>
      <c r="N908" s="382" t="s">
        <v>9790</v>
      </c>
      <c r="O908" s="386">
        <v>600</v>
      </c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  <c r="AA908" s="387"/>
      <c r="AB908" s="387"/>
      <c r="AC908" s="387"/>
      <c r="AD908" s="387"/>
    </row>
    <row r="909" spans="1:30" ht="16.2" thickBot="1" x14ac:dyDescent="0.35">
      <c r="A909" s="351" t="s">
        <v>2556</v>
      </c>
      <c r="B909" s="432" t="s">
        <v>6872</v>
      </c>
      <c r="C909" s="365" t="s">
        <v>6129</v>
      </c>
      <c r="D909" s="366" t="s">
        <v>6126</v>
      </c>
      <c r="E909" s="394" t="s">
        <v>4139</v>
      </c>
      <c r="F909" s="394" t="s">
        <v>7230</v>
      </c>
      <c r="G909" s="394" t="s">
        <v>7233</v>
      </c>
      <c r="H909" s="394" t="s">
        <v>7232</v>
      </c>
      <c r="I909" s="466">
        <v>300</v>
      </c>
      <c r="J909" s="471">
        <v>0.49</v>
      </c>
      <c r="K909" s="469">
        <v>1</v>
      </c>
      <c r="L909" s="384" t="s">
        <v>1775</v>
      </c>
      <c r="M909" s="385" t="s">
        <v>8625</v>
      </c>
      <c r="N909" s="382" t="s">
        <v>9783</v>
      </c>
      <c r="O909" s="386">
        <v>300</v>
      </c>
      <c r="P909" s="387"/>
      <c r="Q909" s="387"/>
      <c r="R909" s="387"/>
      <c r="S909" s="387"/>
      <c r="T909" s="387"/>
      <c r="U909" s="387"/>
      <c r="V909" s="387"/>
      <c r="W909" s="387"/>
      <c r="X909" s="387"/>
      <c r="Y909" s="387"/>
      <c r="Z909" s="387"/>
      <c r="AA909" s="387"/>
      <c r="AB909" s="387"/>
      <c r="AC909" s="387"/>
      <c r="AD909" s="387"/>
    </row>
    <row r="910" spans="1:30" ht="16.2" thickBot="1" x14ac:dyDescent="0.35">
      <c r="A910" s="351" t="s">
        <v>2556</v>
      </c>
      <c r="B910" s="420" t="s">
        <v>6089</v>
      </c>
      <c r="C910" s="365" t="s">
        <v>6129</v>
      </c>
      <c r="D910" s="366" t="s">
        <v>6126</v>
      </c>
      <c r="E910" s="394" t="s">
        <v>4139</v>
      </c>
      <c r="F910" s="394" t="s">
        <v>7230</v>
      </c>
      <c r="G910" s="394" t="s">
        <v>7233</v>
      </c>
      <c r="H910" s="394" t="s">
        <v>7232</v>
      </c>
      <c r="I910" s="466">
        <v>300</v>
      </c>
      <c r="J910" s="471">
        <v>0.49</v>
      </c>
      <c r="K910" s="469">
        <v>1</v>
      </c>
      <c r="L910" s="384" t="s">
        <v>1775</v>
      </c>
      <c r="M910" s="385" t="s">
        <v>8626</v>
      </c>
      <c r="N910" s="382" t="s">
        <v>9783</v>
      </c>
      <c r="O910" s="386">
        <v>300</v>
      </c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  <c r="AA910" s="387"/>
      <c r="AB910" s="387"/>
      <c r="AC910" s="387"/>
      <c r="AD910" s="387"/>
    </row>
    <row r="911" spans="1:30" ht="16.2" thickBot="1" x14ac:dyDescent="0.35">
      <c r="A911" s="351" t="s">
        <v>2556</v>
      </c>
      <c r="B911" s="420" t="s">
        <v>6089</v>
      </c>
      <c r="C911" s="365" t="s">
        <v>6129</v>
      </c>
      <c r="D911" s="366" t="s">
        <v>6126</v>
      </c>
      <c r="E911" s="394" t="s">
        <v>4139</v>
      </c>
      <c r="F911" s="394" t="s">
        <v>7230</v>
      </c>
      <c r="G911" s="394" t="s">
        <v>7234</v>
      </c>
      <c r="H911" s="394" t="s">
        <v>7232</v>
      </c>
      <c r="I911" s="466">
        <v>300</v>
      </c>
      <c r="J911" s="471">
        <v>0.49</v>
      </c>
      <c r="K911" s="469">
        <v>1</v>
      </c>
      <c r="L911" s="384" t="s">
        <v>1775</v>
      </c>
      <c r="M911" s="385" t="s">
        <v>8626</v>
      </c>
      <c r="N911" s="382" t="s">
        <v>9783</v>
      </c>
      <c r="O911" s="386">
        <v>300</v>
      </c>
      <c r="P911" s="387"/>
      <c r="Q911" s="387"/>
      <c r="R911" s="387"/>
      <c r="S911" s="387"/>
      <c r="T911" s="387"/>
      <c r="U911" s="387"/>
      <c r="V911" s="387"/>
      <c r="W911" s="387"/>
      <c r="X911" s="387"/>
      <c r="Y911" s="387"/>
      <c r="Z911" s="387"/>
      <c r="AA911" s="387"/>
      <c r="AB911" s="387"/>
      <c r="AC911" s="387"/>
      <c r="AD911" s="387"/>
    </row>
    <row r="912" spans="1:30" ht="16.2" thickBot="1" x14ac:dyDescent="0.35">
      <c r="A912" s="351" t="s">
        <v>2556</v>
      </c>
      <c r="B912" s="420" t="s">
        <v>6089</v>
      </c>
      <c r="C912" s="365" t="s">
        <v>6129</v>
      </c>
      <c r="D912" s="366" t="s">
        <v>6126</v>
      </c>
      <c r="E912" s="394" t="s">
        <v>4139</v>
      </c>
      <c r="F912" s="394" t="s">
        <v>7230</v>
      </c>
      <c r="G912" s="394" t="s">
        <v>7239</v>
      </c>
      <c r="H912" s="394" t="s">
        <v>7232</v>
      </c>
      <c r="I912" s="466">
        <v>300</v>
      </c>
      <c r="J912" s="471">
        <v>0.49</v>
      </c>
      <c r="K912" s="469">
        <v>2</v>
      </c>
      <c r="L912" s="384" t="s">
        <v>1775</v>
      </c>
      <c r="M912" s="385" t="s">
        <v>8626</v>
      </c>
      <c r="N912" s="382" t="s">
        <v>9790</v>
      </c>
      <c r="O912" s="386">
        <v>600</v>
      </c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  <c r="AA912" s="387"/>
      <c r="AB912" s="387"/>
      <c r="AC912" s="387"/>
      <c r="AD912" s="387"/>
    </row>
    <row r="913" spans="1:30" ht="16.2" thickBot="1" x14ac:dyDescent="0.35">
      <c r="A913" s="351" t="s">
        <v>8627</v>
      </c>
      <c r="B913" s="421" t="s">
        <v>6099</v>
      </c>
      <c r="C913" s="365" t="s">
        <v>6129</v>
      </c>
      <c r="D913" s="366" t="s">
        <v>6126</v>
      </c>
      <c r="E913" s="394" t="s">
        <v>4139</v>
      </c>
      <c r="F913" s="394" t="s">
        <v>7230</v>
      </c>
      <c r="G913" s="394" t="s">
        <v>7233</v>
      </c>
      <c r="H913" s="394" t="s">
        <v>7232</v>
      </c>
      <c r="I913" s="466">
        <v>300</v>
      </c>
      <c r="J913" s="471">
        <v>0.49</v>
      </c>
      <c r="K913" s="469">
        <v>2</v>
      </c>
      <c r="L913" s="384" t="s">
        <v>1775</v>
      </c>
      <c r="M913" s="385" t="s">
        <v>8628</v>
      </c>
      <c r="N913" s="382" t="s">
        <v>9790</v>
      </c>
      <c r="O913" s="386">
        <v>600</v>
      </c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  <c r="AA913" s="387"/>
      <c r="AB913" s="387"/>
      <c r="AC913" s="387"/>
      <c r="AD913" s="387"/>
    </row>
    <row r="914" spans="1:30" ht="16.2" thickBot="1" x14ac:dyDescent="0.35">
      <c r="A914" s="351" t="s">
        <v>8629</v>
      </c>
      <c r="B914" s="401" t="s">
        <v>5945</v>
      </c>
      <c r="C914" s="365" t="s">
        <v>6129</v>
      </c>
      <c r="D914" s="366" t="s">
        <v>6126</v>
      </c>
      <c r="E914" s="394" t="s">
        <v>4139</v>
      </c>
      <c r="F914" s="394" t="s">
        <v>7230</v>
      </c>
      <c r="G914" s="394" t="s">
        <v>7234</v>
      </c>
      <c r="H914" s="394" t="s">
        <v>7232</v>
      </c>
      <c r="I914" s="466">
        <v>300</v>
      </c>
      <c r="J914" s="471">
        <v>0.49</v>
      </c>
      <c r="K914" s="469">
        <v>1</v>
      </c>
      <c r="L914" s="384" t="s">
        <v>1775</v>
      </c>
      <c r="M914" s="385" t="s">
        <v>8630</v>
      </c>
      <c r="N914" s="382" t="s">
        <v>9783</v>
      </c>
      <c r="O914" s="386">
        <v>300</v>
      </c>
      <c r="P914" s="387"/>
      <c r="Q914" s="387"/>
      <c r="R914" s="387"/>
      <c r="S914" s="387"/>
      <c r="T914" s="387"/>
      <c r="U914" s="387"/>
      <c r="V914" s="387"/>
      <c r="W914" s="387"/>
      <c r="X914" s="387"/>
      <c r="Y914" s="387"/>
      <c r="Z914" s="387"/>
      <c r="AA914" s="387"/>
      <c r="AB914" s="387"/>
      <c r="AC914" s="387"/>
      <c r="AD914" s="387"/>
    </row>
    <row r="915" spans="1:30" ht="16.2" thickBot="1" x14ac:dyDescent="0.35">
      <c r="A915" s="351" t="s">
        <v>3356</v>
      </c>
      <c r="B915" s="411" t="s">
        <v>6087</v>
      </c>
      <c r="C915" s="365" t="s">
        <v>6129</v>
      </c>
      <c r="D915" s="366" t="s">
        <v>6126</v>
      </c>
      <c r="E915" s="394" t="s">
        <v>4139</v>
      </c>
      <c r="F915" s="394" t="s">
        <v>7230</v>
      </c>
      <c r="G915" s="394" t="s">
        <v>7234</v>
      </c>
      <c r="H915" s="394" t="s">
        <v>7232</v>
      </c>
      <c r="I915" s="466">
        <v>300</v>
      </c>
      <c r="J915" s="471">
        <v>0.49</v>
      </c>
      <c r="K915" s="469">
        <v>1</v>
      </c>
      <c r="L915" s="384" t="s">
        <v>1775</v>
      </c>
      <c r="M915" s="385" t="s">
        <v>8631</v>
      </c>
      <c r="N915" s="382" t="s">
        <v>9783</v>
      </c>
      <c r="O915" s="386">
        <v>300</v>
      </c>
      <c r="P915" s="387"/>
      <c r="Q915" s="387"/>
      <c r="R915" s="387"/>
      <c r="S915" s="387"/>
      <c r="T915" s="387"/>
      <c r="U915" s="387"/>
      <c r="V915" s="387"/>
      <c r="W915" s="387"/>
      <c r="X915" s="387"/>
      <c r="Y915" s="387"/>
      <c r="Z915" s="387"/>
      <c r="AA915" s="387"/>
      <c r="AB915" s="387"/>
      <c r="AC915" s="387"/>
      <c r="AD915" s="387"/>
    </row>
    <row r="916" spans="1:30" ht="16.2" thickBot="1" x14ac:dyDescent="0.35">
      <c r="A916" s="351" t="s">
        <v>8632</v>
      </c>
      <c r="B916" s="403" t="s">
        <v>6877</v>
      </c>
      <c r="C916" s="365" t="s">
        <v>6129</v>
      </c>
      <c r="D916" s="366" t="s">
        <v>6126</v>
      </c>
      <c r="E916" s="394" t="s">
        <v>4139</v>
      </c>
      <c r="F916" s="394" t="s">
        <v>7230</v>
      </c>
      <c r="G916" s="394" t="s">
        <v>7233</v>
      </c>
      <c r="H916" s="394" t="s">
        <v>7232</v>
      </c>
      <c r="I916" s="466">
        <v>300</v>
      </c>
      <c r="J916" s="471">
        <v>0.49</v>
      </c>
      <c r="K916" s="469">
        <v>2</v>
      </c>
      <c r="L916" s="384" t="s">
        <v>1775</v>
      </c>
      <c r="M916" s="385" t="s">
        <v>8633</v>
      </c>
      <c r="N916" s="382" t="s">
        <v>9790</v>
      </c>
      <c r="O916" s="386">
        <v>600</v>
      </c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  <c r="AA916" s="387"/>
      <c r="AB916" s="387"/>
      <c r="AC916" s="387"/>
      <c r="AD916" s="387"/>
    </row>
    <row r="917" spans="1:30" ht="16.2" thickBot="1" x14ac:dyDescent="0.35">
      <c r="A917" s="351" t="s">
        <v>8632</v>
      </c>
      <c r="B917" s="403" t="s">
        <v>6877</v>
      </c>
      <c r="C917" s="365" t="s">
        <v>6129</v>
      </c>
      <c r="D917" s="366" t="s">
        <v>6126</v>
      </c>
      <c r="E917" s="394" t="s">
        <v>4139</v>
      </c>
      <c r="F917" s="394" t="s">
        <v>7230</v>
      </c>
      <c r="G917" s="394" t="s">
        <v>7234</v>
      </c>
      <c r="H917" s="394" t="s">
        <v>7232</v>
      </c>
      <c r="I917" s="466">
        <v>300</v>
      </c>
      <c r="J917" s="471">
        <v>0.49</v>
      </c>
      <c r="K917" s="469">
        <v>1</v>
      </c>
      <c r="L917" s="384" t="s">
        <v>1775</v>
      </c>
      <c r="M917" s="385" t="s">
        <v>8633</v>
      </c>
      <c r="N917" s="382" t="s">
        <v>9783</v>
      </c>
      <c r="O917" s="386">
        <v>300</v>
      </c>
      <c r="P917" s="387"/>
      <c r="Q917" s="387"/>
      <c r="R917" s="387"/>
      <c r="S917" s="387"/>
      <c r="T917" s="387"/>
      <c r="U917" s="387"/>
      <c r="V917" s="387"/>
      <c r="W917" s="387"/>
      <c r="X917" s="387"/>
      <c r="Y917" s="387"/>
      <c r="Z917" s="387"/>
      <c r="AA917" s="387"/>
      <c r="AB917" s="387"/>
      <c r="AC917" s="387"/>
      <c r="AD917" s="387"/>
    </row>
    <row r="918" spans="1:30" ht="16.2" thickBot="1" x14ac:dyDescent="0.35">
      <c r="A918" s="351" t="s">
        <v>8634</v>
      </c>
      <c r="B918" s="403" t="s">
        <v>6880</v>
      </c>
      <c r="C918" s="365" t="s">
        <v>6129</v>
      </c>
      <c r="D918" s="366" t="s">
        <v>6126</v>
      </c>
      <c r="E918" s="394" t="s">
        <v>4139</v>
      </c>
      <c r="F918" s="394" t="s">
        <v>7230</v>
      </c>
      <c r="G918" s="394" t="s">
        <v>7233</v>
      </c>
      <c r="H918" s="394" t="s">
        <v>7232</v>
      </c>
      <c r="I918" s="466">
        <v>300</v>
      </c>
      <c r="J918" s="471">
        <v>0.49</v>
      </c>
      <c r="K918" s="469">
        <v>1</v>
      </c>
      <c r="L918" s="384" t="s">
        <v>1775</v>
      </c>
      <c r="M918" s="385" t="s">
        <v>8635</v>
      </c>
      <c r="N918" s="382" t="s">
        <v>9783</v>
      </c>
      <c r="O918" s="386">
        <v>300</v>
      </c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  <c r="AA918" s="387"/>
      <c r="AB918" s="387"/>
      <c r="AC918" s="387"/>
      <c r="AD918" s="387"/>
    </row>
    <row r="919" spans="1:30" ht="16.2" thickBot="1" x14ac:dyDescent="0.35">
      <c r="A919" s="351" t="s">
        <v>8636</v>
      </c>
      <c r="B919" s="401" t="s">
        <v>5945</v>
      </c>
      <c r="C919" s="365" t="s">
        <v>6129</v>
      </c>
      <c r="D919" s="366" t="s">
        <v>6126</v>
      </c>
      <c r="E919" s="394" t="s">
        <v>4139</v>
      </c>
      <c r="F919" s="394" t="s">
        <v>7230</v>
      </c>
      <c r="G919" s="394" t="s">
        <v>7234</v>
      </c>
      <c r="H919" s="394" t="s">
        <v>7232</v>
      </c>
      <c r="I919" s="466">
        <v>300</v>
      </c>
      <c r="J919" s="471">
        <v>0.49</v>
      </c>
      <c r="K919" s="469">
        <v>1</v>
      </c>
      <c r="L919" s="384" t="s">
        <v>1776</v>
      </c>
      <c r="M919" s="385" t="s">
        <v>8637</v>
      </c>
      <c r="N919" s="382" t="s">
        <v>9783</v>
      </c>
      <c r="O919" s="386">
        <v>300</v>
      </c>
      <c r="P919" s="387"/>
      <c r="Q919" s="387"/>
      <c r="R919" s="387"/>
      <c r="S919" s="387"/>
      <c r="T919" s="387"/>
      <c r="U919" s="387"/>
      <c r="V919" s="387"/>
      <c r="W919" s="387"/>
      <c r="X919" s="387"/>
      <c r="Y919" s="387"/>
      <c r="Z919" s="387"/>
      <c r="AA919" s="387"/>
      <c r="AB919" s="387"/>
      <c r="AC919" s="387"/>
      <c r="AD919" s="387"/>
    </row>
    <row r="920" spans="1:30" ht="16.2" thickBot="1" x14ac:dyDescent="0.35">
      <c r="A920" s="351" t="s">
        <v>8638</v>
      </c>
      <c r="B920" s="410" t="s">
        <v>6055</v>
      </c>
      <c r="C920" s="365" t="s">
        <v>6130</v>
      </c>
      <c r="D920" s="366" t="s">
        <v>6126</v>
      </c>
      <c r="E920" s="394" t="s">
        <v>4139</v>
      </c>
      <c r="F920" s="394" t="s">
        <v>7230</v>
      </c>
      <c r="G920" s="394" t="s">
        <v>7233</v>
      </c>
      <c r="H920" s="394" t="s">
        <v>7232</v>
      </c>
      <c r="I920" s="466">
        <v>300</v>
      </c>
      <c r="J920" s="471">
        <v>0.49</v>
      </c>
      <c r="K920" s="469">
        <v>4</v>
      </c>
      <c r="L920" s="384">
        <v>0</v>
      </c>
      <c r="M920" s="385" t="s">
        <v>8639</v>
      </c>
      <c r="N920" s="382" t="s">
        <v>9787</v>
      </c>
      <c r="O920" s="383">
        <v>1.2</v>
      </c>
      <c r="P920" s="387"/>
      <c r="Q920" s="387"/>
      <c r="R920" s="387"/>
      <c r="S920" s="387"/>
      <c r="T920" s="387"/>
      <c r="U920" s="387"/>
      <c r="V920" s="387"/>
      <c r="W920" s="387"/>
      <c r="X920" s="387"/>
      <c r="Y920" s="387"/>
      <c r="Z920" s="387"/>
      <c r="AA920" s="387"/>
      <c r="AB920" s="387"/>
      <c r="AC920" s="387"/>
      <c r="AD920" s="387"/>
    </row>
    <row r="921" spans="1:30" ht="16.2" thickBot="1" x14ac:dyDescent="0.35">
      <c r="A921" s="351" t="s">
        <v>9841</v>
      </c>
      <c r="B921" s="407" t="s">
        <v>1101</v>
      </c>
      <c r="C921" s="365" t="s">
        <v>6130</v>
      </c>
      <c r="D921" s="366" t="s">
        <v>6126</v>
      </c>
      <c r="E921" s="394" t="s">
        <v>4139</v>
      </c>
      <c r="F921" s="394" t="s">
        <v>7230</v>
      </c>
      <c r="G921" s="394" t="s">
        <v>7234</v>
      </c>
      <c r="H921" s="394" t="s">
        <v>7232</v>
      </c>
      <c r="I921" s="467">
        <v>1.4</v>
      </c>
      <c r="J921" s="471">
        <v>1.99</v>
      </c>
      <c r="K921" s="469">
        <v>1</v>
      </c>
      <c r="L921" s="384">
        <v>1</v>
      </c>
      <c r="M921" s="385" t="s">
        <v>9842</v>
      </c>
      <c r="N921" s="382" t="s">
        <v>9789</v>
      </c>
      <c r="O921" s="383">
        <v>1.4</v>
      </c>
      <c r="P921" s="387"/>
      <c r="Q921" s="387"/>
      <c r="R921" s="387"/>
      <c r="S921" s="387"/>
      <c r="T921" s="387"/>
      <c r="U921" s="387"/>
      <c r="V921" s="387"/>
      <c r="W921" s="387"/>
      <c r="X921" s="387"/>
      <c r="Y921" s="387"/>
      <c r="Z921" s="387"/>
      <c r="AA921" s="387"/>
      <c r="AB921" s="387"/>
      <c r="AC921" s="387"/>
      <c r="AD921" s="387"/>
    </row>
    <row r="922" spans="1:30" ht="16.2" thickBot="1" x14ac:dyDescent="0.35">
      <c r="A922" s="351" t="s">
        <v>8640</v>
      </c>
      <c r="B922" s="424" t="s">
        <v>6096</v>
      </c>
      <c r="C922" s="365" t="s">
        <v>6130</v>
      </c>
      <c r="D922" s="366" t="s">
        <v>6126</v>
      </c>
      <c r="E922" s="394" t="s">
        <v>4139</v>
      </c>
      <c r="F922" s="394" t="s">
        <v>7230</v>
      </c>
      <c r="G922" s="394" t="s">
        <v>7234</v>
      </c>
      <c r="H922" s="394" t="s">
        <v>7232</v>
      </c>
      <c r="I922" s="466">
        <v>300</v>
      </c>
      <c r="J922" s="471">
        <v>0.49</v>
      </c>
      <c r="K922" s="469">
        <v>1</v>
      </c>
      <c r="L922" s="384">
        <v>1</v>
      </c>
      <c r="M922" s="385" t="s">
        <v>8641</v>
      </c>
      <c r="N922" s="382" t="s">
        <v>9783</v>
      </c>
      <c r="O922" s="386">
        <v>300</v>
      </c>
      <c r="P922" s="387"/>
      <c r="Q922" s="387"/>
      <c r="R922" s="387"/>
      <c r="S922" s="387"/>
      <c r="T922" s="387"/>
      <c r="U922" s="387"/>
      <c r="V922" s="387"/>
      <c r="W922" s="387"/>
      <c r="X922" s="387"/>
      <c r="Y922" s="387"/>
      <c r="Z922" s="387"/>
      <c r="AA922" s="387"/>
      <c r="AB922" s="387"/>
      <c r="AC922" s="387"/>
      <c r="AD922" s="387"/>
    </row>
    <row r="923" spans="1:30" ht="16.2" thickBot="1" x14ac:dyDescent="0.35">
      <c r="A923" s="351" t="s">
        <v>8644</v>
      </c>
      <c r="B923" s="418" t="s">
        <v>6873</v>
      </c>
      <c r="C923" s="365" t="s">
        <v>6130</v>
      </c>
      <c r="D923" s="366" t="s">
        <v>6126</v>
      </c>
      <c r="E923" s="394" t="s">
        <v>4139</v>
      </c>
      <c r="F923" s="394" t="s">
        <v>7230</v>
      </c>
      <c r="G923" s="394" t="s">
        <v>7233</v>
      </c>
      <c r="H923" s="394" t="s">
        <v>7232</v>
      </c>
      <c r="I923" s="466">
        <v>300</v>
      </c>
      <c r="J923" s="471">
        <v>0.49</v>
      </c>
      <c r="K923" s="469">
        <v>1</v>
      </c>
      <c r="L923" s="384">
        <v>1</v>
      </c>
      <c r="M923" s="385" t="s">
        <v>8645</v>
      </c>
      <c r="N923" s="382" t="s">
        <v>9783</v>
      </c>
      <c r="O923" s="386">
        <v>300</v>
      </c>
      <c r="P923" s="387"/>
      <c r="Q923" s="387"/>
      <c r="R923" s="387"/>
      <c r="S923" s="387"/>
      <c r="T923" s="387"/>
      <c r="U923" s="387"/>
      <c r="V923" s="387"/>
      <c r="W923" s="387"/>
      <c r="X923" s="387"/>
      <c r="Y923" s="387"/>
      <c r="Z923" s="387"/>
      <c r="AA923" s="387"/>
      <c r="AB923" s="387"/>
      <c r="AC923" s="387"/>
      <c r="AD923" s="387"/>
    </row>
    <row r="924" spans="1:30" ht="16.2" thickBot="1" x14ac:dyDescent="0.35">
      <c r="A924" s="351" t="s">
        <v>8644</v>
      </c>
      <c r="B924" s="399" t="s">
        <v>6104</v>
      </c>
      <c r="C924" s="365" t="s">
        <v>6130</v>
      </c>
      <c r="D924" s="366" t="s">
        <v>6126</v>
      </c>
      <c r="E924" s="394" t="s">
        <v>4139</v>
      </c>
      <c r="F924" s="394" t="s">
        <v>7230</v>
      </c>
      <c r="G924" s="394" t="s">
        <v>7233</v>
      </c>
      <c r="H924" s="394" t="s">
        <v>7232</v>
      </c>
      <c r="I924" s="466">
        <v>300</v>
      </c>
      <c r="J924" s="471">
        <v>0.49</v>
      </c>
      <c r="K924" s="469">
        <v>2</v>
      </c>
      <c r="L924" s="384">
        <v>1</v>
      </c>
      <c r="M924" s="385" t="s">
        <v>8646</v>
      </c>
      <c r="N924" s="382" t="s">
        <v>9790</v>
      </c>
      <c r="O924" s="386">
        <v>600</v>
      </c>
      <c r="P924" s="387"/>
      <c r="Q924" s="387"/>
      <c r="R924" s="387"/>
      <c r="S924" s="387"/>
      <c r="T924" s="387"/>
      <c r="U924" s="387"/>
      <c r="V924" s="387"/>
      <c r="W924" s="387"/>
      <c r="X924" s="387"/>
      <c r="Y924" s="387"/>
      <c r="Z924" s="387"/>
      <c r="AA924" s="387"/>
      <c r="AB924" s="387"/>
      <c r="AC924" s="387"/>
      <c r="AD924" s="387"/>
    </row>
    <row r="925" spans="1:30" ht="16.2" thickBot="1" x14ac:dyDescent="0.35">
      <c r="A925" s="351" t="s">
        <v>8647</v>
      </c>
      <c r="B925" s="408" t="s">
        <v>1134</v>
      </c>
      <c r="C925" s="365" t="s">
        <v>6130</v>
      </c>
      <c r="D925" s="366" t="s">
        <v>6126</v>
      </c>
      <c r="E925" s="394" t="s">
        <v>4139</v>
      </c>
      <c r="F925" s="394" t="s">
        <v>7230</v>
      </c>
      <c r="G925" s="394" t="s">
        <v>7234</v>
      </c>
      <c r="H925" s="394" t="s">
        <v>7232</v>
      </c>
      <c r="I925" s="466">
        <v>300</v>
      </c>
      <c r="J925" s="471">
        <v>0.49</v>
      </c>
      <c r="K925" s="469">
        <v>1</v>
      </c>
      <c r="L925" s="384">
        <v>1</v>
      </c>
      <c r="M925" s="385" t="s">
        <v>8648</v>
      </c>
      <c r="N925" s="382" t="s">
        <v>9783</v>
      </c>
      <c r="O925" s="386">
        <v>300</v>
      </c>
      <c r="P925" s="387"/>
      <c r="Q925" s="387"/>
      <c r="R925" s="387"/>
      <c r="S925" s="387"/>
      <c r="T925" s="387"/>
      <c r="U925" s="387"/>
      <c r="V925" s="387"/>
      <c r="W925" s="387"/>
      <c r="X925" s="387"/>
      <c r="Y925" s="387"/>
      <c r="Z925" s="387"/>
      <c r="AA925" s="387"/>
      <c r="AB925" s="387"/>
      <c r="AC925" s="387"/>
      <c r="AD925" s="387"/>
    </row>
    <row r="926" spans="1:30" ht="16.2" thickBot="1" x14ac:dyDescent="0.35">
      <c r="A926" s="351" t="s">
        <v>382</v>
      </c>
      <c r="B926" s="420" t="s">
        <v>6063</v>
      </c>
      <c r="C926" s="365" t="s">
        <v>6130</v>
      </c>
      <c r="D926" s="366" t="s">
        <v>6126</v>
      </c>
      <c r="E926" s="394" t="s">
        <v>4139</v>
      </c>
      <c r="F926" s="394" t="s">
        <v>7230</v>
      </c>
      <c r="G926" s="394" t="s">
        <v>7239</v>
      </c>
      <c r="H926" s="394" t="s">
        <v>7232</v>
      </c>
      <c r="I926" s="467">
        <v>1.4</v>
      </c>
      <c r="J926" s="471">
        <v>1.99</v>
      </c>
      <c r="K926" s="469">
        <v>1</v>
      </c>
      <c r="L926" s="384">
        <v>1</v>
      </c>
      <c r="M926" s="385" t="s">
        <v>8650</v>
      </c>
      <c r="N926" s="382" t="s">
        <v>9789</v>
      </c>
      <c r="O926" s="383">
        <v>1.4</v>
      </c>
      <c r="P926" s="387"/>
      <c r="Q926" s="387"/>
      <c r="R926" s="387"/>
      <c r="S926" s="387"/>
      <c r="T926" s="387"/>
      <c r="U926" s="387"/>
      <c r="V926" s="387"/>
      <c r="W926" s="387"/>
      <c r="X926" s="387"/>
      <c r="Y926" s="387"/>
      <c r="Z926" s="387"/>
      <c r="AA926" s="387"/>
      <c r="AB926" s="387"/>
      <c r="AC926" s="387"/>
      <c r="AD926" s="387"/>
    </row>
    <row r="927" spans="1:30" ht="16.2" thickBot="1" x14ac:dyDescent="0.35">
      <c r="A927" s="351" t="s">
        <v>2472</v>
      </c>
      <c r="B927" s="421" t="s">
        <v>6099</v>
      </c>
      <c r="C927" s="365" t="s">
        <v>6130</v>
      </c>
      <c r="D927" s="366" t="s">
        <v>6126</v>
      </c>
      <c r="E927" s="394" t="s">
        <v>4139</v>
      </c>
      <c r="F927" s="394" t="s">
        <v>7230</v>
      </c>
      <c r="G927" s="394" t="s">
        <v>7233</v>
      </c>
      <c r="H927" s="394" t="s">
        <v>7232</v>
      </c>
      <c r="I927" s="467">
        <v>1</v>
      </c>
      <c r="J927" s="471">
        <v>1.49</v>
      </c>
      <c r="K927" s="469">
        <v>1</v>
      </c>
      <c r="L927" s="384">
        <v>1</v>
      </c>
      <c r="M927" s="385" t="s">
        <v>8651</v>
      </c>
      <c r="N927" s="382" t="s">
        <v>9806</v>
      </c>
      <c r="O927" s="383">
        <v>1</v>
      </c>
      <c r="P927" s="387"/>
      <c r="Q927" s="387"/>
      <c r="R927" s="387"/>
      <c r="S927" s="387"/>
      <c r="T927" s="387"/>
      <c r="U927" s="387"/>
      <c r="V927" s="387"/>
      <c r="W927" s="387"/>
      <c r="X927" s="387"/>
      <c r="Y927" s="387"/>
      <c r="Z927" s="387"/>
      <c r="AA927" s="387"/>
      <c r="AB927" s="387"/>
      <c r="AC927" s="387"/>
      <c r="AD927" s="387"/>
    </row>
    <row r="928" spans="1:30" ht="16.2" thickBot="1" x14ac:dyDescent="0.35">
      <c r="A928" s="351" t="s">
        <v>8652</v>
      </c>
      <c r="B928" s="401" t="s">
        <v>5944</v>
      </c>
      <c r="C928" s="365" t="s">
        <v>6130</v>
      </c>
      <c r="D928" s="366" t="s">
        <v>6126</v>
      </c>
      <c r="E928" s="394" t="s">
        <v>4139</v>
      </c>
      <c r="F928" s="394" t="s">
        <v>7230</v>
      </c>
      <c r="G928" s="394" t="s">
        <v>7233</v>
      </c>
      <c r="H928" s="394" t="s">
        <v>7232</v>
      </c>
      <c r="I928" s="466">
        <v>300</v>
      </c>
      <c r="J928" s="471">
        <v>0.49</v>
      </c>
      <c r="K928" s="469">
        <v>1</v>
      </c>
      <c r="L928" s="384">
        <v>1</v>
      </c>
      <c r="M928" s="385" t="s">
        <v>8653</v>
      </c>
      <c r="N928" s="382" t="s">
        <v>9783</v>
      </c>
      <c r="O928" s="386">
        <v>300</v>
      </c>
      <c r="P928" s="387"/>
      <c r="Q928" s="387"/>
      <c r="R928" s="387"/>
      <c r="S928" s="387"/>
      <c r="T928" s="387"/>
      <c r="U928" s="387"/>
      <c r="V928" s="387"/>
      <c r="W928" s="387"/>
      <c r="X928" s="387"/>
      <c r="Y928" s="387"/>
      <c r="Z928" s="387"/>
      <c r="AA928" s="387"/>
      <c r="AB928" s="387"/>
      <c r="AC928" s="387"/>
      <c r="AD928" s="387"/>
    </row>
    <row r="929" spans="1:30" ht="16.2" thickBot="1" x14ac:dyDescent="0.35">
      <c r="A929" s="351" t="s">
        <v>8652</v>
      </c>
      <c r="B929" s="401" t="s">
        <v>5944</v>
      </c>
      <c r="C929" s="365" t="s">
        <v>6130</v>
      </c>
      <c r="D929" s="366" t="s">
        <v>6126</v>
      </c>
      <c r="E929" s="394" t="s">
        <v>4139</v>
      </c>
      <c r="F929" s="394" t="s">
        <v>7230</v>
      </c>
      <c r="G929" s="394" t="s">
        <v>7234</v>
      </c>
      <c r="H929" s="394" t="s">
        <v>7232</v>
      </c>
      <c r="I929" s="466">
        <v>300</v>
      </c>
      <c r="J929" s="471">
        <v>0.49</v>
      </c>
      <c r="K929" s="469">
        <v>1</v>
      </c>
      <c r="L929" s="384">
        <v>1</v>
      </c>
      <c r="M929" s="385" t="s">
        <v>8653</v>
      </c>
      <c r="N929" s="382" t="s">
        <v>9783</v>
      </c>
      <c r="O929" s="386">
        <v>300</v>
      </c>
      <c r="P929" s="387"/>
      <c r="Q929" s="387"/>
      <c r="R929" s="387"/>
      <c r="S929" s="387"/>
      <c r="T929" s="387"/>
      <c r="U929" s="387"/>
      <c r="V929" s="387"/>
      <c r="W929" s="387"/>
      <c r="X929" s="387"/>
      <c r="Y929" s="387"/>
      <c r="Z929" s="387"/>
      <c r="AA929" s="387"/>
      <c r="AB929" s="387"/>
      <c r="AC929" s="387"/>
      <c r="AD929" s="387"/>
    </row>
    <row r="930" spans="1:30" ht="16.2" thickBot="1" x14ac:dyDescent="0.35">
      <c r="A930" s="351" t="s">
        <v>8654</v>
      </c>
      <c r="B930" s="402" t="s">
        <v>6094</v>
      </c>
      <c r="C930" s="365" t="s">
        <v>6130</v>
      </c>
      <c r="D930" s="366" t="s">
        <v>6126</v>
      </c>
      <c r="E930" s="394" t="s">
        <v>4139</v>
      </c>
      <c r="F930" s="394" t="s">
        <v>7230</v>
      </c>
      <c r="G930" s="394" t="s">
        <v>7233</v>
      </c>
      <c r="H930" s="394" t="s">
        <v>7232</v>
      </c>
      <c r="I930" s="466">
        <v>300</v>
      </c>
      <c r="J930" s="471">
        <v>0.49</v>
      </c>
      <c r="K930" s="469">
        <v>1</v>
      </c>
      <c r="L930" s="384">
        <v>1</v>
      </c>
      <c r="M930" s="385" t="s">
        <v>8655</v>
      </c>
      <c r="N930" s="382" t="s">
        <v>9783</v>
      </c>
      <c r="O930" s="386">
        <v>300</v>
      </c>
      <c r="P930" s="387"/>
      <c r="Q930" s="387"/>
      <c r="R930" s="387"/>
      <c r="S930" s="387"/>
      <c r="T930" s="387"/>
      <c r="U930" s="387"/>
      <c r="V930" s="387"/>
      <c r="W930" s="387"/>
      <c r="X930" s="387"/>
      <c r="Y930" s="387"/>
      <c r="Z930" s="387"/>
      <c r="AA930" s="387"/>
      <c r="AB930" s="387"/>
      <c r="AC930" s="387"/>
      <c r="AD930" s="387"/>
    </row>
    <row r="931" spans="1:30" ht="16.2" thickBot="1" x14ac:dyDescent="0.35">
      <c r="A931" s="351" t="s">
        <v>8656</v>
      </c>
      <c r="B931" s="425" t="s">
        <v>6970</v>
      </c>
      <c r="C931" s="365" t="s">
        <v>6130</v>
      </c>
      <c r="D931" s="366" t="s">
        <v>6126</v>
      </c>
      <c r="E931" s="394" t="s">
        <v>4139</v>
      </c>
      <c r="F931" s="394" t="s">
        <v>7230</v>
      </c>
      <c r="G931" s="394" t="s">
        <v>7234</v>
      </c>
      <c r="H931" s="394" t="s">
        <v>7232</v>
      </c>
      <c r="I931" s="466">
        <v>300</v>
      </c>
      <c r="J931" s="471">
        <v>0.49</v>
      </c>
      <c r="K931" s="469">
        <v>2</v>
      </c>
      <c r="L931" s="384">
        <v>1</v>
      </c>
      <c r="M931" s="385" t="s">
        <v>8657</v>
      </c>
      <c r="N931" s="382" t="s">
        <v>9790</v>
      </c>
      <c r="O931" s="386">
        <v>600</v>
      </c>
      <c r="P931" s="387"/>
      <c r="Q931" s="387"/>
      <c r="R931" s="387"/>
      <c r="S931" s="387"/>
      <c r="T931" s="387"/>
      <c r="U931" s="387"/>
      <c r="V931" s="387"/>
      <c r="W931" s="387"/>
      <c r="X931" s="387"/>
      <c r="Y931" s="387"/>
      <c r="Z931" s="387"/>
      <c r="AA931" s="387"/>
      <c r="AB931" s="387"/>
      <c r="AC931" s="387"/>
      <c r="AD931" s="387"/>
    </row>
    <row r="932" spans="1:30" ht="16.2" thickBot="1" x14ac:dyDescent="0.35">
      <c r="A932" s="351" t="s">
        <v>5550</v>
      </c>
      <c r="B932" s="423" t="s">
        <v>6869</v>
      </c>
      <c r="C932" s="365" t="s">
        <v>6130</v>
      </c>
      <c r="D932" s="366" t="s">
        <v>6126</v>
      </c>
      <c r="E932" s="394" t="s">
        <v>4139</v>
      </c>
      <c r="F932" s="394" t="s">
        <v>7230</v>
      </c>
      <c r="G932" s="394" t="s">
        <v>7233</v>
      </c>
      <c r="H932" s="394" t="s">
        <v>7232</v>
      </c>
      <c r="I932" s="467">
        <v>1.4</v>
      </c>
      <c r="J932" s="471">
        <v>1.99</v>
      </c>
      <c r="K932" s="469">
        <v>3</v>
      </c>
      <c r="L932" s="384">
        <v>1</v>
      </c>
      <c r="M932" s="385" t="s">
        <v>9608</v>
      </c>
      <c r="N932" s="382" t="s">
        <v>9840</v>
      </c>
      <c r="O932" s="383">
        <v>4.2</v>
      </c>
      <c r="P932" s="387"/>
      <c r="Q932" s="387"/>
      <c r="R932" s="387"/>
      <c r="S932" s="387"/>
      <c r="T932" s="387"/>
      <c r="U932" s="387"/>
      <c r="V932" s="387"/>
      <c r="W932" s="387"/>
      <c r="X932" s="387"/>
      <c r="Y932" s="387"/>
      <c r="Z932" s="387"/>
      <c r="AA932" s="387"/>
      <c r="AB932" s="387"/>
      <c r="AC932" s="387"/>
      <c r="AD932" s="387"/>
    </row>
    <row r="933" spans="1:30" ht="16.2" thickBot="1" x14ac:dyDescent="0.35">
      <c r="A933" s="351" t="s">
        <v>8658</v>
      </c>
      <c r="B933" s="405" t="s">
        <v>6084</v>
      </c>
      <c r="C933" s="365" t="s">
        <v>6130</v>
      </c>
      <c r="D933" s="366" t="s">
        <v>6126</v>
      </c>
      <c r="E933" s="394" t="s">
        <v>4139</v>
      </c>
      <c r="F933" s="394" t="s">
        <v>7230</v>
      </c>
      <c r="G933" s="394" t="s">
        <v>7234</v>
      </c>
      <c r="H933" s="394" t="s">
        <v>7232</v>
      </c>
      <c r="I933" s="466">
        <v>300</v>
      </c>
      <c r="J933" s="471">
        <v>0.49</v>
      </c>
      <c r="K933" s="469">
        <v>1</v>
      </c>
      <c r="L933" s="384">
        <v>2</v>
      </c>
      <c r="M933" s="385" t="s">
        <v>8659</v>
      </c>
      <c r="N933" s="382" t="s">
        <v>9783</v>
      </c>
      <c r="O933" s="386">
        <v>300</v>
      </c>
      <c r="P933" s="387"/>
      <c r="Q933" s="387"/>
      <c r="R933" s="387"/>
      <c r="S933" s="387"/>
      <c r="T933" s="387"/>
      <c r="U933" s="387"/>
      <c r="V933" s="387"/>
      <c r="W933" s="387"/>
      <c r="X933" s="387"/>
      <c r="Y933" s="387"/>
      <c r="Z933" s="387"/>
      <c r="AA933" s="387"/>
      <c r="AB933" s="387"/>
      <c r="AC933" s="387"/>
      <c r="AD933" s="387"/>
    </row>
    <row r="934" spans="1:30" ht="16.2" thickBot="1" x14ac:dyDescent="0.35">
      <c r="A934" s="351" t="s">
        <v>8660</v>
      </c>
      <c r="B934" s="396" t="s">
        <v>8661</v>
      </c>
      <c r="C934" s="365" t="s">
        <v>6130</v>
      </c>
      <c r="D934" s="366" t="s">
        <v>6126</v>
      </c>
      <c r="E934" s="394" t="s">
        <v>4139</v>
      </c>
      <c r="F934" s="394" t="s">
        <v>7230</v>
      </c>
      <c r="G934" s="394" t="s">
        <v>7234</v>
      </c>
      <c r="H934" s="394" t="s">
        <v>7232</v>
      </c>
      <c r="I934" s="466">
        <v>300</v>
      </c>
      <c r="J934" s="471">
        <v>0.49</v>
      </c>
      <c r="K934" s="469">
        <v>1</v>
      </c>
      <c r="L934" s="384">
        <v>2</v>
      </c>
      <c r="M934" s="385" t="s">
        <v>8662</v>
      </c>
      <c r="N934" s="382" t="s">
        <v>9783</v>
      </c>
      <c r="O934" s="386">
        <v>300</v>
      </c>
      <c r="P934" s="387"/>
      <c r="Q934" s="387"/>
      <c r="R934" s="387"/>
      <c r="S934" s="387"/>
      <c r="T934" s="387"/>
      <c r="U934" s="387"/>
      <c r="V934" s="387"/>
      <c r="W934" s="387"/>
      <c r="X934" s="387"/>
      <c r="Y934" s="387"/>
      <c r="Z934" s="387"/>
      <c r="AA934" s="387"/>
      <c r="AB934" s="387"/>
      <c r="AC934" s="387"/>
      <c r="AD934" s="387"/>
    </row>
    <row r="935" spans="1:30" ht="16.2" thickBot="1" x14ac:dyDescent="0.35">
      <c r="A935" s="351" t="s">
        <v>8663</v>
      </c>
      <c r="B935" s="407" t="s">
        <v>1101</v>
      </c>
      <c r="C935" s="365" t="s">
        <v>6130</v>
      </c>
      <c r="D935" s="366" t="s">
        <v>6126</v>
      </c>
      <c r="E935" s="394" t="s">
        <v>4139</v>
      </c>
      <c r="F935" s="394" t="s">
        <v>7230</v>
      </c>
      <c r="G935" s="394" t="s">
        <v>7233</v>
      </c>
      <c r="H935" s="394" t="s">
        <v>7232</v>
      </c>
      <c r="I935" s="466">
        <v>300</v>
      </c>
      <c r="J935" s="471">
        <v>0.49</v>
      </c>
      <c r="K935" s="469">
        <v>1</v>
      </c>
      <c r="L935" s="384">
        <v>2</v>
      </c>
      <c r="M935" s="385" t="s">
        <v>8664</v>
      </c>
      <c r="N935" s="382" t="s">
        <v>9783</v>
      </c>
      <c r="O935" s="386">
        <v>300</v>
      </c>
      <c r="P935" s="387"/>
      <c r="Q935" s="387"/>
      <c r="R935" s="387"/>
      <c r="S935" s="387"/>
      <c r="T935" s="387"/>
      <c r="U935" s="387"/>
      <c r="V935" s="387"/>
      <c r="W935" s="387"/>
      <c r="X935" s="387"/>
      <c r="Y935" s="387"/>
      <c r="Z935" s="387"/>
      <c r="AA935" s="387"/>
      <c r="AB935" s="387"/>
      <c r="AC935" s="387"/>
      <c r="AD935" s="387"/>
    </row>
    <row r="936" spans="1:30" ht="16.2" thickBot="1" x14ac:dyDescent="0.35">
      <c r="A936" s="351" t="s">
        <v>8663</v>
      </c>
      <c r="B936" s="407" t="s">
        <v>1101</v>
      </c>
      <c r="C936" s="365" t="s">
        <v>6130</v>
      </c>
      <c r="D936" s="366" t="s">
        <v>6126</v>
      </c>
      <c r="E936" s="394" t="s">
        <v>4139</v>
      </c>
      <c r="F936" s="394" t="s">
        <v>7230</v>
      </c>
      <c r="G936" s="394" t="s">
        <v>7234</v>
      </c>
      <c r="H936" s="394" t="s">
        <v>7232</v>
      </c>
      <c r="I936" s="466">
        <v>300</v>
      </c>
      <c r="J936" s="471">
        <v>0.49</v>
      </c>
      <c r="K936" s="469">
        <v>1</v>
      </c>
      <c r="L936" s="384">
        <v>2</v>
      </c>
      <c r="M936" s="385" t="s">
        <v>9609</v>
      </c>
      <c r="N936" s="382" t="s">
        <v>9783</v>
      </c>
      <c r="O936" s="386">
        <v>300</v>
      </c>
      <c r="P936" s="387"/>
      <c r="Q936" s="387"/>
      <c r="R936" s="387"/>
      <c r="S936" s="387"/>
      <c r="T936" s="387"/>
      <c r="U936" s="387"/>
      <c r="V936" s="387"/>
      <c r="W936" s="387"/>
      <c r="X936" s="387"/>
      <c r="Y936" s="387"/>
      <c r="Z936" s="387"/>
      <c r="AA936" s="387"/>
      <c r="AB936" s="387"/>
      <c r="AC936" s="387"/>
      <c r="AD936" s="387"/>
    </row>
    <row r="937" spans="1:30" ht="16.2" thickBot="1" x14ac:dyDescent="0.35">
      <c r="A937" s="351" t="s">
        <v>8665</v>
      </c>
      <c r="B937" s="427" t="s">
        <v>1102</v>
      </c>
      <c r="C937" s="365" t="s">
        <v>6130</v>
      </c>
      <c r="D937" s="366" t="s">
        <v>6126</v>
      </c>
      <c r="E937" s="394" t="s">
        <v>4139</v>
      </c>
      <c r="F937" s="394" t="s">
        <v>7230</v>
      </c>
      <c r="G937" s="394" t="s">
        <v>7234</v>
      </c>
      <c r="H937" s="394" t="s">
        <v>7232</v>
      </c>
      <c r="I937" s="466">
        <v>300</v>
      </c>
      <c r="J937" s="471">
        <v>0.49</v>
      </c>
      <c r="K937" s="469">
        <v>1</v>
      </c>
      <c r="L937" s="384">
        <v>2</v>
      </c>
      <c r="M937" s="385" t="s">
        <v>8666</v>
      </c>
      <c r="N937" s="382" t="s">
        <v>9783</v>
      </c>
      <c r="O937" s="386">
        <v>300</v>
      </c>
      <c r="P937" s="387"/>
      <c r="Q937" s="387"/>
      <c r="R937" s="387"/>
      <c r="S937" s="387"/>
      <c r="T937" s="387"/>
      <c r="U937" s="387"/>
      <c r="V937" s="387"/>
      <c r="W937" s="387"/>
      <c r="X937" s="387"/>
      <c r="Y937" s="387"/>
      <c r="Z937" s="387"/>
      <c r="AA937" s="387"/>
      <c r="AB937" s="387"/>
      <c r="AC937" s="387"/>
      <c r="AD937" s="387"/>
    </row>
    <row r="938" spans="1:30" ht="16.2" thickBot="1" x14ac:dyDescent="0.35">
      <c r="A938" s="351" t="s">
        <v>8667</v>
      </c>
      <c r="B938" s="422" t="s">
        <v>1106</v>
      </c>
      <c r="C938" s="365" t="s">
        <v>6130</v>
      </c>
      <c r="D938" s="366" t="s">
        <v>6126</v>
      </c>
      <c r="E938" s="394" t="s">
        <v>4139</v>
      </c>
      <c r="F938" s="394" t="s">
        <v>7230</v>
      </c>
      <c r="G938" s="394" t="s">
        <v>7234</v>
      </c>
      <c r="H938" s="394" t="s">
        <v>7232</v>
      </c>
      <c r="I938" s="466">
        <v>700</v>
      </c>
      <c r="J938" s="471">
        <v>0.99</v>
      </c>
      <c r="K938" s="469">
        <v>2</v>
      </c>
      <c r="L938" s="384">
        <v>2</v>
      </c>
      <c r="M938" s="385" t="s">
        <v>9610</v>
      </c>
      <c r="N938" s="382" t="s">
        <v>9801</v>
      </c>
      <c r="O938" s="383">
        <v>1.4</v>
      </c>
      <c r="P938" s="387"/>
      <c r="Q938" s="387"/>
      <c r="R938" s="387"/>
      <c r="S938" s="387"/>
      <c r="T938" s="387"/>
      <c r="U938" s="387"/>
      <c r="V938" s="387"/>
      <c r="W938" s="387"/>
      <c r="X938" s="387"/>
      <c r="Y938" s="387"/>
      <c r="Z938" s="387"/>
      <c r="AA938" s="387"/>
      <c r="AB938" s="387"/>
      <c r="AC938" s="387"/>
      <c r="AD938" s="387"/>
    </row>
    <row r="939" spans="1:30" ht="16.2" thickBot="1" x14ac:dyDescent="0.35">
      <c r="A939" s="351" t="s">
        <v>596</v>
      </c>
      <c r="B939" s="422" t="s">
        <v>1106</v>
      </c>
      <c r="C939" s="365" t="s">
        <v>6130</v>
      </c>
      <c r="D939" s="366" t="s">
        <v>6126</v>
      </c>
      <c r="E939" s="394" t="s">
        <v>4139</v>
      </c>
      <c r="F939" s="394" t="s">
        <v>7230</v>
      </c>
      <c r="G939" s="394" t="s">
        <v>7233</v>
      </c>
      <c r="H939" s="394" t="s">
        <v>7232</v>
      </c>
      <c r="I939" s="466">
        <v>700</v>
      </c>
      <c r="J939" s="471">
        <v>0.99</v>
      </c>
      <c r="K939" s="469">
        <v>1</v>
      </c>
      <c r="L939" s="384">
        <v>2</v>
      </c>
      <c r="M939" s="385" t="s">
        <v>8669</v>
      </c>
      <c r="N939" s="382" t="s">
        <v>9798</v>
      </c>
      <c r="O939" s="386">
        <v>700</v>
      </c>
      <c r="P939" s="387"/>
      <c r="Q939" s="387"/>
      <c r="R939" s="387"/>
      <c r="S939" s="387"/>
      <c r="T939" s="387"/>
      <c r="U939" s="387"/>
      <c r="V939" s="387"/>
      <c r="W939" s="387"/>
      <c r="X939" s="387"/>
      <c r="Y939" s="387"/>
      <c r="Z939" s="387"/>
      <c r="AA939" s="387"/>
      <c r="AB939" s="387"/>
      <c r="AC939" s="387"/>
      <c r="AD939" s="387"/>
    </row>
    <row r="940" spans="1:30" ht="16.2" thickBot="1" x14ac:dyDescent="0.35">
      <c r="A940" s="351" t="s">
        <v>596</v>
      </c>
      <c r="B940" s="422" t="s">
        <v>1106</v>
      </c>
      <c r="C940" s="365" t="s">
        <v>6130</v>
      </c>
      <c r="D940" s="366" t="s">
        <v>6126</v>
      </c>
      <c r="E940" s="394" t="s">
        <v>4139</v>
      </c>
      <c r="F940" s="394" t="s">
        <v>7230</v>
      </c>
      <c r="G940" s="394" t="s">
        <v>7234</v>
      </c>
      <c r="H940" s="394" t="s">
        <v>7232</v>
      </c>
      <c r="I940" s="466">
        <v>700</v>
      </c>
      <c r="J940" s="471">
        <v>0.99</v>
      </c>
      <c r="K940" s="469">
        <v>1</v>
      </c>
      <c r="L940" s="384">
        <v>2</v>
      </c>
      <c r="M940" s="385" t="s">
        <v>8669</v>
      </c>
      <c r="N940" s="382" t="s">
        <v>9798</v>
      </c>
      <c r="O940" s="386">
        <v>700</v>
      </c>
      <c r="P940" s="387"/>
      <c r="Q940" s="387"/>
      <c r="R940" s="387"/>
      <c r="S940" s="387"/>
      <c r="T940" s="387"/>
      <c r="U940" s="387"/>
      <c r="V940" s="387"/>
      <c r="W940" s="387"/>
      <c r="X940" s="387"/>
      <c r="Y940" s="387"/>
      <c r="Z940" s="387"/>
      <c r="AA940" s="387"/>
      <c r="AB940" s="387"/>
      <c r="AC940" s="387"/>
      <c r="AD940" s="387"/>
    </row>
    <row r="941" spans="1:30" ht="16.2" thickBot="1" x14ac:dyDescent="0.35">
      <c r="A941" s="351" t="s">
        <v>8670</v>
      </c>
      <c r="B941" s="398" t="s">
        <v>6082</v>
      </c>
      <c r="C941" s="365" t="s">
        <v>6130</v>
      </c>
      <c r="D941" s="366" t="s">
        <v>6126</v>
      </c>
      <c r="E941" s="394" t="s">
        <v>4139</v>
      </c>
      <c r="F941" s="394" t="s">
        <v>7230</v>
      </c>
      <c r="G941" s="394" t="s">
        <v>7233</v>
      </c>
      <c r="H941" s="394" t="s">
        <v>7232</v>
      </c>
      <c r="I941" s="466">
        <v>300</v>
      </c>
      <c r="J941" s="471">
        <v>0.49</v>
      </c>
      <c r="K941" s="469">
        <v>1</v>
      </c>
      <c r="L941" s="384">
        <v>2</v>
      </c>
      <c r="M941" s="385" t="s">
        <v>8671</v>
      </c>
      <c r="N941" s="382" t="s">
        <v>9783</v>
      </c>
      <c r="O941" s="386">
        <v>300</v>
      </c>
      <c r="P941" s="387"/>
      <c r="Q941" s="387"/>
      <c r="R941" s="387"/>
      <c r="S941" s="387"/>
      <c r="T941" s="387"/>
      <c r="U941" s="387"/>
      <c r="V941" s="387"/>
      <c r="W941" s="387"/>
      <c r="X941" s="387"/>
      <c r="Y941" s="387"/>
      <c r="Z941" s="387"/>
      <c r="AA941" s="387"/>
      <c r="AB941" s="387"/>
      <c r="AC941" s="387"/>
      <c r="AD941" s="387"/>
    </row>
    <row r="942" spans="1:30" ht="16.2" thickBot="1" x14ac:dyDescent="0.35">
      <c r="A942" s="351" t="s">
        <v>8672</v>
      </c>
      <c r="B942" s="398" t="s">
        <v>6082</v>
      </c>
      <c r="C942" s="365" t="s">
        <v>6130</v>
      </c>
      <c r="D942" s="366" t="s">
        <v>6126</v>
      </c>
      <c r="E942" s="394" t="s">
        <v>4139</v>
      </c>
      <c r="F942" s="394" t="s">
        <v>7230</v>
      </c>
      <c r="G942" s="394" t="s">
        <v>7233</v>
      </c>
      <c r="H942" s="394" t="s">
        <v>7232</v>
      </c>
      <c r="I942" s="466">
        <v>300</v>
      </c>
      <c r="J942" s="471">
        <v>0.49</v>
      </c>
      <c r="K942" s="469">
        <v>1</v>
      </c>
      <c r="L942" s="384">
        <v>2</v>
      </c>
      <c r="M942" s="385" t="s">
        <v>8673</v>
      </c>
      <c r="N942" s="382" t="s">
        <v>9783</v>
      </c>
      <c r="O942" s="386">
        <v>300</v>
      </c>
      <c r="P942" s="387"/>
      <c r="Q942" s="387"/>
      <c r="R942" s="387"/>
      <c r="S942" s="387"/>
      <c r="T942" s="387"/>
      <c r="U942" s="387"/>
      <c r="V942" s="387"/>
      <c r="W942" s="387"/>
      <c r="X942" s="387"/>
      <c r="Y942" s="387"/>
      <c r="Z942" s="387"/>
      <c r="AA942" s="387"/>
      <c r="AB942" s="387"/>
      <c r="AC942" s="387"/>
      <c r="AD942" s="387"/>
    </row>
    <row r="943" spans="1:30" ht="16.2" thickBot="1" x14ac:dyDescent="0.35">
      <c r="A943" s="351" t="s">
        <v>8674</v>
      </c>
      <c r="B943" s="365" t="s">
        <v>6072</v>
      </c>
      <c r="C943" s="365" t="s">
        <v>6130</v>
      </c>
      <c r="D943" s="366" t="s">
        <v>6126</v>
      </c>
      <c r="E943" s="394" t="s">
        <v>4139</v>
      </c>
      <c r="F943" s="394" t="s">
        <v>7230</v>
      </c>
      <c r="G943" s="394" t="s">
        <v>7233</v>
      </c>
      <c r="H943" s="394" t="s">
        <v>7232</v>
      </c>
      <c r="I943" s="466">
        <v>300</v>
      </c>
      <c r="J943" s="471">
        <v>0.49</v>
      </c>
      <c r="K943" s="469">
        <v>1</v>
      </c>
      <c r="L943" s="384">
        <v>2</v>
      </c>
      <c r="M943" s="385" t="s">
        <v>8675</v>
      </c>
      <c r="N943" s="382" t="s">
        <v>9783</v>
      </c>
      <c r="O943" s="386">
        <v>300</v>
      </c>
      <c r="P943" s="387"/>
      <c r="Q943" s="387"/>
      <c r="R943" s="387"/>
      <c r="S943" s="387"/>
      <c r="T943" s="387"/>
      <c r="U943" s="387"/>
      <c r="V943" s="387"/>
      <c r="W943" s="387"/>
      <c r="X943" s="387"/>
      <c r="Y943" s="387"/>
      <c r="Z943" s="387"/>
      <c r="AA943" s="387"/>
      <c r="AB943" s="387"/>
      <c r="AC943" s="387"/>
      <c r="AD943" s="387"/>
    </row>
    <row r="944" spans="1:30" ht="16.2" thickBot="1" x14ac:dyDescent="0.35">
      <c r="A944" s="351" t="s">
        <v>8676</v>
      </c>
      <c r="B944" s="393" t="s">
        <v>6067</v>
      </c>
      <c r="C944" s="365" t="s">
        <v>6130</v>
      </c>
      <c r="D944" s="366" t="s">
        <v>6126</v>
      </c>
      <c r="E944" s="394" t="s">
        <v>4139</v>
      </c>
      <c r="F944" s="394" t="s">
        <v>7230</v>
      </c>
      <c r="G944" s="394" t="s">
        <v>7233</v>
      </c>
      <c r="H944" s="394" t="s">
        <v>7232</v>
      </c>
      <c r="I944" s="466">
        <v>300</v>
      </c>
      <c r="J944" s="471">
        <v>0.49</v>
      </c>
      <c r="K944" s="469">
        <v>2</v>
      </c>
      <c r="L944" s="384">
        <v>2</v>
      </c>
      <c r="M944" s="385" t="s">
        <v>8677</v>
      </c>
      <c r="N944" s="382" t="s">
        <v>9790</v>
      </c>
      <c r="O944" s="386">
        <v>600</v>
      </c>
      <c r="P944" s="387"/>
      <c r="Q944" s="387"/>
      <c r="R944" s="387"/>
      <c r="S944" s="387"/>
      <c r="T944" s="387"/>
      <c r="U944" s="387"/>
      <c r="V944" s="387"/>
      <c r="W944" s="387"/>
      <c r="X944" s="387"/>
      <c r="Y944" s="387"/>
      <c r="Z944" s="387"/>
      <c r="AA944" s="387"/>
      <c r="AB944" s="387"/>
      <c r="AC944" s="387"/>
      <c r="AD944" s="387"/>
    </row>
    <row r="945" spans="1:30" ht="16.2" thickBot="1" x14ac:dyDescent="0.35">
      <c r="A945" s="351" t="s">
        <v>8676</v>
      </c>
      <c r="B945" s="393" t="s">
        <v>6067</v>
      </c>
      <c r="C945" s="365" t="s">
        <v>6130</v>
      </c>
      <c r="D945" s="366" t="s">
        <v>6126</v>
      </c>
      <c r="E945" s="394" t="s">
        <v>4139</v>
      </c>
      <c r="F945" s="394" t="s">
        <v>7230</v>
      </c>
      <c r="G945" s="394" t="s">
        <v>7234</v>
      </c>
      <c r="H945" s="394" t="s">
        <v>7232</v>
      </c>
      <c r="I945" s="466">
        <v>300</v>
      </c>
      <c r="J945" s="471">
        <v>0.49</v>
      </c>
      <c r="K945" s="469">
        <v>1</v>
      </c>
      <c r="L945" s="384">
        <v>2</v>
      </c>
      <c r="M945" s="385" t="s">
        <v>8677</v>
      </c>
      <c r="N945" s="382" t="s">
        <v>9783</v>
      </c>
      <c r="O945" s="386">
        <v>300</v>
      </c>
      <c r="P945" s="387"/>
      <c r="Q945" s="387"/>
      <c r="R945" s="387"/>
      <c r="S945" s="387"/>
      <c r="T945" s="387"/>
      <c r="U945" s="387"/>
      <c r="V945" s="387"/>
      <c r="W945" s="387"/>
      <c r="X945" s="387"/>
      <c r="Y945" s="387"/>
      <c r="Z945" s="387"/>
      <c r="AA945" s="387"/>
      <c r="AB945" s="387"/>
      <c r="AC945" s="387"/>
      <c r="AD945" s="387"/>
    </row>
    <row r="946" spans="1:30" ht="16.2" thickBot="1" x14ac:dyDescent="0.35">
      <c r="A946" s="351" t="s">
        <v>8678</v>
      </c>
      <c r="B946" s="393" t="s">
        <v>6067</v>
      </c>
      <c r="C946" s="365" t="s">
        <v>6130</v>
      </c>
      <c r="D946" s="366" t="s">
        <v>6126</v>
      </c>
      <c r="E946" s="394" t="s">
        <v>4139</v>
      </c>
      <c r="F946" s="394" t="s">
        <v>7230</v>
      </c>
      <c r="G946" s="394" t="s">
        <v>7233</v>
      </c>
      <c r="H946" s="394" t="s">
        <v>7232</v>
      </c>
      <c r="I946" s="466">
        <v>300</v>
      </c>
      <c r="J946" s="471">
        <v>0.49</v>
      </c>
      <c r="K946" s="469">
        <v>2</v>
      </c>
      <c r="L946" s="384">
        <v>2</v>
      </c>
      <c r="M946" s="385" t="s">
        <v>8679</v>
      </c>
      <c r="N946" s="382" t="s">
        <v>9790</v>
      </c>
      <c r="O946" s="386">
        <v>600</v>
      </c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  <c r="AA946" s="387"/>
      <c r="AB946" s="387"/>
      <c r="AC946" s="387"/>
      <c r="AD946" s="387"/>
    </row>
    <row r="947" spans="1:30" ht="16.2" thickBot="1" x14ac:dyDescent="0.35">
      <c r="A947" s="351" t="s">
        <v>8678</v>
      </c>
      <c r="B947" s="393" t="s">
        <v>6067</v>
      </c>
      <c r="C947" s="365" t="s">
        <v>6130</v>
      </c>
      <c r="D947" s="366" t="s">
        <v>6126</v>
      </c>
      <c r="E947" s="394" t="s">
        <v>4139</v>
      </c>
      <c r="F947" s="394" t="s">
        <v>7230</v>
      </c>
      <c r="G947" s="394" t="s">
        <v>7234</v>
      </c>
      <c r="H947" s="394" t="s">
        <v>7232</v>
      </c>
      <c r="I947" s="466">
        <v>300</v>
      </c>
      <c r="J947" s="471">
        <v>0.49</v>
      </c>
      <c r="K947" s="469">
        <v>2</v>
      </c>
      <c r="L947" s="384">
        <v>2</v>
      </c>
      <c r="M947" s="385" t="s">
        <v>8679</v>
      </c>
      <c r="N947" s="382" t="s">
        <v>9790</v>
      </c>
      <c r="O947" s="386">
        <v>600</v>
      </c>
      <c r="P947" s="387"/>
      <c r="Q947" s="387"/>
      <c r="R947" s="387"/>
      <c r="S947" s="387"/>
      <c r="T947" s="387"/>
      <c r="U947" s="387"/>
      <c r="V947" s="387"/>
      <c r="W947" s="387"/>
      <c r="X947" s="387"/>
      <c r="Y947" s="387"/>
      <c r="Z947" s="387"/>
      <c r="AA947" s="387"/>
      <c r="AB947" s="387"/>
      <c r="AC947" s="387"/>
      <c r="AD947" s="387"/>
    </row>
    <row r="948" spans="1:30" ht="16.2" thickBot="1" x14ac:dyDescent="0.35">
      <c r="A948" s="351" t="s">
        <v>8680</v>
      </c>
      <c r="B948" s="414" t="s">
        <v>1119</v>
      </c>
      <c r="C948" s="365" t="s">
        <v>6130</v>
      </c>
      <c r="D948" s="366" t="s">
        <v>6126</v>
      </c>
      <c r="E948" s="394" t="s">
        <v>4139</v>
      </c>
      <c r="F948" s="394" t="s">
        <v>7230</v>
      </c>
      <c r="G948" s="394" t="s">
        <v>7233</v>
      </c>
      <c r="H948" s="394" t="s">
        <v>7232</v>
      </c>
      <c r="I948" s="467">
        <v>1</v>
      </c>
      <c r="J948" s="471">
        <v>2.99</v>
      </c>
      <c r="K948" s="469">
        <v>1</v>
      </c>
      <c r="L948" s="384">
        <v>2</v>
      </c>
      <c r="M948" s="385" t="s">
        <v>8681</v>
      </c>
      <c r="N948" s="382" t="s">
        <v>9806</v>
      </c>
      <c r="O948" s="383">
        <v>1</v>
      </c>
      <c r="P948" s="387"/>
      <c r="Q948" s="387"/>
      <c r="R948" s="387"/>
      <c r="S948" s="387"/>
      <c r="T948" s="387"/>
      <c r="U948" s="387"/>
      <c r="V948" s="387"/>
      <c r="W948" s="387"/>
      <c r="X948" s="387"/>
      <c r="Y948" s="387"/>
      <c r="Z948" s="387"/>
      <c r="AA948" s="387"/>
      <c r="AB948" s="387"/>
      <c r="AC948" s="387"/>
      <c r="AD948" s="387"/>
    </row>
    <row r="949" spans="1:30" ht="16.2" thickBot="1" x14ac:dyDescent="0.35">
      <c r="A949" s="351" t="s">
        <v>8682</v>
      </c>
      <c r="B949" s="455" t="s">
        <v>8187</v>
      </c>
      <c r="C949" s="365" t="s">
        <v>6130</v>
      </c>
      <c r="D949" s="366" t="s">
        <v>6126</v>
      </c>
      <c r="E949" s="394" t="s">
        <v>4139</v>
      </c>
      <c r="F949" s="394" t="s">
        <v>7230</v>
      </c>
      <c r="G949" s="394" t="s">
        <v>7233</v>
      </c>
      <c r="H949" s="394" t="s">
        <v>7232</v>
      </c>
      <c r="I949" s="466">
        <v>300</v>
      </c>
      <c r="J949" s="471">
        <v>0.49</v>
      </c>
      <c r="K949" s="469">
        <v>1</v>
      </c>
      <c r="L949" s="384">
        <v>2</v>
      </c>
      <c r="M949" s="385" t="s">
        <v>8683</v>
      </c>
      <c r="N949" s="382" t="s">
        <v>9783</v>
      </c>
      <c r="O949" s="386">
        <v>300</v>
      </c>
      <c r="P949" s="387"/>
      <c r="Q949" s="387"/>
      <c r="R949" s="387"/>
      <c r="S949" s="387"/>
      <c r="T949" s="387"/>
      <c r="U949" s="387"/>
      <c r="V949" s="387"/>
      <c r="W949" s="387"/>
      <c r="X949" s="387"/>
      <c r="Y949" s="387"/>
      <c r="Z949" s="387"/>
      <c r="AA949" s="387"/>
      <c r="AB949" s="387"/>
      <c r="AC949" s="387"/>
      <c r="AD949" s="387"/>
    </row>
    <row r="950" spans="1:30" ht="16.2" thickBot="1" x14ac:dyDescent="0.35">
      <c r="A950" s="351" t="s">
        <v>8684</v>
      </c>
      <c r="B950" s="399" t="s">
        <v>1123</v>
      </c>
      <c r="C950" s="365" t="s">
        <v>6130</v>
      </c>
      <c r="D950" s="366" t="s">
        <v>6126</v>
      </c>
      <c r="E950" s="394" t="s">
        <v>4139</v>
      </c>
      <c r="F950" s="394" t="s">
        <v>7230</v>
      </c>
      <c r="G950" s="394" t="s">
        <v>7233</v>
      </c>
      <c r="H950" s="394" t="s">
        <v>7232</v>
      </c>
      <c r="I950" s="466">
        <v>300</v>
      </c>
      <c r="J950" s="471">
        <v>0.49</v>
      </c>
      <c r="K950" s="469">
        <v>4</v>
      </c>
      <c r="L950" s="384">
        <v>2</v>
      </c>
      <c r="M950" s="385" t="s">
        <v>8685</v>
      </c>
      <c r="N950" s="382" t="s">
        <v>9787</v>
      </c>
      <c r="O950" s="383">
        <v>1.2</v>
      </c>
      <c r="P950" s="387"/>
      <c r="Q950" s="387"/>
      <c r="R950" s="387"/>
      <c r="S950" s="387"/>
      <c r="T950" s="387"/>
      <c r="U950" s="387"/>
      <c r="V950" s="387"/>
      <c r="W950" s="387"/>
      <c r="X950" s="387"/>
      <c r="Y950" s="387"/>
      <c r="Z950" s="387"/>
      <c r="AA950" s="387"/>
      <c r="AB950" s="387"/>
      <c r="AC950" s="387"/>
      <c r="AD950" s="387"/>
    </row>
    <row r="951" spans="1:30" ht="16.2" thickBot="1" x14ac:dyDescent="0.35">
      <c r="A951" s="351" t="s">
        <v>8684</v>
      </c>
      <c r="B951" s="399" t="s">
        <v>1123</v>
      </c>
      <c r="C951" s="365" t="s">
        <v>6130</v>
      </c>
      <c r="D951" s="366" t="s">
        <v>6126</v>
      </c>
      <c r="E951" s="394" t="s">
        <v>4139</v>
      </c>
      <c r="F951" s="394" t="s">
        <v>7230</v>
      </c>
      <c r="G951" s="394" t="s">
        <v>7234</v>
      </c>
      <c r="H951" s="394" t="s">
        <v>7232</v>
      </c>
      <c r="I951" s="466">
        <v>300</v>
      </c>
      <c r="J951" s="471">
        <v>0.49</v>
      </c>
      <c r="K951" s="469">
        <v>1</v>
      </c>
      <c r="L951" s="384">
        <v>2</v>
      </c>
      <c r="M951" s="385" t="s">
        <v>8685</v>
      </c>
      <c r="N951" s="382" t="s">
        <v>9783</v>
      </c>
      <c r="O951" s="386">
        <v>300</v>
      </c>
      <c r="P951" s="387"/>
      <c r="Q951" s="387"/>
      <c r="R951" s="387"/>
      <c r="S951" s="387"/>
      <c r="T951" s="387"/>
      <c r="U951" s="387"/>
      <c r="V951" s="387"/>
      <c r="W951" s="387"/>
      <c r="X951" s="387"/>
      <c r="Y951" s="387"/>
      <c r="Z951" s="387"/>
      <c r="AA951" s="387"/>
      <c r="AB951" s="387"/>
      <c r="AC951" s="387"/>
      <c r="AD951" s="387"/>
    </row>
    <row r="952" spans="1:30" ht="16.2" thickBot="1" x14ac:dyDescent="0.35">
      <c r="A952" s="351" t="s">
        <v>8688</v>
      </c>
      <c r="B952" s="399" t="s">
        <v>1123</v>
      </c>
      <c r="C952" s="365" t="s">
        <v>6130</v>
      </c>
      <c r="D952" s="366" t="s">
        <v>6126</v>
      </c>
      <c r="E952" s="394" t="s">
        <v>4139</v>
      </c>
      <c r="F952" s="394" t="s">
        <v>7230</v>
      </c>
      <c r="G952" s="394" t="s">
        <v>7234</v>
      </c>
      <c r="H952" s="394" t="s">
        <v>7232</v>
      </c>
      <c r="I952" s="466">
        <v>500</v>
      </c>
      <c r="J952" s="471">
        <v>0.75</v>
      </c>
      <c r="K952" s="469">
        <v>2</v>
      </c>
      <c r="L952" s="384">
        <v>2</v>
      </c>
      <c r="M952" s="385" t="s">
        <v>8689</v>
      </c>
      <c r="N952" s="382" t="s">
        <v>9782</v>
      </c>
      <c r="O952" s="383">
        <v>1</v>
      </c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  <c r="AA952" s="387"/>
      <c r="AB952" s="387"/>
      <c r="AC952" s="387"/>
      <c r="AD952" s="387"/>
    </row>
    <row r="953" spans="1:30" ht="16.2" thickBot="1" x14ac:dyDescent="0.35">
      <c r="A953" s="351" t="s">
        <v>8688</v>
      </c>
      <c r="B953" s="399" t="s">
        <v>1123</v>
      </c>
      <c r="C953" s="365" t="s">
        <v>6130</v>
      </c>
      <c r="D953" s="366" t="s">
        <v>6126</v>
      </c>
      <c r="E953" s="394" t="s">
        <v>4139</v>
      </c>
      <c r="F953" s="394" t="s">
        <v>7230</v>
      </c>
      <c r="G953" s="394" t="s">
        <v>7233</v>
      </c>
      <c r="H953" s="394" t="s">
        <v>7232</v>
      </c>
      <c r="I953" s="466">
        <v>500</v>
      </c>
      <c r="J953" s="471">
        <v>0.75</v>
      </c>
      <c r="K953" s="469">
        <v>5</v>
      </c>
      <c r="L953" s="384">
        <v>2</v>
      </c>
      <c r="M953" s="385" t="s">
        <v>9611</v>
      </c>
      <c r="N953" s="382" t="s">
        <v>9843</v>
      </c>
      <c r="O953" s="383">
        <v>2.5</v>
      </c>
      <c r="P953" s="387"/>
      <c r="Q953" s="387"/>
      <c r="R953" s="387"/>
      <c r="S953" s="387"/>
      <c r="T953" s="387"/>
      <c r="U953" s="387"/>
      <c r="V953" s="387"/>
      <c r="W953" s="387"/>
      <c r="X953" s="387"/>
      <c r="Y953" s="387"/>
      <c r="Z953" s="387"/>
      <c r="AA953" s="387"/>
      <c r="AB953" s="387"/>
      <c r="AC953" s="387"/>
      <c r="AD953" s="387"/>
    </row>
    <row r="954" spans="1:30" ht="16.2" thickBot="1" x14ac:dyDescent="0.35">
      <c r="A954" s="351" t="s">
        <v>8691</v>
      </c>
      <c r="B954" s="456" t="s">
        <v>6894</v>
      </c>
      <c r="C954" s="365" t="s">
        <v>6130</v>
      </c>
      <c r="D954" s="366" t="s">
        <v>6126</v>
      </c>
      <c r="E954" s="394" t="s">
        <v>4139</v>
      </c>
      <c r="F954" s="394" t="s">
        <v>7230</v>
      </c>
      <c r="G954" s="394" t="s">
        <v>7233</v>
      </c>
      <c r="H954" s="394" t="s">
        <v>7232</v>
      </c>
      <c r="I954" s="466">
        <v>300</v>
      </c>
      <c r="J954" s="471">
        <v>0.49</v>
      </c>
      <c r="K954" s="469">
        <v>1</v>
      </c>
      <c r="L954" s="384">
        <v>2</v>
      </c>
      <c r="M954" s="385" t="s">
        <v>8692</v>
      </c>
      <c r="N954" s="382" t="s">
        <v>9783</v>
      </c>
      <c r="O954" s="386">
        <v>300</v>
      </c>
      <c r="P954" s="387"/>
      <c r="Q954" s="387"/>
      <c r="R954" s="387"/>
      <c r="S954" s="387"/>
      <c r="T954" s="387"/>
      <c r="U954" s="387"/>
      <c r="V954" s="387"/>
      <c r="W954" s="387"/>
      <c r="X954" s="387"/>
      <c r="Y954" s="387"/>
      <c r="Z954" s="387"/>
      <c r="AA954" s="387"/>
      <c r="AB954" s="387"/>
      <c r="AC954" s="387"/>
      <c r="AD954" s="387"/>
    </row>
    <row r="955" spans="1:30" ht="16.2" thickBot="1" x14ac:dyDescent="0.35">
      <c r="A955" s="351" t="s">
        <v>8693</v>
      </c>
      <c r="B955" s="456" t="s">
        <v>6894</v>
      </c>
      <c r="C955" s="365" t="s">
        <v>6130</v>
      </c>
      <c r="D955" s="366" t="s">
        <v>6126</v>
      </c>
      <c r="E955" s="394" t="s">
        <v>4139</v>
      </c>
      <c r="F955" s="394" t="s">
        <v>7230</v>
      </c>
      <c r="G955" s="394" t="s">
        <v>7233</v>
      </c>
      <c r="H955" s="394" t="s">
        <v>7232</v>
      </c>
      <c r="I955" s="466">
        <v>300</v>
      </c>
      <c r="J955" s="471">
        <v>0.49</v>
      </c>
      <c r="K955" s="469">
        <v>1</v>
      </c>
      <c r="L955" s="384">
        <v>2</v>
      </c>
      <c r="M955" s="385" t="s">
        <v>8694</v>
      </c>
      <c r="N955" s="382" t="s">
        <v>9783</v>
      </c>
      <c r="O955" s="386">
        <v>300</v>
      </c>
      <c r="P955" s="387"/>
      <c r="Q955" s="387"/>
      <c r="R955" s="387"/>
      <c r="S955" s="387"/>
      <c r="T955" s="387"/>
      <c r="U955" s="387"/>
      <c r="V955" s="387"/>
      <c r="W955" s="387"/>
      <c r="X955" s="387"/>
      <c r="Y955" s="387"/>
      <c r="Z955" s="387"/>
      <c r="AA955" s="387"/>
      <c r="AB955" s="387"/>
      <c r="AC955" s="387"/>
      <c r="AD955" s="387"/>
    </row>
    <row r="956" spans="1:30" ht="16.2" thickBot="1" x14ac:dyDescent="0.35">
      <c r="A956" s="351" t="s">
        <v>598</v>
      </c>
      <c r="B956" s="408" t="s">
        <v>1134</v>
      </c>
      <c r="C956" s="365" t="s">
        <v>6130</v>
      </c>
      <c r="D956" s="366" t="s">
        <v>6126</v>
      </c>
      <c r="E956" s="394" t="s">
        <v>4139</v>
      </c>
      <c r="F956" s="394" t="s">
        <v>7230</v>
      </c>
      <c r="G956" s="394" t="s">
        <v>7233</v>
      </c>
      <c r="H956" s="394" t="s">
        <v>7232</v>
      </c>
      <c r="I956" s="466">
        <v>300</v>
      </c>
      <c r="J956" s="471">
        <v>0.49</v>
      </c>
      <c r="K956" s="469">
        <v>2</v>
      </c>
      <c r="L956" s="384">
        <v>2</v>
      </c>
      <c r="M956" s="385" t="s">
        <v>9612</v>
      </c>
      <c r="N956" s="382" t="s">
        <v>9790</v>
      </c>
      <c r="O956" s="386">
        <v>600</v>
      </c>
      <c r="P956" s="387"/>
      <c r="Q956" s="387"/>
      <c r="R956" s="387"/>
      <c r="S956" s="387"/>
      <c r="T956" s="387"/>
      <c r="U956" s="387"/>
      <c r="V956" s="387"/>
      <c r="W956" s="387"/>
      <c r="X956" s="387"/>
      <c r="Y956" s="387"/>
      <c r="Z956" s="387"/>
      <c r="AA956" s="387"/>
      <c r="AB956" s="387"/>
      <c r="AC956" s="387"/>
      <c r="AD956" s="387"/>
    </row>
    <row r="957" spans="1:30" ht="16.2" thickBot="1" x14ac:dyDescent="0.35">
      <c r="A957" s="351" t="s">
        <v>8695</v>
      </c>
      <c r="B957" s="408" t="s">
        <v>1134</v>
      </c>
      <c r="C957" s="365" t="s">
        <v>6130</v>
      </c>
      <c r="D957" s="366" t="s">
        <v>6126</v>
      </c>
      <c r="E957" s="394" t="s">
        <v>4139</v>
      </c>
      <c r="F957" s="394" t="s">
        <v>7230</v>
      </c>
      <c r="G957" s="394" t="s">
        <v>7233</v>
      </c>
      <c r="H957" s="394" t="s">
        <v>7232</v>
      </c>
      <c r="I957" s="467">
        <v>1</v>
      </c>
      <c r="J957" s="471">
        <v>1.49</v>
      </c>
      <c r="K957" s="469">
        <v>1</v>
      </c>
      <c r="L957" s="384">
        <v>2</v>
      </c>
      <c r="M957" s="385" t="s">
        <v>8696</v>
      </c>
      <c r="N957" s="382" t="s">
        <v>9806</v>
      </c>
      <c r="O957" s="383">
        <v>1</v>
      </c>
      <c r="P957" s="387"/>
      <c r="Q957" s="387"/>
      <c r="R957" s="387"/>
      <c r="S957" s="387"/>
      <c r="T957" s="387"/>
      <c r="U957" s="387"/>
      <c r="V957" s="387"/>
      <c r="W957" s="387"/>
      <c r="X957" s="387"/>
      <c r="Y957" s="387"/>
      <c r="Z957" s="387"/>
      <c r="AA957" s="387"/>
      <c r="AB957" s="387"/>
      <c r="AC957" s="387"/>
      <c r="AD957" s="387"/>
    </row>
    <row r="958" spans="1:30" ht="16.2" thickBot="1" x14ac:dyDescent="0.35">
      <c r="A958" s="351" t="s">
        <v>8695</v>
      </c>
      <c r="B958" s="408" t="s">
        <v>1134</v>
      </c>
      <c r="C958" s="365" t="s">
        <v>6130</v>
      </c>
      <c r="D958" s="366" t="s">
        <v>6126</v>
      </c>
      <c r="E958" s="394" t="s">
        <v>4139</v>
      </c>
      <c r="F958" s="394" t="s">
        <v>7230</v>
      </c>
      <c r="G958" s="394" t="s">
        <v>7234</v>
      </c>
      <c r="H958" s="394" t="s">
        <v>7232</v>
      </c>
      <c r="I958" s="467">
        <v>1</v>
      </c>
      <c r="J958" s="471">
        <v>1.49</v>
      </c>
      <c r="K958" s="469">
        <v>1</v>
      </c>
      <c r="L958" s="384">
        <v>2</v>
      </c>
      <c r="M958" s="385" t="s">
        <v>8696</v>
      </c>
      <c r="N958" s="382" t="s">
        <v>9806</v>
      </c>
      <c r="O958" s="383">
        <v>1</v>
      </c>
      <c r="P958" s="387"/>
      <c r="Q958" s="387"/>
      <c r="R958" s="387"/>
      <c r="S958" s="387"/>
      <c r="T958" s="387"/>
      <c r="U958" s="387"/>
      <c r="V958" s="387"/>
      <c r="W958" s="387"/>
      <c r="X958" s="387"/>
      <c r="Y958" s="387"/>
      <c r="Z958" s="387"/>
      <c r="AA958" s="387"/>
      <c r="AB958" s="387"/>
      <c r="AC958" s="387"/>
      <c r="AD958" s="387"/>
    </row>
    <row r="959" spans="1:30" ht="16.2" thickBot="1" x14ac:dyDescent="0.35">
      <c r="A959" s="351" t="s">
        <v>8697</v>
      </c>
      <c r="B959" s="400" t="s">
        <v>6093</v>
      </c>
      <c r="C959" s="365" t="s">
        <v>6130</v>
      </c>
      <c r="D959" s="366" t="s">
        <v>6126</v>
      </c>
      <c r="E959" s="394" t="s">
        <v>4139</v>
      </c>
      <c r="F959" s="394" t="s">
        <v>7230</v>
      </c>
      <c r="G959" s="394" t="s">
        <v>7233</v>
      </c>
      <c r="H959" s="394" t="s">
        <v>7232</v>
      </c>
      <c r="I959" s="466">
        <v>300</v>
      </c>
      <c r="J959" s="471">
        <v>0.49</v>
      </c>
      <c r="K959" s="469">
        <v>2</v>
      </c>
      <c r="L959" s="384">
        <v>2</v>
      </c>
      <c r="M959" s="385" t="s">
        <v>8698</v>
      </c>
      <c r="N959" s="382" t="s">
        <v>9790</v>
      </c>
      <c r="O959" s="386">
        <v>600</v>
      </c>
      <c r="P959" s="387"/>
      <c r="Q959" s="387"/>
      <c r="R959" s="387"/>
      <c r="S959" s="387"/>
      <c r="T959" s="387"/>
      <c r="U959" s="387"/>
      <c r="V959" s="387"/>
      <c r="W959" s="387"/>
      <c r="X959" s="387"/>
      <c r="Y959" s="387"/>
      <c r="Z959" s="387"/>
      <c r="AA959" s="387"/>
      <c r="AB959" s="387"/>
      <c r="AC959" s="387"/>
      <c r="AD959" s="387"/>
    </row>
    <row r="960" spans="1:30" ht="16.2" thickBot="1" x14ac:dyDescent="0.35">
      <c r="A960" s="351" t="s">
        <v>8699</v>
      </c>
      <c r="B960" s="400" t="s">
        <v>6093</v>
      </c>
      <c r="C960" s="365" t="s">
        <v>6130</v>
      </c>
      <c r="D960" s="366" t="s">
        <v>6126</v>
      </c>
      <c r="E960" s="394" t="s">
        <v>4139</v>
      </c>
      <c r="F960" s="394" t="s">
        <v>7230</v>
      </c>
      <c r="G960" s="394" t="s">
        <v>7233</v>
      </c>
      <c r="H960" s="394" t="s">
        <v>7232</v>
      </c>
      <c r="I960" s="466">
        <v>700</v>
      </c>
      <c r="J960" s="471">
        <v>0.49</v>
      </c>
      <c r="K960" s="469">
        <v>1</v>
      </c>
      <c r="L960" s="384">
        <v>2</v>
      </c>
      <c r="M960" s="385" t="s">
        <v>8700</v>
      </c>
      <c r="N960" s="382" t="s">
        <v>9798</v>
      </c>
      <c r="O960" s="386">
        <v>700</v>
      </c>
      <c r="P960" s="387"/>
      <c r="Q960" s="387"/>
      <c r="R960" s="387"/>
      <c r="S960" s="387"/>
      <c r="T960" s="387"/>
      <c r="U960" s="387"/>
      <c r="V960" s="387"/>
      <c r="W960" s="387"/>
      <c r="X960" s="387"/>
      <c r="Y960" s="387"/>
      <c r="Z960" s="387"/>
      <c r="AA960" s="387"/>
      <c r="AB960" s="387"/>
      <c r="AC960" s="387"/>
      <c r="AD960" s="387"/>
    </row>
    <row r="961" spans="1:30" ht="16.2" thickBot="1" x14ac:dyDescent="0.35">
      <c r="A961" s="351" t="s">
        <v>8701</v>
      </c>
      <c r="B961" s="409" t="s">
        <v>6076</v>
      </c>
      <c r="C961" s="365" t="s">
        <v>6130</v>
      </c>
      <c r="D961" s="366" t="s">
        <v>6126</v>
      </c>
      <c r="E961" s="394" t="s">
        <v>4139</v>
      </c>
      <c r="F961" s="394" t="s">
        <v>7230</v>
      </c>
      <c r="G961" s="394" t="s">
        <v>7233</v>
      </c>
      <c r="H961" s="394" t="s">
        <v>7232</v>
      </c>
      <c r="I961" s="466">
        <v>300</v>
      </c>
      <c r="J961" s="471">
        <v>0.49</v>
      </c>
      <c r="K961" s="469">
        <v>1</v>
      </c>
      <c r="L961" s="384">
        <v>2</v>
      </c>
      <c r="M961" s="385" t="s">
        <v>8702</v>
      </c>
      <c r="N961" s="382" t="s">
        <v>9783</v>
      </c>
      <c r="O961" s="386">
        <v>300</v>
      </c>
      <c r="P961" s="387"/>
      <c r="Q961" s="387"/>
      <c r="R961" s="387"/>
      <c r="S961" s="387"/>
      <c r="T961" s="387"/>
      <c r="U961" s="387"/>
      <c r="V961" s="387"/>
      <c r="W961" s="387"/>
      <c r="X961" s="387"/>
      <c r="Y961" s="387"/>
      <c r="Z961" s="387"/>
      <c r="AA961" s="387"/>
      <c r="AB961" s="387"/>
      <c r="AC961" s="387"/>
      <c r="AD961" s="387"/>
    </row>
    <row r="962" spans="1:30" ht="16.2" thickBot="1" x14ac:dyDescent="0.35">
      <c r="A962" s="351" t="s">
        <v>3070</v>
      </c>
      <c r="B962" s="409" t="s">
        <v>6076</v>
      </c>
      <c r="C962" s="365" t="s">
        <v>6130</v>
      </c>
      <c r="D962" s="366" t="s">
        <v>6126</v>
      </c>
      <c r="E962" s="394" t="s">
        <v>4139</v>
      </c>
      <c r="F962" s="394" t="s">
        <v>7230</v>
      </c>
      <c r="G962" s="394" t="s">
        <v>7233</v>
      </c>
      <c r="H962" s="394" t="s">
        <v>7232</v>
      </c>
      <c r="I962" s="466">
        <v>300</v>
      </c>
      <c r="J962" s="471">
        <v>0.49</v>
      </c>
      <c r="K962" s="469">
        <v>4</v>
      </c>
      <c r="L962" s="384">
        <v>2</v>
      </c>
      <c r="M962" s="385" t="s">
        <v>8703</v>
      </c>
      <c r="N962" s="382" t="s">
        <v>9787</v>
      </c>
      <c r="O962" s="383">
        <v>1.2</v>
      </c>
      <c r="P962" s="387"/>
      <c r="Q962" s="387"/>
      <c r="R962" s="387"/>
      <c r="S962" s="387"/>
      <c r="T962" s="387"/>
      <c r="U962" s="387"/>
      <c r="V962" s="387"/>
      <c r="W962" s="387"/>
      <c r="X962" s="387"/>
      <c r="Y962" s="387"/>
      <c r="Z962" s="387"/>
      <c r="AA962" s="387"/>
      <c r="AB962" s="387"/>
      <c r="AC962" s="387"/>
      <c r="AD962" s="387"/>
    </row>
    <row r="963" spans="1:30" ht="16.2" thickBot="1" x14ac:dyDescent="0.35">
      <c r="A963" s="351" t="s">
        <v>8704</v>
      </c>
      <c r="B963" s="420" t="s">
        <v>6089</v>
      </c>
      <c r="C963" s="365" t="s">
        <v>6130</v>
      </c>
      <c r="D963" s="366" t="s">
        <v>6126</v>
      </c>
      <c r="E963" s="394" t="s">
        <v>4139</v>
      </c>
      <c r="F963" s="394" t="s">
        <v>7230</v>
      </c>
      <c r="G963" s="394" t="s">
        <v>7234</v>
      </c>
      <c r="H963" s="394" t="s">
        <v>7232</v>
      </c>
      <c r="I963" s="466">
        <v>300</v>
      </c>
      <c r="J963" s="471">
        <v>0.49</v>
      </c>
      <c r="K963" s="469">
        <v>3</v>
      </c>
      <c r="L963" s="384">
        <v>2</v>
      </c>
      <c r="M963" s="385" t="s">
        <v>8705</v>
      </c>
      <c r="N963" s="382" t="s">
        <v>9784</v>
      </c>
      <c r="O963" s="386">
        <v>900</v>
      </c>
      <c r="P963" s="387"/>
      <c r="Q963" s="387"/>
      <c r="R963" s="387"/>
      <c r="S963" s="387"/>
      <c r="T963" s="387"/>
      <c r="U963" s="387"/>
      <c r="V963" s="387"/>
      <c r="W963" s="387"/>
      <c r="X963" s="387"/>
      <c r="Y963" s="387"/>
      <c r="Z963" s="387"/>
      <c r="AA963" s="387"/>
      <c r="AB963" s="387"/>
      <c r="AC963" s="387"/>
      <c r="AD963" s="387"/>
    </row>
    <row r="964" spans="1:30" ht="16.2" thickBot="1" x14ac:dyDescent="0.35">
      <c r="A964" s="351" t="s">
        <v>8704</v>
      </c>
      <c r="B964" s="420" t="s">
        <v>6089</v>
      </c>
      <c r="C964" s="365" t="s">
        <v>6130</v>
      </c>
      <c r="D964" s="366" t="s">
        <v>6126</v>
      </c>
      <c r="E964" s="394" t="s">
        <v>4139</v>
      </c>
      <c r="F964" s="394" t="s">
        <v>7230</v>
      </c>
      <c r="G964" s="394" t="s">
        <v>7239</v>
      </c>
      <c r="H964" s="394" t="s">
        <v>7232</v>
      </c>
      <c r="I964" s="466">
        <v>300</v>
      </c>
      <c r="J964" s="471">
        <v>0.49</v>
      </c>
      <c r="K964" s="469">
        <v>2</v>
      </c>
      <c r="L964" s="384">
        <v>2</v>
      </c>
      <c r="M964" s="385" t="s">
        <v>8705</v>
      </c>
      <c r="N964" s="382" t="s">
        <v>9790</v>
      </c>
      <c r="O964" s="386">
        <v>600</v>
      </c>
      <c r="P964" s="387"/>
      <c r="Q964" s="387"/>
      <c r="R964" s="387"/>
      <c r="S964" s="387"/>
      <c r="T964" s="387"/>
      <c r="U964" s="387"/>
      <c r="V964" s="387"/>
      <c r="W964" s="387"/>
      <c r="X964" s="387"/>
      <c r="Y964" s="387"/>
      <c r="Z964" s="387"/>
      <c r="AA964" s="387"/>
      <c r="AB964" s="387"/>
      <c r="AC964" s="387"/>
      <c r="AD964" s="387"/>
    </row>
    <row r="965" spans="1:30" ht="16.2" thickBot="1" x14ac:dyDescent="0.35">
      <c r="A965" s="351" t="s">
        <v>347</v>
      </c>
      <c r="B965" s="420" t="s">
        <v>6063</v>
      </c>
      <c r="C965" s="365" t="s">
        <v>6130</v>
      </c>
      <c r="D965" s="366" t="s">
        <v>6126</v>
      </c>
      <c r="E965" s="394" t="s">
        <v>4139</v>
      </c>
      <c r="F965" s="394" t="s">
        <v>7230</v>
      </c>
      <c r="G965" s="394" t="s">
        <v>7239</v>
      </c>
      <c r="H965" s="394" t="s">
        <v>7232</v>
      </c>
      <c r="I965" s="466">
        <v>300</v>
      </c>
      <c r="J965" s="471">
        <v>0.49</v>
      </c>
      <c r="K965" s="469">
        <v>1</v>
      </c>
      <c r="L965" s="384">
        <v>2</v>
      </c>
      <c r="M965" s="385" t="s">
        <v>8708</v>
      </c>
      <c r="N965" s="382" t="s">
        <v>9783</v>
      </c>
      <c r="O965" s="386">
        <v>300</v>
      </c>
      <c r="P965" s="387"/>
      <c r="Q965" s="387"/>
      <c r="R965" s="387"/>
      <c r="S965" s="387"/>
      <c r="T965" s="387"/>
      <c r="U965" s="387"/>
      <c r="V965" s="387"/>
      <c r="W965" s="387"/>
      <c r="X965" s="387"/>
      <c r="Y965" s="387"/>
      <c r="Z965" s="387"/>
      <c r="AA965" s="387"/>
      <c r="AB965" s="387"/>
      <c r="AC965" s="387"/>
      <c r="AD965" s="387"/>
    </row>
    <row r="966" spans="1:30" ht="16.2" thickBot="1" x14ac:dyDescent="0.35">
      <c r="A966" s="351" t="s">
        <v>8709</v>
      </c>
      <c r="B966" s="410" t="s">
        <v>6055</v>
      </c>
      <c r="C966" s="365" t="s">
        <v>6130</v>
      </c>
      <c r="D966" s="366" t="s">
        <v>6126</v>
      </c>
      <c r="E966" s="394" t="s">
        <v>4139</v>
      </c>
      <c r="F966" s="394" t="s">
        <v>7230</v>
      </c>
      <c r="G966" s="394" t="s">
        <v>7233</v>
      </c>
      <c r="H966" s="394" t="s">
        <v>7232</v>
      </c>
      <c r="I966" s="466">
        <v>300</v>
      </c>
      <c r="J966" s="471">
        <v>0.49</v>
      </c>
      <c r="K966" s="469">
        <v>1</v>
      </c>
      <c r="L966" s="384">
        <v>2</v>
      </c>
      <c r="M966" s="385" t="s">
        <v>8710</v>
      </c>
      <c r="N966" s="382" t="s">
        <v>9783</v>
      </c>
      <c r="O966" s="386">
        <v>300</v>
      </c>
      <c r="P966" s="387"/>
      <c r="Q966" s="387"/>
      <c r="R966" s="387"/>
      <c r="S966" s="387"/>
      <c r="T966" s="387"/>
      <c r="U966" s="387"/>
      <c r="V966" s="387"/>
      <c r="W966" s="387"/>
      <c r="X966" s="387"/>
      <c r="Y966" s="387"/>
      <c r="Z966" s="387"/>
      <c r="AA966" s="387"/>
      <c r="AB966" s="387"/>
      <c r="AC966" s="387"/>
      <c r="AD966" s="387"/>
    </row>
    <row r="967" spans="1:30" ht="16.2" thickBot="1" x14ac:dyDescent="0.35">
      <c r="A967" s="351" t="s">
        <v>8711</v>
      </c>
      <c r="B967" s="410" t="s">
        <v>6055</v>
      </c>
      <c r="C967" s="365" t="s">
        <v>6130</v>
      </c>
      <c r="D967" s="366" t="s">
        <v>6126</v>
      </c>
      <c r="E967" s="394" t="s">
        <v>4139</v>
      </c>
      <c r="F967" s="394" t="s">
        <v>7230</v>
      </c>
      <c r="G967" s="394" t="s">
        <v>7233</v>
      </c>
      <c r="H967" s="394" t="s">
        <v>7232</v>
      </c>
      <c r="I967" s="467">
        <v>1</v>
      </c>
      <c r="J967" s="471">
        <v>1.49</v>
      </c>
      <c r="K967" s="469">
        <v>1</v>
      </c>
      <c r="L967" s="384">
        <v>2</v>
      </c>
      <c r="M967" s="385" t="s">
        <v>8712</v>
      </c>
      <c r="N967" s="382" t="s">
        <v>9806</v>
      </c>
      <c r="O967" s="383">
        <v>1</v>
      </c>
      <c r="P967" s="387"/>
      <c r="Q967" s="387"/>
      <c r="R967" s="387"/>
      <c r="S967" s="387"/>
      <c r="T967" s="387"/>
      <c r="U967" s="387"/>
      <c r="V967" s="387"/>
      <c r="W967" s="387"/>
      <c r="X967" s="387"/>
      <c r="Y967" s="387"/>
      <c r="Z967" s="387"/>
      <c r="AA967" s="387"/>
      <c r="AB967" s="387"/>
      <c r="AC967" s="387"/>
      <c r="AD967" s="387"/>
    </row>
    <row r="968" spans="1:30" ht="16.2" thickBot="1" x14ac:dyDescent="0.35">
      <c r="A968" s="351" t="s">
        <v>8713</v>
      </c>
      <c r="B968" s="410" t="s">
        <v>6055</v>
      </c>
      <c r="C968" s="365" t="s">
        <v>6130</v>
      </c>
      <c r="D968" s="366" t="s">
        <v>6126</v>
      </c>
      <c r="E968" s="394" t="s">
        <v>4139</v>
      </c>
      <c r="F968" s="394" t="s">
        <v>7230</v>
      </c>
      <c r="G968" s="394" t="s">
        <v>7233</v>
      </c>
      <c r="H968" s="394" t="s">
        <v>7232</v>
      </c>
      <c r="I968" s="466">
        <v>900</v>
      </c>
      <c r="J968" s="471">
        <v>1.99</v>
      </c>
      <c r="K968" s="469">
        <v>5</v>
      </c>
      <c r="L968" s="384">
        <v>2</v>
      </c>
      <c r="M968" s="385" t="s">
        <v>8714</v>
      </c>
      <c r="N968" s="382" t="s">
        <v>9844</v>
      </c>
      <c r="O968" s="383">
        <v>4.5</v>
      </c>
      <c r="P968" s="387"/>
      <c r="Q968" s="387"/>
      <c r="R968" s="387"/>
      <c r="S968" s="387"/>
      <c r="T968" s="387"/>
      <c r="U968" s="387"/>
      <c r="V968" s="387"/>
      <c r="W968" s="387"/>
      <c r="X968" s="387"/>
      <c r="Y968" s="387"/>
      <c r="Z968" s="387"/>
      <c r="AA968" s="387"/>
      <c r="AB968" s="387"/>
      <c r="AC968" s="387"/>
      <c r="AD968" s="387"/>
    </row>
    <row r="969" spans="1:30" ht="16.2" thickBot="1" x14ac:dyDescent="0.35">
      <c r="A969" s="351" t="s">
        <v>2474</v>
      </c>
      <c r="B969" s="421" t="s">
        <v>6099</v>
      </c>
      <c r="C969" s="365" t="s">
        <v>6130</v>
      </c>
      <c r="D969" s="366" t="s">
        <v>6126</v>
      </c>
      <c r="E969" s="394" t="s">
        <v>4139</v>
      </c>
      <c r="F969" s="394" t="s">
        <v>9544</v>
      </c>
      <c r="G969" s="394" t="s">
        <v>7233</v>
      </c>
      <c r="H969" s="394" t="s">
        <v>7232</v>
      </c>
      <c r="I969" s="467">
        <v>1.4</v>
      </c>
      <c r="J969" s="471">
        <v>2.4900000000000002</v>
      </c>
      <c r="K969" s="469">
        <v>1</v>
      </c>
      <c r="L969" s="384">
        <v>2</v>
      </c>
      <c r="M969" s="385" t="s">
        <v>8717</v>
      </c>
      <c r="N969" s="382" t="s">
        <v>9789</v>
      </c>
      <c r="O969" s="383">
        <v>1.4</v>
      </c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  <c r="AA969" s="387"/>
      <c r="AB969" s="387"/>
      <c r="AC969" s="387"/>
      <c r="AD969" s="387"/>
    </row>
    <row r="970" spans="1:30" ht="16.2" thickBot="1" x14ac:dyDescent="0.35">
      <c r="A970" s="351" t="s">
        <v>2474</v>
      </c>
      <c r="B970" s="421" t="s">
        <v>6099</v>
      </c>
      <c r="C970" s="365" t="s">
        <v>6130</v>
      </c>
      <c r="D970" s="366" t="s">
        <v>6126</v>
      </c>
      <c r="E970" s="394" t="s">
        <v>4139</v>
      </c>
      <c r="F970" s="394" t="s">
        <v>7230</v>
      </c>
      <c r="G970" s="394" t="s">
        <v>7233</v>
      </c>
      <c r="H970" s="394" t="s">
        <v>7232</v>
      </c>
      <c r="I970" s="467">
        <v>1.4</v>
      </c>
      <c r="J970" s="471">
        <v>1.99</v>
      </c>
      <c r="K970" s="469">
        <v>1</v>
      </c>
      <c r="L970" s="384">
        <v>2</v>
      </c>
      <c r="M970" s="385" t="s">
        <v>8716</v>
      </c>
      <c r="N970" s="382" t="s">
        <v>9789</v>
      </c>
      <c r="O970" s="383">
        <v>1.4</v>
      </c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  <c r="AA970" s="387"/>
      <c r="AB970" s="387"/>
      <c r="AC970" s="387"/>
      <c r="AD970" s="387"/>
    </row>
    <row r="971" spans="1:30" ht="16.2" thickBot="1" x14ac:dyDescent="0.35">
      <c r="A971" s="351" t="s">
        <v>8718</v>
      </c>
      <c r="B971" s="421" t="s">
        <v>7111</v>
      </c>
      <c r="C971" s="365" t="s">
        <v>6130</v>
      </c>
      <c r="D971" s="366" t="s">
        <v>6126</v>
      </c>
      <c r="E971" s="394" t="s">
        <v>4139</v>
      </c>
      <c r="F971" s="394" t="s">
        <v>9544</v>
      </c>
      <c r="G971" s="394" t="s">
        <v>7233</v>
      </c>
      <c r="H971" s="394" t="s">
        <v>7232</v>
      </c>
      <c r="I971" s="466">
        <v>300</v>
      </c>
      <c r="J971" s="471">
        <v>0.99</v>
      </c>
      <c r="K971" s="469">
        <v>1</v>
      </c>
      <c r="L971" s="384">
        <v>2</v>
      </c>
      <c r="M971" s="385" t="s">
        <v>8719</v>
      </c>
      <c r="N971" s="382" t="s">
        <v>9783</v>
      </c>
      <c r="O971" s="386">
        <v>300</v>
      </c>
      <c r="P971" s="387"/>
      <c r="Q971" s="387"/>
      <c r="R971" s="387"/>
      <c r="S971" s="387"/>
      <c r="T971" s="387"/>
      <c r="U971" s="387"/>
      <c r="V971" s="387"/>
      <c r="W971" s="387"/>
      <c r="X971" s="387"/>
      <c r="Y971" s="387"/>
      <c r="Z971" s="387"/>
      <c r="AA971" s="387"/>
      <c r="AB971" s="387"/>
      <c r="AC971" s="387"/>
      <c r="AD971" s="387"/>
    </row>
    <row r="972" spans="1:30" ht="16.2" thickBot="1" x14ac:dyDescent="0.35">
      <c r="A972" s="351" t="s">
        <v>8720</v>
      </c>
      <c r="B972" s="401" t="s">
        <v>5944</v>
      </c>
      <c r="C972" s="365" t="s">
        <v>6130</v>
      </c>
      <c r="D972" s="366" t="s">
        <v>6126</v>
      </c>
      <c r="E972" s="394" t="s">
        <v>4139</v>
      </c>
      <c r="F972" s="394" t="s">
        <v>7230</v>
      </c>
      <c r="G972" s="394" t="s">
        <v>7234</v>
      </c>
      <c r="H972" s="394" t="s">
        <v>7232</v>
      </c>
      <c r="I972" s="466">
        <v>300</v>
      </c>
      <c r="J972" s="471">
        <v>0.49</v>
      </c>
      <c r="K972" s="469">
        <v>2</v>
      </c>
      <c r="L972" s="384">
        <v>2</v>
      </c>
      <c r="M972" s="385" t="s">
        <v>8721</v>
      </c>
      <c r="N972" s="382" t="s">
        <v>9790</v>
      </c>
      <c r="O972" s="386">
        <v>600</v>
      </c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  <c r="AA972" s="387"/>
      <c r="AB972" s="387"/>
      <c r="AC972" s="387"/>
      <c r="AD972" s="387"/>
    </row>
    <row r="973" spans="1:30" ht="16.2" thickBot="1" x14ac:dyDescent="0.35">
      <c r="A973" s="351" t="s">
        <v>8722</v>
      </c>
      <c r="B973" s="411" t="s">
        <v>6087</v>
      </c>
      <c r="C973" s="365" t="s">
        <v>6130</v>
      </c>
      <c r="D973" s="366" t="s">
        <v>6126</v>
      </c>
      <c r="E973" s="394" t="s">
        <v>4139</v>
      </c>
      <c r="F973" s="394" t="s">
        <v>7230</v>
      </c>
      <c r="G973" s="394" t="s">
        <v>7233</v>
      </c>
      <c r="H973" s="394" t="s">
        <v>7232</v>
      </c>
      <c r="I973" s="466">
        <v>500</v>
      </c>
      <c r="J973" s="471">
        <v>0.99</v>
      </c>
      <c r="K973" s="469">
        <v>1</v>
      </c>
      <c r="L973" s="384">
        <v>2</v>
      </c>
      <c r="M973" s="385" t="s">
        <v>8723</v>
      </c>
      <c r="N973" s="382" t="s">
        <v>9800</v>
      </c>
      <c r="O973" s="386">
        <v>500</v>
      </c>
      <c r="P973" s="387"/>
      <c r="Q973" s="387"/>
      <c r="R973" s="387"/>
      <c r="S973" s="387"/>
      <c r="T973" s="387"/>
      <c r="U973" s="387"/>
      <c r="V973" s="387"/>
      <c r="W973" s="387"/>
      <c r="X973" s="387"/>
      <c r="Y973" s="387"/>
      <c r="Z973" s="387"/>
      <c r="AA973" s="387"/>
      <c r="AB973" s="387"/>
      <c r="AC973" s="387"/>
      <c r="AD973" s="387"/>
    </row>
    <row r="974" spans="1:30" ht="16.2" thickBot="1" x14ac:dyDescent="0.35">
      <c r="A974" s="351" t="s">
        <v>3359</v>
      </c>
      <c r="B974" s="411" t="s">
        <v>6087</v>
      </c>
      <c r="C974" s="365" t="s">
        <v>6130</v>
      </c>
      <c r="D974" s="366" t="s">
        <v>6126</v>
      </c>
      <c r="E974" s="394" t="s">
        <v>4139</v>
      </c>
      <c r="F974" s="394" t="s">
        <v>7230</v>
      </c>
      <c r="G974" s="394" t="s">
        <v>7234</v>
      </c>
      <c r="H974" s="394" t="s">
        <v>7232</v>
      </c>
      <c r="I974" s="466">
        <v>300</v>
      </c>
      <c r="J974" s="471">
        <v>0.49</v>
      </c>
      <c r="K974" s="469">
        <v>1</v>
      </c>
      <c r="L974" s="384">
        <v>2</v>
      </c>
      <c r="M974" s="385" t="s">
        <v>8724</v>
      </c>
      <c r="N974" s="382" t="s">
        <v>9783</v>
      </c>
      <c r="O974" s="386">
        <v>300</v>
      </c>
      <c r="P974" s="387"/>
      <c r="Q974" s="387"/>
      <c r="R974" s="387"/>
      <c r="S974" s="387"/>
      <c r="T974" s="387"/>
      <c r="U974" s="387"/>
      <c r="V974" s="387"/>
      <c r="W974" s="387"/>
      <c r="X974" s="387"/>
      <c r="Y974" s="387"/>
      <c r="Z974" s="387"/>
      <c r="AA974" s="387"/>
      <c r="AB974" s="387"/>
      <c r="AC974" s="387"/>
      <c r="AD974" s="387"/>
    </row>
    <row r="975" spans="1:30" ht="16.2" thickBot="1" x14ac:dyDescent="0.35">
      <c r="A975" s="351" t="s">
        <v>8725</v>
      </c>
      <c r="B975" s="417" t="s">
        <v>6059</v>
      </c>
      <c r="C975" s="365" t="s">
        <v>6130</v>
      </c>
      <c r="D975" s="366" t="s">
        <v>6126</v>
      </c>
      <c r="E975" s="394" t="s">
        <v>4139</v>
      </c>
      <c r="F975" s="394" t="s">
        <v>7230</v>
      </c>
      <c r="G975" s="394" t="s">
        <v>7233</v>
      </c>
      <c r="H975" s="394" t="s">
        <v>7232</v>
      </c>
      <c r="I975" s="466">
        <v>300</v>
      </c>
      <c r="J975" s="471">
        <v>0.49</v>
      </c>
      <c r="K975" s="469">
        <v>1</v>
      </c>
      <c r="L975" s="384">
        <v>2</v>
      </c>
      <c r="M975" s="385" t="s">
        <v>8726</v>
      </c>
      <c r="N975" s="382" t="s">
        <v>9783</v>
      </c>
      <c r="O975" s="386">
        <v>300</v>
      </c>
      <c r="P975" s="387"/>
      <c r="Q975" s="387"/>
      <c r="R975" s="387"/>
      <c r="S975" s="387"/>
      <c r="T975" s="387"/>
      <c r="U975" s="387"/>
      <c r="V975" s="387"/>
      <c r="W975" s="387"/>
      <c r="X975" s="387"/>
      <c r="Y975" s="387"/>
      <c r="Z975" s="387"/>
      <c r="AA975" s="387"/>
      <c r="AB975" s="387"/>
      <c r="AC975" s="387"/>
      <c r="AD975" s="387"/>
    </row>
    <row r="976" spans="1:30" ht="16.2" thickBot="1" x14ac:dyDescent="0.35">
      <c r="A976" s="351" t="s">
        <v>8727</v>
      </c>
      <c r="B976" s="417" t="s">
        <v>6059</v>
      </c>
      <c r="C976" s="365" t="s">
        <v>6130</v>
      </c>
      <c r="D976" s="366" t="s">
        <v>6126</v>
      </c>
      <c r="E976" s="394" t="s">
        <v>4139</v>
      </c>
      <c r="F976" s="394" t="s">
        <v>7230</v>
      </c>
      <c r="G976" s="394" t="s">
        <v>7233</v>
      </c>
      <c r="H976" s="394" t="s">
        <v>7232</v>
      </c>
      <c r="I976" s="467">
        <v>1.7</v>
      </c>
      <c r="J976" s="471">
        <v>2.99</v>
      </c>
      <c r="K976" s="469">
        <v>1</v>
      </c>
      <c r="L976" s="384">
        <v>2</v>
      </c>
      <c r="M976" s="385" t="s">
        <v>8728</v>
      </c>
      <c r="N976" s="382" t="s">
        <v>9824</v>
      </c>
      <c r="O976" s="383">
        <v>1.7</v>
      </c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  <c r="AA976" s="387"/>
      <c r="AB976" s="387"/>
      <c r="AC976" s="387"/>
      <c r="AD976" s="387"/>
    </row>
    <row r="977" spans="1:30" ht="16.2" thickBot="1" x14ac:dyDescent="0.35">
      <c r="A977" s="351" t="s">
        <v>8729</v>
      </c>
      <c r="B977" s="404" t="s">
        <v>6073</v>
      </c>
      <c r="C977" s="365" t="s">
        <v>6130</v>
      </c>
      <c r="D977" s="366" t="s">
        <v>6126</v>
      </c>
      <c r="E977" s="394" t="s">
        <v>4139</v>
      </c>
      <c r="F977" s="394" t="s">
        <v>7230</v>
      </c>
      <c r="G977" s="394" t="s">
        <v>7234</v>
      </c>
      <c r="H977" s="394" t="s">
        <v>7232</v>
      </c>
      <c r="I977" s="466">
        <v>300</v>
      </c>
      <c r="J977" s="471">
        <v>0.49</v>
      </c>
      <c r="K977" s="469">
        <v>1</v>
      </c>
      <c r="L977" s="384">
        <v>2</v>
      </c>
      <c r="M977" s="385" t="s">
        <v>8730</v>
      </c>
      <c r="N977" s="382" t="s">
        <v>9783</v>
      </c>
      <c r="O977" s="386">
        <v>300</v>
      </c>
      <c r="P977" s="387"/>
      <c r="Q977" s="387"/>
      <c r="R977" s="387"/>
      <c r="S977" s="387"/>
      <c r="T977" s="387"/>
      <c r="U977" s="387"/>
      <c r="V977" s="387"/>
      <c r="W977" s="387"/>
      <c r="X977" s="387"/>
      <c r="Y977" s="387"/>
      <c r="Z977" s="387"/>
      <c r="AA977" s="387"/>
      <c r="AB977" s="387"/>
      <c r="AC977" s="387"/>
      <c r="AD977" s="387"/>
    </row>
    <row r="978" spans="1:30" ht="16.2" thickBot="1" x14ac:dyDescent="0.35">
      <c r="A978" s="351" t="s">
        <v>8731</v>
      </c>
      <c r="B978" s="404" t="s">
        <v>6083</v>
      </c>
      <c r="C978" s="365" t="s">
        <v>6130</v>
      </c>
      <c r="D978" s="366" t="s">
        <v>6126</v>
      </c>
      <c r="E978" s="394" t="s">
        <v>4139</v>
      </c>
      <c r="F978" s="394" t="s">
        <v>7230</v>
      </c>
      <c r="G978" s="394" t="s">
        <v>7233</v>
      </c>
      <c r="H978" s="394" t="s">
        <v>7232</v>
      </c>
      <c r="I978" s="466">
        <v>300</v>
      </c>
      <c r="J978" s="471">
        <v>0.49</v>
      </c>
      <c r="K978" s="469">
        <v>1</v>
      </c>
      <c r="L978" s="384">
        <v>2</v>
      </c>
      <c r="M978" s="385" t="s">
        <v>8732</v>
      </c>
      <c r="N978" s="382" t="s">
        <v>9783</v>
      </c>
      <c r="O978" s="386">
        <v>300</v>
      </c>
      <c r="P978" s="387"/>
      <c r="Q978" s="387"/>
      <c r="R978" s="387"/>
      <c r="S978" s="387"/>
      <c r="T978" s="387"/>
      <c r="U978" s="387"/>
      <c r="V978" s="387"/>
      <c r="W978" s="387"/>
      <c r="X978" s="387"/>
      <c r="Y978" s="387"/>
      <c r="Z978" s="387"/>
      <c r="AA978" s="387"/>
      <c r="AB978" s="387"/>
      <c r="AC978" s="387"/>
      <c r="AD978" s="387"/>
    </row>
    <row r="979" spans="1:30" ht="16.2" thickBot="1" x14ac:dyDescent="0.35">
      <c r="A979" s="351" t="s">
        <v>8733</v>
      </c>
      <c r="B979" s="404" t="s">
        <v>6083</v>
      </c>
      <c r="C979" s="365" t="s">
        <v>6130</v>
      </c>
      <c r="D979" s="366" t="s">
        <v>6126</v>
      </c>
      <c r="E979" s="394" t="s">
        <v>4139</v>
      </c>
      <c r="F979" s="394" t="s">
        <v>7230</v>
      </c>
      <c r="G979" s="394" t="s">
        <v>7233</v>
      </c>
      <c r="H979" s="394" t="s">
        <v>7232</v>
      </c>
      <c r="I979" s="466">
        <v>300</v>
      </c>
      <c r="J979" s="471">
        <v>0.49</v>
      </c>
      <c r="K979" s="469">
        <v>1</v>
      </c>
      <c r="L979" s="384">
        <v>2</v>
      </c>
      <c r="M979" s="385" t="s">
        <v>8734</v>
      </c>
      <c r="N979" s="382" t="s">
        <v>9783</v>
      </c>
      <c r="O979" s="386">
        <v>300</v>
      </c>
      <c r="P979" s="387"/>
      <c r="Q979" s="387"/>
      <c r="R979" s="387"/>
      <c r="S979" s="387"/>
      <c r="T979" s="387"/>
      <c r="U979" s="387"/>
      <c r="V979" s="387"/>
      <c r="W979" s="387"/>
      <c r="X979" s="387"/>
      <c r="Y979" s="387"/>
      <c r="Z979" s="387"/>
      <c r="AA979" s="387"/>
      <c r="AB979" s="387"/>
      <c r="AC979" s="387"/>
      <c r="AD979" s="387"/>
    </row>
    <row r="980" spans="1:30" ht="16.2" thickBot="1" x14ac:dyDescent="0.35">
      <c r="A980" s="351" t="s">
        <v>8735</v>
      </c>
      <c r="B980" s="396" t="s">
        <v>6110</v>
      </c>
      <c r="C980" s="365" t="s">
        <v>6130</v>
      </c>
      <c r="D980" s="366" t="s">
        <v>6126</v>
      </c>
      <c r="E980" s="394" t="s">
        <v>4139</v>
      </c>
      <c r="F980" s="394" t="s">
        <v>7230</v>
      </c>
      <c r="G980" s="394" t="s">
        <v>7234</v>
      </c>
      <c r="H980" s="394" t="s">
        <v>7232</v>
      </c>
      <c r="I980" s="466">
        <v>300</v>
      </c>
      <c r="J980" s="471">
        <v>0.49</v>
      </c>
      <c r="K980" s="469">
        <v>3</v>
      </c>
      <c r="L980" s="384">
        <v>2</v>
      </c>
      <c r="M980" s="385" t="s">
        <v>8736</v>
      </c>
      <c r="N980" s="382" t="s">
        <v>9784</v>
      </c>
      <c r="O980" s="386">
        <v>900</v>
      </c>
      <c r="P980" s="387"/>
      <c r="Q980" s="387"/>
      <c r="R980" s="387"/>
      <c r="S980" s="387"/>
      <c r="T980" s="387"/>
      <c r="U980" s="387"/>
      <c r="V980" s="387"/>
      <c r="W980" s="387"/>
      <c r="X980" s="387"/>
      <c r="Y980" s="387"/>
      <c r="Z980" s="387"/>
      <c r="AA980" s="387"/>
      <c r="AB980" s="387"/>
      <c r="AC980" s="387"/>
      <c r="AD980" s="387"/>
    </row>
    <row r="981" spans="1:30" ht="16.2" thickBot="1" x14ac:dyDescent="0.35">
      <c r="A981" s="351" t="s">
        <v>8735</v>
      </c>
      <c r="B981" s="396" t="s">
        <v>6110</v>
      </c>
      <c r="C981" s="365" t="s">
        <v>6130</v>
      </c>
      <c r="D981" s="366" t="s">
        <v>6126</v>
      </c>
      <c r="E981" s="394" t="s">
        <v>4139</v>
      </c>
      <c r="F981" s="394" t="s">
        <v>7230</v>
      </c>
      <c r="G981" s="394" t="s">
        <v>7233</v>
      </c>
      <c r="H981" s="394" t="s">
        <v>7232</v>
      </c>
      <c r="I981" s="466">
        <v>300</v>
      </c>
      <c r="J981" s="471">
        <v>0.49</v>
      </c>
      <c r="K981" s="469">
        <v>1</v>
      </c>
      <c r="L981" s="384">
        <v>2</v>
      </c>
      <c r="M981" s="385" t="s">
        <v>8736</v>
      </c>
      <c r="N981" s="382" t="s">
        <v>9783</v>
      </c>
      <c r="O981" s="386">
        <v>300</v>
      </c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  <c r="AA981" s="387"/>
      <c r="AB981" s="387"/>
      <c r="AC981" s="387"/>
      <c r="AD981" s="387"/>
    </row>
    <row r="982" spans="1:30" ht="16.2" thickBot="1" x14ac:dyDescent="0.35">
      <c r="A982" s="351" t="s">
        <v>598</v>
      </c>
      <c r="B982" s="437" t="s">
        <v>6870</v>
      </c>
      <c r="C982" s="365" t="s">
        <v>6130</v>
      </c>
      <c r="D982" s="366" t="s">
        <v>6126</v>
      </c>
      <c r="E982" s="394" t="s">
        <v>4139</v>
      </c>
      <c r="F982" s="394" t="s">
        <v>7230</v>
      </c>
      <c r="G982" s="394" t="s">
        <v>7233</v>
      </c>
      <c r="H982" s="394" t="s">
        <v>7232</v>
      </c>
      <c r="I982" s="466">
        <v>300</v>
      </c>
      <c r="J982" s="471">
        <v>0.49</v>
      </c>
      <c r="K982" s="469">
        <v>1</v>
      </c>
      <c r="L982" s="384">
        <v>2</v>
      </c>
      <c r="M982" s="385" t="s">
        <v>8737</v>
      </c>
      <c r="N982" s="382" t="s">
        <v>9783</v>
      </c>
      <c r="O982" s="386">
        <v>300</v>
      </c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  <c r="AA982" s="387"/>
      <c r="AB982" s="387"/>
      <c r="AC982" s="387"/>
      <c r="AD982" s="387"/>
    </row>
    <row r="983" spans="1:30" ht="16.2" thickBot="1" x14ac:dyDescent="0.35">
      <c r="A983" s="351" t="s">
        <v>8738</v>
      </c>
      <c r="B983" s="413" t="s">
        <v>7169</v>
      </c>
      <c r="C983" s="365" t="s">
        <v>6130</v>
      </c>
      <c r="D983" s="366" t="s">
        <v>6126</v>
      </c>
      <c r="E983" s="394" t="s">
        <v>4139</v>
      </c>
      <c r="F983" s="394" t="s">
        <v>7230</v>
      </c>
      <c r="G983" s="394" t="s">
        <v>7234</v>
      </c>
      <c r="H983" s="394" t="s">
        <v>7232</v>
      </c>
      <c r="I983" s="466">
        <v>300</v>
      </c>
      <c r="J983" s="471">
        <v>0.49</v>
      </c>
      <c r="K983" s="469">
        <v>1</v>
      </c>
      <c r="L983" s="384">
        <v>2</v>
      </c>
      <c r="M983" s="385" t="s">
        <v>8739</v>
      </c>
      <c r="N983" s="382" t="s">
        <v>9783</v>
      </c>
      <c r="O983" s="386">
        <v>300</v>
      </c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  <c r="AA983" s="387"/>
      <c r="AB983" s="387"/>
      <c r="AC983" s="387"/>
      <c r="AD983" s="387"/>
    </row>
    <row r="984" spans="1:30" ht="16.2" thickBot="1" x14ac:dyDescent="0.35">
      <c r="A984" s="351" t="s">
        <v>8738</v>
      </c>
      <c r="B984" s="413" t="s">
        <v>7169</v>
      </c>
      <c r="C984" s="365" t="s">
        <v>6130</v>
      </c>
      <c r="D984" s="366" t="s">
        <v>6126</v>
      </c>
      <c r="E984" s="394" t="s">
        <v>4139</v>
      </c>
      <c r="F984" s="394" t="s">
        <v>9544</v>
      </c>
      <c r="G984" s="394" t="s">
        <v>7233</v>
      </c>
      <c r="H984" s="394" t="s">
        <v>7232</v>
      </c>
      <c r="I984" s="466">
        <v>300</v>
      </c>
      <c r="J984" s="471">
        <v>0.49</v>
      </c>
      <c r="K984" s="469">
        <v>1</v>
      </c>
      <c r="L984" s="384">
        <v>2</v>
      </c>
      <c r="M984" s="385" t="s">
        <v>9845</v>
      </c>
      <c r="N984" s="382" t="s">
        <v>9783</v>
      </c>
      <c r="O984" s="386">
        <v>300</v>
      </c>
      <c r="P984" s="387"/>
      <c r="Q984" s="387"/>
      <c r="R984" s="387"/>
      <c r="S984" s="387"/>
      <c r="T984" s="387"/>
      <c r="U984" s="387"/>
      <c r="V984" s="387"/>
      <c r="W984" s="387"/>
      <c r="X984" s="387"/>
      <c r="Y984" s="387"/>
      <c r="Z984" s="387"/>
      <c r="AA984" s="387"/>
      <c r="AB984" s="387"/>
      <c r="AC984" s="387"/>
      <c r="AD984" s="387"/>
    </row>
    <row r="985" spans="1:30" ht="16.2" thickBot="1" x14ac:dyDescent="0.35">
      <c r="A985" s="351" t="s">
        <v>9613</v>
      </c>
      <c r="B985" s="408" t="s">
        <v>9534</v>
      </c>
      <c r="C985" s="365" t="s">
        <v>6130</v>
      </c>
      <c r="D985" s="366" t="s">
        <v>6126</v>
      </c>
      <c r="E985" s="394" t="s">
        <v>4139</v>
      </c>
      <c r="F985" s="394" t="s">
        <v>7230</v>
      </c>
      <c r="G985" s="394" t="s">
        <v>7233</v>
      </c>
      <c r="H985" s="394" t="s">
        <v>7232</v>
      </c>
      <c r="I985" s="466">
        <v>700</v>
      </c>
      <c r="J985" s="471">
        <v>0.99</v>
      </c>
      <c r="K985" s="469">
        <v>1</v>
      </c>
      <c r="L985" s="384">
        <v>2</v>
      </c>
      <c r="M985" s="385" t="s">
        <v>9614</v>
      </c>
      <c r="N985" s="382" t="s">
        <v>9798</v>
      </c>
      <c r="O985" s="386">
        <v>700</v>
      </c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  <c r="AA985" s="387"/>
      <c r="AB985" s="387"/>
      <c r="AC985" s="387"/>
      <c r="AD985" s="387"/>
    </row>
    <row r="986" spans="1:30" ht="16.2" thickBot="1" x14ac:dyDescent="0.35">
      <c r="A986" s="351" t="s">
        <v>9613</v>
      </c>
      <c r="B986" s="408" t="s">
        <v>9534</v>
      </c>
      <c r="C986" s="365" t="s">
        <v>6130</v>
      </c>
      <c r="D986" s="366" t="s">
        <v>6126</v>
      </c>
      <c r="E986" s="394" t="s">
        <v>4139</v>
      </c>
      <c r="F986" s="394" t="s">
        <v>7230</v>
      </c>
      <c r="G986" s="394" t="s">
        <v>7234</v>
      </c>
      <c r="H986" s="394" t="s">
        <v>7232</v>
      </c>
      <c r="I986" s="466">
        <v>700</v>
      </c>
      <c r="J986" s="471">
        <v>0.99</v>
      </c>
      <c r="K986" s="469">
        <v>1</v>
      </c>
      <c r="L986" s="384">
        <v>2</v>
      </c>
      <c r="M986" s="385" t="s">
        <v>9614</v>
      </c>
      <c r="N986" s="382" t="s">
        <v>9798</v>
      </c>
      <c r="O986" s="386">
        <v>700</v>
      </c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  <c r="AA986" s="387"/>
      <c r="AB986" s="387"/>
      <c r="AC986" s="387"/>
      <c r="AD986" s="387"/>
    </row>
    <row r="987" spans="1:30" ht="16.2" thickBot="1" x14ac:dyDescent="0.35">
      <c r="A987" s="351" t="s">
        <v>8740</v>
      </c>
      <c r="B987" s="450" t="s">
        <v>8741</v>
      </c>
      <c r="C987" s="365" t="s">
        <v>6130</v>
      </c>
      <c r="D987" s="366" t="s">
        <v>6126</v>
      </c>
      <c r="E987" s="394" t="s">
        <v>4139</v>
      </c>
      <c r="F987" s="394" t="s">
        <v>7230</v>
      </c>
      <c r="G987" s="394" t="s">
        <v>7233</v>
      </c>
      <c r="H987" s="394" t="s">
        <v>7232</v>
      </c>
      <c r="I987" s="466">
        <v>300</v>
      </c>
      <c r="J987" s="471">
        <v>0.49</v>
      </c>
      <c r="K987" s="469">
        <v>1</v>
      </c>
      <c r="L987" s="384">
        <v>3</v>
      </c>
      <c r="M987" s="385" t="s">
        <v>8742</v>
      </c>
      <c r="N987" s="382" t="s">
        <v>9783</v>
      </c>
      <c r="O987" s="386">
        <v>300</v>
      </c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  <c r="AA987" s="387"/>
      <c r="AB987" s="387"/>
      <c r="AC987" s="387"/>
      <c r="AD987" s="387"/>
    </row>
    <row r="988" spans="1:30" ht="16.2" thickBot="1" x14ac:dyDescent="0.35">
      <c r="A988" s="351" t="s">
        <v>8743</v>
      </c>
      <c r="B988" s="419" t="s">
        <v>6075</v>
      </c>
      <c r="C988" s="365" t="s">
        <v>6130</v>
      </c>
      <c r="D988" s="366" t="s">
        <v>6126</v>
      </c>
      <c r="E988" s="394" t="s">
        <v>4139</v>
      </c>
      <c r="F988" s="394" t="s">
        <v>7230</v>
      </c>
      <c r="G988" s="394" t="s">
        <v>7233</v>
      </c>
      <c r="H988" s="394" t="s">
        <v>7232</v>
      </c>
      <c r="I988" s="466">
        <v>300</v>
      </c>
      <c r="J988" s="471">
        <v>0.49</v>
      </c>
      <c r="K988" s="469">
        <v>1</v>
      </c>
      <c r="L988" s="384">
        <v>3</v>
      </c>
      <c r="M988" s="385" t="s">
        <v>8744</v>
      </c>
      <c r="N988" s="382" t="s">
        <v>9783</v>
      </c>
      <c r="O988" s="386">
        <v>300</v>
      </c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  <c r="AA988" s="387"/>
      <c r="AB988" s="387"/>
      <c r="AC988" s="387"/>
      <c r="AD988" s="387"/>
    </row>
    <row r="989" spans="1:30" ht="16.2" thickBot="1" x14ac:dyDescent="0.35">
      <c r="A989" s="351" t="s">
        <v>8806</v>
      </c>
      <c r="B989" s="393" t="s">
        <v>6100</v>
      </c>
      <c r="C989" s="365" t="s">
        <v>6130</v>
      </c>
      <c r="D989" s="366" t="s">
        <v>6126</v>
      </c>
      <c r="E989" s="394" t="s">
        <v>4139</v>
      </c>
      <c r="F989" s="394" t="s">
        <v>7230</v>
      </c>
      <c r="G989" s="394" t="s">
        <v>7234</v>
      </c>
      <c r="H989" s="394" t="s">
        <v>7232</v>
      </c>
      <c r="I989" s="466">
        <v>300</v>
      </c>
      <c r="J989" s="471">
        <v>0.49</v>
      </c>
      <c r="K989" s="469">
        <v>1</v>
      </c>
      <c r="L989" s="384">
        <v>3</v>
      </c>
      <c r="M989" s="385" t="s">
        <v>9615</v>
      </c>
      <c r="N989" s="382" t="s">
        <v>9783</v>
      </c>
      <c r="O989" s="386">
        <v>300</v>
      </c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  <c r="AA989" s="387"/>
      <c r="AB989" s="387"/>
      <c r="AC989" s="387"/>
      <c r="AD989" s="387"/>
    </row>
    <row r="990" spans="1:30" ht="16.2" thickBot="1" x14ac:dyDescent="0.35">
      <c r="A990" s="351" t="s">
        <v>9616</v>
      </c>
      <c r="B990" s="407" t="s">
        <v>1101</v>
      </c>
      <c r="C990" s="365" t="s">
        <v>6130</v>
      </c>
      <c r="D990" s="345" t="s">
        <v>6128</v>
      </c>
      <c r="E990" s="394" t="s">
        <v>4139</v>
      </c>
      <c r="F990" s="394" t="s">
        <v>7230</v>
      </c>
      <c r="G990" s="394" t="s">
        <v>7234</v>
      </c>
      <c r="H990" s="394" t="s">
        <v>7232</v>
      </c>
      <c r="I990" s="466">
        <v>700</v>
      </c>
      <c r="J990" s="471">
        <v>0.99</v>
      </c>
      <c r="K990" s="469">
        <v>1</v>
      </c>
      <c r="L990" s="384">
        <v>3</v>
      </c>
      <c r="M990" s="385" t="s">
        <v>9617</v>
      </c>
      <c r="N990" s="382" t="s">
        <v>9798</v>
      </c>
      <c r="O990" s="386">
        <v>700</v>
      </c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  <c r="AA990" s="387"/>
      <c r="AB990" s="387"/>
      <c r="AC990" s="387"/>
      <c r="AD990" s="387"/>
    </row>
    <row r="991" spans="1:30" ht="16.2" thickBot="1" x14ac:dyDescent="0.35">
      <c r="A991" s="351" t="s">
        <v>8745</v>
      </c>
      <c r="B991" s="407" t="s">
        <v>1101</v>
      </c>
      <c r="C991" s="365" t="s">
        <v>6130</v>
      </c>
      <c r="D991" s="366" t="s">
        <v>6126</v>
      </c>
      <c r="E991" s="394" t="s">
        <v>4139</v>
      </c>
      <c r="F991" s="394" t="s">
        <v>7230</v>
      </c>
      <c r="G991" s="394" t="s">
        <v>7233</v>
      </c>
      <c r="H991" s="394" t="s">
        <v>7232</v>
      </c>
      <c r="I991" s="466">
        <v>300</v>
      </c>
      <c r="J991" s="471">
        <v>0.49</v>
      </c>
      <c r="K991" s="469">
        <v>1</v>
      </c>
      <c r="L991" s="384">
        <v>3</v>
      </c>
      <c r="M991" s="385" t="s">
        <v>8746</v>
      </c>
      <c r="N991" s="382" t="s">
        <v>9783</v>
      </c>
      <c r="O991" s="386">
        <v>300</v>
      </c>
      <c r="P991" s="387"/>
      <c r="Q991" s="387"/>
      <c r="R991" s="387"/>
      <c r="S991" s="387"/>
      <c r="T991" s="387"/>
      <c r="U991" s="387"/>
      <c r="V991" s="387"/>
      <c r="W991" s="387"/>
      <c r="X991" s="387"/>
      <c r="Y991" s="387"/>
      <c r="Z991" s="387"/>
      <c r="AA991" s="387"/>
      <c r="AB991" s="387"/>
      <c r="AC991" s="387"/>
      <c r="AD991" s="387"/>
    </row>
    <row r="992" spans="1:30" ht="16.2" thickBot="1" x14ac:dyDescent="0.35">
      <c r="A992" s="351" t="s">
        <v>8745</v>
      </c>
      <c r="B992" s="407" t="s">
        <v>1101</v>
      </c>
      <c r="C992" s="365" t="s">
        <v>6130</v>
      </c>
      <c r="D992" s="366" t="s">
        <v>6126</v>
      </c>
      <c r="E992" s="394" t="s">
        <v>4139</v>
      </c>
      <c r="F992" s="394" t="s">
        <v>7230</v>
      </c>
      <c r="G992" s="394" t="s">
        <v>7234</v>
      </c>
      <c r="H992" s="394" t="s">
        <v>7232</v>
      </c>
      <c r="I992" s="466">
        <v>300</v>
      </c>
      <c r="J992" s="471">
        <v>0.49</v>
      </c>
      <c r="K992" s="469">
        <v>1</v>
      </c>
      <c r="L992" s="384">
        <v>3</v>
      </c>
      <c r="M992" s="385" t="s">
        <v>9618</v>
      </c>
      <c r="N992" s="382" t="s">
        <v>9783</v>
      </c>
      <c r="O992" s="386">
        <v>300</v>
      </c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  <c r="AA992" s="387"/>
      <c r="AB992" s="387"/>
      <c r="AC992" s="387"/>
      <c r="AD992" s="387"/>
    </row>
    <row r="993" spans="1:30" ht="16.2" thickBot="1" x14ac:dyDescent="0.35">
      <c r="A993" s="351" t="s">
        <v>8747</v>
      </c>
      <c r="B993" s="431" t="s">
        <v>6069</v>
      </c>
      <c r="C993" s="365" t="s">
        <v>6130</v>
      </c>
      <c r="D993" s="366" t="s">
        <v>6126</v>
      </c>
      <c r="E993" s="394" t="s">
        <v>4139</v>
      </c>
      <c r="F993" s="394" t="s">
        <v>7230</v>
      </c>
      <c r="G993" s="394" t="s">
        <v>7234</v>
      </c>
      <c r="H993" s="394" t="s">
        <v>7232</v>
      </c>
      <c r="I993" s="466">
        <v>300</v>
      </c>
      <c r="J993" s="471">
        <v>0.49</v>
      </c>
      <c r="K993" s="469">
        <v>1</v>
      </c>
      <c r="L993" s="384">
        <v>3</v>
      </c>
      <c r="M993" s="385" t="s">
        <v>8748</v>
      </c>
      <c r="N993" s="382" t="s">
        <v>9783</v>
      </c>
      <c r="O993" s="386">
        <v>300</v>
      </c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  <c r="AA993" s="387"/>
      <c r="AB993" s="387"/>
      <c r="AC993" s="387"/>
      <c r="AD993" s="387"/>
    </row>
    <row r="994" spans="1:30" ht="16.2" thickBot="1" x14ac:dyDescent="0.35">
      <c r="A994" s="351" t="s">
        <v>8749</v>
      </c>
      <c r="B994" s="422" t="s">
        <v>1106</v>
      </c>
      <c r="C994" s="365" t="s">
        <v>6130</v>
      </c>
      <c r="D994" s="366" t="s">
        <v>6126</v>
      </c>
      <c r="E994" s="394" t="s">
        <v>4139</v>
      </c>
      <c r="F994" s="394" t="s">
        <v>7230</v>
      </c>
      <c r="G994" s="394" t="s">
        <v>7233</v>
      </c>
      <c r="H994" s="394" t="s">
        <v>7232</v>
      </c>
      <c r="I994" s="466">
        <v>700</v>
      </c>
      <c r="J994" s="471">
        <v>0.99</v>
      </c>
      <c r="K994" s="469">
        <v>1</v>
      </c>
      <c r="L994" s="384">
        <v>3</v>
      </c>
      <c r="M994" s="385" t="s">
        <v>8750</v>
      </c>
      <c r="N994" s="382" t="s">
        <v>9798</v>
      </c>
      <c r="O994" s="386">
        <v>700</v>
      </c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  <c r="AA994" s="387"/>
      <c r="AB994" s="387"/>
      <c r="AC994" s="387"/>
      <c r="AD994" s="387"/>
    </row>
    <row r="995" spans="1:30" ht="16.2" thickBot="1" x14ac:dyDescent="0.35">
      <c r="A995" s="351" t="s">
        <v>8749</v>
      </c>
      <c r="B995" s="422" t="s">
        <v>1106</v>
      </c>
      <c r="C995" s="365" t="s">
        <v>6130</v>
      </c>
      <c r="D995" s="366" t="s">
        <v>6126</v>
      </c>
      <c r="E995" s="394" t="s">
        <v>4139</v>
      </c>
      <c r="F995" s="394" t="s">
        <v>7230</v>
      </c>
      <c r="G995" s="394" t="s">
        <v>7234</v>
      </c>
      <c r="H995" s="394" t="s">
        <v>7232</v>
      </c>
      <c r="I995" s="466">
        <v>700</v>
      </c>
      <c r="J995" s="471">
        <v>0.99</v>
      </c>
      <c r="K995" s="469">
        <v>1</v>
      </c>
      <c r="L995" s="384">
        <v>3</v>
      </c>
      <c r="M995" s="385" t="s">
        <v>9619</v>
      </c>
      <c r="N995" s="382" t="s">
        <v>9798</v>
      </c>
      <c r="O995" s="386">
        <v>700</v>
      </c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  <c r="AA995" s="387"/>
      <c r="AB995" s="387"/>
      <c r="AC995" s="387"/>
      <c r="AD995" s="387"/>
    </row>
    <row r="996" spans="1:30" ht="16.2" thickBot="1" x14ac:dyDescent="0.35">
      <c r="A996" s="351" t="s">
        <v>8751</v>
      </c>
      <c r="B996" s="398" t="s">
        <v>6082</v>
      </c>
      <c r="C996" s="365" t="s">
        <v>6130</v>
      </c>
      <c r="D996" s="366" t="s">
        <v>6126</v>
      </c>
      <c r="E996" s="394" t="s">
        <v>4139</v>
      </c>
      <c r="F996" s="394" t="s">
        <v>7230</v>
      </c>
      <c r="G996" s="394" t="s">
        <v>7233</v>
      </c>
      <c r="H996" s="394" t="s">
        <v>7232</v>
      </c>
      <c r="I996" s="466">
        <v>300</v>
      </c>
      <c r="J996" s="471">
        <v>0.49</v>
      </c>
      <c r="K996" s="469">
        <v>1</v>
      </c>
      <c r="L996" s="384">
        <v>3</v>
      </c>
      <c r="M996" s="385" t="s">
        <v>8752</v>
      </c>
      <c r="N996" s="382" t="s">
        <v>9783</v>
      </c>
      <c r="O996" s="386">
        <v>300</v>
      </c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  <c r="AA996" s="387"/>
      <c r="AB996" s="387"/>
      <c r="AC996" s="387"/>
      <c r="AD996" s="387"/>
    </row>
    <row r="997" spans="1:30" ht="16.2" thickBot="1" x14ac:dyDescent="0.35">
      <c r="A997" s="351" t="s">
        <v>1895</v>
      </c>
      <c r="B997" s="428" t="s">
        <v>6891</v>
      </c>
      <c r="C997" s="365" t="s">
        <v>6130</v>
      </c>
      <c r="D997" s="366" t="s">
        <v>6126</v>
      </c>
      <c r="E997" s="394" t="s">
        <v>4139</v>
      </c>
      <c r="F997" s="394" t="s">
        <v>7230</v>
      </c>
      <c r="G997" s="394" t="s">
        <v>7233</v>
      </c>
      <c r="H997" s="394" t="s">
        <v>7232</v>
      </c>
      <c r="I997" s="466">
        <v>700</v>
      </c>
      <c r="J997" s="471">
        <v>0.99</v>
      </c>
      <c r="K997" s="469">
        <v>1</v>
      </c>
      <c r="L997" s="384">
        <v>3</v>
      </c>
      <c r="M997" s="385" t="s">
        <v>8753</v>
      </c>
      <c r="N997" s="382" t="s">
        <v>9798</v>
      </c>
      <c r="O997" s="386">
        <v>700</v>
      </c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  <c r="AA997" s="387"/>
      <c r="AB997" s="387"/>
      <c r="AC997" s="387"/>
      <c r="AD997" s="387"/>
    </row>
    <row r="998" spans="1:30" ht="16.2" thickBot="1" x14ac:dyDescent="0.35">
      <c r="A998" s="351" t="s">
        <v>8754</v>
      </c>
      <c r="B998" s="365" t="s">
        <v>6072</v>
      </c>
      <c r="C998" s="365" t="s">
        <v>6130</v>
      </c>
      <c r="D998" s="366" t="s">
        <v>6126</v>
      </c>
      <c r="E998" s="394" t="s">
        <v>4139</v>
      </c>
      <c r="F998" s="394" t="s">
        <v>7230</v>
      </c>
      <c r="G998" s="394" t="s">
        <v>7233</v>
      </c>
      <c r="H998" s="394" t="s">
        <v>7232</v>
      </c>
      <c r="I998" s="466">
        <v>300</v>
      </c>
      <c r="J998" s="471">
        <v>0.49</v>
      </c>
      <c r="K998" s="469">
        <v>2</v>
      </c>
      <c r="L998" s="384">
        <v>3</v>
      </c>
      <c r="M998" s="385" t="s">
        <v>8755</v>
      </c>
      <c r="N998" s="382" t="s">
        <v>9790</v>
      </c>
      <c r="O998" s="386">
        <v>600</v>
      </c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  <c r="AA998" s="387"/>
      <c r="AB998" s="387"/>
      <c r="AC998" s="387"/>
      <c r="AD998" s="387"/>
    </row>
    <row r="999" spans="1:30" ht="16.2" thickBot="1" x14ac:dyDescent="0.35">
      <c r="A999" s="351" t="s">
        <v>8756</v>
      </c>
      <c r="B999" s="414" t="s">
        <v>1119</v>
      </c>
      <c r="C999" s="365" t="s">
        <v>6130</v>
      </c>
      <c r="D999" s="366" t="s">
        <v>6126</v>
      </c>
      <c r="E999" s="394" t="s">
        <v>4139</v>
      </c>
      <c r="F999" s="394" t="s">
        <v>7230</v>
      </c>
      <c r="G999" s="394" t="s">
        <v>7233</v>
      </c>
      <c r="H999" s="394" t="s">
        <v>7232</v>
      </c>
      <c r="I999" s="466">
        <v>300</v>
      </c>
      <c r="J999" s="471">
        <v>0.49</v>
      </c>
      <c r="K999" s="469">
        <v>2</v>
      </c>
      <c r="L999" s="384">
        <v>3</v>
      </c>
      <c r="M999" s="385" t="s">
        <v>8757</v>
      </c>
      <c r="N999" s="382" t="s">
        <v>9790</v>
      </c>
      <c r="O999" s="386">
        <v>600</v>
      </c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  <c r="AA999" s="387"/>
      <c r="AB999" s="387"/>
      <c r="AC999" s="387"/>
      <c r="AD999" s="387"/>
    </row>
    <row r="1000" spans="1:30" ht="16.2" thickBot="1" x14ac:dyDescent="0.35">
      <c r="A1000" s="351" t="s">
        <v>599</v>
      </c>
      <c r="B1000" s="455" t="s">
        <v>8187</v>
      </c>
      <c r="C1000" s="365" t="s">
        <v>6130</v>
      </c>
      <c r="D1000" s="366" t="s">
        <v>6126</v>
      </c>
      <c r="E1000" s="394" t="s">
        <v>4139</v>
      </c>
      <c r="F1000" s="394" t="s">
        <v>7230</v>
      </c>
      <c r="G1000" s="394" t="s">
        <v>7233</v>
      </c>
      <c r="H1000" s="394" t="s">
        <v>7232</v>
      </c>
      <c r="I1000" s="467">
        <v>1.4</v>
      </c>
      <c r="J1000" s="471">
        <v>1.49</v>
      </c>
      <c r="K1000" s="469">
        <v>2</v>
      </c>
      <c r="L1000" s="384">
        <v>3</v>
      </c>
      <c r="M1000" s="385" t="s">
        <v>600</v>
      </c>
      <c r="N1000" s="382" t="s">
        <v>9802</v>
      </c>
      <c r="O1000" s="383">
        <v>2.8</v>
      </c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  <c r="AA1000" s="387"/>
      <c r="AB1000" s="387"/>
      <c r="AC1000" s="387"/>
      <c r="AD1000" s="387"/>
    </row>
    <row r="1001" spans="1:30" ht="16.2" thickBot="1" x14ac:dyDescent="0.35">
      <c r="A1001" s="351" t="s">
        <v>8758</v>
      </c>
      <c r="B1001" s="399" t="s">
        <v>1123</v>
      </c>
      <c r="C1001" s="365" t="s">
        <v>6130</v>
      </c>
      <c r="D1001" s="366" t="s">
        <v>6126</v>
      </c>
      <c r="E1001" s="394" t="s">
        <v>4139</v>
      </c>
      <c r="F1001" s="394" t="s">
        <v>7230</v>
      </c>
      <c r="G1001" s="394" t="s">
        <v>7233</v>
      </c>
      <c r="H1001" s="394" t="s">
        <v>7232</v>
      </c>
      <c r="I1001" s="467">
        <v>1</v>
      </c>
      <c r="J1001" s="471">
        <v>1.49</v>
      </c>
      <c r="K1001" s="469">
        <v>1</v>
      </c>
      <c r="L1001" s="384">
        <v>3</v>
      </c>
      <c r="M1001" s="385" t="s">
        <v>8759</v>
      </c>
      <c r="N1001" s="382" t="s">
        <v>9806</v>
      </c>
      <c r="O1001" s="383">
        <v>1</v>
      </c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  <c r="AA1001" s="387"/>
      <c r="AB1001" s="387"/>
      <c r="AC1001" s="387"/>
      <c r="AD1001" s="387"/>
    </row>
    <row r="1002" spans="1:30" ht="16.2" thickBot="1" x14ac:dyDescent="0.35">
      <c r="A1002" s="351" t="s">
        <v>8758</v>
      </c>
      <c r="B1002" s="399" t="s">
        <v>1123</v>
      </c>
      <c r="C1002" s="365" t="s">
        <v>6130</v>
      </c>
      <c r="D1002" s="366" t="s">
        <v>6126</v>
      </c>
      <c r="E1002" s="394" t="s">
        <v>4139</v>
      </c>
      <c r="F1002" s="394" t="s">
        <v>7230</v>
      </c>
      <c r="G1002" s="394" t="s">
        <v>7234</v>
      </c>
      <c r="H1002" s="394" t="s">
        <v>7232</v>
      </c>
      <c r="I1002" s="467">
        <v>1</v>
      </c>
      <c r="J1002" s="471">
        <v>1.49</v>
      </c>
      <c r="K1002" s="469">
        <v>1</v>
      </c>
      <c r="L1002" s="384">
        <v>3</v>
      </c>
      <c r="M1002" s="385" t="s">
        <v>8759</v>
      </c>
      <c r="N1002" s="382" t="s">
        <v>9806</v>
      </c>
      <c r="O1002" s="383">
        <v>1</v>
      </c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  <c r="AA1002" s="387"/>
      <c r="AB1002" s="387"/>
      <c r="AC1002" s="387"/>
      <c r="AD1002" s="387"/>
    </row>
    <row r="1003" spans="1:30" ht="16.2" thickBot="1" x14ac:dyDescent="0.35">
      <c r="A1003" s="351" t="s">
        <v>8760</v>
      </c>
      <c r="B1003" s="399" t="s">
        <v>1123</v>
      </c>
      <c r="C1003" s="365" t="s">
        <v>6130</v>
      </c>
      <c r="D1003" s="366" t="s">
        <v>6126</v>
      </c>
      <c r="E1003" s="394" t="s">
        <v>4139</v>
      </c>
      <c r="F1003" s="394" t="s">
        <v>7230</v>
      </c>
      <c r="G1003" s="394" t="s">
        <v>7233</v>
      </c>
      <c r="H1003" s="394" t="s">
        <v>7232</v>
      </c>
      <c r="I1003" s="467">
        <v>1</v>
      </c>
      <c r="J1003" s="471">
        <v>1.49</v>
      </c>
      <c r="K1003" s="469">
        <v>4</v>
      </c>
      <c r="L1003" s="384">
        <v>3</v>
      </c>
      <c r="M1003" s="385" t="s">
        <v>9620</v>
      </c>
      <c r="N1003" s="382" t="s">
        <v>9785</v>
      </c>
      <c r="O1003" s="383">
        <v>4</v>
      </c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  <c r="AA1003" s="387"/>
      <c r="AB1003" s="387"/>
      <c r="AC1003" s="387"/>
      <c r="AD1003" s="387"/>
    </row>
    <row r="1004" spans="1:30" ht="16.2" thickBot="1" x14ac:dyDescent="0.35">
      <c r="A1004" s="351" t="s">
        <v>12</v>
      </c>
      <c r="B1004" s="424" t="s">
        <v>6096</v>
      </c>
      <c r="C1004" s="365" t="s">
        <v>6130</v>
      </c>
      <c r="D1004" s="366" t="s">
        <v>6126</v>
      </c>
      <c r="E1004" s="394" t="s">
        <v>4139</v>
      </c>
      <c r="F1004" s="394" t="s">
        <v>7230</v>
      </c>
      <c r="G1004" s="394" t="s">
        <v>7233</v>
      </c>
      <c r="H1004" s="394" t="s">
        <v>7232</v>
      </c>
      <c r="I1004" s="466">
        <v>500</v>
      </c>
      <c r="J1004" s="471">
        <v>0.75</v>
      </c>
      <c r="K1004" s="469">
        <v>1</v>
      </c>
      <c r="L1004" s="384">
        <v>3</v>
      </c>
      <c r="M1004" s="385" t="s">
        <v>8762</v>
      </c>
      <c r="N1004" s="382" t="s">
        <v>9800</v>
      </c>
      <c r="O1004" s="386">
        <v>500</v>
      </c>
      <c r="P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  <c r="AA1004" s="387"/>
      <c r="AB1004" s="387"/>
      <c r="AC1004" s="387"/>
      <c r="AD1004" s="387"/>
    </row>
    <row r="1005" spans="1:30" ht="16.2" thickBot="1" x14ac:dyDescent="0.35">
      <c r="A1005" s="351" t="s">
        <v>8763</v>
      </c>
      <c r="B1005" s="424" t="s">
        <v>6096</v>
      </c>
      <c r="C1005" s="365" t="s">
        <v>6130</v>
      </c>
      <c r="D1005" s="366" t="s">
        <v>6126</v>
      </c>
      <c r="E1005" s="394" t="s">
        <v>4139</v>
      </c>
      <c r="F1005" s="394" t="s">
        <v>7230</v>
      </c>
      <c r="G1005" s="394" t="s">
        <v>7233</v>
      </c>
      <c r="H1005" s="394" t="s">
        <v>7232</v>
      </c>
      <c r="I1005" s="466">
        <v>300</v>
      </c>
      <c r="J1005" s="471">
        <v>0.49</v>
      </c>
      <c r="K1005" s="469">
        <v>1</v>
      </c>
      <c r="L1005" s="384">
        <v>3</v>
      </c>
      <c r="M1005" s="385" t="s">
        <v>8764</v>
      </c>
      <c r="N1005" s="382" t="s">
        <v>9783</v>
      </c>
      <c r="O1005" s="386">
        <v>300</v>
      </c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  <c r="AA1005" s="387"/>
      <c r="AB1005" s="387"/>
      <c r="AC1005" s="387"/>
      <c r="AD1005" s="387"/>
    </row>
    <row r="1006" spans="1:30" ht="16.2" thickBot="1" x14ac:dyDescent="0.35">
      <c r="A1006" s="351" t="s">
        <v>8763</v>
      </c>
      <c r="B1006" s="424" t="s">
        <v>6096</v>
      </c>
      <c r="C1006" s="365" t="s">
        <v>6130</v>
      </c>
      <c r="D1006" s="366" t="s">
        <v>6126</v>
      </c>
      <c r="E1006" s="394" t="s">
        <v>4139</v>
      </c>
      <c r="F1006" s="394" t="s">
        <v>7230</v>
      </c>
      <c r="G1006" s="394" t="s">
        <v>7234</v>
      </c>
      <c r="H1006" s="394" t="s">
        <v>7232</v>
      </c>
      <c r="I1006" s="466">
        <v>300</v>
      </c>
      <c r="J1006" s="471">
        <v>0.49</v>
      </c>
      <c r="K1006" s="469">
        <v>1</v>
      </c>
      <c r="L1006" s="384">
        <v>3</v>
      </c>
      <c r="M1006" s="385" t="s">
        <v>8764</v>
      </c>
      <c r="N1006" s="382" t="s">
        <v>9783</v>
      </c>
      <c r="O1006" s="386">
        <v>300</v>
      </c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  <c r="AA1006" s="387"/>
      <c r="AB1006" s="387"/>
      <c r="AC1006" s="387"/>
      <c r="AD1006" s="387"/>
    </row>
    <row r="1007" spans="1:30" ht="16.2" thickBot="1" x14ac:dyDescent="0.35">
      <c r="A1007" s="351" t="s">
        <v>2157</v>
      </c>
      <c r="B1007" s="416" t="s">
        <v>6064</v>
      </c>
      <c r="C1007" s="365" t="s">
        <v>6130</v>
      </c>
      <c r="D1007" s="366" t="s">
        <v>6126</v>
      </c>
      <c r="E1007" s="394" t="s">
        <v>4139</v>
      </c>
      <c r="F1007" s="394" t="s">
        <v>7230</v>
      </c>
      <c r="G1007" s="394" t="s">
        <v>7233</v>
      </c>
      <c r="H1007" s="394" t="s">
        <v>7232</v>
      </c>
      <c r="I1007" s="466">
        <v>300</v>
      </c>
      <c r="J1007" s="471">
        <v>0.49</v>
      </c>
      <c r="K1007" s="469">
        <v>3</v>
      </c>
      <c r="L1007" s="384">
        <v>3</v>
      </c>
      <c r="M1007" s="385" t="s">
        <v>9621</v>
      </c>
      <c r="N1007" s="382" t="s">
        <v>9784</v>
      </c>
      <c r="O1007" s="386">
        <v>900</v>
      </c>
      <c r="P1007" s="387"/>
      <c r="Q1007" s="387"/>
      <c r="R1007" s="387"/>
      <c r="S1007" s="387"/>
      <c r="T1007" s="387"/>
      <c r="U1007" s="387"/>
      <c r="V1007" s="387"/>
      <c r="W1007" s="387"/>
      <c r="X1007" s="387"/>
      <c r="Y1007" s="387"/>
      <c r="Z1007" s="387"/>
      <c r="AA1007" s="387"/>
      <c r="AB1007" s="387"/>
      <c r="AC1007" s="387"/>
      <c r="AD1007" s="387"/>
    </row>
    <row r="1008" spans="1:30" ht="16.2" thickBot="1" x14ac:dyDescent="0.35">
      <c r="A1008" s="351" t="s">
        <v>8766</v>
      </c>
      <c r="B1008" s="430" t="s">
        <v>6071</v>
      </c>
      <c r="C1008" s="365" t="s">
        <v>6130</v>
      </c>
      <c r="D1008" s="366" t="s">
        <v>6126</v>
      </c>
      <c r="E1008" s="394" t="s">
        <v>4139</v>
      </c>
      <c r="F1008" s="394" t="s">
        <v>7230</v>
      </c>
      <c r="G1008" s="394" t="s">
        <v>7233</v>
      </c>
      <c r="H1008" s="394" t="s">
        <v>7232</v>
      </c>
      <c r="I1008" s="466">
        <v>300</v>
      </c>
      <c r="J1008" s="471">
        <v>0.49</v>
      </c>
      <c r="K1008" s="469">
        <v>1</v>
      </c>
      <c r="L1008" s="384">
        <v>3</v>
      </c>
      <c r="M1008" s="385" t="s">
        <v>8767</v>
      </c>
      <c r="N1008" s="382" t="s">
        <v>9783</v>
      </c>
      <c r="O1008" s="386">
        <v>300</v>
      </c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  <c r="AA1008" s="387"/>
      <c r="AB1008" s="387"/>
      <c r="AC1008" s="387"/>
      <c r="AD1008" s="387"/>
    </row>
    <row r="1009" spans="1:30" ht="16.2" thickBot="1" x14ac:dyDescent="0.35">
      <c r="A1009" s="351" t="s">
        <v>8768</v>
      </c>
      <c r="B1009" s="398" t="s">
        <v>6871</v>
      </c>
      <c r="C1009" s="365" t="s">
        <v>6130</v>
      </c>
      <c r="D1009" s="366" t="s">
        <v>6126</v>
      </c>
      <c r="E1009" s="394" t="s">
        <v>4139</v>
      </c>
      <c r="F1009" s="394" t="s">
        <v>7230</v>
      </c>
      <c r="G1009" s="394" t="s">
        <v>7233</v>
      </c>
      <c r="H1009" s="394" t="s">
        <v>7232</v>
      </c>
      <c r="I1009" s="466">
        <v>500</v>
      </c>
      <c r="J1009" s="471">
        <v>0.75</v>
      </c>
      <c r="K1009" s="469">
        <v>2</v>
      </c>
      <c r="L1009" s="384">
        <v>3</v>
      </c>
      <c r="M1009" s="385" t="s">
        <v>8769</v>
      </c>
      <c r="N1009" s="382" t="s">
        <v>9782</v>
      </c>
      <c r="O1009" s="383">
        <v>1</v>
      </c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  <c r="AA1009" s="387"/>
      <c r="AB1009" s="387"/>
      <c r="AC1009" s="387"/>
      <c r="AD1009" s="387"/>
    </row>
    <row r="1010" spans="1:30" ht="16.2" thickBot="1" x14ac:dyDescent="0.35">
      <c r="A1010" s="351" t="s">
        <v>8768</v>
      </c>
      <c r="B1010" s="398" t="s">
        <v>6871</v>
      </c>
      <c r="C1010" s="365" t="s">
        <v>6130</v>
      </c>
      <c r="D1010" s="366" t="s">
        <v>6126</v>
      </c>
      <c r="E1010" s="394" t="s">
        <v>4139</v>
      </c>
      <c r="F1010" s="394" t="s">
        <v>7230</v>
      </c>
      <c r="G1010" s="394" t="s">
        <v>7234</v>
      </c>
      <c r="H1010" s="394" t="s">
        <v>7232</v>
      </c>
      <c r="I1010" s="466">
        <v>500</v>
      </c>
      <c r="J1010" s="471">
        <v>0.75</v>
      </c>
      <c r="K1010" s="469">
        <v>2</v>
      </c>
      <c r="L1010" s="384">
        <v>3</v>
      </c>
      <c r="M1010" s="385" t="s">
        <v>8769</v>
      </c>
      <c r="N1010" s="382" t="s">
        <v>9782</v>
      </c>
      <c r="O1010" s="383">
        <v>1</v>
      </c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  <c r="AA1010" s="387"/>
      <c r="AB1010" s="387"/>
      <c r="AC1010" s="387"/>
      <c r="AD1010" s="387"/>
    </row>
    <row r="1011" spans="1:30" ht="16.2" thickBot="1" x14ac:dyDescent="0.35">
      <c r="A1011" s="351" t="s">
        <v>8770</v>
      </c>
      <c r="B1011" s="398" t="s">
        <v>6871</v>
      </c>
      <c r="C1011" s="365" t="s">
        <v>6130</v>
      </c>
      <c r="D1011" s="366" t="s">
        <v>6126</v>
      </c>
      <c r="E1011" s="394" t="s">
        <v>4139</v>
      </c>
      <c r="F1011" s="394" t="s">
        <v>7230</v>
      </c>
      <c r="G1011" s="394" t="s">
        <v>7233</v>
      </c>
      <c r="H1011" s="394" t="s">
        <v>7232</v>
      </c>
      <c r="I1011" s="466">
        <v>300</v>
      </c>
      <c r="J1011" s="471">
        <v>0.49</v>
      </c>
      <c r="K1011" s="469">
        <v>2</v>
      </c>
      <c r="L1011" s="384">
        <v>3</v>
      </c>
      <c r="M1011" s="385" t="s">
        <v>8771</v>
      </c>
      <c r="N1011" s="382" t="s">
        <v>9790</v>
      </c>
      <c r="O1011" s="386">
        <v>600</v>
      </c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  <c r="AA1011" s="387"/>
      <c r="AB1011" s="387"/>
      <c r="AC1011" s="387"/>
      <c r="AD1011" s="387"/>
    </row>
    <row r="1012" spans="1:30" ht="16.2" thickBot="1" x14ac:dyDescent="0.35">
      <c r="A1012" s="351" t="s">
        <v>8770</v>
      </c>
      <c r="B1012" s="398" t="s">
        <v>6871</v>
      </c>
      <c r="C1012" s="365" t="s">
        <v>6130</v>
      </c>
      <c r="D1012" s="366" t="s">
        <v>6126</v>
      </c>
      <c r="E1012" s="394" t="s">
        <v>4139</v>
      </c>
      <c r="F1012" s="394" t="s">
        <v>7230</v>
      </c>
      <c r="G1012" s="394" t="s">
        <v>7234</v>
      </c>
      <c r="H1012" s="394" t="s">
        <v>7232</v>
      </c>
      <c r="I1012" s="466">
        <v>300</v>
      </c>
      <c r="J1012" s="471">
        <v>0.49</v>
      </c>
      <c r="K1012" s="469">
        <v>3</v>
      </c>
      <c r="L1012" s="384">
        <v>3</v>
      </c>
      <c r="M1012" s="385" t="s">
        <v>8771</v>
      </c>
      <c r="N1012" s="382" t="s">
        <v>9784</v>
      </c>
      <c r="O1012" s="386">
        <v>900</v>
      </c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  <c r="AA1012" s="387"/>
      <c r="AB1012" s="387"/>
      <c r="AC1012" s="387"/>
      <c r="AD1012" s="387"/>
    </row>
    <row r="1013" spans="1:30" ht="16.2" thickBot="1" x14ac:dyDescent="0.35">
      <c r="A1013" s="351" t="s">
        <v>8772</v>
      </c>
      <c r="B1013" s="418" t="s">
        <v>6873</v>
      </c>
      <c r="C1013" s="365" t="s">
        <v>6130</v>
      </c>
      <c r="D1013" s="366" t="s">
        <v>6126</v>
      </c>
      <c r="E1013" s="394" t="s">
        <v>4139</v>
      </c>
      <c r="F1013" s="394" t="s">
        <v>7230</v>
      </c>
      <c r="G1013" s="394" t="s">
        <v>7233</v>
      </c>
      <c r="H1013" s="394" t="s">
        <v>7232</v>
      </c>
      <c r="I1013" s="466">
        <v>300</v>
      </c>
      <c r="J1013" s="471">
        <v>0.49</v>
      </c>
      <c r="K1013" s="469">
        <v>2</v>
      </c>
      <c r="L1013" s="384">
        <v>3</v>
      </c>
      <c r="M1013" s="385" t="s">
        <v>8773</v>
      </c>
      <c r="N1013" s="382" t="s">
        <v>9790</v>
      </c>
      <c r="O1013" s="386">
        <v>600</v>
      </c>
      <c r="P1013" s="387"/>
      <c r="Q1013" s="387"/>
      <c r="R1013" s="387"/>
      <c r="S1013" s="387"/>
      <c r="T1013" s="387"/>
      <c r="U1013" s="387"/>
      <c r="V1013" s="387"/>
      <c r="W1013" s="387"/>
      <c r="X1013" s="387"/>
      <c r="Y1013" s="387"/>
      <c r="Z1013" s="387"/>
      <c r="AA1013" s="387"/>
      <c r="AB1013" s="387"/>
      <c r="AC1013" s="387"/>
      <c r="AD1013" s="387"/>
    </row>
    <row r="1014" spans="1:30" ht="16.2" thickBot="1" x14ac:dyDescent="0.35">
      <c r="A1014" s="351" t="s">
        <v>8774</v>
      </c>
      <c r="B1014" s="418" t="s">
        <v>6873</v>
      </c>
      <c r="C1014" s="365" t="s">
        <v>6130</v>
      </c>
      <c r="D1014" s="366" t="s">
        <v>6126</v>
      </c>
      <c r="E1014" s="394" t="s">
        <v>4139</v>
      </c>
      <c r="F1014" s="394" t="s">
        <v>7230</v>
      </c>
      <c r="G1014" s="394" t="s">
        <v>7233</v>
      </c>
      <c r="H1014" s="394" t="s">
        <v>7232</v>
      </c>
      <c r="I1014" s="466">
        <v>300</v>
      </c>
      <c r="J1014" s="471">
        <v>0.49</v>
      </c>
      <c r="K1014" s="469">
        <v>1</v>
      </c>
      <c r="L1014" s="384">
        <v>3</v>
      </c>
      <c r="M1014" s="385" t="s">
        <v>8775</v>
      </c>
      <c r="N1014" s="382" t="s">
        <v>9783</v>
      </c>
      <c r="O1014" s="386">
        <v>300</v>
      </c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  <c r="AA1014" s="387"/>
      <c r="AB1014" s="387"/>
      <c r="AC1014" s="387"/>
      <c r="AD1014" s="387"/>
    </row>
    <row r="1015" spans="1:30" ht="16.2" thickBot="1" x14ac:dyDescent="0.35">
      <c r="A1015" s="351" t="s">
        <v>8776</v>
      </c>
      <c r="B1015" s="418" t="s">
        <v>6873</v>
      </c>
      <c r="C1015" s="365" t="s">
        <v>6130</v>
      </c>
      <c r="D1015" s="366" t="s">
        <v>6126</v>
      </c>
      <c r="E1015" s="394" t="s">
        <v>4139</v>
      </c>
      <c r="F1015" s="394" t="s">
        <v>7230</v>
      </c>
      <c r="G1015" s="394" t="s">
        <v>7233</v>
      </c>
      <c r="H1015" s="394" t="s">
        <v>7232</v>
      </c>
      <c r="I1015" s="466">
        <v>300</v>
      </c>
      <c r="J1015" s="471">
        <v>0.49</v>
      </c>
      <c r="K1015" s="469">
        <v>5</v>
      </c>
      <c r="L1015" s="384">
        <v>3</v>
      </c>
      <c r="M1015" s="385" t="s">
        <v>8777</v>
      </c>
      <c r="N1015" s="382" t="s">
        <v>9823</v>
      </c>
      <c r="O1015" s="383">
        <v>1.5</v>
      </c>
      <c r="P1015" s="387"/>
      <c r="Q1015" s="387"/>
      <c r="R1015" s="387"/>
      <c r="S1015" s="387"/>
      <c r="T1015" s="387"/>
      <c r="U1015" s="387"/>
      <c r="V1015" s="387"/>
      <c r="W1015" s="387"/>
      <c r="X1015" s="387"/>
      <c r="Y1015" s="387"/>
      <c r="Z1015" s="387"/>
      <c r="AA1015" s="387"/>
      <c r="AB1015" s="387"/>
      <c r="AC1015" s="387"/>
      <c r="AD1015" s="387"/>
    </row>
    <row r="1016" spans="1:30" ht="16.2" thickBot="1" x14ac:dyDescent="0.35">
      <c r="A1016" s="351" t="s">
        <v>8778</v>
      </c>
      <c r="B1016" s="432" t="s">
        <v>6872</v>
      </c>
      <c r="C1016" s="365" t="s">
        <v>6130</v>
      </c>
      <c r="D1016" s="366" t="s">
        <v>6126</v>
      </c>
      <c r="E1016" s="394" t="s">
        <v>4139</v>
      </c>
      <c r="F1016" s="394" t="s">
        <v>7230</v>
      </c>
      <c r="G1016" s="394" t="s">
        <v>7233</v>
      </c>
      <c r="H1016" s="394" t="s">
        <v>7232</v>
      </c>
      <c r="I1016" s="466">
        <v>300</v>
      </c>
      <c r="J1016" s="471">
        <v>0.49</v>
      </c>
      <c r="K1016" s="469">
        <v>1</v>
      </c>
      <c r="L1016" s="384">
        <v>3</v>
      </c>
      <c r="M1016" s="385" t="s">
        <v>8779</v>
      </c>
      <c r="N1016" s="382" t="s">
        <v>9783</v>
      </c>
      <c r="O1016" s="386">
        <v>300</v>
      </c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  <c r="AA1016" s="387"/>
      <c r="AB1016" s="387"/>
      <c r="AC1016" s="387"/>
      <c r="AD1016" s="387"/>
    </row>
    <row r="1017" spans="1:30" ht="16.2" thickBot="1" x14ac:dyDescent="0.35">
      <c r="A1017" s="351" t="s">
        <v>601</v>
      </c>
      <c r="B1017" s="408" t="s">
        <v>1134</v>
      </c>
      <c r="C1017" s="365" t="s">
        <v>6130</v>
      </c>
      <c r="D1017" s="366" t="s">
        <v>6126</v>
      </c>
      <c r="E1017" s="394" t="s">
        <v>4139</v>
      </c>
      <c r="F1017" s="394" t="s">
        <v>7230</v>
      </c>
      <c r="G1017" s="394" t="s">
        <v>7233</v>
      </c>
      <c r="H1017" s="394" t="s">
        <v>7232</v>
      </c>
      <c r="I1017" s="466">
        <v>300</v>
      </c>
      <c r="J1017" s="471">
        <v>0.49</v>
      </c>
      <c r="K1017" s="469">
        <v>2</v>
      </c>
      <c r="L1017" s="384">
        <v>3</v>
      </c>
      <c r="M1017" s="385" t="s">
        <v>8780</v>
      </c>
      <c r="N1017" s="382" t="s">
        <v>9790</v>
      </c>
      <c r="O1017" s="386">
        <v>600</v>
      </c>
      <c r="P1017" s="387"/>
      <c r="Q1017" s="387"/>
      <c r="R1017" s="387"/>
      <c r="S1017" s="387"/>
      <c r="T1017" s="387"/>
      <c r="U1017" s="387"/>
      <c r="V1017" s="387"/>
      <c r="W1017" s="387"/>
      <c r="X1017" s="387"/>
      <c r="Y1017" s="387"/>
      <c r="Z1017" s="387"/>
      <c r="AA1017" s="387"/>
      <c r="AB1017" s="387"/>
      <c r="AC1017" s="387"/>
      <c r="AD1017" s="387"/>
    </row>
    <row r="1018" spans="1:30" ht="16.2" thickBot="1" x14ac:dyDescent="0.35">
      <c r="A1018" s="351" t="s">
        <v>8781</v>
      </c>
      <c r="B1018" s="408" t="s">
        <v>1134</v>
      </c>
      <c r="C1018" s="365" t="s">
        <v>6130</v>
      </c>
      <c r="D1018" s="366" t="s">
        <v>6126</v>
      </c>
      <c r="E1018" s="394" t="s">
        <v>4139</v>
      </c>
      <c r="F1018" s="394" t="s">
        <v>7230</v>
      </c>
      <c r="G1018" s="394" t="s">
        <v>7233</v>
      </c>
      <c r="H1018" s="394" t="s">
        <v>7232</v>
      </c>
      <c r="I1018" s="466">
        <v>300</v>
      </c>
      <c r="J1018" s="471">
        <v>0.49</v>
      </c>
      <c r="K1018" s="469">
        <v>2</v>
      </c>
      <c r="L1018" s="384">
        <v>3</v>
      </c>
      <c r="M1018" s="385" t="s">
        <v>8782</v>
      </c>
      <c r="N1018" s="382" t="s">
        <v>9790</v>
      </c>
      <c r="O1018" s="386">
        <v>600</v>
      </c>
      <c r="P1018" s="387"/>
      <c r="Q1018" s="387"/>
      <c r="R1018" s="387"/>
      <c r="S1018" s="387"/>
      <c r="T1018" s="387"/>
      <c r="U1018" s="387"/>
      <c r="V1018" s="387"/>
      <c r="W1018" s="387"/>
      <c r="X1018" s="387"/>
      <c r="Y1018" s="387"/>
      <c r="Z1018" s="387"/>
      <c r="AA1018" s="387"/>
      <c r="AB1018" s="387"/>
      <c r="AC1018" s="387"/>
      <c r="AD1018" s="387"/>
    </row>
    <row r="1019" spans="1:30" ht="16.2" thickBot="1" x14ac:dyDescent="0.35">
      <c r="A1019" s="351" t="s">
        <v>8781</v>
      </c>
      <c r="B1019" s="408" t="s">
        <v>1134</v>
      </c>
      <c r="C1019" s="365" t="s">
        <v>6130</v>
      </c>
      <c r="D1019" s="366" t="s">
        <v>6126</v>
      </c>
      <c r="E1019" s="394" t="s">
        <v>4139</v>
      </c>
      <c r="F1019" s="394" t="s">
        <v>7230</v>
      </c>
      <c r="G1019" s="394" t="s">
        <v>7234</v>
      </c>
      <c r="H1019" s="394" t="s">
        <v>7232</v>
      </c>
      <c r="I1019" s="466">
        <v>300</v>
      </c>
      <c r="J1019" s="471">
        <v>0.49</v>
      </c>
      <c r="K1019" s="469">
        <v>1</v>
      </c>
      <c r="L1019" s="384">
        <v>3</v>
      </c>
      <c r="M1019" s="385" t="s">
        <v>8782</v>
      </c>
      <c r="N1019" s="382" t="s">
        <v>9783</v>
      </c>
      <c r="O1019" s="386">
        <v>300</v>
      </c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  <c r="AA1019" s="387"/>
      <c r="AB1019" s="387"/>
      <c r="AC1019" s="387"/>
      <c r="AD1019" s="387"/>
    </row>
    <row r="1020" spans="1:30" ht="16.2" thickBot="1" x14ac:dyDescent="0.35">
      <c r="A1020" s="351" t="s">
        <v>8783</v>
      </c>
      <c r="B1020" s="408" t="s">
        <v>1134</v>
      </c>
      <c r="C1020" s="365" t="s">
        <v>6130</v>
      </c>
      <c r="D1020" s="366" t="s">
        <v>6126</v>
      </c>
      <c r="E1020" s="394" t="s">
        <v>4139</v>
      </c>
      <c r="F1020" s="394" t="s">
        <v>7230</v>
      </c>
      <c r="G1020" s="394" t="s">
        <v>7233</v>
      </c>
      <c r="H1020" s="394" t="s">
        <v>7232</v>
      </c>
      <c r="I1020" s="467">
        <v>1</v>
      </c>
      <c r="J1020" s="471">
        <v>1.49</v>
      </c>
      <c r="K1020" s="469">
        <v>2</v>
      </c>
      <c r="L1020" s="384">
        <v>3</v>
      </c>
      <c r="M1020" s="385" t="s">
        <v>8784</v>
      </c>
      <c r="N1020" s="382" t="s">
        <v>9803</v>
      </c>
      <c r="O1020" s="383">
        <v>2</v>
      </c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  <c r="AA1020" s="387"/>
      <c r="AB1020" s="387"/>
      <c r="AC1020" s="387"/>
      <c r="AD1020" s="387"/>
    </row>
    <row r="1021" spans="1:30" ht="16.2" thickBot="1" x14ac:dyDescent="0.35">
      <c r="A1021" s="351" t="s">
        <v>8785</v>
      </c>
      <c r="B1021" s="400" t="s">
        <v>6093</v>
      </c>
      <c r="C1021" s="365" t="s">
        <v>6130</v>
      </c>
      <c r="D1021" s="366" t="s">
        <v>6126</v>
      </c>
      <c r="E1021" s="394" t="s">
        <v>4139</v>
      </c>
      <c r="F1021" s="394" t="s">
        <v>7230</v>
      </c>
      <c r="G1021" s="394" t="s">
        <v>7233</v>
      </c>
      <c r="H1021" s="394" t="s">
        <v>7232</v>
      </c>
      <c r="I1021" s="466">
        <v>300</v>
      </c>
      <c r="J1021" s="471">
        <v>0.49</v>
      </c>
      <c r="K1021" s="469">
        <v>1</v>
      </c>
      <c r="L1021" s="384">
        <v>3</v>
      </c>
      <c r="M1021" s="385" t="s">
        <v>8786</v>
      </c>
      <c r="N1021" s="382" t="s">
        <v>9783</v>
      </c>
      <c r="O1021" s="386">
        <v>300</v>
      </c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  <c r="AA1021" s="387"/>
      <c r="AB1021" s="387"/>
      <c r="AC1021" s="387"/>
      <c r="AD1021" s="387"/>
    </row>
    <row r="1022" spans="1:30" ht="16.2" thickBot="1" x14ac:dyDescent="0.35">
      <c r="A1022" s="351" t="s">
        <v>602</v>
      </c>
      <c r="B1022" s="400" t="s">
        <v>6093</v>
      </c>
      <c r="C1022" s="365" t="s">
        <v>6130</v>
      </c>
      <c r="D1022" s="366" t="s">
        <v>6126</v>
      </c>
      <c r="E1022" s="394" t="s">
        <v>4139</v>
      </c>
      <c r="F1022" s="394" t="s">
        <v>7230</v>
      </c>
      <c r="G1022" s="394" t="s">
        <v>7233</v>
      </c>
      <c r="H1022" s="394" t="s">
        <v>7232</v>
      </c>
      <c r="I1022" s="466">
        <v>300</v>
      </c>
      <c r="J1022" s="471">
        <v>0.49</v>
      </c>
      <c r="K1022" s="469">
        <v>2</v>
      </c>
      <c r="L1022" s="384">
        <v>3</v>
      </c>
      <c r="M1022" s="385" t="s">
        <v>8787</v>
      </c>
      <c r="N1022" s="382" t="s">
        <v>9790</v>
      </c>
      <c r="O1022" s="386">
        <v>600</v>
      </c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  <c r="AA1022" s="387"/>
      <c r="AB1022" s="387"/>
      <c r="AC1022" s="387"/>
      <c r="AD1022" s="387"/>
    </row>
    <row r="1023" spans="1:30" ht="16.2" thickBot="1" x14ac:dyDescent="0.35">
      <c r="A1023" s="351" t="s">
        <v>8788</v>
      </c>
      <c r="B1023" s="409" t="s">
        <v>6076</v>
      </c>
      <c r="C1023" s="365" t="s">
        <v>6130</v>
      </c>
      <c r="D1023" s="366" t="s">
        <v>6126</v>
      </c>
      <c r="E1023" s="394" t="s">
        <v>4139</v>
      </c>
      <c r="F1023" s="394" t="s">
        <v>7235</v>
      </c>
      <c r="G1023" s="394" t="s">
        <v>7233</v>
      </c>
      <c r="H1023" s="394" t="s">
        <v>7232</v>
      </c>
      <c r="I1023" s="466">
        <v>300</v>
      </c>
      <c r="J1023" s="471">
        <v>0.49</v>
      </c>
      <c r="K1023" s="469">
        <v>1</v>
      </c>
      <c r="L1023" s="384">
        <v>3</v>
      </c>
      <c r="M1023" s="385" t="s">
        <v>8789</v>
      </c>
      <c r="N1023" s="382" t="s">
        <v>9783</v>
      </c>
      <c r="O1023" s="386">
        <v>300</v>
      </c>
      <c r="P1023" s="387"/>
      <c r="Q1023" s="387"/>
      <c r="R1023" s="387"/>
      <c r="S1023" s="387"/>
      <c r="T1023" s="387"/>
      <c r="U1023" s="387"/>
      <c r="V1023" s="387"/>
      <c r="W1023" s="387"/>
      <c r="X1023" s="387"/>
      <c r="Y1023" s="387"/>
      <c r="Z1023" s="387"/>
      <c r="AA1023" s="387"/>
      <c r="AB1023" s="387"/>
      <c r="AC1023" s="387"/>
      <c r="AD1023" s="387"/>
    </row>
    <row r="1024" spans="1:30" ht="16.2" thickBot="1" x14ac:dyDescent="0.35">
      <c r="A1024" s="351" t="s">
        <v>8790</v>
      </c>
      <c r="B1024" s="429" t="s">
        <v>6086</v>
      </c>
      <c r="C1024" s="365" t="s">
        <v>6130</v>
      </c>
      <c r="D1024" s="348" t="s">
        <v>6150</v>
      </c>
      <c r="E1024" s="394" t="s">
        <v>4139</v>
      </c>
      <c r="F1024" s="394" t="s">
        <v>9503</v>
      </c>
      <c r="G1024" s="394" t="s">
        <v>7234</v>
      </c>
      <c r="H1024" s="394" t="s">
        <v>7232</v>
      </c>
      <c r="I1024" s="466">
        <v>300</v>
      </c>
      <c r="J1024" s="471">
        <v>0.28999999999999998</v>
      </c>
      <c r="K1024" s="469">
        <v>1</v>
      </c>
      <c r="L1024" s="384">
        <v>3</v>
      </c>
      <c r="M1024" s="385" t="s">
        <v>8791</v>
      </c>
      <c r="N1024" s="382" t="s">
        <v>9783</v>
      </c>
      <c r="O1024" s="386">
        <v>300</v>
      </c>
      <c r="P1024" s="387"/>
      <c r="Q1024" s="387"/>
      <c r="R1024" s="387"/>
      <c r="S1024" s="387"/>
      <c r="T1024" s="387"/>
      <c r="U1024" s="387"/>
      <c r="V1024" s="387"/>
      <c r="W1024" s="387"/>
      <c r="X1024" s="387"/>
      <c r="Y1024" s="387"/>
      <c r="Z1024" s="387"/>
      <c r="AA1024" s="387"/>
      <c r="AB1024" s="387"/>
      <c r="AC1024" s="387"/>
      <c r="AD1024" s="387"/>
    </row>
    <row r="1025" spans="1:30" ht="16.2" thickBot="1" x14ac:dyDescent="0.35">
      <c r="A1025" s="351" t="s">
        <v>2851</v>
      </c>
      <c r="B1025" s="429" t="s">
        <v>6086</v>
      </c>
      <c r="C1025" s="365" t="s">
        <v>6130</v>
      </c>
      <c r="D1025" s="348" t="s">
        <v>6150</v>
      </c>
      <c r="E1025" s="394" t="s">
        <v>4139</v>
      </c>
      <c r="F1025" s="394" t="s">
        <v>9503</v>
      </c>
      <c r="G1025" s="394" t="s">
        <v>7233</v>
      </c>
      <c r="H1025" s="394" t="s">
        <v>7232</v>
      </c>
      <c r="I1025" s="467">
        <v>1.4</v>
      </c>
      <c r="J1025" s="471">
        <v>1.49</v>
      </c>
      <c r="K1025" s="469">
        <v>1</v>
      </c>
      <c r="L1025" s="384">
        <v>3</v>
      </c>
      <c r="M1025" s="385" t="s">
        <v>8792</v>
      </c>
      <c r="N1025" s="382" t="s">
        <v>9789</v>
      </c>
      <c r="O1025" s="383">
        <v>1.4</v>
      </c>
      <c r="P1025" s="387"/>
      <c r="Q1025" s="387"/>
      <c r="R1025" s="387"/>
      <c r="S1025" s="387"/>
      <c r="T1025" s="387"/>
      <c r="U1025" s="387"/>
      <c r="V1025" s="387"/>
      <c r="W1025" s="387"/>
      <c r="X1025" s="387"/>
      <c r="Y1025" s="387"/>
      <c r="Z1025" s="387"/>
      <c r="AA1025" s="387"/>
      <c r="AB1025" s="387"/>
      <c r="AC1025" s="387"/>
      <c r="AD1025" s="387"/>
    </row>
    <row r="1026" spans="1:30" ht="16.2" thickBot="1" x14ac:dyDescent="0.35">
      <c r="A1026" s="351" t="s">
        <v>8793</v>
      </c>
      <c r="B1026" s="429" t="s">
        <v>6086</v>
      </c>
      <c r="C1026" s="365" t="s">
        <v>6130</v>
      </c>
      <c r="D1026" s="366" t="s">
        <v>6126</v>
      </c>
      <c r="E1026" s="394" t="s">
        <v>4139</v>
      </c>
      <c r="F1026" s="394" t="s">
        <v>7230</v>
      </c>
      <c r="G1026" s="394" t="s">
        <v>7234</v>
      </c>
      <c r="H1026" s="394" t="s">
        <v>7232</v>
      </c>
      <c r="I1026" s="466">
        <v>300</v>
      </c>
      <c r="J1026" s="471">
        <v>0.49</v>
      </c>
      <c r="K1026" s="469">
        <v>1</v>
      </c>
      <c r="L1026" s="384">
        <v>3</v>
      </c>
      <c r="M1026" s="385" t="s">
        <v>8794</v>
      </c>
      <c r="N1026" s="382" t="s">
        <v>9783</v>
      </c>
      <c r="O1026" s="386">
        <v>300</v>
      </c>
      <c r="P1026" s="387"/>
      <c r="Q1026" s="387"/>
      <c r="R1026" s="387"/>
      <c r="S1026" s="387"/>
      <c r="T1026" s="387"/>
      <c r="U1026" s="387"/>
      <c r="V1026" s="387"/>
      <c r="W1026" s="387"/>
      <c r="X1026" s="387"/>
      <c r="Y1026" s="387"/>
      <c r="Z1026" s="387"/>
      <c r="AA1026" s="387"/>
      <c r="AB1026" s="387"/>
      <c r="AC1026" s="387"/>
      <c r="AD1026" s="387"/>
    </row>
    <row r="1027" spans="1:30" ht="16.2" thickBot="1" x14ac:dyDescent="0.35">
      <c r="A1027" s="351" t="s">
        <v>8795</v>
      </c>
      <c r="B1027" s="429" t="s">
        <v>6086</v>
      </c>
      <c r="C1027" s="365" t="s">
        <v>6130</v>
      </c>
      <c r="D1027" s="348" t="s">
        <v>6150</v>
      </c>
      <c r="E1027" s="394" t="s">
        <v>4139</v>
      </c>
      <c r="F1027" s="394" t="s">
        <v>9503</v>
      </c>
      <c r="G1027" s="394" t="s">
        <v>7233</v>
      </c>
      <c r="H1027" s="394" t="s">
        <v>7232</v>
      </c>
      <c r="I1027" s="466">
        <v>700</v>
      </c>
      <c r="J1027" s="471">
        <v>0.75</v>
      </c>
      <c r="K1027" s="469">
        <v>1</v>
      </c>
      <c r="L1027" s="384">
        <v>3</v>
      </c>
      <c r="M1027" s="385" t="s">
        <v>8796</v>
      </c>
      <c r="N1027" s="382" t="s">
        <v>9798</v>
      </c>
      <c r="O1027" s="386">
        <v>700</v>
      </c>
      <c r="P1027" s="387"/>
      <c r="Q1027" s="387"/>
      <c r="R1027" s="387"/>
      <c r="S1027" s="387"/>
      <c r="T1027" s="387"/>
      <c r="U1027" s="387"/>
      <c r="V1027" s="387"/>
      <c r="W1027" s="387"/>
      <c r="X1027" s="387"/>
      <c r="Y1027" s="387"/>
      <c r="Z1027" s="387"/>
      <c r="AA1027" s="387"/>
      <c r="AB1027" s="387"/>
      <c r="AC1027" s="387"/>
      <c r="AD1027" s="387"/>
    </row>
    <row r="1028" spans="1:30" ht="16.2" thickBot="1" x14ac:dyDescent="0.35">
      <c r="A1028" s="351" t="s">
        <v>1740</v>
      </c>
      <c r="B1028" s="429" t="s">
        <v>6086</v>
      </c>
      <c r="C1028" s="365" t="s">
        <v>6130</v>
      </c>
      <c r="D1028" s="366" t="s">
        <v>6126</v>
      </c>
      <c r="E1028" s="394" t="s">
        <v>4139</v>
      </c>
      <c r="F1028" s="394" t="s">
        <v>7230</v>
      </c>
      <c r="G1028" s="394" t="s">
        <v>7234</v>
      </c>
      <c r="H1028" s="394" t="s">
        <v>7232</v>
      </c>
      <c r="I1028" s="466">
        <v>500</v>
      </c>
      <c r="J1028" s="471">
        <v>0.75</v>
      </c>
      <c r="K1028" s="469">
        <v>1</v>
      </c>
      <c r="L1028" s="384">
        <v>3</v>
      </c>
      <c r="M1028" s="385" t="s">
        <v>8797</v>
      </c>
      <c r="N1028" s="382" t="s">
        <v>9800</v>
      </c>
      <c r="O1028" s="386">
        <v>500</v>
      </c>
      <c r="P1028" s="387"/>
      <c r="Q1028" s="387"/>
      <c r="R1028" s="387"/>
      <c r="S1028" s="387"/>
      <c r="T1028" s="387"/>
      <c r="U1028" s="387"/>
      <c r="V1028" s="387"/>
      <c r="W1028" s="387"/>
      <c r="X1028" s="387"/>
      <c r="Y1028" s="387"/>
      <c r="Z1028" s="387"/>
      <c r="AA1028" s="387"/>
      <c r="AB1028" s="387"/>
      <c r="AC1028" s="387"/>
      <c r="AD1028" s="387"/>
    </row>
    <row r="1029" spans="1:30" ht="16.2" thickBot="1" x14ac:dyDescent="0.35">
      <c r="A1029" s="351" t="s">
        <v>8798</v>
      </c>
      <c r="B1029" s="420" t="s">
        <v>6063</v>
      </c>
      <c r="C1029" s="365" t="s">
        <v>6130</v>
      </c>
      <c r="D1029" s="366" t="s">
        <v>6126</v>
      </c>
      <c r="E1029" s="394" t="s">
        <v>4139</v>
      </c>
      <c r="F1029" s="394" t="s">
        <v>7230</v>
      </c>
      <c r="G1029" s="394" t="s">
        <v>7233</v>
      </c>
      <c r="H1029" s="394" t="s">
        <v>7232</v>
      </c>
      <c r="I1029" s="466">
        <v>300</v>
      </c>
      <c r="J1029" s="471">
        <v>0.49</v>
      </c>
      <c r="K1029" s="469">
        <v>1</v>
      </c>
      <c r="L1029" s="384">
        <v>3</v>
      </c>
      <c r="M1029" s="385" t="s">
        <v>8799</v>
      </c>
      <c r="N1029" s="382" t="s">
        <v>9783</v>
      </c>
      <c r="O1029" s="386">
        <v>300</v>
      </c>
      <c r="P1029" s="387"/>
      <c r="Q1029" s="387"/>
      <c r="R1029" s="387"/>
      <c r="S1029" s="387"/>
      <c r="T1029" s="387"/>
      <c r="U1029" s="387"/>
      <c r="V1029" s="387"/>
      <c r="W1029" s="387"/>
      <c r="X1029" s="387"/>
      <c r="Y1029" s="387"/>
      <c r="Z1029" s="387"/>
      <c r="AA1029" s="387"/>
      <c r="AB1029" s="387"/>
      <c r="AC1029" s="387"/>
      <c r="AD1029" s="387"/>
    </row>
    <row r="1030" spans="1:30" ht="16.2" thickBot="1" x14ac:dyDescent="0.35">
      <c r="A1030" s="351" t="s">
        <v>8800</v>
      </c>
      <c r="B1030" s="420" t="s">
        <v>6063</v>
      </c>
      <c r="C1030" s="365" t="s">
        <v>6130</v>
      </c>
      <c r="D1030" s="366" t="s">
        <v>6126</v>
      </c>
      <c r="E1030" s="394" t="s">
        <v>4139</v>
      </c>
      <c r="F1030" s="394" t="s">
        <v>7230</v>
      </c>
      <c r="G1030" s="394" t="s">
        <v>7233</v>
      </c>
      <c r="H1030" s="394" t="s">
        <v>7232</v>
      </c>
      <c r="I1030" s="466">
        <v>300</v>
      </c>
      <c r="J1030" s="471">
        <v>0.49</v>
      </c>
      <c r="K1030" s="469">
        <v>1</v>
      </c>
      <c r="L1030" s="384">
        <v>3</v>
      </c>
      <c r="M1030" s="385" t="s">
        <v>8801</v>
      </c>
      <c r="N1030" s="382" t="s">
        <v>9783</v>
      </c>
      <c r="O1030" s="386">
        <v>300</v>
      </c>
      <c r="P1030" s="387"/>
      <c r="Q1030" s="387"/>
      <c r="R1030" s="387"/>
      <c r="S1030" s="387"/>
      <c r="T1030" s="387"/>
      <c r="U1030" s="387"/>
      <c r="V1030" s="387"/>
      <c r="W1030" s="387"/>
      <c r="X1030" s="387"/>
      <c r="Y1030" s="387"/>
      <c r="Z1030" s="387"/>
      <c r="AA1030" s="387"/>
      <c r="AB1030" s="387"/>
      <c r="AC1030" s="387"/>
      <c r="AD1030" s="387"/>
    </row>
    <row r="1031" spans="1:30" ht="16.2" thickBot="1" x14ac:dyDescent="0.35">
      <c r="A1031" s="351" t="s">
        <v>8800</v>
      </c>
      <c r="B1031" s="420" t="s">
        <v>6063</v>
      </c>
      <c r="C1031" s="365" t="s">
        <v>6130</v>
      </c>
      <c r="D1031" s="366" t="s">
        <v>6126</v>
      </c>
      <c r="E1031" s="394" t="s">
        <v>4139</v>
      </c>
      <c r="F1031" s="394" t="s">
        <v>7230</v>
      </c>
      <c r="G1031" s="394" t="s">
        <v>7234</v>
      </c>
      <c r="H1031" s="394" t="s">
        <v>7232</v>
      </c>
      <c r="I1031" s="466">
        <v>300</v>
      </c>
      <c r="J1031" s="471">
        <v>0.49</v>
      </c>
      <c r="K1031" s="469">
        <v>1</v>
      </c>
      <c r="L1031" s="384">
        <v>3</v>
      </c>
      <c r="M1031" s="385" t="s">
        <v>9622</v>
      </c>
      <c r="N1031" s="382" t="s">
        <v>9783</v>
      </c>
      <c r="O1031" s="386">
        <v>300</v>
      </c>
      <c r="P1031" s="387"/>
      <c r="Q1031" s="387"/>
      <c r="R1031" s="387"/>
      <c r="S1031" s="387"/>
      <c r="T1031" s="387"/>
      <c r="U1031" s="387"/>
      <c r="V1031" s="387"/>
      <c r="W1031" s="387"/>
      <c r="X1031" s="387"/>
      <c r="Y1031" s="387"/>
      <c r="Z1031" s="387"/>
      <c r="AA1031" s="387"/>
      <c r="AB1031" s="387"/>
      <c r="AC1031" s="387"/>
      <c r="AD1031" s="387"/>
    </row>
    <row r="1032" spans="1:30" ht="16.2" thickBot="1" x14ac:dyDescent="0.35">
      <c r="A1032" s="351" t="s">
        <v>8802</v>
      </c>
      <c r="B1032" s="365" t="s">
        <v>6973</v>
      </c>
      <c r="C1032" s="365" t="s">
        <v>6130</v>
      </c>
      <c r="D1032" s="366" t="s">
        <v>6126</v>
      </c>
      <c r="E1032" s="394" t="s">
        <v>4139</v>
      </c>
      <c r="F1032" s="394" t="s">
        <v>7230</v>
      </c>
      <c r="G1032" s="394" t="s">
        <v>7234</v>
      </c>
      <c r="H1032" s="394" t="s">
        <v>7232</v>
      </c>
      <c r="I1032" s="466">
        <v>300</v>
      </c>
      <c r="J1032" s="471">
        <v>0.49</v>
      </c>
      <c r="K1032" s="469">
        <v>1</v>
      </c>
      <c r="L1032" s="384">
        <v>3</v>
      </c>
      <c r="M1032" s="385" t="s">
        <v>8803</v>
      </c>
      <c r="N1032" s="382" t="s">
        <v>9783</v>
      </c>
      <c r="O1032" s="386">
        <v>300</v>
      </c>
      <c r="P1032" s="387"/>
      <c r="Q1032" s="387"/>
      <c r="R1032" s="387"/>
      <c r="S1032" s="387"/>
      <c r="T1032" s="387"/>
      <c r="U1032" s="387"/>
      <c r="V1032" s="387"/>
      <c r="W1032" s="387"/>
      <c r="X1032" s="387"/>
      <c r="Y1032" s="387"/>
      <c r="Z1032" s="387"/>
      <c r="AA1032" s="387"/>
      <c r="AB1032" s="387"/>
      <c r="AC1032" s="387"/>
      <c r="AD1032" s="387"/>
    </row>
    <row r="1033" spans="1:30" ht="16.2" thickBot="1" x14ac:dyDescent="0.35">
      <c r="A1033" s="351" t="s">
        <v>8804</v>
      </c>
      <c r="B1033" s="365" t="s">
        <v>6973</v>
      </c>
      <c r="C1033" s="365" t="s">
        <v>6130</v>
      </c>
      <c r="D1033" s="345" t="s">
        <v>6128</v>
      </c>
      <c r="E1033" s="394" t="s">
        <v>4139</v>
      </c>
      <c r="F1033" s="394" t="s">
        <v>7230</v>
      </c>
      <c r="G1033" s="394" t="s">
        <v>7234</v>
      </c>
      <c r="H1033" s="394" t="s">
        <v>7232</v>
      </c>
      <c r="I1033" s="466">
        <v>700</v>
      </c>
      <c r="J1033" s="471">
        <v>0.99</v>
      </c>
      <c r="K1033" s="469">
        <v>1</v>
      </c>
      <c r="L1033" s="384">
        <v>3</v>
      </c>
      <c r="M1033" s="385" t="s">
        <v>8805</v>
      </c>
      <c r="N1033" s="382" t="s">
        <v>9798</v>
      </c>
      <c r="O1033" s="386">
        <v>700</v>
      </c>
      <c r="P1033" s="387"/>
      <c r="Q1033" s="387"/>
      <c r="R1033" s="387"/>
      <c r="S1033" s="387"/>
      <c r="T1033" s="387"/>
      <c r="U1033" s="387"/>
      <c r="V1033" s="387"/>
      <c r="W1033" s="387"/>
      <c r="X1033" s="387"/>
      <c r="Y1033" s="387"/>
      <c r="Z1033" s="387"/>
      <c r="AA1033" s="387"/>
      <c r="AB1033" s="387"/>
      <c r="AC1033" s="387"/>
      <c r="AD1033" s="387"/>
    </row>
    <row r="1034" spans="1:30" ht="16.2" thickBot="1" x14ac:dyDescent="0.35">
      <c r="A1034" s="351" t="s">
        <v>8806</v>
      </c>
      <c r="B1034" s="365" t="s">
        <v>6973</v>
      </c>
      <c r="C1034" s="365" t="s">
        <v>6130</v>
      </c>
      <c r="D1034" s="366" t="s">
        <v>6126</v>
      </c>
      <c r="E1034" s="394" t="s">
        <v>4139</v>
      </c>
      <c r="F1034" s="394" t="s">
        <v>7230</v>
      </c>
      <c r="G1034" s="394" t="s">
        <v>7234</v>
      </c>
      <c r="H1034" s="394" t="s">
        <v>7232</v>
      </c>
      <c r="I1034" s="466">
        <v>300</v>
      </c>
      <c r="J1034" s="471">
        <v>0.49</v>
      </c>
      <c r="K1034" s="469">
        <v>1</v>
      </c>
      <c r="L1034" s="384">
        <v>3</v>
      </c>
      <c r="M1034" s="385" t="s">
        <v>8807</v>
      </c>
      <c r="N1034" s="382" t="s">
        <v>9783</v>
      </c>
      <c r="O1034" s="386">
        <v>300</v>
      </c>
      <c r="P1034" s="387"/>
      <c r="Q1034" s="387"/>
      <c r="R1034" s="387"/>
      <c r="S1034" s="387"/>
      <c r="T1034" s="387"/>
      <c r="U1034" s="387"/>
      <c r="V1034" s="387"/>
      <c r="W1034" s="387"/>
      <c r="X1034" s="387"/>
      <c r="Y1034" s="387"/>
      <c r="Z1034" s="387"/>
      <c r="AA1034" s="387"/>
      <c r="AB1034" s="387"/>
      <c r="AC1034" s="387"/>
      <c r="AD1034" s="387"/>
    </row>
    <row r="1035" spans="1:30" ht="16.2" thickBot="1" x14ac:dyDescent="0.35">
      <c r="A1035" s="351" t="s">
        <v>8808</v>
      </c>
      <c r="B1035" s="410" t="s">
        <v>6055</v>
      </c>
      <c r="C1035" s="365" t="s">
        <v>6130</v>
      </c>
      <c r="D1035" s="366" t="s">
        <v>6126</v>
      </c>
      <c r="E1035" s="394" t="s">
        <v>4139</v>
      </c>
      <c r="F1035" s="394" t="s">
        <v>7230</v>
      </c>
      <c r="G1035" s="394" t="s">
        <v>7233</v>
      </c>
      <c r="H1035" s="394" t="s">
        <v>7232</v>
      </c>
      <c r="I1035" s="466">
        <v>300</v>
      </c>
      <c r="J1035" s="471">
        <v>0.49</v>
      </c>
      <c r="K1035" s="469">
        <v>1</v>
      </c>
      <c r="L1035" s="384">
        <v>3</v>
      </c>
      <c r="M1035" s="385" t="s">
        <v>8809</v>
      </c>
      <c r="N1035" s="382" t="s">
        <v>9783</v>
      </c>
      <c r="O1035" s="386">
        <v>300</v>
      </c>
      <c r="P1035" s="387"/>
      <c r="Q1035" s="387"/>
      <c r="R1035" s="387"/>
      <c r="S1035" s="387"/>
      <c r="T1035" s="387"/>
      <c r="U1035" s="387"/>
      <c r="V1035" s="387"/>
      <c r="W1035" s="387"/>
      <c r="X1035" s="387"/>
      <c r="Y1035" s="387"/>
      <c r="Z1035" s="387"/>
      <c r="AA1035" s="387"/>
      <c r="AB1035" s="387"/>
      <c r="AC1035" s="387"/>
      <c r="AD1035" s="387"/>
    </row>
    <row r="1036" spans="1:30" ht="16.2" thickBot="1" x14ac:dyDescent="0.35">
      <c r="A1036" s="351" t="s">
        <v>8810</v>
      </c>
      <c r="B1036" s="410" t="s">
        <v>6055</v>
      </c>
      <c r="C1036" s="365" t="s">
        <v>6130</v>
      </c>
      <c r="D1036" s="366" t="s">
        <v>6126</v>
      </c>
      <c r="E1036" s="394" t="s">
        <v>4139</v>
      </c>
      <c r="F1036" s="394" t="s">
        <v>9503</v>
      </c>
      <c r="G1036" s="394" t="s">
        <v>7233</v>
      </c>
      <c r="H1036" s="394" t="s">
        <v>7232</v>
      </c>
      <c r="I1036" s="466">
        <v>300</v>
      </c>
      <c r="J1036" s="471">
        <v>0.49</v>
      </c>
      <c r="K1036" s="469">
        <v>1</v>
      </c>
      <c r="L1036" s="384">
        <v>3</v>
      </c>
      <c r="M1036" s="385" t="s">
        <v>8811</v>
      </c>
      <c r="N1036" s="382" t="s">
        <v>9783</v>
      </c>
      <c r="O1036" s="386">
        <v>300</v>
      </c>
      <c r="P1036" s="387"/>
      <c r="Q1036" s="387"/>
      <c r="R1036" s="387"/>
      <c r="S1036" s="387"/>
      <c r="T1036" s="387"/>
      <c r="U1036" s="387"/>
      <c r="V1036" s="387"/>
      <c r="W1036" s="387"/>
      <c r="X1036" s="387"/>
      <c r="Y1036" s="387"/>
      <c r="Z1036" s="387"/>
      <c r="AA1036" s="387"/>
      <c r="AB1036" s="387"/>
      <c r="AC1036" s="387"/>
      <c r="AD1036" s="387"/>
    </row>
    <row r="1037" spans="1:30" ht="16.2" thickBot="1" x14ac:dyDescent="0.35">
      <c r="A1037" s="351" t="s">
        <v>8810</v>
      </c>
      <c r="B1037" s="410" t="s">
        <v>6055</v>
      </c>
      <c r="C1037" s="365" t="s">
        <v>6130</v>
      </c>
      <c r="D1037" s="366" t="s">
        <v>6126</v>
      </c>
      <c r="E1037" s="394" t="s">
        <v>4139</v>
      </c>
      <c r="F1037" s="394" t="s">
        <v>7230</v>
      </c>
      <c r="G1037" s="394" t="s">
        <v>7233</v>
      </c>
      <c r="H1037" s="394" t="s">
        <v>7232</v>
      </c>
      <c r="I1037" s="466">
        <v>300</v>
      </c>
      <c r="J1037" s="471">
        <v>0.49</v>
      </c>
      <c r="K1037" s="469">
        <v>1</v>
      </c>
      <c r="L1037" s="384">
        <v>3</v>
      </c>
      <c r="M1037" s="385" t="s">
        <v>8812</v>
      </c>
      <c r="N1037" s="382" t="s">
        <v>9783</v>
      </c>
      <c r="O1037" s="386">
        <v>300</v>
      </c>
      <c r="P1037" s="387"/>
      <c r="Q1037" s="387"/>
      <c r="R1037" s="387"/>
      <c r="S1037" s="387"/>
      <c r="T1037" s="387"/>
      <c r="U1037" s="387"/>
      <c r="V1037" s="387"/>
      <c r="W1037" s="387"/>
      <c r="X1037" s="387"/>
      <c r="Y1037" s="387"/>
      <c r="Z1037" s="387"/>
      <c r="AA1037" s="387"/>
      <c r="AB1037" s="387"/>
      <c r="AC1037" s="387"/>
      <c r="AD1037" s="387"/>
    </row>
    <row r="1038" spans="1:30" ht="16.2" thickBot="1" x14ac:dyDescent="0.35">
      <c r="A1038" s="351" t="s">
        <v>8813</v>
      </c>
      <c r="B1038" s="410" t="s">
        <v>6055</v>
      </c>
      <c r="C1038" s="365" t="s">
        <v>6130</v>
      </c>
      <c r="D1038" s="366" t="s">
        <v>6126</v>
      </c>
      <c r="E1038" s="394" t="s">
        <v>4139</v>
      </c>
      <c r="F1038" s="394" t="s">
        <v>9544</v>
      </c>
      <c r="G1038" s="394" t="s">
        <v>7233</v>
      </c>
      <c r="H1038" s="394" t="s">
        <v>7232</v>
      </c>
      <c r="I1038" s="466">
        <v>300</v>
      </c>
      <c r="J1038" s="471">
        <v>0.49</v>
      </c>
      <c r="K1038" s="469">
        <v>1</v>
      </c>
      <c r="L1038" s="384">
        <v>3</v>
      </c>
      <c r="M1038" s="385" t="s">
        <v>8814</v>
      </c>
      <c r="N1038" s="382" t="s">
        <v>9783</v>
      </c>
      <c r="O1038" s="386">
        <v>300</v>
      </c>
      <c r="P1038" s="387"/>
      <c r="Q1038" s="387"/>
      <c r="R1038" s="387"/>
      <c r="S1038" s="387"/>
      <c r="T1038" s="387"/>
      <c r="U1038" s="387"/>
      <c r="V1038" s="387"/>
      <c r="W1038" s="387"/>
      <c r="X1038" s="387"/>
      <c r="Y1038" s="387"/>
      <c r="Z1038" s="387"/>
      <c r="AA1038" s="387"/>
      <c r="AB1038" s="387"/>
      <c r="AC1038" s="387"/>
      <c r="AD1038" s="387"/>
    </row>
    <row r="1039" spans="1:30" ht="16.2" thickBot="1" x14ac:dyDescent="0.35">
      <c r="A1039" s="351" t="s">
        <v>8813</v>
      </c>
      <c r="B1039" s="410" t="s">
        <v>6055</v>
      </c>
      <c r="C1039" s="365" t="s">
        <v>6130</v>
      </c>
      <c r="D1039" s="366" t="s">
        <v>6126</v>
      </c>
      <c r="E1039" s="394" t="s">
        <v>4139</v>
      </c>
      <c r="F1039" s="394" t="s">
        <v>7230</v>
      </c>
      <c r="G1039" s="394" t="s">
        <v>7233</v>
      </c>
      <c r="H1039" s="394" t="s">
        <v>7232</v>
      </c>
      <c r="I1039" s="466">
        <v>300</v>
      </c>
      <c r="J1039" s="471">
        <v>0.49</v>
      </c>
      <c r="K1039" s="469">
        <v>4</v>
      </c>
      <c r="L1039" s="384">
        <v>3</v>
      </c>
      <c r="M1039" s="385" t="s">
        <v>8815</v>
      </c>
      <c r="N1039" s="382" t="s">
        <v>9787</v>
      </c>
      <c r="O1039" s="383">
        <v>1.2</v>
      </c>
      <c r="P1039" s="387"/>
      <c r="Q1039" s="387"/>
      <c r="R1039" s="387"/>
      <c r="S1039" s="387"/>
      <c r="T1039" s="387"/>
      <c r="U1039" s="387"/>
      <c r="V1039" s="387"/>
      <c r="W1039" s="387"/>
      <c r="X1039" s="387"/>
      <c r="Y1039" s="387"/>
      <c r="Z1039" s="387"/>
      <c r="AA1039" s="387"/>
      <c r="AB1039" s="387"/>
      <c r="AC1039" s="387"/>
      <c r="AD1039" s="387"/>
    </row>
    <row r="1040" spans="1:30" ht="16.2" thickBot="1" x14ac:dyDescent="0.35">
      <c r="A1040" s="351" t="s">
        <v>8816</v>
      </c>
      <c r="B1040" s="402" t="s">
        <v>6094</v>
      </c>
      <c r="C1040" s="365" t="s">
        <v>6130</v>
      </c>
      <c r="D1040" s="366" t="s">
        <v>6126</v>
      </c>
      <c r="E1040" s="394" t="s">
        <v>4139</v>
      </c>
      <c r="F1040" s="394" t="s">
        <v>7230</v>
      </c>
      <c r="G1040" s="394" t="s">
        <v>7233</v>
      </c>
      <c r="H1040" s="394" t="s">
        <v>7232</v>
      </c>
      <c r="I1040" s="466">
        <v>300</v>
      </c>
      <c r="J1040" s="471">
        <v>0.49</v>
      </c>
      <c r="K1040" s="469">
        <v>1</v>
      </c>
      <c r="L1040" s="384">
        <v>3</v>
      </c>
      <c r="M1040" s="385" t="s">
        <v>8817</v>
      </c>
      <c r="N1040" s="382" t="s">
        <v>9783</v>
      </c>
      <c r="O1040" s="386">
        <v>300</v>
      </c>
      <c r="P1040" s="387"/>
      <c r="Q1040" s="387"/>
      <c r="R1040" s="387"/>
      <c r="S1040" s="387"/>
      <c r="T1040" s="387"/>
      <c r="U1040" s="387"/>
      <c r="V1040" s="387"/>
      <c r="W1040" s="387"/>
      <c r="X1040" s="387"/>
      <c r="Y1040" s="387"/>
      <c r="Z1040" s="387"/>
      <c r="AA1040" s="387"/>
      <c r="AB1040" s="387"/>
      <c r="AC1040" s="387"/>
      <c r="AD1040" s="387"/>
    </row>
    <row r="1041" spans="1:30" ht="16.2" thickBot="1" x14ac:dyDescent="0.35">
      <c r="A1041" s="351" t="s">
        <v>8818</v>
      </c>
      <c r="B1041" s="402" t="s">
        <v>6094</v>
      </c>
      <c r="C1041" s="365" t="s">
        <v>6130</v>
      </c>
      <c r="D1041" s="366" t="s">
        <v>6126</v>
      </c>
      <c r="E1041" s="394" t="s">
        <v>4139</v>
      </c>
      <c r="F1041" s="394" t="s">
        <v>7230</v>
      </c>
      <c r="G1041" s="394" t="s">
        <v>7234</v>
      </c>
      <c r="H1041" s="394" t="s">
        <v>7232</v>
      </c>
      <c r="I1041" s="466">
        <v>300</v>
      </c>
      <c r="J1041" s="471">
        <v>0.49</v>
      </c>
      <c r="K1041" s="469">
        <v>1</v>
      </c>
      <c r="L1041" s="384">
        <v>3</v>
      </c>
      <c r="M1041" s="385" t="s">
        <v>8819</v>
      </c>
      <c r="N1041" s="382" t="s">
        <v>9783</v>
      </c>
      <c r="O1041" s="386">
        <v>300</v>
      </c>
      <c r="P1041" s="387"/>
      <c r="Q1041" s="387"/>
      <c r="R1041" s="387"/>
      <c r="S1041" s="387"/>
      <c r="T1041" s="387"/>
      <c r="U1041" s="387"/>
      <c r="V1041" s="387"/>
      <c r="W1041" s="387"/>
      <c r="X1041" s="387"/>
      <c r="Y1041" s="387"/>
      <c r="Z1041" s="387"/>
      <c r="AA1041" s="387"/>
      <c r="AB1041" s="387"/>
      <c r="AC1041" s="387"/>
      <c r="AD1041" s="387"/>
    </row>
    <row r="1042" spans="1:30" ht="16.2" thickBot="1" x14ac:dyDescent="0.35">
      <c r="A1042" s="351" t="s">
        <v>8820</v>
      </c>
      <c r="B1042" s="411" t="s">
        <v>6087</v>
      </c>
      <c r="C1042" s="365" t="s">
        <v>6130</v>
      </c>
      <c r="D1042" s="366" t="s">
        <v>6126</v>
      </c>
      <c r="E1042" s="394" t="s">
        <v>4139</v>
      </c>
      <c r="F1042" s="394" t="s">
        <v>7230</v>
      </c>
      <c r="G1042" s="394" t="s">
        <v>7234</v>
      </c>
      <c r="H1042" s="394" t="s">
        <v>7232</v>
      </c>
      <c r="I1042" s="466">
        <v>300</v>
      </c>
      <c r="J1042" s="471">
        <v>0.49</v>
      </c>
      <c r="K1042" s="469">
        <v>1</v>
      </c>
      <c r="L1042" s="384">
        <v>3</v>
      </c>
      <c r="M1042" s="385" t="s">
        <v>8821</v>
      </c>
      <c r="N1042" s="382" t="s">
        <v>9783</v>
      </c>
      <c r="O1042" s="386">
        <v>300</v>
      </c>
      <c r="P1042" s="387"/>
      <c r="Q1042" s="387"/>
      <c r="R1042" s="387"/>
      <c r="S1042" s="387"/>
      <c r="T1042" s="387"/>
      <c r="U1042" s="387"/>
      <c r="V1042" s="387"/>
      <c r="W1042" s="387"/>
      <c r="X1042" s="387"/>
      <c r="Y1042" s="387"/>
      <c r="Z1042" s="387"/>
      <c r="AA1042" s="387"/>
      <c r="AB1042" s="387"/>
      <c r="AC1042" s="387"/>
      <c r="AD1042" s="387"/>
    </row>
    <row r="1043" spans="1:30" ht="16.2" thickBot="1" x14ac:dyDescent="0.35">
      <c r="A1043" s="351" t="s">
        <v>8820</v>
      </c>
      <c r="B1043" s="411" t="s">
        <v>6087</v>
      </c>
      <c r="C1043" s="365" t="s">
        <v>6130</v>
      </c>
      <c r="D1043" s="366" t="s">
        <v>6126</v>
      </c>
      <c r="E1043" s="394" t="s">
        <v>4139</v>
      </c>
      <c r="F1043" s="394" t="s">
        <v>7235</v>
      </c>
      <c r="G1043" s="394" t="s">
        <v>7234</v>
      </c>
      <c r="H1043" s="394" t="s">
        <v>7232</v>
      </c>
      <c r="I1043" s="466">
        <v>300</v>
      </c>
      <c r="J1043" s="471">
        <v>0.49</v>
      </c>
      <c r="K1043" s="469">
        <v>1</v>
      </c>
      <c r="L1043" s="384">
        <v>3</v>
      </c>
      <c r="M1043" s="385" t="s">
        <v>8822</v>
      </c>
      <c r="N1043" s="382" t="s">
        <v>9783</v>
      </c>
      <c r="O1043" s="386">
        <v>300</v>
      </c>
      <c r="P1043" s="387"/>
      <c r="Q1043" s="387"/>
      <c r="R1043" s="387"/>
      <c r="S1043" s="387"/>
      <c r="T1043" s="387"/>
      <c r="U1043" s="387"/>
      <c r="V1043" s="387"/>
      <c r="W1043" s="387"/>
      <c r="X1043" s="387"/>
      <c r="Y1043" s="387"/>
      <c r="Z1043" s="387"/>
      <c r="AA1043" s="387"/>
      <c r="AB1043" s="387"/>
      <c r="AC1043" s="387"/>
      <c r="AD1043" s="387"/>
    </row>
    <row r="1044" spans="1:30" ht="16.2" thickBot="1" x14ac:dyDescent="0.35">
      <c r="A1044" s="351" t="s">
        <v>8823</v>
      </c>
      <c r="B1044" s="403" t="s">
        <v>6877</v>
      </c>
      <c r="C1044" s="365" t="s">
        <v>6130</v>
      </c>
      <c r="D1044" s="366" t="s">
        <v>6126</v>
      </c>
      <c r="E1044" s="394" t="s">
        <v>4139</v>
      </c>
      <c r="F1044" s="394" t="s">
        <v>7230</v>
      </c>
      <c r="G1044" s="394" t="s">
        <v>7234</v>
      </c>
      <c r="H1044" s="394" t="s">
        <v>7232</v>
      </c>
      <c r="I1044" s="466">
        <v>300</v>
      </c>
      <c r="J1044" s="471">
        <v>0.49</v>
      </c>
      <c r="K1044" s="469">
        <v>2</v>
      </c>
      <c r="L1044" s="384">
        <v>3</v>
      </c>
      <c r="M1044" s="385" t="s">
        <v>8824</v>
      </c>
      <c r="N1044" s="382" t="s">
        <v>9790</v>
      </c>
      <c r="O1044" s="386">
        <v>600</v>
      </c>
      <c r="P1044" s="387"/>
      <c r="Q1044" s="387"/>
      <c r="R1044" s="387"/>
      <c r="S1044" s="387"/>
      <c r="T1044" s="387"/>
      <c r="U1044" s="387"/>
      <c r="V1044" s="387"/>
      <c r="W1044" s="387"/>
      <c r="X1044" s="387"/>
      <c r="Y1044" s="387"/>
      <c r="Z1044" s="387"/>
      <c r="AA1044" s="387"/>
      <c r="AB1044" s="387"/>
      <c r="AC1044" s="387"/>
      <c r="AD1044" s="387"/>
    </row>
    <row r="1045" spans="1:30" ht="16.2" thickBot="1" x14ac:dyDescent="0.35">
      <c r="A1045" s="351" t="s">
        <v>8825</v>
      </c>
      <c r="B1045" s="403" t="s">
        <v>6877</v>
      </c>
      <c r="C1045" s="365" t="s">
        <v>6130</v>
      </c>
      <c r="D1045" s="366" t="s">
        <v>6126</v>
      </c>
      <c r="E1045" s="394" t="s">
        <v>4139</v>
      </c>
      <c r="F1045" s="394" t="s">
        <v>7230</v>
      </c>
      <c r="G1045" s="394" t="s">
        <v>7234</v>
      </c>
      <c r="H1045" s="394" t="s">
        <v>7232</v>
      </c>
      <c r="I1045" s="466">
        <v>300</v>
      </c>
      <c r="J1045" s="471">
        <v>0.49</v>
      </c>
      <c r="K1045" s="469">
        <v>1</v>
      </c>
      <c r="L1045" s="384">
        <v>3</v>
      </c>
      <c r="M1045" s="385" t="s">
        <v>8826</v>
      </c>
      <c r="N1045" s="382" t="s">
        <v>9783</v>
      </c>
      <c r="O1045" s="386">
        <v>300</v>
      </c>
      <c r="P1045" s="387"/>
      <c r="Q1045" s="387"/>
      <c r="R1045" s="387"/>
      <c r="S1045" s="387"/>
      <c r="T1045" s="387"/>
      <c r="U1045" s="387"/>
      <c r="V1045" s="387"/>
      <c r="W1045" s="387"/>
      <c r="X1045" s="387"/>
      <c r="Y1045" s="387"/>
      <c r="Z1045" s="387"/>
      <c r="AA1045" s="387"/>
      <c r="AB1045" s="387"/>
      <c r="AC1045" s="387"/>
      <c r="AD1045" s="387"/>
    </row>
    <row r="1046" spans="1:30" ht="16.2" thickBot="1" x14ac:dyDescent="0.35">
      <c r="A1046" s="351" t="s">
        <v>8829</v>
      </c>
      <c r="B1046" s="415" t="s">
        <v>6886</v>
      </c>
      <c r="C1046" s="365" t="s">
        <v>6130</v>
      </c>
      <c r="D1046" s="366" t="s">
        <v>6126</v>
      </c>
      <c r="E1046" s="394" t="s">
        <v>4139</v>
      </c>
      <c r="F1046" s="394" t="s">
        <v>7230</v>
      </c>
      <c r="G1046" s="394" t="s">
        <v>7234</v>
      </c>
      <c r="H1046" s="394" t="s">
        <v>7232</v>
      </c>
      <c r="I1046" s="466">
        <v>300</v>
      </c>
      <c r="J1046" s="471">
        <v>0.49</v>
      </c>
      <c r="K1046" s="469">
        <v>1</v>
      </c>
      <c r="L1046" s="384">
        <v>3</v>
      </c>
      <c r="M1046" s="385" t="s">
        <v>8830</v>
      </c>
      <c r="N1046" s="382" t="s">
        <v>9783</v>
      </c>
      <c r="O1046" s="386">
        <v>300</v>
      </c>
      <c r="P1046" s="387"/>
      <c r="Q1046" s="387"/>
      <c r="R1046" s="387"/>
      <c r="S1046" s="387"/>
      <c r="T1046" s="387"/>
      <c r="U1046" s="387"/>
      <c r="V1046" s="387"/>
      <c r="W1046" s="387"/>
      <c r="X1046" s="387"/>
      <c r="Y1046" s="387"/>
      <c r="Z1046" s="387"/>
      <c r="AA1046" s="387"/>
      <c r="AB1046" s="387"/>
      <c r="AC1046" s="387"/>
      <c r="AD1046" s="387"/>
    </row>
    <row r="1047" spans="1:30" ht="16.2" thickBot="1" x14ac:dyDescent="0.35">
      <c r="A1047" s="351" t="s">
        <v>8831</v>
      </c>
      <c r="B1047" s="404" t="s">
        <v>6073</v>
      </c>
      <c r="C1047" s="365" t="s">
        <v>6130</v>
      </c>
      <c r="D1047" s="366" t="s">
        <v>6126</v>
      </c>
      <c r="E1047" s="394" t="s">
        <v>4139</v>
      </c>
      <c r="F1047" s="394" t="s">
        <v>7230</v>
      </c>
      <c r="G1047" s="394" t="s">
        <v>7233</v>
      </c>
      <c r="H1047" s="394" t="s">
        <v>7232</v>
      </c>
      <c r="I1047" s="466">
        <v>300</v>
      </c>
      <c r="J1047" s="471">
        <v>0.49</v>
      </c>
      <c r="K1047" s="469">
        <v>2</v>
      </c>
      <c r="L1047" s="384">
        <v>3</v>
      </c>
      <c r="M1047" s="385" t="s">
        <v>8832</v>
      </c>
      <c r="N1047" s="382" t="s">
        <v>9790</v>
      </c>
      <c r="O1047" s="386">
        <v>600</v>
      </c>
      <c r="P1047" s="387"/>
      <c r="Q1047" s="387"/>
      <c r="R1047" s="387"/>
      <c r="S1047" s="387"/>
      <c r="T1047" s="387"/>
      <c r="U1047" s="387"/>
      <c r="V1047" s="387"/>
      <c r="W1047" s="387"/>
      <c r="X1047" s="387"/>
      <c r="Y1047" s="387"/>
      <c r="Z1047" s="387"/>
      <c r="AA1047" s="387"/>
      <c r="AB1047" s="387"/>
      <c r="AC1047" s="387"/>
      <c r="AD1047" s="387"/>
    </row>
    <row r="1048" spans="1:30" ht="16.2" thickBot="1" x14ac:dyDescent="0.35">
      <c r="A1048" s="351" t="s">
        <v>8831</v>
      </c>
      <c r="B1048" s="404" t="s">
        <v>6073</v>
      </c>
      <c r="C1048" s="365" t="s">
        <v>6130</v>
      </c>
      <c r="D1048" s="366" t="s">
        <v>6126</v>
      </c>
      <c r="E1048" s="394" t="s">
        <v>4139</v>
      </c>
      <c r="F1048" s="394" t="s">
        <v>7230</v>
      </c>
      <c r="G1048" s="394" t="s">
        <v>7234</v>
      </c>
      <c r="H1048" s="394" t="s">
        <v>7232</v>
      </c>
      <c r="I1048" s="466">
        <v>300</v>
      </c>
      <c r="J1048" s="471">
        <v>0.49</v>
      </c>
      <c r="K1048" s="469">
        <v>4</v>
      </c>
      <c r="L1048" s="384">
        <v>3</v>
      </c>
      <c r="M1048" s="385" t="s">
        <v>8832</v>
      </c>
      <c r="N1048" s="382" t="s">
        <v>9787</v>
      </c>
      <c r="O1048" s="383">
        <v>1.2</v>
      </c>
      <c r="P1048" s="387"/>
      <c r="Q1048" s="387"/>
      <c r="R1048" s="387"/>
      <c r="S1048" s="387"/>
      <c r="T1048" s="387"/>
      <c r="U1048" s="387"/>
      <c r="V1048" s="387"/>
      <c r="W1048" s="387"/>
      <c r="X1048" s="387"/>
      <c r="Y1048" s="387"/>
      <c r="Z1048" s="387"/>
      <c r="AA1048" s="387"/>
      <c r="AB1048" s="387"/>
      <c r="AC1048" s="387"/>
      <c r="AD1048" s="387"/>
    </row>
    <row r="1049" spans="1:30" ht="16.2" thickBot="1" x14ac:dyDescent="0.35">
      <c r="A1049" s="351" t="s">
        <v>8833</v>
      </c>
      <c r="B1049" s="404" t="s">
        <v>6073</v>
      </c>
      <c r="C1049" s="365" t="s">
        <v>6130</v>
      </c>
      <c r="D1049" s="366" t="s">
        <v>6126</v>
      </c>
      <c r="E1049" s="394" t="s">
        <v>4139</v>
      </c>
      <c r="F1049" s="394" t="s">
        <v>7235</v>
      </c>
      <c r="G1049" s="394" t="s">
        <v>7233</v>
      </c>
      <c r="H1049" s="394" t="s">
        <v>7232</v>
      </c>
      <c r="I1049" s="466">
        <v>300</v>
      </c>
      <c r="J1049" s="471">
        <v>0.49</v>
      </c>
      <c r="K1049" s="469">
        <v>1</v>
      </c>
      <c r="L1049" s="384">
        <v>3</v>
      </c>
      <c r="M1049" s="385" t="s">
        <v>8834</v>
      </c>
      <c r="N1049" s="382" t="s">
        <v>9783</v>
      </c>
      <c r="O1049" s="386">
        <v>300</v>
      </c>
      <c r="P1049" s="387"/>
      <c r="Q1049" s="387"/>
      <c r="R1049" s="387"/>
      <c r="S1049" s="387"/>
      <c r="T1049" s="387"/>
      <c r="U1049" s="387"/>
      <c r="V1049" s="387"/>
      <c r="W1049" s="387"/>
      <c r="X1049" s="387"/>
      <c r="Y1049" s="387"/>
      <c r="Z1049" s="387"/>
      <c r="AA1049" s="387"/>
      <c r="AB1049" s="387"/>
      <c r="AC1049" s="387"/>
      <c r="AD1049" s="387"/>
    </row>
    <row r="1050" spans="1:30" ht="16.2" thickBot="1" x14ac:dyDescent="0.35">
      <c r="A1050" s="351" t="s">
        <v>8833</v>
      </c>
      <c r="B1050" s="404" t="s">
        <v>6073</v>
      </c>
      <c r="C1050" s="365" t="s">
        <v>6130</v>
      </c>
      <c r="D1050" s="366" t="s">
        <v>6126</v>
      </c>
      <c r="E1050" s="394" t="s">
        <v>4139</v>
      </c>
      <c r="F1050" s="394" t="s">
        <v>7235</v>
      </c>
      <c r="G1050" s="394" t="s">
        <v>7234</v>
      </c>
      <c r="H1050" s="394" t="s">
        <v>7232</v>
      </c>
      <c r="I1050" s="466">
        <v>300</v>
      </c>
      <c r="J1050" s="471">
        <v>0.49</v>
      </c>
      <c r="K1050" s="469">
        <v>1</v>
      </c>
      <c r="L1050" s="384">
        <v>3</v>
      </c>
      <c r="M1050" s="385" t="s">
        <v>8834</v>
      </c>
      <c r="N1050" s="382" t="s">
        <v>9783</v>
      </c>
      <c r="O1050" s="386">
        <v>300</v>
      </c>
      <c r="P1050" s="387"/>
      <c r="Q1050" s="387"/>
      <c r="R1050" s="387"/>
      <c r="S1050" s="387"/>
      <c r="T1050" s="387"/>
      <c r="U1050" s="387"/>
      <c r="V1050" s="387"/>
      <c r="W1050" s="387"/>
      <c r="X1050" s="387"/>
      <c r="Y1050" s="387"/>
      <c r="Z1050" s="387"/>
      <c r="AA1050" s="387"/>
      <c r="AB1050" s="387"/>
      <c r="AC1050" s="387"/>
      <c r="AD1050" s="387"/>
    </row>
    <row r="1051" spans="1:30" ht="16.2" thickBot="1" x14ac:dyDescent="0.35">
      <c r="A1051" s="351" t="s">
        <v>8833</v>
      </c>
      <c r="B1051" s="404" t="s">
        <v>6073</v>
      </c>
      <c r="C1051" s="365" t="s">
        <v>6130</v>
      </c>
      <c r="D1051" s="366" t="s">
        <v>6126</v>
      </c>
      <c r="E1051" s="394" t="s">
        <v>4139</v>
      </c>
      <c r="F1051" s="394" t="s">
        <v>7230</v>
      </c>
      <c r="G1051" s="394" t="s">
        <v>7233</v>
      </c>
      <c r="H1051" s="394" t="s">
        <v>7232</v>
      </c>
      <c r="I1051" s="466">
        <v>300</v>
      </c>
      <c r="J1051" s="471">
        <v>0.49</v>
      </c>
      <c r="K1051" s="469">
        <v>1</v>
      </c>
      <c r="L1051" s="384">
        <v>3</v>
      </c>
      <c r="M1051" s="385" t="s">
        <v>8835</v>
      </c>
      <c r="N1051" s="382" t="s">
        <v>9783</v>
      </c>
      <c r="O1051" s="386">
        <v>300</v>
      </c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  <c r="AA1051" s="387"/>
      <c r="AB1051" s="387"/>
      <c r="AC1051" s="387"/>
      <c r="AD1051" s="387"/>
    </row>
    <row r="1052" spans="1:30" ht="16.2" thickBot="1" x14ac:dyDescent="0.35">
      <c r="A1052" s="351" t="s">
        <v>8833</v>
      </c>
      <c r="B1052" s="404" t="s">
        <v>6073</v>
      </c>
      <c r="C1052" s="365" t="s">
        <v>6130</v>
      </c>
      <c r="D1052" s="366" t="s">
        <v>6126</v>
      </c>
      <c r="E1052" s="394" t="s">
        <v>4139</v>
      </c>
      <c r="F1052" s="394" t="s">
        <v>7230</v>
      </c>
      <c r="G1052" s="394" t="s">
        <v>7234</v>
      </c>
      <c r="H1052" s="394" t="s">
        <v>7232</v>
      </c>
      <c r="I1052" s="466">
        <v>300</v>
      </c>
      <c r="J1052" s="471">
        <v>0.49</v>
      </c>
      <c r="K1052" s="469">
        <v>2</v>
      </c>
      <c r="L1052" s="384">
        <v>3</v>
      </c>
      <c r="M1052" s="385" t="s">
        <v>8835</v>
      </c>
      <c r="N1052" s="382" t="s">
        <v>9790</v>
      </c>
      <c r="O1052" s="386">
        <v>600</v>
      </c>
      <c r="P1052" s="387"/>
      <c r="Q1052" s="387"/>
      <c r="R1052" s="387"/>
      <c r="S1052" s="387"/>
      <c r="T1052" s="387"/>
      <c r="U1052" s="387"/>
      <c r="V1052" s="387"/>
      <c r="W1052" s="387"/>
      <c r="X1052" s="387"/>
      <c r="Y1052" s="387"/>
      <c r="Z1052" s="387"/>
      <c r="AA1052" s="387"/>
      <c r="AB1052" s="387"/>
      <c r="AC1052" s="387"/>
      <c r="AD1052" s="387"/>
    </row>
    <row r="1053" spans="1:30" ht="16.2" thickBot="1" x14ac:dyDescent="0.35">
      <c r="A1053" s="351" t="s">
        <v>8790</v>
      </c>
      <c r="B1053" s="404" t="s">
        <v>6083</v>
      </c>
      <c r="C1053" s="365" t="s">
        <v>6130</v>
      </c>
      <c r="D1053" s="366" t="s">
        <v>6126</v>
      </c>
      <c r="E1053" s="394" t="s">
        <v>4139</v>
      </c>
      <c r="F1053" s="394" t="s">
        <v>7230</v>
      </c>
      <c r="G1053" s="394" t="s">
        <v>7233</v>
      </c>
      <c r="H1053" s="394" t="s">
        <v>7232</v>
      </c>
      <c r="I1053" s="466">
        <v>300</v>
      </c>
      <c r="J1053" s="471">
        <v>0.49</v>
      </c>
      <c r="K1053" s="469">
        <v>1</v>
      </c>
      <c r="L1053" s="384">
        <v>3</v>
      </c>
      <c r="M1053" s="385" t="s">
        <v>8836</v>
      </c>
      <c r="N1053" s="382" t="s">
        <v>9783</v>
      </c>
      <c r="O1053" s="386">
        <v>300</v>
      </c>
      <c r="P1053" s="387"/>
      <c r="Q1053" s="387"/>
      <c r="R1053" s="387"/>
      <c r="S1053" s="387"/>
      <c r="T1053" s="387"/>
      <c r="U1053" s="387"/>
      <c r="V1053" s="387"/>
      <c r="W1053" s="387"/>
      <c r="X1053" s="387"/>
      <c r="Y1053" s="387"/>
      <c r="Z1053" s="387"/>
      <c r="AA1053" s="387"/>
      <c r="AB1053" s="387"/>
      <c r="AC1053" s="387"/>
      <c r="AD1053" s="387"/>
    </row>
    <row r="1054" spans="1:30" ht="16.2" thickBot="1" x14ac:dyDescent="0.35">
      <c r="A1054" s="351" t="s">
        <v>5124</v>
      </c>
      <c r="B1054" s="404" t="s">
        <v>6083</v>
      </c>
      <c r="C1054" s="365" t="s">
        <v>6130</v>
      </c>
      <c r="D1054" s="366" t="s">
        <v>6126</v>
      </c>
      <c r="E1054" s="394" t="s">
        <v>4139</v>
      </c>
      <c r="F1054" s="394" t="s">
        <v>7230</v>
      </c>
      <c r="G1054" s="394" t="s">
        <v>7233</v>
      </c>
      <c r="H1054" s="394" t="s">
        <v>7232</v>
      </c>
      <c r="I1054" s="466">
        <v>700</v>
      </c>
      <c r="J1054" s="471">
        <v>0.49</v>
      </c>
      <c r="K1054" s="469">
        <v>1</v>
      </c>
      <c r="L1054" s="384">
        <v>3</v>
      </c>
      <c r="M1054" s="385" t="s">
        <v>8837</v>
      </c>
      <c r="N1054" s="382" t="s">
        <v>9798</v>
      </c>
      <c r="O1054" s="386">
        <v>700</v>
      </c>
      <c r="P1054" s="387"/>
      <c r="Q1054" s="387"/>
      <c r="R1054" s="387"/>
      <c r="S1054" s="387"/>
      <c r="T1054" s="387"/>
      <c r="U1054" s="387"/>
      <c r="V1054" s="387"/>
      <c r="W1054" s="387"/>
      <c r="X1054" s="387"/>
      <c r="Y1054" s="387"/>
      <c r="Z1054" s="387"/>
      <c r="AA1054" s="387"/>
      <c r="AB1054" s="387"/>
      <c r="AC1054" s="387"/>
      <c r="AD1054" s="387"/>
    </row>
    <row r="1055" spans="1:30" ht="16.2" thickBot="1" x14ac:dyDescent="0.35">
      <c r="A1055" s="351" t="s">
        <v>8838</v>
      </c>
      <c r="B1055" s="396" t="s">
        <v>6110</v>
      </c>
      <c r="C1055" s="365" t="s">
        <v>6130</v>
      </c>
      <c r="D1055" s="345" t="s">
        <v>6128</v>
      </c>
      <c r="E1055" s="394" t="s">
        <v>4139</v>
      </c>
      <c r="F1055" s="394" t="s">
        <v>7230</v>
      </c>
      <c r="G1055" s="394" t="s">
        <v>7233</v>
      </c>
      <c r="H1055" s="394" t="s">
        <v>7232</v>
      </c>
      <c r="I1055" s="466">
        <v>700</v>
      </c>
      <c r="J1055" s="471">
        <v>0.99</v>
      </c>
      <c r="K1055" s="469">
        <v>1</v>
      </c>
      <c r="L1055" s="384">
        <v>3</v>
      </c>
      <c r="M1055" s="385" t="s">
        <v>8839</v>
      </c>
      <c r="N1055" s="382" t="s">
        <v>9798</v>
      </c>
      <c r="O1055" s="386">
        <v>700</v>
      </c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  <c r="AA1055" s="387"/>
      <c r="AB1055" s="387"/>
      <c r="AC1055" s="387"/>
      <c r="AD1055" s="387"/>
    </row>
    <row r="1056" spans="1:30" ht="16.2" thickBot="1" x14ac:dyDescent="0.35">
      <c r="A1056" s="351" t="s">
        <v>8838</v>
      </c>
      <c r="B1056" s="396" t="s">
        <v>6110</v>
      </c>
      <c r="C1056" s="365" t="s">
        <v>6130</v>
      </c>
      <c r="D1056" s="345" t="s">
        <v>6128</v>
      </c>
      <c r="E1056" s="394" t="s">
        <v>4139</v>
      </c>
      <c r="F1056" s="394" t="s">
        <v>7230</v>
      </c>
      <c r="G1056" s="394" t="s">
        <v>7234</v>
      </c>
      <c r="H1056" s="394" t="s">
        <v>7232</v>
      </c>
      <c r="I1056" s="466">
        <v>700</v>
      </c>
      <c r="J1056" s="471">
        <v>0.99</v>
      </c>
      <c r="K1056" s="469">
        <v>3</v>
      </c>
      <c r="L1056" s="384">
        <v>3</v>
      </c>
      <c r="M1056" s="385" t="s">
        <v>8839</v>
      </c>
      <c r="N1056" s="382" t="s">
        <v>9786</v>
      </c>
      <c r="O1056" s="383">
        <v>2.1</v>
      </c>
      <c r="P1056" s="387"/>
      <c r="Q1056" s="387"/>
      <c r="R1056" s="387"/>
      <c r="S1056" s="387"/>
      <c r="T1056" s="387"/>
      <c r="U1056" s="387"/>
      <c r="V1056" s="387"/>
      <c r="W1056" s="387"/>
      <c r="X1056" s="387"/>
      <c r="Y1056" s="387"/>
      <c r="Z1056" s="387"/>
      <c r="AA1056" s="387"/>
      <c r="AB1056" s="387"/>
      <c r="AC1056" s="387"/>
      <c r="AD1056" s="387"/>
    </row>
    <row r="1057" spans="1:30" ht="16.2" thickBot="1" x14ac:dyDescent="0.35">
      <c r="A1057" s="351" t="s">
        <v>8768</v>
      </c>
      <c r="B1057" s="437" t="s">
        <v>6870</v>
      </c>
      <c r="C1057" s="365" t="s">
        <v>6130</v>
      </c>
      <c r="D1057" s="366" t="s">
        <v>6126</v>
      </c>
      <c r="E1057" s="394" t="s">
        <v>4139</v>
      </c>
      <c r="F1057" s="394" t="s">
        <v>7230</v>
      </c>
      <c r="G1057" s="394" t="s">
        <v>7233</v>
      </c>
      <c r="H1057" s="394" t="s">
        <v>7232</v>
      </c>
      <c r="I1057" s="466">
        <v>500</v>
      </c>
      <c r="J1057" s="471">
        <v>0.75</v>
      </c>
      <c r="K1057" s="469">
        <v>1</v>
      </c>
      <c r="L1057" s="384">
        <v>3</v>
      </c>
      <c r="M1057" s="385" t="s">
        <v>8840</v>
      </c>
      <c r="N1057" s="382" t="s">
        <v>9800</v>
      </c>
      <c r="O1057" s="386">
        <v>500</v>
      </c>
      <c r="P1057" s="387"/>
      <c r="Q1057" s="387"/>
      <c r="R1057" s="387"/>
      <c r="S1057" s="387"/>
      <c r="T1057" s="387"/>
      <c r="U1057" s="387"/>
      <c r="V1057" s="387"/>
      <c r="W1057" s="387"/>
      <c r="X1057" s="387"/>
      <c r="Y1057" s="387"/>
      <c r="Z1057" s="387"/>
      <c r="AA1057" s="387"/>
      <c r="AB1057" s="387"/>
      <c r="AC1057" s="387"/>
      <c r="AD1057" s="387"/>
    </row>
    <row r="1058" spans="1:30" ht="16.2" thickBot="1" x14ac:dyDescent="0.35">
      <c r="A1058" s="351" t="s">
        <v>8841</v>
      </c>
      <c r="B1058" s="425" t="s">
        <v>6970</v>
      </c>
      <c r="C1058" s="365" t="s">
        <v>6130</v>
      </c>
      <c r="D1058" s="366" t="s">
        <v>6126</v>
      </c>
      <c r="E1058" s="394" t="s">
        <v>4139</v>
      </c>
      <c r="F1058" s="394" t="s">
        <v>7230</v>
      </c>
      <c r="G1058" s="394" t="s">
        <v>7234</v>
      </c>
      <c r="H1058" s="394" t="s">
        <v>7232</v>
      </c>
      <c r="I1058" s="466">
        <v>300</v>
      </c>
      <c r="J1058" s="471">
        <v>0.49</v>
      </c>
      <c r="K1058" s="469">
        <v>1</v>
      </c>
      <c r="L1058" s="384">
        <v>3</v>
      </c>
      <c r="M1058" s="385" t="s">
        <v>8842</v>
      </c>
      <c r="N1058" s="382" t="s">
        <v>9783</v>
      </c>
      <c r="O1058" s="386">
        <v>300</v>
      </c>
      <c r="P1058" s="387"/>
      <c r="Q1058" s="387"/>
      <c r="R1058" s="387"/>
      <c r="S1058" s="387"/>
      <c r="T1058" s="387"/>
      <c r="U1058" s="387"/>
      <c r="V1058" s="387"/>
      <c r="W1058" s="387"/>
      <c r="X1058" s="387"/>
      <c r="Y1058" s="387"/>
      <c r="Z1058" s="387"/>
      <c r="AA1058" s="387"/>
      <c r="AB1058" s="387"/>
      <c r="AC1058" s="387"/>
      <c r="AD1058" s="387"/>
    </row>
    <row r="1059" spans="1:30" ht="16.2" thickBot="1" x14ac:dyDescent="0.35">
      <c r="A1059" s="351" t="s">
        <v>8843</v>
      </c>
      <c r="B1059" s="425" t="s">
        <v>6970</v>
      </c>
      <c r="C1059" s="365" t="s">
        <v>6130</v>
      </c>
      <c r="D1059" s="366" t="s">
        <v>6126</v>
      </c>
      <c r="E1059" s="394" t="s">
        <v>4139</v>
      </c>
      <c r="F1059" s="394" t="s">
        <v>7230</v>
      </c>
      <c r="G1059" s="394" t="s">
        <v>7233</v>
      </c>
      <c r="H1059" s="394" t="s">
        <v>7232</v>
      </c>
      <c r="I1059" s="466">
        <v>300</v>
      </c>
      <c r="J1059" s="471">
        <v>0.49</v>
      </c>
      <c r="K1059" s="469">
        <v>1</v>
      </c>
      <c r="L1059" s="384">
        <v>3</v>
      </c>
      <c r="M1059" s="385" t="s">
        <v>8844</v>
      </c>
      <c r="N1059" s="382" t="s">
        <v>9783</v>
      </c>
      <c r="O1059" s="386">
        <v>300</v>
      </c>
      <c r="P1059" s="387"/>
      <c r="Q1059" s="387"/>
      <c r="R1059" s="387"/>
      <c r="S1059" s="387"/>
      <c r="T1059" s="387"/>
      <c r="U1059" s="387"/>
      <c r="V1059" s="387"/>
      <c r="W1059" s="387"/>
      <c r="X1059" s="387"/>
      <c r="Y1059" s="387"/>
      <c r="Z1059" s="387"/>
      <c r="AA1059" s="387"/>
      <c r="AB1059" s="387"/>
      <c r="AC1059" s="387"/>
      <c r="AD1059" s="387"/>
    </row>
    <row r="1060" spans="1:30" ht="16.2" thickBot="1" x14ac:dyDescent="0.35">
      <c r="A1060" s="351" t="s">
        <v>8845</v>
      </c>
      <c r="B1060" s="413" t="s">
        <v>7169</v>
      </c>
      <c r="C1060" s="365" t="s">
        <v>6130</v>
      </c>
      <c r="D1060" s="366" t="s">
        <v>6126</v>
      </c>
      <c r="E1060" s="394" t="s">
        <v>4139</v>
      </c>
      <c r="F1060" s="394" t="s">
        <v>7230</v>
      </c>
      <c r="G1060" s="394" t="s">
        <v>7233</v>
      </c>
      <c r="H1060" s="394" t="s">
        <v>7232</v>
      </c>
      <c r="I1060" s="466">
        <v>300</v>
      </c>
      <c r="J1060" s="471">
        <v>0.49</v>
      </c>
      <c r="K1060" s="469">
        <v>1</v>
      </c>
      <c r="L1060" s="384">
        <v>3</v>
      </c>
      <c r="M1060" s="385" t="s">
        <v>8846</v>
      </c>
      <c r="N1060" s="382" t="s">
        <v>9783</v>
      </c>
      <c r="O1060" s="386">
        <v>300</v>
      </c>
      <c r="P1060" s="387"/>
      <c r="Q1060" s="387"/>
      <c r="R1060" s="387"/>
      <c r="S1060" s="387"/>
      <c r="T1060" s="387"/>
      <c r="U1060" s="387"/>
      <c r="V1060" s="387"/>
      <c r="W1060" s="387"/>
      <c r="X1060" s="387"/>
      <c r="Y1060" s="387"/>
      <c r="Z1060" s="387"/>
      <c r="AA1060" s="387"/>
      <c r="AB1060" s="387"/>
      <c r="AC1060" s="387"/>
      <c r="AD1060" s="387"/>
    </row>
    <row r="1061" spans="1:30" ht="16.2" thickBot="1" x14ac:dyDescent="0.35">
      <c r="A1061" s="351" t="s">
        <v>9623</v>
      </c>
      <c r="B1061" s="408" t="s">
        <v>9534</v>
      </c>
      <c r="C1061" s="365" t="s">
        <v>6130</v>
      </c>
      <c r="D1061" s="366" t="s">
        <v>6126</v>
      </c>
      <c r="E1061" s="394" t="s">
        <v>4139</v>
      </c>
      <c r="F1061" s="394" t="s">
        <v>7230</v>
      </c>
      <c r="G1061" s="394" t="s">
        <v>7233</v>
      </c>
      <c r="H1061" s="394" t="s">
        <v>7232</v>
      </c>
      <c r="I1061" s="466">
        <v>300</v>
      </c>
      <c r="J1061" s="471">
        <v>0.49</v>
      </c>
      <c r="K1061" s="469">
        <v>1</v>
      </c>
      <c r="L1061" s="384">
        <v>3</v>
      </c>
      <c r="M1061" s="385" t="s">
        <v>9624</v>
      </c>
      <c r="N1061" s="382" t="s">
        <v>9783</v>
      </c>
      <c r="O1061" s="386">
        <v>300</v>
      </c>
      <c r="P1061" s="387"/>
      <c r="Q1061" s="387"/>
      <c r="R1061" s="387"/>
      <c r="S1061" s="387"/>
      <c r="T1061" s="387"/>
      <c r="U1061" s="387"/>
      <c r="V1061" s="387"/>
      <c r="W1061" s="387"/>
      <c r="X1061" s="387"/>
      <c r="Y1061" s="387"/>
      <c r="Z1061" s="387"/>
      <c r="AA1061" s="387"/>
      <c r="AB1061" s="387"/>
      <c r="AC1061" s="387"/>
      <c r="AD1061" s="387"/>
    </row>
    <row r="1062" spans="1:30" ht="16.2" thickBot="1" x14ac:dyDescent="0.35">
      <c r="A1062" s="351" t="s">
        <v>9625</v>
      </c>
      <c r="B1062" s="408" t="s">
        <v>9534</v>
      </c>
      <c r="C1062" s="365" t="s">
        <v>6130</v>
      </c>
      <c r="D1062" s="366" t="s">
        <v>6126</v>
      </c>
      <c r="E1062" s="394" t="s">
        <v>4139</v>
      </c>
      <c r="F1062" s="394" t="s">
        <v>7230</v>
      </c>
      <c r="G1062" s="394" t="s">
        <v>7234</v>
      </c>
      <c r="H1062" s="394" t="s">
        <v>7232</v>
      </c>
      <c r="I1062" s="466">
        <v>300</v>
      </c>
      <c r="J1062" s="471">
        <v>0.49</v>
      </c>
      <c r="K1062" s="469">
        <v>1</v>
      </c>
      <c r="L1062" s="384">
        <v>3</v>
      </c>
      <c r="M1062" s="385" t="s">
        <v>9626</v>
      </c>
      <c r="N1062" s="382" t="s">
        <v>9783</v>
      </c>
      <c r="O1062" s="386">
        <v>300</v>
      </c>
      <c r="P1062" s="387"/>
      <c r="Q1062" s="387"/>
      <c r="R1062" s="387"/>
      <c r="S1062" s="387"/>
      <c r="T1062" s="387"/>
      <c r="U1062" s="387"/>
      <c r="V1062" s="387"/>
      <c r="W1062" s="387"/>
      <c r="X1062" s="387"/>
      <c r="Y1062" s="387"/>
      <c r="Z1062" s="387"/>
      <c r="AA1062" s="387"/>
      <c r="AB1062" s="387"/>
      <c r="AC1062" s="387"/>
      <c r="AD1062" s="387"/>
    </row>
    <row r="1063" spans="1:30" ht="16.2" thickBot="1" x14ac:dyDescent="0.35">
      <c r="A1063" s="351" t="s">
        <v>9627</v>
      </c>
      <c r="B1063" s="408" t="s">
        <v>9566</v>
      </c>
      <c r="C1063" s="365" t="s">
        <v>6130</v>
      </c>
      <c r="D1063" s="366" t="s">
        <v>6126</v>
      </c>
      <c r="E1063" s="394" t="s">
        <v>4139</v>
      </c>
      <c r="F1063" s="394" t="s">
        <v>7230</v>
      </c>
      <c r="G1063" s="394" t="s">
        <v>7233</v>
      </c>
      <c r="H1063" s="394" t="s">
        <v>7232</v>
      </c>
      <c r="I1063" s="466">
        <v>300</v>
      </c>
      <c r="J1063" s="471">
        <v>0.49</v>
      </c>
      <c r="K1063" s="469">
        <v>1</v>
      </c>
      <c r="L1063" s="384">
        <v>3</v>
      </c>
      <c r="M1063" s="385" t="s">
        <v>9628</v>
      </c>
      <c r="N1063" s="382" t="s">
        <v>9783</v>
      </c>
      <c r="O1063" s="386">
        <v>300</v>
      </c>
      <c r="P1063" s="387"/>
      <c r="Q1063" s="387"/>
      <c r="R1063" s="387"/>
      <c r="S1063" s="387"/>
      <c r="T1063" s="387"/>
      <c r="U1063" s="387"/>
      <c r="V1063" s="387"/>
      <c r="W1063" s="387"/>
      <c r="X1063" s="387"/>
      <c r="Y1063" s="387"/>
      <c r="Z1063" s="387"/>
      <c r="AA1063" s="387"/>
      <c r="AB1063" s="387"/>
      <c r="AC1063" s="387"/>
      <c r="AD1063" s="387"/>
    </row>
    <row r="1064" spans="1:30" ht="16.2" thickBot="1" x14ac:dyDescent="0.35">
      <c r="A1064" s="351" t="s">
        <v>9846</v>
      </c>
      <c r="B1064" s="408" t="s">
        <v>9566</v>
      </c>
      <c r="C1064" s="365" t="s">
        <v>6130</v>
      </c>
      <c r="D1064" s="366" t="s">
        <v>6126</v>
      </c>
      <c r="E1064" s="394" t="s">
        <v>4139</v>
      </c>
      <c r="F1064" s="394" t="s">
        <v>7230</v>
      </c>
      <c r="G1064" s="394" t="s">
        <v>7233</v>
      </c>
      <c r="H1064" s="394" t="s">
        <v>7232</v>
      </c>
      <c r="I1064" s="467">
        <v>1.4</v>
      </c>
      <c r="J1064" s="471">
        <v>1.25</v>
      </c>
      <c r="K1064" s="469">
        <v>1</v>
      </c>
      <c r="L1064" s="384">
        <v>3</v>
      </c>
      <c r="M1064" s="385" t="s">
        <v>9847</v>
      </c>
      <c r="N1064" s="382" t="s">
        <v>9789</v>
      </c>
      <c r="O1064" s="383">
        <v>1.4</v>
      </c>
      <c r="P1064" s="387"/>
      <c r="Q1064" s="387"/>
      <c r="R1064" s="387"/>
      <c r="S1064" s="387"/>
      <c r="T1064" s="387"/>
      <c r="U1064" s="387"/>
      <c r="V1064" s="387"/>
      <c r="W1064" s="387"/>
      <c r="X1064" s="387"/>
      <c r="Y1064" s="387"/>
      <c r="Z1064" s="387"/>
      <c r="AA1064" s="387"/>
      <c r="AB1064" s="387"/>
      <c r="AC1064" s="387"/>
      <c r="AD1064" s="387"/>
    </row>
    <row r="1065" spans="1:30" ht="16.2" thickBot="1" x14ac:dyDescent="0.35">
      <c r="A1065" s="351" t="s">
        <v>8849</v>
      </c>
      <c r="B1065" s="438" t="s">
        <v>6061</v>
      </c>
      <c r="C1065" s="365" t="s">
        <v>6130</v>
      </c>
      <c r="D1065" s="345" t="s">
        <v>6128</v>
      </c>
      <c r="E1065" s="394" t="s">
        <v>4139</v>
      </c>
      <c r="F1065" s="394" t="s">
        <v>7230</v>
      </c>
      <c r="G1065" s="394" t="s">
        <v>7233</v>
      </c>
      <c r="H1065" s="394" t="s">
        <v>7232</v>
      </c>
      <c r="I1065" s="466">
        <v>700</v>
      </c>
      <c r="J1065" s="471">
        <v>0.99</v>
      </c>
      <c r="K1065" s="469">
        <v>1</v>
      </c>
      <c r="L1065" s="384">
        <v>4</v>
      </c>
      <c r="M1065" s="385" t="s">
        <v>8850</v>
      </c>
      <c r="N1065" s="382" t="s">
        <v>9798</v>
      </c>
      <c r="O1065" s="386">
        <v>700</v>
      </c>
      <c r="P1065" s="387"/>
      <c r="Q1065" s="387"/>
      <c r="R1065" s="387"/>
      <c r="S1065" s="387"/>
      <c r="T1065" s="387"/>
      <c r="U1065" s="387"/>
      <c r="V1065" s="387"/>
      <c r="W1065" s="387"/>
      <c r="X1065" s="387"/>
      <c r="Y1065" s="387"/>
      <c r="Z1065" s="387"/>
      <c r="AA1065" s="387"/>
      <c r="AB1065" s="387"/>
      <c r="AC1065" s="387"/>
      <c r="AD1065" s="387"/>
    </row>
    <row r="1066" spans="1:30" ht="16.2" thickBot="1" x14ac:dyDescent="0.35">
      <c r="A1066" s="351" t="s">
        <v>8851</v>
      </c>
      <c r="B1066" s="407" t="s">
        <v>1101</v>
      </c>
      <c r="C1066" s="365" t="s">
        <v>6130</v>
      </c>
      <c r="D1066" s="366" t="s">
        <v>6126</v>
      </c>
      <c r="E1066" s="394" t="s">
        <v>4139</v>
      </c>
      <c r="F1066" s="394" t="s">
        <v>7230</v>
      </c>
      <c r="G1066" s="394" t="s">
        <v>7234</v>
      </c>
      <c r="H1066" s="394" t="s">
        <v>7232</v>
      </c>
      <c r="I1066" s="466">
        <v>300</v>
      </c>
      <c r="J1066" s="471">
        <v>0.49</v>
      </c>
      <c r="K1066" s="469">
        <v>2</v>
      </c>
      <c r="L1066" s="384">
        <v>4</v>
      </c>
      <c r="M1066" s="385" t="s">
        <v>8852</v>
      </c>
      <c r="N1066" s="382" t="s">
        <v>9790</v>
      </c>
      <c r="O1066" s="386">
        <v>600</v>
      </c>
      <c r="P1066" s="387"/>
      <c r="Q1066" s="387"/>
      <c r="R1066" s="387"/>
      <c r="S1066" s="387"/>
      <c r="T1066" s="387"/>
      <c r="U1066" s="387"/>
      <c r="V1066" s="387"/>
      <c r="W1066" s="387"/>
      <c r="X1066" s="387"/>
      <c r="Y1066" s="387"/>
      <c r="Z1066" s="387"/>
      <c r="AA1066" s="387"/>
      <c r="AB1066" s="387"/>
      <c r="AC1066" s="387"/>
      <c r="AD1066" s="387"/>
    </row>
    <row r="1067" spans="1:30" ht="16.2" thickBot="1" x14ac:dyDescent="0.35">
      <c r="A1067" s="351" t="s">
        <v>8853</v>
      </c>
      <c r="B1067" s="427" t="s">
        <v>1102</v>
      </c>
      <c r="C1067" s="365" t="s">
        <v>6130</v>
      </c>
      <c r="D1067" s="366" t="s">
        <v>6126</v>
      </c>
      <c r="E1067" s="394" t="s">
        <v>4139</v>
      </c>
      <c r="F1067" s="394" t="s">
        <v>7230</v>
      </c>
      <c r="G1067" s="394" t="s">
        <v>7234</v>
      </c>
      <c r="H1067" s="394" t="s">
        <v>7232</v>
      </c>
      <c r="I1067" s="466">
        <v>300</v>
      </c>
      <c r="J1067" s="471">
        <v>0.49</v>
      </c>
      <c r="K1067" s="469">
        <v>2</v>
      </c>
      <c r="L1067" s="384">
        <v>4</v>
      </c>
      <c r="M1067" s="385" t="s">
        <v>8854</v>
      </c>
      <c r="N1067" s="382" t="s">
        <v>9790</v>
      </c>
      <c r="O1067" s="386">
        <v>600</v>
      </c>
      <c r="P1067" s="387"/>
      <c r="Q1067" s="387"/>
      <c r="R1067" s="387"/>
      <c r="S1067" s="387"/>
      <c r="T1067" s="387"/>
      <c r="U1067" s="387"/>
      <c r="V1067" s="387"/>
      <c r="W1067" s="387"/>
      <c r="X1067" s="387"/>
      <c r="Y1067" s="387"/>
      <c r="Z1067" s="387"/>
      <c r="AA1067" s="387"/>
      <c r="AB1067" s="387"/>
      <c r="AC1067" s="387"/>
      <c r="AD1067" s="387"/>
    </row>
    <row r="1068" spans="1:30" ht="16.2" thickBot="1" x14ac:dyDescent="0.35">
      <c r="A1068" s="351" t="s">
        <v>8855</v>
      </c>
      <c r="B1068" s="431" t="s">
        <v>6069</v>
      </c>
      <c r="C1068" s="365" t="s">
        <v>6130</v>
      </c>
      <c r="D1068" s="366" t="s">
        <v>6126</v>
      </c>
      <c r="E1068" s="394" t="s">
        <v>4139</v>
      </c>
      <c r="F1068" s="394" t="s">
        <v>7230</v>
      </c>
      <c r="G1068" s="394" t="s">
        <v>7234</v>
      </c>
      <c r="H1068" s="394" t="s">
        <v>7232</v>
      </c>
      <c r="I1068" s="466">
        <v>300</v>
      </c>
      <c r="J1068" s="471">
        <v>0.49</v>
      </c>
      <c r="K1068" s="469">
        <v>1</v>
      </c>
      <c r="L1068" s="384">
        <v>4</v>
      </c>
      <c r="M1068" s="385" t="s">
        <v>8856</v>
      </c>
      <c r="N1068" s="382" t="s">
        <v>9783</v>
      </c>
      <c r="O1068" s="386">
        <v>300</v>
      </c>
      <c r="P1068" s="387"/>
      <c r="Q1068" s="387"/>
      <c r="R1068" s="387"/>
      <c r="S1068" s="387"/>
      <c r="T1068" s="387"/>
      <c r="U1068" s="387"/>
      <c r="V1068" s="387"/>
      <c r="W1068" s="387"/>
      <c r="X1068" s="387"/>
      <c r="Y1068" s="387"/>
      <c r="Z1068" s="387"/>
      <c r="AA1068" s="387"/>
      <c r="AB1068" s="387"/>
      <c r="AC1068" s="387"/>
      <c r="AD1068" s="387"/>
    </row>
    <row r="1069" spans="1:30" ht="16.2" thickBot="1" x14ac:dyDescent="0.35">
      <c r="A1069" s="351" t="s">
        <v>8857</v>
      </c>
      <c r="B1069" s="431" t="s">
        <v>6069</v>
      </c>
      <c r="C1069" s="365" t="s">
        <v>6130</v>
      </c>
      <c r="D1069" s="366" t="s">
        <v>6126</v>
      </c>
      <c r="E1069" s="394" t="s">
        <v>4139</v>
      </c>
      <c r="F1069" s="394" t="s">
        <v>7230</v>
      </c>
      <c r="G1069" s="394" t="s">
        <v>7234</v>
      </c>
      <c r="H1069" s="394" t="s">
        <v>7232</v>
      </c>
      <c r="I1069" s="466">
        <v>300</v>
      </c>
      <c r="J1069" s="471">
        <v>0.49</v>
      </c>
      <c r="K1069" s="469">
        <v>1</v>
      </c>
      <c r="L1069" s="384">
        <v>4</v>
      </c>
      <c r="M1069" s="385" t="s">
        <v>8858</v>
      </c>
      <c r="N1069" s="382" t="s">
        <v>9783</v>
      </c>
      <c r="O1069" s="386">
        <v>300</v>
      </c>
      <c r="P1069" s="387"/>
      <c r="Q1069" s="387"/>
      <c r="R1069" s="387"/>
      <c r="S1069" s="387"/>
      <c r="T1069" s="387"/>
      <c r="U1069" s="387"/>
      <c r="V1069" s="387"/>
      <c r="W1069" s="387"/>
      <c r="X1069" s="387"/>
      <c r="Y1069" s="387"/>
      <c r="Z1069" s="387"/>
      <c r="AA1069" s="387"/>
      <c r="AB1069" s="387"/>
      <c r="AC1069" s="387"/>
      <c r="AD1069" s="387"/>
    </row>
    <row r="1070" spans="1:30" ht="16.2" thickBot="1" x14ac:dyDescent="0.35">
      <c r="A1070" s="351" t="s">
        <v>8859</v>
      </c>
      <c r="B1070" s="425" t="s">
        <v>1108</v>
      </c>
      <c r="C1070" s="365" t="s">
        <v>6130</v>
      </c>
      <c r="D1070" s="366" t="s">
        <v>6126</v>
      </c>
      <c r="E1070" s="394" t="s">
        <v>4139</v>
      </c>
      <c r="F1070" s="394" t="s">
        <v>7230</v>
      </c>
      <c r="G1070" s="394" t="s">
        <v>7234</v>
      </c>
      <c r="H1070" s="394" t="s">
        <v>7232</v>
      </c>
      <c r="I1070" s="466">
        <v>300</v>
      </c>
      <c r="J1070" s="471">
        <v>0.49</v>
      </c>
      <c r="K1070" s="469">
        <v>1</v>
      </c>
      <c r="L1070" s="384">
        <v>4</v>
      </c>
      <c r="M1070" s="385" t="s">
        <v>8860</v>
      </c>
      <c r="N1070" s="382" t="s">
        <v>9783</v>
      </c>
      <c r="O1070" s="386">
        <v>300</v>
      </c>
      <c r="P1070" s="387"/>
      <c r="Q1070" s="387"/>
      <c r="R1070" s="387"/>
      <c r="S1070" s="387"/>
      <c r="T1070" s="387"/>
      <c r="U1070" s="387"/>
      <c r="V1070" s="387"/>
      <c r="W1070" s="387"/>
      <c r="X1070" s="387"/>
      <c r="Y1070" s="387"/>
      <c r="Z1070" s="387"/>
      <c r="AA1070" s="387"/>
      <c r="AB1070" s="387"/>
      <c r="AC1070" s="387"/>
      <c r="AD1070" s="387"/>
    </row>
    <row r="1071" spans="1:30" ht="16.2" thickBot="1" x14ac:dyDescent="0.35">
      <c r="A1071" s="351" t="s">
        <v>8861</v>
      </c>
      <c r="B1071" s="345" t="s">
        <v>6879</v>
      </c>
      <c r="C1071" s="365" t="s">
        <v>6130</v>
      </c>
      <c r="D1071" s="366" t="s">
        <v>6126</v>
      </c>
      <c r="E1071" s="394" t="s">
        <v>4139</v>
      </c>
      <c r="F1071" s="394" t="s">
        <v>7230</v>
      </c>
      <c r="G1071" s="394" t="s">
        <v>7233</v>
      </c>
      <c r="H1071" s="394" t="s">
        <v>7232</v>
      </c>
      <c r="I1071" s="466">
        <v>300</v>
      </c>
      <c r="J1071" s="471">
        <v>0.49</v>
      </c>
      <c r="K1071" s="469">
        <v>1</v>
      </c>
      <c r="L1071" s="384">
        <v>4</v>
      </c>
      <c r="M1071" s="385" t="s">
        <v>8862</v>
      </c>
      <c r="N1071" s="382" t="s">
        <v>9783</v>
      </c>
      <c r="O1071" s="386">
        <v>300</v>
      </c>
      <c r="P1071" s="387"/>
      <c r="Q1071" s="387"/>
      <c r="R1071" s="387"/>
      <c r="S1071" s="387"/>
      <c r="T1071" s="387"/>
      <c r="U1071" s="387"/>
      <c r="V1071" s="387"/>
      <c r="W1071" s="387"/>
      <c r="X1071" s="387"/>
      <c r="Y1071" s="387"/>
      <c r="Z1071" s="387"/>
      <c r="AA1071" s="387"/>
      <c r="AB1071" s="387"/>
      <c r="AC1071" s="387"/>
      <c r="AD1071" s="387"/>
    </row>
    <row r="1072" spans="1:30" ht="16.2" thickBot="1" x14ac:dyDescent="0.35">
      <c r="A1072" s="351" t="s">
        <v>8863</v>
      </c>
      <c r="B1072" s="398" t="s">
        <v>6082</v>
      </c>
      <c r="C1072" s="365" t="s">
        <v>6130</v>
      </c>
      <c r="D1072" s="366" t="s">
        <v>6126</v>
      </c>
      <c r="E1072" s="394" t="s">
        <v>4139</v>
      </c>
      <c r="F1072" s="394" t="s">
        <v>7230</v>
      </c>
      <c r="G1072" s="394" t="s">
        <v>7234</v>
      </c>
      <c r="H1072" s="394" t="s">
        <v>7232</v>
      </c>
      <c r="I1072" s="466">
        <v>500</v>
      </c>
      <c r="J1072" s="471">
        <v>0.75</v>
      </c>
      <c r="K1072" s="469">
        <v>2</v>
      </c>
      <c r="L1072" s="384">
        <v>4</v>
      </c>
      <c r="M1072" s="385" t="s">
        <v>8864</v>
      </c>
      <c r="N1072" s="382" t="s">
        <v>9782</v>
      </c>
      <c r="O1072" s="383">
        <v>1</v>
      </c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  <c r="AA1072" s="387"/>
      <c r="AB1072" s="387"/>
      <c r="AC1072" s="387"/>
      <c r="AD1072" s="387"/>
    </row>
    <row r="1073" spans="1:30" ht="16.2" thickBot="1" x14ac:dyDescent="0.35">
      <c r="A1073" s="351" t="s">
        <v>8865</v>
      </c>
      <c r="B1073" s="428" t="s">
        <v>6891</v>
      </c>
      <c r="C1073" s="365" t="s">
        <v>6130</v>
      </c>
      <c r="D1073" s="366" t="s">
        <v>6126</v>
      </c>
      <c r="E1073" s="394" t="s">
        <v>4139</v>
      </c>
      <c r="F1073" s="394" t="s">
        <v>7230</v>
      </c>
      <c r="G1073" s="394" t="s">
        <v>7233</v>
      </c>
      <c r="H1073" s="394" t="s">
        <v>7232</v>
      </c>
      <c r="I1073" s="466">
        <v>300</v>
      </c>
      <c r="J1073" s="471">
        <v>0.49</v>
      </c>
      <c r="K1073" s="469">
        <v>2</v>
      </c>
      <c r="L1073" s="384">
        <v>4</v>
      </c>
      <c r="M1073" s="385" t="s">
        <v>8866</v>
      </c>
      <c r="N1073" s="382" t="s">
        <v>9790</v>
      </c>
      <c r="O1073" s="386">
        <v>600</v>
      </c>
      <c r="P1073" s="387"/>
      <c r="Q1073" s="387"/>
      <c r="R1073" s="387"/>
      <c r="S1073" s="387"/>
      <c r="T1073" s="387"/>
      <c r="U1073" s="387"/>
      <c r="V1073" s="387"/>
      <c r="W1073" s="387"/>
      <c r="X1073" s="387"/>
      <c r="Y1073" s="387"/>
      <c r="Z1073" s="387"/>
      <c r="AA1073" s="387"/>
      <c r="AB1073" s="387"/>
      <c r="AC1073" s="387"/>
      <c r="AD1073" s="387"/>
    </row>
    <row r="1074" spans="1:30" ht="16.2" thickBot="1" x14ac:dyDescent="0.35">
      <c r="A1074" s="351" t="s">
        <v>8867</v>
      </c>
      <c r="B1074" s="393" t="s">
        <v>6067</v>
      </c>
      <c r="C1074" s="365" t="s">
        <v>6130</v>
      </c>
      <c r="D1074" s="366" t="s">
        <v>6126</v>
      </c>
      <c r="E1074" s="394" t="s">
        <v>4139</v>
      </c>
      <c r="F1074" s="394" t="s">
        <v>7230</v>
      </c>
      <c r="G1074" s="394" t="s">
        <v>7234</v>
      </c>
      <c r="H1074" s="394" t="s">
        <v>7232</v>
      </c>
      <c r="I1074" s="466">
        <v>300</v>
      </c>
      <c r="J1074" s="471">
        <v>0.49</v>
      </c>
      <c r="K1074" s="469">
        <v>2</v>
      </c>
      <c r="L1074" s="384">
        <v>4</v>
      </c>
      <c r="M1074" s="385" t="s">
        <v>8868</v>
      </c>
      <c r="N1074" s="382" t="s">
        <v>9790</v>
      </c>
      <c r="O1074" s="386">
        <v>600</v>
      </c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  <c r="AA1074" s="387"/>
      <c r="AB1074" s="387"/>
      <c r="AC1074" s="387"/>
      <c r="AD1074" s="387"/>
    </row>
    <row r="1075" spans="1:30" ht="16.2" thickBot="1" x14ac:dyDescent="0.35">
      <c r="A1075" s="351" t="s">
        <v>8869</v>
      </c>
      <c r="B1075" s="365" t="s">
        <v>6097</v>
      </c>
      <c r="C1075" s="365" t="s">
        <v>6130</v>
      </c>
      <c r="D1075" s="366" t="s">
        <v>6126</v>
      </c>
      <c r="E1075" s="394" t="s">
        <v>4139</v>
      </c>
      <c r="F1075" s="394" t="s">
        <v>7230</v>
      </c>
      <c r="G1075" s="394" t="s">
        <v>7233</v>
      </c>
      <c r="H1075" s="394" t="s">
        <v>7232</v>
      </c>
      <c r="I1075" s="466">
        <v>300</v>
      </c>
      <c r="J1075" s="471">
        <v>0.49</v>
      </c>
      <c r="K1075" s="469">
        <v>1</v>
      </c>
      <c r="L1075" s="384">
        <v>4</v>
      </c>
      <c r="M1075" s="385" t="s">
        <v>8870</v>
      </c>
      <c r="N1075" s="382" t="s">
        <v>9783</v>
      </c>
      <c r="O1075" s="386">
        <v>300</v>
      </c>
      <c r="P1075" s="387"/>
      <c r="Q1075" s="387"/>
      <c r="R1075" s="387"/>
      <c r="S1075" s="387"/>
      <c r="T1075" s="387"/>
      <c r="U1075" s="387"/>
      <c r="V1075" s="387"/>
      <c r="W1075" s="387"/>
      <c r="X1075" s="387"/>
      <c r="Y1075" s="387"/>
      <c r="Z1075" s="387"/>
      <c r="AA1075" s="387"/>
      <c r="AB1075" s="387"/>
      <c r="AC1075" s="387"/>
      <c r="AD1075" s="387"/>
    </row>
    <row r="1076" spans="1:30" ht="16.2" thickBot="1" x14ac:dyDescent="0.35">
      <c r="A1076" s="351" t="s">
        <v>8869</v>
      </c>
      <c r="B1076" s="365" t="s">
        <v>6097</v>
      </c>
      <c r="C1076" s="365" t="s">
        <v>6130</v>
      </c>
      <c r="D1076" s="366" t="s">
        <v>6126</v>
      </c>
      <c r="E1076" s="394" t="s">
        <v>4139</v>
      </c>
      <c r="F1076" s="394" t="s">
        <v>7230</v>
      </c>
      <c r="G1076" s="394" t="s">
        <v>7234</v>
      </c>
      <c r="H1076" s="394" t="s">
        <v>7232</v>
      </c>
      <c r="I1076" s="466">
        <v>300</v>
      </c>
      <c r="J1076" s="471">
        <v>0.49</v>
      </c>
      <c r="K1076" s="469">
        <v>1</v>
      </c>
      <c r="L1076" s="384">
        <v>4</v>
      </c>
      <c r="M1076" s="385" t="s">
        <v>8870</v>
      </c>
      <c r="N1076" s="382" t="s">
        <v>9783</v>
      </c>
      <c r="O1076" s="386">
        <v>300</v>
      </c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  <c r="AA1076" s="387"/>
      <c r="AB1076" s="387"/>
      <c r="AC1076" s="387"/>
      <c r="AD1076" s="387"/>
    </row>
    <row r="1077" spans="1:30" ht="16.2" thickBot="1" x14ac:dyDescent="0.35">
      <c r="A1077" s="351" t="s">
        <v>8871</v>
      </c>
      <c r="B1077" s="414" t="s">
        <v>1119</v>
      </c>
      <c r="C1077" s="365" t="s">
        <v>6130</v>
      </c>
      <c r="D1077" s="366" t="s">
        <v>6126</v>
      </c>
      <c r="E1077" s="394" t="s">
        <v>4139</v>
      </c>
      <c r="F1077" s="394" t="s">
        <v>7230</v>
      </c>
      <c r="G1077" s="394" t="s">
        <v>7233</v>
      </c>
      <c r="H1077" s="394" t="s">
        <v>7232</v>
      </c>
      <c r="I1077" s="466">
        <v>300</v>
      </c>
      <c r="J1077" s="471">
        <v>0.49</v>
      </c>
      <c r="K1077" s="469">
        <v>2</v>
      </c>
      <c r="L1077" s="384">
        <v>4</v>
      </c>
      <c r="M1077" s="385" t="s">
        <v>8872</v>
      </c>
      <c r="N1077" s="382" t="s">
        <v>9790</v>
      </c>
      <c r="O1077" s="386">
        <v>600</v>
      </c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  <c r="AA1077" s="387"/>
      <c r="AB1077" s="387"/>
      <c r="AC1077" s="387"/>
      <c r="AD1077" s="387"/>
    </row>
    <row r="1078" spans="1:30" ht="16.2" thickBot="1" x14ac:dyDescent="0.35">
      <c r="A1078" s="351" t="s">
        <v>8873</v>
      </c>
      <c r="B1078" s="399" t="s">
        <v>1123</v>
      </c>
      <c r="C1078" s="365" t="s">
        <v>6130</v>
      </c>
      <c r="D1078" s="366" t="s">
        <v>6126</v>
      </c>
      <c r="E1078" s="394" t="s">
        <v>4139</v>
      </c>
      <c r="F1078" s="394" t="s">
        <v>7230</v>
      </c>
      <c r="G1078" s="394" t="s">
        <v>7233</v>
      </c>
      <c r="H1078" s="394" t="s">
        <v>7232</v>
      </c>
      <c r="I1078" s="466">
        <v>300</v>
      </c>
      <c r="J1078" s="471">
        <v>0.49</v>
      </c>
      <c r="K1078" s="469">
        <v>4</v>
      </c>
      <c r="L1078" s="384">
        <v>4</v>
      </c>
      <c r="M1078" s="385" t="s">
        <v>8874</v>
      </c>
      <c r="N1078" s="382" t="s">
        <v>9787</v>
      </c>
      <c r="O1078" s="383">
        <v>1.2</v>
      </c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  <c r="AA1078" s="387"/>
      <c r="AB1078" s="387"/>
      <c r="AC1078" s="387"/>
      <c r="AD1078" s="387"/>
    </row>
    <row r="1079" spans="1:30" ht="16.2" thickBot="1" x14ac:dyDescent="0.35">
      <c r="A1079" s="351" t="s">
        <v>8873</v>
      </c>
      <c r="B1079" s="399" t="s">
        <v>1123</v>
      </c>
      <c r="C1079" s="365" t="s">
        <v>6130</v>
      </c>
      <c r="D1079" s="366" t="s">
        <v>6126</v>
      </c>
      <c r="E1079" s="394" t="s">
        <v>4139</v>
      </c>
      <c r="F1079" s="394" t="s">
        <v>7230</v>
      </c>
      <c r="G1079" s="394" t="s">
        <v>7234</v>
      </c>
      <c r="H1079" s="394" t="s">
        <v>7232</v>
      </c>
      <c r="I1079" s="466">
        <v>300</v>
      </c>
      <c r="J1079" s="471">
        <v>0.49</v>
      </c>
      <c r="K1079" s="469">
        <v>1</v>
      </c>
      <c r="L1079" s="384">
        <v>4</v>
      </c>
      <c r="M1079" s="385" t="s">
        <v>9629</v>
      </c>
      <c r="N1079" s="382" t="s">
        <v>9783</v>
      </c>
      <c r="O1079" s="386">
        <v>300</v>
      </c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  <c r="AA1079" s="387"/>
      <c r="AB1079" s="387"/>
      <c r="AC1079" s="387"/>
      <c r="AD1079" s="387"/>
    </row>
    <row r="1080" spans="1:30" ht="16.2" thickBot="1" x14ac:dyDescent="0.35">
      <c r="A1080" s="351" t="s">
        <v>8875</v>
      </c>
      <c r="B1080" s="399" t="s">
        <v>1123</v>
      </c>
      <c r="C1080" s="365" t="s">
        <v>6130</v>
      </c>
      <c r="D1080" s="366" t="s">
        <v>6126</v>
      </c>
      <c r="E1080" s="394" t="s">
        <v>4139</v>
      </c>
      <c r="F1080" s="394" t="s">
        <v>7230</v>
      </c>
      <c r="G1080" s="394" t="s">
        <v>7233</v>
      </c>
      <c r="H1080" s="394" t="s">
        <v>7232</v>
      </c>
      <c r="I1080" s="466">
        <v>300</v>
      </c>
      <c r="J1080" s="471">
        <v>0.49</v>
      </c>
      <c r="K1080" s="469">
        <v>3</v>
      </c>
      <c r="L1080" s="384">
        <v>4</v>
      </c>
      <c r="M1080" s="385" t="s">
        <v>9630</v>
      </c>
      <c r="N1080" s="382" t="s">
        <v>9784</v>
      </c>
      <c r="O1080" s="386">
        <v>900</v>
      </c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  <c r="AA1080" s="387"/>
      <c r="AB1080" s="387"/>
      <c r="AC1080" s="387"/>
      <c r="AD1080" s="387"/>
    </row>
    <row r="1081" spans="1:30" ht="16.2" thickBot="1" x14ac:dyDescent="0.35">
      <c r="A1081" s="351" t="s">
        <v>8877</v>
      </c>
      <c r="B1081" s="365" t="s">
        <v>6982</v>
      </c>
      <c r="C1081" s="365" t="s">
        <v>6130</v>
      </c>
      <c r="D1081" s="366" t="s">
        <v>6126</v>
      </c>
      <c r="E1081" s="394" t="s">
        <v>4139</v>
      </c>
      <c r="F1081" s="394" t="s">
        <v>7230</v>
      </c>
      <c r="G1081" s="394" t="s">
        <v>7234</v>
      </c>
      <c r="H1081" s="394" t="s">
        <v>7232</v>
      </c>
      <c r="I1081" s="466">
        <v>300</v>
      </c>
      <c r="J1081" s="471">
        <v>0.49</v>
      </c>
      <c r="K1081" s="469">
        <v>1</v>
      </c>
      <c r="L1081" s="384">
        <v>4</v>
      </c>
      <c r="M1081" s="385" t="s">
        <v>8878</v>
      </c>
      <c r="N1081" s="382" t="s">
        <v>9783</v>
      </c>
      <c r="O1081" s="386">
        <v>300</v>
      </c>
      <c r="P1081" s="387"/>
      <c r="Q1081" s="387"/>
      <c r="R1081" s="387"/>
      <c r="S1081" s="387"/>
      <c r="T1081" s="387"/>
      <c r="U1081" s="387"/>
      <c r="V1081" s="387"/>
      <c r="W1081" s="387"/>
      <c r="X1081" s="387"/>
      <c r="Y1081" s="387"/>
      <c r="Z1081" s="387"/>
      <c r="AA1081" s="387"/>
      <c r="AB1081" s="387"/>
      <c r="AC1081" s="387"/>
      <c r="AD1081" s="387"/>
    </row>
    <row r="1082" spans="1:30" ht="16.2" thickBot="1" x14ac:dyDescent="0.35">
      <c r="A1082" s="351" t="s">
        <v>8879</v>
      </c>
      <c r="B1082" s="424" t="s">
        <v>6096</v>
      </c>
      <c r="C1082" s="365" t="s">
        <v>6130</v>
      </c>
      <c r="D1082" s="366" t="s">
        <v>6126</v>
      </c>
      <c r="E1082" s="394" t="s">
        <v>4139</v>
      </c>
      <c r="F1082" s="394" t="s">
        <v>7230</v>
      </c>
      <c r="G1082" s="394" t="s">
        <v>7233</v>
      </c>
      <c r="H1082" s="394" t="s">
        <v>7232</v>
      </c>
      <c r="I1082" s="466">
        <v>300</v>
      </c>
      <c r="J1082" s="471">
        <v>0.49</v>
      </c>
      <c r="K1082" s="469">
        <v>1</v>
      </c>
      <c r="L1082" s="384">
        <v>4</v>
      </c>
      <c r="M1082" s="385" t="s">
        <v>8880</v>
      </c>
      <c r="N1082" s="382" t="s">
        <v>9783</v>
      </c>
      <c r="O1082" s="386">
        <v>300</v>
      </c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  <c r="AA1082" s="387"/>
      <c r="AB1082" s="387"/>
      <c r="AC1082" s="387"/>
      <c r="AD1082" s="387"/>
    </row>
    <row r="1083" spans="1:30" ht="16.2" thickBot="1" x14ac:dyDescent="0.35">
      <c r="A1083" s="351" t="s">
        <v>8881</v>
      </c>
      <c r="B1083" s="424" t="s">
        <v>6096</v>
      </c>
      <c r="C1083" s="365" t="s">
        <v>6130</v>
      </c>
      <c r="D1083" s="366" t="s">
        <v>6126</v>
      </c>
      <c r="E1083" s="394" t="s">
        <v>4139</v>
      </c>
      <c r="F1083" s="394" t="s">
        <v>7230</v>
      </c>
      <c r="G1083" s="394" t="s">
        <v>7233</v>
      </c>
      <c r="H1083" s="394" t="s">
        <v>7232</v>
      </c>
      <c r="I1083" s="466">
        <v>300</v>
      </c>
      <c r="J1083" s="471">
        <v>0.49</v>
      </c>
      <c r="K1083" s="469">
        <v>8</v>
      </c>
      <c r="L1083" s="384">
        <v>4</v>
      </c>
      <c r="M1083" s="385" t="s">
        <v>8882</v>
      </c>
      <c r="N1083" s="382" t="s">
        <v>9814</v>
      </c>
      <c r="O1083" s="383">
        <v>2.4</v>
      </c>
      <c r="P1083" s="387"/>
      <c r="Q1083" s="387"/>
      <c r="R1083" s="387"/>
      <c r="S1083" s="387"/>
      <c r="T1083" s="387"/>
      <c r="U1083" s="387"/>
      <c r="V1083" s="387"/>
      <c r="W1083" s="387"/>
      <c r="X1083" s="387"/>
      <c r="Y1083" s="387"/>
      <c r="Z1083" s="387"/>
      <c r="AA1083" s="387"/>
      <c r="AB1083" s="387"/>
      <c r="AC1083" s="387"/>
      <c r="AD1083" s="387"/>
    </row>
    <row r="1084" spans="1:30" ht="16.2" thickBot="1" x14ac:dyDescent="0.35">
      <c r="A1084" s="351" t="s">
        <v>8883</v>
      </c>
      <c r="B1084" s="424" t="s">
        <v>6096</v>
      </c>
      <c r="C1084" s="365" t="s">
        <v>6130</v>
      </c>
      <c r="D1084" s="366" t="s">
        <v>6126</v>
      </c>
      <c r="E1084" s="394" t="s">
        <v>4139</v>
      </c>
      <c r="F1084" s="394" t="s">
        <v>7230</v>
      </c>
      <c r="G1084" s="394" t="s">
        <v>7233</v>
      </c>
      <c r="H1084" s="394" t="s">
        <v>7232</v>
      </c>
      <c r="I1084" s="466">
        <v>300</v>
      </c>
      <c r="J1084" s="471">
        <v>0.49</v>
      </c>
      <c r="K1084" s="469">
        <v>1</v>
      </c>
      <c r="L1084" s="384">
        <v>4</v>
      </c>
      <c r="M1084" s="385" t="s">
        <v>8884</v>
      </c>
      <c r="N1084" s="382" t="s">
        <v>9783</v>
      </c>
      <c r="O1084" s="386">
        <v>300</v>
      </c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  <c r="AA1084" s="387"/>
      <c r="AB1084" s="387"/>
      <c r="AC1084" s="387"/>
      <c r="AD1084" s="387"/>
    </row>
    <row r="1085" spans="1:30" ht="16.2" thickBot="1" x14ac:dyDescent="0.35">
      <c r="A1085" s="351" t="s">
        <v>2160</v>
      </c>
      <c r="B1085" s="416" t="s">
        <v>6064</v>
      </c>
      <c r="C1085" s="365" t="s">
        <v>6130</v>
      </c>
      <c r="D1085" s="366" t="s">
        <v>6126</v>
      </c>
      <c r="E1085" s="394" t="s">
        <v>4139</v>
      </c>
      <c r="F1085" s="394" t="s">
        <v>7230</v>
      </c>
      <c r="G1085" s="394" t="s">
        <v>7233</v>
      </c>
      <c r="H1085" s="394" t="s">
        <v>7232</v>
      </c>
      <c r="I1085" s="466">
        <v>300</v>
      </c>
      <c r="J1085" s="471">
        <v>0.49</v>
      </c>
      <c r="K1085" s="469">
        <v>2</v>
      </c>
      <c r="L1085" s="384">
        <v>4</v>
      </c>
      <c r="M1085" s="385" t="s">
        <v>8885</v>
      </c>
      <c r="N1085" s="382" t="s">
        <v>9790</v>
      </c>
      <c r="O1085" s="386">
        <v>600</v>
      </c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  <c r="AA1085" s="387"/>
      <c r="AB1085" s="387"/>
      <c r="AC1085" s="387"/>
      <c r="AD1085" s="387"/>
    </row>
    <row r="1086" spans="1:30" ht="16.2" thickBot="1" x14ac:dyDescent="0.35">
      <c r="A1086" s="351" t="s">
        <v>8886</v>
      </c>
      <c r="B1086" s="416" t="s">
        <v>6064</v>
      </c>
      <c r="C1086" s="365" t="s">
        <v>6130</v>
      </c>
      <c r="D1086" s="366" t="s">
        <v>6126</v>
      </c>
      <c r="E1086" s="394" t="s">
        <v>4139</v>
      </c>
      <c r="F1086" s="394" t="s">
        <v>7230</v>
      </c>
      <c r="G1086" s="394" t="s">
        <v>7233</v>
      </c>
      <c r="H1086" s="394" t="s">
        <v>7232</v>
      </c>
      <c r="I1086" s="466">
        <v>300</v>
      </c>
      <c r="J1086" s="471">
        <v>0.49</v>
      </c>
      <c r="K1086" s="469">
        <v>2</v>
      </c>
      <c r="L1086" s="384">
        <v>4</v>
      </c>
      <c r="M1086" s="385" t="s">
        <v>8887</v>
      </c>
      <c r="N1086" s="382" t="s">
        <v>9790</v>
      </c>
      <c r="O1086" s="386">
        <v>600</v>
      </c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  <c r="AA1086" s="387"/>
      <c r="AB1086" s="387"/>
      <c r="AC1086" s="387"/>
      <c r="AD1086" s="387"/>
    </row>
    <row r="1087" spans="1:30" ht="16.2" thickBot="1" x14ac:dyDescent="0.35">
      <c r="A1087" s="351" t="s">
        <v>8888</v>
      </c>
      <c r="B1087" s="416" t="s">
        <v>6064</v>
      </c>
      <c r="C1087" s="365" t="s">
        <v>6130</v>
      </c>
      <c r="D1087" s="366" t="s">
        <v>6126</v>
      </c>
      <c r="E1087" s="394" t="s">
        <v>4139</v>
      </c>
      <c r="F1087" s="394" t="s">
        <v>7230</v>
      </c>
      <c r="G1087" s="394" t="s">
        <v>7233</v>
      </c>
      <c r="H1087" s="394" t="s">
        <v>7232</v>
      </c>
      <c r="I1087" s="466">
        <v>300</v>
      </c>
      <c r="J1087" s="471">
        <v>0.49</v>
      </c>
      <c r="K1087" s="469">
        <v>1</v>
      </c>
      <c r="L1087" s="384">
        <v>4</v>
      </c>
      <c r="M1087" s="385" t="s">
        <v>8889</v>
      </c>
      <c r="N1087" s="382" t="s">
        <v>9783</v>
      </c>
      <c r="O1087" s="386">
        <v>300</v>
      </c>
      <c r="P1087" s="387"/>
      <c r="Q1087" s="387"/>
      <c r="R1087" s="387"/>
      <c r="S1087" s="387"/>
      <c r="T1087" s="387"/>
      <c r="U1087" s="387"/>
      <c r="V1087" s="387"/>
      <c r="W1087" s="387"/>
      <c r="X1087" s="387"/>
      <c r="Y1087" s="387"/>
      <c r="Z1087" s="387"/>
      <c r="AA1087" s="387"/>
      <c r="AB1087" s="387"/>
      <c r="AC1087" s="387"/>
      <c r="AD1087" s="387"/>
    </row>
    <row r="1088" spans="1:30" ht="16.2" thickBot="1" x14ac:dyDescent="0.35">
      <c r="A1088" s="351" t="s">
        <v>8890</v>
      </c>
      <c r="B1088" s="430" t="s">
        <v>6071</v>
      </c>
      <c r="C1088" s="365" t="s">
        <v>6130</v>
      </c>
      <c r="D1088" s="366" t="s">
        <v>6126</v>
      </c>
      <c r="E1088" s="394" t="s">
        <v>4139</v>
      </c>
      <c r="F1088" s="394" t="s">
        <v>7230</v>
      </c>
      <c r="G1088" s="394" t="s">
        <v>7233</v>
      </c>
      <c r="H1088" s="394" t="s">
        <v>7232</v>
      </c>
      <c r="I1088" s="466">
        <v>300</v>
      </c>
      <c r="J1088" s="471">
        <v>0.49</v>
      </c>
      <c r="K1088" s="469">
        <v>1</v>
      </c>
      <c r="L1088" s="384">
        <v>4</v>
      </c>
      <c r="M1088" s="385" t="s">
        <v>8891</v>
      </c>
      <c r="N1088" s="382" t="s">
        <v>9783</v>
      </c>
      <c r="O1088" s="386">
        <v>300</v>
      </c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  <c r="AA1088" s="387"/>
      <c r="AB1088" s="387"/>
      <c r="AC1088" s="387"/>
      <c r="AD1088" s="387"/>
    </row>
    <row r="1089" spans="1:30" ht="16.2" thickBot="1" x14ac:dyDescent="0.35">
      <c r="A1089" s="351" t="s">
        <v>8892</v>
      </c>
      <c r="B1089" s="396" t="s">
        <v>6058</v>
      </c>
      <c r="C1089" s="365" t="s">
        <v>6130</v>
      </c>
      <c r="D1089" s="366" t="s">
        <v>6126</v>
      </c>
      <c r="E1089" s="394" t="s">
        <v>4139</v>
      </c>
      <c r="F1089" s="394" t="s">
        <v>7235</v>
      </c>
      <c r="G1089" s="394" t="s">
        <v>7234</v>
      </c>
      <c r="H1089" s="394" t="s">
        <v>7232</v>
      </c>
      <c r="I1089" s="466">
        <v>300</v>
      </c>
      <c r="J1089" s="471">
        <v>0.49</v>
      </c>
      <c r="K1089" s="469">
        <v>1</v>
      </c>
      <c r="L1089" s="384">
        <v>4</v>
      </c>
      <c r="M1089" s="385" t="s">
        <v>8893</v>
      </c>
      <c r="N1089" s="382" t="s">
        <v>9783</v>
      </c>
      <c r="O1089" s="386">
        <v>300</v>
      </c>
      <c r="P1089" s="387"/>
      <c r="Q1089" s="387"/>
      <c r="R1089" s="387"/>
      <c r="S1089" s="387"/>
      <c r="T1089" s="387"/>
      <c r="U1089" s="387"/>
      <c r="V1089" s="387"/>
      <c r="W1089" s="387"/>
      <c r="X1089" s="387"/>
      <c r="Y1089" s="387"/>
      <c r="Z1089" s="387"/>
      <c r="AA1089" s="387"/>
      <c r="AB1089" s="387"/>
      <c r="AC1089" s="387"/>
      <c r="AD1089" s="387"/>
    </row>
    <row r="1090" spans="1:30" ht="16.2" thickBot="1" x14ac:dyDescent="0.35">
      <c r="A1090" s="351" t="s">
        <v>8892</v>
      </c>
      <c r="B1090" s="396" t="s">
        <v>6058</v>
      </c>
      <c r="C1090" s="365" t="s">
        <v>6130</v>
      </c>
      <c r="D1090" s="366" t="s">
        <v>6126</v>
      </c>
      <c r="E1090" s="394" t="s">
        <v>4139</v>
      </c>
      <c r="F1090" s="394" t="s">
        <v>7230</v>
      </c>
      <c r="G1090" s="394" t="s">
        <v>7233</v>
      </c>
      <c r="H1090" s="394" t="s">
        <v>7232</v>
      </c>
      <c r="I1090" s="466">
        <v>300</v>
      </c>
      <c r="J1090" s="471">
        <v>0.49</v>
      </c>
      <c r="K1090" s="469">
        <v>1</v>
      </c>
      <c r="L1090" s="384">
        <v>4</v>
      </c>
      <c r="M1090" s="385" t="s">
        <v>8894</v>
      </c>
      <c r="N1090" s="382" t="s">
        <v>9783</v>
      </c>
      <c r="O1090" s="386">
        <v>300</v>
      </c>
      <c r="P1090" s="387"/>
      <c r="Q1090" s="387"/>
      <c r="R1090" s="387"/>
      <c r="S1090" s="387"/>
      <c r="T1090" s="387"/>
      <c r="U1090" s="387"/>
      <c r="V1090" s="387"/>
      <c r="W1090" s="387"/>
      <c r="X1090" s="387"/>
      <c r="Y1090" s="387"/>
      <c r="Z1090" s="387"/>
      <c r="AA1090" s="387"/>
      <c r="AB1090" s="387"/>
      <c r="AC1090" s="387"/>
      <c r="AD1090" s="387"/>
    </row>
    <row r="1091" spans="1:30" ht="16.2" thickBot="1" x14ac:dyDescent="0.35">
      <c r="A1091" s="351" t="s">
        <v>8892</v>
      </c>
      <c r="B1091" s="396" t="s">
        <v>6058</v>
      </c>
      <c r="C1091" s="365" t="s">
        <v>6130</v>
      </c>
      <c r="D1091" s="366" t="s">
        <v>6126</v>
      </c>
      <c r="E1091" s="394" t="s">
        <v>4139</v>
      </c>
      <c r="F1091" s="394" t="s">
        <v>7230</v>
      </c>
      <c r="G1091" s="394" t="s">
        <v>7234</v>
      </c>
      <c r="H1091" s="394" t="s">
        <v>7232</v>
      </c>
      <c r="I1091" s="466">
        <v>300</v>
      </c>
      <c r="J1091" s="471">
        <v>0.49</v>
      </c>
      <c r="K1091" s="469">
        <v>3</v>
      </c>
      <c r="L1091" s="384">
        <v>4</v>
      </c>
      <c r="M1091" s="385" t="s">
        <v>9631</v>
      </c>
      <c r="N1091" s="382" t="s">
        <v>9784</v>
      </c>
      <c r="O1091" s="386">
        <v>900</v>
      </c>
      <c r="P1091" s="387"/>
      <c r="Q1091" s="387"/>
      <c r="R1091" s="387"/>
      <c r="S1091" s="387"/>
      <c r="T1091" s="387"/>
      <c r="U1091" s="387"/>
      <c r="V1091" s="387"/>
      <c r="W1091" s="387"/>
      <c r="X1091" s="387"/>
      <c r="Y1091" s="387"/>
      <c r="Z1091" s="387"/>
      <c r="AA1091" s="387"/>
      <c r="AB1091" s="387"/>
      <c r="AC1091" s="387"/>
      <c r="AD1091" s="387"/>
    </row>
    <row r="1092" spans="1:30" ht="16.2" thickBot="1" x14ac:dyDescent="0.35">
      <c r="A1092" s="351" t="s">
        <v>8895</v>
      </c>
      <c r="B1092" s="396" t="s">
        <v>6058</v>
      </c>
      <c r="C1092" s="365" t="s">
        <v>6130</v>
      </c>
      <c r="D1092" s="366" t="s">
        <v>6126</v>
      </c>
      <c r="E1092" s="394" t="s">
        <v>4139</v>
      </c>
      <c r="F1092" s="394" t="s">
        <v>7230</v>
      </c>
      <c r="G1092" s="394" t="s">
        <v>7233</v>
      </c>
      <c r="H1092" s="394" t="s">
        <v>7232</v>
      </c>
      <c r="I1092" s="466">
        <v>300</v>
      </c>
      <c r="J1092" s="471">
        <v>0.49</v>
      </c>
      <c r="K1092" s="469">
        <v>1</v>
      </c>
      <c r="L1092" s="384">
        <v>4</v>
      </c>
      <c r="M1092" s="385" t="s">
        <v>8896</v>
      </c>
      <c r="N1092" s="382" t="s">
        <v>9783</v>
      </c>
      <c r="O1092" s="386">
        <v>300</v>
      </c>
      <c r="P1092" s="387"/>
      <c r="Q1092" s="387"/>
      <c r="R1092" s="387"/>
      <c r="S1092" s="387"/>
      <c r="T1092" s="387"/>
      <c r="U1092" s="387"/>
      <c r="V1092" s="387"/>
      <c r="W1092" s="387"/>
      <c r="X1092" s="387"/>
      <c r="Y1092" s="387"/>
      <c r="Z1092" s="387"/>
      <c r="AA1092" s="387"/>
      <c r="AB1092" s="387"/>
      <c r="AC1092" s="387"/>
      <c r="AD1092" s="387"/>
    </row>
    <row r="1093" spans="1:30" ht="16.2" thickBot="1" x14ac:dyDescent="0.35">
      <c r="A1093" s="351" t="s">
        <v>8895</v>
      </c>
      <c r="B1093" s="396" t="s">
        <v>6058</v>
      </c>
      <c r="C1093" s="365" t="s">
        <v>6130</v>
      </c>
      <c r="D1093" s="366" t="s">
        <v>6126</v>
      </c>
      <c r="E1093" s="394" t="s">
        <v>4139</v>
      </c>
      <c r="F1093" s="394" t="s">
        <v>7230</v>
      </c>
      <c r="G1093" s="394" t="s">
        <v>7234</v>
      </c>
      <c r="H1093" s="394" t="s">
        <v>7232</v>
      </c>
      <c r="I1093" s="466">
        <v>300</v>
      </c>
      <c r="J1093" s="471">
        <v>0.49</v>
      </c>
      <c r="K1093" s="469">
        <v>2</v>
      </c>
      <c r="L1093" s="384">
        <v>4</v>
      </c>
      <c r="M1093" s="385" t="s">
        <v>9632</v>
      </c>
      <c r="N1093" s="382" t="s">
        <v>9790</v>
      </c>
      <c r="O1093" s="386">
        <v>600</v>
      </c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  <c r="AA1093" s="387"/>
      <c r="AB1093" s="387"/>
      <c r="AC1093" s="387"/>
      <c r="AD1093" s="387"/>
    </row>
    <row r="1094" spans="1:30" ht="16.2" thickBot="1" x14ac:dyDescent="0.35">
      <c r="A1094" s="351" t="s">
        <v>2162</v>
      </c>
      <c r="B1094" s="456" t="s">
        <v>6894</v>
      </c>
      <c r="C1094" s="365" t="s">
        <v>6130</v>
      </c>
      <c r="D1094" s="366" t="s">
        <v>6126</v>
      </c>
      <c r="E1094" s="394" t="s">
        <v>4139</v>
      </c>
      <c r="F1094" s="394" t="s">
        <v>7230</v>
      </c>
      <c r="G1094" s="394" t="s">
        <v>7233</v>
      </c>
      <c r="H1094" s="394" t="s">
        <v>7232</v>
      </c>
      <c r="I1094" s="466">
        <v>700</v>
      </c>
      <c r="J1094" s="471">
        <v>0.99</v>
      </c>
      <c r="K1094" s="469">
        <v>1</v>
      </c>
      <c r="L1094" s="384">
        <v>4</v>
      </c>
      <c r="M1094" s="385" t="s">
        <v>8897</v>
      </c>
      <c r="N1094" s="382" t="s">
        <v>9798</v>
      </c>
      <c r="O1094" s="386">
        <v>700</v>
      </c>
      <c r="P1094" s="387"/>
      <c r="Q1094" s="387"/>
      <c r="R1094" s="387"/>
      <c r="S1094" s="387"/>
      <c r="T1094" s="387"/>
      <c r="U1094" s="387"/>
      <c r="V1094" s="387"/>
      <c r="W1094" s="387"/>
      <c r="X1094" s="387"/>
      <c r="Y1094" s="387"/>
      <c r="Z1094" s="387"/>
      <c r="AA1094" s="387"/>
      <c r="AB1094" s="387"/>
      <c r="AC1094" s="387"/>
      <c r="AD1094" s="387"/>
    </row>
    <row r="1095" spans="1:30" ht="16.2" thickBot="1" x14ac:dyDescent="0.35">
      <c r="A1095" s="351" t="s">
        <v>8898</v>
      </c>
      <c r="B1095" s="398" t="s">
        <v>6871</v>
      </c>
      <c r="C1095" s="365" t="s">
        <v>6130</v>
      </c>
      <c r="D1095" s="366" t="s">
        <v>6126</v>
      </c>
      <c r="E1095" s="394" t="s">
        <v>4139</v>
      </c>
      <c r="F1095" s="394" t="s">
        <v>7230</v>
      </c>
      <c r="G1095" s="394" t="s">
        <v>7233</v>
      </c>
      <c r="H1095" s="394" t="s">
        <v>7232</v>
      </c>
      <c r="I1095" s="467">
        <v>1.4</v>
      </c>
      <c r="J1095" s="471">
        <v>1.49</v>
      </c>
      <c r="K1095" s="469">
        <v>1</v>
      </c>
      <c r="L1095" s="384">
        <v>4</v>
      </c>
      <c r="M1095" s="385" t="s">
        <v>8899</v>
      </c>
      <c r="N1095" s="382" t="s">
        <v>9789</v>
      </c>
      <c r="O1095" s="383">
        <v>1.4</v>
      </c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  <c r="AA1095" s="387"/>
      <c r="AB1095" s="387"/>
      <c r="AC1095" s="387"/>
      <c r="AD1095" s="387"/>
    </row>
    <row r="1096" spans="1:30" ht="16.2" thickBot="1" x14ac:dyDescent="0.35">
      <c r="A1096" s="351" t="s">
        <v>8900</v>
      </c>
      <c r="B1096" s="418" t="s">
        <v>6873</v>
      </c>
      <c r="C1096" s="365" t="s">
        <v>6130</v>
      </c>
      <c r="D1096" s="366" t="s">
        <v>6126</v>
      </c>
      <c r="E1096" s="394" t="s">
        <v>4139</v>
      </c>
      <c r="F1096" s="394" t="s">
        <v>7230</v>
      </c>
      <c r="G1096" s="394" t="s">
        <v>7233</v>
      </c>
      <c r="H1096" s="394" t="s">
        <v>7232</v>
      </c>
      <c r="I1096" s="466">
        <v>300</v>
      </c>
      <c r="J1096" s="471">
        <v>0.49</v>
      </c>
      <c r="K1096" s="469">
        <v>1</v>
      </c>
      <c r="L1096" s="384">
        <v>4</v>
      </c>
      <c r="M1096" s="385" t="s">
        <v>8901</v>
      </c>
      <c r="N1096" s="382" t="s">
        <v>9783</v>
      </c>
      <c r="O1096" s="386">
        <v>300</v>
      </c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  <c r="AA1096" s="387"/>
      <c r="AB1096" s="387"/>
      <c r="AC1096" s="387"/>
      <c r="AD1096" s="387"/>
    </row>
    <row r="1097" spans="1:30" ht="16.2" thickBot="1" x14ac:dyDescent="0.35">
      <c r="A1097" s="351" t="s">
        <v>8863</v>
      </c>
      <c r="B1097" s="418" t="s">
        <v>6873</v>
      </c>
      <c r="C1097" s="365" t="s">
        <v>6130</v>
      </c>
      <c r="D1097" s="366" t="s">
        <v>6126</v>
      </c>
      <c r="E1097" s="394" t="s">
        <v>4139</v>
      </c>
      <c r="F1097" s="394" t="s">
        <v>7230</v>
      </c>
      <c r="G1097" s="394" t="s">
        <v>7233</v>
      </c>
      <c r="H1097" s="394" t="s">
        <v>7232</v>
      </c>
      <c r="I1097" s="466">
        <v>700</v>
      </c>
      <c r="J1097" s="471">
        <v>0.99</v>
      </c>
      <c r="K1097" s="469">
        <v>2</v>
      </c>
      <c r="L1097" s="384">
        <v>4</v>
      </c>
      <c r="M1097" s="385" t="s">
        <v>8902</v>
      </c>
      <c r="N1097" s="382" t="s">
        <v>9801</v>
      </c>
      <c r="O1097" s="383">
        <v>1.4</v>
      </c>
      <c r="P1097" s="387"/>
      <c r="Q1097" s="387"/>
      <c r="R1097" s="387"/>
      <c r="S1097" s="387"/>
      <c r="T1097" s="387"/>
      <c r="U1097" s="387"/>
      <c r="V1097" s="387"/>
      <c r="W1097" s="387"/>
      <c r="X1097" s="387"/>
      <c r="Y1097" s="387"/>
      <c r="Z1097" s="387"/>
      <c r="AA1097" s="387"/>
      <c r="AB1097" s="387"/>
      <c r="AC1097" s="387"/>
      <c r="AD1097" s="387"/>
    </row>
    <row r="1098" spans="1:30" ht="16.2" thickBot="1" x14ac:dyDescent="0.35">
      <c r="A1098" s="351" t="s">
        <v>8905</v>
      </c>
      <c r="B1098" s="400" t="s">
        <v>6093</v>
      </c>
      <c r="C1098" s="365" t="s">
        <v>6130</v>
      </c>
      <c r="D1098" s="366" t="s">
        <v>6126</v>
      </c>
      <c r="E1098" s="394" t="s">
        <v>4139</v>
      </c>
      <c r="F1098" s="394" t="s">
        <v>7230</v>
      </c>
      <c r="G1098" s="394" t="s">
        <v>7233</v>
      </c>
      <c r="H1098" s="394" t="s">
        <v>7232</v>
      </c>
      <c r="I1098" s="466">
        <v>300</v>
      </c>
      <c r="J1098" s="471">
        <v>0.49</v>
      </c>
      <c r="K1098" s="469">
        <v>2</v>
      </c>
      <c r="L1098" s="384">
        <v>4</v>
      </c>
      <c r="M1098" s="385" t="s">
        <v>8906</v>
      </c>
      <c r="N1098" s="382" t="s">
        <v>9790</v>
      </c>
      <c r="O1098" s="386">
        <v>600</v>
      </c>
      <c r="P1098" s="387"/>
      <c r="Q1098" s="387"/>
      <c r="R1098" s="387"/>
      <c r="S1098" s="387"/>
      <c r="T1098" s="387"/>
      <c r="U1098" s="387"/>
      <c r="V1098" s="387"/>
      <c r="W1098" s="387"/>
      <c r="X1098" s="387"/>
      <c r="Y1098" s="387"/>
      <c r="Z1098" s="387"/>
      <c r="AA1098" s="387"/>
      <c r="AB1098" s="387"/>
      <c r="AC1098" s="387"/>
      <c r="AD1098" s="387"/>
    </row>
    <row r="1099" spans="1:30" ht="16.2" thickBot="1" x14ac:dyDescent="0.35">
      <c r="A1099" s="351" t="s">
        <v>1695</v>
      </c>
      <c r="B1099" s="409" t="s">
        <v>6076</v>
      </c>
      <c r="C1099" s="365" t="s">
        <v>6130</v>
      </c>
      <c r="D1099" s="366" t="s">
        <v>6126</v>
      </c>
      <c r="E1099" s="394" t="s">
        <v>4139</v>
      </c>
      <c r="F1099" s="394" t="s">
        <v>7230</v>
      </c>
      <c r="G1099" s="394" t="s">
        <v>7233</v>
      </c>
      <c r="H1099" s="394" t="s">
        <v>7232</v>
      </c>
      <c r="I1099" s="466">
        <v>300</v>
      </c>
      <c r="J1099" s="471">
        <v>0.49</v>
      </c>
      <c r="K1099" s="469">
        <v>2</v>
      </c>
      <c r="L1099" s="384">
        <v>4</v>
      </c>
      <c r="M1099" s="385" t="s">
        <v>8907</v>
      </c>
      <c r="N1099" s="382" t="s">
        <v>9790</v>
      </c>
      <c r="O1099" s="386">
        <v>600</v>
      </c>
      <c r="P1099" s="387"/>
      <c r="Q1099" s="387"/>
      <c r="R1099" s="387"/>
      <c r="S1099" s="387"/>
      <c r="T1099" s="387"/>
      <c r="U1099" s="387"/>
      <c r="V1099" s="387"/>
      <c r="W1099" s="387"/>
      <c r="X1099" s="387"/>
      <c r="Y1099" s="387"/>
      <c r="Z1099" s="387"/>
      <c r="AA1099" s="387"/>
      <c r="AB1099" s="387"/>
      <c r="AC1099" s="387"/>
      <c r="AD1099" s="387"/>
    </row>
    <row r="1100" spans="1:30" ht="16.2" thickBot="1" x14ac:dyDescent="0.35">
      <c r="A1100" s="351" t="s">
        <v>1695</v>
      </c>
      <c r="B1100" s="409" t="s">
        <v>6076</v>
      </c>
      <c r="C1100" s="365" t="s">
        <v>6130</v>
      </c>
      <c r="D1100" s="366" t="s">
        <v>6126</v>
      </c>
      <c r="E1100" s="394" t="s">
        <v>4139</v>
      </c>
      <c r="F1100" s="394" t="s">
        <v>7230</v>
      </c>
      <c r="G1100" s="394" t="s">
        <v>7234</v>
      </c>
      <c r="H1100" s="394" t="s">
        <v>7232</v>
      </c>
      <c r="I1100" s="466">
        <v>300</v>
      </c>
      <c r="J1100" s="471">
        <v>0.49</v>
      </c>
      <c r="K1100" s="469">
        <v>1</v>
      </c>
      <c r="L1100" s="384">
        <v>4</v>
      </c>
      <c r="M1100" s="385" t="s">
        <v>8907</v>
      </c>
      <c r="N1100" s="382" t="s">
        <v>9783</v>
      </c>
      <c r="O1100" s="386">
        <v>300</v>
      </c>
      <c r="P1100" s="387"/>
      <c r="Q1100" s="387"/>
      <c r="R1100" s="387"/>
      <c r="S1100" s="387"/>
      <c r="T1100" s="387"/>
      <c r="U1100" s="387"/>
      <c r="V1100" s="387"/>
      <c r="W1100" s="387"/>
      <c r="X1100" s="387"/>
      <c r="Y1100" s="387"/>
      <c r="Z1100" s="387"/>
      <c r="AA1100" s="387"/>
      <c r="AB1100" s="387"/>
      <c r="AC1100" s="387"/>
      <c r="AD1100" s="387"/>
    </row>
    <row r="1101" spans="1:30" ht="16.2" thickBot="1" x14ac:dyDescent="0.35">
      <c r="A1101" s="351" t="s">
        <v>8908</v>
      </c>
      <c r="B1101" s="409" t="s">
        <v>6076</v>
      </c>
      <c r="C1101" s="365" t="s">
        <v>6130</v>
      </c>
      <c r="D1101" s="366" t="s">
        <v>6126</v>
      </c>
      <c r="E1101" s="394" t="s">
        <v>4139</v>
      </c>
      <c r="F1101" s="394" t="s">
        <v>9544</v>
      </c>
      <c r="G1101" s="394" t="s">
        <v>7233</v>
      </c>
      <c r="H1101" s="394" t="s">
        <v>7232</v>
      </c>
      <c r="I1101" s="466">
        <v>300</v>
      </c>
      <c r="J1101" s="471">
        <v>0.49</v>
      </c>
      <c r="K1101" s="469">
        <v>1</v>
      </c>
      <c r="L1101" s="384">
        <v>4</v>
      </c>
      <c r="M1101" s="385" t="s">
        <v>8909</v>
      </c>
      <c r="N1101" s="382" t="s">
        <v>9783</v>
      </c>
      <c r="O1101" s="386">
        <v>300</v>
      </c>
      <c r="P1101" s="387"/>
      <c r="Q1101" s="387"/>
      <c r="R1101" s="387"/>
      <c r="S1101" s="387"/>
      <c r="T1101" s="387"/>
      <c r="U1101" s="387"/>
      <c r="V1101" s="387"/>
      <c r="W1101" s="387"/>
      <c r="X1101" s="387"/>
      <c r="Y1101" s="387"/>
      <c r="Z1101" s="387"/>
      <c r="AA1101" s="387"/>
      <c r="AB1101" s="387"/>
      <c r="AC1101" s="387"/>
      <c r="AD1101" s="387"/>
    </row>
    <row r="1102" spans="1:30" ht="16.2" thickBot="1" x14ac:dyDescent="0.35">
      <c r="A1102" s="351" t="s">
        <v>8910</v>
      </c>
      <c r="B1102" s="420" t="s">
        <v>6089</v>
      </c>
      <c r="C1102" s="365" t="s">
        <v>6130</v>
      </c>
      <c r="D1102" s="366" t="s">
        <v>6126</v>
      </c>
      <c r="E1102" s="394" t="s">
        <v>4139</v>
      </c>
      <c r="F1102" s="394" t="s">
        <v>9544</v>
      </c>
      <c r="G1102" s="394" t="s">
        <v>7233</v>
      </c>
      <c r="H1102" s="394" t="s">
        <v>7232</v>
      </c>
      <c r="I1102" s="466">
        <v>300</v>
      </c>
      <c r="J1102" s="471">
        <v>0.49</v>
      </c>
      <c r="K1102" s="469">
        <v>1</v>
      </c>
      <c r="L1102" s="384">
        <v>4</v>
      </c>
      <c r="M1102" s="385" t="s">
        <v>8911</v>
      </c>
      <c r="N1102" s="382" t="s">
        <v>9783</v>
      </c>
      <c r="O1102" s="386">
        <v>300</v>
      </c>
      <c r="P1102" s="387"/>
      <c r="Q1102" s="387"/>
      <c r="R1102" s="387"/>
      <c r="S1102" s="387"/>
      <c r="T1102" s="387"/>
      <c r="U1102" s="387"/>
      <c r="V1102" s="387"/>
      <c r="W1102" s="387"/>
      <c r="X1102" s="387"/>
      <c r="Y1102" s="387"/>
      <c r="Z1102" s="387"/>
      <c r="AA1102" s="387"/>
      <c r="AB1102" s="387"/>
      <c r="AC1102" s="387"/>
      <c r="AD1102" s="387"/>
    </row>
    <row r="1103" spans="1:30" ht="16.2" thickBot="1" x14ac:dyDescent="0.35">
      <c r="A1103" s="351" t="s">
        <v>8910</v>
      </c>
      <c r="B1103" s="420" t="s">
        <v>6089</v>
      </c>
      <c r="C1103" s="365" t="s">
        <v>6130</v>
      </c>
      <c r="D1103" s="366" t="s">
        <v>6126</v>
      </c>
      <c r="E1103" s="394" t="s">
        <v>4139</v>
      </c>
      <c r="F1103" s="394" t="s">
        <v>7230</v>
      </c>
      <c r="G1103" s="394" t="s">
        <v>7234</v>
      </c>
      <c r="H1103" s="394" t="s">
        <v>7232</v>
      </c>
      <c r="I1103" s="466">
        <v>300</v>
      </c>
      <c r="J1103" s="471">
        <v>0.49</v>
      </c>
      <c r="K1103" s="469">
        <v>4</v>
      </c>
      <c r="L1103" s="384">
        <v>4</v>
      </c>
      <c r="M1103" s="385" t="s">
        <v>8912</v>
      </c>
      <c r="N1103" s="382" t="s">
        <v>9787</v>
      </c>
      <c r="O1103" s="383">
        <v>1.2</v>
      </c>
      <c r="P1103" s="387"/>
      <c r="Q1103" s="387"/>
      <c r="R1103" s="387"/>
      <c r="S1103" s="387"/>
      <c r="T1103" s="387"/>
      <c r="U1103" s="387"/>
      <c r="V1103" s="387"/>
      <c r="W1103" s="387"/>
      <c r="X1103" s="387"/>
      <c r="Y1103" s="387"/>
      <c r="Z1103" s="387"/>
      <c r="AA1103" s="387"/>
      <c r="AB1103" s="387"/>
      <c r="AC1103" s="387"/>
      <c r="AD1103" s="387"/>
    </row>
    <row r="1104" spans="1:30" ht="16.2" thickBot="1" x14ac:dyDescent="0.35">
      <c r="A1104" s="351" t="s">
        <v>8913</v>
      </c>
      <c r="B1104" s="365" t="s">
        <v>6973</v>
      </c>
      <c r="C1104" s="365" t="s">
        <v>6130</v>
      </c>
      <c r="D1104" s="366" t="s">
        <v>6126</v>
      </c>
      <c r="E1104" s="394" t="s">
        <v>4139</v>
      </c>
      <c r="F1104" s="394" t="s">
        <v>7230</v>
      </c>
      <c r="G1104" s="394" t="s">
        <v>7234</v>
      </c>
      <c r="H1104" s="394" t="s">
        <v>7232</v>
      </c>
      <c r="I1104" s="466">
        <v>300</v>
      </c>
      <c r="J1104" s="471">
        <v>0.49</v>
      </c>
      <c r="K1104" s="469">
        <v>1</v>
      </c>
      <c r="L1104" s="384">
        <v>4</v>
      </c>
      <c r="M1104" s="385" t="s">
        <v>8914</v>
      </c>
      <c r="N1104" s="382" t="s">
        <v>9783</v>
      </c>
      <c r="O1104" s="386">
        <v>300</v>
      </c>
      <c r="P1104" s="387"/>
      <c r="Q1104" s="387"/>
      <c r="R1104" s="387"/>
      <c r="S1104" s="387"/>
      <c r="T1104" s="387"/>
      <c r="U1104" s="387"/>
      <c r="V1104" s="387"/>
      <c r="W1104" s="387"/>
      <c r="X1104" s="387"/>
      <c r="Y1104" s="387"/>
      <c r="Z1104" s="387"/>
      <c r="AA1104" s="387"/>
      <c r="AB1104" s="387"/>
      <c r="AC1104" s="387"/>
      <c r="AD1104" s="387"/>
    </row>
    <row r="1105" spans="1:30" ht="16.2" thickBot="1" x14ac:dyDescent="0.35">
      <c r="A1105" s="351" t="s">
        <v>8915</v>
      </c>
      <c r="B1105" s="365" t="s">
        <v>6973</v>
      </c>
      <c r="C1105" s="365" t="s">
        <v>6130</v>
      </c>
      <c r="D1105" s="345" t="s">
        <v>6128</v>
      </c>
      <c r="E1105" s="394" t="s">
        <v>4139</v>
      </c>
      <c r="F1105" s="394" t="s">
        <v>7230</v>
      </c>
      <c r="G1105" s="394" t="s">
        <v>7234</v>
      </c>
      <c r="H1105" s="394" t="s">
        <v>7232</v>
      </c>
      <c r="I1105" s="466">
        <v>700</v>
      </c>
      <c r="J1105" s="471">
        <v>0.99</v>
      </c>
      <c r="K1105" s="469">
        <v>1</v>
      </c>
      <c r="L1105" s="384">
        <v>4</v>
      </c>
      <c r="M1105" s="385" t="s">
        <v>8916</v>
      </c>
      <c r="N1105" s="382" t="s">
        <v>9798</v>
      </c>
      <c r="O1105" s="386">
        <v>700</v>
      </c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  <c r="AA1105" s="387"/>
      <c r="AB1105" s="387"/>
      <c r="AC1105" s="387"/>
      <c r="AD1105" s="387"/>
    </row>
    <row r="1106" spans="1:30" ht="16.2" thickBot="1" x14ac:dyDescent="0.35">
      <c r="A1106" s="351" t="s">
        <v>3952</v>
      </c>
      <c r="B1106" s="410" t="s">
        <v>6055</v>
      </c>
      <c r="C1106" s="365" t="s">
        <v>6130</v>
      </c>
      <c r="D1106" s="366" t="s">
        <v>6126</v>
      </c>
      <c r="E1106" s="394" t="s">
        <v>4139</v>
      </c>
      <c r="F1106" s="394" t="s">
        <v>7230</v>
      </c>
      <c r="G1106" s="394" t="s">
        <v>7233</v>
      </c>
      <c r="H1106" s="394" t="s">
        <v>7232</v>
      </c>
      <c r="I1106" s="466">
        <v>300</v>
      </c>
      <c r="J1106" s="471">
        <v>0.49</v>
      </c>
      <c r="K1106" s="469">
        <v>1</v>
      </c>
      <c r="L1106" s="384">
        <v>4</v>
      </c>
      <c r="M1106" s="385" t="s">
        <v>8917</v>
      </c>
      <c r="N1106" s="382" t="s">
        <v>9783</v>
      </c>
      <c r="O1106" s="386">
        <v>300</v>
      </c>
      <c r="P1106" s="387"/>
      <c r="Q1106" s="387"/>
      <c r="R1106" s="387"/>
      <c r="S1106" s="387"/>
      <c r="T1106" s="387"/>
      <c r="U1106" s="387"/>
      <c r="V1106" s="387"/>
      <c r="W1106" s="387"/>
      <c r="X1106" s="387"/>
      <c r="Y1106" s="387"/>
      <c r="Z1106" s="387"/>
      <c r="AA1106" s="387"/>
      <c r="AB1106" s="387"/>
      <c r="AC1106" s="387"/>
      <c r="AD1106" s="387"/>
    </row>
    <row r="1107" spans="1:30" ht="16.2" thickBot="1" x14ac:dyDescent="0.35">
      <c r="A1107" s="351" t="s">
        <v>8920</v>
      </c>
      <c r="B1107" s="401" t="s">
        <v>5944</v>
      </c>
      <c r="C1107" s="365" t="s">
        <v>6130</v>
      </c>
      <c r="D1107" s="345" t="s">
        <v>6128</v>
      </c>
      <c r="E1107" s="394" t="s">
        <v>4139</v>
      </c>
      <c r="F1107" s="394" t="s">
        <v>7230</v>
      </c>
      <c r="G1107" s="394" t="s">
        <v>7234</v>
      </c>
      <c r="H1107" s="394" t="s">
        <v>7232</v>
      </c>
      <c r="I1107" s="466">
        <v>700</v>
      </c>
      <c r="J1107" s="471">
        <v>0.99</v>
      </c>
      <c r="K1107" s="469">
        <v>1</v>
      </c>
      <c r="L1107" s="384">
        <v>4</v>
      </c>
      <c r="M1107" s="385" t="s">
        <v>8921</v>
      </c>
      <c r="N1107" s="382" t="s">
        <v>9798</v>
      </c>
      <c r="O1107" s="386">
        <v>700</v>
      </c>
      <c r="P1107" s="387"/>
      <c r="Q1107" s="387"/>
      <c r="R1107" s="387"/>
      <c r="S1107" s="387"/>
      <c r="T1107" s="387"/>
      <c r="U1107" s="387"/>
      <c r="V1107" s="387"/>
      <c r="W1107" s="387"/>
      <c r="X1107" s="387"/>
      <c r="Y1107" s="387"/>
      <c r="Z1107" s="387"/>
      <c r="AA1107" s="387"/>
      <c r="AB1107" s="387"/>
      <c r="AC1107" s="387"/>
      <c r="AD1107" s="387"/>
    </row>
    <row r="1108" spans="1:30" ht="16.2" thickBot="1" x14ac:dyDescent="0.35">
      <c r="A1108" s="351" t="s">
        <v>8922</v>
      </c>
      <c r="B1108" s="402" t="s">
        <v>6094</v>
      </c>
      <c r="C1108" s="365" t="s">
        <v>6130</v>
      </c>
      <c r="D1108" s="366" t="s">
        <v>6126</v>
      </c>
      <c r="E1108" s="394" t="s">
        <v>4139</v>
      </c>
      <c r="F1108" s="394" t="s">
        <v>7230</v>
      </c>
      <c r="G1108" s="394" t="s">
        <v>7234</v>
      </c>
      <c r="H1108" s="394" t="s">
        <v>7232</v>
      </c>
      <c r="I1108" s="466">
        <v>300</v>
      </c>
      <c r="J1108" s="471">
        <v>0.49</v>
      </c>
      <c r="K1108" s="469">
        <v>1</v>
      </c>
      <c r="L1108" s="384">
        <v>4</v>
      </c>
      <c r="M1108" s="385" t="s">
        <v>8923</v>
      </c>
      <c r="N1108" s="382" t="s">
        <v>9783</v>
      </c>
      <c r="O1108" s="386">
        <v>300</v>
      </c>
      <c r="P1108" s="387"/>
      <c r="Q1108" s="387"/>
      <c r="R1108" s="387"/>
      <c r="S1108" s="387"/>
      <c r="T1108" s="387"/>
      <c r="U1108" s="387"/>
      <c r="V1108" s="387"/>
      <c r="W1108" s="387"/>
      <c r="X1108" s="387"/>
      <c r="Y1108" s="387"/>
      <c r="Z1108" s="387"/>
      <c r="AA1108" s="387"/>
      <c r="AB1108" s="387"/>
      <c r="AC1108" s="387"/>
      <c r="AD1108" s="387"/>
    </row>
    <row r="1109" spans="1:30" ht="16.2" thickBot="1" x14ac:dyDescent="0.35">
      <c r="A1109" s="351" t="s">
        <v>2984</v>
      </c>
      <c r="B1109" s="402" t="s">
        <v>6094</v>
      </c>
      <c r="C1109" s="365" t="s">
        <v>6130</v>
      </c>
      <c r="D1109" s="366" t="s">
        <v>6126</v>
      </c>
      <c r="E1109" s="394" t="s">
        <v>4139</v>
      </c>
      <c r="F1109" s="394" t="s">
        <v>7230</v>
      </c>
      <c r="G1109" s="394" t="s">
        <v>7233</v>
      </c>
      <c r="H1109" s="394" t="s">
        <v>7232</v>
      </c>
      <c r="I1109" s="466">
        <v>300</v>
      </c>
      <c r="J1109" s="471">
        <v>0.49</v>
      </c>
      <c r="K1109" s="469">
        <v>1</v>
      </c>
      <c r="L1109" s="384">
        <v>4</v>
      </c>
      <c r="M1109" s="385" t="s">
        <v>8924</v>
      </c>
      <c r="N1109" s="382" t="s">
        <v>9783</v>
      </c>
      <c r="O1109" s="386">
        <v>300</v>
      </c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  <c r="AA1109" s="387"/>
      <c r="AB1109" s="387"/>
      <c r="AC1109" s="387"/>
      <c r="AD1109" s="387"/>
    </row>
    <row r="1110" spans="1:30" ht="16.2" thickBot="1" x14ac:dyDescent="0.35">
      <c r="A1110" s="351" t="s">
        <v>8925</v>
      </c>
      <c r="B1110" s="402" t="s">
        <v>6094</v>
      </c>
      <c r="C1110" s="365" t="s">
        <v>6130</v>
      </c>
      <c r="D1110" s="366" t="s">
        <v>6126</v>
      </c>
      <c r="E1110" s="394" t="s">
        <v>4139</v>
      </c>
      <c r="F1110" s="394" t="s">
        <v>7230</v>
      </c>
      <c r="G1110" s="394" t="s">
        <v>7233</v>
      </c>
      <c r="H1110" s="394" t="s">
        <v>7232</v>
      </c>
      <c r="I1110" s="466">
        <v>300</v>
      </c>
      <c r="J1110" s="471">
        <v>0.49</v>
      </c>
      <c r="K1110" s="469">
        <v>1</v>
      </c>
      <c r="L1110" s="384">
        <v>4</v>
      </c>
      <c r="M1110" s="385" t="s">
        <v>8926</v>
      </c>
      <c r="N1110" s="382" t="s">
        <v>9783</v>
      </c>
      <c r="O1110" s="386">
        <v>300</v>
      </c>
      <c r="P1110" s="387"/>
      <c r="Q1110" s="387"/>
      <c r="R1110" s="387"/>
      <c r="S1110" s="387"/>
      <c r="T1110" s="387"/>
      <c r="U1110" s="387"/>
      <c r="V1110" s="387"/>
      <c r="W1110" s="387"/>
      <c r="X1110" s="387"/>
      <c r="Y1110" s="387"/>
      <c r="Z1110" s="387"/>
      <c r="AA1110" s="387"/>
      <c r="AB1110" s="387"/>
      <c r="AC1110" s="387"/>
      <c r="AD1110" s="387"/>
    </row>
    <row r="1111" spans="1:30" ht="16.2" thickBot="1" x14ac:dyDescent="0.35">
      <c r="A1111" s="351" t="s">
        <v>8927</v>
      </c>
      <c r="B1111" s="411" t="s">
        <v>6087</v>
      </c>
      <c r="C1111" s="365" t="s">
        <v>6130</v>
      </c>
      <c r="D1111" s="366" t="s">
        <v>6126</v>
      </c>
      <c r="E1111" s="394" t="s">
        <v>4139</v>
      </c>
      <c r="F1111" s="394" t="s">
        <v>7230</v>
      </c>
      <c r="G1111" s="394" t="s">
        <v>7234</v>
      </c>
      <c r="H1111" s="394" t="s">
        <v>7232</v>
      </c>
      <c r="I1111" s="466">
        <v>300</v>
      </c>
      <c r="J1111" s="471">
        <v>0.49</v>
      </c>
      <c r="K1111" s="469">
        <v>2</v>
      </c>
      <c r="L1111" s="384">
        <v>4</v>
      </c>
      <c r="M1111" s="385" t="s">
        <v>8928</v>
      </c>
      <c r="N1111" s="382" t="s">
        <v>9790</v>
      </c>
      <c r="O1111" s="386">
        <v>600</v>
      </c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  <c r="AA1111" s="387"/>
      <c r="AB1111" s="387"/>
      <c r="AC1111" s="387"/>
      <c r="AD1111" s="387"/>
    </row>
    <row r="1112" spans="1:30" ht="16.2" thickBot="1" x14ac:dyDescent="0.35">
      <c r="A1112" s="351" t="s">
        <v>8929</v>
      </c>
      <c r="B1112" s="403" t="s">
        <v>6877</v>
      </c>
      <c r="C1112" s="365" t="s">
        <v>6130</v>
      </c>
      <c r="D1112" s="366" t="s">
        <v>6126</v>
      </c>
      <c r="E1112" s="394" t="s">
        <v>4139</v>
      </c>
      <c r="F1112" s="394" t="s">
        <v>7230</v>
      </c>
      <c r="G1112" s="394" t="s">
        <v>7233</v>
      </c>
      <c r="H1112" s="394" t="s">
        <v>7232</v>
      </c>
      <c r="I1112" s="466">
        <v>300</v>
      </c>
      <c r="J1112" s="471">
        <v>0.49</v>
      </c>
      <c r="K1112" s="469">
        <v>1</v>
      </c>
      <c r="L1112" s="384">
        <v>4</v>
      </c>
      <c r="M1112" s="385" t="s">
        <v>8930</v>
      </c>
      <c r="N1112" s="382" t="s">
        <v>9783</v>
      </c>
      <c r="O1112" s="386">
        <v>300</v>
      </c>
      <c r="P1112" s="387"/>
      <c r="Q1112" s="387"/>
      <c r="R1112" s="387"/>
      <c r="S1112" s="387"/>
      <c r="T1112" s="387"/>
      <c r="U1112" s="387"/>
      <c r="V1112" s="387"/>
      <c r="W1112" s="387"/>
      <c r="X1112" s="387"/>
      <c r="Y1112" s="387"/>
      <c r="Z1112" s="387"/>
      <c r="AA1112" s="387"/>
      <c r="AB1112" s="387"/>
      <c r="AC1112" s="387"/>
      <c r="AD1112" s="387"/>
    </row>
    <row r="1113" spans="1:30" ht="16.2" thickBot="1" x14ac:dyDescent="0.35">
      <c r="A1113" s="351" t="s">
        <v>8931</v>
      </c>
      <c r="B1113" s="415" t="s">
        <v>6886</v>
      </c>
      <c r="C1113" s="365" t="s">
        <v>6130</v>
      </c>
      <c r="D1113" s="366" t="s">
        <v>6126</v>
      </c>
      <c r="E1113" s="394" t="s">
        <v>4139</v>
      </c>
      <c r="F1113" s="394" t="s">
        <v>7230</v>
      </c>
      <c r="G1113" s="394" t="s">
        <v>7234</v>
      </c>
      <c r="H1113" s="394" t="s">
        <v>7232</v>
      </c>
      <c r="I1113" s="466">
        <v>300</v>
      </c>
      <c r="J1113" s="471">
        <v>0.49</v>
      </c>
      <c r="K1113" s="469">
        <v>1</v>
      </c>
      <c r="L1113" s="384">
        <v>4</v>
      </c>
      <c r="M1113" s="385" t="s">
        <v>8932</v>
      </c>
      <c r="N1113" s="382" t="s">
        <v>9783</v>
      </c>
      <c r="O1113" s="386">
        <v>300</v>
      </c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  <c r="AA1113" s="387"/>
      <c r="AB1113" s="387"/>
      <c r="AC1113" s="387"/>
      <c r="AD1113" s="387"/>
    </row>
    <row r="1114" spans="1:30" ht="16.2" thickBot="1" x14ac:dyDescent="0.35">
      <c r="A1114" s="351" t="s">
        <v>8933</v>
      </c>
      <c r="B1114" s="415" t="s">
        <v>6886</v>
      </c>
      <c r="C1114" s="365" t="s">
        <v>6130</v>
      </c>
      <c r="D1114" s="366" t="s">
        <v>6126</v>
      </c>
      <c r="E1114" s="394" t="s">
        <v>4139</v>
      </c>
      <c r="F1114" s="394" t="s">
        <v>7230</v>
      </c>
      <c r="G1114" s="394" t="s">
        <v>7234</v>
      </c>
      <c r="H1114" s="394" t="s">
        <v>7232</v>
      </c>
      <c r="I1114" s="466">
        <v>500</v>
      </c>
      <c r="J1114" s="471">
        <v>0.75</v>
      </c>
      <c r="K1114" s="469">
        <v>1</v>
      </c>
      <c r="L1114" s="384">
        <v>4</v>
      </c>
      <c r="M1114" s="385" t="s">
        <v>8934</v>
      </c>
      <c r="N1114" s="382" t="s">
        <v>9800</v>
      </c>
      <c r="O1114" s="386">
        <v>500</v>
      </c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  <c r="AA1114" s="387"/>
      <c r="AB1114" s="387"/>
      <c r="AC1114" s="387"/>
      <c r="AD1114" s="387"/>
    </row>
    <row r="1115" spans="1:30" ht="16.2" thickBot="1" x14ac:dyDescent="0.35">
      <c r="A1115" s="351" t="s">
        <v>8935</v>
      </c>
      <c r="B1115" s="404" t="s">
        <v>6073</v>
      </c>
      <c r="C1115" s="365" t="s">
        <v>6130</v>
      </c>
      <c r="D1115" s="366" t="s">
        <v>6126</v>
      </c>
      <c r="E1115" s="394" t="s">
        <v>4139</v>
      </c>
      <c r="F1115" s="394" t="s">
        <v>7230</v>
      </c>
      <c r="G1115" s="394" t="s">
        <v>7234</v>
      </c>
      <c r="H1115" s="394" t="s">
        <v>7232</v>
      </c>
      <c r="I1115" s="466">
        <v>300</v>
      </c>
      <c r="J1115" s="471">
        <v>0.49</v>
      </c>
      <c r="K1115" s="469">
        <v>3</v>
      </c>
      <c r="L1115" s="384">
        <v>4</v>
      </c>
      <c r="M1115" s="385" t="s">
        <v>8936</v>
      </c>
      <c r="N1115" s="382" t="s">
        <v>9784</v>
      </c>
      <c r="O1115" s="386">
        <v>900</v>
      </c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  <c r="AA1115" s="387"/>
      <c r="AB1115" s="387"/>
      <c r="AC1115" s="387"/>
      <c r="AD1115" s="387"/>
    </row>
    <row r="1116" spans="1:30" ht="16.2" thickBot="1" x14ac:dyDescent="0.35">
      <c r="A1116" s="351" t="s">
        <v>8937</v>
      </c>
      <c r="B1116" s="404" t="s">
        <v>6073</v>
      </c>
      <c r="C1116" s="365" t="s">
        <v>6130</v>
      </c>
      <c r="D1116" s="366" t="s">
        <v>6126</v>
      </c>
      <c r="E1116" s="394" t="s">
        <v>4139</v>
      </c>
      <c r="F1116" s="394" t="s">
        <v>7230</v>
      </c>
      <c r="G1116" s="394" t="s">
        <v>7233</v>
      </c>
      <c r="H1116" s="394" t="s">
        <v>7232</v>
      </c>
      <c r="I1116" s="466">
        <v>300</v>
      </c>
      <c r="J1116" s="471">
        <v>0.75</v>
      </c>
      <c r="K1116" s="469">
        <v>1</v>
      </c>
      <c r="L1116" s="384">
        <v>4</v>
      </c>
      <c r="M1116" s="385" t="s">
        <v>8938</v>
      </c>
      <c r="N1116" s="382" t="s">
        <v>9783</v>
      </c>
      <c r="O1116" s="386">
        <v>300</v>
      </c>
      <c r="P1116" s="387"/>
      <c r="Q1116" s="387"/>
      <c r="R1116" s="387"/>
      <c r="S1116" s="387"/>
      <c r="T1116" s="387"/>
      <c r="U1116" s="387"/>
      <c r="V1116" s="387"/>
      <c r="W1116" s="387"/>
      <c r="X1116" s="387"/>
      <c r="Y1116" s="387"/>
      <c r="Z1116" s="387"/>
      <c r="AA1116" s="387"/>
      <c r="AB1116" s="387"/>
      <c r="AC1116" s="387"/>
      <c r="AD1116" s="387"/>
    </row>
    <row r="1117" spans="1:30" ht="16.2" thickBot="1" x14ac:dyDescent="0.35">
      <c r="A1117" s="351" t="s">
        <v>8871</v>
      </c>
      <c r="B1117" s="404" t="s">
        <v>6083</v>
      </c>
      <c r="C1117" s="365" t="s">
        <v>6130</v>
      </c>
      <c r="D1117" s="366" t="s">
        <v>6126</v>
      </c>
      <c r="E1117" s="394" t="s">
        <v>4139</v>
      </c>
      <c r="F1117" s="394" t="s">
        <v>7230</v>
      </c>
      <c r="G1117" s="394" t="s">
        <v>7233</v>
      </c>
      <c r="H1117" s="394" t="s">
        <v>7232</v>
      </c>
      <c r="I1117" s="466">
        <v>300</v>
      </c>
      <c r="J1117" s="471">
        <v>0.49</v>
      </c>
      <c r="K1117" s="469">
        <v>1</v>
      </c>
      <c r="L1117" s="384">
        <v>4</v>
      </c>
      <c r="M1117" s="385" t="s">
        <v>8939</v>
      </c>
      <c r="N1117" s="382" t="s">
        <v>9783</v>
      </c>
      <c r="O1117" s="386">
        <v>300</v>
      </c>
      <c r="P1117" s="387"/>
      <c r="Q1117" s="387"/>
      <c r="R1117" s="387"/>
      <c r="S1117" s="387"/>
      <c r="T1117" s="387"/>
      <c r="U1117" s="387"/>
      <c r="V1117" s="387"/>
      <c r="W1117" s="387"/>
      <c r="X1117" s="387"/>
      <c r="Y1117" s="387"/>
      <c r="Z1117" s="387"/>
      <c r="AA1117" s="387"/>
      <c r="AB1117" s="387"/>
      <c r="AC1117" s="387"/>
      <c r="AD1117" s="387"/>
    </row>
    <row r="1118" spans="1:30" ht="16.2" thickBot="1" x14ac:dyDescent="0.35">
      <c r="A1118" s="351" t="s">
        <v>8940</v>
      </c>
      <c r="B1118" s="396" t="s">
        <v>6110</v>
      </c>
      <c r="C1118" s="365" t="s">
        <v>6130</v>
      </c>
      <c r="D1118" s="366" t="s">
        <v>6126</v>
      </c>
      <c r="E1118" s="394" t="s">
        <v>4139</v>
      </c>
      <c r="F1118" s="394" t="s">
        <v>7230</v>
      </c>
      <c r="G1118" s="394" t="s">
        <v>7234</v>
      </c>
      <c r="H1118" s="394" t="s">
        <v>7232</v>
      </c>
      <c r="I1118" s="466">
        <v>300</v>
      </c>
      <c r="J1118" s="471">
        <v>0.49</v>
      </c>
      <c r="K1118" s="469">
        <v>1</v>
      </c>
      <c r="L1118" s="384">
        <v>4</v>
      </c>
      <c r="M1118" s="385" t="s">
        <v>8941</v>
      </c>
      <c r="N1118" s="382" t="s">
        <v>9783</v>
      </c>
      <c r="O1118" s="386">
        <v>300</v>
      </c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  <c r="AA1118" s="387"/>
      <c r="AB1118" s="387"/>
      <c r="AC1118" s="387"/>
      <c r="AD1118" s="387"/>
    </row>
    <row r="1119" spans="1:30" ht="16.2" thickBot="1" x14ac:dyDescent="0.35">
      <c r="A1119" s="351" t="s">
        <v>8942</v>
      </c>
      <c r="B1119" s="437" t="s">
        <v>6870</v>
      </c>
      <c r="C1119" s="365" t="s">
        <v>6130</v>
      </c>
      <c r="D1119" s="366" t="s">
        <v>6126</v>
      </c>
      <c r="E1119" s="394" t="s">
        <v>4139</v>
      </c>
      <c r="F1119" s="394" t="s">
        <v>7230</v>
      </c>
      <c r="G1119" s="394" t="s">
        <v>7233</v>
      </c>
      <c r="H1119" s="394" t="s">
        <v>7232</v>
      </c>
      <c r="I1119" s="466">
        <v>700</v>
      </c>
      <c r="J1119" s="471">
        <v>0.49</v>
      </c>
      <c r="K1119" s="469">
        <v>1</v>
      </c>
      <c r="L1119" s="384">
        <v>4</v>
      </c>
      <c r="M1119" s="385" t="s">
        <v>8943</v>
      </c>
      <c r="N1119" s="382" t="s">
        <v>9798</v>
      </c>
      <c r="O1119" s="386">
        <v>700</v>
      </c>
      <c r="P1119" s="387"/>
      <c r="Q1119" s="387"/>
      <c r="R1119" s="387"/>
      <c r="S1119" s="387"/>
      <c r="T1119" s="387"/>
      <c r="U1119" s="387"/>
      <c r="V1119" s="387"/>
      <c r="W1119" s="387"/>
      <c r="X1119" s="387"/>
      <c r="Y1119" s="387"/>
      <c r="Z1119" s="387"/>
      <c r="AA1119" s="387"/>
      <c r="AB1119" s="387"/>
      <c r="AC1119" s="387"/>
      <c r="AD1119" s="387"/>
    </row>
    <row r="1120" spans="1:30" ht="16.2" thickBot="1" x14ac:dyDescent="0.35">
      <c r="A1120" s="351" t="s">
        <v>8944</v>
      </c>
      <c r="B1120" s="425" t="s">
        <v>6970</v>
      </c>
      <c r="C1120" s="365" t="s">
        <v>6130</v>
      </c>
      <c r="D1120" s="366" t="s">
        <v>6126</v>
      </c>
      <c r="E1120" s="394" t="s">
        <v>4139</v>
      </c>
      <c r="F1120" s="394" t="s">
        <v>7230</v>
      </c>
      <c r="G1120" s="394" t="s">
        <v>7233</v>
      </c>
      <c r="H1120" s="394" t="s">
        <v>7232</v>
      </c>
      <c r="I1120" s="466">
        <v>300</v>
      </c>
      <c r="J1120" s="471">
        <v>0.49</v>
      </c>
      <c r="K1120" s="469">
        <v>2</v>
      </c>
      <c r="L1120" s="384">
        <v>4</v>
      </c>
      <c r="M1120" s="385" t="s">
        <v>8945</v>
      </c>
      <c r="N1120" s="382" t="s">
        <v>9790</v>
      </c>
      <c r="O1120" s="386">
        <v>600</v>
      </c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  <c r="AA1120" s="387"/>
      <c r="AB1120" s="387"/>
      <c r="AC1120" s="387"/>
      <c r="AD1120" s="387"/>
    </row>
    <row r="1121" spans="1:30" ht="16.2" thickBot="1" x14ac:dyDescent="0.35">
      <c r="A1121" s="351" t="s">
        <v>8946</v>
      </c>
      <c r="B1121" s="413" t="s">
        <v>7169</v>
      </c>
      <c r="C1121" s="365" t="s">
        <v>6130</v>
      </c>
      <c r="D1121" s="366" t="s">
        <v>6126</v>
      </c>
      <c r="E1121" s="394" t="s">
        <v>4139</v>
      </c>
      <c r="F1121" s="394" t="s">
        <v>7230</v>
      </c>
      <c r="G1121" s="394" t="s">
        <v>7233</v>
      </c>
      <c r="H1121" s="394" t="s">
        <v>7232</v>
      </c>
      <c r="I1121" s="466">
        <v>300</v>
      </c>
      <c r="J1121" s="471">
        <v>0.49</v>
      </c>
      <c r="K1121" s="469">
        <v>1</v>
      </c>
      <c r="L1121" s="384">
        <v>4</v>
      </c>
      <c r="M1121" s="385" t="s">
        <v>8947</v>
      </c>
      <c r="N1121" s="382" t="s">
        <v>9783</v>
      </c>
      <c r="O1121" s="386">
        <v>300</v>
      </c>
      <c r="P1121" s="387"/>
      <c r="Q1121" s="387"/>
      <c r="R1121" s="387"/>
      <c r="S1121" s="387"/>
      <c r="T1121" s="387"/>
      <c r="U1121" s="387"/>
      <c r="V1121" s="387"/>
      <c r="W1121" s="387"/>
      <c r="X1121" s="387"/>
      <c r="Y1121" s="387"/>
      <c r="Z1121" s="387"/>
      <c r="AA1121" s="387"/>
      <c r="AB1121" s="387"/>
      <c r="AC1121" s="387"/>
      <c r="AD1121" s="387"/>
    </row>
    <row r="1122" spans="1:30" ht="16.2" thickBot="1" x14ac:dyDescent="0.35">
      <c r="A1122" s="351" t="s">
        <v>8948</v>
      </c>
      <c r="B1122" s="413" t="s">
        <v>7169</v>
      </c>
      <c r="C1122" s="365" t="s">
        <v>6130</v>
      </c>
      <c r="D1122" s="366" t="s">
        <v>6126</v>
      </c>
      <c r="E1122" s="394" t="s">
        <v>4139</v>
      </c>
      <c r="F1122" s="394" t="s">
        <v>7230</v>
      </c>
      <c r="G1122" s="394" t="s">
        <v>7233</v>
      </c>
      <c r="H1122" s="394" t="s">
        <v>7232</v>
      </c>
      <c r="I1122" s="466">
        <v>300</v>
      </c>
      <c r="J1122" s="471">
        <v>0.49</v>
      </c>
      <c r="K1122" s="469">
        <v>1</v>
      </c>
      <c r="L1122" s="384">
        <v>4</v>
      </c>
      <c r="M1122" s="385" t="s">
        <v>8949</v>
      </c>
      <c r="N1122" s="382" t="s">
        <v>9783</v>
      </c>
      <c r="O1122" s="386">
        <v>300</v>
      </c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  <c r="AA1122" s="387"/>
      <c r="AB1122" s="387"/>
      <c r="AC1122" s="387"/>
      <c r="AD1122" s="387"/>
    </row>
    <row r="1123" spans="1:30" ht="16.2" thickBot="1" x14ac:dyDescent="0.35">
      <c r="A1123" s="351" t="s">
        <v>9633</v>
      </c>
      <c r="B1123" s="408" t="s">
        <v>9534</v>
      </c>
      <c r="C1123" s="365" t="s">
        <v>6130</v>
      </c>
      <c r="D1123" s="366" t="s">
        <v>6126</v>
      </c>
      <c r="E1123" s="394" t="s">
        <v>4139</v>
      </c>
      <c r="F1123" s="394" t="s">
        <v>7230</v>
      </c>
      <c r="G1123" s="394" t="s">
        <v>7234</v>
      </c>
      <c r="H1123" s="394" t="s">
        <v>7232</v>
      </c>
      <c r="I1123" s="466">
        <v>300</v>
      </c>
      <c r="J1123" s="471">
        <v>0.49</v>
      </c>
      <c r="K1123" s="469">
        <v>2</v>
      </c>
      <c r="L1123" s="384">
        <v>4</v>
      </c>
      <c r="M1123" s="385" t="s">
        <v>9634</v>
      </c>
      <c r="N1123" s="382" t="s">
        <v>9790</v>
      </c>
      <c r="O1123" s="386">
        <v>600</v>
      </c>
      <c r="P1123" s="387"/>
      <c r="Q1123" s="387"/>
      <c r="R1123" s="387"/>
      <c r="S1123" s="387"/>
      <c r="T1123" s="387"/>
      <c r="U1123" s="387"/>
      <c r="V1123" s="387"/>
      <c r="W1123" s="387"/>
      <c r="X1123" s="387"/>
      <c r="Y1123" s="387"/>
      <c r="Z1123" s="387"/>
      <c r="AA1123" s="387"/>
      <c r="AB1123" s="387"/>
      <c r="AC1123" s="387"/>
      <c r="AD1123" s="387"/>
    </row>
    <row r="1124" spans="1:30" ht="16.2" thickBot="1" x14ac:dyDescent="0.35">
      <c r="A1124" s="351" t="s">
        <v>8950</v>
      </c>
      <c r="B1124" s="419" t="s">
        <v>6075</v>
      </c>
      <c r="C1124" s="365" t="s">
        <v>6130</v>
      </c>
      <c r="D1124" s="366" t="s">
        <v>6126</v>
      </c>
      <c r="E1124" s="394" t="s">
        <v>4139</v>
      </c>
      <c r="F1124" s="394" t="s">
        <v>7230</v>
      </c>
      <c r="G1124" s="394" t="s">
        <v>7233</v>
      </c>
      <c r="H1124" s="394" t="s">
        <v>7232</v>
      </c>
      <c r="I1124" s="466">
        <v>300</v>
      </c>
      <c r="J1124" s="471">
        <v>0.49</v>
      </c>
      <c r="K1124" s="469">
        <v>1</v>
      </c>
      <c r="L1124" s="384">
        <v>5</v>
      </c>
      <c r="M1124" s="385" t="s">
        <v>8951</v>
      </c>
      <c r="N1124" s="382" t="s">
        <v>9783</v>
      </c>
      <c r="O1124" s="386">
        <v>300</v>
      </c>
      <c r="P1124" s="387"/>
      <c r="Q1124" s="387"/>
      <c r="R1124" s="387"/>
      <c r="S1124" s="387"/>
      <c r="T1124" s="387"/>
      <c r="U1124" s="387"/>
      <c r="V1124" s="387"/>
      <c r="W1124" s="387"/>
      <c r="X1124" s="387"/>
      <c r="Y1124" s="387"/>
      <c r="Z1124" s="387"/>
      <c r="AA1124" s="387"/>
      <c r="AB1124" s="387"/>
      <c r="AC1124" s="387"/>
      <c r="AD1124" s="387"/>
    </row>
    <row r="1125" spans="1:30" ht="16.2" thickBot="1" x14ac:dyDescent="0.35">
      <c r="A1125" s="351" t="s">
        <v>1756</v>
      </c>
      <c r="B1125" s="438" t="s">
        <v>6061</v>
      </c>
      <c r="C1125" s="365" t="s">
        <v>6130</v>
      </c>
      <c r="D1125" s="366" t="s">
        <v>6126</v>
      </c>
      <c r="E1125" s="394" t="s">
        <v>4139</v>
      </c>
      <c r="F1125" s="394" t="s">
        <v>7230</v>
      </c>
      <c r="G1125" s="394" t="s">
        <v>7233</v>
      </c>
      <c r="H1125" s="394" t="s">
        <v>7232</v>
      </c>
      <c r="I1125" s="467">
        <v>1.7</v>
      </c>
      <c r="J1125" s="471">
        <v>2.4900000000000002</v>
      </c>
      <c r="K1125" s="469">
        <v>1</v>
      </c>
      <c r="L1125" s="384">
        <v>5</v>
      </c>
      <c r="M1125" s="385" t="s">
        <v>1755</v>
      </c>
      <c r="N1125" s="382" t="s">
        <v>9824</v>
      </c>
      <c r="O1125" s="383">
        <v>1.7</v>
      </c>
      <c r="P1125" s="387"/>
      <c r="Q1125" s="387"/>
      <c r="R1125" s="387"/>
      <c r="S1125" s="387"/>
      <c r="T1125" s="387"/>
      <c r="U1125" s="387"/>
      <c r="V1125" s="387"/>
      <c r="W1125" s="387"/>
      <c r="X1125" s="387"/>
      <c r="Y1125" s="387"/>
      <c r="Z1125" s="387"/>
      <c r="AA1125" s="387"/>
      <c r="AB1125" s="387"/>
      <c r="AC1125" s="387"/>
      <c r="AD1125" s="387"/>
    </row>
    <row r="1126" spans="1:30" ht="16.2" thickBot="1" x14ac:dyDescent="0.35">
      <c r="A1126" s="351" t="s">
        <v>8952</v>
      </c>
      <c r="B1126" s="442" t="s">
        <v>6968</v>
      </c>
      <c r="C1126" s="365" t="s">
        <v>6130</v>
      </c>
      <c r="D1126" s="366" t="s">
        <v>6126</v>
      </c>
      <c r="E1126" s="394" t="s">
        <v>4139</v>
      </c>
      <c r="F1126" s="394" t="s">
        <v>7230</v>
      </c>
      <c r="G1126" s="394" t="s">
        <v>7234</v>
      </c>
      <c r="H1126" s="394" t="s">
        <v>7232</v>
      </c>
      <c r="I1126" s="466">
        <v>300</v>
      </c>
      <c r="J1126" s="471">
        <v>0.49</v>
      </c>
      <c r="K1126" s="469">
        <v>1</v>
      </c>
      <c r="L1126" s="384">
        <v>5</v>
      </c>
      <c r="M1126" s="385" t="s">
        <v>8953</v>
      </c>
      <c r="N1126" s="382" t="s">
        <v>9783</v>
      </c>
      <c r="O1126" s="386">
        <v>300</v>
      </c>
      <c r="P1126" s="387"/>
      <c r="Q1126" s="387"/>
      <c r="R1126" s="387"/>
      <c r="S1126" s="387"/>
      <c r="T1126" s="387"/>
      <c r="U1126" s="387"/>
      <c r="V1126" s="387"/>
      <c r="W1126" s="387"/>
      <c r="X1126" s="387"/>
      <c r="Y1126" s="387"/>
      <c r="Z1126" s="387"/>
      <c r="AA1126" s="387"/>
      <c r="AB1126" s="387"/>
      <c r="AC1126" s="387"/>
      <c r="AD1126" s="387"/>
    </row>
    <row r="1127" spans="1:30" ht="16.2" thickBot="1" x14ac:dyDescent="0.35">
      <c r="A1127" s="351" t="s">
        <v>8954</v>
      </c>
      <c r="B1127" s="365" t="s">
        <v>6978</v>
      </c>
      <c r="C1127" s="365" t="s">
        <v>6130</v>
      </c>
      <c r="D1127" s="366" t="s">
        <v>6126</v>
      </c>
      <c r="E1127" s="394" t="s">
        <v>4139</v>
      </c>
      <c r="F1127" s="394" t="s">
        <v>7230</v>
      </c>
      <c r="G1127" s="394" t="s">
        <v>7233</v>
      </c>
      <c r="H1127" s="394" t="s">
        <v>7232</v>
      </c>
      <c r="I1127" s="466">
        <v>300</v>
      </c>
      <c r="J1127" s="471">
        <v>0.49</v>
      </c>
      <c r="K1127" s="469">
        <v>1</v>
      </c>
      <c r="L1127" s="384">
        <v>5</v>
      </c>
      <c r="M1127" s="385" t="s">
        <v>8955</v>
      </c>
      <c r="N1127" s="382" t="s">
        <v>9783</v>
      </c>
      <c r="O1127" s="386">
        <v>300</v>
      </c>
      <c r="P1127" s="387"/>
      <c r="Q1127" s="387"/>
      <c r="R1127" s="387"/>
      <c r="S1127" s="387"/>
      <c r="T1127" s="387"/>
      <c r="U1127" s="387"/>
      <c r="V1127" s="387"/>
      <c r="W1127" s="387"/>
      <c r="X1127" s="387"/>
      <c r="Y1127" s="387"/>
      <c r="Z1127" s="387"/>
      <c r="AA1127" s="387"/>
      <c r="AB1127" s="387"/>
      <c r="AC1127" s="387"/>
      <c r="AD1127" s="387"/>
    </row>
    <row r="1128" spans="1:30" ht="16.2" thickBot="1" x14ac:dyDescent="0.35">
      <c r="A1128" s="351" t="s">
        <v>8956</v>
      </c>
      <c r="B1128" s="427" t="s">
        <v>1102</v>
      </c>
      <c r="C1128" s="365" t="s">
        <v>6130</v>
      </c>
      <c r="D1128" s="366" t="s">
        <v>6126</v>
      </c>
      <c r="E1128" s="394" t="s">
        <v>4139</v>
      </c>
      <c r="F1128" s="394" t="s">
        <v>7230</v>
      </c>
      <c r="G1128" s="394" t="s">
        <v>7233</v>
      </c>
      <c r="H1128" s="394" t="s">
        <v>7232</v>
      </c>
      <c r="I1128" s="466">
        <v>300</v>
      </c>
      <c r="J1128" s="471">
        <v>0.49</v>
      </c>
      <c r="K1128" s="469">
        <v>1</v>
      </c>
      <c r="L1128" s="384">
        <v>5</v>
      </c>
      <c r="M1128" s="385" t="s">
        <v>8957</v>
      </c>
      <c r="N1128" s="382" t="s">
        <v>9783</v>
      </c>
      <c r="O1128" s="386">
        <v>300</v>
      </c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  <c r="AA1128" s="387"/>
      <c r="AB1128" s="387"/>
      <c r="AC1128" s="387"/>
      <c r="AD1128" s="387"/>
    </row>
    <row r="1129" spans="1:30" ht="16.2" thickBot="1" x14ac:dyDescent="0.35">
      <c r="A1129" s="351" t="s">
        <v>8956</v>
      </c>
      <c r="B1129" s="427" t="s">
        <v>1102</v>
      </c>
      <c r="C1129" s="365" t="s">
        <v>6130</v>
      </c>
      <c r="D1129" s="366" t="s">
        <v>6126</v>
      </c>
      <c r="E1129" s="394" t="s">
        <v>4139</v>
      </c>
      <c r="F1129" s="394" t="s">
        <v>7230</v>
      </c>
      <c r="G1129" s="394" t="s">
        <v>7234</v>
      </c>
      <c r="H1129" s="394" t="s">
        <v>7232</v>
      </c>
      <c r="I1129" s="466">
        <v>300</v>
      </c>
      <c r="J1129" s="471">
        <v>0.49</v>
      </c>
      <c r="K1129" s="469">
        <v>1</v>
      </c>
      <c r="L1129" s="384">
        <v>5</v>
      </c>
      <c r="M1129" s="385" t="s">
        <v>8957</v>
      </c>
      <c r="N1129" s="382" t="s">
        <v>9783</v>
      </c>
      <c r="O1129" s="386">
        <v>300</v>
      </c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  <c r="AA1129" s="387"/>
      <c r="AB1129" s="387"/>
      <c r="AC1129" s="387"/>
      <c r="AD1129" s="387"/>
    </row>
    <row r="1130" spans="1:30" ht="16.2" thickBot="1" x14ac:dyDescent="0.35">
      <c r="A1130" s="351" t="s">
        <v>8958</v>
      </c>
      <c r="B1130" s="398" t="s">
        <v>6082</v>
      </c>
      <c r="C1130" s="365" t="s">
        <v>6130</v>
      </c>
      <c r="D1130" s="366" t="s">
        <v>6126</v>
      </c>
      <c r="E1130" s="394" t="s">
        <v>4139</v>
      </c>
      <c r="F1130" s="394" t="s">
        <v>7230</v>
      </c>
      <c r="G1130" s="394" t="s">
        <v>7234</v>
      </c>
      <c r="H1130" s="394" t="s">
        <v>7232</v>
      </c>
      <c r="I1130" s="466">
        <v>300</v>
      </c>
      <c r="J1130" s="471">
        <v>0.49</v>
      </c>
      <c r="K1130" s="469">
        <v>2</v>
      </c>
      <c r="L1130" s="384">
        <v>5</v>
      </c>
      <c r="M1130" s="385" t="s">
        <v>8959</v>
      </c>
      <c r="N1130" s="382" t="s">
        <v>9790</v>
      </c>
      <c r="O1130" s="386">
        <v>600</v>
      </c>
      <c r="P1130" s="387"/>
      <c r="Q1130" s="387"/>
      <c r="R1130" s="387"/>
      <c r="S1130" s="387"/>
      <c r="T1130" s="387"/>
      <c r="U1130" s="387"/>
      <c r="V1130" s="387"/>
      <c r="W1130" s="387"/>
      <c r="X1130" s="387"/>
      <c r="Y1130" s="387"/>
      <c r="Z1130" s="387"/>
      <c r="AA1130" s="387"/>
      <c r="AB1130" s="387"/>
      <c r="AC1130" s="387"/>
      <c r="AD1130" s="387"/>
    </row>
    <row r="1131" spans="1:30" ht="16.2" thickBot="1" x14ac:dyDescent="0.35">
      <c r="A1131" s="351" t="s">
        <v>8960</v>
      </c>
      <c r="B1131" s="414" t="s">
        <v>1119</v>
      </c>
      <c r="C1131" s="365" t="s">
        <v>6130</v>
      </c>
      <c r="D1131" s="366" t="s">
        <v>6126</v>
      </c>
      <c r="E1131" s="394" t="s">
        <v>4139</v>
      </c>
      <c r="F1131" s="394" t="s">
        <v>7230</v>
      </c>
      <c r="G1131" s="394" t="s">
        <v>7233</v>
      </c>
      <c r="H1131" s="394" t="s">
        <v>7232</v>
      </c>
      <c r="I1131" s="466">
        <v>300</v>
      </c>
      <c r="J1131" s="471">
        <v>0.49</v>
      </c>
      <c r="K1131" s="469">
        <v>8</v>
      </c>
      <c r="L1131" s="384">
        <v>5</v>
      </c>
      <c r="M1131" s="385" t="s">
        <v>8961</v>
      </c>
      <c r="N1131" s="382" t="s">
        <v>9814</v>
      </c>
      <c r="O1131" s="383">
        <v>2.4</v>
      </c>
      <c r="P1131" s="387"/>
      <c r="Q1131" s="387"/>
      <c r="R1131" s="387"/>
      <c r="S1131" s="387"/>
      <c r="T1131" s="387"/>
      <c r="U1131" s="387"/>
      <c r="V1131" s="387"/>
      <c r="W1131" s="387"/>
      <c r="X1131" s="387"/>
      <c r="Y1131" s="387"/>
      <c r="Z1131" s="387"/>
      <c r="AA1131" s="387"/>
      <c r="AB1131" s="387"/>
      <c r="AC1131" s="387"/>
      <c r="AD1131" s="387"/>
    </row>
    <row r="1132" spans="1:30" ht="16.2" thickBot="1" x14ac:dyDescent="0.35">
      <c r="A1132" s="351" t="s">
        <v>2087</v>
      </c>
      <c r="B1132" s="416" t="s">
        <v>6064</v>
      </c>
      <c r="C1132" s="365" t="s">
        <v>6130</v>
      </c>
      <c r="D1132" s="345" t="s">
        <v>6128</v>
      </c>
      <c r="E1132" s="394" t="s">
        <v>4139</v>
      </c>
      <c r="F1132" s="394" t="s">
        <v>7230</v>
      </c>
      <c r="G1132" s="394" t="s">
        <v>7233</v>
      </c>
      <c r="H1132" s="394" t="s">
        <v>7232</v>
      </c>
      <c r="I1132" s="466">
        <v>700</v>
      </c>
      <c r="J1132" s="471">
        <v>0.99</v>
      </c>
      <c r="K1132" s="469">
        <v>1</v>
      </c>
      <c r="L1132" s="384">
        <v>5</v>
      </c>
      <c r="M1132" s="385" t="s">
        <v>8962</v>
      </c>
      <c r="N1132" s="382" t="s">
        <v>9798</v>
      </c>
      <c r="O1132" s="386">
        <v>700</v>
      </c>
      <c r="P1132" s="387"/>
      <c r="Q1132" s="387"/>
      <c r="R1132" s="387"/>
      <c r="S1132" s="387"/>
      <c r="T1132" s="387"/>
      <c r="U1132" s="387"/>
      <c r="V1132" s="387"/>
      <c r="W1132" s="387"/>
      <c r="X1132" s="387"/>
      <c r="Y1132" s="387"/>
      <c r="Z1132" s="387"/>
      <c r="AA1132" s="387"/>
      <c r="AB1132" s="387"/>
      <c r="AC1132" s="387"/>
      <c r="AD1132" s="387"/>
    </row>
    <row r="1133" spans="1:30" ht="31.8" thickBot="1" x14ac:dyDescent="0.35">
      <c r="A1133" s="351" t="s">
        <v>8963</v>
      </c>
      <c r="B1133" s="396" t="s">
        <v>6058</v>
      </c>
      <c r="C1133" s="365" t="s">
        <v>6130</v>
      </c>
      <c r="D1133" s="345" t="s">
        <v>6128</v>
      </c>
      <c r="E1133" s="394" t="s">
        <v>4139</v>
      </c>
      <c r="F1133" s="394" t="s">
        <v>9777</v>
      </c>
      <c r="G1133" s="394" t="s">
        <v>7234</v>
      </c>
      <c r="H1133" s="394" t="s">
        <v>7232</v>
      </c>
      <c r="I1133" s="467">
        <v>1</v>
      </c>
      <c r="J1133" s="471">
        <v>1.49</v>
      </c>
      <c r="K1133" s="469">
        <v>1</v>
      </c>
      <c r="L1133" s="384">
        <v>5</v>
      </c>
      <c r="M1133" s="385" t="s">
        <v>8964</v>
      </c>
      <c r="N1133" s="382" t="s">
        <v>9806</v>
      </c>
      <c r="O1133" s="383">
        <v>1</v>
      </c>
      <c r="P1133" s="387"/>
      <c r="Q1133" s="387"/>
      <c r="R1133" s="387"/>
      <c r="S1133" s="387"/>
      <c r="T1133" s="387"/>
      <c r="U1133" s="387"/>
      <c r="V1133" s="387"/>
      <c r="W1133" s="387"/>
      <c r="X1133" s="387"/>
      <c r="Y1133" s="387"/>
      <c r="Z1133" s="387"/>
      <c r="AA1133" s="387"/>
      <c r="AB1133" s="387"/>
      <c r="AC1133" s="387"/>
      <c r="AD1133" s="387"/>
    </row>
    <row r="1134" spans="1:30" ht="16.2" thickBot="1" x14ac:dyDescent="0.35">
      <c r="A1134" s="351" t="s">
        <v>8963</v>
      </c>
      <c r="B1134" s="396" t="s">
        <v>6058</v>
      </c>
      <c r="C1134" s="365" t="s">
        <v>6130</v>
      </c>
      <c r="D1134" s="345" t="s">
        <v>6128</v>
      </c>
      <c r="E1134" s="394" t="s">
        <v>4139</v>
      </c>
      <c r="F1134" s="394" t="s">
        <v>7230</v>
      </c>
      <c r="G1134" s="394" t="s">
        <v>7233</v>
      </c>
      <c r="H1134" s="394" t="s">
        <v>7232</v>
      </c>
      <c r="I1134" s="467">
        <v>1</v>
      </c>
      <c r="J1134" s="471">
        <v>1.99</v>
      </c>
      <c r="K1134" s="469">
        <v>1</v>
      </c>
      <c r="L1134" s="384">
        <v>5</v>
      </c>
      <c r="M1134" s="385" t="s">
        <v>9635</v>
      </c>
      <c r="N1134" s="382" t="s">
        <v>9806</v>
      </c>
      <c r="O1134" s="383">
        <v>1</v>
      </c>
      <c r="P1134" s="387"/>
      <c r="Q1134" s="387"/>
      <c r="R1134" s="387"/>
      <c r="S1134" s="387"/>
      <c r="T1134" s="387"/>
      <c r="U1134" s="387"/>
      <c r="V1134" s="387"/>
      <c r="W1134" s="387"/>
      <c r="X1134" s="387"/>
      <c r="Y1134" s="387"/>
      <c r="Z1134" s="387"/>
      <c r="AA1134" s="387"/>
      <c r="AB1134" s="387"/>
      <c r="AC1134" s="387"/>
      <c r="AD1134" s="387"/>
    </row>
    <row r="1135" spans="1:30" ht="16.2" thickBot="1" x14ac:dyDescent="0.35">
      <c r="A1135" s="351" t="s">
        <v>603</v>
      </c>
      <c r="B1135" s="396" t="s">
        <v>6058</v>
      </c>
      <c r="C1135" s="365" t="s">
        <v>6130</v>
      </c>
      <c r="D1135" s="366" t="s">
        <v>6126</v>
      </c>
      <c r="E1135" s="394" t="s">
        <v>4139</v>
      </c>
      <c r="F1135" s="394" t="s">
        <v>7230</v>
      </c>
      <c r="G1135" s="394" t="s">
        <v>7233</v>
      </c>
      <c r="H1135" s="394" t="s">
        <v>7232</v>
      </c>
      <c r="I1135" s="466">
        <v>300</v>
      </c>
      <c r="J1135" s="471">
        <v>0.49</v>
      </c>
      <c r="K1135" s="469">
        <v>2</v>
      </c>
      <c r="L1135" s="384">
        <v>5</v>
      </c>
      <c r="M1135" s="385" t="s">
        <v>8965</v>
      </c>
      <c r="N1135" s="382" t="s">
        <v>9790</v>
      </c>
      <c r="O1135" s="386">
        <v>600</v>
      </c>
      <c r="P1135" s="387"/>
      <c r="Q1135" s="387"/>
      <c r="R1135" s="387"/>
      <c r="S1135" s="387"/>
      <c r="T1135" s="387"/>
      <c r="U1135" s="387"/>
      <c r="V1135" s="387"/>
      <c r="W1135" s="387"/>
      <c r="X1135" s="387"/>
      <c r="Y1135" s="387"/>
      <c r="Z1135" s="387"/>
      <c r="AA1135" s="387"/>
      <c r="AB1135" s="387"/>
      <c r="AC1135" s="387"/>
      <c r="AD1135" s="387"/>
    </row>
    <row r="1136" spans="1:30" ht="16.2" thickBot="1" x14ac:dyDescent="0.35">
      <c r="A1136" s="351" t="s">
        <v>603</v>
      </c>
      <c r="B1136" s="396" t="s">
        <v>6058</v>
      </c>
      <c r="C1136" s="365" t="s">
        <v>6130</v>
      </c>
      <c r="D1136" s="366" t="s">
        <v>6126</v>
      </c>
      <c r="E1136" s="394" t="s">
        <v>4139</v>
      </c>
      <c r="F1136" s="394" t="s">
        <v>7230</v>
      </c>
      <c r="G1136" s="394" t="s">
        <v>7234</v>
      </c>
      <c r="H1136" s="394" t="s">
        <v>7232</v>
      </c>
      <c r="I1136" s="466">
        <v>300</v>
      </c>
      <c r="J1136" s="471">
        <v>0.49</v>
      </c>
      <c r="K1136" s="469">
        <v>3</v>
      </c>
      <c r="L1136" s="384">
        <v>5</v>
      </c>
      <c r="M1136" s="385" t="s">
        <v>8965</v>
      </c>
      <c r="N1136" s="382" t="s">
        <v>9784</v>
      </c>
      <c r="O1136" s="386">
        <v>900</v>
      </c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  <c r="AA1136" s="387"/>
      <c r="AB1136" s="387"/>
      <c r="AC1136" s="387"/>
      <c r="AD1136" s="387"/>
    </row>
    <row r="1137" spans="1:30" ht="16.2" thickBot="1" x14ac:dyDescent="0.35">
      <c r="A1137" s="351" t="s">
        <v>8966</v>
      </c>
      <c r="B1137" s="398" t="s">
        <v>6871</v>
      </c>
      <c r="C1137" s="365" t="s">
        <v>6130</v>
      </c>
      <c r="D1137" s="366" t="s">
        <v>6126</v>
      </c>
      <c r="E1137" s="394" t="s">
        <v>4139</v>
      </c>
      <c r="F1137" s="394" t="s">
        <v>7230</v>
      </c>
      <c r="G1137" s="394" t="s">
        <v>7233</v>
      </c>
      <c r="H1137" s="394" t="s">
        <v>7232</v>
      </c>
      <c r="I1137" s="467">
        <v>1</v>
      </c>
      <c r="J1137" s="471">
        <v>1.99</v>
      </c>
      <c r="K1137" s="469">
        <v>1</v>
      </c>
      <c r="L1137" s="384">
        <v>5</v>
      </c>
      <c r="M1137" s="385" t="s">
        <v>8967</v>
      </c>
      <c r="N1137" s="382" t="s">
        <v>9806</v>
      </c>
      <c r="O1137" s="383">
        <v>1</v>
      </c>
      <c r="P1137" s="387"/>
      <c r="Q1137" s="387"/>
      <c r="R1137" s="387"/>
      <c r="S1137" s="387"/>
      <c r="T1137" s="387"/>
      <c r="U1137" s="387"/>
      <c r="V1137" s="387"/>
      <c r="W1137" s="387"/>
      <c r="X1137" s="387"/>
      <c r="Y1137" s="387"/>
      <c r="Z1137" s="387"/>
      <c r="AA1137" s="387"/>
      <c r="AB1137" s="387"/>
      <c r="AC1137" s="387"/>
      <c r="AD1137" s="387"/>
    </row>
    <row r="1138" spans="1:30" ht="16.2" thickBot="1" x14ac:dyDescent="0.35">
      <c r="A1138" s="351" t="s">
        <v>8966</v>
      </c>
      <c r="B1138" s="398" t="s">
        <v>6871</v>
      </c>
      <c r="C1138" s="365" t="s">
        <v>6130</v>
      </c>
      <c r="D1138" s="366" t="s">
        <v>6126</v>
      </c>
      <c r="E1138" s="394" t="s">
        <v>4139</v>
      </c>
      <c r="F1138" s="394" t="s">
        <v>7230</v>
      </c>
      <c r="G1138" s="394" t="s">
        <v>7234</v>
      </c>
      <c r="H1138" s="394" t="s">
        <v>7232</v>
      </c>
      <c r="I1138" s="467">
        <v>1</v>
      </c>
      <c r="J1138" s="471">
        <v>1.99</v>
      </c>
      <c r="K1138" s="469">
        <v>2</v>
      </c>
      <c r="L1138" s="384">
        <v>5</v>
      </c>
      <c r="M1138" s="385" t="s">
        <v>8967</v>
      </c>
      <c r="N1138" s="382" t="s">
        <v>9803</v>
      </c>
      <c r="O1138" s="383">
        <v>2</v>
      </c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  <c r="AA1138" s="387"/>
      <c r="AB1138" s="387"/>
      <c r="AC1138" s="387"/>
      <c r="AD1138" s="387"/>
    </row>
    <row r="1139" spans="1:30" ht="16.2" thickBot="1" x14ac:dyDescent="0.35">
      <c r="A1139" s="351" t="s">
        <v>8968</v>
      </c>
      <c r="B1139" s="398" t="s">
        <v>6871</v>
      </c>
      <c r="C1139" s="365" t="s">
        <v>6130</v>
      </c>
      <c r="D1139" s="345" t="s">
        <v>6128</v>
      </c>
      <c r="E1139" s="394" t="s">
        <v>4139</v>
      </c>
      <c r="F1139" s="394" t="s">
        <v>7230</v>
      </c>
      <c r="G1139" s="394" t="s">
        <v>7233</v>
      </c>
      <c r="H1139" s="394" t="s">
        <v>7232</v>
      </c>
      <c r="I1139" s="467">
        <v>1</v>
      </c>
      <c r="J1139" s="471">
        <v>0.99</v>
      </c>
      <c r="K1139" s="469">
        <v>2</v>
      </c>
      <c r="L1139" s="384">
        <v>5</v>
      </c>
      <c r="M1139" s="385" t="s">
        <v>8969</v>
      </c>
      <c r="N1139" s="382" t="s">
        <v>9803</v>
      </c>
      <c r="O1139" s="383">
        <v>2</v>
      </c>
      <c r="P1139" s="387"/>
      <c r="Q1139" s="387"/>
      <c r="R1139" s="387"/>
      <c r="S1139" s="387"/>
      <c r="T1139" s="387"/>
      <c r="U1139" s="387"/>
      <c r="V1139" s="387"/>
      <c r="W1139" s="387"/>
      <c r="X1139" s="387"/>
      <c r="Y1139" s="387"/>
      <c r="Z1139" s="387"/>
      <c r="AA1139" s="387"/>
      <c r="AB1139" s="387"/>
      <c r="AC1139" s="387"/>
      <c r="AD1139" s="387"/>
    </row>
    <row r="1140" spans="1:30" ht="16.2" thickBot="1" x14ac:dyDescent="0.35">
      <c r="A1140" s="351" t="s">
        <v>8970</v>
      </c>
      <c r="B1140" s="398" t="s">
        <v>6871</v>
      </c>
      <c r="C1140" s="365" t="s">
        <v>6130</v>
      </c>
      <c r="D1140" s="366" t="s">
        <v>6126</v>
      </c>
      <c r="E1140" s="394" t="s">
        <v>4139</v>
      </c>
      <c r="F1140" s="394" t="s">
        <v>7230</v>
      </c>
      <c r="G1140" s="394" t="s">
        <v>7233</v>
      </c>
      <c r="H1140" s="394" t="s">
        <v>7232</v>
      </c>
      <c r="I1140" s="466">
        <v>500</v>
      </c>
      <c r="J1140" s="471">
        <v>0.75</v>
      </c>
      <c r="K1140" s="469">
        <v>1</v>
      </c>
      <c r="L1140" s="384">
        <v>5</v>
      </c>
      <c r="M1140" s="385" t="s">
        <v>8971</v>
      </c>
      <c r="N1140" s="382" t="s">
        <v>9800</v>
      </c>
      <c r="O1140" s="386">
        <v>500</v>
      </c>
      <c r="P1140" s="387"/>
      <c r="Q1140" s="387"/>
      <c r="R1140" s="387"/>
      <c r="S1140" s="387"/>
      <c r="T1140" s="387"/>
      <c r="U1140" s="387"/>
      <c r="V1140" s="387"/>
      <c r="W1140" s="387"/>
      <c r="X1140" s="387"/>
      <c r="Y1140" s="387"/>
      <c r="Z1140" s="387"/>
      <c r="AA1140" s="387"/>
      <c r="AB1140" s="387"/>
      <c r="AC1140" s="387"/>
      <c r="AD1140" s="387"/>
    </row>
    <row r="1141" spans="1:30" ht="16.2" thickBot="1" x14ac:dyDescent="0.35">
      <c r="A1141" s="351" t="s">
        <v>8972</v>
      </c>
      <c r="B1141" s="418" t="s">
        <v>6873</v>
      </c>
      <c r="C1141" s="365" t="s">
        <v>6130</v>
      </c>
      <c r="D1141" s="366" t="s">
        <v>6126</v>
      </c>
      <c r="E1141" s="394" t="s">
        <v>4139</v>
      </c>
      <c r="F1141" s="394" t="s">
        <v>7230</v>
      </c>
      <c r="G1141" s="394" t="s">
        <v>7233</v>
      </c>
      <c r="H1141" s="394" t="s">
        <v>7232</v>
      </c>
      <c r="I1141" s="466">
        <v>300</v>
      </c>
      <c r="J1141" s="471">
        <v>0.49</v>
      </c>
      <c r="K1141" s="469">
        <v>1</v>
      </c>
      <c r="L1141" s="384">
        <v>5</v>
      </c>
      <c r="M1141" s="385" t="s">
        <v>8973</v>
      </c>
      <c r="N1141" s="382" t="s">
        <v>9783</v>
      </c>
      <c r="O1141" s="386">
        <v>300</v>
      </c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  <c r="AA1141" s="387"/>
      <c r="AB1141" s="387"/>
      <c r="AC1141" s="387"/>
      <c r="AD1141" s="387"/>
    </row>
    <row r="1142" spans="1:30" ht="16.2" thickBot="1" x14ac:dyDescent="0.35">
      <c r="A1142" s="351" t="s">
        <v>8974</v>
      </c>
      <c r="B1142" s="432" t="s">
        <v>6872</v>
      </c>
      <c r="C1142" s="365" t="s">
        <v>6130</v>
      </c>
      <c r="D1142" s="366" t="s">
        <v>6126</v>
      </c>
      <c r="E1142" s="394" t="s">
        <v>4139</v>
      </c>
      <c r="F1142" s="394" t="s">
        <v>7230</v>
      </c>
      <c r="G1142" s="394" t="s">
        <v>7233</v>
      </c>
      <c r="H1142" s="394" t="s">
        <v>7232</v>
      </c>
      <c r="I1142" s="466">
        <v>500</v>
      </c>
      <c r="J1142" s="471">
        <v>0.75</v>
      </c>
      <c r="K1142" s="469">
        <v>1</v>
      </c>
      <c r="L1142" s="384">
        <v>5</v>
      </c>
      <c r="M1142" s="385" t="s">
        <v>8975</v>
      </c>
      <c r="N1142" s="382" t="s">
        <v>9800</v>
      </c>
      <c r="O1142" s="386">
        <v>500</v>
      </c>
      <c r="P1142" s="387"/>
      <c r="Q1142" s="387"/>
      <c r="R1142" s="387"/>
      <c r="S1142" s="387"/>
      <c r="T1142" s="387"/>
      <c r="U1142" s="387"/>
      <c r="V1142" s="387"/>
      <c r="W1142" s="387"/>
      <c r="X1142" s="387"/>
      <c r="Y1142" s="387"/>
      <c r="Z1142" s="387"/>
      <c r="AA1142" s="387"/>
      <c r="AB1142" s="387"/>
      <c r="AC1142" s="387"/>
      <c r="AD1142" s="387"/>
    </row>
    <row r="1143" spans="1:30" ht="16.2" thickBot="1" x14ac:dyDescent="0.35">
      <c r="A1143" s="351" t="s">
        <v>8976</v>
      </c>
      <c r="B1143" s="432" t="s">
        <v>6872</v>
      </c>
      <c r="C1143" s="365" t="s">
        <v>6130</v>
      </c>
      <c r="D1143" s="345" t="s">
        <v>6128</v>
      </c>
      <c r="E1143" s="394" t="s">
        <v>4139</v>
      </c>
      <c r="F1143" s="394" t="s">
        <v>7230</v>
      </c>
      <c r="G1143" s="394" t="s">
        <v>7233</v>
      </c>
      <c r="H1143" s="394" t="s">
        <v>7232</v>
      </c>
      <c r="I1143" s="467">
        <v>1.4</v>
      </c>
      <c r="J1143" s="471">
        <v>1.99</v>
      </c>
      <c r="K1143" s="469">
        <v>1</v>
      </c>
      <c r="L1143" s="384">
        <v>5</v>
      </c>
      <c r="M1143" s="385" t="s">
        <v>8977</v>
      </c>
      <c r="N1143" s="382" t="s">
        <v>9789</v>
      </c>
      <c r="O1143" s="383">
        <v>1.4</v>
      </c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  <c r="AA1143" s="387"/>
      <c r="AB1143" s="387"/>
      <c r="AC1143" s="387"/>
      <c r="AD1143" s="387"/>
    </row>
    <row r="1144" spans="1:30" ht="16.2" thickBot="1" x14ac:dyDescent="0.35">
      <c r="A1144" s="351" t="s">
        <v>8978</v>
      </c>
      <c r="B1144" s="432" t="s">
        <v>6872</v>
      </c>
      <c r="C1144" s="365" t="s">
        <v>6130</v>
      </c>
      <c r="D1144" s="366" t="s">
        <v>6126</v>
      </c>
      <c r="E1144" s="394" t="s">
        <v>4139</v>
      </c>
      <c r="F1144" s="394" t="s">
        <v>7230</v>
      </c>
      <c r="G1144" s="394" t="s">
        <v>7233</v>
      </c>
      <c r="H1144" s="394" t="s">
        <v>7232</v>
      </c>
      <c r="I1144" s="466">
        <v>300</v>
      </c>
      <c r="J1144" s="471">
        <v>0.49</v>
      </c>
      <c r="K1144" s="469">
        <v>1</v>
      </c>
      <c r="L1144" s="384">
        <v>5</v>
      </c>
      <c r="M1144" s="385" t="s">
        <v>8979</v>
      </c>
      <c r="N1144" s="382" t="s">
        <v>9783</v>
      </c>
      <c r="O1144" s="386">
        <v>300</v>
      </c>
      <c r="P1144" s="387"/>
      <c r="Q1144" s="387"/>
      <c r="R1144" s="387"/>
      <c r="S1144" s="387"/>
      <c r="T1144" s="387"/>
      <c r="U1144" s="387"/>
      <c r="V1144" s="387"/>
      <c r="W1144" s="387"/>
      <c r="X1144" s="387"/>
      <c r="Y1144" s="387"/>
      <c r="Z1144" s="387"/>
      <c r="AA1144" s="387"/>
      <c r="AB1144" s="387"/>
      <c r="AC1144" s="387"/>
      <c r="AD1144" s="387"/>
    </row>
    <row r="1145" spans="1:30" ht="16.2" thickBot="1" x14ac:dyDescent="0.35">
      <c r="A1145" s="351" t="s">
        <v>8980</v>
      </c>
      <c r="B1145" s="400" t="s">
        <v>6093</v>
      </c>
      <c r="C1145" s="365" t="s">
        <v>6130</v>
      </c>
      <c r="D1145" s="366" t="s">
        <v>6126</v>
      </c>
      <c r="E1145" s="394" t="s">
        <v>4139</v>
      </c>
      <c r="F1145" s="394" t="s">
        <v>7230</v>
      </c>
      <c r="G1145" s="394" t="s">
        <v>7233</v>
      </c>
      <c r="H1145" s="394" t="s">
        <v>7232</v>
      </c>
      <c r="I1145" s="466">
        <v>300</v>
      </c>
      <c r="J1145" s="471">
        <v>0.49</v>
      </c>
      <c r="K1145" s="469">
        <v>2</v>
      </c>
      <c r="L1145" s="384">
        <v>5</v>
      </c>
      <c r="M1145" s="385" t="s">
        <v>8981</v>
      </c>
      <c r="N1145" s="382" t="s">
        <v>9790</v>
      </c>
      <c r="O1145" s="386">
        <v>600</v>
      </c>
      <c r="P1145" s="387"/>
      <c r="Q1145" s="387"/>
      <c r="R1145" s="387"/>
      <c r="S1145" s="387"/>
      <c r="T1145" s="387"/>
      <c r="U1145" s="387"/>
      <c r="V1145" s="387"/>
      <c r="W1145" s="387"/>
      <c r="X1145" s="387"/>
      <c r="Y1145" s="387"/>
      <c r="Z1145" s="387"/>
      <c r="AA1145" s="387"/>
      <c r="AB1145" s="387"/>
      <c r="AC1145" s="387"/>
      <c r="AD1145" s="387"/>
    </row>
    <row r="1146" spans="1:30" ht="16.2" thickBot="1" x14ac:dyDescent="0.35">
      <c r="A1146" s="351" t="s">
        <v>8982</v>
      </c>
      <c r="B1146" s="409" t="s">
        <v>6076</v>
      </c>
      <c r="C1146" s="365" t="s">
        <v>6130</v>
      </c>
      <c r="D1146" s="366" t="s">
        <v>6126</v>
      </c>
      <c r="E1146" s="394" t="s">
        <v>4139</v>
      </c>
      <c r="F1146" s="394" t="s">
        <v>7230</v>
      </c>
      <c r="G1146" s="394" t="s">
        <v>7233</v>
      </c>
      <c r="H1146" s="394" t="s">
        <v>7232</v>
      </c>
      <c r="I1146" s="466">
        <v>300</v>
      </c>
      <c r="J1146" s="471">
        <v>0.49</v>
      </c>
      <c r="K1146" s="469">
        <v>1</v>
      </c>
      <c r="L1146" s="384">
        <v>5</v>
      </c>
      <c r="M1146" s="385" t="s">
        <v>8983</v>
      </c>
      <c r="N1146" s="382" t="s">
        <v>9783</v>
      </c>
      <c r="O1146" s="386">
        <v>300</v>
      </c>
      <c r="P1146" s="387"/>
      <c r="Q1146" s="387"/>
      <c r="R1146" s="387"/>
      <c r="S1146" s="387"/>
      <c r="T1146" s="387"/>
      <c r="U1146" s="387"/>
      <c r="V1146" s="387"/>
      <c r="W1146" s="387"/>
      <c r="X1146" s="387"/>
      <c r="Y1146" s="387"/>
      <c r="Z1146" s="387"/>
      <c r="AA1146" s="387"/>
      <c r="AB1146" s="387"/>
      <c r="AC1146" s="387"/>
      <c r="AD1146" s="387"/>
    </row>
    <row r="1147" spans="1:30" ht="16.2" thickBot="1" x14ac:dyDescent="0.35">
      <c r="A1147" s="351" t="s">
        <v>8984</v>
      </c>
      <c r="B1147" s="410" t="s">
        <v>6055</v>
      </c>
      <c r="C1147" s="365" t="s">
        <v>6130</v>
      </c>
      <c r="D1147" s="366" t="s">
        <v>6126</v>
      </c>
      <c r="E1147" s="394" t="s">
        <v>4139</v>
      </c>
      <c r="F1147" s="394" t="s">
        <v>7230</v>
      </c>
      <c r="G1147" s="394" t="s">
        <v>7233</v>
      </c>
      <c r="H1147" s="394" t="s">
        <v>7232</v>
      </c>
      <c r="I1147" s="466">
        <v>300</v>
      </c>
      <c r="J1147" s="471">
        <v>0.49</v>
      </c>
      <c r="K1147" s="469">
        <v>2</v>
      </c>
      <c r="L1147" s="384">
        <v>5</v>
      </c>
      <c r="M1147" s="385" t="s">
        <v>8985</v>
      </c>
      <c r="N1147" s="382" t="s">
        <v>9790</v>
      </c>
      <c r="O1147" s="386">
        <v>600</v>
      </c>
      <c r="P1147" s="387"/>
      <c r="Q1147" s="387"/>
      <c r="R1147" s="387"/>
      <c r="S1147" s="387"/>
      <c r="T1147" s="387"/>
      <c r="U1147" s="387"/>
      <c r="V1147" s="387"/>
      <c r="W1147" s="387"/>
      <c r="X1147" s="387"/>
      <c r="Y1147" s="387"/>
      <c r="Z1147" s="387"/>
      <c r="AA1147" s="387"/>
      <c r="AB1147" s="387"/>
      <c r="AC1147" s="387"/>
      <c r="AD1147" s="387"/>
    </row>
    <row r="1148" spans="1:30" ht="16.2" thickBot="1" x14ac:dyDescent="0.35">
      <c r="A1148" s="351" t="s">
        <v>8986</v>
      </c>
      <c r="B1148" s="401" t="s">
        <v>5944</v>
      </c>
      <c r="C1148" s="365" t="s">
        <v>6130</v>
      </c>
      <c r="D1148" s="366" t="s">
        <v>6126</v>
      </c>
      <c r="E1148" s="394" t="s">
        <v>4139</v>
      </c>
      <c r="F1148" s="394" t="s">
        <v>7230</v>
      </c>
      <c r="G1148" s="394" t="s">
        <v>7233</v>
      </c>
      <c r="H1148" s="394" t="s">
        <v>7232</v>
      </c>
      <c r="I1148" s="466">
        <v>500</v>
      </c>
      <c r="J1148" s="471">
        <v>0.75</v>
      </c>
      <c r="K1148" s="469">
        <v>1</v>
      </c>
      <c r="L1148" s="384">
        <v>5</v>
      </c>
      <c r="M1148" s="385" t="s">
        <v>8987</v>
      </c>
      <c r="N1148" s="382" t="s">
        <v>9800</v>
      </c>
      <c r="O1148" s="386">
        <v>500</v>
      </c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  <c r="AA1148" s="387"/>
      <c r="AB1148" s="387"/>
      <c r="AC1148" s="387"/>
      <c r="AD1148" s="387"/>
    </row>
    <row r="1149" spans="1:30" ht="16.2" thickBot="1" x14ac:dyDescent="0.35">
      <c r="A1149" s="351" t="s">
        <v>8986</v>
      </c>
      <c r="B1149" s="401" t="s">
        <v>5944</v>
      </c>
      <c r="C1149" s="365" t="s">
        <v>6130</v>
      </c>
      <c r="D1149" s="366" t="s">
        <v>6126</v>
      </c>
      <c r="E1149" s="394" t="s">
        <v>4139</v>
      </c>
      <c r="F1149" s="394" t="s">
        <v>7230</v>
      </c>
      <c r="G1149" s="394" t="s">
        <v>7234</v>
      </c>
      <c r="H1149" s="394" t="s">
        <v>7232</v>
      </c>
      <c r="I1149" s="466">
        <v>500</v>
      </c>
      <c r="J1149" s="471">
        <v>0.75</v>
      </c>
      <c r="K1149" s="469">
        <v>2</v>
      </c>
      <c r="L1149" s="384">
        <v>5</v>
      </c>
      <c r="M1149" s="385" t="s">
        <v>8987</v>
      </c>
      <c r="N1149" s="382" t="s">
        <v>9782</v>
      </c>
      <c r="O1149" s="383">
        <v>1</v>
      </c>
      <c r="P1149" s="387"/>
      <c r="Q1149" s="387"/>
      <c r="R1149" s="387"/>
      <c r="S1149" s="387"/>
      <c r="T1149" s="387"/>
      <c r="U1149" s="387"/>
      <c r="V1149" s="387"/>
      <c r="W1149" s="387"/>
      <c r="X1149" s="387"/>
      <c r="Y1149" s="387"/>
      <c r="Z1149" s="387"/>
      <c r="AA1149" s="387"/>
      <c r="AB1149" s="387"/>
      <c r="AC1149" s="387"/>
      <c r="AD1149" s="387"/>
    </row>
    <row r="1150" spans="1:30" ht="16.2" thickBot="1" x14ac:dyDescent="0.35">
      <c r="A1150" s="351" t="s">
        <v>8988</v>
      </c>
      <c r="B1150" s="401" t="s">
        <v>5945</v>
      </c>
      <c r="C1150" s="365" t="s">
        <v>6130</v>
      </c>
      <c r="D1150" s="366" t="s">
        <v>6126</v>
      </c>
      <c r="E1150" s="394" t="s">
        <v>4139</v>
      </c>
      <c r="F1150" s="394" t="s">
        <v>7230</v>
      </c>
      <c r="G1150" s="394" t="s">
        <v>7233</v>
      </c>
      <c r="H1150" s="394" t="s">
        <v>7232</v>
      </c>
      <c r="I1150" s="466">
        <v>300</v>
      </c>
      <c r="J1150" s="471">
        <v>0.49</v>
      </c>
      <c r="K1150" s="469">
        <v>1</v>
      </c>
      <c r="L1150" s="384">
        <v>5</v>
      </c>
      <c r="M1150" s="385" t="s">
        <v>8989</v>
      </c>
      <c r="N1150" s="382" t="s">
        <v>9783</v>
      </c>
      <c r="O1150" s="386">
        <v>300</v>
      </c>
      <c r="P1150" s="387"/>
      <c r="Q1150" s="387"/>
      <c r="R1150" s="387"/>
      <c r="S1150" s="387"/>
      <c r="T1150" s="387"/>
      <c r="U1150" s="387"/>
      <c r="V1150" s="387"/>
      <c r="W1150" s="387"/>
      <c r="X1150" s="387"/>
      <c r="Y1150" s="387"/>
      <c r="Z1150" s="387"/>
      <c r="AA1150" s="387"/>
      <c r="AB1150" s="387"/>
      <c r="AC1150" s="387"/>
      <c r="AD1150" s="387"/>
    </row>
    <row r="1151" spans="1:30" ht="16.2" thickBot="1" x14ac:dyDescent="0.35">
      <c r="A1151" s="351" t="s">
        <v>2959</v>
      </c>
      <c r="B1151" s="402" t="s">
        <v>6094</v>
      </c>
      <c r="C1151" s="365" t="s">
        <v>6130</v>
      </c>
      <c r="D1151" s="345" t="s">
        <v>6128</v>
      </c>
      <c r="E1151" s="394" t="s">
        <v>4139</v>
      </c>
      <c r="F1151" s="394" t="s">
        <v>7230</v>
      </c>
      <c r="G1151" s="394" t="s">
        <v>7234</v>
      </c>
      <c r="H1151" s="394" t="s">
        <v>7232</v>
      </c>
      <c r="I1151" s="467">
        <v>1</v>
      </c>
      <c r="J1151" s="471">
        <v>1.49</v>
      </c>
      <c r="K1151" s="469">
        <v>1</v>
      </c>
      <c r="L1151" s="384">
        <v>5</v>
      </c>
      <c r="M1151" s="385" t="s">
        <v>2958</v>
      </c>
      <c r="N1151" s="382" t="s">
        <v>9806</v>
      </c>
      <c r="O1151" s="383">
        <v>1</v>
      </c>
      <c r="P1151" s="387"/>
      <c r="Q1151" s="387"/>
      <c r="R1151" s="387"/>
      <c r="S1151" s="387"/>
      <c r="T1151" s="387"/>
      <c r="U1151" s="387"/>
      <c r="V1151" s="387"/>
      <c r="W1151" s="387"/>
      <c r="X1151" s="387"/>
      <c r="Y1151" s="387"/>
      <c r="Z1151" s="387"/>
      <c r="AA1151" s="387"/>
      <c r="AB1151" s="387"/>
      <c r="AC1151" s="387"/>
      <c r="AD1151" s="387"/>
    </row>
    <row r="1152" spans="1:30" ht="16.2" thickBot="1" x14ac:dyDescent="0.35">
      <c r="A1152" s="351" t="s">
        <v>8990</v>
      </c>
      <c r="B1152" s="411" t="s">
        <v>6087</v>
      </c>
      <c r="C1152" s="365" t="s">
        <v>6130</v>
      </c>
      <c r="D1152" s="366" t="s">
        <v>6126</v>
      </c>
      <c r="E1152" s="394" t="s">
        <v>4139</v>
      </c>
      <c r="F1152" s="394" t="s">
        <v>7230</v>
      </c>
      <c r="G1152" s="394" t="s">
        <v>7233</v>
      </c>
      <c r="H1152" s="394" t="s">
        <v>7232</v>
      </c>
      <c r="I1152" s="466">
        <v>300</v>
      </c>
      <c r="J1152" s="471">
        <v>0.49</v>
      </c>
      <c r="K1152" s="469">
        <v>2</v>
      </c>
      <c r="L1152" s="384">
        <v>5</v>
      </c>
      <c r="M1152" s="385" t="s">
        <v>8991</v>
      </c>
      <c r="N1152" s="382" t="s">
        <v>9790</v>
      </c>
      <c r="O1152" s="386">
        <v>600</v>
      </c>
      <c r="P1152" s="387"/>
      <c r="Q1152" s="387"/>
      <c r="R1152" s="387"/>
      <c r="S1152" s="387"/>
      <c r="T1152" s="387"/>
      <c r="U1152" s="387"/>
      <c r="V1152" s="387"/>
      <c r="W1152" s="387"/>
      <c r="X1152" s="387"/>
      <c r="Y1152" s="387"/>
      <c r="Z1152" s="387"/>
      <c r="AA1152" s="387"/>
      <c r="AB1152" s="387"/>
      <c r="AC1152" s="387"/>
      <c r="AD1152" s="387"/>
    </row>
    <row r="1153" spans="1:30" ht="16.2" thickBot="1" x14ac:dyDescent="0.35">
      <c r="A1153" s="351" t="s">
        <v>8990</v>
      </c>
      <c r="B1153" s="411" t="s">
        <v>6087</v>
      </c>
      <c r="C1153" s="365" t="s">
        <v>6130</v>
      </c>
      <c r="D1153" s="366" t="s">
        <v>6126</v>
      </c>
      <c r="E1153" s="394" t="s">
        <v>4139</v>
      </c>
      <c r="F1153" s="394" t="s">
        <v>7230</v>
      </c>
      <c r="G1153" s="394" t="s">
        <v>7234</v>
      </c>
      <c r="H1153" s="394" t="s">
        <v>7232</v>
      </c>
      <c r="I1153" s="466">
        <v>300</v>
      </c>
      <c r="J1153" s="471">
        <v>0.49</v>
      </c>
      <c r="K1153" s="469">
        <v>2</v>
      </c>
      <c r="L1153" s="384">
        <v>5</v>
      </c>
      <c r="M1153" s="385" t="s">
        <v>8991</v>
      </c>
      <c r="N1153" s="382" t="s">
        <v>9790</v>
      </c>
      <c r="O1153" s="386">
        <v>600</v>
      </c>
      <c r="P1153" s="387"/>
      <c r="Q1153" s="387"/>
      <c r="R1153" s="387"/>
      <c r="S1153" s="387"/>
      <c r="T1153" s="387"/>
      <c r="U1153" s="387"/>
      <c r="V1153" s="387"/>
      <c r="W1153" s="387"/>
      <c r="X1153" s="387"/>
      <c r="Y1153" s="387"/>
      <c r="Z1153" s="387"/>
      <c r="AA1153" s="387"/>
      <c r="AB1153" s="387"/>
      <c r="AC1153" s="387"/>
      <c r="AD1153" s="387"/>
    </row>
    <row r="1154" spans="1:30" ht="16.2" thickBot="1" x14ac:dyDescent="0.35">
      <c r="A1154" s="351" t="s">
        <v>8992</v>
      </c>
      <c r="B1154" s="411" t="s">
        <v>6977</v>
      </c>
      <c r="C1154" s="365" t="s">
        <v>6130</v>
      </c>
      <c r="D1154" s="366" t="s">
        <v>6126</v>
      </c>
      <c r="E1154" s="394" t="s">
        <v>4139</v>
      </c>
      <c r="F1154" s="394" t="s">
        <v>9544</v>
      </c>
      <c r="G1154" s="394" t="s">
        <v>7233</v>
      </c>
      <c r="H1154" s="394" t="s">
        <v>7232</v>
      </c>
      <c r="I1154" s="466">
        <v>300</v>
      </c>
      <c r="J1154" s="471">
        <v>0.49</v>
      </c>
      <c r="K1154" s="469">
        <v>1</v>
      </c>
      <c r="L1154" s="384">
        <v>5</v>
      </c>
      <c r="M1154" s="385" t="s">
        <v>8993</v>
      </c>
      <c r="N1154" s="382" t="s">
        <v>9783</v>
      </c>
      <c r="O1154" s="386">
        <v>300</v>
      </c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  <c r="AA1154" s="387"/>
      <c r="AB1154" s="387"/>
      <c r="AC1154" s="387"/>
      <c r="AD1154" s="387"/>
    </row>
    <row r="1155" spans="1:30" ht="16.2" thickBot="1" x14ac:dyDescent="0.35">
      <c r="A1155" s="351" t="s">
        <v>8994</v>
      </c>
      <c r="B1155" s="403" t="s">
        <v>6877</v>
      </c>
      <c r="C1155" s="365" t="s">
        <v>6130</v>
      </c>
      <c r="D1155" s="366" t="s">
        <v>6126</v>
      </c>
      <c r="E1155" s="394" t="s">
        <v>4139</v>
      </c>
      <c r="F1155" s="394" t="s">
        <v>7230</v>
      </c>
      <c r="G1155" s="394" t="s">
        <v>7233</v>
      </c>
      <c r="H1155" s="394" t="s">
        <v>7232</v>
      </c>
      <c r="I1155" s="466">
        <v>300</v>
      </c>
      <c r="J1155" s="471">
        <v>0.49</v>
      </c>
      <c r="K1155" s="469">
        <v>1</v>
      </c>
      <c r="L1155" s="384">
        <v>5</v>
      </c>
      <c r="M1155" s="385" t="s">
        <v>8995</v>
      </c>
      <c r="N1155" s="382" t="s">
        <v>9783</v>
      </c>
      <c r="O1155" s="386">
        <v>300</v>
      </c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  <c r="AA1155" s="387"/>
      <c r="AB1155" s="387"/>
      <c r="AC1155" s="387"/>
      <c r="AD1155" s="387"/>
    </row>
    <row r="1156" spans="1:30" ht="16.2" thickBot="1" x14ac:dyDescent="0.35">
      <c r="A1156" s="351" t="s">
        <v>8994</v>
      </c>
      <c r="B1156" s="403" t="s">
        <v>6877</v>
      </c>
      <c r="C1156" s="365" t="s">
        <v>6130</v>
      </c>
      <c r="D1156" s="366" t="s">
        <v>6126</v>
      </c>
      <c r="E1156" s="394" t="s">
        <v>4139</v>
      </c>
      <c r="F1156" s="394" t="s">
        <v>7230</v>
      </c>
      <c r="G1156" s="394" t="s">
        <v>7234</v>
      </c>
      <c r="H1156" s="394" t="s">
        <v>7232</v>
      </c>
      <c r="I1156" s="466">
        <v>300</v>
      </c>
      <c r="J1156" s="471">
        <v>0.49</v>
      </c>
      <c r="K1156" s="469">
        <v>1</v>
      </c>
      <c r="L1156" s="384">
        <v>5</v>
      </c>
      <c r="M1156" s="385" t="s">
        <v>8995</v>
      </c>
      <c r="N1156" s="382" t="s">
        <v>9783</v>
      </c>
      <c r="O1156" s="386">
        <v>300</v>
      </c>
      <c r="P1156" s="387"/>
      <c r="Q1156" s="387"/>
      <c r="R1156" s="387"/>
      <c r="S1156" s="387"/>
      <c r="T1156" s="387"/>
      <c r="U1156" s="387"/>
      <c r="V1156" s="387"/>
      <c r="W1156" s="387"/>
      <c r="X1156" s="387"/>
      <c r="Y1156" s="387"/>
      <c r="Z1156" s="387"/>
      <c r="AA1156" s="387"/>
      <c r="AB1156" s="387"/>
      <c r="AC1156" s="387"/>
      <c r="AD1156" s="387"/>
    </row>
    <row r="1157" spans="1:30" ht="16.2" thickBot="1" x14ac:dyDescent="0.35">
      <c r="A1157" s="351" t="s">
        <v>8994</v>
      </c>
      <c r="B1157" s="403" t="s">
        <v>6877</v>
      </c>
      <c r="C1157" s="365" t="s">
        <v>6130</v>
      </c>
      <c r="D1157" s="366" t="s">
        <v>6126</v>
      </c>
      <c r="E1157" s="394" t="s">
        <v>4139</v>
      </c>
      <c r="F1157" s="394" t="s">
        <v>9544</v>
      </c>
      <c r="G1157" s="394" t="s">
        <v>7233</v>
      </c>
      <c r="H1157" s="394" t="s">
        <v>7232</v>
      </c>
      <c r="I1157" s="466">
        <v>300</v>
      </c>
      <c r="J1157" s="471">
        <v>0.49</v>
      </c>
      <c r="K1157" s="469">
        <v>1</v>
      </c>
      <c r="L1157" s="384">
        <v>5</v>
      </c>
      <c r="M1157" s="385" t="s">
        <v>8996</v>
      </c>
      <c r="N1157" s="382" t="s">
        <v>9783</v>
      </c>
      <c r="O1157" s="386">
        <v>300</v>
      </c>
      <c r="P1157" s="387"/>
      <c r="Q1157" s="387"/>
      <c r="R1157" s="387"/>
      <c r="S1157" s="387"/>
      <c r="T1157" s="387"/>
      <c r="U1157" s="387"/>
      <c r="V1157" s="387"/>
      <c r="W1157" s="387"/>
      <c r="X1157" s="387"/>
      <c r="Y1157" s="387"/>
      <c r="Z1157" s="387"/>
      <c r="AA1157" s="387"/>
      <c r="AB1157" s="387"/>
      <c r="AC1157" s="387"/>
      <c r="AD1157" s="387"/>
    </row>
    <row r="1158" spans="1:30" ht="16.2" thickBot="1" x14ac:dyDescent="0.35">
      <c r="A1158" s="351" t="s">
        <v>8997</v>
      </c>
      <c r="B1158" s="417" t="s">
        <v>6059</v>
      </c>
      <c r="C1158" s="365" t="s">
        <v>6130</v>
      </c>
      <c r="D1158" s="366" t="s">
        <v>6126</v>
      </c>
      <c r="E1158" s="394" t="s">
        <v>4139</v>
      </c>
      <c r="F1158" s="394" t="s">
        <v>7230</v>
      </c>
      <c r="G1158" s="394" t="s">
        <v>7233</v>
      </c>
      <c r="H1158" s="394" t="s">
        <v>7232</v>
      </c>
      <c r="I1158" s="466">
        <v>300</v>
      </c>
      <c r="J1158" s="471">
        <v>0.49</v>
      </c>
      <c r="K1158" s="469">
        <v>2</v>
      </c>
      <c r="L1158" s="384">
        <v>5</v>
      </c>
      <c r="M1158" s="385" t="s">
        <v>8998</v>
      </c>
      <c r="N1158" s="382" t="s">
        <v>9790</v>
      </c>
      <c r="O1158" s="386">
        <v>600</v>
      </c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  <c r="AA1158" s="387"/>
      <c r="AB1158" s="387"/>
      <c r="AC1158" s="387"/>
      <c r="AD1158" s="387"/>
    </row>
    <row r="1159" spans="1:30" ht="16.2" thickBot="1" x14ac:dyDescent="0.35">
      <c r="A1159" s="351" t="s">
        <v>8999</v>
      </c>
      <c r="B1159" s="404" t="s">
        <v>6073</v>
      </c>
      <c r="C1159" s="365" t="s">
        <v>6130</v>
      </c>
      <c r="D1159" s="366" t="s">
        <v>6126</v>
      </c>
      <c r="E1159" s="394" t="s">
        <v>4139</v>
      </c>
      <c r="F1159" s="394" t="s">
        <v>7230</v>
      </c>
      <c r="G1159" s="394" t="s">
        <v>7233</v>
      </c>
      <c r="H1159" s="394" t="s">
        <v>7232</v>
      </c>
      <c r="I1159" s="466">
        <v>300</v>
      </c>
      <c r="J1159" s="471">
        <v>0.49</v>
      </c>
      <c r="K1159" s="469">
        <v>2</v>
      </c>
      <c r="L1159" s="384">
        <v>5</v>
      </c>
      <c r="M1159" s="385" t="s">
        <v>9000</v>
      </c>
      <c r="N1159" s="382" t="s">
        <v>9790</v>
      </c>
      <c r="O1159" s="386">
        <v>600</v>
      </c>
      <c r="P1159" s="387"/>
      <c r="Q1159" s="387"/>
      <c r="R1159" s="387"/>
      <c r="S1159" s="387"/>
      <c r="T1159" s="387"/>
      <c r="U1159" s="387"/>
      <c r="V1159" s="387"/>
      <c r="W1159" s="387"/>
      <c r="X1159" s="387"/>
      <c r="Y1159" s="387"/>
      <c r="Z1159" s="387"/>
      <c r="AA1159" s="387"/>
      <c r="AB1159" s="387"/>
      <c r="AC1159" s="387"/>
      <c r="AD1159" s="387"/>
    </row>
    <row r="1160" spans="1:30" ht="16.2" thickBot="1" x14ac:dyDescent="0.35">
      <c r="A1160" s="351" t="s">
        <v>9001</v>
      </c>
      <c r="B1160" s="412" t="s">
        <v>6890</v>
      </c>
      <c r="C1160" s="365" t="s">
        <v>6130</v>
      </c>
      <c r="D1160" s="345" t="s">
        <v>6128</v>
      </c>
      <c r="E1160" s="394" t="s">
        <v>4139</v>
      </c>
      <c r="F1160" s="394" t="s">
        <v>7230</v>
      </c>
      <c r="G1160" s="394" t="s">
        <v>7233</v>
      </c>
      <c r="H1160" s="394" t="s">
        <v>7232</v>
      </c>
      <c r="I1160" s="467">
        <v>1</v>
      </c>
      <c r="J1160" s="471">
        <v>1.49</v>
      </c>
      <c r="K1160" s="469">
        <v>2</v>
      </c>
      <c r="L1160" s="384">
        <v>5</v>
      </c>
      <c r="M1160" s="385" t="s">
        <v>9002</v>
      </c>
      <c r="N1160" s="382" t="s">
        <v>9803</v>
      </c>
      <c r="O1160" s="383">
        <v>2</v>
      </c>
      <c r="P1160" s="387"/>
      <c r="Q1160" s="387"/>
      <c r="R1160" s="387"/>
      <c r="S1160" s="387"/>
      <c r="T1160" s="387"/>
      <c r="U1160" s="387"/>
      <c r="V1160" s="387"/>
      <c r="W1160" s="387"/>
      <c r="X1160" s="387"/>
      <c r="Y1160" s="387"/>
      <c r="Z1160" s="387"/>
      <c r="AA1160" s="387"/>
      <c r="AB1160" s="387"/>
      <c r="AC1160" s="387"/>
      <c r="AD1160" s="387"/>
    </row>
    <row r="1161" spans="1:30" ht="16.2" thickBot="1" x14ac:dyDescent="0.35">
      <c r="A1161" s="351" t="s">
        <v>9003</v>
      </c>
      <c r="B1161" s="425" t="s">
        <v>6970</v>
      </c>
      <c r="C1161" s="365" t="s">
        <v>6130</v>
      </c>
      <c r="D1161" s="366" t="s">
        <v>6126</v>
      </c>
      <c r="E1161" s="394" t="s">
        <v>4139</v>
      </c>
      <c r="F1161" s="394" t="s">
        <v>7230</v>
      </c>
      <c r="G1161" s="394" t="s">
        <v>7233</v>
      </c>
      <c r="H1161" s="394" t="s">
        <v>7232</v>
      </c>
      <c r="I1161" s="466">
        <v>300</v>
      </c>
      <c r="J1161" s="471">
        <v>0.49</v>
      </c>
      <c r="K1161" s="469">
        <v>1</v>
      </c>
      <c r="L1161" s="384">
        <v>5</v>
      </c>
      <c r="M1161" s="385" t="s">
        <v>9004</v>
      </c>
      <c r="N1161" s="382" t="s">
        <v>9783</v>
      </c>
      <c r="O1161" s="386">
        <v>300</v>
      </c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  <c r="AA1161" s="387"/>
      <c r="AB1161" s="387"/>
      <c r="AC1161" s="387"/>
      <c r="AD1161" s="387"/>
    </row>
    <row r="1162" spans="1:30" ht="16.2" thickBot="1" x14ac:dyDescent="0.35">
      <c r="A1162" s="351" t="s">
        <v>9636</v>
      </c>
      <c r="B1162" s="460" t="s">
        <v>9523</v>
      </c>
      <c r="C1162" s="365" t="s">
        <v>6130</v>
      </c>
      <c r="D1162" s="366" t="s">
        <v>6126</v>
      </c>
      <c r="E1162" s="394" t="s">
        <v>4139</v>
      </c>
      <c r="F1162" s="394" t="s">
        <v>7230</v>
      </c>
      <c r="G1162" s="394" t="s">
        <v>7233</v>
      </c>
      <c r="H1162" s="394" t="s">
        <v>7232</v>
      </c>
      <c r="I1162" s="466">
        <v>500</v>
      </c>
      <c r="J1162" s="471">
        <v>0.75</v>
      </c>
      <c r="K1162" s="469">
        <v>1</v>
      </c>
      <c r="L1162" s="384">
        <v>5</v>
      </c>
      <c r="M1162" s="385" t="s">
        <v>9637</v>
      </c>
      <c r="N1162" s="382" t="s">
        <v>9800</v>
      </c>
      <c r="O1162" s="386">
        <v>500</v>
      </c>
      <c r="P1162" s="387"/>
      <c r="Q1162" s="387"/>
      <c r="R1162" s="387"/>
      <c r="S1162" s="387"/>
      <c r="T1162" s="387"/>
      <c r="U1162" s="387"/>
      <c r="V1162" s="387"/>
      <c r="W1162" s="387"/>
      <c r="X1162" s="387"/>
      <c r="Y1162" s="387"/>
      <c r="Z1162" s="387"/>
      <c r="AA1162" s="387"/>
      <c r="AB1162" s="387"/>
      <c r="AC1162" s="387"/>
      <c r="AD1162" s="387"/>
    </row>
    <row r="1163" spans="1:30" ht="16.2" thickBot="1" x14ac:dyDescent="0.35">
      <c r="A1163" s="351" t="s">
        <v>9638</v>
      </c>
      <c r="B1163" s="408" t="s">
        <v>9534</v>
      </c>
      <c r="C1163" s="365" t="s">
        <v>6130</v>
      </c>
      <c r="D1163" s="345" t="s">
        <v>6128</v>
      </c>
      <c r="E1163" s="394" t="s">
        <v>4139</v>
      </c>
      <c r="F1163" s="394" t="s">
        <v>7230</v>
      </c>
      <c r="G1163" s="394" t="s">
        <v>7234</v>
      </c>
      <c r="H1163" s="394" t="s">
        <v>7232</v>
      </c>
      <c r="I1163" s="466">
        <v>700</v>
      </c>
      <c r="J1163" s="471">
        <v>0.99</v>
      </c>
      <c r="K1163" s="469">
        <v>1</v>
      </c>
      <c r="L1163" s="384">
        <v>5</v>
      </c>
      <c r="M1163" s="385" t="s">
        <v>9639</v>
      </c>
      <c r="N1163" s="382" t="s">
        <v>9798</v>
      </c>
      <c r="O1163" s="386">
        <v>700</v>
      </c>
      <c r="P1163" s="387"/>
      <c r="Q1163" s="387"/>
      <c r="R1163" s="387"/>
      <c r="S1163" s="387"/>
      <c r="T1163" s="387"/>
      <c r="U1163" s="387"/>
      <c r="V1163" s="387"/>
      <c r="W1163" s="387"/>
      <c r="X1163" s="387"/>
      <c r="Y1163" s="387"/>
      <c r="Z1163" s="387"/>
      <c r="AA1163" s="387"/>
      <c r="AB1163" s="387"/>
      <c r="AC1163" s="387"/>
      <c r="AD1163" s="387"/>
    </row>
    <row r="1164" spans="1:30" ht="16.2" thickBot="1" x14ac:dyDescent="0.35">
      <c r="A1164" s="351" t="s">
        <v>8952</v>
      </c>
      <c r="B1164" s="408" t="s">
        <v>9566</v>
      </c>
      <c r="C1164" s="365" t="s">
        <v>6130</v>
      </c>
      <c r="D1164" s="366" t="s">
        <v>6126</v>
      </c>
      <c r="E1164" s="394" t="s">
        <v>4139</v>
      </c>
      <c r="F1164" s="394" t="s">
        <v>7230</v>
      </c>
      <c r="G1164" s="394" t="s">
        <v>7233</v>
      </c>
      <c r="H1164" s="394" t="s">
        <v>7232</v>
      </c>
      <c r="I1164" s="466">
        <v>300</v>
      </c>
      <c r="J1164" s="471">
        <v>0.49</v>
      </c>
      <c r="K1164" s="469">
        <v>1</v>
      </c>
      <c r="L1164" s="384">
        <v>5</v>
      </c>
      <c r="M1164" s="385" t="s">
        <v>9640</v>
      </c>
      <c r="N1164" s="382" t="s">
        <v>9783</v>
      </c>
      <c r="O1164" s="386">
        <v>300</v>
      </c>
      <c r="P1164" s="387"/>
      <c r="Q1164" s="387"/>
      <c r="R1164" s="387"/>
      <c r="S1164" s="387"/>
      <c r="T1164" s="387"/>
      <c r="U1164" s="387"/>
      <c r="V1164" s="387"/>
      <c r="W1164" s="387"/>
      <c r="X1164" s="387"/>
      <c r="Y1164" s="387"/>
      <c r="Z1164" s="387"/>
      <c r="AA1164" s="387"/>
      <c r="AB1164" s="387"/>
      <c r="AC1164" s="387"/>
      <c r="AD1164" s="387"/>
    </row>
    <row r="1165" spans="1:30" ht="16.2" thickBot="1" x14ac:dyDescent="0.35">
      <c r="A1165" s="351" t="s">
        <v>9641</v>
      </c>
      <c r="B1165" s="408" t="s">
        <v>9566</v>
      </c>
      <c r="C1165" s="365" t="s">
        <v>6130</v>
      </c>
      <c r="D1165" s="366" t="s">
        <v>6126</v>
      </c>
      <c r="E1165" s="394" t="s">
        <v>4139</v>
      </c>
      <c r="F1165" s="394" t="s">
        <v>7230</v>
      </c>
      <c r="G1165" s="394" t="s">
        <v>7233</v>
      </c>
      <c r="H1165" s="394" t="s">
        <v>7232</v>
      </c>
      <c r="I1165" s="466">
        <v>300</v>
      </c>
      <c r="J1165" s="471">
        <v>0.49</v>
      </c>
      <c r="K1165" s="469">
        <v>1</v>
      </c>
      <c r="L1165" s="384">
        <v>5</v>
      </c>
      <c r="M1165" s="385" t="s">
        <v>9642</v>
      </c>
      <c r="N1165" s="382" t="s">
        <v>9783</v>
      </c>
      <c r="O1165" s="386">
        <v>300</v>
      </c>
      <c r="P1165" s="387"/>
      <c r="Q1165" s="387"/>
      <c r="R1165" s="387"/>
      <c r="S1165" s="387"/>
      <c r="T1165" s="387"/>
      <c r="U1165" s="387"/>
      <c r="V1165" s="387"/>
      <c r="W1165" s="387"/>
      <c r="X1165" s="387"/>
      <c r="Y1165" s="387"/>
      <c r="Z1165" s="387"/>
      <c r="AA1165" s="387"/>
      <c r="AB1165" s="387"/>
      <c r="AC1165" s="387"/>
      <c r="AD1165" s="387"/>
    </row>
    <row r="1166" spans="1:30" ht="16.2" thickBot="1" x14ac:dyDescent="0.35">
      <c r="A1166" s="351" t="s">
        <v>9005</v>
      </c>
      <c r="B1166" s="405" t="s">
        <v>6084</v>
      </c>
      <c r="C1166" s="365" t="s">
        <v>6130</v>
      </c>
      <c r="D1166" s="366" t="s">
        <v>6126</v>
      </c>
      <c r="E1166" s="394" t="s">
        <v>4139</v>
      </c>
      <c r="F1166" s="394" t="s">
        <v>7230</v>
      </c>
      <c r="G1166" s="394" t="s">
        <v>7234</v>
      </c>
      <c r="H1166" s="394" t="s">
        <v>7232</v>
      </c>
      <c r="I1166" s="466">
        <v>300</v>
      </c>
      <c r="J1166" s="471">
        <v>0.49</v>
      </c>
      <c r="K1166" s="469">
        <v>1</v>
      </c>
      <c r="L1166" s="384">
        <v>6</v>
      </c>
      <c r="M1166" s="385" t="s">
        <v>9006</v>
      </c>
      <c r="N1166" s="382" t="s">
        <v>9783</v>
      </c>
      <c r="O1166" s="386">
        <v>300</v>
      </c>
      <c r="P1166" s="387"/>
      <c r="Q1166" s="387"/>
      <c r="R1166" s="387"/>
      <c r="S1166" s="387"/>
      <c r="T1166" s="387"/>
      <c r="U1166" s="387"/>
      <c r="V1166" s="387"/>
      <c r="W1166" s="387"/>
      <c r="X1166" s="387"/>
      <c r="Y1166" s="387"/>
      <c r="Z1166" s="387"/>
      <c r="AA1166" s="387"/>
      <c r="AB1166" s="387"/>
      <c r="AC1166" s="387"/>
      <c r="AD1166" s="387"/>
    </row>
    <row r="1167" spans="1:30" ht="16.2" thickBot="1" x14ac:dyDescent="0.35">
      <c r="A1167" s="351" t="s">
        <v>9007</v>
      </c>
      <c r="B1167" s="406" t="s">
        <v>6969</v>
      </c>
      <c r="C1167" s="365" t="s">
        <v>6130</v>
      </c>
      <c r="D1167" s="366" t="s">
        <v>6126</v>
      </c>
      <c r="E1167" s="394" t="s">
        <v>4139</v>
      </c>
      <c r="F1167" s="394" t="s">
        <v>7230</v>
      </c>
      <c r="G1167" s="394" t="s">
        <v>7233</v>
      </c>
      <c r="H1167" s="394" t="s">
        <v>7232</v>
      </c>
      <c r="I1167" s="466">
        <v>300</v>
      </c>
      <c r="J1167" s="471">
        <v>0.49</v>
      </c>
      <c r="K1167" s="469">
        <v>1</v>
      </c>
      <c r="L1167" s="384">
        <v>6</v>
      </c>
      <c r="M1167" s="385" t="s">
        <v>9008</v>
      </c>
      <c r="N1167" s="382" t="s">
        <v>9783</v>
      </c>
      <c r="O1167" s="386">
        <v>300</v>
      </c>
      <c r="P1167" s="387"/>
      <c r="Q1167" s="387"/>
      <c r="R1167" s="387"/>
      <c r="S1167" s="387"/>
      <c r="T1167" s="387"/>
      <c r="U1167" s="387"/>
      <c r="V1167" s="387"/>
      <c r="W1167" s="387"/>
      <c r="X1167" s="387"/>
      <c r="Y1167" s="387"/>
      <c r="Z1167" s="387"/>
      <c r="AA1167" s="387"/>
      <c r="AB1167" s="387"/>
      <c r="AC1167" s="387"/>
      <c r="AD1167" s="387"/>
    </row>
    <row r="1168" spans="1:30" ht="16.2" thickBot="1" x14ac:dyDescent="0.35">
      <c r="A1168" s="351" t="s">
        <v>9009</v>
      </c>
      <c r="B1168" s="420" t="s">
        <v>6078</v>
      </c>
      <c r="C1168" s="365" t="s">
        <v>6130</v>
      </c>
      <c r="D1168" s="366" t="s">
        <v>6126</v>
      </c>
      <c r="E1168" s="394" t="s">
        <v>4139</v>
      </c>
      <c r="F1168" s="394" t="s">
        <v>7230</v>
      </c>
      <c r="G1168" s="394" t="s">
        <v>7234</v>
      </c>
      <c r="H1168" s="394" t="s">
        <v>7232</v>
      </c>
      <c r="I1168" s="466">
        <v>300</v>
      </c>
      <c r="J1168" s="471">
        <v>0.49</v>
      </c>
      <c r="K1168" s="469">
        <v>1</v>
      </c>
      <c r="L1168" s="384">
        <v>6</v>
      </c>
      <c r="M1168" s="385" t="s">
        <v>9010</v>
      </c>
      <c r="N1168" s="382" t="s">
        <v>9783</v>
      </c>
      <c r="O1168" s="386">
        <v>300</v>
      </c>
      <c r="P1168" s="387"/>
      <c r="Q1168" s="387"/>
      <c r="R1168" s="387"/>
      <c r="S1168" s="387"/>
      <c r="T1168" s="387"/>
      <c r="U1168" s="387"/>
      <c r="V1168" s="387"/>
      <c r="W1168" s="387"/>
      <c r="X1168" s="387"/>
      <c r="Y1168" s="387"/>
      <c r="Z1168" s="387"/>
      <c r="AA1168" s="387"/>
      <c r="AB1168" s="387"/>
      <c r="AC1168" s="387"/>
      <c r="AD1168" s="387"/>
    </row>
    <row r="1169" spans="1:30" ht="16.2" thickBot="1" x14ac:dyDescent="0.35">
      <c r="A1169" s="351" t="s">
        <v>9011</v>
      </c>
      <c r="B1169" s="365" t="s">
        <v>6978</v>
      </c>
      <c r="C1169" s="365" t="s">
        <v>6130</v>
      </c>
      <c r="D1169" s="366" t="s">
        <v>6126</v>
      </c>
      <c r="E1169" s="394" t="s">
        <v>4139</v>
      </c>
      <c r="F1169" s="394" t="s">
        <v>7230</v>
      </c>
      <c r="G1169" s="394" t="s">
        <v>7233</v>
      </c>
      <c r="H1169" s="394" t="s">
        <v>7232</v>
      </c>
      <c r="I1169" s="466">
        <v>300</v>
      </c>
      <c r="J1169" s="471">
        <v>0.49</v>
      </c>
      <c r="K1169" s="469">
        <v>1</v>
      </c>
      <c r="L1169" s="384">
        <v>6</v>
      </c>
      <c r="M1169" s="385" t="s">
        <v>9012</v>
      </c>
      <c r="N1169" s="382" t="s">
        <v>9783</v>
      </c>
      <c r="O1169" s="386">
        <v>300</v>
      </c>
      <c r="P1169" s="387"/>
      <c r="Q1169" s="387"/>
      <c r="R1169" s="387"/>
      <c r="S1169" s="387"/>
      <c r="T1169" s="387"/>
      <c r="U1169" s="387"/>
      <c r="V1169" s="387"/>
      <c r="W1169" s="387"/>
      <c r="X1169" s="387"/>
      <c r="Y1169" s="387"/>
      <c r="Z1169" s="387"/>
      <c r="AA1169" s="387"/>
      <c r="AB1169" s="387"/>
      <c r="AC1169" s="387"/>
      <c r="AD1169" s="387"/>
    </row>
    <row r="1170" spans="1:30" ht="16.2" thickBot="1" x14ac:dyDescent="0.35">
      <c r="A1170" s="351" t="s">
        <v>9013</v>
      </c>
      <c r="B1170" s="407" t="s">
        <v>1101</v>
      </c>
      <c r="C1170" s="365" t="s">
        <v>6130</v>
      </c>
      <c r="D1170" s="366" t="s">
        <v>6126</v>
      </c>
      <c r="E1170" s="394" t="s">
        <v>4139</v>
      </c>
      <c r="F1170" s="394" t="s">
        <v>7230</v>
      </c>
      <c r="G1170" s="394" t="s">
        <v>7234</v>
      </c>
      <c r="H1170" s="394" t="s">
        <v>7232</v>
      </c>
      <c r="I1170" s="466">
        <v>500</v>
      </c>
      <c r="J1170" s="471">
        <v>0.75</v>
      </c>
      <c r="K1170" s="469">
        <v>1</v>
      </c>
      <c r="L1170" s="384">
        <v>6</v>
      </c>
      <c r="M1170" s="385" t="s">
        <v>9014</v>
      </c>
      <c r="N1170" s="382" t="s">
        <v>9800</v>
      </c>
      <c r="O1170" s="386">
        <v>500</v>
      </c>
      <c r="P1170" s="387"/>
      <c r="Q1170" s="387"/>
      <c r="R1170" s="387"/>
      <c r="S1170" s="387"/>
      <c r="T1170" s="387"/>
      <c r="U1170" s="387"/>
      <c r="V1170" s="387"/>
      <c r="W1170" s="387"/>
      <c r="X1170" s="387"/>
      <c r="Y1170" s="387"/>
      <c r="Z1170" s="387"/>
      <c r="AA1170" s="387"/>
      <c r="AB1170" s="387"/>
      <c r="AC1170" s="387"/>
      <c r="AD1170" s="387"/>
    </row>
    <row r="1171" spans="1:30" ht="16.2" thickBot="1" x14ac:dyDescent="0.35">
      <c r="A1171" s="351" t="s">
        <v>9015</v>
      </c>
      <c r="B1171" s="427" t="s">
        <v>1102</v>
      </c>
      <c r="C1171" s="365" t="s">
        <v>6130</v>
      </c>
      <c r="D1171" s="366" t="s">
        <v>6126</v>
      </c>
      <c r="E1171" s="394" t="s">
        <v>4139</v>
      </c>
      <c r="F1171" s="394" t="s">
        <v>7230</v>
      </c>
      <c r="G1171" s="394" t="s">
        <v>7234</v>
      </c>
      <c r="H1171" s="394" t="s">
        <v>7232</v>
      </c>
      <c r="I1171" s="466">
        <v>300</v>
      </c>
      <c r="J1171" s="471">
        <v>0.49</v>
      </c>
      <c r="K1171" s="469">
        <v>1</v>
      </c>
      <c r="L1171" s="384">
        <v>6</v>
      </c>
      <c r="M1171" s="385" t="s">
        <v>9016</v>
      </c>
      <c r="N1171" s="382" t="s">
        <v>9783</v>
      </c>
      <c r="O1171" s="386">
        <v>300</v>
      </c>
      <c r="P1171" s="387"/>
      <c r="Q1171" s="387"/>
      <c r="R1171" s="387"/>
      <c r="S1171" s="387"/>
      <c r="T1171" s="387"/>
      <c r="U1171" s="387"/>
      <c r="V1171" s="387"/>
      <c r="W1171" s="387"/>
      <c r="X1171" s="387"/>
      <c r="Y1171" s="387"/>
      <c r="Z1171" s="387"/>
      <c r="AA1171" s="387"/>
      <c r="AB1171" s="387"/>
      <c r="AC1171" s="387"/>
      <c r="AD1171" s="387"/>
    </row>
    <row r="1172" spans="1:30" ht="16.2" thickBot="1" x14ac:dyDescent="0.35">
      <c r="A1172" s="351" t="s">
        <v>9017</v>
      </c>
      <c r="B1172" s="426" t="s">
        <v>1103</v>
      </c>
      <c r="C1172" s="365" t="s">
        <v>6130</v>
      </c>
      <c r="D1172" s="366" t="s">
        <v>6126</v>
      </c>
      <c r="E1172" s="394" t="s">
        <v>4139</v>
      </c>
      <c r="F1172" s="394" t="s">
        <v>7230</v>
      </c>
      <c r="G1172" s="394" t="s">
        <v>7233</v>
      </c>
      <c r="H1172" s="394" t="s">
        <v>7232</v>
      </c>
      <c r="I1172" s="466">
        <v>300</v>
      </c>
      <c r="J1172" s="471">
        <v>0.49</v>
      </c>
      <c r="K1172" s="469">
        <v>1</v>
      </c>
      <c r="L1172" s="384">
        <v>6</v>
      </c>
      <c r="M1172" s="385" t="s">
        <v>9018</v>
      </c>
      <c r="N1172" s="382" t="s">
        <v>9783</v>
      </c>
      <c r="O1172" s="386">
        <v>300</v>
      </c>
      <c r="P1172" s="387"/>
      <c r="Q1172" s="387"/>
      <c r="R1172" s="387"/>
      <c r="S1172" s="387"/>
      <c r="T1172" s="387"/>
      <c r="U1172" s="387"/>
      <c r="V1172" s="387"/>
      <c r="W1172" s="387"/>
      <c r="X1172" s="387"/>
      <c r="Y1172" s="387"/>
      <c r="Z1172" s="387"/>
      <c r="AA1172" s="387"/>
      <c r="AB1172" s="387"/>
      <c r="AC1172" s="387"/>
      <c r="AD1172" s="387"/>
    </row>
    <row r="1173" spans="1:30" ht="16.2" thickBot="1" x14ac:dyDescent="0.35">
      <c r="A1173" s="351" t="s">
        <v>9019</v>
      </c>
      <c r="B1173" s="426" t="s">
        <v>1103</v>
      </c>
      <c r="C1173" s="365" t="s">
        <v>6130</v>
      </c>
      <c r="D1173" s="366" t="s">
        <v>6126</v>
      </c>
      <c r="E1173" s="394" t="s">
        <v>4139</v>
      </c>
      <c r="F1173" s="394" t="s">
        <v>7230</v>
      </c>
      <c r="G1173" s="394" t="s">
        <v>7233</v>
      </c>
      <c r="H1173" s="394" t="s">
        <v>7232</v>
      </c>
      <c r="I1173" s="467">
        <v>1</v>
      </c>
      <c r="J1173" s="471">
        <v>0.99</v>
      </c>
      <c r="K1173" s="469">
        <v>1</v>
      </c>
      <c r="L1173" s="384">
        <v>6</v>
      </c>
      <c r="M1173" s="385" t="s">
        <v>9020</v>
      </c>
      <c r="N1173" s="382" t="s">
        <v>9806</v>
      </c>
      <c r="O1173" s="383">
        <v>1</v>
      </c>
      <c r="P1173" s="387"/>
      <c r="Q1173" s="387"/>
      <c r="R1173" s="387"/>
      <c r="S1173" s="387"/>
      <c r="T1173" s="387"/>
      <c r="U1173" s="387"/>
      <c r="V1173" s="387"/>
      <c r="W1173" s="387"/>
      <c r="X1173" s="387"/>
      <c r="Y1173" s="387"/>
      <c r="Z1173" s="387"/>
      <c r="AA1173" s="387"/>
      <c r="AB1173" s="387"/>
      <c r="AC1173" s="387"/>
      <c r="AD1173" s="387"/>
    </row>
    <row r="1174" spans="1:30" ht="16.2" thickBot="1" x14ac:dyDescent="0.35">
      <c r="A1174" s="351" t="s">
        <v>9048</v>
      </c>
      <c r="B1174" s="422" t="s">
        <v>1106</v>
      </c>
      <c r="C1174" s="365" t="s">
        <v>6130</v>
      </c>
      <c r="D1174" s="366" t="s">
        <v>6126</v>
      </c>
      <c r="E1174" s="394" t="s">
        <v>4139</v>
      </c>
      <c r="F1174" s="394" t="s">
        <v>7230</v>
      </c>
      <c r="G1174" s="394" t="s">
        <v>7234</v>
      </c>
      <c r="H1174" s="394" t="s">
        <v>7232</v>
      </c>
      <c r="I1174" s="466">
        <v>500</v>
      </c>
      <c r="J1174" s="471">
        <v>0.75</v>
      </c>
      <c r="K1174" s="469">
        <v>2</v>
      </c>
      <c r="L1174" s="384">
        <v>6</v>
      </c>
      <c r="M1174" s="385" t="s">
        <v>9643</v>
      </c>
      <c r="N1174" s="382" t="s">
        <v>9782</v>
      </c>
      <c r="O1174" s="383">
        <v>1</v>
      </c>
      <c r="P1174" s="387"/>
      <c r="Q1174" s="387"/>
      <c r="R1174" s="387"/>
      <c r="S1174" s="387"/>
      <c r="T1174" s="387"/>
      <c r="U1174" s="387"/>
      <c r="V1174" s="387"/>
      <c r="W1174" s="387"/>
      <c r="X1174" s="387"/>
      <c r="Y1174" s="387"/>
      <c r="Z1174" s="387"/>
      <c r="AA1174" s="387"/>
      <c r="AB1174" s="387"/>
      <c r="AC1174" s="387"/>
      <c r="AD1174" s="387"/>
    </row>
    <row r="1175" spans="1:30" ht="16.2" thickBot="1" x14ac:dyDescent="0.35">
      <c r="A1175" s="351" t="s">
        <v>9021</v>
      </c>
      <c r="B1175" s="422" t="s">
        <v>1106</v>
      </c>
      <c r="C1175" s="365" t="s">
        <v>6130</v>
      </c>
      <c r="D1175" s="366" t="s">
        <v>6126</v>
      </c>
      <c r="E1175" s="394" t="s">
        <v>4139</v>
      </c>
      <c r="F1175" s="394" t="s">
        <v>7230</v>
      </c>
      <c r="G1175" s="394" t="s">
        <v>7233</v>
      </c>
      <c r="H1175" s="394" t="s">
        <v>7232</v>
      </c>
      <c r="I1175" s="466">
        <v>300</v>
      </c>
      <c r="J1175" s="471">
        <v>0.49</v>
      </c>
      <c r="K1175" s="469">
        <v>1</v>
      </c>
      <c r="L1175" s="384">
        <v>6</v>
      </c>
      <c r="M1175" s="385" t="s">
        <v>9022</v>
      </c>
      <c r="N1175" s="382" t="s">
        <v>9783</v>
      </c>
      <c r="O1175" s="386">
        <v>300</v>
      </c>
      <c r="P1175" s="387"/>
      <c r="Q1175" s="387"/>
      <c r="R1175" s="387"/>
      <c r="S1175" s="387"/>
      <c r="T1175" s="387"/>
      <c r="U1175" s="387"/>
      <c r="V1175" s="387"/>
      <c r="W1175" s="387"/>
      <c r="X1175" s="387"/>
      <c r="Y1175" s="387"/>
      <c r="Z1175" s="387"/>
      <c r="AA1175" s="387"/>
      <c r="AB1175" s="387"/>
      <c r="AC1175" s="387"/>
      <c r="AD1175" s="387"/>
    </row>
    <row r="1176" spans="1:30" ht="16.2" thickBot="1" x14ac:dyDescent="0.35">
      <c r="A1176" s="351" t="s">
        <v>9021</v>
      </c>
      <c r="B1176" s="422" t="s">
        <v>1106</v>
      </c>
      <c r="C1176" s="365" t="s">
        <v>6130</v>
      </c>
      <c r="D1176" s="366" t="s">
        <v>6126</v>
      </c>
      <c r="E1176" s="394" t="s">
        <v>4139</v>
      </c>
      <c r="F1176" s="394" t="s">
        <v>7230</v>
      </c>
      <c r="G1176" s="394" t="s">
        <v>7234</v>
      </c>
      <c r="H1176" s="394" t="s">
        <v>7232</v>
      </c>
      <c r="I1176" s="466">
        <v>300</v>
      </c>
      <c r="J1176" s="471">
        <v>0.49</v>
      </c>
      <c r="K1176" s="469">
        <v>1</v>
      </c>
      <c r="L1176" s="384">
        <v>6</v>
      </c>
      <c r="M1176" s="385" t="s">
        <v>9022</v>
      </c>
      <c r="N1176" s="382" t="s">
        <v>9783</v>
      </c>
      <c r="O1176" s="386">
        <v>300</v>
      </c>
      <c r="P1176" s="387"/>
      <c r="Q1176" s="387"/>
      <c r="R1176" s="387"/>
      <c r="S1176" s="387"/>
      <c r="T1176" s="387"/>
      <c r="U1176" s="387"/>
      <c r="V1176" s="387"/>
      <c r="W1176" s="387"/>
      <c r="X1176" s="387"/>
      <c r="Y1176" s="387"/>
      <c r="Z1176" s="387"/>
      <c r="AA1176" s="387"/>
      <c r="AB1176" s="387"/>
      <c r="AC1176" s="387"/>
      <c r="AD1176" s="387"/>
    </row>
    <row r="1177" spans="1:30" ht="16.2" thickBot="1" x14ac:dyDescent="0.35">
      <c r="A1177" s="351" t="s">
        <v>9023</v>
      </c>
      <c r="B1177" s="345" t="s">
        <v>6879</v>
      </c>
      <c r="C1177" s="365" t="s">
        <v>6130</v>
      </c>
      <c r="D1177" s="366" t="s">
        <v>6126</v>
      </c>
      <c r="E1177" s="394" t="s">
        <v>4139</v>
      </c>
      <c r="F1177" s="394" t="s">
        <v>7230</v>
      </c>
      <c r="G1177" s="394" t="s">
        <v>7233</v>
      </c>
      <c r="H1177" s="394" t="s">
        <v>7232</v>
      </c>
      <c r="I1177" s="466">
        <v>300</v>
      </c>
      <c r="J1177" s="471">
        <v>0.49</v>
      </c>
      <c r="K1177" s="469">
        <v>1</v>
      </c>
      <c r="L1177" s="384">
        <v>6</v>
      </c>
      <c r="M1177" s="385" t="s">
        <v>9024</v>
      </c>
      <c r="N1177" s="382" t="s">
        <v>9783</v>
      </c>
      <c r="O1177" s="386">
        <v>300</v>
      </c>
      <c r="P1177" s="387"/>
      <c r="Q1177" s="387"/>
      <c r="R1177" s="387"/>
      <c r="S1177" s="387"/>
      <c r="T1177" s="387"/>
      <c r="U1177" s="387"/>
      <c r="V1177" s="387"/>
      <c r="W1177" s="387"/>
      <c r="X1177" s="387"/>
      <c r="Y1177" s="387"/>
      <c r="Z1177" s="387"/>
      <c r="AA1177" s="387"/>
      <c r="AB1177" s="387"/>
      <c r="AC1177" s="387"/>
      <c r="AD1177" s="387"/>
    </row>
    <row r="1178" spans="1:30" ht="16.2" thickBot="1" x14ac:dyDescent="0.35">
      <c r="A1178" s="351" t="s">
        <v>9025</v>
      </c>
      <c r="B1178" s="365" t="s">
        <v>6097</v>
      </c>
      <c r="C1178" s="365" t="s">
        <v>6130</v>
      </c>
      <c r="D1178" s="366" t="s">
        <v>6126</v>
      </c>
      <c r="E1178" s="394" t="s">
        <v>4139</v>
      </c>
      <c r="F1178" s="394" t="s">
        <v>7230</v>
      </c>
      <c r="G1178" s="394" t="s">
        <v>7233</v>
      </c>
      <c r="H1178" s="394" t="s">
        <v>7232</v>
      </c>
      <c r="I1178" s="466">
        <v>300</v>
      </c>
      <c r="J1178" s="471">
        <v>0.49</v>
      </c>
      <c r="K1178" s="469">
        <v>1</v>
      </c>
      <c r="L1178" s="384">
        <v>6</v>
      </c>
      <c r="M1178" s="385" t="s">
        <v>9026</v>
      </c>
      <c r="N1178" s="382" t="s">
        <v>9783</v>
      </c>
      <c r="O1178" s="386">
        <v>300</v>
      </c>
      <c r="P1178" s="387"/>
      <c r="Q1178" s="387"/>
      <c r="R1178" s="387"/>
      <c r="S1178" s="387"/>
      <c r="T1178" s="387"/>
      <c r="U1178" s="387"/>
      <c r="V1178" s="387"/>
      <c r="W1178" s="387"/>
      <c r="X1178" s="387"/>
      <c r="Y1178" s="387"/>
      <c r="Z1178" s="387"/>
      <c r="AA1178" s="387"/>
      <c r="AB1178" s="387"/>
      <c r="AC1178" s="387"/>
      <c r="AD1178" s="387"/>
    </row>
    <row r="1179" spans="1:30" ht="16.2" thickBot="1" x14ac:dyDescent="0.35">
      <c r="A1179" s="351" t="s">
        <v>9027</v>
      </c>
      <c r="B1179" s="365" t="s">
        <v>7483</v>
      </c>
      <c r="C1179" s="365" t="s">
        <v>6130</v>
      </c>
      <c r="D1179" s="366" t="s">
        <v>6126</v>
      </c>
      <c r="E1179" s="394" t="s">
        <v>4139</v>
      </c>
      <c r="F1179" s="394" t="s">
        <v>7230</v>
      </c>
      <c r="G1179" s="394" t="s">
        <v>7233</v>
      </c>
      <c r="H1179" s="394" t="s">
        <v>7232</v>
      </c>
      <c r="I1179" s="466">
        <v>300</v>
      </c>
      <c r="J1179" s="471">
        <v>0.49</v>
      </c>
      <c r="K1179" s="469">
        <v>1</v>
      </c>
      <c r="L1179" s="384">
        <v>6</v>
      </c>
      <c r="M1179" s="385" t="s">
        <v>9028</v>
      </c>
      <c r="N1179" s="382" t="s">
        <v>9783</v>
      </c>
      <c r="O1179" s="386">
        <v>300</v>
      </c>
      <c r="P1179" s="387"/>
      <c r="Q1179" s="387"/>
      <c r="R1179" s="387"/>
      <c r="S1179" s="387"/>
      <c r="T1179" s="387"/>
      <c r="U1179" s="387"/>
      <c r="V1179" s="387"/>
      <c r="W1179" s="387"/>
      <c r="X1179" s="387"/>
      <c r="Y1179" s="387"/>
      <c r="Z1179" s="387"/>
      <c r="AA1179" s="387"/>
      <c r="AB1179" s="387"/>
      <c r="AC1179" s="387"/>
      <c r="AD1179" s="387"/>
    </row>
    <row r="1180" spans="1:30" ht="16.2" thickBot="1" x14ac:dyDescent="0.35">
      <c r="A1180" s="351" t="s">
        <v>9029</v>
      </c>
      <c r="B1180" s="430" t="s">
        <v>6071</v>
      </c>
      <c r="C1180" s="365" t="s">
        <v>6130</v>
      </c>
      <c r="D1180" s="366" t="s">
        <v>6126</v>
      </c>
      <c r="E1180" s="394" t="s">
        <v>4139</v>
      </c>
      <c r="F1180" s="394" t="s">
        <v>7230</v>
      </c>
      <c r="G1180" s="394" t="s">
        <v>7233</v>
      </c>
      <c r="H1180" s="394" t="s">
        <v>7232</v>
      </c>
      <c r="I1180" s="466">
        <v>300</v>
      </c>
      <c r="J1180" s="471">
        <v>0.49</v>
      </c>
      <c r="K1180" s="469">
        <v>1</v>
      </c>
      <c r="L1180" s="384">
        <v>6</v>
      </c>
      <c r="M1180" s="385" t="s">
        <v>9030</v>
      </c>
      <c r="N1180" s="382" t="s">
        <v>9783</v>
      </c>
      <c r="O1180" s="386">
        <v>300</v>
      </c>
      <c r="P1180" s="387"/>
      <c r="Q1180" s="387"/>
      <c r="R1180" s="387"/>
      <c r="S1180" s="387"/>
      <c r="T1180" s="387"/>
      <c r="U1180" s="387"/>
      <c r="V1180" s="387"/>
      <c r="W1180" s="387"/>
      <c r="X1180" s="387"/>
      <c r="Y1180" s="387"/>
      <c r="Z1180" s="387"/>
      <c r="AA1180" s="387"/>
      <c r="AB1180" s="387"/>
      <c r="AC1180" s="387"/>
      <c r="AD1180" s="387"/>
    </row>
    <row r="1181" spans="1:30" ht="16.2" thickBot="1" x14ac:dyDescent="0.35">
      <c r="A1181" s="351" t="s">
        <v>604</v>
      </c>
      <c r="B1181" s="398" t="s">
        <v>6871</v>
      </c>
      <c r="C1181" s="365" t="s">
        <v>6130</v>
      </c>
      <c r="D1181" s="366" t="s">
        <v>6126</v>
      </c>
      <c r="E1181" s="394" t="s">
        <v>4139</v>
      </c>
      <c r="F1181" s="394" t="s">
        <v>7230</v>
      </c>
      <c r="G1181" s="394" t="s">
        <v>7233</v>
      </c>
      <c r="H1181" s="394" t="s">
        <v>7232</v>
      </c>
      <c r="I1181" s="466">
        <v>300</v>
      </c>
      <c r="J1181" s="471">
        <v>0.49</v>
      </c>
      <c r="K1181" s="469">
        <v>3</v>
      </c>
      <c r="L1181" s="384">
        <v>6</v>
      </c>
      <c r="M1181" s="385" t="s">
        <v>9031</v>
      </c>
      <c r="N1181" s="382" t="s">
        <v>9784</v>
      </c>
      <c r="O1181" s="386">
        <v>900</v>
      </c>
      <c r="P1181" s="387"/>
      <c r="Q1181" s="387"/>
      <c r="R1181" s="387"/>
      <c r="S1181" s="387"/>
      <c r="T1181" s="387"/>
      <c r="U1181" s="387"/>
      <c r="V1181" s="387"/>
      <c r="W1181" s="387"/>
      <c r="X1181" s="387"/>
      <c r="Y1181" s="387"/>
      <c r="Z1181" s="387"/>
      <c r="AA1181" s="387"/>
      <c r="AB1181" s="387"/>
      <c r="AC1181" s="387"/>
      <c r="AD1181" s="387"/>
    </row>
    <row r="1182" spans="1:30" ht="16.2" thickBot="1" x14ac:dyDescent="0.35">
      <c r="A1182" s="351" t="s">
        <v>604</v>
      </c>
      <c r="B1182" s="398" t="s">
        <v>6871</v>
      </c>
      <c r="C1182" s="365" t="s">
        <v>6130</v>
      </c>
      <c r="D1182" s="366" t="s">
        <v>6126</v>
      </c>
      <c r="E1182" s="394" t="s">
        <v>4139</v>
      </c>
      <c r="F1182" s="394" t="s">
        <v>7230</v>
      </c>
      <c r="G1182" s="394" t="s">
        <v>7234</v>
      </c>
      <c r="H1182" s="394" t="s">
        <v>7232</v>
      </c>
      <c r="I1182" s="466">
        <v>300</v>
      </c>
      <c r="J1182" s="471">
        <v>0.49</v>
      </c>
      <c r="K1182" s="469">
        <v>1</v>
      </c>
      <c r="L1182" s="384">
        <v>6</v>
      </c>
      <c r="M1182" s="385" t="s">
        <v>9031</v>
      </c>
      <c r="N1182" s="382" t="s">
        <v>9783</v>
      </c>
      <c r="O1182" s="386">
        <v>300</v>
      </c>
      <c r="P1182" s="387"/>
      <c r="Q1182" s="387"/>
      <c r="R1182" s="387"/>
      <c r="S1182" s="387"/>
      <c r="T1182" s="387"/>
      <c r="U1182" s="387"/>
      <c r="V1182" s="387"/>
      <c r="W1182" s="387"/>
      <c r="X1182" s="387"/>
      <c r="Y1182" s="387"/>
      <c r="Z1182" s="387"/>
      <c r="AA1182" s="387"/>
      <c r="AB1182" s="387"/>
      <c r="AC1182" s="387"/>
      <c r="AD1182" s="387"/>
    </row>
    <row r="1183" spans="1:30" ht="16.2" thickBot="1" x14ac:dyDescent="0.35">
      <c r="A1183" s="351" t="s">
        <v>604</v>
      </c>
      <c r="B1183" s="398" t="s">
        <v>6871</v>
      </c>
      <c r="C1183" s="365" t="s">
        <v>6130</v>
      </c>
      <c r="D1183" s="366" t="s">
        <v>6126</v>
      </c>
      <c r="E1183" s="394" t="s">
        <v>4139</v>
      </c>
      <c r="F1183" s="394" t="s">
        <v>7235</v>
      </c>
      <c r="G1183" s="394" t="s">
        <v>7233</v>
      </c>
      <c r="H1183" s="394" t="s">
        <v>7232</v>
      </c>
      <c r="I1183" s="466">
        <v>300</v>
      </c>
      <c r="J1183" s="471">
        <v>0.49</v>
      </c>
      <c r="K1183" s="469">
        <v>1</v>
      </c>
      <c r="L1183" s="384">
        <v>6</v>
      </c>
      <c r="M1183" s="385" t="s">
        <v>9032</v>
      </c>
      <c r="N1183" s="382" t="s">
        <v>9783</v>
      </c>
      <c r="O1183" s="386">
        <v>300</v>
      </c>
      <c r="P1183" s="387"/>
      <c r="Q1183" s="387"/>
      <c r="R1183" s="387"/>
      <c r="S1183" s="387"/>
      <c r="T1183" s="387"/>
      <c r="U1183" s="387"/>
      <c r="V1183" s="387"/>
      <c r="W1183" s="387"/>
      <c r="X1183" s="387"/>
      <c r="Y1183" s="387"/>
      <c r="Z1183" s="387"/>
      <c r="AA1183" s="387"/>
      <c r="AB1183" s="387"/>
      <c r="AC1183" s="387"/>
      <c r="AD1183" s="387"/>
    </row>
    <row r="1184" spans="1:30" ht="16.2" thickBot="1" x14ac:dyDescent="0.35">
      <c r="A1184" s="351" t="s">
        <v>9029</v>
      </c>
      <c r="B1184" s="399" t="s">
        <v>6104</v>
      </c>
      <c r="C1184" s="365" t="s">
        <v>6130</v>
      </c>
      <c r="D1184" s="366" t="s">
        <v>6126</v>
      </c>
      <c r="E1184" s="394" t="s">
        <v>4139</v>
      </c>
      <c r="F1184" s="394" t="s">
        <v>7230</v>
      </c>
      <c r="G1184" s="394" t="s">
        <v>7233</v>
      </c>
      <c r="H1184" s="394" t="s">
        <v>7232</v>
      </c>
      <c r="I1184" s="466">
        <v>500</v>
      </c>
      <c r="J1184" s="471">
        <v>0.75</v>
      </c>
      <c r="K1184" s="469">
        <v>2</v>
      </c>
      <c r="L1184" s="384">
        <v>6</v>
      </c>
      <c r="M1184" s="385" t="s">
        <v>9033</v>
      </c>
      <c r="N1184" s="382" t="s">
        <v>9782</v>
      </c>
      <c r="O1184" s="383">
        <v>1</v>
      </c>
      <c r="P1184" s="387"/>
      <c r="Q1184" s="387"/>
      <c r="R1184" s="387"/>
      <c r="S1184" s="387"/>
      <c r="T1184" s="387"/>
      <c r="U1184" s="387"/>
      <c r="V1184" s="387"/>
      <c r="W1184" s="387"/>
      <c r="X1184" s="387"/>
      <c r="Y1184" s="387"/>
      <c r="Z1184" s="387"/>
      <c r="AA1184" s="387"/>
      <c r="AB1184" s="387"/>
      <c r="AC1184" s="387"/>
      <c r="AD1184" s="387"/>
    </row>
    <row r="1185" spans="1:30" ht="16.2" thickBot="1" x14ac:dyDescent="0.35">
      <c r="A1185" s="351" t="s">
        <v>9034</v>
      </c>
      <c r="B1185" s="365" t="s">
        <v>6973</v>
      </c>
      <c r="C1185" s="365" t="s">
        <v>6130</v>
      </c>
      <c r="D1185" s="345" t="s">
        <v>6128</v>
      </c>
      <c r="E1185" s="394" t="s">
        <v>4139</v>
      </c>
      <c r="F1185" s="394" t="s">
        <v>7230</v>
      </c>
      <c r="G1185" s="394" t="s">
        <v>7234</v>
      </c>
      <c r="H1185" s="394" t="s">
        <v>7232</v>
      </c>
      <c r="I1185" s="466">
        <v>700</v>
      </c>
      <c r="J1185" s="471">
        <v>0.99</v>
      </c>
      <c r="K1185" s="469">
        <v>1</v>
      </c>
      <c r="L1185" s="384">
        <v>6</v>
      </c>
      <c r="M1185" s="385" t="s">
        <v>9035</v>
      </c>
      <c r="N1185" s="382" t="s">
        <v>9798</v>
      </c>
      <c r="O1185" s="386">
        <v>700</v>
      </c>
      <c r="P1185" s="387"/>
      <c r="Q1185" s="387"/>
      <c r="R1185" s="387"/>
      <c r="S1185" s="387"/>
      <c r="T1185" s="387"/>
      <c r="U1185" s="387"/>
      <c r="V1185" s="387"/>
      <c r="W1185" s="387"/>
      <c r="X1185" s="387"/>
      <c r="Y1185" s="387"/>
      <c r="Z1185" s="387"/>
      <c r="AA1185" s="387"/>
      <c r="AB1185" s="387"/>
      <c r="AC1185" s="387"/>
      <c r="AD1185" s="387"/>
    </row>
    <row r="1186" spans="1:30" ht="16.2" thickBot="1" x14ac:dyDescent="0.35">
      <c r="A1186" s="351" t="s">
        <v>9036</v>
      </c>
      <c r="B1186" s="365" t="s">
        <v>6973</v>
      </c>
      <c r="C1186" s="365" t="s">
        <v>6130</v>
      </c>
      <c r="D1186" s="366" t="s">
        <v>6126</v>
      </c>
      <c r="E1186" s="394" t="s">
        <v>4139</v>
      </c>
      <c r="F1186" s="394" t="s">
        <v>7230</v>
      </c>
      <c r="G1186" s="394" t="s">
        <v>7234</v>
      </c>
      <c r="H1186" s="394" t="s">
        <v>7232</v>
      </c>
      <c r="I1186" s="466">
        <v>300</v>
      </c>
      <c r="J1186" s="471">
        <v>0.49</v>
      </c>
      <c r="K1186" s="469">
        <v>1</v>
      </c>
      <c r="L1186" s="384">
        <v>6</v>
      </c>
      <c r="M1186" s="385" t="s">
        <v>9037</v>
      </c>
      <c r="N1186" s="382" t="s">
        <v>9783</v>
      </c>
      <c r="O1186" s="386">
        <v>300</v>
      </c>
      <c r="P1186" s="387"/>
      <c r="Q1186" s="387"/>
      <c r="R1186" s="387"/>
      <c r="S1186" s="387"/>
      <c r="T1186" s="387"/>
      <c r="U1186" s="387"/>
      <c r="V1186" s="387"/>
      <c r="W1186" s="387"/>
      <c r="X1186" s="387"/>
      <c r="Y1186" s="387"/>
      <c r="Z1186" s="387"/>
      <c r="AA1186" s="387"/>
      <c r="AB1186" s="387"/>
      <c r="AC1186" s="387"/>
      <c r="AD1186" s="387"/>
    </row>
    <row r="1187" spans="1:30" ht="16.2" thickBot="1" x14ac:dyDescent="0.35">
      <c r="A1187" s="351" t="s">
        <v>9038</v>
      </c>
      <c r="B1187" s="365" t="s">
        <v>6973</v>
      </c>
      <c r="C1187" s="365" t="s">
        <v>6130</v>
      </c>
      <c r="D1187" s="366" t="s">
        <v>6126</v>
      </c>
      <c r="E1187" s="394" t="s">
        <v>4139</v>
      </c>
      <c r="F1187" s="394" t="s">
        <v>7230</v>
      </c>
      <c r="G1187" s="394" t="s">
        <v>7234</v>
      </c>
      <c r="H1187" s="394" t="s">
        <v>7232</v>
      </c>
      <c r="I1187" s="466">
        <v>300</v>
      </c>
      <c r="J1187" s="471">
        <v>0.49</v>
      </c>
      <c r="K1187" s="469">
        <v>2</v>
      </c>
      <c r="L1187" s="384">
        <v>6</v>
      </c>
      <c r="M1187" s="385" t="s">
        <v>9039</v>
      </c>
      <c r="N1187" s="382" t="s">
        <v>9790</v>
      </c>
      <c r="O1187" s="386">
        <v>600</v>
      </c>
      <c r="P1187" s="387"/>
      <c r="Q1187" s="387"/>
      <c r="R1187" s="387"/>
      <c r="S1187" s="387"/>
      <c r="T1187" s="387"/>
      <c r="U1187" s="387"/>
      <c r="V1187" s="387"/>
      <c r="W1187" s="387"/>
      <c r="X1187" s="387"/>
      <c r="Y1187" s="387"/>
      <c r="Z1187" s="387"/>
      <c r="AA1187" s="387"/>
      <c r="AB1187" s="387"/>
      <c r="AC1187" s="387"/>
      <c r="AD1187" s="387"/>
    </row>
    <row r="1188" spans="1:30" ht="16.2" thickBot="1" x14ac:dyDescent="0.35">
      <c r="A1188" s="351" t="s">
        <v>9040</v>
      </c>
      <c r="B1188" s="402" t="s">
        <v>6094</v>
      </c>
      <c r="C1188" s="365" t="s">
        <v>6130</v>
      </c>
      <c r="D1188" s="366" t="s">
        <v>6126</v>
      </c>
      <c r="E1188" s="394" t="s">
        <v>4139</v>
      </c>
      <c r="F1188" s="394" t="s">
        <v>7230</v>
      </c>
      <c r="G1188" s="394" t="s">
        <v>7233</v>
      </c>
      <c r="H1188" s="394" t="s">
        <v>7232</v>
      </c>
      <c r="I1188" s="466">
        <v>300</v>
      </c>
      <c r="J1188" s="471">
        <v>0.49</v>
      </c>
      <c r="K1188" s="469">
        <v>1</v>
      </c>
      <c r="L1188" s="384">
        <v>6</v>
      </c>
      <c r="M1188" s="385" t="s">
        <v>9041</v>
      </c>
      <c r="N1188" s="382" t="s">
        <v>9783</v>
      </c>
      <c r="O1188" s="386">
        <v>300</v>
      </c>
      <c r="P1188" s="387"/>
      <c r="Q1188" s="387"/>
      <c r="R1188" s="387"/>
      <c r="S1188" s="387"/>
      <c r="T1188" s="387"/>
      <c r="U1188" s="387"/>
      <c r="V1188" s="387"/>
      <c r="W1188" s="387"/>
      <c r="X1188" s="387"/>
      <c r="Y1188" s="387"/>
      <c r="Z1188" s="387"/>
      <c r="AA1188" s="387"/>
      <c r="AB1188" s="387"/>
      <c r="AC1188" s="387"/>
      <c r="AD1188" s="387"/>
    </row>
    <row r="1189" spans="1:30" ht="16.2" thickBot="1" x14ac:dyDescent="0.35">
      <c r="A1189" s="351" t="s">
        <v>9042</v>
      </c>
      <c r="B1189" s="415" t="s">
        <v>6886</v>
      </c>
      <c r="C1189" s="365" t="s">
        <v>6130</v>
      </c>
      <c r="D1189" s="366" t="s">
        <v>6126</v>
      </c>
      <c r="E1189" s="394" t="s">
        <v>4139</v>
      </c>
      <c r="F1189" s="394" t="s">
        <v>7230</v>
      </c>
      <c r="G1189" s="394" t="s">
        <v>7233</v>
      </c>
      <c r="H1189" s="394" t="s">
        <v>7232</v>
      </c>
      <c r="I1189" s="466">
        <v>300</v>
      </c>
      <c r="J1189" s="471">
        <v>0.49</v>
      </c>
      <c r="K1189" s="469">
        <v>1</v>
      </c>
      <c r="L1189" s="384">
        <v>6</v>
      </c>
      <c r="M1189" s="385" t="s">
        <v>9043</v>
      </c>
      <c r="N1189" s="382" t="s">
        <v>9783</v>
      </c>
      <c r="O1189" s="386">
        <v>300</v>
      </c>
      <c r="P1189" s="387"/>
      <c r="Q1189" s="387"/>
      <c r="R1189" s="387"/>
      <c r="S1189" s="387"/>
      <c r="T1189" s="387"/>
      <c r="U1189" s="387"/>
      <c r="V1189" s="387"/>
      <c r="W1189" s="387"/>
      <c r="X1189" s="387"/>
      <c r="Y1189" s="387"/>
      <c r="Z1189" s="387"/>
      <c r="AA1189" s="387"/>
      <c r="AB1189" s="387"/>
      <c r="AC1189" s="387"/>
      <c r="AD1189" s="387"/>
    </row>
    <row r="1190" spans="1:30" ht="16.2" thickBot="1" x14ac:dyDescent="0.35">
      <c r="A1190" s="351" t="s">
        <v>9044</v>
      </c>
      <c r="B1190" s="404" t="s">
        <v>6073</v>
      </c>
      <c r="C1190" s="365" t="s">
        <v>6130</v>
      </c>
      <c r="D1190" s="366" t="s">
        <v>6126</v>
      </c>
      <c r="E1190" s="394" t="s">
        <v>4139</v>
      </c>
      <c r="F1190" s="394" t="s">
        <v>7230</v>
      </c>
      <c r="G1190" s="394" t="s">
        <v>7233</v>
      </c>
      <c r="H1190" s="394" t="s">
        <v>7232</v>
      </c>
      <c r="I1190" s="466">
        <v>300</v>
      </c>
      <c r="J1190" s="471">
        <v>0.49</v>
      </c>
      <c r="K1190" s="469">
        <v>1</v>
      </c>
      <c r="L1190" s="384">
        <v>6</v>
      </c>
      <c r="M1190" s="385" t="s">
        <v>9045</v>
      </c>
      <c r="N1190" s="382" t="s">
        <v>9783</v>
      </c>
      <c r="O1190" s="386">
        <v>300</v>
      </c>
      <c r="P1190" s="387"/>
      <c r="Q1190" s="387"/>
      <c r="R1190" s="387"/>
      <c r="S1190" s="387"/>
      <c r="T1190" s="387"/>
      <c r="U1190" s="387"/>
      <c r="V1190" s="387"/>
      <c r="W1190" s="387"/>
      <c r="X1190" s="387"/>
      <c r="Y1190" s="387"/>
      <c r="Z1190" s="387"/>
      <c r="AA1190" s="387"/>
      <c r="AB1190" s="387"/>
      <c r="AC1190" s="387"/>
      <c r="AD1190" s="387"/>
    </row>
    <row r="1191" spans="1:30" ht="16.2" thickBot="1" x14ac:dyDescent="0.35">
      <c r="A1191" s="351" t="s">
        <v>9044</v>
      </c>
      <c r="B1191" s="404" t="s">
        <v>6073</v>
      </c>
      <c r="C1191" s="365" t="s">
        <v>6130</v>
      </c>
      <c r="D1191" s="366" t="s">
        <v>6126</v>
      </c>
      <c r="E1191" s="394" t="s">
        <v>4139</v>
      </c>
      <c r="F1191" s="394" t="s">
        <v>7230</v>
      </c>
      <c r="G1191" s="394" t="s">
        <v>7234</v>
      </c>
      <c r="H1191" s="394" t="s">
        <v>7232</v>
      </c>
      <c r="I1191" s="466">
        <v>300</v>
      </c>
      <c r="J1191" s="471">
        <v>0.49</v>
      </c>
      <c r="K1191" s="469">
        <v>3</v>
      </c>
      <c r="L1191" s="384">
        <v>6</v>
      </c>
      <c r="M1191" s="385" t="s">
        <v>9045</v>
      </c>
      <c r="N1191" s="382" t="s">
        <v>9784</v>
      </c>
      <c r="O1191" s="386">
        <v>900</v>
      </c>
      <c r="P1191" s="387"/>
      <c r="Q1191" s="387"/>
      <c r="R1191" s="387"/>
      <c r="S1191" s="387"/>
      <c r="T1191" s="387"/>
      <c r="U1191" s="387"/>
      <c r="V1191" s="387"/>
      <c r="W1191" s="387"/>
      <c r="X1191" s="387"/>
      <c r="Y1191" s="387"/>
      <c r="Z1191" s="387"/>
      <c r="AA1191" s="387"/>
      <c r="AB1191" s="387"/>
      <c r="AC1191" s="387"/>
      <c r="AD1191" s="387"/>
    </row>
    <row r="1192" spans="1:30" ht="16.2" thickBot="1" x14ac:dyDescent="0.35">
      <c r="A1192" s="351" t="s">
        <v>9046</v>
      </c>
      <c r="B1192" s="404" t="s">
        <v>6073</v>
      </c>
      <c r="C1192" s="365" t="s">
        <v>6130</v>
      </c>
      <c r="D1192" s="366" t="s">
        <v>6126</v>
      </c>
      <c r="E1192" s="394" t="s">
        <v>4139</v>
      </c>
      <c r="F1192" s="394" t="s">
        <v>7230</v>
      </c>
      <c r="G1192" s="394" t="s">
        <v>7234</v>
      </c>
      <c r="H1192" s="394" t="s">
        <v>7232</v>
      </c>
      <c r="I1192" s="466">
        <v>300</v>
      </c>
      <c r="J1192" s="471">
        <v>0.49</v>
      </c>
      <c r="K1192" s="469">
        <v>1</v>
      </c>
      <c r="L1192" s="384">
        <v>6</v>
      </c>
      <c r="M1192" s="385" t="s">
        <v>9047</v>
      </c>
      <c r="N1192" s="382" t="s">
        <v>9783</v>
      </c>
      <c r="O1192" s="386">
        <v>300</v>
      </c>
      <c r="P1192" s="387"/>
      <c r="Q1192" s="387"/>
      <c r="R1192" s="387"/>
      <c r="S1192" s="387"/>
      <c r="T1192" s="387"/>
      <c r="U1192" s="387"/>
      <c r="V1192" s="387"/>
      <c r="W1192" s="387"/>
      <c r="X1192" s="387"/>
      <c r="Y1192" s="387"/>
      <c r="Z1192" s="387"/>
      <c r="AA1192" s="387"/>
      <c r="AB1192" s="387"/>
      <c r="AC1192" s="387"/>
      <c r="AD1192" s="387"/>
    </row>
    <row r="1193" spans="1:30" ht="16.2" thickBot="1" x14ac:dyDescent="0.35">
      <c r="A1193" s="351" t="s">
        <v>9048</v>
      </c>
      <c r="B1193" s="404" t="s">
        <v>6083</v>
      </c>
      <c r="C1193" s="365" t="s">
        <v>6130</v>
      </c>
      <c r="D1193" s="366" t="s">
        <v>6126</v>
      </c>
      <c r="E1193" s="394" t="s">
        <v>4139</v>
      </c>
      <c r="F1193" s="394" t="s">
        <v>7230</v>
      </c>
      <c r="G1193" s="394" t="s">
        <v>7233</v>
      </c>
      <c r="H1193" s="394" t="s">
        <v>7232</v>
      </c>
      <c r="I1193" s="466">
        <v>300</v>
      </c>
      <c r="J1193" s="471">
        <v>0.49</v>
      </c>
      <c r="K1193" s="469">
        <v>1</v>
      </c>
      <c r="L1193" s="384">
        <v>6</v>
      </c>
      <c r="M1193" s="385" t="s">
        <v>9049</v>
      </c>
      <c r="N1193" s="382" t="s">
        <v>9783</v>
      </c>
      <c r="O1193" s="386">
        <v>300</v>
      </c>
      <c r="P1193" s="387"/>
      <c r="Q1193" s="387"/>
      <c r="R1193" s="387"/>
      <c r="S1193" s="387"/>
      <c r="T1193" s="387"/>
      <c r="U1193" s="387"/>
      <c r="V1193" s="387"/>
      <c r="W1193" s="387"/>
      <c r="X1193" s="387"/>
      <c r="Y1193" s="387"/>
      <c r="Z1193" s="387"/>
      <c r="AA1193" s="387"/>
      <c r="AB1193" s="387"/>
      <c r="AC1193" s="387"/>
      <c r="AD1193" s="387"/>
    </row>
    <row r="1194" spans="1:30" ht="16.2" thickBot="1" x14ac:dyDescent="0.35">
      <c r="A1194" s="351" t="s">
        <v>9050</v>
      </c>
      <c r="B1194" s="396" t="s">
        <v>6110</v>
      </c>
      <c r="C1194" s="365" t="s">
        <v>6130</v>
      </c>
      <c r="D1194" s="366" t="s">
        <v>6126</v>
      </c>
      <c r="E1194" s="394" t="s">
        <v>4139</v>
      </c>
      <c r="F1194" s="394" t="s">
        <v>7230</v>
      </c>
      <c r="G1194" s="394" t="s">
        <v>7233</v>
      </c>
      <c r="H1194" s="394" t="s">
        <v>7232</v>
      </c>
      <c r="I1194" s="466">
        <v>300</v>
      </c>
      <c r="J1194" s="471">
        <v>0.49</v>
      </c>
      <c r="K1194" s="469">
        <v>2</v>
      </c>
      <c r="L1194" s="384">
        <v>6</v>
      </c>
      <c r="M1194" s="385" t="s">
        <v>9051</v>
      </c>
      <c r="N1194" s="382" t="s">
        <v>9790</v>
      </c>
      <c r="O1194" s="386">
        <v>600</v>
      </c>
      <c r="P1194" s="387"/>
      <c r="Q1194" s="387"/>
      <c r="R1194" s="387"/>
      <c r="S1194" s="387"/>
      <c r="T1194" s="387"/>
      <c r="U1194" s="387"/>
      <c r="V1194" s="387"/>
      <c r="W1194" s="387"/>
      <c r="X1194" s="387"/>
      <c r="Y1194" s="387"/>
      <c r="Z1194" s="387"/>
      <c r="AA1194" s="387"/>
      <c r="AB1194" s="387"/>
      <c r="AC1194" s="387"/>
      <c r="AD1194" s="387"/>
    </row>
    <row r="1195" spans="1:30" ht="16.2" thickBot="1" x14ac:dyDescent="0.35">
      <c r="A1195" s="351" t="s">
        <v>9644</v>
      </c>
      <c r="B1195" s="408" t="s">
        <v>9566</v>
      </c>
      <c r="C1195" s="365" t="s">
        <v>6130</v>
      </c>
      <c r="D1195" s="345" t="s">
        <v>6128</v>
      </c>
      <c r="E1195" s="394" t="s">
        <v>4139</v>
      </c>
      <c r="F1195" s="394" t="s">
        <v>7230</v>
      </c>
      <c r="G1195" s="394" t="s">
        <v>7233</v>
      </c>
      <c r="H1195" s="394" t="s">
        <v>7232</v>
      </c>
      <c r="I1195" s="466">
        <v>700</v>
      </c>
      <c r="J1195" s="471">
        <v>0.99</v>
      </c>
      <c r="K1195" s="469">
        <v>1</v>
      </c>
      <c r="L1195" s="384">
        <v>6</v>
      </c>
      <c r="M1195" s="385" t="s">
        <v>9645</v>
      </c>
      <c r="N1195" s="382" t="s">
        <v>9798</v>
      </c>
      <c r="O1195" s="386">
        <v>700</v>
      </c>
      <c r="P1195" s="387"/>
      <c r="Q1195" s="387"/>
      <c r="R1195" s="387"/>
      <c r="S1195" s="387"/>
      <c r="T1195" s="387"/>
      <c r="U1195" s="387"/>
      <c r="V1195" s="387"/>
      <c r="W1195" s="387"/>
      <c r="X1195" s="387"/>
      <c r="Y1195" s="387"/>
      <c r="Z1195" s="387"/>
      <c r="AA1195" s="387"/>
      <c r="AB1195" s="387"/>
      <c r="AC1195" s="387"/>
      <c r="AD1195" s="387"/>
    </row>
    <row r="1196" spans="1:30" ht="16.2" thickBot="1" x14ac:dyDescent="0.35">
      <c r="A1196" s="351" t="s">
        <v>9052</v>
      </c>
      <c r="B1196" s="365" t="s">
        <v>6978</v>
      </c>
      <c r="C1196" s="365" t="s">
        <v>6130</v>
      </c>
      <c r="D1196" s="366" t="s">
        <v>6126</v>
      </c>
      <c r="E1196" s="394" t="s">
        <v>4139</v>
      </c>
      <c r="F1196" s="394" t="s">
        <v>7230</v>
      </c>
      <c r="G1196" s="394" t="s">
        <v>7233</v>
      </c>
      <c r="H1196" s="394" t="s">
        <v>7232</v>
      </c>
      <c r="I1196" s="466">
        <v>300</v>
      </c>
      <c r="J1196" s="471">
        <v>0.49</v>
      </c>
      <c r="K1196" s="469">
        <v>1</v>
      </c>
      <c r="L1196" s="384">
        <v>7</v>
      </c>
      <c r="M1196" s="385" t="s">
        <v>9053</v>
      </c>
      <c r="N1196" s="382" t="s">
        <v>9783</v>
      </c>
      <c r="O1196" s="386">
        <v>300</v>
      </c>
      <c r="P1196" s="387"/>
      <c r="Q1196" s="387"/>
      <c r="R1196" s="387"/>
      <c r="S1196" s="387"/>
      <c r="T1196" s="387"/>
      <c r="U1196" s="387"/>
      <c r="V1196" s="387"/>
      <c r="W1196" s="387"/>
      <c r="X1196" s="387"/>
      <c r="Y1196" s="387"/>
      <c r="Z1196" s="387"/>
      <c r="AA1196" s="387"/>
      <c r="AB1196" s="387"/>
      <c r="AC1196" s="387"/>
      <c r="AD1196" s="387"/>
    </row>
    <row r="1197" spans="1:30" ht="16.2" thickBot="1" x14ac:dyDescent="0.35">
      <c r="A1197" s="351" t="s">
        <v>605</v>
      </c>
      <c r="B1197" s="427" t="s">
        <v>1102</v>
      </c>
      <c r="C1197" s="365" t="s">
        <v>6130</v>
      </c>
      <c r="D1197" s="366" t="s">
        <v>6126</v>
      </c>
      <c r="E1197" s="394" t="s">
        <v>4139</v>
      </c>
      <c r="F1197" s="394" t="s">
        <v>7230</v>
      </c>
      <c r="G1197" s="394" t="s">
        <v>7233</v>
      </c>
      <c r="H1197" s="394" t="s">
        <v>7232</v>
      </c>
      <c r="I1197" s="466">
        <v>300</v>
      </c>
      <c r="J1197" s="471">
        <v>0.49</v>
      </c>
      <c r="K1197" s="469">
        <v>1</v>
      </c>
      <c r="L1197" s="384">
        <v>7</v>
      </c>
      <c r="M1197" s="385" t="s">
        <v>9054</v>
      </c>
      <c r="N1197" s="382" t="s">
        <v>9783</v>
      </c>
      <c r="O1197" s="386">
        <v>300</v>
      </c>
      <c r="P1197" s="387"/>
      <c r="Q1197" s="387"/>
      <c r="R1197" s="387"/>
      <c r="S1197" s="387"/>
      <c r="T1197" s="387"/>
      <c r="U1197" s="387"/>
      <c r="V1197" s="387"/>
      <c r="W1197" s="387"/>
      <c r="X1197" s="387"/>
      <c r="Y1197" s="387"/>
      <c r="Z1197" s="387"/>
      <c r="AA1197" s="387"/>
      <c r="AB1197" s="387"/>
      <c r="AC1197" s="387"/>
      <c r="AD1197" s="387"/>
    </row>
    <row r="1198" spans="1:30" ht="16.2" thickBot="1" x14ac:dyDescent="0.35">
      <c r="A1198" s="351" t="s">
        <v>605</v>
      </c>
      <c r="B1198" s="427" t="s">
        <v>1102</v>
      </c>
      <c r="C1198" s="365" t="s">
        <v>6130</v>
      </c>
      <c r="D1198" s="366" t="s">
        <v>6126</v>
      </c>
      <c r="E1198" s="394" t="s">
        <v>4139</v>
      </c>
      <c r="F1198" s="394" t="s">
        <v>7230</v>
      </c>
      <c r="G1198" s="394" t="s">
        <v>7234</v>
      </c>
      <c r="H1198" s="394" t="s">
        <v>7232</v>
      </c>
      <c r="I1198" s="466">
        <v>300</v>
      </c>
      <c r="J1198" s="471">
        <v>0.49</v>
      </c>
      <c r="K1198" s="469">
        <v>1</v>
      </c>
      <c r="L1198" s="384">
        <v>7</v>
      </c>
      <c r="M1198" s="385" t="s">
        <v>9054</v>
      </c>
      <c r="N1198" s="382" t="s">
        <v>9783</v>
      </c>
      <c r="O1198" s="386">
        <v>300</v>
      </c>
      <c r="P1198" s="387"/>
      <c r="Q1198" s="387"/>
      <c r="R1198" s="387"/>
      <c r="S1198" s="387"/>
      <c r="T1198" s="387"/>
      <c r="U1198" s="387"/>
      <c r="V1198" s="387"/>
      <c r="W1198" s="387"/>
      <c r="X1198" s="387"/>
      <c r="Y1198" s="387"/>
      <c r="Z1198" s="387"/>
      <c r="AA1198" s="387"/>
      <c r="AB1198" s="387"/>
      <c r="AC1198" s="387"/>
      <c r="AD1198" s="387"/>
    </row>
    <row r="1199" spans="1:30" ht="16.2" thickBot="1" x14ac:dyDescent="0.35">
      <c r="A1199" s="351" t="s">
        <v>9055</v>
      </c>
      <c r="B1199" s="431" t="s">
        <v>6069</v>
      </c>
      <c r="C1199" s="365" t="s">
        <v>6130</v>
      </c>
      <c r="D1199" s="366" t="s">
        <v>6126</v>
      </c>
      <c r="E1199" s="394" t="s">
        <v>4139</v>
      </c>
      <c r="F1199" s="394" t="s">
        <v>7230</v>
      </c>
      <c r="G1199" s="394" t="s">
        <v>7234</v>
      </c>
      <c r="H1199" s="394" t="s">
        <v>7232</v>
      </c>
      <c r="I1199" s="467">
        <v>1</v>
      </c>
      <c r="J1199" s="471">
        <v>1.49</v>
      </c>
      <c r="K1199" s="469">
        <v>1</v>
      </c>
      <c r="L1199" s="384">
        <v>7</v>
      </c>
      <c r="M1199" s="385" t="s">
        <v>9056</v>
      </c>
      <c r="N1199" s="382" t="s">
        <v>9806</v>
      </c>
      <c r="O1199" s="383">
        <v>1</v>
      </c>
      <c r="P1199" s="387"/>
      <c r="Q1199" s="387"/>
      <c r="R1199" s="387"/>
      <c r="S1199" s="387"/>
      <c r="T1199" s="387"/>
      <c r="U1199" s="387"/>
      <c r="V1199" s="387"/>
      <c r="W1199" s="387"/>
      <c r="X1199" s="387"/>
      <c r="Y1199" s="387"/>
      <c r="Z1199" s="387"/>
      <c r="AA1199" s="387"/>
      <c r="AB1199" s="387"/>
      <c r="AC1199" s="387"/>
      <c r="AD1199" s="387"/>
    </row>
    <row r="1200" spans="1:30" ht="16.2" thickBot="1" x14ac:dyDescent="0.35">
      <c r="A1200" s="351" t="s">
        <v>9057</v>
      </c>
      <c r="B1200" s="422" t="s">
        <v>1106</v>
      </c>
      <c r="C1200" s="365" t="s">
        <v>6130</v>
      </c>
      <c r="D1200" s="366" t="s">
        <v>6126</v>
      </c>
      <c r="E1200" s="394" t="s">
        <v>4139</v>
      </c>
      <c r="F1200" s="394" t="s">
        <v>7230</v>
      </c>
      <c r="G1200" s="394" t="s">
        <v>7234</v>
      </c>
      <c r="H1200" s="394" t="s">
        <v>7232</v>
      </c>
      <c r="I1200" s="467">
        <v>1</v>
      </c>
      <c r="J1200" s="471">
        <v>1.49</v>
      </c>
      <c r="K1200" s="469">
        <v>1</v>
      </c>
      <c r="L1200" s="384">
        <v>7</v>
      </c>
      <c r="M1200" s="385" t="s">
        <v>9058</v>
      </c>
      <c r="N1200" s="382" t="s">
        <v>9806</v>
      </c>
      <c r="O1200" s="383">
        <v>1</v>
      </c>
      <c r="P1200" s="387"/>
      <c r="Q1200" s="387"/>
      <c r="R1200" s="387"/>
      <c r="S1200" s="387"/>
      <c r="T1200" s="387"/>
      <c r="U1200" s="387"/>
      <c r="V1200" s="387"/>
      <c r="W1200" s="387"/>
      <c r="X1200" s="387"/>
      <c r="Y1200" s="387"/>
      <c r="Z1200" s="387"/>
      <c r="AA1200" s="387"/>
      <c r="AB1200" s="387"/>
      <c r="AC1200" s="387"/>
      <c r="AD1200" s="387"/>
    </row>
    <row r="1201" spans="1:30" ht="16.2" thickBot="1" x14ac:dyDescent="0.35">
      <c r="A1201" s="351" t="s">
        <v>1832</v>
      </c>
      <c r="B1201" s="399" t="s">
        <v>1123</v>
      </c>
      <c r="C1201" s="365" t="s">
        <v>6130</v>
      </c>
      <c r="D1201" s="366" t="s">
        <v>6126</v>
      </c>
      <c r="E1201" s="394" t="s">
        <v>4139</v>
      </c>
      <c r="F1201" s="394" t="s">
        <v>7230</v>
      </c>
      <c r="G1201" s="394" t="s">
        <v>7233</v>
      </c>
      <c r="H1201" s="394" t="s">
        <v>7232</v>
      </c>
      <c r="I1201" s="466">
        <v>700</v>
      </c>
      <c r="J1201" s="471">
        <v>0.99</v>
      </c>
      <c r="K1201" s="469">
        <v>1</v>
      </c>
      <c r="L1201" s="384">
        <v>7</v>
      </c>
      <c r="M1201" s="385" t="s">
        <v>1831</v>
      </c>
      <c r="N1201" s="382" t="s">
        <v>9798</v>
      </c>
      <c r="O1201" s="386">
        <v>700</v>
      </c>
      <c r="P1201" s="387"/>
      <c r="Q1201" s="387"/>
      <c r="R1201" s="387"/>
      <c r="S1201" s="387"/>
      <c r="T1201" s="387"/>
      <c r="U1201" s="387"/>
      <c r="V1201" s="387"/>
      <c r="W1201" s="387"/>
      <c r="X1201" s="387"/>
      <c r="Y1201" s="387"/>
      <c r="Z1201" s="387"/>
      <c r="AA1201" s="387"/>
      <c r="AB1201" s="387"/>
      <c r="AC1201" s="387"/>
      <c r="AD1201" s="387"/>
    </row>
    <row r="1202" spans="1:30" ht="16.2" thickBot="1" x14ac:dyDescent="0.35">
      <c r="A1202" s="351" t="s">
        <v>9059</v>
      </c>
      <c r="B1202" s="396" t="s">
        <v>6058</v>
      </c>
      <c r="C1202" s="365" t="s">
        <v>6130</v>
      </c>
      <c r="D1202" s="366" t="s">
        <v>6126</v>
      </c>
      <c r="E1202" s="394" t="s">
        <v>4139</v>
      </c>
      <c r="F1202" s="394" t="s">
        <v>7230</v>
      </c>
      <c r="G1202" s="394" t="s">
        <v>7233</v>
      </c>
      <c r="H1202" s="394" t="s">
        <v>7232</v>
      </c>
      <c r="I1202" s="466">
        <v>300</v>
      </c>
      <c r="J1202" s="471">
        <v>0.49</v>
      </c>
      <c r="K1202" s="469">
        <v>1</v>
      </c>
      <c r="L1202" s="384">
        <v>7</v>
      </c>
      <c r="M1202" s="385" t="s">
        <v>9060</v>
      </c>
      <c r="N1202" s="382" t="s">
        <v>9783</v>
      </c>
      <c r="O1202" s="386">
        <v>300</v>
      </c>
      <c r="P1202" s="387"/>
      <c r="Q1202" s="387"/>
      <c r="R1202" s="387"/>
      <c r="S1202" s="387"/>
      <c r="T1202" s="387"/>
      <c r="U1202" s="387"/>
      <c r="V1202" s="387"/>
      <c r="W1202" s="387"/>
      <c r="X1202" s="387"/>
      <c r="Y1202" s="387"/>
      <c r="Z1202" s="387"/>
      <c r="AA1202" s="387"/>
      <c r="AB1202" s="387"/>
      <c r="AC1202" s="387"/>
      <c r="AD1202" s="387"/>
    </row>
    <row r="1203" spans="1:30" ht="16.2" thickBot="1" x14ac:dyDescent="0.35">
      <c r="A1203" s="351" t="s">
        <v>9059</v>
      </c>
      <c r="B1203" s="396" t="s">
        <v>6058</v>
      </c>
      <c r="C1203" s="365" t="s">
        <v>6130</v>
      </c>
      <c r="D1203" s="366" t="s">
        <v>6126</v>
      </c>
      <c r="E1203" s="394" t="s">
        <v>4139</v>
      </c>
      <c r="F1203" s="394" t="s">
        <v>7230</v>
      </c>
      <c r="G1203" s="394" t="s">
        <v>7234</v>
      </c>
      <c r="H1203" s="394" t="s">
        <v>7232</v>
      </c>
      <c r="I1203" s="466">
        <v>300</v>
      </c>
      <c r="J1203" s="471">
        <v>0.49</v>
      </c>
      <c r="K1203" s="469">
        <v>2</v>
      </c>
      <c r="L1203" s="384">
        <v>7</v>
      </c>
      <c r="M1203" s="385" t="s">
        <v>9646</v>
      </c>
      <c r="N1203" s="382" t="s">
        <v>9790</v>
      </c>
      <c r="O1203" s="386">
        <v>600</v>
      </c>
      <c r="P1203" s="387"/>
      <c r="Q1203" s="387"/>
      <c r="R1203" s="387"/>
      <c r="S1203" s="387"/>
      <c r="T1203" s="387"/>
      <c r="U1203" s="387"/>
      <c r="V1203" s="387"/>
      <c r="W1203" s="387"/>
      <c r="X1203" s="387"/>
      <c r="Y1203" s="387"/>
      <c r="Z1203" s="387"/>
      <c r="AA1203" s="387"/>
      <c r="AB1203" s="387"/>
      <c r="AC1203" s="387"/>
      <c r="AD1203" s="387"/>
    </row>
    <row r="1204" spans="1:30" ht="16.2" thickBot="1" x14ac:dyDescent="0.35">
      <c r="A1204" s="351" t="s">
        <v>9061</v>
      </c>
      <c r="B1204" s="418" t="s">
        <v>6873</v>
      </c>
      <c r="C1204" s="365" t="s">
        <v>6130</v>
      </c>
      <c r="D1204" s="366" t="s">
        <v>6126</v>
      </c>
      <c r="E1204" s="394" t="s">
        <v>4139</v>
      </c>
      <c r="F1204" s="394" t="s">
        <v>7230</v>
      </c>
      <c r="G1204" s="394" t="s">
        <v>7233</v>
      </c>
      <c r="H1204" s="394" t="s">
        <v>7232</v>
      </c>
      <c r="I1204" s="466">
        <v>300</v>
      </c>
      <c r="J1204" s="471">
        <v>0.49</v>
      </c>
      <c r="K1204" s="469">
        <v>2</v>
      </c>
      <c r="L1204" s="384">
        <v>7</v>
      </c>
      <c r="M1204" s="385" t="s">
        <v>9062</v>
      </c>
      <c r="N1204" s="382" t="s">
        <v>9790</v>
      </c>
      <c r="O1204" s="386">
        <v>600</v>
      </c>
      <c r="P1204" s="387"/>
      <c r="Q1204" s="387"/>
      <c r="R1204" s="387"/>
      <c r="S1204" s="387"/>
      <c r="T1204" s="387"/>
      <c r="U1204" s="387"/>
      <c r="V1204" s="387"/>
      <c r="W1204" s="387"/>
      <c r="X1204" s="387"/>
      <c r="Y1204" s="387"/>
      <c r="Z1204" s="387"/>
      <c r="AA1204" s="387"/>
      <c r="AB1204" s="387"/>
      <c r="AC1204" s="387"/>
      <c r="AD1204" s="387"/>
    </row>
    <row r="1205" spans="1:30" ht="16.2" thickBot="1" x14ac:dyDescent="0.35">
      <c r="A1205" s="351" t="s">
        <v>9063</v>
      </c>
      <c r="B1205" s="365" t="s">
        <v>6973</v>
      </c>
      <c r="C1205" s="365" t="s">
        <v>6130</v>
      </c>
      <c r="D1205" s="366" t="s">
        <v>6126</v>
      </c>
      <c r="E1205" s="394" t="s">
        <v>4139</v>
      </c>
      <c r="F1205" s="394" t="s">
        <v>7230</v>
      </c>
      <c r="G1205" s="394" t="s">
        <v>7234</v>
      </c>
      <c r="H1205" s="394" t="s">
        <v>7232</v>
      </c>
      <c r="I1205" s="466">
        <v>300</v>
      </c>
      <c r="J1205" s="471">
        <v>0.49</v>
      </c>
      <c r="K1205" s="469">
        <v>1</v>
      </c>
      <c r="L1205" s="384">
        <v>7</v>
      </c>
      <c r="M1205" s="385" t="s">
        <v>9064</v>
      </c>
      <c r="N1205" s="382" t="s">
        <v>9783</v>
      </c>
      <c r="O1205" s="386">
        <v>300</v>
      </c>
      <c r="P1205" s="387"/>
      <c r="Q1205" s="387"/>
      <c r="R1205" s="387"/>
      <c r="S1205" s="387"/>
      <c r="T1205" s="387"/>
      <c r="U1205" s="387"/>
      <c r="V1205" s="387"/>
      <c r="W1205" s="387"/>
      <c r="X1205" s="387"/>
      <c r="Y1205" s="387"/>
      <c r="Z1205" s="387"/>
      <c r="AA1205" s="387"/>
      <c r="AB1205" s="387"/>
      <c r="AC1205" s="387"/>
      <c r="AD1205" s="387"/>
    </row>
    <row r="1206" spans="1:30" ht="16.2" thickBot="1" x14ac:dyDescent="0.35">
      <c r="A1206" s="351" t="s">
        <v>9065</v>
      </c>
      <c r="B1206" s="396" t="s">
        <v>6110</v>
      </c>
      <c r="C1206" s="365" t="s">
        <v>6130</v>
      </c>
      <c r="D1206" s="366" t="s">
        <v>6126</v>
      </c>
      <c r="E1206" s="394" t="s">
        <v>4139</v>
      </c>
      <c r="F1206" s="394" t="s">
        <v>7230</v>
      </c>
      <c r="G1206" s="394" t="s">
        <v>7234</v>
      </c>
      <c r="H1206" s="394" t="s">
        <v>7232</v>
      </c>
      <c r="I1206" s="466">
        <v>300</v>
      </c>
      <c r="J1206" s="471">
        <v>0.49</v>
      </c>
      <c r="K1206" s="469">
        <v>2</v>
      </c>
      <c r="L1206" s="384">
        <v>7</v>
      </c>
      <c r="M1206" s="385" t="s">
        <v>9066</v>
      </c>
      <c r="N1206" s="382" t="s">
        <v>9790</v>
      </c>
      <c r="O1206" s="386">
        <v>600</v>
      </c>
      <c r="P1206" s="387"/>
      <c r="Q1206" s="387"/>
      <c r="R1206" s="387"/>
      <c r="S1206" s="387"/>
      <c r="T1206" s="387"/>
      <c r="U1206" s="387"/>
      <c r="V1206" s="387"/>
      <c r="W1206" s="387"/>
      <c r="X1206" s="387"/>
      <c r="Y1206" s="387"/>
      <c r="Z1206" s="387"/>
      <c r="AA1206" s="387"/>
      <c r="AB1206" s="387"/>
      <c r="AC1206" s="387"/>
      <c r="AD1206" s="387"/>
    </row>
    <row r="1207" spans="1:30" ht="16.2" thickBot="1" x14ac:dyDescent="0.35">
      <c r="A1207" s="351" t="s">
        <v>9647</v>
      </c>
      <c r="B1207" s="408" t="s">
        <v>9566</v>
      </c>
      <c r="C1207" s="365" t="s">
        <v>6130</v>
      </c>
      <c r="D1207" s="366" t="s">
        <v>6126</v>
      </c>
      <c r="E1207" s="394" t="s">
        <v>4139</v>
      </c>
      <c r="F1207" s="394" t="s">
        <v>7230</v>
      </c>
      <c r="G1207" s="394" t="s">
        <v>7233</v>
      </c>
      <c r="H1207" s="394" t="s">
        <v>7232</v>
      </c>
      <c r="I1207" s="466">
        <v>300</v>
      </c>
      <c r="J1207" s="471">
        <v>0.49</v>
      </c>
      <c r="K1207" s="469">
        <v>1</v>
      </c>
      <c r="L1207" s="384">
        <v>7</v>
      </c>
      <c r="M1207" s="385" t="s">
        <v>9648</v>
      </c>
      <c r="N1207" s="382" t="s">
        <v>9783</v>
      </c>
      <c r="O1207" s="386">
        <v>300</v>
      </c>
      <c r="P1207" s="387"/>
      <c r="Q1207" s="387"/>
      <c r="R1207" s="387"/>
      <c r="S1207" s="387"/>
      <c r="T1207" s="387"/>
      <c r="U1207" s="387"/>
      <c r="V1207" s="387"/>
      <c r="W1207" s="387"/>
      <c r="X1207" s="387"/>
      <c r="Y1207" s="387"/>
      <c r="Z1207" s="387"/>
      <c r="AA1207" s="387"/>
      <c r="AB1207" s="387"/>
      <c r="AC1207" s="387"/>
      <c r="AD1207" s="387"/>
    </row>
    <row r="1208" spans="1:30" ht="16.2" thickBot="1" x14ac:dyDescent="0.35">
      <c r="A1208" s="351" t="s">
        <v>9649</v>
      </c>
      <c r="B1208" s="408" t="s">
        <v>9566</v>
      </c>
      <c r="C1208" s="365" t="s">
        <v>6130</v>
      </c>
      <c r="D1208" s="366" t="s">
        <v>6126</v>
      </c>
      <c r="E1208" s="394" t="s">
        <v>4139</v>
      </c>
      <c r="F1208" s="394" t="s">
        <v>7230</v>
      </c>
      <c r="G1208" s="394" t="s">
        <v>7233</v>
      </c>
      <c r="H1208" s="394" t="s">
        <v>7232</v>
      </c>
      <c r="I1208" s="466">
        <v>300</v>
      </c>
      <c r="J1208" s="471">
        <v>0.49</v>
      </c>
      <c r="K1208" s="469">
        <v>1</v>
      </c>
      <c r="L1208" s="384">
        <v>7</v>
      </c>
      <c r="M1208" s="385" t="s">
        <v>9650</v>
      </c>
      <c r="N1208" s="382" t="s">
        <v>9783</v>
      </c>
      <c r="O1208" s="386">
        <v>300</v>
      </c>
      <c r="P1208" s="387"/>
      <c r="Q1208" s="387"/>
      <c r="R1208" s="387"/>
      <c r="S1208" s="387"/>
      <c r="T1208" s="387"/>
      <c r="U1208" s="387"/>
      <c r="V1208" s="387"/>
      <c r="W1208" s="387"/>
      <c r="X1208" s="387"/>
      <c r="Y1208" s="387"/>
      <c r="Z1208" s="387"/>
      <c r="AA1208" s="387"/>
      <c r="AB1208" s="387"/>
      <c r="AC1208" s="387"/>
      <c r="AD1208" s="387"/>
    </row>
    <row r="1209" spans="1:30" ht="16.2" thickBot="1" x14ac:dyDescent="0.35">
      <c r="A1209" s="351" t="s">
        <v>9067</v>
      </c>
      <c r="B1209" s="429" t="s">
        <v>6086</v>
      </c>
      <c r="C1209" s="365" t="s">
        <v>6130</v>
      </c>
      <c r="D1209" s="366" t="s">
        <v>6126</v>
      </c>
      <c r="E1209" s="394" t="s">
        <v>4139</v>
      </c>
      <c r="F1209" s="394" t="s">
        <v>7230</v>
      </c>
      <c r="G1209" s="394" t="s">
        <v>7233</v>
      </c>
      <c r="H1209" s="394" t="s">
        <v>7232</v>
      </c>
      <c r="I1209" s="466">
        <v>300</v>
      </c>
      <c r="J1209" s="471">
        <v>0.49</v>
      </c>
      <c r="K1209" s="469">
        <v>1</v>
      </c>
      <c r="L1209" s="384">
        <v>10</v>
      </c>
      <c r="M1209" s="385" t="s">
        <v>9068</v>
      </c>
      <c r="N1209" s="382" t="s">
        <v>9783</v>
      </c>
      <c r="O1209" s="386">
        <v>300</v>
      </c>
      <c r="P1209" s="387"/>
      <c r="Q1209" s="387"/>
      <c r="R1209" s="387"/>
      <c r="S1209" s="387"/>
      <c r="T1209" s="387"/>
      <c r="U1209" s="387"/>
      <c r="V1209" s="387"/>
      <c r="W1209" s="387"/>
      <c r="X1209" s="387"/>
      <c r="Y1209" s="387"/>
      <c r="Z1209" s="387"/>
      <c r="AA1209" s="387"/>
      <c r="AB1209" s="387"/>
      <c r="AC1209" s="387"/>
      <c r="AD1209" s="387"/>
    </row>
    <row r="1210" spans="1:30" ht="16.2" thickBot="1" x14ac:dyDescent="0.35">
      <c r="A1210" s="351" t="s">
        <v>606</v>
      </c>
      <c r="B1210" s="398" t="s">
        <v>6871</v>
      </c>
      <c r="C1210" s="365" t="s">
        <v>6130</v>
      </c>
      <c r="D1210" s="366" t="s">
        <v>6126</v>
      </c>
      <c r="E1210" s="394" t="s">
        <v>4139</v>
      </c>
      <c r="F1210" s="394" t="s">
        <v>7230</v>
      </c>
      <c r="G1210" s="394" t="s">
        <v>7233</v>
      </c>
      <c r="H1210" s="394" t="s">
        <v>7232</v>
      </c>
      <c r="I1210" s="466">
        <v>300</v>
      </c>
      <c r="J1210" s="471">
        <v>0.49</v>
      </c>
      <c r="K1210" s="469">
        <v>2</v>
      </c>
      <c r="L1210" s="384">
        <v>12</v>
      </c>
      <c r="M1210" s="385" t="s">
        <v>9069</v>
      </c>
      <c r="N1210" s="382" t="s">
        <v>9790</v>
      </c>
      <c r="O1210" s="386">
        <v>600</v>
      </c>
      <c r="P1210" s="387"/>
      <c r="Q1210" s="387"/>
      <c r="R1210" s="387"/>
      <c r="S1210" s="387"/>
      <c r="T1210" s="387"/>
      <c r="U1210" s="387"/>
      <c r="V1210" s="387"/>
      <c r="W1210" s="387"/>
      <c r="X1210" s="387"/>
      <c r="Y1210" s="387"/>
      <c r="Z1210" s="387"/>
      <c r="AA1210" s="387"/>
      <c r="AB1210" s="387"/>
      <c r="AC1210" s="387"/>
      <c r="AD1210" s="387"/>
    </row>
    <row r="1211" spans="1:30" ht="16.2" thickBot="1" x14ac:dyDescent="0.35">
      <c r="A1211" s="351" t="s">
        <v>606</v>
      </c>
      <c r="B1211" s="398" t="s">
        <v>6871</v>
      </c>
      <c r="C1211" s="365" t="s">
        <v>6130</v>
      </c>
      <c r="D1211" s="366" t="s">
        <v>6126</v>
      </c>
      <c r="E1211" s="394" t="s">
        <v>4139</v>
      </c>
      <c r="F1211" s="394" t="s">
        <v>7230</v>
      </c>
      <c r="G1211" s="394" t="s">
        <v>7234</v>
      </c>
      <c r="H1211" s="394" t="s">
        <v>7232</v>
      </c>
      <c r="I1211" s="466">
        <v>300</v>
      </c>
      <c r="J1211" s="471">
        <v>0.49</v>
      </c>
      <c r="K1211" s="469">
        <v>3</v>
      </c>
      <c r="L1211" s="384">
        <v>12</v>
      </c>
      <c r="M1211" s="385" t="s">
        <v>9069</v>
      </c>
      <c r="N1211" s="382" t="s">
        <v>9784</v>
      </c>
      <c r="O1211" s="386">
        <v>900</v>
      </c>
      <c r="P1211" s="387"/>
      <c r="Q1211" s="387"/>
      <c r="R1211" s="387"/>
      <c r="S1211" s="387"/>
      <c r="T1211" s="387"/>
      <c r="U1211" s="387"/>
      <c r="V1211" s="387"/>
      <c r="W1211" s="387"/>
      <c r="X1211" s="387"/>
      <c r="Y1211" s="387"/>
      <c r="Z1211" s="387"/>
      <c r="AA1211" s="387"/>
      <c r="AB1211" s="387"/>
      <c r="AC1211" s="387"/>
      <c r="AD1211" s="387"/>
    </row>
    <row r="1212" spans="1:30" ht="16.2" thickBot="1" x14ac:dyDescent="0.35">
      <c r="A1212" s="351" t="s">
        <v>607</v>
      </c>
      <c r="B1212" s="425" t="s">
        <v>1108</v>
      </c>
      <c r="C1212" s="365" t="s">
        <v>6130</v>
      </c>
      <c r="D1212" s="366" t="s">
        <v>6126</v>
      </c>
      <c r="E1212" s="394" t="s">
        <v>4139</v>
      </c>
      <c r="F1212" s="394" t="s">
        <v>7230</v>
      </c>
      <c r="G1212" s="394" t="s">
        <v>7233</v>
      </c>
      <c r="H1212" s="394" t="s">
        <v>7232</v>
      </c>
      <c r="I1212" s="466">
        <v>300</v>
      </c>
      <c r="J1212" s="471">
        <v>0.49</v>
      </c>
      <c r="K1212" s="469">
        <v>1</v>
      </c>
      <c r="L1212" s="384" t="s">
        <v>1775</v>
      </c>
      <c r="M1212" s="385" t="s">
        <v>9070</v>
      </c>
      <c r="N1212" s="382" t="s">
        <v>9783</v>
      </c>
      <c r="O1212" s="386">
        <v>300</v>
      </c>
      <c r="P1212" s="387"/>
      <c r="Q1212" s="387"/>
      <c r="R1212" s="387"/>
      <c r="S1212" s="387"/>
      <c r="T1212" s="387"/>
      <c r="U1212" s="387"/>
      <c r="V1212" s="387"/>
      <c r="W1212" s="387"/>
      <c r="X1212" s="387"/>
      <c r="Y1212" s="387"/>
      <c r="Z1212" s="387"/>
      <c r="AA1212" s="387"/>
      <c r="AB1212" s="387"/>
      <c r="AC1212" s="387"/>
      <c r="AD1212" s="387"/>
    </row>
    <row r="1213" spans="1:30" ht="16.2" thickBot="1" x14ac:dyDescent="0.35">
      <c r="A1213" s="351" t="s">
        <v>607</v>
      </c>
      <c r="B1213" s="425" t="s">
        <v>1108</v>
      </c>
      <c r="C1213" s="365" t="s">
        <v>6130</v>
      </c>
      <c r="D1213" s="366" t="s">
        <v>6126</v>
      </c>
      <c r="E1213" s="394" t="s">
        <v>4139</v>
      </c>
      <c r="F1213" s="394" t="s">
        <v>7230</v>
      </c>
      <c r="G1213" s="394" t="s">
        <v>7234</v>
      </c>
      <c r="H1213" s="394" t="s">
        <v>7232</v>
      </c>
      <c r="I1213" s="466">
        <v>300</v>
      </c>
      <c r="J1213" s="471">
        <v>0.49</v>
      </c>
      <c r="K1213" s="469">
        <v>1</v>
      </c>
      <c r="L1213" s="384" t="s">
        <v>1775</v>
      </c>
      <c r="M1213" s="385" t="s">
        <v>9070</v>
      </c>
      <c r="N1213" s="382" t="s">
        <v>9783</v>
      </c>
      <c r="O1213" s="386">
        <v>300</v>
      </c>
      <c r="P1213" s="387"/>
      <c r="Q1213" s="387"/>
      <c r="R1213" s="387"/>
      <c r="S1213" s="387"/>
      <c r="T1213" s="387"/>
      <c r="U1213" s="387"/>
      <c r="V1213" s="387"/>
      <c r="W1213" s="387"/>
      <c r="X1213" s="387"/>
      <c r="Y1213" s="387"/>
      <c r="Z1213" s="387"/>
      <c r="AA1213" s="387"/>
      <c r="AB1213" s="387"/>
      <c r="AC1213" s="387"/>
      <c r="AD1213" s="387"/>
    </row>
    <row r="1214" spans="1:30" ht="16.2" thickBot="1" x14ac:dyDescent="0.35">
      <c r="A1214" s="351" t="s">
        <v>9071</v>
      </c>
      <c r="B1214" s="398" t="s">
        <v>6082</v>
      </c>
      <c r="C1214" s="365" t="s">
        <v>6130</v>
      </c>
      <c r="D1214" s="366" t="s">
        <v>6126</v>
      </c>
      <c r="E1214" s="394" t="s">
        <v>4139</v>
      </c>
      <c r="F1214" s="394" t="s">
        <v>7230</v>
      </c>
      <c r="G1214" s="394" t="s">
        <v>7234</v>
      </c>
      <c r="H1214" s="394" t="s">
        <v>7232</v>
      </c>
      <c r="I1214" s="466">
        <v>900</v>
      </c>
      <c r="J1214" s="471">
        <v>1.25</v>
      </c>
      <c r="K1214" s="469">
        <v>1</v>
      </c>
      <c r="L1214" s="384" t="s">
        <v>1775</v>
      </c>
      <c r="M1214" s="385" t="s">
        <v>9072</v>
      </c>
      <c r="N1214" s="382" t="s">
        <v>9812</v>
      </c>
      <c r="O1214" s="386">
        <v>900</v>
      </c>
      <c r="P1214" s="387"/>
      <c r="Q1214" s="387"/>
      <c r="R1214" s="387"/>
      <c r="S1214" s="387"/>
      <c r="T1214" s="387"/>
      <c r="U1214" s="387"/>
      <c r="V1214" s="387"/>
      <c r="W1214" s="387"/>
      <c r="X1214" s="387"/>
      <c r="Y1214" s="387"/>
      <c r="Z1214" s="387"/>
      <c r="AA1214" s="387"/>
      <c r="AB1214" s="387"/>
      <c r="AC1214" s="387"/>
      <c r="AD1214" s="387"/>
    </row>
    <row r="1215" spans="1:30" ht="16.2" thickBot="1" x14ac:dyDescent="0.35">
      <c r="A1215" s="351" t="s">
        <v>9073</v>
      </c>
      <c r="B1215" s="365" t="s">
        <v>6097</v>
      </c>
      <c r="C1215" s="365" t="s">
        <v>6130</v>
      </c>
      <c r="D1215" s="366" t="s">
        <v>6126</v>
      </c>
      <c r="E1215" s="394" t="s">
        <v>4139</v>
      </c>
      <c r="F1215" s="394" t="s">
        <v>7230</v>
      </c>
      <c r="G1215" s="394" t="s">
        <v>7233</v>
      </c>
      <c r="H1215" s="394" t="s">
        <v>7232</v>
      </c>
      <c r="I1215" s="466">
        <v>300</v>
      </c>
      <c r="J1215" s="471">
        <v>0.49</v>
      </c>
      <c r="K1215" s="469">
        <v>1</v>
      </c>
      <c r="L1215" s="384" t="s">
        <v>1775</v>
      </c>
      <c r="M1215" s="385" t="s">
        <v>9074</v>
      </c>
      <c r="N1215" s="382" t="s">
        <v>9783</v>
      </c>
      <c r="O1215" s="386">
        <v>300</v>
      </c>
      <c r="P1215" s="387"/>
      <c r="Q1215" s="387"/>
      <c r="R1215" s="387"/>
      <c r="S1215" s="387"/>
      <c r="T1215" s="387"/>
      <c r="U1215" s="387"/>
      <c r="V1215" s="387"/>
      <c r="W1215" s="387"/>
      <c r="X1215" s="387"/>
      <c r="Y1215" s="387"/>
      <c r="Z1215" s="387"/>
      <c r="AA1215" s="387"/>
      <c r="AB1215" s="387"/>
      <c r="AC1215" s="387"/>
      <c r="AD1215" s="387"/>
    </row>
    <row r="1216" spans="1:30" ht="16.2" thickBot="1" x14ac:dyDescent="0.35">
      <c r="A1216" s="351" t="s">
        <v>9073</v>
      </c>
      <c r="B1216" s="365" t="s">
        <v>6097</v>
      </c>
      <c r="C1216" s="365" t="s">
        <v>6130</v>
      </c>
      <c r="D1216" s="366" t="s">
        <v>6126</v>
      </c>
      <c r="E1216" s="394" t="s">
        <v>4139</v>
      </c>
      <c r="F1216" s="394" t="s">
        <v>7230</v>
      </c>
      <c r="G1216" s="394" t="s">
        <v>7234</v>
      </c>
      <c r="H1216" s="394" t="s">
        <v>7232</v>
      </c>
      <c r="I1216" s="466">
        <v>300</v>
      </c>
      <c r="J1216" s="471">
        <v>0.49</v>
      </c>
      <c r="K1216" s="469">
        <v>1</v>
      </c>
      <c r="L1216" s="384" t="s">
        <v>1775</v>
      </c>
      <c r="M1216" s="385" t="s">
        <v>9074</v>
      </c>
      <c r="N1216" s="382" t="s">
        <v>9783</v>
      </c>
      <c r="O1216" s="386">
        <v>300</v>
      </c>
      <c r="P1216" s="387"/>
      <c r="Q1216" s="387"/>
      <c r="R1216" s="387"/>
      <c r="S1216" s="387"/>
      <c r="T1216" s="387"/>
      <c r="U1216" s="387"/>
      <c r="V1216" s="387"/>
      <c r="W1216" s="387"/>
      <c r="X1216" s="387"/>
      <c r="Y1216" s="387"/>
      <c r="Z1216" s="387"/>
      <c r="AA1216" s="387"/>
      <c r="AB1216" s="387"/>
      <c r="AC1216" s="387"/>
      <c r="AD1216" s="387"/>
    </row>
    <row r="1217" spans="1:30" ht="16.2" thickBot="1" x14ac:dyDescent="0.35">
      <c r="A1217" s="351" t="s">
        <v>9075</v>
      </c>
      <c r="B1217" s="414" t="s">
        <v>1119</v>
      </c>
      <c r="C1217" s="365" t="s">
        <v>6130</v>
      </c>
      <c r="D1217" s="345" t="s">
        <v>6128</v>
      </c>
      <c r="E1217" s="394" t="s">
        <v>4139</v>
      </c>
      <c r="F1217" s="394" t="s">
        <v>7230</v>
      </c>
      <c r="G1217" s="394" t="s">
        <v>7233</v>
      </c>
      <c r="H1217" s="394" t="s">
        <v>7232</v>
      </c>
      <c r="I1217" s="467">
        <v>2.1</v>
      </c>
      <c r="J1217" s="471">
        <v>2.99</v>
      </c>
      <c r="K1217" s="469">
        <v>1</v>
      </c>
      <c r="L1217" s="384" t="s">
        <v>1775</v>
      </c>
      <c r="M1217" s="385" t="s">
        <v>9848</v>
      </c>
      <c r="N1217" s="382" t="s">
        <v>9788</v>
      </c>
      <c r="O1217" s="383">
        <v>2.1</v>
      </c>
      <c r="P1217" s="387"/>
      <c r="Q1217" s="387"/>
      <c r="R1217" s="387"/>
      <c r="S1217" s="387"/>
      <c r="T1217" s="387"/>
      <c r="U1217" s="387"/>
      <c r="V1217" s="387"/>
      <c r="W1217" s="387"/>
      <c r="X1217" s="387"/>
      <c r="Y1217" s="387"/>
      <c r="Z1217" s="387"/>
      <c r="AA1217" s="387"/>
      <c r="AB1217" s="387"/>
      <c r="AC1217" s="387"/>
      <c r="AD1217" s="387"/>
    </row>
    <row r="1218" spans="1:30" ht="16.2" thickBot="1" x14ac:dyDescent="0.35">
      <c r="A1218" s="351" t="s">
        <v>9077</v>
      </c>
      <c r="B1218" s="416" t="s">
        <v>6064</v>
      </c>
      <c r="C1218" s="365" t="s">
        <v>6130</v>
      </c>
      <c r="D1218" s="366" t="s">
        <v>6126</v>
      </c>
      <c r="E1218" s="394" t="s">
        <v>4139</v>
      </c>
      <c r="F1218" s="394" t="s">
        <v>7230</v>
      </c>
      <c r="G1218" s="394" t="s">
        <v>7233</v>
      </c>
      <c r="H1218" s="394" t="s">
        <v>7232</v>
      </c>
      <c r="I1218" s="466">
        <v>300</v>
      </c>
      <c r="J1218" s="471">
        <v>0.49</v>
      </c>
      <c r="K1218" s="469">
        <v>2</v>
      </c>
      <c r="L1218" s="384" t="s">
        <v>1775</v>
      </c>
      <c r="M1218" s="385" t="s">
        <v>9078</v>
      </c>
      <c r="N1218" s="382" t="s">
        <v>9790</v>
      </c>
      <c r="O1218" s="386">
        <v>600</v>
      </c>
      <c r="P1218" s="387"/>
      <c r="Q1218" s="387"/>
      <c r="R1218" s="387"/>
      <c r="S1218" s="387"/>
      <c r="T1218" s="387"/>
      <c r="U1218" s="387"/>
      <c r="V1218" s="387"/>
      <c r="W1218" s="387"/>
      <c r="X1218" s="387"/>
      <c r="Y1218" s="387"/>
      <c r="Z1218" s="387"/>
      <c r="AA1218" s="387"/>
      <c r="AB1218" s="387"/>
      <c r="AC1218" s="387"/>
      <c r="AD1218" s="387"/>
    </row>
    <row r="1219" spans="1:30" ht="16.2" thickBot="1" x14ac:dyDescent="0.35">
      <c r="A1219" s="351" t="s">
        <v>9079</v>
      </c>
      <c r="B1219" s="418" t="s">
        <v>6873</v>
      </c>
      <c r="C1219" s="365" t="s">
        <v>6130</v>
      </c>
      <c r="D1219" s="366" t="s">
        <v>6126</v>
      </c>
      <c r="E1219" s="394" t="s">
        <v>4139</v>
      </c>
      <c r="F1219" s="394" t="s">
        <v>7230</v>
      </c>
      <c r="G1219" s="394" t="s">
        <v>7233</v>
      </c>
      <c r="H1219" s="394" t="s">
        <v>7232</v>
      </c>
      <c r="I1219" s="466">
        <v>300</v>
      </c>
      <c r="J1219" s="471">
        <v>0.49</v>
      </c>
      <c r="K1219" s="469">
        <v>1</v>
      </c>
      <c r="L1219" s="384" t="s">
        <v>1775</v>
      </c>
      <c r="M1219" s="385" t="s">
        <v>9080</v>
      </c>
      <c r="N1219" s="382" t="s">
        <v>9783</v>
      </c>
      <c r="O1219" s="386">
        <v>300</v>
      </c>
      <c r="P1219" s="387"/>
      <c r="Q1219" s="387"/>
      <c r="R1219" s="387"/>
      <c r="S1219" s="387"/>
      <c r="T1219" s="387"/>
      <c r="U1219" s="387"/>
      <c r="V1219" s="387"/>
      <c r="W1219" s="387"/>
      <c r="X1219" s="387"/>
      <c r="Y1219" s="387"/>
      <c r="Z1219" s="387"/>
      <c r="AA1219" s="387"/>
      <c r="AB1219" s="387"/>
      <c r="AC1219" s="387"/>
      <c r="AD1219" s="387"/>
    </row>
    <row r="1220" spans="1:30" ht="16.2" thickBot="1" x14ac:dyDescent="0.35">
      <c r="A1220" s="351" t="s">
        <v>9081</v>
      </c>
      <c r="B1220" s="408" t="s">
        <v>1134</v>
      </c>
      <c r="C1220" s="365" t="s">
        <v>6130</v>
      </c>
      <c r="D1220" s="366" t="s">
        <v>6126</v>
      </c>
      <c r="E1220" s="394" t="s">
        <v>4139</v>
      </c>
      <c r="F1220" s="394" t="s">
        <v>9544</v>
      </c>
      <c r="G1220" s="394" t="s">
        <v>7233</v>
      </c>
      <c r="H1220" s="394" t="s">
        <v>7232</v>
      </c>
      <c r="I1220" s="466">
        <v>300</v>
      </c>
      <c r="J1220" s="471">
        <v>0.49</v>
      </c>
      <c r="K1220" s="469">
        <v>1</v>
      </c>
      <c r="L1220" s="384" t="s">
        <v>1775</v>
      </c>
      <c r="M1220" s="385" t="s">
        <v>9082</v>
      </c>
      <c r="N1220" s="382" t="s">
        <v>9783</v>
      </c>
      <c r="O1220" s="386">
        <v>300</v>
      </c>
      <c r="P1220" s="387"/>
      <c r="Q1220" s="387"/>
      <c r="R1220" s="387"/>
      <c r="S1220" s="387"/>
      <c r="T1220" s="387"/>
      <c r="U1220" s="387"/>
      <c r="V1220" s="387"/>
      <c r="W1220" s="387"/>
      <c r="X1220" s="387"/>
      <c r="Y1220" s="387"/>
      <c r="Z1220" s="387"/>
      <c r="AA1220" s="387"/>
      <c r="AB1220" s="387"/>
      <c r="AC1220" s="387"/>
      <c r="AD1220" s="387"/>
    </row>
    <row r="1221" spans="1:30" ht="16.2" thickBot="1" x14ac:dyDescent="0.35">
      <c r="A1221" s="351" t="s">
        <v>9081</v>
      </c>
      <c r="B1221" s="408" t="s">
        <v>1134</v>
      </c>
      <c r="C1221" s="365" t="s">
        <v>6130</v>
      </c>
      <c r="D1221" s="366" t="s">
        <v>6126</v>
      </c>
      <c r="E1221" s="394" t="s">
        <v>4139</v>
      </c>
      <c r="F1221" s="394" t="s">
        <v>7230</v>
      </c>
      <c r="G1221" s="394" t="s">
        <v>7233</v>
      </c>
      <c r="H1221" s="394" t="s">
        <v>7232</v>
      </c>
      <c r="I1221" s="466">
        <v>300</v>
      </c>
      <c r="J1221" s="471">
        <v>0.49</v>
      </c>
      <c r="K1221" s="469">
        <v>1</v>
      </c>
      <c r="L1221" s="384" t="s">
        <v>1775</v>
      </c>
      <c r="M1221" s="385" t="s">
        <v>9083</v>
      </c>
      <c r="N1221" s="382" t="s">
        <v>9783</v>
      </c>
      <c r="O1221" s="386">
        <v>300</v>
      </c>
      <c r="P1221" s="387"/>
      <c r="Q1221" s="387"/>
      <c r="R1221" s="387"/>
      <c r="S1221" s="387"/>
      <c r="T1221" s="387"/>
      <c r="U1221" s="387"/>
      <c r="V1221" s="387"/>
      <c r="W1221" s="387"/>
      <c r="X1221" s="387"/>
      <c r="Y1221" s="387"/>
      <c r="Z1221" s="387"/>
      <c r="AA1221" s="387"/>
      <c r="AB1221" s="387"/>
      <c r="AC1221" s="387"/>
      <c r="AD1221" s="387"/>
    </row>
    <row r="1222" spans="1:30" ht="16.2" thickBot="1" x14ac:dyDescent="0.35">
      <c r="A1222" s="351" t="s">
        <v>9081</v>
      </c>
      <c r="B1222" s="408" t="s">
        <v>1134</v>
      </c>
      <c r="C1222" s="365" t="s">
        <v>6130</v>
      </c>
      <c r="D1222" s="366" t="s">
        <v>6126</v>
      </c>
      <c r="E1222" s="394" t="s">
        <v>4139</v>
      </c>
      <c r="F1222" s="394" t="s">
        <v>7230</v>
      </c>
      <c r="G1222" s="394" t="s">
        <v>7234</v>
      </c>
      <c r="H1222" s="394" t="s">
        <v>7232</v>
      </c>
      <c r="I1222" s="466">
        <v>300</v>
      </c>
      <c r="J1222" s="471">
        <v>0.49</v>
      </c>
      <c r="K1222" s="469">
        <v>4</v>
      </c>
      <c r="L1222" s="384" t="s">
        <v>1775</v>
      </c>
      <c r="M1222" s="385" t="s">
        <v>9083</v>
      </c>
      <c r="N1222" s="382" t="s">
        <v>9787</v>
      </c>
      <c r="O1222" s="383">
        <v>1.2</v>
      </c>
      <c r="P1222" s="387"/>
      <c r="Q1222" s="387"/>
      <c r="R1222" s="387"/>
      <c r="S1222" s="387"/>
      <c r="T1222" s="387"/>
      <c r="U1222" s="387"/>
      <c r="V1222" s="387"/>
      <c r="W1222" s="387"/>
      <c r="X1222" s="387"/>
      <c r="Y1222" s="387"/>
      <c r="Z1222" s="387"/>
      <c r="AA1222" s="387"/>
      <c r="AB1222" s="387"/>
      <c r="AC1222" s="387"/>
      <c r="AD1222" s="387"/>
    </row>
    <row r="1223" spans="1:30" ht="16.2" thickBot="1" x14ac:dyDescent="0.35">
      <c r="A1223" s="351" t="s">
        <v>9084</v>
      </c>
      <c r="B1223" s="400" t="s">
        <v>6093</v>
      </c>
      <c r="C1223" s="365" t="s">
        <v>6130</v>
      </c>
      <c r="D1223" s="345" t="s">
        <v>6128</v>
      </c>
      <c r="E1223" s="394" t="s">
        <v>4139</v>
      </c>
      <c r="F1223" s="394" t="s">
        <v>7230</v>
      </c>
      <c r="G1223" s="394" t="s">
        <v>7233</v>
      </c>
      <c r="H1223" s="394" t="s">
        <v>7232</v>
      </c>
      <c r="I1223" s="466">
        <v>700</v>
      </c>
      <c r="J1223" s="471">
        <v>0.99</v>
      </c>
      <c r="K1223" s="469">
        <v>2</v>
      </c>
      <c r="L1223" s="384" t="s">
        <v>1775</v>
      </c>
      <c r="M1223" s="385" t="s">
        <v>9085</v>
      </c>
      <c r="N1223" s="382" t="s">
        <v>9801</v>
      </c>
      <c r="O1223" s="383">
        <v>1.4</v>
      </c>
      <c r="P1223" s="387"/>
      <c r="Q1223" s="387"/>
      <c r="R1223" s="387"/>
      <c r="S1223" s="387"/>
      <c r="T1223" s="387"/>
      <c r="U1223" s="387"/>
      <c r="V1223" s="387"/>
      <c r="W1223" s="387"/>
      <c r="X1223" s="387"/>
      <c r="Y1223" s="387"/>
      <c r="Z1223" s="387"/>
      <c r="AA1223" s="387"/>
      <c r="AB1223" s="387"/>
      <c r="AC1223" s="387"/>
      <c r="AD1223" s="387"/>
    </row>
    <row r="1224" spans="1:30" ht="16.2" thickBot="1" x14ac:dyDescent="0.35">
      <c r="A1224" s="351" t="s">
        <v>607</v>
      </c>
      <c r="B1224" s="400" t="s">
        <v>6093</v>
      </c>
      <c r="C1224" s="365" t="s">
        <v>6130</v>
      </c>
      <c r="D1224" s="366" t="s">
        <v>6126</v>
      </c>
      <c r="E1224" s="394" t="s">
        <v>4139</v>
      </c>
      <c r="F1224" s="394" t="s">
        <v>7230</v>
      </c>
      <c r="G1224" s="394" t="s">
        <v>7233</v>
      </c>
      <c r="H1224" s="394" t="s">
        <v>7232</v>
      </c>
      <c r="I1224" s="466">
        <v>300</v>
      </c>
      <c r="J1224" s="471">
        <v>0.49</v>
      </c>
      <c r="K1224" s="469">
        <v>2</v>
      </c>
      <c r="L1224" s="384" t="s">
        <v>1775</v>
      </c>
      <c r="M1224" s="385" t="s">
        <v>9086</v>
      </c>
      <c r="N1224" s="382" t="s">
        <v>9790</v>
      </c>
      <c r="O1224" s="386">
        <v>600</v>
      </c>
      <c r="P1224" s="387"/>
      <c r="Q1224" s="387"/>
      <c r="R1224" s="387"/>
      <c r="S1224" s="387"/>
      <c r="T1224" s="387"/>
      <c r="U1224" s="387"/>
      <c r="V1224" s="387"/>
      <c r="W1224" s="387"/>
      <c r="X1224" s="387"/>
      <c r="Y1224" s="387"/>
      <c r="Z1224" s="387"/>
      <c r="AA1224" s="387"/>
      <c r="AB1224" s="387"/>
      <c r="AC1224" s="387"/>
      <c r="AD1224" s="387"/>
    </row>
    <row r="1225" spans="1:30" ht="16.2" thickBot="1" x14ac:dyDescent="0.35">
      <c r="A1225" s="351" t="s">
        <v>9087</v>
      </c>
      <c r="B1225" s="401" t="s">
        <v>5944</v>
      </c>
      <c r="C1225" s="365" t="s">
        <v>6130</v>
      </c>
      <c r="D1225" s="366" t="s">
        <v>6126</v>
      </c>
      <c r="E1225" s="394" t="s">
        <v>4139</v>
      </c>
      <c r="F1225" s="394" t="s">
        <v>7230</v>
      </c>
      <c r="G1225" s="394" t="s">
        <v>7233</v>
      </c>
      <c r="H1225" s="394" t="s">
        <v>7232</v>
      </c>
      <c r="I1225" s="466">
        <v>300</v>
      </c>
      <c r="J1225" s="471">
        <v>0.49</v>
      </c>
      <c r="K1225" s="469">
        <v>1</v>
      </c>
      <c r="L1225" s="384" t="s">
        <v>1775</v>
      </c>
      <c r="M1225" s="385" t="s">
        <v>9088</v>
      </c>
      <c r="N1225" s="382" t="s">
        <v>9783</v>
      </c>
      <c r="O1225" s="386">
        <v>300</v>
      </c>
      <c r="P1225" s="387"/>
      <c r="Q1225" s="387"/>
      <c r="R1225" s="387"/>
      <c r="S1225" s="387"/>
      <c r="T1225" s="387"/>
      <c r="U1225" s="387"/>
      <c r="V1225" s="387"/>
      <c r="W1225" s="387"/>
      <c r="X1225" s="387"/>
      <c r="Y1225" s="387"/>
      <c r="Z1225" s="387"/>
      <c r="AA1225" s="387"/>
      <c r="AB1225" s="387"/>
      <c r="AC1225" s="387"/>
      <c r="AD1225" s="387"/>
    </row>
    <row r="1226" spans="1:30" ht="16.2" thickBot="1" x14ac:dyDescent="0.35">
      <c r="A1226" s="351" t="s">
        <v>3360</v>
      </c>
      <c r="B1226" s="411" t="s">
        <v>6087</v>
      </c>
      <c r="C1226" s="365" t="s">
        <v>6130</v>
      </c>
      <c r="D1226" s="366" t="s">
        <v>6126</v>
      </c>
      <c r="E1226" s="394" t="s">
        <v>4139</v>
      </c>
      <c r="F1226" s="394" t="s">
        <v>9544</v>
      </c>
      <c r="G1226" s="394" t="s">
        <v>7233</v>
      </c>
      <c r="H1226" s="394" t="s">
        <v>7232</v>
      </c>
      <c r="I1226" s="466">
        <v>300</v>
      </c>
      <c r="J1226" s="471">
        <v>0.49</v>
      </c>
      <c r="K1226" s="469">
        <v>1</v>
      </c>
      <c r="L1226" s="384" t="s">
        <v>1775</v>
      </c>
      <c r="M1226" s="385" t="s">
        <v>9089</v>
      </c>
      <c r="N1226" s="382" t="s">
        <v>9783</v>
      </c>
      <c r="O1226" s="386">
        <v>300</v>
      </c>
      <c r="P1226" s="387"/>
      <c r="Q1226" s="387"/>
      <c r="R1226" s="387"/>
      <c r="S1226" s="387"/>
      <c r="T1226" s="387"/>
      <c r="U1226" s="387"/>
      <c r="V1226" s="387"/>
      <c r="W1226" s="387"/>
      <c r="X1226" s="387"/>
      <c r="Y1226" s="387"/>
      <c r="Z1226" s="387"/>
      <c r="AA1226" s="387"/>
      <c r="AB1226" s="387"/>
      <c r="AC1226" s="387"/>
      <c r="AD1226" s="387"/>
    </row>
    <row r="1227" spans="1:30" ht="16.2" thickBot="1" x14ac:dyDescent="0.35">
      <c r="A1227" s="351" t="s">
        <v>9090</v>
      </c>
      <c r="B1227" s="411" t="s">
        <v>6977</v>
      </c>
      <c r="C1227" s="365" t="s">
        <v>6130</v>
      </c>
      <c r="D1227" s="366" t="s">
        <v>6126</v>
      </c>
      <c r="E1227" s="394" t="s">
        <v>4139</v>
      </c>
      <c r="F1227" s="394" t="s">
        <v>9544</v>
      </c>
      <c r="G1227" s="394" t="s">
        <v>7233</v>
      </c>
      <c r="H1227" s="394" t="s">
        <v>7232</v>
      </c>
      <c r="I1227" s="466">
        <v>300</v>
      </c>
      <c r="J1227" s="471">
        <v>0.49</v>
      </c>
      <c r="K1227" s="469">
        <v>1</v>
      </c>
      <c r="L1227" s="384" t="s">
        <v>1775</v>
      </c>
      <c r="M1227" s="385" t="s">
        <v>9091</v>
      </c>
      <c r="N1227" s="382" t="s">
        <v>9783</v>
      </c>
      <c r="O1227" s="386">
        <v>300</v>
      </c>
      <c r="P1227" s="387"/>
      <c r="Q1227" s="387"/>
      <c r="R1227" s="387"/>
      <c r="S1227" s="387"/>
      <c r="T1227" s="387"/>
      <c r="U1227" s="387"/>
      <c r="V1227" s="387"/>
      <c r="W1227" s="387"/>
      <c r="X1227" s="387"/>
      <c r="Y1227" s="387"/>
      <c r="Z1227" s="387"/>
      <c r="AA1227" s="387"/>
      <c r="AB1227" s="387"/>
      <c r="AC1227" s="387"/>
      <c r="AD1227" s="387"/>
    </row>
    <row r="1228" spans="1:30" ht="16.2" thickBot="1" x14ac:dyDescent="0.35">
      <c r="A1228" s="351" t="s">
        <v>9092</v>
      </c>
      <c r="B1228" s="396" t="s">
        <v>6110</v>
      </c>
      <c r="C1228" s="365" t="s">
        <v>6130</v>
      </c>
      <c r="D1228" s="366" t="s">
        <v>6126</v>
      </c>
      <c r="E1228" s="394" t="s">
        <v>4139</v>
      </c>
      <c r="F1228" s="394" t="s">
        <v>7230</v>
      </c>
      <c r="G1228" s="394" t="s">
        <v>7233</v>
      </c>
      <c r="H1228" s="394" t="s">
        <v>7232</v>
      </c>
      <c r="I1228" s="466">
        <v>300</v>
      </c>
      <c r="J1228" s="471">
        <v>0.49</v>
      </c>
      <c r="K1228" s="469">
        <v>2</v>
      </c>
      <c r="L1228" s="384" t="s">
        <v>1775</v>
      </c>
      <c r="M1228" s="385" t="s">
        <v>9093</v>
      </c>
      <c r="N1228" s="382" t="s">
        <v>9790</v>
      </c>
      <c r="O1228" s="386">
        <v>600</v>
      </c>
      <c r="P1228" s="387"/>
      <c r="Q1228" s="387"/>
      <c r="R1228" s="387"/>
      <c r="S1228" s="387"/>
      <c r="T1228" s="387"/>
      <c r="U1228" s="387"/>
      <c r="V1228" s="387"/>
      <c r="W1228" s="387"/>
      <c r="X1228" s="387"/>
      <c r="Y1228" s="387"/>
      <c r="Z1228" s="387"/>
      <c r="AA1228" s="387"/>
      <c r="AB1228" s="387"/>
      <c r="AC1228" s="387"/>
      <c r="AD1228" s="387"/>
    </row>
    <row r="1229" spans="1:30" ht="16.2" thickBot="1" x14ac:dyDescent="0.35">
      <c r="A1229" s="351" t="s">
        <v>9071</v>
      </c>
      <c r="B1229" s="437" t="s">
        <v>6870</v>
      </c>
      <c r="C1229" s="365" t="s">
        <v>6130</v>
      </c>
      <c r="D1229" s="366" t="s">
        <v>6126</v>
      </c>
      <c r="E1229" s="394" t="s">
        <v>4139</v>
      </c>
      <c r="F1229" s="394" t="s">
        <v>7230</v>
      </c>
      <c r="G1229" s="394" t="s">
        <v>7233</v>
      </c>
      <c r="H1229" s="394" t="s">
        <v>7232</v>
      </c>
      <c r="I1229" s="466">
        <v>900</v>
      </c>
      <c r="J1229" s="471">
        <v>1.25</v>
      </c>
      <c r="K1229" s="469">
        <v>1</v>
      </c>
      <c r="L1229" s="384" t="s">
        <v>1775</v>
      </c>
      <c r="M1229" s="385" t="s">
        <v>9094</v>
      </c>
      <c r="N1229" s="382" t="s">
        <v>9812</v>
      </c>
      <c r="O1229" s="386">
        <v>900</v>
      </c>
      <c r="P1229" s="387"/>
      <c r="Q1229" s="387"/>
      <c r="R1229" s="387"/>
      <c r="S1229" s="387"/>
      <c r="T1229" s="387"/>
      <c r="U1229" s="387"/>
      <c r="V1229" s="387"/>
      <c r="W1229" s="387"/>
      <c r="X1229" s="387"/>
      <c r="Y1229" s="387"/>
      <c r="Z1229" s="387"/>
      <c r="AA1229" s="387"/>
      <c r="AB1229" s="387"/>
      <c r="AC1229" s="387"/>
      <c r="AD1229" s="387"/>
    </row>
    <row r="1230" spans="1:30" ht="16.2" thickBot="1" x14ac:dyDescent="0.35">
      <c r="A1230" s="351" t="s">
        <v>9095</v>
      </c>
      <c r="B1230" s="430" t="s">
        <v>6071</v>
      </c>
      <c r="C1230" s="365" t="s">
        <v>6130</v>
      </c>
      <c r="D1230" s="366" t="s">
        <v>6126</v>
      </c>
      <c r="E1230" s="394" t="s">
        <v>4139</v>
      </c>
      <c r="F1230" s="394" t="s">
        <v>7230</v>
      </c>
      <c r="G1230" s="394" t="s">
        <v>7233</v>
      </c>
      <c r="H1230" s="394" t="s">
        <v>7232</v>
      </c>
      <c r="I1230" s="466">
        <v>300</v>
      </c>
      <c r="J1230" s="471">
        <v>0.49</v>
      </c>
      <c r="K1230" s="469">
        <v>1</v>
      </c>
      <c r="L1230" s="384" t="s">
        <v>1776</v>
      </c>
      <c r="M1230" s="385" t="s">
        <v>9096</v>
      </c>
      <c r="N1230" s="382" t="s">
        <v>9783</v>
      </c>
      <c r="O1230" s="386">
        <v>300</v>
      </c>
      <c r="P1230" s="387"/>
      <c r="Q1230" s="387"/>
      <c r="R1230" s="387"/>
      <c r="S1230" s="387"/>
      <c r="T1230" s="387"/>
      <c r="U1230" s="387"/>
      <c r="V1230" s="387"/>
      <c r="W1230" s="387"/>
      <c r="X1230" s="387"/>
      <c r="Y1230" s="387"/>
      <c r="Z1230" s="387"/>
      <c r="AA1230" s="387"/>
      <c r="AB1230" s="387"/>
      <c r="AC1230" s="387"/>
      <c r="AD1230" s="387"/>
    </row>
    <row r="1231" spans="1:30" ht="16.2" thickBot="1" x14ac:dyDescent="0.35">
      <c r="A1231" s="351" t="s">
        <v>9097</v>
      </c>
      <c r="B1231" s="429" t="s">
        <v>6086</v>
      </c>
      <c r="C1231" s="365" t="s">
        <v>6131</v>
      </c>
      <c r="D1231" s="345" t="s">
        <v>6128</v>
      </c>
      <c r="E1231" s="394" t="s">
        <v>4139</v>
      </c>
      <c r="F1231" s="394" t="s">
        <v>7230</v>
      </c>
      <c r="G1231" s="394" t="s">
        <v>7233</v>
      </c>
      <c r="H1231" s="394" t="s">
        <v>7232</v>
      </c>
      <c r="I1231" s="466">
        <v>700</v>
      </c>
      <c r="J1231" s="471">
        <v>0.99</v>
      </c>
      <c r="K1231" s="469">
        <v>1</v>
      </c>
      <c r="L1231" s="384">
        <v>0</v>
      </c>
      <c r="M1231" s="385" t="s">
        <v>9098</v>
      </c>
      <c r="N1231" s="382" t="s">
        <v>9798</v>
      </c>
      <c r="O1231" s="386">
        <v>700</v>
      </c>
      <c r="P1231" s="387"/>
      <c r="Q1231" s="387"/>
      <c r="R1231" s="387"/>
      <c r="S1231" s="387"/>
      <c r="T1231" s="387"/>
      <c r="U1231" s="387"/>
      <c r="V1231" s="387"/>
      <c r="W1231" s="387"/>
      <c r="X1231" s="387"/>
      <c r="Y1231" s="387"/>
      <c r="Z1231" s="387"/>
      <c r="AA1231" s="387"/>
      <c r="AB1231" s="387"/>
      <c r="AC1231" s="387"/>
      <c r="AD1231" s="387"/>
    </row>
    <row r="1232" spans="1:30" ht="16.2" thickBot="1" x14ac:dyDescent="0.35">
      <c r="A1232" s="351" t="s">
        <v>9099</v>
      </c>
      <c r="B1232" s="410" t="s">
        <v>6055</v>
      </c>
      <c r="C1232" s="365" t="s">
        <v>6131</v>
      </c>
      <c r="D1232" s="366" t="s">
        <v>6126</v>
      </c>
      <c r="E1232" s="394" t="s">
        <v>4139</v>
      </c>
      <c r="F1232" s="394" t="s">
        <v>9544</v>
      </c>
      <c r="G1232" s="394" t="s">
        <v>7233</v>
      </c>
      <c r="H1232" s="394" t="s">
        <v>7232</v>
      </c>
      <c r="I1232" s="466">
        <v>300</v>
      </c>
      <c r="J1232" s="471">
        <v>0.99</v>
      </c>
      <c r="K1232" s="469">
        <v>1</v>
      </c>
      <c r="L1232" s="384">
        <v>0</v>
      </c>
      <c r="M1232" s="385" t="s">
        <v>9100</v>
      </c>
      <c r="N1232" s="382" t="s">
        <v>9783</v>
      </c>
      <c r="O1232" s="386">
        <v>300</v>
      </c>
      <c r="P1232" s="387"/>
      <c r="Q1232" s="387"/>
      <c r="R1232" s="387"/>
      <c r="S1232" s="387"/>
      <c r="T1232" s="387"/>
      <c r="U1232" s="387"/>
      <c r="V1232" s="387"/>
      <c r="W1232" s="387"/>
      <c r="X1232" s="387"/>
      <c r="Y1232" s="387"/>
      <c r="Z1232" s="387"/>
      <c r="AA1232" s="387"/>
      <c r="AB1232" s="387"/>
      <c r="AC1232" s="387"/>
      <c r="AD1232" s="387"/>
    </row>
    <row r="1233" spans="1:30" ht="16.2" thickBot="1" x14ac:dyDescent="0.35">
      <c r="A1233" s="351" t="s">
        <v>9099</v>
      </c>
      <c r="B1233" s="410" t="s">
        <v>6055</v>
      </c>
      <c r="C1233" s="365" t="s">
        <v>6131</v>
      </c>
      <c r="D1233" s="366" t="s">
        <v>6126</v>
      </c>
      <c r="E1233" s="394" t="s">
        <v>4139</v>
      </c>
      <c r="F1233" s="394" t="s">
        <v>7230</v>
      </c>
      <c r="G1233" s="394" t="s">
        <v>7233</v>
      </c>
      <c r="H1233" s="394" t="s">
        <v>7232</v>
      </c>
      <c r="I1233" s="466">
        <v>300</v>
      </c>
      <c r="J1233" s="471">
        <v>0.75</v>
      </c>
      <c r="K1233" s="469">
        <v>2</v>
      </c>
      <c r="L1233" s="384">
        <v>0</v>
      </c>
      <c r="M1233" s="385" t="s">
        <v>9101</v>
      </c>
      <c r="N1233" s="382" t="s">
        <v>9790</v>
      </c>
      <c r="O1233" s="386">
        <v>600</v>
      </c>
      <c r="P1233" s="387"/>
      <c r="Q1233" s="387"/>
      <c r="R1233" s="387"/>
      <c r="S1233" s="387"/>
      <c r="T1233" s="387"/>
      <c r="U1233" s="387"/>
      <c r="V1233" s="387"/>
      <c r="W1233" s="387"/>
      <c r="X1233" s="387"/>
      <c r="Y1233" s="387"/>
      <c r="Z1233" s="387"/>
      <c r="AA1233" s="387"/>
      <c r="AB1233" s="387"/>
      <c r="AC1233" s="387"/>
      <c r="AD1233" s="387"/>
    </row>
    <row r="1234" spans="1:30" ht="16.2" thickBot="1" x14ac:dyDescent="0.35">
      <c r="A1234" s="351" t="s">
        <v>9102</v>
      </c>
      <c r="B1234" s="393" t="s">
        <v>6100</v>
      </c>
      <c r="C1234" s="365" t="s">
        <v>6131</v>
      </c>
      <c r="D1234" s="366" t="s">
        <v>6126</v>
      </c>
      <c r="E1234" s="394" t="s">
        <v>4139</v>
      </c>
      <c r="F1234" s="394" t="s">
        <v>7230</v>
      </c>
      <c r="G1234" s="394" t="s">
        <v>7234</v>
      </c>
      <c r="H1234" s="394" t="s">
        <v>7232</v>
      </c>
      <c r="I1234" s="466">
        <v>300</v>
      </c>
      <c r="J1234" s="471">
        <v>0.49</v>
      </c>
      <c r="K1234" s="469">
        <v>1</v>
      </c>
      <c r="L1234" s="384">
        <v>1</v>
      </c>
      <c r="M1234" s="385" t="s">
        <v>9103</v>
      </c>
      <c r="N1234" s="382" t="s">
        <v>9783</v>
      </c>
      <c r="O1234" s="386">
        <v>300</v>
      </c>
      <c r="P1234" s="387"/>
      <c r="Q1234" s="387"/>
      <c r="R1234" s="387"/>
      <c r="S1234" s="387"/>
      <c r="T1234" s="387"/>
      <c r="U1234" s="387"/>
      <c r="V1234" s="387"/>
      <c r="W1234" s="387"/>
      <c r="X1234" s="387"/>
      <c r="Y1234" s="387"/>
      <c r="Z1234" s="387"/>
      <c r="AA1234" s="387"/>
      <c r="AB1234" s="387"/>
      <c r="AC1234" s="387"/>
      <c r="AD1234" s="387"/>
    </row>
    <row r="1235" spans="1:30" ht="16.2" thickBot="1" x14ac:dyDescent="0.35">
      <c r="A1235" s="351" t="s">
        <v>9104</v>
      </c>
      <c r="B1235" s="431" t="s">
        <v>6069</v>
      </c>
      <c r="C1235" s="365" t="s">
        <v>6131</v>
      </c>
      <c r="D1235" s="366" t="s">
        <v>6126</v>
      </c>
      <c r="E1235" s="394" t="s">
        <v>4139</v>
      </c>
      <c r="F1235" s="394" t="s">
        <v>7230</v>
      </c>
      <c r="G1235" s="394" t="s">
        <v>7233</v>
      </c>
      <c r="H1235" s="394" t="s">
        <v>7232</v>
      </c>
      <c r="I1235" s="466">
        <v>300</v>
      </c>
      <c r="J1235" s="471">
        <v>0.49</v>
      </c>
      <c r="K1235" s="469">
        <v>1</v>
      </c>
      <c r="L1235" s="384">
        <v>1</v>
      </c>
      <c r="M1235" s="385" t="s">
        <v>9105</v>
      </c>
      <c r="N1235" s="382" t="s">
        <v>9783</v>
      </c>
      <c r="O1235" s="386">
        <v>300</v>
      </c>
      <c r="P1235" s="387"/>
      <c r="Q1235" s="387"/>
      <c r="R1235" s="387"/>
      <c r="S1235" s="387"/>
      <c r="T1235" s="387"/>
      <c r="U1235" s="387"/>
      <c r="V1235" s="387"/>
      <c r="W1235" s="387"/>
      <c r="X1235" s="387"/>
      <c r="Y1235" s="387"/>
      <c r="Z1235" s="387"/>
      <c r="AA1235" s="387"/>
      <c r="AB1235" s="387"/>
      <c r="AC1235" s="387"/>
      <c r="AD1235" s="387"/>
    </row>
    <row r="1236" spans="1:30" ht="16.2" thickBot="1" x14ac:dyDescent="0.35">
      <c r="A1236" s="351" t="s">
        <v>9106</v>
      </c>
      <c r="B1236" s="430" t="s">
        <v>6071</v>
      </c>
      <c r="C1236" s="365" t="s">
        <v>6131</v>
      </c>
      <c r="D1236" s="366" t="s">
        <v>6126</v>
      </c>
      <c r="E1236" s="394" t="s">
        <v>4139</v>
      </c>
      <c r="F1236" s="394" t="s">
        <v>7230</v>
      </c>
      <c r="G1236" s="394" t="s">
        <v>7233</v>
      </c>
      <c r="H1236" s="394" t="s">
        <v>7232</v>
      </c>
      <c r="I1236" s="466">
        <v>300</v>
      </c>
      <c r="J1236" s="471">
        <v>0.49</v>
      </c>
      <c r="K1236" s="469">
        <v>1</v>
      </c>
      <c r="L1236" s="384">
        <v>1</v>
      </c>
      <c r="M1236" s="385" t="s">
        <v>9107</v>
      </c>
      <c r="N1236" s="382" t="s">
        <v>9783</v>
      </c>
      <c r="O1236" s="386">
        <v>300</v>
      </c>
      <c r="P1236" s="387"/>
      <c r="Q1236" s="387"/>
      <c r="R1236" s="387"/>
      <c r="S1236" s="387"/>
      <c r="T1236" s="387"/>
      <c r="U1236" s="387"/>
      <c r="V1236" s="387"/>
      <c r="W1236" s="387"/>
      <c r="X1236" s="387"/>
      <c r="Y1236" s="387"/>
      <c r="Z1236" s="387"/>
      <c r="AA1236" s="387"/>
      <c r="AB1236" s="387"/>
      <c r="AC1236" s="387"/>
      <c r="AD1236" s="387"/>
    </row>
    <row r="1237" spans="1:30" ht="16.2" thickBot="1" x14ac:dyDescent="0.35">
      <c r="A1237" s="351" t="s">
        <v>613</v>
      </c>
      <c r="B1237" s="408" t="s">
        <v>1134</v>
      </c>
      <c r="C1237" s="365" t="s">
        <v>6131</v>
      </c>
      <c r="D1237" s="366" t="s">
        <v>6126</v>
      </c>
      <c r="E1237" s="394" t="s">
        <v>4139</v>
      </c>
      <c r="F1237" s="394" t="s">
        <v>9544</v>
      </c>
      <c r="G1237" s="394" t="s">
        <v>7233</v>
      </c>
      <c r="H1237" s="394" t="s">
        <v>7232</v>
      </c>
      <c r="I1237" s="466">
        <v>300</v>
      </c>
      <c r="J1237" s="471">
        <v>0.49</v>
      </c>
      <c r="K1237" s="469">
        <v>1</v>
      </c>
      <c r="L1237" s="384">
        <v>1</v>
      </c>
      <c r="M1237" s="385" t="s">
        <v>9108</v>
      </c>
      <c r="N1237" s="382" t="s">
        <v>9783</v>
      </c>
      <c r="O1237" s="386">
        <v>300</v>
      </c>
      <c r="P1237" s="387"/>
      <c r="Q1237" s="387"/>
      <c r="R1237" s="387"/>
      <c r="S1237" s="387"/>
      <c r="T1237" s="387"/>
      <c r="U1237" s="387"/>
      <c r="V1237" s="387"/>
      <c r="W1237" s="387"/>
      <c r="X1237" s="387"/>
      <c r="Y1237" s="387"/>
      <c r="Z1237" s="387"/>
      <c r="AA1237" s="387"/>
      <c r="AB1237" s="387"/>
      <c r="AC1237" s="387"/>
      <c r="AD1237" s="387"/>
    </row>
    <row r="1238" spans="1:30" ht="16.2" thickBot="1" x14ac:dyDescent="0.35">
      <c r="A1238" s="351" t="s">
        <v>613</v>
      </c>
      <c r="B1238" s="408" t="s">
        <v>1134</v>
      </c>
      <c r="C1238" s="365" t="s">
        <v>6131</v>
      </c>
      <c r="D1238" s="366" t="s">
        <v>6126</v>
      </c>
      <c r="E1238" s="394" t="s">
        <v>4139</v>
      </c>
      <c r="F1238" s="394" t="s">
        <v>7230</v>
      </c>
      <c r="G1238" s="394" t="s">
        <v>7233</v>
      </c>
      <c r="H1238" s="394" t="s">
        <v>7232</v>
      </c>
      <c r="I1238" s="466">
        <v>300</v>
      </c>
      <c r="J1238" s="471">
        <v>0.49</v>
      </c>
      <c r="K1238" s="469">
        <v>1</v>
      </c>
      <c r="L1238" s="384">
        <v>1</v>
      </c>
      <c r="M1238" s="385" t="s">
        <v>9109</v>
      </c>
      <c r="N1238" s="382" t="s">
        <v>9783</v>
      </c>
      <c r="O1238" s="386">
        <v>300</v>
      </c>
      <c r="P1238" s="387"/>
      <c r="Q1238" s="387"/>
      <c r="R1238" s="387"/>
      <c r="S1238" s="387"/>
      <c r="T1238" s="387"/>
      <c r="U1238" s="387"/>
      <c r="V1238" s="387"/>
      <c r="W1238" s="387"/>
      <c r="X1238" s="387"/>
      <c r="Y1238" s="387"/>
      <c r="Z1238" s="387"/>
      <c r="AA1238" s="387"/>
      <c r="AB1238" s="387"/>
      <c r="AC1238" s="387"/>
      <c r="AD1238" s="387"/>
    </row>
    <row r="1239" spans="1:30" ht="16.2" thickBot="1" x14ac:dyDescent="0.35">
      <c r="A1239" s="351" t="s">
        <v>613</v>
      </c>
      <c r="B1239" s="408" t="s">
        <v>1134</v>
      </c>
      <c r="C1239" s="365" t="s">
        <v>6131</v>
      </c>
      <c r="D1239" s="366" t="s">
        <v>6126</v>
      </c>
      <c r="E1239" s="394" t="s">
        <v>4139</v>
      </c>
      <c r="F1239" s="394" t="s">
        <v>7230</v>
      </c>
      <c r="G1239" s="394" t="s">
        <v>7234</v>
      </c>
      <c r="H1239" s="394" t="s">
        <v>7232</v>
      </c>
      <c r="I1239" s="466">
        <v>300</v>
      </c>
      <c r="J1239" s="471">
        <v>0.49</v>
      </c>
      <c r="K1239" s="469">
        <v>1</v>
      </c>
      <c r="L1239" s="384">
        <v>1</v>
      </c>
      <c r="M1239" s="385" t="s">
        <v>9109</v>
      </c>
      <c r="N1239" s="382" t="s">
        <v>9783</v>
      </c>
      <c r="O1239" s="386">
        <v>300</v>
      </c>
      <c r="P1239" s="387"/>
      <c r="Q1239" s="387"/>
      <c r="R1239" s="387"/>
      <c r="S1239" s="387"/>
      <c r="T1239" s="387"/>
      <c r="U1239" s="387"/>
      <c r="V1239" s="387"/>
      <c r="W1239" s="387"/>
      <c r="X1239" s="387"/>
      <c r="Y1239" s="387"/>
      <c r="Z1239" s="387"/>
      <c r="AA1239" s="387"/>
      <c r="AB1239" s="387"/>
      <c r="AC1239" s="387"/>
      <c r="AD1239" s="387"/>
    </row>
    <row r="1240" spans="1:30" ht="16.2" thickBot="1" x14ac:dyDescent="0.35">
      <c r="A1240" s="351" t="s">
        <v>9110</v>
      </c>
      <c r="B1240" s="421" t="s">
        <v>6099</v>
      </c>
      <c r="C1240" s="365" t="s">
        <v>6131</v>
      </c>
      <c r="D1240" s="366" t="s">
        <v>6126</v>
      </c>
      <c r="E1240" s="394" t="s">
        <v>4139</v>
      </c>
      <c r="F1240" s="394" t="s">
        <v>7230</v>
      </c>
      <c r="G1240" s="394" t="s">
        <v>7233</v>
      </c>
      <c r="H1240" s="394" t="s">
        <v>7232</v>
      </c>
      <c r="I1240" s="466">
        <v>300</v>
      </c>
      <c r="J1240" s="471">
        <v>0.49</v>
      </c>
      <c r="K1240" s="469">
        <v>2</v>
      </c>
      <c r="L1240" s="384">
        <v>1</v>
      </c>
      <c r="M1240" s="385" t="s">
        <v>9111</v>
      </c>
      <c r="N1240" s="382" t="s">
        <v>9790</v>
      </c>
      <c r="O1240" s="386">
        <v>600</v>
      </c>
      <c r="P1240" s="387"/>
      <c r="Q1240" s="387"/>
      <c r="R1240" s="387"/>
      <c r="S1240" s="387"/>
      <c r="T1240" s="387"/>
      <c r="U1240" s="387"/>
      <c r="V1240" s="387"/>
      <c r="W1240" s="387"/>
      <c r="X1240" s="387"/>
      <c r="Y1240" s="387"/>
      <c r="Z1240" s="387"/>
      <c r="AA1240" s="387"/>
      <c r="AB1240" s="387"/>
      <c r="AC1240" s="387"/>
      <c r="AD1240" s="387"/>
    </row>
    <row r="1241" spans="1:30" ht="16.2" thickBot="1" x14ac:dyDescent="0.35">
      <c r="A1241" s="351" t="s">
        <v>9110</v>
      </c>
      <c r="B1241" s="421" t="s">
        <v>6099</v>
      </c>
      <c r="C1241" s="365" t="s">
        <v>6131</v>
      </c>
      <c r="D1241" s="366" t="s">
        <v>6126</v>
      </c>
      <c r="E1241" s="394" t="s">
        <v>4139</v>
      </c>
      <c r="F1241" s="394" t="s">
        <v>9544</v>
      </c>
      <c r="G1241" s="394" t="s">
        <v>7233</v>
      </c>
      <c r="H1241" s="394" t="s">
        <v>7232</v>
      </c>
      <c r="I1241" s="466">
        <v>300</v>
      </c>
      <c r="J1241" s="471">
        <v>0.49</v>
      </c>
      <c r="K1241" s="469">
        <v>1</v>
      </c>
      <c r="L1241" s="384">
        <v>1</v>
      </c>
      <c r="M1241" s="385" t="s">
        <v>9112</v>
      </c>
      <c r="N1241" s="382" t="s">
        <v>9783</v>
      </c>
      <c r="O1241" s="386">
        <v>300</v>
      </c>
      <c r="P1241" s="387"/>
      <c r="Q1241" s="387"/>
      <c r="R1241" s="387"/>
      <c r="S1241" s="387"/>
      <c r="T1241" s="387"/>
      <c r="U1241" s="387"/>
      <c r="V1241" s="387"/>
      <c r="W1241" s="387"/>
      <c r="X1241" s="387"/>
      <c r="Y1241" s="387"/>
      <c r="Z1241" s="387"/>
      <c r="AA1241" s="387"/>
      <c r="AB1241" s="387"/>
      <c r="AC1241" s="387"/>
      <c r="AD1241" s="387"/>
    </row>
    <row r="1242" spans="1:30" ht="16.2" thickBot="1" x14ac:dyDescent="0.35">
      <c r="A1242" s="351" t="s">
        <v>9113</v>
      </c>
      <c r="B1242" s="401" t="s">
        <v>5944</v>
      </c>
      <c r="C1242" s="365" t="s">
        <v>6131</v>
      </c>
      <c r="D1242" s="366" t="s">
        <v>6126</v>
      </c>
      <c r="E1242" s="394" t="s">
        <v>4139</v>
      </c>
      <c r="F1242" s="394" t="s">
        <v>7230</v>
      </c>
      <c r="G1242" s="394" t="s">
        <v>7233</v>
      </c>
      <c r="H1242" s="394" t="s">
        <v>7232</v>
      </c>
      <c r="I1242" s="466">
        <v>300</v>
      </c>
      <c r="J1242" s="471">
        <v>0.49</v>
      </c>
      <c r="K1242" s="469">
        <v>1</v>
      </c>
      <c r="L1242" s="384">
        <v>1</v>
      </c>
      <c r="M1242" s="385" t="s">
        <v>9114</v>
      </c>
      <c r="N1242" s="382" t="s">
        <v>9783</v>
      </c>
      <c r="O1242" s="386">
        <v>300</v>
      </c>
      <c r="P1242" s="387"/>
      <c r="Q1242" s="387"/>
      <c r="R1242" s="387"/>
      <c r="S1242" s="387"/>
      <c r="T1242" s="387"/>
      <c r="U1242" s="387"/>
      <c r="V1242" s="387"/>
      <c r="W1242" s="387"/>
      <c r="X1242" s="387"/>
      <c r="Y1242" s="387"/>
      <c r="Z1242" s="387"/>
      <c r="AA1242" s="387"/>
      <c r="AB1242" s="387"/>
      <c r="AC1242" s="387"/>
      <c r="AD1242" s="387"/>
    </row>
    <row r="1243" spans="1:30" ht="16.2" thickBot="1" x14ac:dyDescent="0.35">
      <c r="A1243" s="351" t="s">
        <v>9115</v>
      </c>
      <c r="B1243" s="402" t="s">
        <v>6094</v>
      </c>
      <c r="C1243" s="365" t="s">
        <v>6131</v>
      </c>
      <c r="D1243" s="366" t="s">
        <v>6126</v>
      </c>
      <c r="E1243" s="394" t="s">
        <v>4139</v>
      </c>
      <c r="F1243" s="394" t="s">
        <v>7230</v>
      </c>
      <c r="G1243" s="394" t="s">
        <v>7234</v>
      </c>
      <c r="H1243" s="394" t="s">
        <v>7232</v>
      </c>
      <c r="I1243" s="466">
        <v>300</v>
      </c>
      <c r="J1243" s="471">
        <v>0.49</v>
      </c>
      <c r="K1243" s="469">
        <v>1</v>
      </c>
      <c r="L1243" s="384">
        <v>1</v>
      </c>
      <c r="M1243" s="385" t="s">
        <v>9116</v>
      </c>
      <c r="N1243" s="382" t="s">
        <v>9783</v>
      </c>
      <c r="O1243" s="386">
        <v>300</v>
      </c>
      <c r="P1243" s="387"/>
      <c r="Q1243" s="387"/>
      <c r="R1243" s="387"/>
      <c r="S1243" s="387"/>
      <c r="T1243" s="387"/>
      <c r="U1243" s="387"/>
      <c r="V1243" s="387"/>
      <c r="W1243" s="387"/>
      <c r="X1243" s="387"/>
      <c r="Y1243" s="387"/>
      <c r="Z1243" s="387"/>
      <c r="AA1243" s="387"/>
      <c r="AB1243" s="387"/>
      <c r="AC1243" s="387"/>
      <c r="AD1243" s="387"/>
    </row>
    <row r="1244" spans="1:30" ht="16.2" thickBot="1" x14ac:dyDescent="0.35">
      <c r="A1244" s="351" t="s">
        <v>9119</v>
      </c>
      <c r="B1244" s="396" t="s">
        <v>6110</v>
      </c>
      <c r="C1244" s="365" t="s">
        <v>6131</v>
      </c>
      <c r="D1244" s="366" t="s">
        <v>6126</v>
      </c>
      <c r="E1244" s="394" t="s">
        <v>4139</v>
      </c>
      <c r="F1244" s="394" t="s">
        <v>7230</v>
      </c>
      <c r="G1244" s="394" t="s">
        <v>7233</v>
      </c>
      <c r="H1244" s="394" t="s">
        <v>7232</v>
      </c>
      <c r="I1244" s="466">
        <v>300</v>
      </c>
      <c r="J1244" s="471">
        <v>0.49</v>
      </c>
      <c r="K1244" s="469">
        <v>2</v>
      </c>
      <c r="L1244" s="384">
        <v>1</v>
      </c>
      <c r="M1244" s="385" t="s">
        <v>9120</v>
      </c>
      <c r="N1244" s="382" t="s">
        <v>9790</v>
      </c>
      <c r="O1244" s="386">
        <v>600</v>
      </c>
      <c r="P1244" s="387"/>
      <c r="Q1244" s="387"/>
      <c r="R1244" s="387"/>
      <c r="S1244" s="387"/>
      <c r="T1244" s="387"/>
      <c r="U1244" s="387"/>
      <c r="V1244" s="387"/>
      <c r="W1244" s="387"/>
      <c r="X1244" s="387"/>
      <c r="Y1244" s="387"/>
      <c r="Z1244" s="387"/>
      <c r="AA1244" s="387"/>
      <c r="AB1244" s="387"/>
      <c r="AC1244" s="387"/>
      <c r="AD1244" s="387"/>
    </row>
    <row r="1245" spans="1:30" ht="16.2" thickBot="1" x14ac:dyDescent="0.35">
      <c r="A1245" s="351" t="s">
        <v>9119</v>
      </c>
      <c r="B1245" s="396" t="s">
        <v>6110</v>
      </c>
      <c r="C1245" s="365" t="s">
        <v>6131</v>
      </c>
      <c r="D1245" s="366" t="s">
        <v>6126</v>
      </c>
      <c r="E1245" s="394" t="s">
        <v>4139</v>
      </c>
      <c r="F1245" s="394" t="s">
        <v>7230</v>
      </c>
      <c r="G1245" s="394" t="s">
        <v>7234</v>
      </c>
      <c r="H1245" s="394" t="s">
        <v>7232</v>
      </c>
      <c r="I1245" s="466">
        <v>300</v>
      </c>
      <c r="J1245" s="471">
        <v>0.49</v>
      </c>
      <c r="K1245" s="469">
        <v>1</v>
      </c>
      <c r="L1245" s="384">
        <v>1</v>
      </c>
      <c r="M1245" s="385" t="s">
        <v>9120</v>
      </c>
      <c r="N1245" s="382" t="s">
        <v>9783</v>
      </c>
      <c r="O1245" s="386">
        <v>300</v>
      </c>
      <c r="P1245" s="387"/>
      <c r="Q1245" s="387"/>
      <c r="R1245" s="387"/>
      <c r="S1245" s="387"/>
      <c r="T1245" s="387"/>
      <c r="U1245" s="387"/>
      <c r="V1245" s="387"/>
      <c r="W1245" s="387"/>
      <c r="X1245" s="387"/>
      <c r="Y1245" s="387"/>
      <c r="Z1245" s="387"/>
      <c r="AA1245" s="387"/>
      <c r="AB1245" s="387"/>
      <c r="AC1245" s="387"/>
      <c r="AD1245" s="387"/>
    </row>
    <row r="1246" spans="1:30" ht="16.2" thickBot="1" x14ac:dyDescent="0.35">
      <c r="A1246" s="351" t="s">
        <v>9119</v>
      </c>
      <c r="B1246" s="396" t="s">
        <v>6110</v>
      </c>
      <c r="C1246" s="365" t="s">
        <v>6131</v>
      </c>
      <c r="D1246" s="366" t="s">
        <v>6126</v>
      </c>
      <c r="E1246" s="394" t="s">
        <v>4139</v>
      </c>
      <c r="F1246" s="394" t="s">
        <v>9544</v>
      </c>
      <c r="G1246" s="394" t="s">
        <v>7233</v>
      </c>
      <c r="H1246" s="394" t="s">
        <v>7232</v>
      </c>
      <c r="I1246" s="466">
        <v>300</v>
      </c>
      <c r="J1246" s="471">
        <v>0.49</v>
      </c>
      <c r="K1246" s="469">
        <v>1</v>
      </c>
      <c r="L1246" s="384">
        <v>1</v>
      </c>
      <c r="M1246" s="385" t="s">
        <v>9121</v>
      </c>
      <c r="N1246" s="382" t="s">
        <v>9783</v>
      </c>
      <c r="O1246" s="386">
        <v>300</v>
      </c>
      <c r="P1246" s="387"/>
      <c r="Q1246" s="387"/>
      <c r="R1246" s="387"/>
      <c r="S1246" s="387"/>
      <c r="T1246" s="387"/>
      <c r="U1246" s="387"/>
      <c r="V1246" s="387"/>
      <c r="W1246" s="387"/>
      <c r="X1246" s="387"/>
      <c r="Y1246" s="387"/>
      <c r="Z1246" s="387"/>
      <c r="AA1246" s="387"/>
      <c r="AB1246" s="387"/>
      <c r="AC1246" s="387"/>
      <c r="AD1246" s="387"/>
    </row>
    <row r="1247" spans="1:30" ht="16.2" thickBot="1" x14ac:dyDescent="0.35">
      <c r="A1247" s="351" t="s">
        <v>1919</v>
      </c>
      <c r="B1247" s="419" t="s">
        <v>6075</v>
      </c>
      <c r="C1247" s="365" t="s">
        <v>6131</v>
      </c>
      <c r="D1247" s="366" t="s">
        <v>6126</v>
      </c>
      <c r="E1247" s="394" t="s">
        <v>4139</v>
      </c>
      <c r="F1247" s="394" t="s">
        <v>7230</v>
      </c>
      <c r="G1247" s="394" t="s">
        <v>7233</v>
      </c>
      <c r="H1247" s="394" t="s">
        <v>7232</v>
      </c>
      <c r="I1247" s="466">
        <v>700</v>
      </c>
      <c r="J1247" s="471">
        <v>0.99</v>
      </c>
      <c r="K1247" s="469">
        <v>1</v>
      </c>
      <c r="L1247" s="384">
        <v>2</v>
      </c>
      <c r="M1247" s="385" t="s">
        <v>9122</v>
      </c>
      <c r="N1247" s="382" t="s">
        <v>9798</v>
      </c>
      <c r="O1247" s="386">
        <v>700</v>
      </c>
      <c r="P1247" s="387"/>
      <c r="Q1247" s="387"/>
      <c r="R1247" s="387"/>
      <c r="S1247" s="387"/>
      <c r="T1247" s="387"/>
      <c r="U1247" s="387"/>
      <c r="V1247" s="387"/>
      <c r="W1247" s="387"/>
      <c r="X1247" s="387"/>
      <c r="Y1247" s="387"/>
      <c r="Z1247" s="387"/>
      <c r="AA1247" s="387"/>
      <c r="AB1247" s="387"/>
      <c r="AC1247" s="387"/>
      <c r="AD1247" s="387"/>
    </row>
    <row r="1248" spans="1:30" ht="16.2" thickBot="1" x14ac:dyDescent="0.35">
      <c r="A1248" s="351" t="s">
        <v>9123</v>
      </c>
      <c r="B1248" s="437" t="s">
        <v>6980</v>
      </c>
      <c r="C1248" s="365" t="s">
        <v>6131</v>
      </c>
      <c r="D1248" s="366" t="s">
        <v>6126</v>
      </c>
      <c r="E1248" s="394" t="s">
        <v>4139</v>
      </c>
      <c r="F1248" s="394" t="s">
        <v>7230</v>
      </c>
      <c r="G1248" s="394" t="s">
        <v>7234</v>
      </c>
      <c r="H1248" s="394" t="s">
        <v>7232</v>
      </c>
      <c r="I1248" s="466">
        <v>300</v>
      </c>
      <c r="J1248" s="471">
        <v>0.49</v>
      </c>
      <c r="K1248" s="469">
        <v>1</v>
      </c>
      <c r="L1248" s="384">
        <v>2</v>
      </c>
      <c r="M1248" s="385" t="s">
        <v>9124</v>
      </c>
      <c r="N1248" s="382" t="s">
        <v>9783</v>
      </c>
      <c r="O1248" s="386">
        <v>300</v>
      </c>
      <c r="P1248" s="387"/>
      <c r="Q1248" s="387"/>
      <c r="R1248" s="387"/>
      <c r="S1248" s="387"/>
      <c r="T1248" s="387"/>
      <c r="U1248" s="387"/>
      <c r="V1248" s="387"/>
      <c r="W1248" s="387"/>
      <c r="X1248" s="387"/>
      <c r="Y1248" s="387"/>
      <c r="Z1248" s="387"/>
      <c r="AA1248" s="387"/>
      <c r="AB1248" s="387"/>
      <c r="AC1248" s="387"/>
      <c r="AD1248" s="387"/>
    </row>
    <row r="1249" spans="1:30" ht="16.2" thickBot="1" x14ac:dyDescent="0.35">
      <c r="A1249" s="351" t="s">
        <v>9125</v>
      </c>
      <c r="B1249" s="365" t="s">
        <v>6978</v>
      </c>
      <c r="C1249" s="365" t="s">
        <v>6131</v>
      </c>
      <c r="D1249" s="366" t="s">
        <v>6126</v>
      </c>
      <c r="E1249" s="394" t="s">
        <v>4139</v>
      </c>
      <c r="F1249" s="394" t="s">
        <v>7230</v>
      </c>
      <c r="G1249" s="394" t="s">
        <v>7233</v>
      </c>
      <c r="H1249" s="394" t="s">
        <v>7232</v>
      </c>
      <c r="I1249" s="466">
        <v>300</v>
      </c>
      <c r="J1249" s="471">
        <v>0.49</v>
      </c>
      <c r="K1249" s="469">
        <v>1</v>
      </c>
      <c r="L1249" s="384">
        <v>2</v>
      </c>
      <c r="M1249" s="385" t="s">
        <v>9126</v>
      </c>
      <c r="N1249" s="382" t="s">
        <v>9783</v>
      </c>
      <c r="O1249" s="386">
        <v>300</v>
      </c>
      <c r="P1249" s="387"/>
      <c r="Q1249" s="387"/>
      <c r="R1249" s="387"/>
      <c r="S1249" s="387"/>
      <c r="T1249" s="387"/>
      <c r="U1249" s="387"/>
      <c r="V1249" s="387"/>
      <c r="W1249" s="387"/>
      <c r="X1249" s="387"/>
      <c r="Y1249" s="387"/>
      <c r="Z1249" s="387"/>
      <c r="AA1249" s="387"/>
      <c r="AB1249" s="387"/>
      <c r="AC1249" s="387"/>
      <c r="AD1249" s="387"/>
    </row>
    <row r="1250" spans="1:30" ht="16.2" thickBot="1" x14ac:dyDescent="0.35">
      <c r="A1250" s="351" t="s">
        <v>9127</v>
      </c>
      <c r="B1250" s="427" t="s">
        <v>1102</v>
      </c>
      <c r="C1250" s="365" t="s">
        <v>6131</v>
      </c>
      <c r="D1250" s="366" t="s">
        <v>6126</v>
      </c>
      <c r="E1250" s="394" t="s">
        <v>4139</v>
      </c>
      <c r="F1250" s="394" t="s">
        <v>7230</v>
      </c>
      <c r="G1250" s="394" t="s">
        <v>7234</v>
      </c>
      <c r="H1250" s="394" t="s">
        <v>7232</v>
      </c>
      <c r="I1250" s="466">
        <v>300</v>
      </c>
      <c r="J1250" s="471">
        <v>0.49</v>
      </c>
      <c r="K1250" s="469">
        <v>2</v>
      </c>
      <c r="L1250" s="384">
        <v>2</v>
      </c>
      <c r="M1250" s="385" t="s">
        <v>9128</v>
      </c>
      <c r="N1250" s="382" t="s">
        <v>9790</v>
      </c>
      <c r="O1250" s="386">
        <v>600</v>
      </c>
      <c r="P1250" s="387"/>
      <c r="Q1250" s="387"/>
      <c r="R1250" s="387"/>
      <c r="S1250" s="387"/>
      <c r="T1250" s="387"/>
      <c r="U1250" s="387"/>
      <c r="V1250" s="387"/>
      <c r="W1250" s="387"/>
      <c r="X1250" s="387"/>
      <c r="Y1250" s="387"/>
      <c r="Z1250" s="387"/>
      <c r="AA1250" s="387"/>
      <c r="AB1250" s="387"/>
      <c r="AC1250" s="387"/>
      <c r="AD1250" s="387"/>
    </row>
    <row r="1251" spans="1:30" ht="16.2" thickBot="1" x14ac:dyDescent="0.35">
      <c r="A1251" s="351" t="s">
        <v>9129</v>
      </c>
      <c r="B1251" s="427" t="s">
        <v>1102</v>
      </c>
      <c r="C1251" s="365" t="s">
        <v>6131</v>
      </c>
      <c r="D1251" s="366" t="s">
        <v>6126</v>
      </c>
      <c r="E1251" s="394" t="s">
        <v>4139</v>
      </c>
      <c r="F1251" s="394" t="s">
        <v>7230</v>
      </c>
      <c r="G1251" s="394" t="s">
        <v>7234</v>
      </c>
      <c r="H1251" s="394" t="s">
        <v>7232</v>
      </c>
      <c r="I1251" s="466">
        <v>300</v>
      </c>
      <c r="J1251" s="471">
        <v>0.49</v>
      </c>
      <c r="K1251" s="469">
        <v>2</v>
      </c>
      <c r="L1251" s="384">
        <v>2</v>
      </c>
      <c r="M1251" s="385" t="s">
        <v>9130</v>
      </c>
      <c r="N1251" s="382" t="s">
        <v>9790</v>
      </c>
      <c r="O1251" s="386">
        <v>600</v>
      </c>
      <c r="P1251" s="387"/>
      <c r="Q1251" s="387"/>
      <c r="R1251" s="387"/>
      <c r="S1251" s="387"/>
      <c r="T1251" s="387"/>
      <c r="U1251" s="387"/>
      <c r="V1251" s="387"/>
      <c r="W1251" s="387"/>
      <c r="X1251" s="387"/>
      <c r="Y1251" s="387"/>
      <c r="Z1251" s="387"/>
      <c r="AA1251" s="387"/>
      <c r="AB1251" s="387"/>
      <c r="AC1251" s="387"/>
      <c r="AD1251" s="387"/>
    </row>
    <row r="1252" spans="1:30" ht="16.2" thickBot="1" x14ac:dyDescent="0.35">
      <c r="A1252" s="351" t="s">
        <v>9131</v>
      </c>
      <c r="B1252" s="426" t="s">
        <v>1103</v>
      </c>
      <c r="C1252" s="365" t="s">
        <v>6131</v>
      </c>
      <c r="D1252" s="345" t="s">
        <v>6128</v>
      </c>
      <c r="E1252" s="394" t="s">
        <v>4139</v>
      </c>
      <c r="F1252" s="394" t="s">
        <v>7230</v>
      </c>
      <c r="G1252" s="394" t="s">
        <v>7233</v>
      </c>
      <c r="H1252" s="394" t="s">
        <v>7232</v>
      </c>
      <c r="I1252" s="466">
        <v>700</v>
      </c>
      <c r="J1252" s="471">
        <v>0.99</v>
      </c>
      <c r="K1252" s="469">
        <v>1</v>
      </c>
      <c r="L1252" s="384">
        <v>2</v>
      </c>
      <c r="M1252" s="385" t="s">
        <v>9132</v>
      </c>
      <c r="N1252" s="382" t="s">
        <v>9798</v>
      </c>
      <c r="O1252" s="386">
        <v>700</v>
      </c>
      <c r="P1252" s="387"/>
      <c r="Q1252" s="387"/>
      <c r="R1252" s="387"/>
      <c r="S1252" s="387"/>
      <c r="T1252" s="387"/>
      <c r="U1252" s="387"/>
      <c r="V1252" s="387"/>
      <c r="W1252" s="387"/>
      <c r="X1252" s="387"/>
      <c r="Y1252" s="387"/>
      <c r="Z1252" s="387"/>
      <c r="AA1252" s="387"/>
      <c r="AB1252" s="387"/>
      <c r="AC1252" s="387"/>
      <c r="AD1252" s="387"/>
    </row>
    <row r="1253" spans="1:30" ht="16.2" thickBot="1" x14ac:dyDescent="0.35">
      <c r="A1253" s="351" t="s">
        <v>9133</v>
      </c>
      <c r="B1253" s="422" t="s">
        <v>1106</v>
      </c>
      <c r="C1253" s="365" t="s">
        <v>6131</v>
      </c>
      <c r="D1253" s="366" t="s">
        <v>6126</v>
      </c>
      <c r="E1253" s="394" t="s">
        <v>4139</v>
      </c>
      <c r="F1253" s="394" t="s">
        <v>7230</v>
      </c>
      <c r="G1253" s="394" t="s">
        <v>7233</v>
      </c>
      <c r="H1253" s="394" t="s">
        <v>7232</v>
      </c>
      <c r="I1253" s="466">
        <v>700</v>
      </c>
      <c r="J1253" s="471">
        <v>0.99</v>
      </c>
      <c r="K1253" s="469">
        <v>1</v>
      </c>
      <c r="L1253" s="384">
        <v>2</v>
      </c>
      <c r="M1253" s="385" t="s">
        <v>9134</v>
      </c>
      <c r="N1253" s="382" t="s">
        <v>9798</v>
      </c>
      <c r="O1253" s="386">
        <v>700</v>
      </c>
      <c r="P1253" s="387"/>
      <c r="Q1253" s="387"/>
      <c r="R1253" s="387"/>
      <c r="S1253" s="387"/>
      <c r="T1253" s="387"/>
      <c r="U1253" s="387"/>
      <c r="V1253" s="387"/>
      <c r="W1253" s="387"/>
      <c r="X1253" s="387"/>
      <c r="Y1253" s="387"/>
      <c r="Z1253" s="387"/>
      <c r="AA1253" s="387"/>
      <c r="AB1253" s="387"/>
      <c r="AC1253" s="387"/>
      <c r="AD1253" s="387"/>
    </row>
    <row r="1254" spans="1:30" ht="16.2" thickBot="1" x14ac:dyDescent="0.35">
      <c r="A1254" s="351" t="s">
        <v>9133</v>
      </c>
      <c r="B1254" s="422" t="s">
        <v>1106</v>
      </c>
      <c r="C1254" s="365" t="s">
        <v>6131</v>
      </c>
      <c r="D1254" s="366" t="s">
        <v>6126</v>
      </c>
      <c r="E1254" s="394" t="s">
        <v>4139</v>
      </c>
      <c r="F1254" s="394" t="s">
        <v>7230</v>
      </c>
      <c r="G1254" s="394" t="s">
        <v>7234</v>
      </c>
      <c r="H1254" s="394" t="s">
        <v>7232</v>
      </c>
      <c r="I1254" s="466">
        <v>700</v>
      </c>
      <c r="J1254" s="471">
        <v>0.99</v>
      </c>
      <c r="K1254" s="469">
        <v>1</v>
      </c>
      <c r="L1254" s="384">
        <v>2</v>
      </c>
      <c r="M1254" s="385" t="s">
        <v>9134</v>
      </c>
      <c r="N1254" s="382" t="s">
        <v>9798</v>
      </c>
      <c r="O1254" s="386">
        <v>700</v>
      </c>
      <c r="P1254" s="387"/>
      <c r="Q1254" s="387"/>
      <c r="R1254" s="387"/>
      <c r="S1254" s="387"/>
      <c r="T1254" s="387"/>
      <c r="U1254" s="387"/>
      <c r="V1254" s="387"/>
      <c r="W1254" s="387"/>
      <c r="X1254" s="387"/>
      <c r="Y1254" s="387"/>
      <c r="Z1254" s="387"/>
      <c r="AA1254" s="387"/>
      <c r="AB1254" s="387"/>
      <c r="AC1254" s="387"/>
      <c r="AD1254" s="387"/>
    </row>
    <row r="1255" spans="1:30" ht="16.2" thickBot="1" x14ac:dyDescent="0.35">
      <c r="A1255" s="351" t="s">
        <v>1489</v>
      </c>
      <c r="B1255" s="433" t="s">
        <v>1107</v>
      </c>
      <c r="C1255" s="365" t="s">
        <v>6131</v>
      </c>
      <c r="D1255" s="366" t="s">
        <v>6126</v>
      </c>
      <c r="E1255" s="394" t="s">
        <v>4139</v>
      </c>
      <c r="F1255" s="394" t="s">
        <v>7230</v>
      </c>
      <c r="G1255" s="394" t="s">
        <v>7233</v>
      </c>
      <c r="H1255" s="394" t="s">
        <v>7232</v>
      </c>
      <c r="I1255" s="466">
        <v>500</v>
      </c>
      <c r="J1255" s="471">
        <v>0.75</v>
      </c>
      <c r="K1255" s="469">
        <v>1</v>
      </c>
      <c r="L1255" s="384">
        <v>2</v>
      </c>
      <c r="M1255" s="385" t="s">
        <v>9135</v>
      </c>
      <c r="N1255" s="382" t="s">
        <v>9800</v>
      </c>
      <c r="O1255" s="386">
        <v>500</v>
      </c>
      <c r="P1255" s="387"/>
      <c r="Q1255" s="387"/>
      <c r="R1255" s="387"/>
      <c r="S1255" s="387"/>
      <c r="T1255" s="387"/>
      <c r="U1255" s="387"/>
      <c r="V1255" s="387"/>
      <c r="W1255" s="387"/>
      <c r="X1255" s="387"/>
      <c r="Y1255" s="387"/>
      <c r="Z1255" s="387"/>
      <c r="AA1255" s="387"/>
      <c r="AB1255" s="387"/>
      <c r="AC1255" s="387"/>
      <c r="AD1255" s="387"/>
    </row>
    <row r="1256" spans="1:30" ht="16.2" thickBot="1" x14ac:dyDescent="0.35">
      <c r="A1256" s="351" t="s">
        <v>9136</v>
      </c>
      <c r="B1256" s="398" t="s">
        <v>6082</v>
      </c>
      <c r="C1256" s="365" t="s">
        <v>6131</v>
      </c>
      <c r="D1256" s="366" t="s">
        <v>6126</v>
      </c>
      <c r="E1256" s="394" t="s">
        <v>4139</v>
      </c>
      <c r="F1256" s="394" t="s">
        <v>7230</v>
      </c>
      <c r="G1256" s="394" t="s">
        <v>7233</v>
      </c>
      <c r="H1256" s="394" t="s">
        <v>7232</v>
      </c>
      <c r="I1256" s="466">
        <v>300</v>
      </c>
      <c r="J1256" s="471">
        <v>0.49</v>
      </c>
      <c r="K1256" s="469">
        <v>3</v>
      </c>
      <c r="L1256" s="384">
        <v>2</v>
      </c>
      <c r="M1256" s="385" t="s">
        <v>9137</v>
      </c>
      <c r="N1256" s="382" t="s">
        <v>9784</v>
      </c>
      <c r="O1256" s="386">
        <v>900</v>
      </c>
      <c r="P1256" s="387"/>
      <c r="Q1256" s="387"/>
      <c r="R1256" s="387"/>
      <c r="S1256" s="387"/>
      <c r="T1256" s="387"/>
      <c r="U1256" s="387"/>
      <c r="V1256" s="387"/>
      <c r="W1256" s="387"/>
      <c r="X1256" s="387"/>
      <c r="Y1256" s="387"/>
      <c r="Z1256" s="387"/>
      <c r="AA1256" s="387"/>
      <c r="AB1256" s="387"/>
      <c r="AC1256" s="387"/>
      <c r="AD1256" s="387"/>
    </row>
    <row r="1257" spans="1:30" ht="16.2" thickBot="1" x14ac:dyDescent="0.35">
      <c r="A1257" s="351" t="s">
        <v>9138</v>
      </c>
      <c r="B1257" s="393" t="s">
        <v>6067</v>
      </c>
      <c r="C1257" s="365" t="s">
        <v>6131</v>
      </c>
      <c r="D1257" s="366" t="s">
        <v>6126</v>
      </c>
      <c r="E1257" s="394" t="s">
        <v>4139</v>
      </c>
      <c r="F1257" s="394" t="s">
        <v>7230</v>
      </c>
      <c r="G1257" s="394" t="s">
        <v>7234</v>
      </c>
      <c r="H1257" s="394" t="s">
        <v>7232</v>
      </c>
      <c r="I1257" s="466">
        <v>300</v>
      </c>
      <c r="J1257" s="471">
        <v>0.49</v>
      </c>
      <c r="K1257" s="469">
        <v>1</v>
      </c>
      <c r="L1257" s="384">
        <v>2</v>
      </c>
      <c r="M1257" s="385" t="s">
        <v>9139</v>
      </c>
      <c r="N1257" s="382" t="s">
        <v>9783</v>
      </c>
      <c r="O1257" s="386">
        <v>300</v>
      </c>
      <c r="P1257" s="387"/>
      <c r="Q1257" s="387"/>
      <c r="R1257" s="387"/>
      <c r="S1257" s="387"/>
      <c r="T1257" s="387"/>
      <c r="U1257" s="387"/>
      <c r="V1257" s="387"/>
      <c r="W1257" s="387"/>
      <c r="X1257" s="387"/>
      <c r="Y1257" s="387"/>
      <c r="Z1257" s="387"/>
      <c r="AA1257" s="387"/>
      <c r="AB1257" s="387"/>
      <c r="AC1257" s="387"/>
      <c r="AD1257" s="387"/>
    </row>
    <row r="1258" spans="1:30" ht="16.2" thickBot="1" x14ac:dyDescent="0.35">
      <c r="A1258" s="351" t="s">
        <v>9140</v>
      </c>
      <c r="B1258" s="393" t="s">
        <v>6067</v>
      </c>
      <c r="C1258" s="365" t="s">
        <v>6131</v>
      </c>
      <c r="D1258" s="366" t="s">
        <v>6126</v>
      </c>
      <c r="E1258" s="394" t="s">
        <v>4139</v>
      </c>
      <c r="F1258" s="394" t="s">
        <v>7230</v>
      </c>
      <c r="G1258" s="394" t="s">
        <v>7234</v>
      </c>
      <c r="H1258" s="394" t="s">
        <v>7232</v>
      </c>
      <c r="I1258" s="467">
        <v>1</v>
      </c>
      <c r="J1258" s="471">
        <v>1.49</v>
      </c>
      <c r="K1258" s="469">
        <v>1</v>
      </c>
      <c r="L1258" s="384">
        <v>2</v>
      </c>
      <c r="M1258" s="385" t="s">
        <v>9141</v>
      </c>
      <c r="N1258" s="382" t="s">
        <v>9806</v>
      </c>
      <c r="O1258" s="383">
        <v>1</v>
      </c>
      <c r="P1258" s="387"/>
      <c r="Q1258" s="387"/>
      <c r="R1258" s="387"/>
      <c r="S1258" s="387"/>
      <c r="T1258" s="387"/>
      <c r="U1258" s="387"/>
      <c r="V1258" s="387"/>
      <c r="W1258" s="387"/>
      <c r="X1258" s="387"/>
      <c r="Y1258" s="387"/>
      <c r="Z1258" s="387"/>
      <c r="AA1258" s="387"/>
      <c r="AB1258" s="387"/>
      <c r="AC1258" s="387"/>
      <c r="AD1258" s="387"/>
    </row>
    <row r="1259" spans="1:30" ht="16.2" thickBot="1" x14ac:dyDescent="0.35">
      <c r="A1259" s="351" t="s">
        <v>9142</v>
      </c>
      <c r="B1259" s="365" t="s">
        <v>6097</v>
      </c>
      <c r="C1259" s="365" t="s">
        <v>6131</v>
      </c>
      <c r="D1259" s="366" t="s">
        <v>6126</v>
      </c>
      <c r="E1259" s="394" t="s">
        <v>4139</v>
      </c>
      <c r="F1259" s="394" t="s">
        <v>7230</v>
      </c>
      <c r="G1259" s="394" t="s">
        <v>7233</v>
      </c>
      <c r="H1259" s="394" t="s">
        <v>7232</v>
      </c>
      <c r="I1259" s="466">
        <v>300</v>
      </c>
      <c r="J1259" s="471">
        <v>0.49</v>
      </c>
      <c r="K1259" s="469">
        <v>1</v>
      </c>
      <c r="L1259" s="384">
        <v>2</v>
      </c>
      <c r="M1259" s="385" t="s">
        <v>9143</v>
      </c>
      <c r="N1259" s="382" t="s">
        <v>9783</v>
      </c>
      <c r="O1259" s="386">
        <v>300</v>
      </c>
      <c r="P1259" s="387"/>
      <c r="Q1259" s="387"/>
      <c r="R1259" s="387"/>
      <c r="S1259" s="387"/>
      <c r="T1259" s="387"/>
      <c r="U1259" s="387"/>
      <c r="V1259" s="387"/>
      <c r="W1259" s="387"/>
      <c r="X1259" s="387"/>
      <c r="Y1259" s="387"/>
      <c r="Z1259" s="387"/>
      <c r="AA1259" s="387"/>
      <c r="AB1259" s="387"/>
      <c r="AC1259" s="387"/>
      <c r="AD1259" s="387"/>
    </row>
    <row r="1260" spans="1:30" ht="16.2" thickBot="1" x14ac:dyDescent="0.35">
      <c r="A1260" s="351" t="s">
        <v>1247</v>
      </c>
      <c r="B1260" s="424" t="s">
        <v>6096</v>
      </c>
      <c r="C1260" s="365" t="s">
        <v>6131</v>
      </c>
      <c r="D1260" s="366" t="s">
        <v>6126</v>
      </c>
      <c r="E1260" s="394" t="s">
        <v>4139</v>
      </c>
      <c r="F1260" s="394" t="s">
        <v>7230</v>
      </c>
      <c r="G1260" s="394" t="s">
        <v>7233</v>
      </c>
      <c r="H1260" s="394" t="s">
        <v>7232</v>
      </c>
      <c r="I1260" s="466">
        <v>300</v>
      </c>
      <c r="J1260" s="471">
        <v>0.49</v>
      </c>
      <c r="K1260" s="469">
        <v>1</v>
      </c>
      <c r="L1260" s="384">
        <v>2</v>
      </c>
      <c r="M1260" s="385" t="s">
        <v>9144</v>
      </c>
      <c r="N1260" s="382" t="s">
        <v>9783</v>
      </c>
      <c r="O1260" s="386">
        <v>300</v>
      </c>
      <c r="P1260" s="387"/>
      <c r="Q1260" s="387"/>
      <c r="R1260" s="387"/>
      <c r="S1260" s="387"/>
      <c r="T1260" s="387"/>
      <c r="U1260" s="387"/>
      <c r="V1260" s="387"/>
      <c r="W1260" s="387"/>
      <c r="X1260" s="387"/>
      <c r="Y1260" s="387"/>
      <c r="Z1260" s="387"/>
      <c r="AA1260" s="387"/>
      <c r="AB1260" s="387"/>
      <c r="AC1260" s="387"/>
      <c r="AD1260" s="387"/>
    </row>
    <row r="1261" spans="1:30" ht="16.2" thickBot="1" x14ac:dyDescent="0.35">
      <c r="A1261" s="351" t="s">
        <v>9145</v>
      </c>
      <c r="B1261" s="398" t="s">
        <v>6871</v>
      </c>
      <c r="C1261" s="365" t="s">
        <v>6131</v>
      </c>
      <c r="D1261" s="366" t="s">
        <v>6126</v>
      </c>
      <c r="E1261" s="394" t="s">
        <v>4139</v>
      </c>
      <c r="F1261" s="394" t="s">
        <v>7230</v>
      </c>
      <c r="G1261" s="394" t="s">
        <v>7233</v>
      </c>
      <c r="H1261" s="394" t="s">
        <v>7232</v>
      </c>
      <c r="I1261" s="466">
        <v>300</v>
      </c>
      <c r="J1261" s="471">
        <v>0.49</v>
      </c>
      <c r="K1261" s="469">
        <v>1</v>
      </c>
      <c r="L1261" s="384">
        <v>2</v>
      </c>
      <c r="M1261" s="385" t="s">
        <v>9146</v>
      </c>
      <c r="N1261" s="382" t="s">
        <v>9783</v>
      </c>
      <c r="O1261" s="386">
        <v>300</v>
      </c>
      <c r="P1261" s="387"/>
      <c r="Q1261" s="387"/>
      <c r="R1261" s="387"/>
      <c r="S1261" s="387"/>
      <c r="T1261" s="387"/>
      <c r="U1261" s="387"/>
      <c r="V1261" s="387"/>
      <c r="W1261" s="387"/>
      <c r="X1261" s="387"/>
      <c r="Y1261" s="387"/>
      <c r="Z1261" s="387"/>
      <c r="AA1261" s="387"/>
      <c r="AB1261" s="387"/>
      <c r="AC1261" s="387"/>
      <c r="AD1261" s="387"/>
    </row>
    <row r="1262" spans="1:30" ht="16.2" thickBot="1" x14ac:dyDescent="0.35">
      <c r="A1262" s="351" t="s">
        <v>75</v>
      </c>
      <c r="B1262" s="398" t="s">
        <v>6871</v>
      </c>
      <c r="C1262" s="365" t="s">
        <v>6131</v>
      </c>
      <c r="D1262" s="366" t="s">
        <v>6126</v>
      </c>
      <c r="E1262" s="394" t="s">
        <v>4139</v>
      </c>
      <c r="F1262" s="394" t="s">
        <v>7230</v>
      </c>
      <c r="G1262" s="394" t="s">
        <v>7233</v>
      </c>
      <c r="H1262" s="394" t="s">
        <v>7232</v>
      </c>
      <c r="I1262" s="466">
        <v>300</v>
      </c>
      <c r="J1262" s="471">
        <v>0.49</v>
      </c>
      <c r="K1262" s="469">
        <v>1</v>
      </c>
      <c r="L1262" s="384">
        <v>2</v>
      </c>
      <c r="M1262" s="385" t="s">
        <v>9147</v>
      </c>
      <c r="N1262" s="382" t="s">
        <v>9783</v>
      </c>
      <c r="O1262" s="386">
        <v>300</v>
      </c>
      <c r="P1262" s="387"/>
      <c r="Q1262" s="387"/>
      <c r="R1262" s="387"/>
      <c r="S1262" s="387"/>
      <c r="T1262" s="387"/>
      <c r="U1262" s="387"/>
      <c r="V1262" s="387"/>
      <c r="W1262" s="387"/>
      <c r="X1262" s="387"/>
      <c r="Y1262" s="387"/>
      <c r="Z1262" s="387"/>
      <c r="AA1262" s="387"/>
      <c r="AB1262" s="387"/>
      <c r="AC1262" s="387"/>
      <c r="AD1262" s="387"/>
    </row>
    <row r="1263" spans="1:30" ht="31.8" thickBot="1" x14ac:dyDescent="0.35">
      <c r="A1263" s="351" t="s">
        <v>75</v>
      </c>
      <c r="B1263" s="398" t="s">
        <v>6871</v>
      </c>
      <c r="C1263" s="365" t="s">
        <v>6131</v>
      </c>
      <c r="D1263" s="366" t="s">
        <v>6126</v>
      </c>
      <c r="E1263" s="394" t="s">
        <v>4139</v>
      </c>
      <c r="F1263" s="394" t="s">
        <v>9777</v>
      </c>
      <c r="G1263" s="394" t="s">
        <v>7234</v>
      </c>
      <c r="H1263" s="394" t="s">
        <v>7232</v>
      </c>
      <c r="I1263" s="467">
        <v>1</v>
      </c>
      <c r="J1263" s="471">
        <v>1.49</v>
      </c>
      <c r="K1263" s="469">
        <v>1</v>
      </c>
      <c r="L1263" s="384">
        <v>2</v>
      </c>
      <c r="M1263" s="385" t="s">
        <v>140</v>
      </c>
      <c r="N1263" s="382" t="s">
        <v>9806</v>
      </c>
      <c r="O1263" s="383">
        <v>1</v>
      </c>
      <c r="P1263" s="387"/>
      <c r="Q1263" s="387"/>
      <c r="R1263" s="387"/>
      <c r="S1263" s="387"/>
      <c r="T1263" s="387"/>
      <c r="U1263" s="387"/>
      <c r="V1263" s="387"/>
      <c r="W1263" s="387"/>
      <c r="X1263" s="387"/>
      <c r="Y1263" s="387"/>
      <c r="Z1263" s="387"/>
      <c r="AA1263" s="387"/>
      <c r="AB1263" s="387"/>
      <c r="AC1263" s="387"/>
      <c r="AD1263" s="387"/>
    </row>
    <row r="1264" spans="1:30" ht="16.2" thickBot="1" x14ac:dyDescent="0.35">
      <c r="A1264" s="351" t="s">
        <v>614</v>
      </c>
      <c r="B1264" s="408" t="s">
        <v>1134</v>
      </c>
      <c r="C1264" s="365" t="s">
        <v>6131</v>
      </c>
      <c r="D1264" s="366" t="s">
        <v>6126</v>
      </c>
      <c r="E1264" s="394" t="s">
        <v>4139</v>
      </c>
      <c r="F1264" s="394" t="s">
        <v>7230</v>
      </c>
      <c r="G1264" s="394" t="s">
        <v>7233</v>
      </c>
      <c r="H1264" s="394" t="s">
        <v>7232</v>
      </c>
      <c r="I1264" s="466">
        <v>700</v>
      </c>
      <c r="J1264" s="471">
        <v>0.99</v>
      </c>
      <c r="K1264" s="469">
        <v>2</v>
      </c>
      <c r="L1264" s="384">
        <v>2</v>
      </c>
      <c r="M1264" s="385" t="s">
        <v>9148</v>
      </c>
      <c r="N1264" s="382" t="s">
        <v>9801</v>
      </c>
      <c r="O1264" s="383">
        <v>1.4</v>
      </c>
      <c r="P1264" s="387"/>
      <c r="Q1264" s="387"/>
      <c r="R1264" s="387"/>
      <c r="S1264" s="387"/>
      <c r="T1264" s="387"/>
      <c r="U1264" s="387"/>
      <c r="V1264" s="387"/>
      <c r="W1264" s="387"/>
      <c r="X1264" s="387"/>
      <c r="Y1264" s="387"/>
      <c r="Z1264" s="387"/>
      <c r="AA1264" s="387"/>
      <c r="AB1264" s="387"/>
      <c r="AC1264" s="387"/>
      <c r="AD1264" s="387"/>
    </row>
    <row r="1265" spans="1:30" ht="16.2" thickBot="1" x14ac:dyDescent="0.35">
      <c r="A1265" s="351" t="s">
        <v>614</v>
      </c>
      <c r="B1265" s="408" t="s">
        <v>1134</v>
      </c>
      <c r="C1265" s="365" t="s">
        <v>6131</v>
      </c>
      <c r="D1265" s="366" t="s">
        <v>6126</v>
      </c>
      <c r="E1265" s="394" t="s">
        <v>4139</v>
      </c>
      <c r="F1265" s="394" t="s">
        <v>7230</v>
      </c>
      <c r="G1265" s="394" t="s">
        <v>7234</v>
      </c>
      <c r="H1265" s="394" t="s">
        <v>7232</v>
      </c>
      <c r="I1265" s="466">
        <v>700</v>
      </c>
      <c r="J1265" s="471">
        <v>0.99</v>
      </c>
      <c r="K1265" s="469">
        <v>1</v>
      </c>
      <c r="L1265" s="384">
        <v>2</v>
      </c>
      <c r="M1265" s="385" t="s">
        <v>9651</v>
      </c>
      <c r="N1265" s="382" t="s">
        <v>9798</v>
      </c>
      <c r="O1265" s="386">
        <v>700</v>
      </c>
      <c r="P1265" s="387"/>
      <c r="Q1265" s="387"/>
      <c r="R1265" s="387"/>
      <c r="S1265" s="387"/>
      <c r="T1265" s="387"/>
      <c r="U1265" s="387"/>
      <c r="V1265" s="387"/>
      <c r="W1265" s="387"/>
      <c r="X1265" s="387"/>
      <c r="Y1265" s="387"/>
      <c r="Z1265" s="387"/>
      <c r="AA1265" s="387"/>
      <c r="AB1265" s="387"/>
      <c r="AC1265" s="387"/>
      <c r="AD1265" s="387"/>
    </row>
    <row r="1266" spans="1:30" ht="16.2" thickBot="1" x14ac:dyDescent="0.35">
      <c r="A1266" s="351" t="s">
        <v>9149</v>
      </c>
      <c r="B1266" s="408" t="s">
        <v>1134</v>
      </c>
      <c r="C1266" s="365" t="s">
        <v>6131</v>
      </c>
      <c r="D1266" s="366" t="s">
        <v>6126</v>
      </c>
      <c r="E1266" s="394" t="s">
        <v>4139</v>
      </c>
      <c r="F1266" s="394" t="s">
        <v>9544</v>
      </c>
      <c r="G1266" s="394" t="s">
        <v>7234</v>
      </c>
      <c r="H1266" s="394" t="s">
        <v>7232</v>
      </c>
      <c r="I1266" s="466">
        <v>300</v>
      </c>
      <c r="J1266" s="471">
        <v>0.49</v>
      </c>
      <c r="K1266" s="469">
        <v>1</v>
      </c>
      <c r="L1266" s="384">
        <v>2</v>
      </c>
      <c r="M1266" s="385" t="s">
        <v>9150</v>
      </c>
      <c r="N1266" s="382" t="s">
        <v>9783</v>
      </c>
      <c r="O1266" s="386">
        <v>300</v>
      </c>
      <c r="P1266" s="387"/>
      <c r="Q1266" s="387"/>
      <c r="R1266" s="387"/>
      <c r="S1266" s="387"/>
      <c r="T1266" s="387"/>
      <c r="U1266" s="387"/>
      <c r="V1266" s="387"/>
      <c r="W1266" s="387"/>
      <c r="X1266" s="387"/>
      <c r="Y1266" s="387"/>
      <c r="Z1266" s="387"/>
      <c r="AA1266" s="387"/>
      <c r="AB1266" s="387"/>
      <c r="AC1266" s="387"/>
      <c r="AD1266" s="387"/>
    </row>
    <row r="1267" spans="1:30" ht="16.2" thickBot="1" x14ac:dyDescent="0.35">
      <c r="A1267" s="351" t="s">
        <v>9149</v>
      </c>
      <c r="B1267" s="408" t="s">
        <v>1134</v>
      </c>
      <c r="C1267" s="365" t="s">
        <v>6131</v>
      </c>
      <c r="D1267" s="366" t="s">
        <v>6126</v>
      </c>
      <c r="E1267" s="394" t="s">
        <v>4139</v>
      </c>
      <c r="F1267" s="394" t="s">
        <v>7230</v>
      </c>
      <c r="G1267" s="394" t="s">
        <v>7233</v>
      </c>
      <c r="H1267" s="394" t="s">
        <v>7232</v>
      </c>
      <c r="I1267" s="466">
        <v>300</v>
      </c>
      <c r="J1267" s="471">
        <v>0.49</v>
      </c>
      <c r="K1267" s="469">
        <v>1</v>
      </c>
      <c r="L1267" s="384">
        <v>2</v>
      </c>
      <c r="M1267" s="385" t="s">
        <v>9151</v>
      </c>
      <c r="N1267" s="382" t="s">
        <v>9783</v>
      </c>
      <c r="O1267" s="386">
        <v>300</v>
      </c>
      <c r="P1267" s="387"/>
      <c r="Q1267" s="387"/>
      <c r="R1267" s="387"/>
      <c r="S1267" s="387"/>
      <c r="T1267" s="387"/>
      <c r="U1267" s="387"/>
      <c r="V1267" s="387"/>
      <c r="W1267" s="387"/>
      <c r="X1267" s="387"/>
      <c r="Y1267" s="387"/>
      <c r="Z1267" s="387"/>
      <c r="AA1267" s="387"/>
      <c r="AB1267" s="387"/>
      <c r="AC1267" s="387"/>
      <c r="AD1267" s="387"/>
    </row>
    <row r="1268" spans="1:30" ht="16.2" thickBot="1" x14ac:dyDescent="0.35">
      <c r="A1268" s="351" t="s">
        <v>9149</v>
      </c>
      <c r="B1268" s="408" t="s">
        <v>1134</v>
      </c>
      <c r="C1268" s="365" t="s">
        <v>6131</v>
      </c>
      <c r="D1268" s="366" t="s">
        <v>6126</v>
      </c>
      <c r="E1268" s="394" t="s">
        <v>4139</v>
      </c>
      <c r="F1268" s="394" t="s">
        <v>7230</v>
      </c>
      <c r="G1268" s="394" t="s">
        <v>7234</v>
      </c>
      <c r="H1268" s="394" t="s">
        <v>7232</v>
      </c>
      <c r="I1268" s="466">
        <v>300</v>
      </c>
      <c r="J1268" s="471">
        <v>0.49</v>
      </c>
      <c r="K1268" s="469">
        <v>1</v>
      </c>
      <c r="L1268" s="384">
        <v>2</v>
      </c>
      <c r="M1268" s="385" t="s">
        <v>9151</v>
      </c>
      <c r="N1268" s="382" t="s">
        <v>9783</v>
      </c>
      <c r="O1268" s="386">
        <v>300</v>
      </c>
      <c r="P1268" s="387"/>
      <c r="Q1268" s="387"/>
      <c r="R1268" s="387"/>
      <c r="S1268" s="387"/>
      <c r="T1268" s="387"/>
      <c r="U1268" s="387"/>
      <c r="V1268" s="387"/>
      <c r="W1268" s="387"/>
      <c r="X1268" s="387"/>
      <c r="Y1268" s="387"/>
      <c r="Z1268" s="387"/>
      <c r="AA1268" s="387"/>
      <c r="AB1268" s="387"/>
      <c r="AC1268" s="387"/>
      <c r="AD1268" s="387"/>
    </row>
    <row r="1269" spans="1:30" ht="31.8" thickBot="1" x14ac:dyDescent="0.35">
      <c r="A1269" s="351" t="s">
        <v>9849</v>
      </c>
      <c r="B1269" s="420" t="s">
        <v>6063</v>
      </c>
      <c r="C1269" s="365" t="s">
        <v>6131</v>
      </c>
      <c r="D1269" s="366" t="s">
        <v>6126</v>
      </c>
      <c r="E1269" s="394" t="s">
        <v>4139</v>
      </c>
      <c r="F1269" s="394" t="s">
        <v>9777</v>
      </c>
      <c r="G1269" s="394" t="s">
        <v>7239</v>
      </c>
      <c r="H1269" s="394" t="s">
        <v>7232</v>
      </c>
      <c r="I1269" s="467">
        <v>1.4</v>
      </c>
      <c r="J1269" s="471">
        <v>1.99</v>
      </c>
      <c r="K1269" s="469">
        <v>1</v>
      </c>
      <c r="L1269" s="384">
        <v>2</v>
      </c>
      <c r="M1269" s="385" t="s">
        <v>9153</v>
      </c>
      <c r="N1269" s="382" t="s">
        <v>9789</v>
      </c>
      <c r="O1269" s="383">
        <v>1.4</v>
      </c>
      <c r="P1269" s="387"/>
      <c r="Q1269" s="387"/>
      <c r="R1269" s="387"/>
      <c r="S1269" s="387"/>
      <c r="T1269" s="387"/>
      <c r="U1269" s="387"/>
      <c r="V1269" s="387"/>
      <c r="W1269" s="387"/>
      <c r="X1269" s="387"/>
      <c r="Y1269" s="387"/>
      <c r="Z1269" s="387"/>
      <c r="AA1269" s="387"/>
      <c r="AB1269" s="387"/>
      <c r="AC1269" s="387"/>
      <c r="AD1269" s="387"/>
    </row>
    <row r="1270" spans="1:30" ht="16.2" thickBot="1" x14ac:dyDescent="0.35">
      <c r="A1270" s="351" t="s">
        <v>9154</v>
      </c>
      <c r="B1270" s="410" t="s">
        <v>6055</v>
      </c>
      <c r="C1270" s="365" t="s">
        <v>6131</v>
      </c>
      <c r="D1270" s="366" t="s">
        <v>6126</v>
      </c>
      <c r="E1270" s="394" t="s">
        <v>4139</v>
      </c>
      <c r="F1270" s="394" t="s">
        <v>7230</v>
      </c>
      <c r="G1270" s="394" t="s">
        <v>7233</v>
      </c>
      <c r="H1270" s="394" t="s">
        <v>7232</v>
      </c>
      <c r="I1270" s="466">
        <v>700</v>
      </c>
      <c r="J1270" s="471">
        <v>0.99</v>
      </c>
      <c r="K1270" s="469">
        <v>2</v>
      </c>
      <c r="L1270" s="384">
        <v>2</v>
      </c>
      <c r="M1270" s="385" t="s">
        <v>9155</v>
      </c>
      <c r="N1270" s="382" t="s">
        <v>9801</v>
      </c>
      <c r="O1270" s="383">
        <v>1.4</v>
      </c>
      <c r="P1270" s="387"/>
      <c r="Q1270" s="387"/>
      <c r="R1270" s="387"/>
      <c r="S1270" s="387"/>
      <c r="T1270" s="387"/>
      <c r="U1270" s="387"/>
      <c r="V1270" s="387"/>
      <c r="W1270" s="387"/>
      <c r="X1270" s="387"/>
      <c r="Y1270" s="387"/>
      <c r="Z1270" s="387"/>
      <c r="AA1270" s="387"/>
      <c r="AB1270" s="387"/>
      <c r="AC1270" s="387"/>
      <c r="AD1270" s="387"/>
    </row>
    <row r="1271" spans="1:30" ht="16.2" thickBot="1" x14ac:dyDescent="0.35">
      <c r="A1271" s="351" t="s">
        <v>9156</v>
      </c>
      <c r="B1271" s="410" t="s">
        <v>6055</v>
      </c>
      <c r="C1271" s="365" t="s">
        <v>6131</v>
      </c>
      <c r="D1271" s="366" t="s">
        <v>6126</v>
      </c>
      <c r="E1271" s="394" t="s">
        <v>4139</v>
      </c>
      <c r="F1271" s="394" t="s">
        <v>7230</v>
      </c>
      <c r="G1271" s="394" t="s">
        <v>7233</v>
      </c>
      <c r="H1271" s="394" t="s">
        <v>7232</v>
      </c>
      <c r="I1271" s="466">
        <v>300</v>
      </c>
      <c r="J1271" s="471">
        <v>0.49</v>
      </c>
      <c r="K1271" s="469">
        <v>4</v>
      </c>
      <c r="L1271" s="384">
        <v>2</v>
      </c>
      <c r="M1271" s="385" t="s">
        <v>9157</v>
      </c>
      <c r="N1271" s="382" t="s">
        <v>9787</v>
      </c>
      <c r="O1271" s="383">
        <v>1.2</v>
      </c>
      <c r="P1271" s="387"/>
      <c r="Q1271" s="387"/>
      <c r="R1271" s="387"/>
      <c r="S1271" s="387"/>
      <c r="T1271" s="387"/>
      <c r="U1271" s="387"/>
      <c r="V1271" s="387"/>
      <c r="W1271" s="387"/>
      <c r="X1271" s="387"/>
      <c r="Y1271" s="387"/>
      <c r="Z1271" s="387"/>
      <c r="AA1271" s="387"/>
      <c r="AB1271" s="387"/>
      <c r="AC1271" s="387"/>
      <c r="AD1271" s="387"/>
    </row>
    <row r="1272" spans="1:30" ht="16.2" thickBot="1" x14ac:dyDescent="0.35">
      <c r="A1272" s="351" t="s">
        <v>9158</v>
      </c>
      <c r="B1272" s="421" t="s">
        <v>6099</v>
      </c>
      <c r="C1272" s="365" t="s">
        <v>6131</v>
      </c>
      <c r="D1272" s="366" t="s">
        <v>6126</v>
      </c>
      <c r="E1272" s="394" t="s">
        <v>4139</v>
      </c>
      <c r="F1272" s="394" t="s">
        <v>7230</v>
      </c>
      <c r="G1272" s="394" t="s">
        <v>7233</v>
      </c>
      <c r="H1272" s="394" t="s">
        <v>7232</v>
      </c>
      <c r="I1272" s="466">
        <v>300</v>
      </c>
      <c r="J1272" s="471">
        <v>0.49</v>
      </c>
      <c r="K1272" s="469">
        <v>4</v>
      </c>
      <c r="L1272" s="384">
        <v>2</v>
      </c>
      <c r="M1272" s="385" t="s">
        <v>9159</v>
      </c>
      <c r="N1272" s="382" t="s">
        <v>9787</v>
      </c>
      <c r="O1272" s="383">
        <v>1.2</v>
      </c>
      <c r="P1272" s="387"/>
      <c r="Q1272" s="387"/>
      <c r="R1272" s="387"/>
      <c r="S1272" s="387"/>
      <c r="T1272" s="387"/>
      <c r="U1272" s="387"/>
      <c r="V1272" s="387"/>
      <c r="W1272" s="387"/>
      <c r="X1272" s="387"/>
      <c r="Y1272" s="387"/>
      <c r="Z1272" s="387"/>
      <c r="AA1272" s="387"/>
      <c r="AB1272" s="387"/>
      <c r="AC1272" s="387"/>
      <c r="AD1272" s="387"/>
    </row>
    <row r="1273" spans="1:30" ht="16.2" thickBot="1" x14ac:dyDescent="0.35">
      <c r="A1273" s="351" t="s">
        <v>9158</v>
      </c>
      <c r="B1273" s="421" t="s">
        <v>6099</v>
      </c>
      <c r="C1273" s="365" t="s">
        <v>6131</v>
      </c>
      <c r="D1273" s="366" t="s">
        <v>6126</v>
      </c>
      <c r="E1273" s="394" t="s">
        <v>4139</v>
      </c>
      <c r="F1273" s="394" t="s">
        <v>7230</v>
      </c>
      <c r="G1273" s="394" t="s">
        <v>7234</v>
      </c>
      <c r="H1273" s="394" t="s">
        <v>7232</v>
      </c>
      <c r="I1273" s="466">
        <v>300</v>
      </c>
      <c r="J1273" s="471">
        <v>0.49</v>
      </c>
      <c r="K1273" s="469">
        <v>1</v>
      </c>
      <c r="L1273" s="384">
        <v>2</v>
      </c>
      <c r="M1273" s="385" t="s">
        <v>9159</v>
      </c>
      <c r="N1273" s="382" t="s">
        <v>9783</v>
      </c>
      <c r="O1273" s="386">
        <v>300</v>
      </c>
      <c r="P1273" s="387"/>
      <c r="Q1273" s="387"/>
      <c r="R1273" s="387"/>
      <c r="S1273" s="387"/>
      <c r="T1273" s="387"/>
      <c r="U1273" s="387"/>
      <c r="V1273" s="387"/>
      <c r="W1273" s="387"/>
      <c r="X1273" s="387"/>
      <c r="Y1273" s="387"/>
      <c r="Z1273" s="387"/>
      <c r="AA1273" s="387"/>
      <c r="AB1273" s="387"/>
      <c r="AC1273" s="387"/>
      <c r="AD1273" s="387"/>
    </row>
    <row r="1274" spans="1:30" ht="16.2" thickBot="1" x14ac:dyDescent="0.35">
      <c r="A1274" s="351" t="s">
        <v>9160</v>
      </c>
      <c r="B1274" s="421" t="s">
        <v>7111</v>
      </c>
      <c r="C1274" s="365" t="s">
        <v>6131</v>
      </c>
      <c r="D1274" s="366" t="s">
        <v>6126</v>
      </c>
      <c r="E1274" s="394" t="s">
        <v>4139</v>
      </c>
      <c r="F1274" s="394" t="s">
        <v>7230</v>
      </c>
      <c r="G1274" s="394" t="s">
        <v>7233</v>
      </c>
      <c r="H1274" s="394" t="s">
        <v>7232</v>
      </c>
      <c r="I1274" s="466">
        <v>300</v>
      </c>
      <c r="J1274" s="471">
        <v>0.49</v>
      </c>
      <c r="K1274" s="469">
        <v>1</v>
      </c>
      <c r="L1274" s="384">
        <v>2</v>
      </c>
      <c r="M1274" s="385" t="s">
        <v>9161</v>
      </c>
      <c r="N1274" s="382" t="s">
        <v>9783</v>
      </c>
      <c r="O1274" s="386">
        <v>300</v>
      </c>
      <c r="P1274" s="387"/>
      <c r="Q1274" s="387"/>
      <c r="R1274" s="387"/>
      <c r="S1274" s="387"/>
      <c r="T1274" s="387"/>
      <c r="U1274" s="387"/>
      <c r="V1274" s="387"/>
      <c r="W1274" s="387"/>
      <c r="X1274" s="387"/>
      <c r="Y1274" s="387"/>
      <c r="Z1274" s="387"/>
      <c r="AA1274" s="387"/>
      <c r="AB1274" s="387"/>
      <c r="AC1274" s="387"/>
      <c r="AD1274" s="387"/>
    </row>
    <row r="1275" spans="1:30" ht="16.2" thickBot="1" x14ac:dyDescent="0.35">
      <c r="A1275" s="351" t="s">
        <v>9160</v>
      </c>
      <c r="B1275" s="421" t="s">
        <v>7111</v>
      </c>
      <c r="C1275" s="365" t="s">
        <v>6131</v>
      </c>
      <c r="D1275" s="366" t="s">
        <v>6126</v>
      </c>
      <c r="E1275" s="394" t="s">
        <v>4139</v>
      </c>
      <c r="F1275" s="394" t="s">
        <v>9544</v>
      </c>
      <c r="G1275" s="394" t="s">
        <v>7233</v>
      </c>
      <c r="H1275" s="394" t="s">
        <v>7232</v>
      </c>
      <c r="I1275" s="467">
        <v>1.4</v>
      </c>
      <c r="J1275" s="471">
        <v>1.49</v>
      </c>
      <c r="K1275" s="469">
        <v>1</v>
      </c>
      <c r="L1275" s="384">
        <v>2</v>
      </c>
      <c r="M1275" s="385" t="s">
        <v>9162</v>
      </c>
      <c r="N1275" s="382" t="s">
        <v>9789</v>
      </c>
      <c r="O1275" s="383">
        <v>1.4</v>
      </c>
      <c r="P1275" s="387"/>
      <c r="Q1275" s="387"/>
      <c r="R1275" s="387"/>
      <c r="S1275" s="387"/>
      <c r="T1275" s="387"/>
      <c r="U1275" s="387"/>
      <c r="V1275" s="387"/>
      <c r="W1275" s="387"/>
      <c r="X1275" s="387"/>
      <c r="Y1275" s="387"/>
      <c r="Z1275" s="387"/>
      <c r="AA1275" s="387"/>
      <c r="AB1275" s="387"/>
      <c r="AC1275" s="387"/>
      <c r="AD1275" s="387"/>
    </row>
    <row r="1276" spans="1:30" ht="16.2" thickBot="1" x14ac:dyDescent="0.35">
      <c r="A1276" s="351" t="s">
        <v>3362</v>
      </c>
      <c r="B1276" s="411" t="s">
        <v>6087</v>
      </c>
      <c r="C1276" s="365" t="s">
        <v>6131</v>
      </c>
      <c r="D1276" s="366" t="s">
        <v>6126</v>
      </c>
      <c r="E1276" s="394" t="s">
        <v>4139</v>
      </c>
      <c r="F1276" s="394" t="s">
        <v>7230</v>
      </c>
      <c r="G1276" s="394" t="s">
        <v>7234</v>
      </c>
      <c r="H1276" s="394" t="s">
        <v>7232</v>
      </c>
      <c r="I1276" s="466">
        <v>300</v>
      </c>
      <c r="J1276" s="471">
        <v>0.49</v>
      </c>
      <c r="K1276" s="469">
        <v>2</v>
      </c>
      <c r="L1276" s="384">
        <v>2</v>
      </c>
      <c r="M1276" s="385" t="s">
        <v>9163</v>
      </c>
      <c r="N1276" s="382" t="s">
        <v>9790</v>
      </c>
      <c r="O1276" s="386">
        <v>600</v>
      </c>
      <c r="P1276" s="387"/>
      <c r="Q1276" s="387"/>
      <c r="R1276" s="387"/>
      <c r="S1276" s="387"/>
      <c r="T1276" s="387"/>
      <c r="U1276" s="387"/>
      <c r="V1276" s="387"/>
      <c r="W1276" s="387"/>
      <c r="X1276" s="387"/>
      <c r="Y1276" s="387"/>
      <c r="Z1276" s="387"/>
      <c r="AA1276" s="387"/>
      <c r="AB1276" s="387"/>
      <c r="AC1276" s="387"/>
      <c r="AD1276" s="387"/>
    </row>
    <row r="1277" spans="1:30" ht="16.2" thickBot="1" x14ac:dyDescent="0.35">
      <c r="A1277" s="351" t="s">
        <v>9164</v>
      </c>
      <c r="B1277" s="411" t="s">
        <v>6087</v>
      </c>
      <c r="C1277" s="365" t="s">
        <v>6131</v>
      </c>
      <c r="D1277" s="366" t="s">
        <v>6126</v>
      </c>
      <c r="E1277" s="394" t="s">
        <v>4139</v>
      </c>
      <c r="F1277" s="394" t="s">
        <v>7230</v>
      </c>
      <c r="G1277" s="394" t="s">
        <v>7233</v>
      </c>
      <c r="H1277" s="394" t="s">
        <v>7232</v>
      </c>
      <c r="I1277" s="466">
        <v>300</v>
      </c>
      <c r="J1277" s="471">
        <v>0.49</v>
      </c>
      <c r="K1277" s="469">
        <v>1</v>
      </c>
      <c r="L1277" s="384">
        <v>2</v>
      </c>
      <c r="M1277" s="385" t="s">
        <v>9165</v>
      </c>
      <c r="N1277" s="382" t="s">
        <v>9783</v>
      </c>
      <c r="O1277" s="386">
        <v>300</v>
      </c>
      <c r="P1277" s="387"/>
      <c r="Q1277" s="387"/>
      <c r="R1277" s="387"/>
      <c r="S1277" s="387"/>
      <c r="T1277" s="387"/>
      <c r="U1277" s="387"/>
      <c r="V1277" s="387"/>
      <c r="W1277" s="387"/>
      <c r="X1277" s="387"/>
      <c r="Y1277" s="387"/>
      <c r="Z1277" s="387"/>
      <c r="AA1277" s="387"/>
      <c r="AB1277" s="387"/>
      <c r="AC1277" s="387"/>
      <c r="AD1277" s="387"/>
    </row>
    <row r="1278" spans="1:30" ht="16.2" thickBot="1" x14ac:dyDescent="0.35">
      <c r="A1278" s="351" t="s">
        <v>9166</v>
      </c>
      <c r="B1278" s="411" t="s">
        <v>6087</v>
      </c>
      <c r="C1278" s="365" t="s">
        <v>6131</v>
      </c>
      <c r="D1278" s="366" t="s">
        <v>6126</v>
      </c>
      <c r="E1278" s="394" t="s">
        <v>4139</v>
      </c>
      <c r="F1278" s="394" t="s">
        <v>7235</v>
      </c>
      <c r="G1278" s="394" t="s">
        <v>7234</v>
      </c>
      <c r="H1278" s="394" t="s">
        <v>7232</v>
      </c>
      <c r="I1278" s="467">
        <v>2.1</v>
      </c>
      <c r="J1278" s="471">
        <v>1.99</v>
      </c>
      <c r="K1278" s="469">
        <v>1</v>
      </c>
      <c r="L1278" s="384">
        <v>2</v>
      </c>
      <c r="M1278" s="385" t="s">
        <v>9167</v>
      </c>
      <c r="N1278" s="382" t="s">
        <v>9788</v>
      </c>
      <c r="O1278" s="383">
        <v>2.1</v>
      </c>
      <c r="P1278" s="387"/>
      <c r="Q1278" s="387"/>
      <c r="R1278" s="387"/>
      <c r="S1278" s="387"/>
      <c r="T1278" s="387"/>
      <c r="U1278" s="387"/>
      <c r="V1278" s="387"/>
      <c r="W1278" s="387"/>
      <c r="X1278" s="387"/>
      <c r="Y1278" s="387"/>
      <c r="Z1278" s="387"/>
      <c r="AA1278" s="387"/>
      <c r="AB1278" s="387"/>
      <c r="AC1278" s="387"/>
      <c r="AD1278" s="387"/>
    </row>
    <row r="1279" spans="1:30" ht="16.2" thickBot="1" x14ac:dyDescent="0.35">
      <c r="A1279" s="351" t="s">
        <v>3971</v>
      </c>
      <c r="B1279" s="403" t="s">
        <v>6877</v>
      </c>
      <c r="C1279" s="365" t="s">
        <v>6131</v>
      </c>
      <c r="D1279" s="366" t="s">
        <v>6126</v>
      </c>
      <c r="E1279" s="394" t="s">
        <v>4139</v>
      </c>
      <c r="F1279" s="394" t="s">
        <v>7230</v>
      </c>
      <c r="G1279" s="394" t="s">
        <v>7233</v>
      </c>
      <c r="H1279" s="394" t="s">
        <v>7232</v>
      </c>
      <c r="I1279" s="466">
        <v>900</v>
      </c>
      <c r="J1279" s="471">
        <v>1.49</v>
      </c>
      <c r="K1279" s="469">
        <v>1</v>
      </c>
      <c r="L1279" s="384">
        <v>2</v>
      </c>
      <c r="M1279" s="385" t="s">
        <v>9169</v>
      </c>
      <c r="N1279" s="382" t="s">
        <v>9812</v>
      </c>
      <c r="O1279" s="386">
        <v>900</v>
      </c>
      <c r="P1279" s="387"/>
      <c r="Q1279" s="387"/>
      <c r="R1279" s="387"/>
      <c r="S1279" s="387"/>
      <c r="T1279" s="387"/>
      <c r="U1279" s="387"/>
      <c r="V1279" s="387"/>
      <c r="W1279" s="387"/>
      <c r="X1279" s="387"/>
      <c r="Y1279" s="387"/>
      <c r="Z1279" s="387"/>
      <c r="AA1279" s="387"/>
      <c r="AB1279" s="387"/>
      <c r="AC1279" s="387"/>
      <c r="AD1279" s="387"/>
    </row>
    <row r="1280" spans="1:30" ht="16.2" thickBot="1" x14ac:dyDescent="0.35">
      <c r="A1280" s="351" t="s">
        <v>3971</v>
      </c>
      <c r="B1280" s="403" t="s">
        <v>6877</v>
      </c>
      <c r="C1280" s="365" t="s">
        <v>6131</v>
      </c>
      <c r="D1280" s="366" t="s">
        <v>6126</v>
      </c>
      <c r="E1280" s="394" t="s">
        <v>4139</v>
      </c>
      <c r="F1280" s="394" t="s">
        <v>7230</v>
      </c>
      <c r="G1280" s="394" t="s">
        <v>7234</v>
      </c>
      <c r="H1280" s="394" t="s">
        <v>7232</v>
      </c>
      <c r="I1280" s="466">
        <v>900</v>
      </c>
      <c r="J1280" s="471">
        <v>1.49</v>
      </c>
      <c r="K1280" s="469">
        <v>1</v>
      </c>
      <c r="L1280" s="384">
        <v>2</v>
      </c>
      <c r="M1280" s="385" t="s">
        <v>9169</v>
      </c>
      <c r="N1280" s="382" t="s">
        <v>9812</v>
      </c>
      <c r="O1280" s="386">
        <v>900</v>
      </c>
      <c r="P1280" s="387"/>
      <c r="Q1280" s="387"/>
      <c r="R1280" s="387"/>
      <c r="S1280" s="387"/>
      <c r="T1280" s="387"/>
      <c r="U1280" s="387"/>
      <c r="V1280" s="387"/>
      <c r="W1280" s="387"/>
      <c r="X1280" s="387"/>
      <c r="Y1280" s="387"/>
      <c r="Z1280" s="387"/>
      <c r="AA1280" s="387"/>
      <c r="AB1280" s="387"/>
      <c r="AC1280" s="387"/>
      <c r="AD1280" s="387"/>
    </row>
    <row r="1281" spans="1:30" ht="16.2" thickBot="1" x14ac:dyDescent="0.35">
      <c r="A1281" s="351" t="s">
        <v>9170</v>
      </c>
      <c r="B1281" s="403" t="s">
        <v>6880</v>
      </c>
      <c r="C1281" s="365" t="s">
        <v>6131</v>
      </c>
      <c r="D1281" s="366" t="s">
        <v>6126</v>
      </c>
      <c r="E1281" s="394" t="s">
        <v>4139</v>
      </c>
      <c r="F1281" s="394" t="s">
        <v>7230</v>
      </c>
      <c r="G1281" s="394" t="s">
        <v>7233</v>
      </c>
      <c r="H1281" s="394" t="s">
        <v>7232</v>
      </c>
      <c r="I1281" s="466">
        <v>300</v>
      </c>
      <c r="J1281" s="471">
        <v>0.49</v>
      </c>
      <c r="K1281" s="469">
        <v>1</v>
      </c>
      <c r="L1281" s="384">
        <v>2</v>
      </c>
      <c r="M1281" s="385" t="s">
        <v>9171</v>
      </c>
      <c r="N1281" s="382" t="s">
        <v>9783</v>
      </c>
      <c r="O1281" s="386">
        <v>300</v>
      </c>
      <c r="P1281" s="387"/>
      <c r="Q1281" s="387"/>
      <c r="R1281" s="387"/>
      <c r="S1281" s="387"/>
      <c r="T1281" s="387"/>
      <c r="U1281" s="387"/>
      <c r="V1281" s="387"/>
      <c r="W1281" s="387"/>
      <c r="X1281" s="387"/>
      <c r="Y1281" s="387"/>
      <c r="Z1281" s="387"/>
      <c r="AA1281" s="387"/>
      <c r="AB1281" s="387"/>
      <c r="AC1281" s="387"/>
      <c r="AD1281" s="387"/>
    </row>
    <row r="1282" spans="1:30" ht="16.2" thickBot="1" x14ac:dyDescent="0.35">
      <c r="A1282" s="351" t="s">
        <v>9172</v>
      </c>
      <c r="B1282" s="404" t="s">
        <v>6073</v>
      </c>
      <c r="C1282" s="365" t="s">
        <v>6131</v>
      </c>
      <c r="D1282" s="366" t="s">
        <v>6126</v>
      </c>
      <c r="E1282" s="394" t="s">
        <v>4139</v>
      </c>
      <c r="F1282" s="394" t="s">
        <v>7230</v>
      </c>
      <c r="G1282" s="394" t="s">
        <v>7233</v>
      </c>
      <c r="H1282" s="394" t="s">
        <v>7232</v>
      </c>
      <c r="I1282" s="466">
        <v>300</v>
      </c>
      <c r="J1282" s="471">
        <v>0.49</v>
      </c>
      <c r="K1282" s="469">
        <v>1</v>
      </c>
      <c r="L1282" s="384">
        <v>2</v>
      </c>
      <c r="M1282" s="385" t="s">
        <v>9173</v>
      </c>
      <c r="N1282" s="382" t="s">
        <v>9783</v>
      </c>
      <c r="O1282" s="386">
        <v>300</v>
      </c>
      <c r="P1282" s="387"/>
      <c r="Q1282" s="387"/>
      <c r="R1282" s="387"/>
      <c r="S1282" s="387"/>
      <c r="T1282" s="387"/>
      <c r="U1282" s="387"/>
      <c r="V1282" s="387"/>
      <c r="W1282" s="387"/>
      <c r="X1282" s="387"/>
      <c r="Y1282" s="387"/>
      <c r="Z1282" s="387"/>
      <c r="AA1282" s="387"/>
      <c r="AB1282" s="387"/>
      <c r="AC1282" s="387"/>
      <c r="AD1282" s="387"/>
    </row>
    <row r="1283" spans="1:30" ht="16.2" thickBot="1" x14ac:dyDescent="0.35">
      <c r="A1283" s="351" t="s">
        <v>9174</v>
      </c>
      <c r="B1283" s="404" t="s">
        <v>6073</v>
      </c>
      <c r="C1283" s="365" t="s">
        <v>6131</v>
      </c>
      <c r="D1283" s="366" t="s">
        <v>6126</v>
      </c>
      <c r="E1283" s="394" t="s">
        <v>4139</v>
      </c>
      <c r="F1283" s="394" t="s">
        <v>7230</v>
      </c>
      <c r="G1283" s="394" t="s">
        <v>7233</v>
      </c>
      <c r="H1283" s="394" t="s">
        <v>7232</v>
      </c>
      <c r="I1283" s="466">
        <v>300</v>
      </c>
      <c r="J1283" s="471">
        <v>0.49</v>
      </c>
      <c r="K1283" s="469">
        <v>1</v>
      </c>
      <c r="L1283" s="384">
        <v>2</v>
      </c>
      <c r="M1283" s="385" t="s">
        <v>9175</v>
      </c>
      <c r="N1283" s="382" t="s">
        <v>9783</v>
      </c>
      <c r="O1283" s="386">
        <v>300</v>
      </c>
      <c r="P1283" s="387"/>
      <c r="Q1283" s="387"/>
      <c r="R1283" s="387"/>
      <c r="S1283" s="387"/>
      <c r="T1283" s="387"/>
      <c r="U1283" s="387"/>
      <c r="V1283" s="387"/>
      <c r="W1283" s="387"/>
      <c r="X1283" s="387"/>
      <c r="Y1283" s="387"/>
      <c r="Z1283" s="387"/>
      <c r="AA1283" s="387"/>
      <c r="AB1283" s="387"/>
      <c r="AC1283" s="387"/>
      <c r="AD1283" s="387"/>
    </row>
    <row r="1284" spans="1:30" ht="16.2" thickBot="1" x14ac:dyDescent="0.35">
      <c r="A1284" s="351" t="s">
        <v>9174</v>
      </c>
      <c r="B1284" s="404" t="s">
        <v>6073</v>
      </c>
      <c r="C1284" s="365" t="s">
        <v>6131</v>
      </c>
      <c r="D1284" s="366" t="s">
        <v>6126</v>
      </c>
      <c r="E1284" s="394" t="s">
        <v>4139</v>
      </c>
      <c r="F1284" s="394" t="s">
        <v>7230</v>
      </c>
      <c r="G1284" s="394" t="s">
        <v>7234</v>
      </c>
      <c r="H1284" s="394" t="s">
        <v>7232</v>
      </c>
      <c r="I1284" s="466">
        <v>300</v>
      </c>
      <c r="J1284" s="471">
        <v>0.49</v>
      </c>
      <c r="K1284" s="469">
        <v>1</v>
      </c>
      <c r="L1284" s="384">
        <v>2</v>
      </c>
      <c r="M1284" s="385" t="s">
        <v>9175</v>
      </c>
      <c r="N1284" s="382" t="s">
        <v>9783</v>
      </c>
      <c r="O1284" s="386">
        <v>300</v>
      </c>
      <c r="P1284" s="387"/>
      <c r="Q1284" s="387"/>
      <c r="R1284" s="387"/>
      <c r="S1284" s="387"/>
      <c r="T1284" s="387"/>
      <c r="U1284" s="387"/>
      <c r="V1284" s="387"/>
      <c r="W1284" s="387"/>
      <c r="X1284" s="387"/>
      <c r="Y1284" s="387"/>
      <c r="Z1284" s="387"/>
      <c r="AA1284" s="387"/>
      <c r="AB1284" s="387"/>
      <c r="AC1284" s="387"/>
      <c r="AD1284" s="387"/>
    </row>
    <row r="1285" spans="1:30" ht="16.2" thickBot="1" x14ac:dyDescent="0.35">
      <c r="A1285" s="351" t="s">
        <v>9176</v>
      </c>
      <c r="B1285" s="404" t="s">
        <v>6073</v>
      </c>
      <c r="C1285" s="365" t="s">
        <v>6131</v>
      </c>
      <c r="D1285" s="366" t="s">
        <v>6126</v>
      </c>
      <c r="E1285" s="394" t="s">
        <v>4139</v>
      </c>
      <c r="F1285" s="394" t="s">
        <v>7230</v>
      </c>
      <c r="G1285" s="394" t="s">
        <v>7234</v>
      </c>
      <c r="H1285" s="394" t="s">
        <v>7232</v>
      </c>
      <c r="I1285" s="466">
        <v>300</v>
      </c>
      <c r="J1285" s="471">
        <v>0.49</v>
      </c>
      <c r="K1285" s="469">
        <v>3</v>
      </c>
      <c r="L1285" s="384">
        <v>2</v>
      </c>
      <c r="M1285" s="385" t="s">
        <v>9177</v>
      </c>
      <c r="N1285" s="382" t="s">
        <v>9784</v>
      </c>
      <c r="O1285" s="386">
        <v>900</v>
      </c>
      <c r="P1285" s="387"/>
      <c r="Q1285" s="387"/>
      <c r="R1285" s="387"/>
      <c r="S1285" s="387"/>
      <c r="T1285" s="387"/>
      <c r="U1285" s="387"/>
      <c r="V1285" s="387"/>
      <c r="W1285" s="387"/>
      <c r="X1285" s="387"/>
      <c r="Y1285" s="387"/>
      <c r="Z1285" s="387"/>
      <c r="AA1285" s="387"/>
      <c r="AB1285" s="387"/>
      <c r="AC1285" s="387"/>
      <c r="AD1285" s="387"/>
    </row>
    <row r="1286" spans="1:30" ht="16.2" thickBot="1" x14ac:dyDescent="0.35">
      <c r="A1286" s="351" t="s">
        <v>5892</v>
      </c>
      <c r="B1286" s="396" t="s">
        <v>6110</v>
      </c>
      <c r="C1286" s="365" t="s">
        <v>6131</v>
      </c>
      <c r="D1286" s="366" t="s">
        <v>6126</v>
      </c>
      <c r="E1286" s="394" t="s">
        <v>4139</v>
      </c>
      <c r="F1286" s="394" t="s">
        <v>7230</v>
      </c>
      <c r="G1286" s="394" t="s">
        <v>7233</v>
      </c>
      <c r="H1286" s="394" t="s">
        <v>7232</v>
      </c>
      <c r="I1286" s="467">
        <v>1</v>
      </c>
      <c r="J1286" s="471">
        <v>1.49</v>
      </c>
      <c r="K1286" s="469">
        <v>1</v>
      </c>
      <c r="L1286" s="384">
        <v>2</v>
      </c>
      <c r="M1286" s="385" t="s">
        <v>9178</v>
      </c>
      <c r="N1286" s="382" t="s">
        <v>9806</v>
      </c>
      <c r="O1286" s="383">
        <v>1</v>
      </c>
      <c r="P1286" s="387"/>
      <c r="Q1286" s="387"/>
      <c r="R1286" s="387"/>
      <c r="S1286" s="387"/>
      <c r="T1286" s="387"/>
      <c r="U1286" s="387"/>
      <c r="V1286" s="387"/>
      <c r="W1286" s="387"/>
      <c r="X1286" s="387"/>
      <c r="Y1286" s="387"/>
      <c r="Z1286" s="387"/>
      <c r="AA1286" s="387"/>
      <c r="AB1286" s="387"/>
      <c r="AC1286" s="387"/>
      <c r="AD1286" s="387"/>
    </row>
    <row r="1287" spans="1:30" ht="16.2" thickBot="1" x14ac:dyDescent="0.35">
      <c r="A1287" s="351" t="s">
        <v>5892</v>
      </c>
      <c r="B1287" s="396" t="s">
        <v>6110</v>
      </c>
      <c r="C1287" s="365" t="s">
        <v>6131</v>
      </c>
      <c r="D1287" s="366" t="s">
        <v>6126</v>
      </c>
      <c r="E1287" s="394" t="s">
        <v>4139</v>
      </c>
      <c r="F1287" s="394" t="s">
        <v>7230</v>
      </c>
      <c r="G1287" s="394" t="s">
        <v>7234</v>
      </c>
      <c r="H1287" s="394" t="s">
        <v>7232</v>
      </c>
      <c r="I1287" s="467">
        <v>1</v>
      </c>
      <c r="J1287" s="471">
        <v>1.49</v>
      </c>
      <c r="K1287" s="469">
        <v>1</v>
      </c>
      <c r="L1287" s="384">
        <v>2</v>
      </c>
      <c r="M1287" s="385" t="s">
        <v>9178</v>
      </c>
      <c r="N1287" s="382" t="s">
        <v>9806</v>
      </c>
      <c r="O1287" s="383">
        <v>1</v>
      </c>
      <c r="P1287" s="387"/>
      <c r="Q1287" s="387"/>
      <c r="R1287" s="387"/>
      <c r="S1287" s="387"/>
      <c r="T1287" s="387"/>
      <c r="U1287" s="387"/>
      <c r="V1287" s="387"/>
      <c r="W1287" s="387"/>
      <c r="X1287" s="387"/>
      <c r="Y1287" s="387"/>
      <c r="Z1287" s="387"/>
      <c r="AA1287" s="387"/>
      <c r="AB1287" s="387"/>
      <c r="AC1287" s="387"/>
      <c r="AD1287" s="387"/>
    </row>
    <row r="1288" spans="1:30" ht="16.2" thickBot="1" x14ac:dyDescent="0.35">
      <c r="A1288" s="351" t="s">
        <v>9179</v>
      </c>
      <c r="B1288" s="413" t="s">
        <v>7169</v>
      </c>
      <c r="C1288" s="365" t="s">
        <v>6131</v>
      </c>
      <c r="D1288" s="366" t="s">
        <v>6126</v>
      </c>
      <c r="E1288" s="394" t="s">
        <v>4139</v>
      </c>
      <c r="F1288" s="394" t="s">
        <v>7230</v>
      </c>
      <c r="G1288" s="394" t="s">
        <v>7233</v>
      </c>
      <c r="H1288" s="394" t="s">
        <v>7232</v>
      </c>
      <c r="I1288" s="466">
        <v>300</v>
      </c>
      <c r="J1288" s="471">
        <v>0.49</v>
      </c>
      <c r="K1288" s="469">
        <v>1</v>
      </c>
      <c r="L1288" s="384">
        <v>2</v>
      </c>
      <c r="M1288" s="385" t="s">
        <v>9180</v>
      </c>
      <c r="N1288" s="382" t="s">
        <v>9783</v>
      </c>
      <c r="O1288" s="386">
        <v>300</v>
      </c>
      <c r="P1288" s="387"/>
      <c r="Q1288" s="387"/>
      <c r="R1288" s="387"/>
      <c r="S1288" s="387"/>
      <c r="T1288" s="387"/>
      <c r="U1288" s="387"/>
      <c r="V1288" s="387"/>
      <c r="W1288" s="387"/>
      <c r="X1288" s="387"/>
      <c r="Y1288" s="387"/>
      <c r="Z1288" s="387"/>
      <c r="AA1288" s="387"/>
      <c r="AB1288" s="387"/>
      <c r="AC1288" s="387"/>
      <c r="AD1288" s="387"/>
    </row>
    <row r="1289" spans="1:30" ht="16.2" thickBot="1" x14ac:dyDescent="0.35">
      <c r="A1289" s="351" t="s">
        <v>9179</v>
      </c>
      <c r="B1289" s="413" t="s">
        <v>7169</v>
      </c>
      <c r="C1289" s="365" t="s">
        <v>6131</v>
      </c>
      <c r="D1289" s="366" t="s">
        <v>6126</v>
      </c>
      <c r="E1289" s="394" t="s">
        <v>4139</v>
      </c>
      <c r="F1289" s="394" t="s">
        <v>7230</v>
      </c>
      <c r="G1289" s="394" t="s">
        <v>7234</v>
      </c>
      <c r="H1289" s="394" t="s">
        <v>7232</v>
      </c>
      <c r="I1289" s="466">
        <v>300</v>
      </c>
      <c r="J1289" s="471">
        <v>0.49</v>
      </c>
      <c r="K1289" s="469">
        <v>1</v>
      </c>
      <c r="L1289" s="384">
        <v>2</v>
      </c>
      <c r="M1289" s="385" t="s">
        <v>9180</v>
      </c>
      <c r="N1289" s="382" t="s">
        <v>9783</v>
      </c>
      <c r="O1289" s="386">
        <v>300</v>
      </c>
      <c r="P1289" s="387"/>
      <c r="Q1289" s="387"/>
      <c r="R1289" s="387"/>
      <c r="S1289" s="387"/>
      <c r="T1289" s="387"/>
      <c r="U1289" s="387"/>
      <c r="V1289" s="387"/>
      <c r="W1289" s="387"/>
      <c r="X1289" s="387"/>
      <c r="Y1289" s="387"/>
      <c r="Z1289" s="387"/>
      <c r="AA1289" s="387"/>
      <c r="AB1289" s="387"/>
      <c r="AC1289" s="387"/>
      <c r="AD1289" s="387"/>
    </row>
    <row r="1290" spans="1:30" ht="16.2" thickBot="1" x14ac:dyDescent="0.35">
      <c r="A1290" s="351" t="s">
        <v>9181</v>
      </c>
      <c r="B1290" s="413" t="s">
        <v>7169</v>
      </c>
      <c r="C1290" s="365" t="s">
        <v>6131</v>
      </c>
      <c r="D1290" s="366" t="s">
        <v>6126</v>
      </c>
      <c r="E1290" s="394" t="s">
        <v>4139</v>
      </c>
      <c r="F1290" s="394" t="s">
        <v>7230</v>
      </c>
      <c r="G1290" s="394" t="s">
        <v>7233</v>
      </c>
      <c r="H1290" s="394" t="s">
        <v>7232</v>
      </c>
      <c r="I1290" s="466">
        <v>300</v>
      </c>
      <c r="J1290" s="471">
        <v>0.49</v>
      </c>
      <c r="K1290" s="469">
        <v>1</v>
      </c>
      <c r="L1290" s="384">
        <v>2</v>
      </c>
      <c r="M1290" s="385" t="s">
        <v>9182</v>
      </c>
      <c r="N1290" s="382" t="s">
        <v>9783</v>
      </c>
      <c r="O1290" s="386">
        <v>300</v>
      </c>
      <c r="P1290" s="387"/>
      <c r="Q1290" s="387"/>
      <c r="R1290" s="387"/>
      <c r="S1290" s="387"/>
      <c r="T1290" s="387"/>
      <c r="U1290" s="387"/>
      <c r="V1290" s="387"/>
      <c r="W1290" s="387"/>
      <c r="X1290" s="387"/>
      <c r="Y1290" s="387"/>
      <c r="Z1290" s="387"/>
      <c r="AA1290" s="387"/>
      <c r="AB1290" s="387"/>
      <c r="AC1290" s="387"/>
      <c r="AD1290" s="387"/>
    </row>
    <row r="1291" spans="1:30" ht="16.2" thickBot="1" x14ac:dyDescent="0.35">
      <c r="A1291" s="351" t="s">
        <v>9183</v>
      </c>
      <c r="B1291" s="423" t="s">
        <v>6976</v>
      </c>
      <c r="C1291" s="365" t="s">
        <v>6131</v>
      </c>
      <c r="D1291" s="366" t="s">
        <v>6126</v>
      </c>
      <c r="E1291" s="394" t="s">
        <v>4139</v>
      </c>
      <c r="F1291" s="394" t="s">
        <v>7230</v>
      </c>
      <c r="G1291" s="394" t="s">
        <v>7234</v>
      </c>
      <c r="H1291" s="394" t="s">
        <v>7232</v>
      </c>
      <c r="I1291" s="466">
        <v>300</v>
      </c>
      <c r="J1291" s="471">
        <v>0.49</v>
      </c>
      <c r="K1291" s="469">
        <v>1</v>
      </c>
      <c r="L1291" s="384">
        <v>3</v>
      </c>
      <c r="M1291" s="385" t="s">
        <v>9184</v>
      </c>
      <c r="N1291" s="382" t="s">
        <v>9783</v>
      </c>
      <c r="O1291" s="386">
        <v>300</v>
      </c>
      <c r="P1291" s="387"/>
      <c r="Q1291" s="387"/>
      <c r="R1291" s="387"/>
      <c r="S1291" s="387"/>
      <c r="T1291" s="387"/>
      <c r="U1291" s="387"/>
      <c r="V1291" s="387"/>
      <c r="W1291" s="387"/>
      <c r="X1291" s="387"/>
      <c r="Y1291" s="387"/>
      <c r="Z1291" s="387"/>
      <c r="AA1291" s="387"/>
      <c r="AB1291" s="387"/>
      <c r="AC1291" s="387"/>
      <c r="AD1291" s="387"/>
    </row>
    <row r="1292" spans="1:30" ht="16.2" thickBot="1" x14ac:dyDescent="0.35">
      <c r="A1292" s="351" t="s">
        <v>9185</v>
      </c>
      <c r="B1292" s="405" t="s">
        <v>6084</v>
      </c>
      <c r="C1292" s="365" t="s">
        <v>6131</v>
      </c>
      <c r="D1292" s="366" t="s">
        <v>6126</v>
      </c>
      <c r="E1292" s="394" t="s">
        <v>4139</v>
      </c>
      <c r="F1292" s="394" t="s">
        <v>7230</v>
      </c>
      <c r="G1292" s="394" t="s">
        <v>7233</v>
      </c>
      <c r="H1292" s="394" t="s">
        <v>7232</v>
      </c>
      <c r="I1292" s="466">
        <v>300</v>
      </c>
      <c r="J1292" s="471">
        <v>0.49</v>
      </c>
      <c r="K1292" s="469">
        <v>1</v>
      </c>
      <c r="L1292" s="384">
        <v>3</v>
      </c>
      <c r="M1292" s="385" t="s">
        <v>9186</v>
      </c>
      <c r="N1292" s="382" t="s">
        <v>9783</v>
      </c>
      <c r="O1292" s="386">
        <v>300</v>
      </c>
      <c r="P1292" s="387"/>
      <c r="Q1292" s="387"/>
      <c r="R1292" s="387"/>
      <c r="S1292" s="387"/>
      <c r="T1292" s="387"/>
      <c r="U1292" s="387"/>
      <c r="V1292" s="387"/>
      <c r="W1292" s="387"/>
      <c r="X1292" s="387"/>
      <c r="Y1292" s="387"/>
      <c r="Z1292" s="387"/>
      <c r="AA1292" s="387"/>
      <c r="AB1292" s="387"/>
      <c r="AC1292" s="387"/>
      <c r="AD1292" s="387"/>
    </row>
    <row r="1293" spans="1:30" ht="16.2" thickBot="1" x14ac:dyDescent="0.35">
      <c r="A1293" s="351" t="s">
        <v>9187</v>
      </c>
      <c r="B1293" s="437" t="s">
        <v>6980</v>
      </c>
      <c r="C1293" s="365" t="s">
        <v>6131</v>
      </c>
      <c r="D1293" s="366" t="s">
        <v>6126</v>
      </c>
      <c r="E1293" s="394" t="s">
        <v>4139</v>
      </c>
      <c r="F1293" s="394" t="s">
        <v>7230</v>
      </c>
      <c r="G1293" s="394" t="s">
        <v>7234</v>
      </c>
      <c r="H1293" s="394" t="s">
        <v>7232</v>
      </c>
      <c r="I1293" s="466">
        <v>700</v>
      </c>
      <c r="J1293" s="471">
        <v>0.99</v>
      </c>
      <c r="K1293" s="469">
        <v>1</v>
      </c>
      <c r="L1293" s="384">
        <v>3</v>
      </c>
      <c r="M1293" s="385" t="s">
        <v>9188</v>
      </c>
      <c r="N1293" s="382" t="s">
        <v>9798</v>
      </c>
      <c r="O1293" s="386">
        <v>700</v>
      </c>
      <c r="P1293" s="387"/>
      <c r="Q1293" s="387"/>
      <c r="R1293" s="387"/>
      <c r="S1293" s="387"/>
      <c r="T1293" s="387"/>
      <c r="U1293" s="387"/>
      <c r="V1293" s="387"/>
      <c r="W1293" s="387"/>
      <c r="X1293" s="387"/>
      <c r="Y1293" s="387"/>
      <c r="Z1293" s="387"/>
      <c r="AA1293" s="387"/>
      <c r="AB1293" s="387"/>
      <c r="AC1293" s="387"/>
      <c r="AD1293" s="387"/>
    </row>
    <row r="1294" spans="1:30" ht="16.2" thickBot="1" x14ac:dyDescent="0.35">
      <c r="A1294" s="351" t="s">
        <v>9189</v>
      </c>
      <c r="B1294" s="406" t="s">
        <v>6969</v>
      </c>
      <c r="C1294" s="365" t="s">
        <v>6131</v>
      </c>
      <c r="D1294" s="366" t="s">
        <v>6126</v>
      </c>
      <c r="E1294" s="394" t="s">
        <v>4139</v>
      </c>
      <c r="F1294" s="394" t="s">
        <v>7230</v>
      </c>
      <c r="G1294" s="394" t="s">
        <v>7233</v>
      </c>
      <c r="H1294" s="394" t="s">
        <v>7232</v>
      </c>
      <c r="I1294" s="466">
        <v>300</v>
      </c>
      <c r="J1294" s="471">
        <v>0.49</v>
      </c>
      <c r="K1294" s="469">
        <v>1</v>
      </c>
      <c r="L1294" s="384">
        <v>3</v>
      </c>
      <c r="M1294" s="385" t="s">
        <v>9190</v>
      </c>
      <c r="N1294" s="382" t="s">
        <v>9783</v>
      </c>
      <c r="O1294" s="386">
        <v>300</v>
      </c>
      <c r="P1294" s="387"/>
      <c r="Q1294" s="387"/>
      <c r="R1294" s="387"/>
      <c r="S1294" s="387"/>
      <c r="T1294" s="387"/>
      <c r="U1294" s="387"/>
      <c r="V1294" s="387"/>
      <c r="W1294" s="387"/>
      <c r="X1294" s="387"/>
      <c r="Y1294" s="387"/>
      <c r="Z1294" s="387"/>
      <c r="AA1294" s="387"/>
      <c r="AB1294" s="387"/>
      <c r="AC1294" s="387"/>
      <c r="AD1294" s="387"/>
    </row>
    <row r="1295" spans="1:30" ht="16.2" thickBot="1" x14ac:dyDescent="0.35">
      <c r="A1295" s="351" t="s">
        <v>9652</v>
      </c>
      <c r="B1295" s="393" t="s">
        <v>6100</v>
      </c>
      <c r="C1295" s="365" t="s">
        <v>6131</v>
      </c>
      <c r="D1295" s="366" t="s">
        <v>6126</v>
      </c>
      <c r="E1295" s="394" t="s">
        <v>4139</v>
      </c>
      <c r="F1295" s="394" t="s">
        <v>7230</v>
      </c>
      <c r="G1295" s="394" t="s">
        <v>7234</v>
      </c>
      <c r="H1295" s="394" t="s">
        <v>7232</v>
      </c>
      <c r="I1295" s="466">
        <v>300</v>
      </c>
      <c r="J1295" s="471">
        <v>0.49</v>
      </c>
      <c r="K1295" s="469">
        <v>1</v>
      </c>
      <c r="L1295" s="384">
        <v>3</v>
      </c>
      <c r="M1295" s="385" t="s">
        <v>9653</v>
      </c>
      <c r="N1295" s="382" t="s">
        <v>9783</v>
      </c>
      <c r="O1295" s="386">
        <v>300</v>
      </c>
      <c r="P1295" s="387"/>
      <c r="Q1295" s="387"/>
      <c r="R1295" s="387"/>
      <c r="S1295" s="387"/>
      <c r="T1295" s="387"/>
      <c r="U1295" s="387"/>
      <c r="V1295" s="387"/>
      <c r="W1295" s="387"/>
      <c r="X1295" s="387"/>
      <c r="Y1295" s="387"/>
      <c r="Z1295" s="387"/>
      <c r="AA1295" s="387"/>
      <c r="AB1295" s="387"/>
      <c r="AC1295" s="387"/>
      <c r="AD1295" s="387"/>
    </row>
    <row r="1296" spans="1:30" ht="16.2" thickBot="1" x14ac:dyDescent="0.35">
      <c r="A1296" s="351" t="s">
        <v>9191</v>
      </c>
      <c r="B1296" s="365" t="s">
        <v>6978</v>
      </c>
      <c r="C1296" s="365" t="s">
        <v>6131</v>
      </c>
      <c r="D1296" s="366" t="s">
        <v>6126</v>
      </c>
      <c r="E1296" s="394" t="s">
        <v>4139</v>
      </c>
      <c r="F1296" s="394" t="s">
        <v>7230</v>
      </c>
      <c r="G1296" s="394" t="s">
        <v>7233</v>
      </c>
      <c r="H1296" s="394" t="s">
        <v>7232</v>
      </c>
      <c r="I1296" s="466">
        <v>300</v>
      </c>
      <c r="J1296" s="471">
        <v>0.49</v>
      </c>
      <c r="K1296" s="469">
        <v>2</v>
      </c>
      <c r="L1296" s="384">
        <v>3</v>
      </c>
      <c r="M1296" s="385" t="s">
        <v>9192</v>
      </c>
      <c r="N1296" s="382" t="s">
        <v>9790</v>
      </c>
      <c r="O1296" s="386">
        <v>600</v>
      </c>
      <c r="P1296" s="387"/>
      <c r="Q1296" s="387"/>
      <c r="R1296" s="387"/>
      <c r="S1296" s="387"/>
      <c r="T1296" s="387"/>
      <c r="U1296" s="387"/>
      <c r="V1296" s="387"/>
      <c r="W1296" s="387"/>
      <c r="X1296" s="387"/>
      <c r="Y1296" s="387"/>
      <c r="Z1296" s="387"/>
      <c r="AA1296" s="387"/>
      <c r="AB1296" s="387"/>
      <c r="AC1296" s="387"/>
      <c r="AD1296" s="387"/>
    </row>
    <row r="1297" spans="1:30" ht="16.2" thickBot="1" x14ac:dyDescent="0.35">
      <c r="A1297" s="351" t="s">
        <v>3447</v>
      </c>
      <c r="B1297" s="407" t="s">
        <v>1101</v>
      </c>
      <c r="C1297" s="365" t="s">
        <v>6131</v>
      </c>
      <c r="D1297" s="366" t="s">
        <v>6126</v>
      </c>
      <c r="E1297" s="394" t="s">
        <v>4139</v>
      </c>
      <c r="F1297" s="394" t="s">
        <v>7230</v>
      </c>
      <c r="G1297" s="394" t="s">
        <v>7234</v>
      </c>
      <c r="H1297" s="394" t="s">
        <v>7232</v>
      </c>
      <c r="I1297" s="467">
        <v>1</v>
      </c>
      <c r="J1297" s="471">
        <v>1.49</v>
      </c>
      <c r="K1297" s="469">
        <v>1</v>
      </c>
      <c r="L1297" s="384">
        <v>3</v>
      </c>
      <c r="M1297" s="385" t="s">
        <v>9850</v>
      </c>
      <c r="N1297" s="382" t="s">
        <v>9806</v>
      </c>
      <c r="O1297" s="383">
        <v>1</v>
      </c>
      <c r="P1297" s="387"/>
      <c r="Q1297" s="387"/>
      <c r="R1297" s="387"/>
      <c r="S1297" s="387"/>
      <c r="T1297" s="387"/>
      <c r="U1297" s="387"/>
      <c r="V1297" s="387"/>
      <c r="W1297" s="387"/>
      <c r="X1297" s="387"/>
      <c r="Y1297" s="387"/>
      <c r="Z1297" s="387"/>
      <c r="AA1297" s="387"/>
      <c r="AB1297" s="387"/>
      <c r="AC1297" s="387"/>
      <c r="AD1297" s="387"/>
    </row>
    <row r="1298" spans="1:30" ht="16.2" thickBot="1" x14ac:dyDescent="0.35">
      <c r="A1298" s="351" t="s">
        <v>9193</v>
      </c>
      <c r="B1298" s="431" t="s">
        <v>6069</v>
      </c>
      <c r="C1298" s="365" t="s">
        <v>6131</v>
      </c>
      <c r="D1298" s="366" t="s">
        <v>6126</v>
      </c>
      <c r="E1298" s="394" t="s">
        <v>4139</v>
      </c>
      <c r="F1298" s="394" t="s">
        <v>7230</v>
      </c>
      <c r="G1298" s="394" t="s">
        <v>7233</v>
      </c>
      <c r="H1298" s="394" t="s">
        <v>7232</v>
      </c>
      <c r="I1298" s="466">
        <v>300</v>
      </c>
      <c r="J1298" s="471">
        <v>0.49</v>
      </c>
      <c r="K1298" s="469">
        <v>2</v>
      </c>
      <c r="L1298" s="384">
        <v>3</v>
      </c>
      <c r="M1298" s="385" t="s">
        <v>9194</v>
      </c>
      <c r="N1298" s="382" t="s">
        <v>9790</v>
      </c>
      <c r="O1298" s="386">
        <v>600</v>
      </c>
      <c r="P1298" s="387"/>
      <c r="Q1298" s="387"/>
      <c r="R1298" s="387"/>
      <c r="S1298" s="387"/>
      <c r="T1298" s="387"/>
      <c r="U1298" s="387"/>
      <c r="V1298" s="387"/>
      <c r="W1298" s="387"/>
      <c r="X1298" s="387"/>
      <c r="Y1298" s="387"/>
      <c r="Z1298" s="387"/>
      <c r="AA1298" s="387"/>
      <c r="AB1298" s="387"/>
      <c r="AC1298" s="387"/>
      <c r="AD1298" s="387"/>
    </row>
    <row r="1299" spans="1:30" ht="16.2" thickBot="1" x14ac:dyDescent="0.35">
      <c r="A1299" s="351" t="s">
        <v>9193</v>
      </c>
      <c r="B1299" s="431" t="s">
        <v>6069</v>
      </c>
      <c r="C1299" s="365" t="s">
        <v>6131</v>
      </c>
      <c r="D1299" s="366" t="s">
        <v>6126</v>
      </c>
      <c r="E1299" s="394" t="s">
        <v>4139</v>
      </c>
      <c r="F1299" s="394" t="s">
        <v>7230</v>
      </c>
      <c r="G1299" s="394" t="s">
        <v>7234</v>
      </c>
      <c r="H1299" s="394" t="s">
        <v>7232</v>
      </c>
      <c r="I1299" s="466">
        <v>300</v>
      </c>
      <c r="J1299" s="471">
        <v>0.49</v>
      </c>
      <c r="K1299" s="469">
        <v>1</v>
      </c>
      <c r="L1299" s="384">
        <v>3</v>
      </c>
      <c r="M1299" s="385" t="s">
        <v>9194</v>
      </c>
      <c r="N1299" s="382" t="s">
        <v>9783</v>
      </c>
      <c r="O1299" s="386">
        <v>300</v>
      </c>
      <c r="P1299" s="387"/>
      <c r="Q1299" s="387"/>
      <c r="R1299" s="387"/>
      <c r="S1299" s="387"/>
      <c r="T1299" s="387"/>
      <c r="U1299" s="387"/>
      <c r="V1299" s="387"/>
      <c r="W1299" s="387"/>
      <c r="X1299" s="387"/>
      <c r="Y1299" s="387"/>
      <c r="Z1299" s="387"/>
      <c r="AA1299" s="387"/>
      <c r="AB1299" s="387"/>
      <c r="AC1299" s="387"/>
      <c r="AD1299" s="387"/>
    </row>
    <row r="1300" spans="1:30" ht="16.2" thickBot="1" x14ac:dyDescent="0.35">
      <c r="A1300" s="351" t="s">
        <v>9195</v>
      </c>
      <c r="B1300" s="426" t="s">
        <v>1103</v>
      </c>
      <c r="C1300" s="365" t="s">
        <v>6131</v>
      </c>
      <c r="D1300" s="366" t="s">
        <v>6126</v>
      </c>
      <c r="E1300" s="394" t="s">
        <v>4139</v>
      </c>
      <c r="F1300" s="394" t="s">
        <v>7230</v>
      </c>
      <c r="G1300" s="394" t="s">
        <v>7233</v>
      </c>
      <c r="H1300" s="394" t="s">
        <v>7232</v>
      </c>
      <c r="I1300" s="466">
        <v>300</v>
      </c>
      <c r="J1300" s="471">
        <v>0.49</v>
      </c>
      <c r="K1300" s="469">
        <v>2</v>
      </c>
      <c r="L1300" s="384">
        <v>3</v>
      </c>
      <c r="M1300" s="385" t="s">
        <v>9196</v>
      </c>
      <c r="N1300" s="382" t="s">
        <v>9790</v>
      </c>
      <c r="O1300" s="386">
        <v>600</v>
      </c>
      <c r="P1300" s="387"/>
      <c r="Q1300" s="387"/>
      <c r="R1300" s="387"/>
      <c r="S1300" s="387"/>
      <c r="T1300" s="387"/>
      <c r="U1300" s="387"/>
      <c r="V1300" s="387"/>
      <c r="W1300" s="387"/>
      <c r="X1300" s="387"/>
      <c r="Y1300" s="387"/>
      <c r="Z1300" s="387"/>
      <c r="AA1300" s="387"/>
      <c r="AB1300" s="387"/>
      <c r="AC1300" s="387"/>
      <c r="AD1300" s="387"/>
    </row>
    <row r="1301" spans="1:30" ht="16.2" thickBot="1" x14ac:dyDescent="0.35">
      <c r="A1301" s="351" t="s">
        <v>9197</v>
      </c>
      <c r="B1301" s="422" t="s">
        <v>1106</v>
      </c>
      <c r="C1301" s="365" t="s">
        <v>6131</v>
      </c>
      <c r="D1301" s="366" t="s">
        <v>6126</v>
      </c>
      <c r="E1301" s="394" t="s">
        <v>4139</v>
      </c>
      <c r="F1301" s="394" t="s">
        <v>7230</v>
      </c>
      <c r="G1301" s="394" t="s">
        <v>7234</v>
      </c>
      <c r="H1301" s="394" t="s">
        <v>7232</v>
      </c>
      <c r="I1301" s="466">
        <v>300</v>
      </c>
      <c r="J1301" s="471">
        <v>0.49</v>
      </c>
      <c r="K1301" s="469">
        <v>3</v>
      </c>
      <c r="L1301" s="384">
        <v>3</v>
      </c>
      <c r="M1301" s="385" t="s">
        <v>9654</v>
      </c>
      <c r="N1301" s="382" t="s">
        <v>9784</v>
      </c>
      <c r="O1301" s="386">
        <v>900</v>
      </c>
      <c r="P1301" s="387"/>
      <c r="Q1301" s="387"/>
      <c r="R1301" s="387"/>
      <c r="S1301" s="387"/>
      <c r="T1301" s="387"/>
      <c r="U1301" s="387"/>
      <c r="V1301" s="387"/>
      <c r="W1301" s="387"/>
      <c r="X1301" s="387"/>
      <c r="Y1301" s="387"/>
      <c r="Z1301" s="387"/>
      <c r="AA1301" s="387"/>
      <c r="AB1301" s="387"/>
      <c r="AC1301" s="387"/>
      <c r="AD1301" s="387"/>
    </row>
    <row r="1302" spans="1:30" ht="16.2" thickBot="1" x14ac:dyDescent="0.35">
      <c r="A1302" s="351" t="s">
        <v>9201</v>
      </c>
      <c r="B1302" s="425" t="s">
        <v>1108</v>
      </c>
      <c r="C1302" s="365" t="s">
        <v>6131</v>
      </c>
      <c r="D1302" s="366" t="s">
        <v>6126</v>
      </c>
      <c r="E1302" s="394" t="s">
        <v>4139</v>
      </c>
      <c r="F1302" s="394" t="s">
        <v>7230</v>
      </c>
      <c r="G1302" s="394" t="s">
        <v>7233</v>
      </c>
      <c r="H1302" s="394" t="s">
        <v>7232</v>
      </c>
      <c r="I1302" s="466">
        <v>700</v>
      </c>
      <c r="J1302" s="471">
        <v>0.99</v>
      </c>
      <c r="K1302" s="469">
        <v>2</v>
      </c>
      <c r="L1302" s="384">
        <v>3</v>
      </c>
      <c r="M1302" s="385" t="s">
        <v>9202</v>
      </c>
      <c r="N1302" s="382" t="s">
        <v>9801</v>
      </c>
      <c r="O1302" s="383">
        <v>1.4</v>
      </c>
      <c r="P1302" s="387"/>
      <c r="Q1302" s="387"/>
      <c r="R1302" s="387"/>
      <c r="S1302" s="387"/>
      <c r="T1302" s="387"/>
      <c r="U1302" s="387"/>
      <c r="V1302" s="387"/>
      <c r="W1302" s="387"/>
      <c r="X1302" s="387"/>
      <c r="Y1302" s="387"/>
      <c r="Z1302" s="387"/>
      <c r="AA1302" s="387"/>
      <c r="AB1302" s="387"/>
      <c r="AC1302" s="387"/>
      <c r="AD1302" s="387"/>
    </row>
    <row r="1303" spans="1:30" ht="16.2" thickBot="1" x14ac:dyDescent="0.35">
      <c r="A1303" s="351" t="s">
        <v>9203</v>
      </c>
      <c r="B1303" s="416" t="s">
        <v>6064</v>
      </c>
      <c r="C1303" s="365" t="s">
        <v>6131</v>
      </c>
      <c r="D1303" s="366" t="s">
        <v>6126</v>
      </c>
      <c r="E1303" s="394" t="s">
        <v>4139</v>
      </c>
      <c r="F1303" s="394" t="s">
        <v>7230</v>
      </c>
      <c r="G1303" s="394" t="s">
        <v>7233</v>
      </c>
      <c r="H1303" s="394" t="s">
        <v>7232</v>
      </c>
      <c r="I1303" s="466">
        <v>300</v>
      </c>
      <c r="J1303" s="471">
        <v>0.49</v>
      </c>
      <c r="K1303" s="469">
        <v>2</v>
      </c>
      <c r="L1303" s="384">
        <v>3</v>
      </c>
      <c r="M1303" s="385" t="s">
        <v>9204</v>
      </c>
      <c r="N1303" s="382" t="s">
        <v>9790</v>
      </c>
      <c r="O1303" s="386">
        <v>600</v>
      </c>
      <c r="P1303" s="387"/>
      <c r="Q1303" s="387"/>
      <c r="R1303" s="387"/>
      <c r="S1303" s="387"/>
      <c r="T1303" s="387"/>
      <c r="U1303" s="387"/>
      <c r="V1303" s="387"/>
      <c r="W1303" s="387"/>
      <c r="X1303" s="387"/>
      <c r="Y1303" s="387"/>
      <c r="Z1303" s="387"/>
      <c r="AA1303" s="387"/>
      <c r="AB1303" s="387"/>
      <c r="AC1303" s="387"/>
      <c r="AD1303" s="387"/>
    </row>
    <row r="1304" spans="1:30" ht="16.2" thickBot="1" x14ac:dyDescent="0.35">
      <c r="A1304" s="351" t="s">
        <v>315</v>
      </c>
      <c r="B1304" s="430" t="s">
        <v>6071</v>
      </c>
      <c r="C1304" s="365" t="s">
        <v>6131</v>
      </c>
      <c r="D1304" s="366" t="s">
        <v>6126</v>
      </c>
      <c r="E1304" s="394" t="s">
        <v>4139</v>
      </c>
      <c r="F1304" s="394" t="s">
        <v>7230</v>
      </c>
      <c r="G1304" s="394" t="s">
        <v>7233</v>
      </c>
      <c r="H1304" s="394" t="s">
        <v>7232</v>
      </c>
      <c r="I1304" s="466">
        <v>500</v>
      </c>
      <c r="J1304" s="471">
        <v>0.75</v>
      </c>
      <c r="K1304" s="469">
        <v>1</v>
      </c>
      <c r="L1304" s="384">
        <v>3</v>
      </c>
      <c r="M1304" s="385" t="s">
        <v>9205</v>
      </c>
      <c r="N1304" s="382" t="s">
        <v>9800</v>
      </c>
      <c r="O1304" s="386">
        <v>500</v>
      </c>
      <c r="P1304" s="387"/>
      <c r="Q1304" s="387"/>
      <c r="R1304" s="387"/>
      <c r="S1304" s="387"/>
      <c r="T1304" s="387"/>
      <c r="U1304" s="387"/>
      <c r="V1304" s="387"/>
      <c r="W1304" s="387"/>
      <c r="X1304" s="387"/>
      <c r="Y1304" s="387"/>
      <c r="Z1304" s="387"/>
      <c r="AA1304" s="387"/>
      <c r="AB1304" s="387"/>
      <c r="AC1304" s="387"/>
      <c r="AD1304" s="387"/>
    </row>
    <row r="1305" spans="1:30" ht="16.2" thickBot="1" x14ac:dyDescent="0.35">
      <c r="A1305" s="351" t="s">
        <v>615</v>
      </c>
      <c r="B1305" s="398" t="s">
        <v>6871</v>
      </c>
      <c r="C1305" s="365" t="s">
        <v>6131</v>
      </c>
      <c r="D1305" s="366" t="s">
        <v>6126</v>
      </c>
      <c r="E1305" s="394" t="s">
        <v>4139</v>
      </c>
      <c r="F1305" s="394" t="s">
        <v>7230</v>
      </c>
      <c r="G1305" s="394" t="s">
        <v>7233</v>
      </c>
      <c r="H1305" s="394" t="s">
        <v>7232</v>
      </c>
      <c r="I1305" s="466">
        <v>300</v>
      </c>
      <c r="J1305" s="471">
        <v>1.49</v>
      </c>
      <c r="K1305" s="469">
        <v>2</v>
      </c>
      <c r="L1305" s="384">
        <v>3</v>
      </c>
      <c r="M1305" s="385" t="s">
        <v>9206</v>
      </c>
      <c r="N1305" s="382" t="s">
        <v>9790</v>
      </c>
      <c r="O1305" s="386">
        <v>600</v>
      </c>
      <c r="P1305" s="387"/>
      <c r="Q1305" s="387"/>
      <c r="R1305" s="387"/>
      <c r="S1305" s="387"/>
      <c r="T1305" s="387"/>
      <c r="U1305" s="387"/>
      <c r="V1305" s="387"/>
      <c r="W1305" s="387"/>
      <c r="X1305" s="387"/>
      <c r="Y1305" s="387"/>
      <c r="Z1305" s="387"/>
      <c r="AA1305" s="387"/>
      <c r="AB1305" s="387"/>
      <c r="AC1305" s="387"/>
      <c r="AD1305" s="387"/>
    </row>
    <row r="1306" spans="1:30" ht="16.2" thickBot="1" x14ac:dyDescent="0.35">
      <c r="A1306" s="351" t="s">
        <v>615</v>
      </c>
      <c r="B1306" s="398" t="s">
        <v>6871</v>
      </c>
      <c r="C1306" s="365" t="s">
        <v>6131</v>
      </c>
      <c r="D1306" s="366" t="s">
        <v>6126</v>
      </c>
      <c r="E1306" s="394" t="s">
        <v>4139</v>
      </c>
      <c r="F1306" s="394" t="s">
        <v>7230</v>
      </c>
      <c r="G1306" s="394" t="s">
        <v>7234</v>
      </c>
      <c r="H1306" s="394" t="s">
        <v>7232</v>
      </c>
      <c r="I1306" s="466">
        <v>300</v>
      </c>
      <c r="J1306" s="471">
        <v>1.49</v>
      </c>
      <c r="K1306" s="469">
        <v>1</v>
      </c>
      <c r="L1306" s="384">
        <v>3</v>
      </c>
      <c r="M1306" s="385" t="s">
        <v>9206</v>
      </c>
      <c r="N1306" s="382" t="s">
        <v>9783</v>
      </c>
      <c r="O1306" s="386">
        <v>300</v>
      </c>
      <c r="P1306" s="387"/>
      <c r="Q1306" s="387"/>
      <c r="R1306" s="387"/>
      <c r="S1306" s="387"/>
      <c r="T1306" s="387"/>
      <c r="U1306" s="387"/>
      <c r="V1306" s="387"/>
      <c r="W1306" s="387"/>
      <c r="X1306" s="387"/>
      <c r="Y1306" s="387"/>
      <c r="Z1306" s="387"/>
      <c r="AA1306" s="387"/>
      <c r="AB1306" s="387"/>
      <c r="AC1306" s="387"/>
      <c r="AD1306" s="387"/>
    </row>
    <row r="1307" spans="1:30" ht="16.2" thickBot="1" x14ac:dyDescent="0.35">
      <c r="A1307" s="351" t="s">
        <v>9207</v>
      </c>
      <c r="B1307" s="398" t="s">
        <v>6871</v>
      </c>
      <c r="C1307" s="365" t="s">
        <v>6131</v>
      </c>
      <c r="D1307" s="366" t="s">
        <v>6126</v>
      </c>
      <c r="E1307" s="394" t="s">
        <v>4139</v>
      </c>
      <c r="F1307" s="394" t="s">
        <v>7230</v>
      </c>
      <c r="G1307" s="394" t="s">
        <v>7233</v>
      </c>
      <c r="H1307" s="394" t="s">
        <v>7232</v>
      </c>
      <c r="I1307" s="466">
        <v>300</v>
      </c>
      <c r="J1307" s="471">
        <v>0.49</v>
      </c>
      <c r="K1307" s="469">
        <v>1</v>
      </c>
      <c r="L1307" s="384">
        <v>3</v>
      </c>
      <c r="M1307" s="385" t="s">
        <v>9208</v>
      </c>
      <c r="N1307" s="382" t="s">
        <v>9783</v>
      </c>
      <c r="O1307" s="386">
        <v>300</v>
      </c>
      <c r="P1307" s="387"/>
      <c r="Q1307" s="387"/>
      <c r="R1307" s="387"/>
      <c r="S1307" s="387"/>
      <c r="T1307" s="387"/>
      <c r="U1307" s="387"/>
      <c r="V1307" s="387"/>
      <c r="W1307" s="387"/>
      <c r="X1307" s="387"/>
      <c r="Y1307" s="387"/>
      <c r="Z1307" s="387"/>
      <c r="AA1307" s="387"/>
      <c r="AB1307" s="387"/>
      <c r="AC1307" s="387"/>
      <c r="AD1307" s="387"/>
    </row>
    <row r="1308" spans="1:30" ht="16.2" thickBot="1" x14ac:dyDescent="0.35">
      <c r="A1308" s="351" t="s">
        <v>9207</v>
      </c>
      <c r="B1308" s="398" t="s">
        <v>6871</v>
      </c>
      <c r="C1308" s="365" t="s">
        <v>6131</v>
      </c>
      <c r="D1308" s="366" t="s">
        <v>6126</v>
      </c>
      <c r="E1308" s="394" t="s">
        <v>4139</v>
      </c>
      <c r="F1308" s="394" t="s">
        <v>7230</v>
      </c>
      <c r="G1308" s="394" t="s">
        <v>7234</v>
      </c>
      <c r="H1308" s="394" t="s">
        <v>7232</v>
      </c>
      <c r="I1308" s="466">
        <v>300</v>
      </c>
      <c r="J1308" s="471">
        <v>0.49</v>
      </c>
      <c r="K1308" s="469">
        <v>1</v>
      </c>
      <c r="L1308" s="384">
        <v>3</v>
      </c>
      <c r="M1308" s="385" t="s">
        <v>9208</v>
      </c>
      <c r="N1308" s="382" t="s">
        <v>9783</v>
      </c>
      <c r="O1308" s="386">
        <v>300</v>
      </c>
      <c r="P1308" s="387"/>
      <c r="Q1308" s="387"/>
      <c r="R1308" s="387"/>
      <c r="S1308" s="387"/>
      <c r="T1308" s="387"/>
      <c r="U1308" s="387"/>
      <c r="V1308" s="387"/>
      <c r="W1308" s="387"/>
      <c r="X1308" s="387"/>
      <c r="Y1308" s="387"/>
      <c r="Z1308" s="387"/>
      <c r="AA1308" s="387"/>
      <c r="AB1308" s="387"/>
      <c r="AC1308" s="387"/>
      <c r="AD1308" s="387"/>
    </row>
    <row r="1309" spans="1:30" ht="16.2" thickBot="1" x14ac:dyDescent="0.35">
      <c r="A1309" s="351" t="s">
        <v>9207</v>
      </c>
      <c r="B1309" s="398" t="s">
        <v>6871</v>
      </c>
      <c r="C1309" s="365" t="s">
        <v>6131</v>
      </c>
      <c r="D1309" s="366" t="s">
        <v>6126</v>
      </c>
      <c r="E1309" s="394" t="s">
        <v>4139</v>
      </c>
      <c r="F1309" s="394" t="s">
        <v>7235</v>
      </c>
      <c r="G1309" s="394" t="s">
        <v>7233</v>
      </c>
      <c r="H1309" s="394" t="s">
        <v>7232</v>
      </c>
      <c r="I1309" s="466">
        <v>300</v>
      </c>
      <c r="J1309" s="471">
        <v>0.49</v>
      </c>
      <c r="K1309" s="469">
        <v>1</v>
      </c>
      <c r="L1309" s="384">
        <v>3</v>
      </c>
      <c r="M1309" s="385" t="s">
        <v>9209</v>
      </c>
      <c r="N1309" s="382" t="s">
        <v>9783</v>
      </c>
      <c r="O1309" s="386">
        <v>300</v>
      </c>
      <c r="P1309" s="387"/>
      <c r="Q1309" s="387"/>
      <c r="R1309" s="387"/>
      <c r="S1309" s="387"/>
      <c r="T1309" s="387"/>
      <c r="U1309" s="387"/>
      <c r="V1309" s="387"/>
      <c r="W1309" s="387"/>
      <c r="X1309" s="387"/>
      <c r="Y1309" s="387"/>
      <c r="Z1309" s="387"/>
      <c r="AA1309" s="387"/>
      <c r="AB1309" s="387"/>
      <c r="AC1309" s="387"/>
      <c r="AD1309" s="387"/>
    </row>
    <row r="1310" spans="1:30" ht="16.2" thickBot="1" x14ac:dyDescent="0.35">
      <c r="A1310" s="351" t="s">
        <v>9210</v>
      </c>
      <c r="B1310" s="398" t="s">
        <v>6871</v>
      </c>
      <c r="C1310" s="365" t="s">
        <v>6131</v>
      </c>
      <c r="D1310" s="366" t="s">
        <v>6126</v>
      </c>
      <c r="E1310" s="394" t="s">
        <v>4139</v>
      </c>
      <c r="F1310" s="394" t="s">
        <v>7230</v>
      </c>
      <c r="G1310" s="394" t="s">
        <v>7233</v>
      </c>
      <c r="H1310" s="394" t="s">
        <v>7232</v>
      </c>
      <c r="I1310" s="466">
        <v>300</v>
      </c>
      <c r="J1310" s="471">
        <v>0.49</v>
      </c>
      <c r="K1310" s="469">
        <v>1</v>
      </c>
      <c r="L1310" s="384">
        <v>3</v>
      </c>
      <c r="M1310" s="385" t="s">
        <v>9211</v>
      </c>
      <c r="N1310" s="382" t="s">
        <v>9783</v>
      </c>
      <c r="O1310" s="386">
        <v>300</v>
      </c>
      <c r="P1310" s="387"/>
      <c r="Q1310" s="387"/>
      <c r="R1310" s="387"/>
      <c r="S1310" s="387"/>
      <c r="T1310" s="387"/>
      <c r="U1310" s="387"/>
      <c r="V1310" s="387"/>
      <c r="W1310" s="387"/>
      <c r="X1310" s="387"/>
      <c r="Y1310" s="387"/>
      <c r="Z1310" s="387"/>
      <c r="AA1310" s="387"/>
      <c r="AB1310" s="387"/>
      <c r="AC1310" s="387"/>
      <c r="AD1310" s="387"/>
    </row>
    <row r="1311" spans="1:30" ht="16.2" thickBot="1" x14ac:dyDescent="0.35">
      <c r="A1311" s="351" t="s">
        <v>9210</v>
      </c>
      <c r="B1311" s="398" t="s">
        <v>6871</v>
      </c>
      <c r="C1311" s="365" t="s">
        <v>6131</v>
      </c>
      <c r="D1311" s="366" t="s">
        <v>6126</v>
      </c>
      <c r="E1311" s="394" t="s">
        <v>4139</v>
      </c>
      <c r="F1311" s="394" t="s">
        <v>7230</v>
      </c>
      <c r="G1311" s="394" t="s">
        <v>7234</v>
      </c>
      <c r="H1311" s="394" t="s">
        <v>7232</v>
      </c>
      <c r="I1311" s="466">
        <v>300</v>
      </c>
      <c r="J1311" s="471">
        <v>0.49</v>
      </c>
      <c r="K1311" s="469">
        <v>1</v>
      </c>
      <c r="L1311" s="384">
        <v>3</v>
      </c>
      <c r="M1311" s="385" t="s">
        <v>9211</v>
      </c>
      <c r="N1311" s="382" t="s">
        <v>9783</v>
      </c>
      <c r="O1311" s="386">
        <v>300</v>
      </c>
      <c r="P1311" s="387"/>
      <c r="Q1311" s="387"/>
      <c r="R1311" s="387"/>
      <c r="S1311" s="387"/>
      <c r="T1311" s="387"/>
      <c r="U1311" s="387"/>
      <c r="V1311" s="387"/>
      <c r="W1311" s="387"/>
      <c r="X1311" s="387"/>
      <c r="Y1311" s="387"/>
      <c r="Z1311" s="387"/>
      <c r="AA1311" s="387"/>
      <c r="AB1311" s="387"/>
      <c r="AC1311" s="387"/>
      <c r="AD1311" s="387"/>
    </row>
    <row r="1312" spans="1:30" ht="16.2" thickBot="1" x14ac:dyDescent="0.35">
      <c r="A1312" s="351" t="s">
        <v>9212</v>
      </c>
      <c r="B1312" s="418" t="s">
        <v>6873</v>
      </c>
      <c r="C1312" s="365" t="s">
        <v>6131</v>
      </c>
      <c r="D1312" s="366" t="s">
        <v>6126</v>
      </c>
      <c r="E1312" s="394" t="s">
        <v>4139</v>
      </c>
      <c r="F1312" s="394" t="s">
        <v>7230</v>
      </c>
      <c r="G1312" s="394" t="s">
        <v>7233</v>
      </c>
      <c r="H1312" s="394" t="s">
        <v>7232</v>
      </c>
      <c r="I1312" s="466">
        <v>300</v>
      </c>
      <c r="J1312" s="471">
        <v>0.49</v>
      </c>
      <c r="K1312" s="469">
        <v>1</v>
      </c>
      <c r="L1312" s="384">
        <v>3</v>
      </c>
      <c r="M1312" s="385" t="s">
        <v>9213</v>
      </c>
      <c r="N1312" s="382" t="s">
        <v>9783</v>
      </c>
      <c r="O1312" s="386">
        <v>300</v>
      </c>
      <c r="P1312" s="387"/>
      <c r="Q1312" s="387"/>
      <c r="R1312" s="387"/>
      <c r="S1312" s="387"/>
      <c r="T1312" s="387"/>
      <c r="U1312" s="387"/>
      <c r="V1312" s="387"/>
      <c r="W1312" s="387"/>
      <c r="X1312" s="387"/>
      <c r="Y1312" s="387"/>
      <c r="Z1312" s="387"/>
      <c r="AA1312" s="387"/>
      <c r="AB1312" s="387"/>
      <c r="AC1312" s="387"/>
      <c r="AD1312" s="387"/>
    </row>
    <row r="1313" spans="1:30" ht="16.2" thickBot="1" x14ac:dyDescent="0.35">
      <c r="A1313" s="351" t="s">
        <v>9214</v>
      </c>
      <c r="B1313" s="399" t="s">
        <v>6104</v>
      </c>
      <c r="C1313" s="365" t="s">
        <v>6131</v>
      </c>
      <c r="D1313" s="366" t="s">
        <v>6126</v>
      </c>
      <c r="E1313" s="394" t="s">
        <v>4139</v>
      </c>
      <c r="F1313" s="394" t="s">
        <v>7230</v>
      </c>
      <c r="G1313" s="394" t="s">
        <v>7233</v>
      </c>
      <c r="H1313" s="394" t="s">
        <v>7232</v>
      </c>
      <c r="I1313" s="466">
        <v>500</v>
      </c>
      <c r="J1313" s="471">
        <v>0.75</v>
      </c>
      <c r="K1313" s="469">
        <v>1</v>
      </c>
      <c r="L1313" s="384">
        <v>3</v>
      </c>
      <c r="M1313" s="385" t="s">
        <v>9215</v>
      </c>
      <c r="N1313" s="382" t="s">
        <v>9800</v>
      </c>
      <c r="O1313" s="386">
        <v>500</v>
      </c>
      <c r="P1313" s="387"/>
      <c r="Q1313" s="387"/>
      <c r="R1313" s="387"/>
      <c r="S1313" s="387"/>
      <c r="T1313" s="387"/>
      <c r="U1313" s="387"/>
      <c r="V1313" s="387"/>
      <c r="W1313" s="387"/>
      <c r="X1313" s="387"/>
      <c r="Y1313" s="387"/>
      <c r="Z1313" s="387"/>
      <c r="AA1313" s="387"/>
      <c r="AB1313" s="387"/>
      <c r="AC1313" s="387"/>
      <c r="AD1313" s="387"/>
    </row>
    <row r="1314" spans="1:30" ht="16.2" thickBot="1" x14ac:dyDescent="0.35">
      <c r="A1314" s="351" t="s">
        <v>9216</v>
      </c>
      <c r="B1314" s="432" t="s">
        <v>6872</v>
      </c>
      <c r="C1314" s="365" t="s">
        <v>6131</v>
      </c>
      <c r="D1314" s="366" t="s">
        <v>6126</v>
      </c>
      <c r="E1314" s="394" t="s">
        <v>4139</v>
      </c>
      <c r="F1314" s="394" t="s">
        <v>7230</v>
      </c>
      <c r="G1314" s="394" t="s">
        <v>7233</v>
      </c>
      <c r="H1314" s="394" t="s">
        <v>7232</v>
      </c>
      <c r="I1314" s="466">
        <v>300</v>
      </c>
      <c r="J1314" s="471">
        <v>0.49</v>
      </c>
      <c r="K1314" s="469">
        <v>1</v>
      </c>
      <c r="L1314" s="384">
        <v>3</v>
      </c>
      <c r="M1314" s="385" t="s">
        <v>9217</v>
      </c>
      <c r="N1314" s="382" t="s">
        <v>9783</v>
      </c>
      <c r="O1314" s="386">
        <v>300</v>
      </c>
      <c r="P1314" s="387"/>
      <c r="Q1314" s="387"/>
      <c r="R1314" s="387"/>
      <c r="S1314" s="387"/>
      <c r="T1314" s="387"/>
      <c r="U1314" s="387"/>
      <c r="V1314" s="387"/>
      <c r="W1314" s="387"/>
      <c r="X1314" s="387"/>
      <c r="Y1314" s="387"/>
      <c r="Z1314" s="387"/>
      <c r="AA1314" s="387"/>
      <c r="AB1314" s="387"/>
      <c r="AC1314" s="387"/>
      <c r="AD1314" s="387"/>
    </row>
    <row r="1315" spans="1:30" ht="31.8" thickBot="1" x14ac:dyDescent="0.35">
      <c r="A1315" s="351" t="s">
        <v>9655</v>
      </c>
      <c r="B1315" s="408" t="s">
        <v>1134</v>
      </c>
      <c r="C1315" s="365" t="s">
        <v>6131</v>
      </c>
      <c r="D1315" s="366" t="s">
        <v>6126</v>
      </c>
      <c r="E1315" s="394" t="s">
        <v>4139</v>
      </c>
      <c r="F1315" s="394" t="s">
        <v>7235</v>
      </c>
      <c r="G1315" s="394" t="s">
        <v>7233</v>
      </c>
      <c r="H1315" s="394" t="s">
        <v>7232</v>
      </c>
      <c r="I1315" s="466">
        <v>300</v>
      </c>
      <c r="J1315" s="471">
        <v>0.49</v>
      </c>
      <c r="K1315" s="469">
        <v>2</v>
      </c>
      <c r="L1315" s="384">
        <v>3</v>
      </c>
      <c r="M1315" s="385" t="s">
        <v>9218</v>
      </c>
      <c r="N1315" s="382" t="s">
        <v>9790</v>
      </c>
      <c r="O1315" s="386">
        <v>600</v>
      </c>
      <c r="P1315" s="387"/>
      <c r="Q1315" s="387"/>
      <c r="R1315" s="387"/>
      <c r="S1315" s="387"/>
      <c r="T1315" s="387"/>
      <c r="U1315" s="387"/>
      <c r="V1315" s="387"/>
      <c r="W1315" s="387"/>
      <c r="X1315" s="387"/>
      <c r="Y1315" s="387"/>
      <c r="Z1315" s="387"/>
      <c r="AA1315" s="387"/>
      <c r="AB1315" s="387"/>
      <c r="AC1315" s="387"/>
      <c r="AD1315" s="387"/>
    </row>
    <row r="1316" spans="1:30" ht="31.8" thickBot="1" x14ac:dyDescent="0.35">
      <c r="A1316" s="351" t="s">
        <v>9655</v>
      </c>
      <c r="B1316" s="408" t="s">
        <v>1134</v>
      </c>
      <c r="C1316" s="365" t="s">
        <v>6131</v>
      </c>
      <c r="D1316" s="366" t="s">
        <v>6126</v>
      </c>
      <c r="E1316" s="394" t="s">
        <v>4139</v>
      </c>
      <c r="F1316" s="394" t="s">
        <v>7230</v>
      </c>
      <c r="G1316" s="394" t="s">
        <v>7233</v>
      </c>
      <c r="H1316" s="394" t="s">
        <v>7232</v>
      </c>
      <c r="I1316" s="466">
        <v>300</v>
      </c>
      <c r="J1316" s="471">
        <v>0.49</v>
      </c>
      <c r="K1316" s="469">
        <v>1</v>
      </c>
      <c r="L1316" s="384">
        <v>3</v>
      </c>
      <c r="M1316" s="385" t="s">
        <v>9656</v>
      </c>
      <c r="N1316" s="382" t="s">
        <v>9783</v>
      </c>
      <c r="O1316" s="386">
        <v>300</v>
      </c>
      <c r="P1316" s="387"/>
      <c r="Q1316" s="387"/>
      <c r="R1316" s="387"/>
      <c r="S1316" s="387"/>
      <c r="T1316" s="387"/>
      <c r="U1316" s="387"/>
      <c r="V1316" s="387"/>
      <c r="W1316" s="387"/>
      <c r="X1316" s="387"/>
      <c r="Y1316" s="387"/>
      <c r="Z1316" s="387"/>
      <c r="AA1316" s="387"/>
      <c r="AB1316" s="387"/>
      <c r="AC1316" s="387"/>
      <c r="AD1316" s="387"/>
    </row>
    <row r="1317" spans="1:30" ht="16.2" thickBot="1" x14ac:dyDescent="0.35">
      <c r="A1317" s="351" t="s">
        <v>2557</v>
      </c>
      <c r="B1317" s="408" t="s">
        <v>1134</v>
      </c>
      <c r="C1317" s="365" t="s">
        <v>6131</v>
      </c>
      <c r="D1317" s="366" t="s">
        <v>6126</v>
      </c>
      <c r="E1317" s="394" t="s">
        <v>4139</v>
      </c>
      <c r="F1317" s="394" t="s">
        <v>7230</v>
      </c>
      <c r="G1317" s="394" t="s">
        <v>7233</v>
      </c>
      <c r="H1317" s="394" t="s">
        <v>7232</v>
      </c>
      <c r="I1317" s="466">
        <v>300</v>
      </c>
      <c r="J1317" s="471">
        <v>0.49</v>
      </c>
      <c r="K1317" s="469">
        <v>2</v>
      </c>
      <c r="L1317" s="384">
        <v>3</v>
      </c>
      <c r="M1317" s="385" t="s">
        <v>9219</v>
      </c>
      <c r="N1317" s="382" t="s">
        <v>9790</v>
      </c>
      <c r="O1317" s="386">
        <v>600</v>
      </c>
      <c r="P1317" s="387"/>
      <c r="Q1317" s="387"/>
      <c r="R1317" s="387"/>
      <c r="S1317" s="387"/>
      <c r="T1317" s="387"/>
      <c r="U1317" s="387"/>
      <c r="V1317" s="387"/>
      <c r="W1317" s="387"/>
      <c r="X1317" s="387"/>
      <c r="Y1317" s="387"/>
      <c r="Z1317" s="387"/>
      <c r="AA1317" s="387"/>
      <c r="AB1317" s="387"/>
      <c r="AC1317" s="387"/>
      <c r="AD1317" s="387"/>
    </row>
    <row r="1318" spans="1:30" ht="16.2" thickBot="1" x14ac:dyDescent="0.35">
      <c r="A1318" s="351" t="s">
        <v>9220</v>
      </c>
      <c r="B1318" s="400" t="s">
        <v>6093</v>
      </c>
      <c r="C1318" s="365" t="s">
        <v>6131</v>
      </c>
      <c r="D1318" s="366" t="s">
        <v>6126</v>
      </c>
      <c r="E1318" s="394" t="s">
        <v>4139</v>
      </c>
      <c r="F1318" s="394" t="s">
        <v>7230</v>
      </c>
      <c r="G1318" s="394" t="s">
        <v>7233</v>
      </c>
      <c r="H1318" s="394" t="s">
        <v>7232</v>
      </c>
      <c r="I1318" s="466">
        <v>300</v>
      </c>
      <c r="J1318" s="471">
        <v>0.49</v>
      </c>
      <c r="K1318" s="469">
        <v>2</v>
      </c>
      <c r="L1318" s="384">
        <v>3</v>
      </c>
      <c r="M1318" s="385" t="s">
        <v>9221</v>
      </c>
      <c r="N1318" s="382" t="s">
        <v>9790</v>
      </c>
      <c r="O1318" s="386">
        <v>600</v>
      </c>
      <c r="P1318" s="387"/>
      <c r="Q1318" s="387"/>
      <c r="R1318" s="387"/>
      <c r="S1318" s="387"/>
      <c r="T1318" s="387"/>
      <c r="U1318" s="387"/>
      <c r="V1318" s="387"/>
      <c r="W1318" s="387"/>
      <c r="X1318" s="387"/>
      <c r="Y1318" s="387"/>
      <c r="Z1318" s="387"/>
      <c r="AA1318" s="387"/>
      <c r="AB1318" s="387"/>
      <c r="AC1318" s="387"/>
      <c r="AD1318" s="387"/>
    </row>
    <row r="1319" spans="1:30" ht="16.2" thickBot="1" x14ac:dyDescent="0.35">
      <c r="A1319" s="351" t="s">
        <v>1696</v>
      </c>
      <c r="B1319" s="409" t="s">
        <v>6076</v>
      </c>
      <c r="C1319" s="365" t="s">
        <v>6131</v>
      </c>
      <c r="D1319" s="366" t="s">
        <v>6126</v>
      </c>
      <c r="E1319" s="394" t="s">
        <v>4139</v>
      </c>
      <c r="F1319" s="394" t="s">
        <v>7230</v>
      </c>
      <c r="G1319" s="394" t="s">
        <v>7233</v>
      </c>
      <c r="H1319" s="394" t="s">
        <v>7232</v>
      </c>
      <c r="I1319" s="467">
        <v>1</v>
      </c>
      <c r="J1319" s="471">
        <v>1.49</v>
      </c>
      <c r="K1319" s="469">
        <v>2</v>
      </c>
      <c r="L1319" s="384">
        <v>3</v>
      </c>
      <c r="M1319" s="385" t="s">
        <v>9222</v>
      </c>
      <c r="N1319" s="382" t="s">
        <v>9803</v>
      </c>
      <c r="O1319" s="383">
        <v>2</v>
      </c>
      <c r="P1319" s="387"/>
      <c r="Q1319" s="387"/>
      <c r="R1319" s="387"/>
      <c r="S1319" s="387"/>
      <c r="T1319" s="387"/>
      <c r="U1319" s="387"/>
      <c r="V1319" s="387"/>
      <c r="W1319" s="387"/>
      <c r="X1319" s="387"/>
      <c r="Y1319" s="387"/>
      <c r="Z1319" s="387"/>
      <c r="AA1319" s="387"/>
      <c r="AB1319" s="387"/>
      <c r="AC1319" s="387"/>
      <c r="AD1319" s="387"/>
    </row>
    <row r="1320" spans="1:30" ht="16.2" thickBot="1" x14ac:dyDescent="0.35">
      <c r="A1320" s="351" t="s">
        <v>2476</v>
      </c>
      <c r="B1320" s="420" t="s">
        <v>6089</v>
      </c>
      <c r="C1320" s="365" t="s">
        <v>6131</v>
      </c>
      <c r="D1320" s="366" t="s">
        <v>6126</v>
      </c>
      <c r="E1320" s="394" t="s">
        <v>4139</v>
      </c>
      <c r="F1320" s="394" t="s">
        <v>7230</v>
      </c>
      <c r="G1320" s="394" t="s">
        <v>7234</v>
      </c>
      <c r="H1320" s="394" t="s">
        <v>7232</v>
      </c>
      <c r="I1320" s="466">
        <v>300</v>
      </c>
      <c r="J1320" s="471">
        <v>0.49</v>
      </c>
      <c r="K1320" s="469">
        <v>2</v>
      </c>
      <c r="L1320" s="384">
        <v>3</v>
      </c>
      <c r="M1320" s="385" t="s">
        <v>9223</v>
      </c>
      <c r="N1320" s="382" t="s">
        <v>9790</v>
      </c>
      <c r="O1320" s="386">
        <v>600</v>
      </c>
      <c r="P1320" s="387"/>
      <c r="Q1320" s="387"/>
      <c r="R1320" s="387"/>
      <c r="S1320" s="387"/>
      <c r="T1320" s="387"/>
      <c r="U1320" s="387"/>
      <c r="V1320" s="387"/>
      <c r="W1320" s="387"/>
      <c r="X1320" s="387"/>
      <c r="Y1320" s="387"/>
      <c r="Z1320" s="387"/>
      <c r="AA1320" s="387"/>
      <c r="AB1320" s="387"/>
      <c r="AC1320" s="387"/>
      <c r="AD1320" s="387"/>
    </row>
    <row r="1321" spans="1:30" ht="16.2" thickBot="1" x14ac:dyDescent="0.35">
      <c r="A1321" s="351" t="s">
        <v>2476</v>
      </c>
      <c r="B1321" s="420" t="s">
        <v>6089</v>
      </c>
      <c r="C1321" s="365" t="s">
        <v>6131</v>
      </c>
      <c r="D1321" s="366" t="s">
        <v>6126</v>
      </c>
      <c r="E1321" s="394" t="s">
        <v>4139</v>
      </c>
      <c r="F1321" s="394" t="s">
        <v>7230</v>
      </c>
      <c r="G1321" s="394" t="s">
        <v>7239</v>
      </c>
      <c r="H1321" s="394" t="s">
        <v>7232</v>
      </c>
      <c r="I1321" s="466">
        <v>300</v>
      </c>
      <c r="J1321" s="471">
        <v>0.49</v>
      </c>
      <c r="K1321" s="469">
        <v>1</v>
      </c>
      <c r="L1321" s="384">
        <v>3</v>
      </c>
      <c r="M1321" s="385" t="s">
        <v>9223</v>
      </c>
      <c r="N1321" s="382" t="s">
        <v>9783</v>
      </c>
      <c r="O1321" s="386">
        <v>300</v>
      </c>
      <c r="P1321" s="387"/>
      <c r="Q1321" s="387"/>
      <c r="R1321" s="387"/>
      <c r="S1321" s="387"/>
      <c r="T1321" s="387"/>
      <c r="U1321" s="387"/>
      <c r="V1321" s="387"/>
      <c r="W1321" s="387"/>
      <c r="X1321" s="387"/>
      <c r="Y1321" s="387"/>
      <c r="Z1321" s="387"/>
      <c r="AA1321" s="387"/>
      <c r="AB1321" s="387"/>
      <c r="AC1321" s="387"/>
      <c r="AD1321" s="387"/>
    </row>
    <row r="1322" spans="1:30" ht="16.2" thickBot="1" x14ac:dyDescent="0.35">
      <c r="A1322" s="351" t="s">
        <v>9851</v>
      </c>
      <c r="B1322" s="420" t="s">
        <v>6063</v>
      </c>
      <c r="C1322" s="365" t="s">
        <v>6131</v>
      </c>
      <c r="D1322" s="366" t="s">
        <v>6126</v>
      </c>
      <c r="E1322" s="394" t="s">
        <v>4139</v>
      </c>
      <c r="F1322" s="394" t="s">
        <v>7230</v>
      </c>
      <c r="G1322" s="394" t="s">
        <v>7239</v>
      </c>
      <c r="H1322" s="394" t="s">
        <v>7232</v>
      </c>
      <c r="I1322" s="466">
        <v>700</v>
      </c>
      <c r="J1322" s="471">
        <v>0.99</v>
      </c>
      <c r="K1322" s="469">
        <v>1</v>
      </c>
      <c r="L1322" s="384">
        <v>3</v>
      </c>
      <c r="M1322" s="385" t="s">
        <v>9225</v>
      </c>
      <c r="N1322" s="382" t="s">
        <v>9798</v>
      </c>
      <c r="O1322" s="386">
        <v>700</v>
      </c>
      <c r="P1322" s="387"/>
      <c r="Q1322" s="387"/>
      <c r="R1322" s="387"/>
      <c r="S1322" s="387"/>
      <c r="T1322" s="387"/>
      <c r="U1322" s="387"/>
      <c r="V1322" s="387"/>
      <c r="W1322" s="387"/>
      <c r="X1322" s="387"/>
      <c r="Y1322" s="387"/>
      <c r="Z1322" s="387"/>
      <c r="AA1322" s="387"/>
      <c r="AB1322" s="387"/>
      <c r="AC1322" s="387"/>
      <c r="AD1322" s="387"/>
    </row>
    <row r="1323" spans="1:30" ht="16.2" thickBot="1" x14ac:dyDescent="0.35">
      <c r="A1323" s="351" t="s">
        <v>9226</v>
      </c>
      <c r="B1323" s="410" t="s">
        <v>6055</v>
      </c>
      <c r="C1323" s="365" t="s">
        <v>6131</v>
      </c>
      <c r="D1323" s="366" t="s">
        <v>6126</v>
      </c>
      <c r="E1323" s="394" t="s">
        <v>4139</v>
      </c>
      <c r="F1323" s="394" t="s">
        <v>7230</v>
      </c>
      <c r="G1323" s="394" t="s">
        <v>7233</v>
      </c>
      <c r="H1323" s="394" t="s">
        <v>7232</v>
      </c>
      <c r="I1323" s="466">
        <v>300</v>
      </c>
      <c r="J1323" s="471">
        <v>0.49</v>
      </c>
      <c r="K1323" s="469">
        <v>1</v>
      </c>
      <c r="L1323" s="384">
        <v>3</v>
      </c>
      <c r="M1323" s="385" t="s">
        <v>9227</v>
      </c>
      <c r="N1323" s="382" t="s">
        <v>9783</v>
      </c>
      <c r="O1323" s="386">
        <v>300</v>
      </c>
      <c r="P1323" s="387"/>
      <c r="Q1323" s="387"/>
      <c r="R1323" s="387"/>
      <c r="S1323" s="387"/>
      <c r="T1323" s="387"/>
      <c r="U1323" s="387"/>
      <c r="V1323" s="387"/>
      <c r="W1323" s="387"/>
      <c r="X1323" s="387"/>
      <c r="Y1323" s="387"/>
      <c r="Z1323" s="387"/>
      <c r="AA1323" s="387"/>
      <c r="AB1323" s="387"/>
      <c r="AC1323" s="387"/>
      <c r="AD1323" s="387"/>
    </row>
    <row r="1324" spans="1:30" ht="16.2" thickBot="1" x14ac:dyDescent="0.35">
      <c r="A1324" s="351" t="s">
        <v>4266</v>
      </c>
      <c r="B1324" s="410" t="s">
        <v>6055</v>
      </c>
      <c r="C1324" s="365" t="s">
        <v>6131</v>
      </c>
      <c r="D1324" s="366" t="s">
        <v>6126</v>
      </c>
      <c r="E1324" s="394" t="s">
        <v>4139</v>
      </c>
      <c r="F1324" s="394" t="s">
        <v>7230</v>
      </c>
      <c r="G1324" s="394" t="s">
        <v>7233</v>
      </c>
      <c r="H1324" s="394" t="s">
        <v>7232</v>
      </c>
      <c r="I1324" s="466">
        <v>700</v>
      </c>
      <c r="J1324" s="471">
        <v>0.99</v>
      </c>
      <c r="K1324" s="469">
        <v>2</v>
      </c>
      <c r="L1324" s="384">
        <v>3</v>
      </c>
      <c r="M1324" s="385" t="s">
        <v>9228</v>
      </c>
      <c r="N1324" s="382" t="s">
        <v>9801</v>
      </c>
      <c r="O1324" s="383">
        <v>1.4</v>
      </c>
      <c r="P1324" s="387"/>
      <c r="Q1324" s="387"/>
      <c r="R1324" s="387"/>
      <c r="S1324" s="387"/>
      <c r="T1324" s="387"/>
      <c r="U1324" s="387"/>
      <c r="V1324" s="387"/>
      <c r="W1324" s="387"/>
      <c r="X1324" s="387"/>
      <c r="Y1324" s="387"/>
      <c r="Z1324" s="387"/>
      <c r="AA1324" s="387"/>
      <c r="AB1324" s="387"/>
      <c r="AC1324" s="387"/>
      <c r="AD1324" s="387"/>
    </row>
    <row r="1325" spans="1:30" ht="16.2" thickBot="1" x14ac:dyDescent="0.35">
      <c r="A1325" s="351" t="s">
        <v>9229</v>
      </c>
      <c r="B1325" s="410" t="s">
        <v>6055</v>
      </c>
      <c r="C1325" s="365" t="s">
        <v>6131</v>
      </c>
      <c r="D1325" s="366" t="s">
        <v>6126</v>
      </c>
      <c r="E1325" s="394" t="s">
        <v>4139</v>
      </c>
      <c r="F1325" s="394" t="s">
        <v>7230</v>
      </c>
      <c r="G1325" s="394" t="s">
        <v>7233</v>
      </c>
      <c r="H1325" s="394" t="s">
        <v>7232</v>
      </c>
      <c r="I1325" s="466">
        <v>300</v>
      </c>
      <c r="J1325" s="471">
        <v>0.49</v>
      </c>
      <c r="K1325" s="469">
        <v>2</v>
      </c>
      <c r="L1325" s="384">
        <v>3</v>
      </c>
      <c r="M1325" s="385" t="s">
        <v>9230</v>
      </c>
      <c r="N1325" s="382" t="s">
        <v>9790</v>
      </c>
      <c r="O1325" s="386">
        <v>600</v>
      </c>
      <c r="P1325" s="387"/>
      <c r="Q1325" s="387"/>
      <c r="R1325" s="387"/>
      <c r="S1325" s="387"/>
      <c r="T1325" s="387"/>
      <c r="U1325" s="387"/>
      <c r="V1325" s="387"/>
      <c r="W1325" s="387"/>
      <c r="X1325" s="387"/>
      <c r="Y1325" s="387"/>
      <c r="Z1325" s="387"/>
      <c r="AA1325" s="387"/>
      <c r="AB1325" s="387"/>
      <c r="AC1325" s="387"/>
      <c r="AD1325" s="387"/>
    </row>
    <row r="1326" spans="1:30" ht="16.2" thickBot="1" x14ac:dyDescent="0.35">
      <c r="A1326" s="351" t="s">
        <v>2477</v>
      </c>
      <c r="B1326" s="421" t="s">
        <v>6099</v>
      </c>
      <c r="C1326" s="365" t="s">
        <v>6131</v>
      </c>
      <c r="D1326" s="366" t="s">
        <v>6126</v>
      </c>
      <c r="E1326" s="394" t="s">
        <v>4139</v>
      </c>
      <c r="F1326" s="394" t="s">
        <v>9544</v>
      </c>
      <c r="G1326" s="394" t="s">
        <v>7233</v>
      </c>
      <c r="H1326" s="394" t="s">
        <v>7232</v>
      </c>
      <c r="I1326" s="466">
        <v>300</v>
      </c>
      <c r="J1326" s="471">
        <v>0.49</v>
      </c>
      <c r="K1326" s="469">
        <v>2</v>
      </c>
      <c r="L1326" s="384">
        <v>3</v>
      </c>
      <c r="M1326" s="385" t="s">
        <v>9231</v>
      </c>
      <c r="N1326" s="382" t="s">
        <v>9790</v>
      </c>
      <c r="O1326" s="386">
        <v>600</v>
      </c>
      <c r="P1326" s="387"/>
      <c r="Q1326" s="387"/>
      <c r="R1326" s="387"/>
      <c r="S1326" s="387"/>
      <c r="T1326" s="387"/>
      <c r="U1326" s="387"/>
      <c r="V1326" s="387"/>
      <c r="W1326" s="387"/>
      <c r="X1326" s="387"/>
      <c r="Y1326" s="387"/>
      <c r="Z1326" s="387"/>
      <c r="AA1326" s="387"/>
      <c r="AB1326" s="387"/>
      <c r="AC1326" s="387"/>
      <c r="AD1326" s="387"/>
    </row>
    <row r="1327" spans="1:30" ht="16.2" thickBot="1" x14ac:dyDescent="0.35">
      <c r="A1327" s="351" t="s">
        <v>2477</v>
      </c>
      <c r="B1327" s="421" t="s">
        <v>6099</v>
      </c>
      <c r="C1327" s="365" t="s">
        <v>6131</v>
      </c>
      <c r="D1327" s="366" t="s">
        <v>6126</v>
      </c>
      <c r="E1327" s="394" t="s">
        <v>4139</v>
      </c>
      <c r="F1327" s="394" t="s">
        <v>7230</v>
      </c>
      <c r="G1327" s="394" t="s">
        <v>7233</v>
      </c>
      <c r="H1327" s="394" t="s">
        <v>7232</v>
      </c>
      <c r="I1327" s="466">
        <v>300</v>
      </c>
      <c r="J1327" s="471">
        <v>0.49</v>
      </c>
      <c r="K1327" s="469">
        <v>1</v>
      </c>
      <c r="L1327" s="384">
        <v>3</v>
      </c>
      <c r="M1327" s="385" t="s">
        <v>9232</v>
      </c>
      <c r="N1327" s="382" t="s">
        <v>9783</v>
      </c>
      <c r="O1327" s="386">
        <v>300</v>
      </c>
      <c r="P1327" s="387"/>
      <c r="Q1327" s="387"/>
      <c r="R1327" s="387"/>
      <c r="S1327" s="387"/>
      <c r="T1327" s="387"/>
      <c r="U1327" s="387"/>
      <c r="V1327" s="387"/>
      <c r="W1327" s="387"/>
      <c r="X1327" s="387"/>
      <c r="Y1327" s="387"/>
      <c r="Z1327" s="387"/>
      <c r="AA1327" s="387"/>
      <c r="AB1327" s="387"/>
      <c r="AC1327" s="387"/>
      <c r="AD1327" s="387"/>
    </row>
    <row r="1328" spans="1:30" ht="16.2" thickBot="1" x14ac:dyDescent="0.35">
      <c r="A1328" s="351" t="s">
        <v>9233</v>
      </c>
      <c r="B1328" s="401" t="s">
        <v>5944</v>
      </c>
      <c r="C1328" s="365" t="s">
        <v>6131</v>
      </c>
      <c r="D1328" s="366" t="s">
        <v>6126</v>
      </c>
      <c r="E1328" s="394" t="s">
        <v>4139</v>
      </c>
      <c r="F1328" s="394" t="s">
        <v>7230</v>
      </c>
      <c r="G1328" s="394" t="s">
        <v>7233</v>
      </c>
      <c r="H1328" s="394" t="s">
        <v>7232</v>
      </c>
      <c r="I1328" s="466">
        <v>300</v>
      </c>
      <c r="J1328" s="471">
        <v>0.49</v>
      </c>
      <c r="K1328" s="469">
        <v>4</v>
      </c>
      <c r="L1328" s="384">
        <v>3</v>
      </c>
      <c r="M1328" s="385" t="s">
        <v>9234</v>
      </c>
      <c r="N1328" s="382" t="s">
        <v>9787</v>
      </c>
      <c r="O1328" s="383">
        <v>1.2</v>
      </c>
      <c r="P1328" s="387"/>
      <c r="Q1328" s="387"/>
      <c r="R1328" s="387"/>
      <c r="S1328" s="387"/>
      <c r="T1328" s="387"/>
      <c r="U1328" s="387"/>
      <c r="V1328" s="387"/>
      <c r="W1328" s="387"/>
      <c r="X1328" s="387"/>
      <c r="Y1328" s="387"/>
      <c r="Z1328" s="387"/>
      <c r="AA1328" s="387"/>
      <c r="AB1328" s="387"/>
      <c r="AC1328" s="387"/>
      <c r="AD1328" s="387"/>
    </row>
    <row r="1329" spans="1:30" ht="16.2" thickBot="1" x14ac:dyDescent="0.35">
      <c r="A1329" s="351" t="s">
        <v>9233</v>
      </c>
      <c r="B1329" s="401" t="s">
        <v>5944</v>
      </c>
      <c r="C1329" s="365" t="s">
        <v>6131</v>
      </c>
      <c r="D1329" s="366" t="s">
        <v>6126</v>
      </c>
      <c r="E1329" s="394" t="s">
        <v>4139</v>
      </c>
      <c r="F1329" s="394" t="s">
        <v>7230</v>
      </c>
      <c r="G1329" s="394" t="s">
        <v>7234</v>
      </c>
      <c r="H1329" s="394" t="s">
        <v>7232</v>
      </c>
      <c r="I1329" s="466">
        <v>300</v>
      </c>
      <c r="J1329" s="471">
        <v>0.49</v>
      </c>
      <c r="K1329" s="469">
        <v>1</v>
      </c>
      <c r="L1329" s="384">
        <v>3</v>
      </c>
      <c r="M1329" s="385" t="s">
        <v>9234</v>
      </c>
      <c r="N1329" s="382" t="s">
        <v>9783</v>
      </c>
      <c r="O1329" s="386">
        <v>300</v>
      </c>
      <c r="P1329" s="387"/>
      <c r="Q1329" s="387"/>
      <c r="R1329" s="387"/>
      <c r="S1329" s="387"/>
      <c r="T1329" s="387"/>
      <c r="U1329" s="387"/>
      <c r="V1329" s="387"/>
      <c r="W1329" s="387"/>
      <c r="X1329" s="387"/>
      <c r="Y1329" s="387"/>
      <c r="Z1329" s="387"/>
      <c r="AA1329" s="387"/>
      <c r="AB1329" s="387"/>
      <c r="AC1329" s="387"/>
      <c r="AD1329" s="387"/>
    </row>
    <row r="1330" spans="1:30" ht="16.2" thickBot="1" x14ac:dyDescent="0.35">
      <c r="A1330" s="351" t="s">
        <v>9235</v>
      </c>
      <c r="B1330" s="401" t="s">
        <v>5944</v>
      </c>
      <c r="C1330" s="365" t="s">
        <v>6131</v>
      </c>
      <c r="D1330" s="345" t="s">
        <v>6128</v>
      </c>
      <c r="E1330" s="394" t="s">
        <v>4139</v>
      </c>
      <c r="F1330" s="394" t="s">
        <v>7230</v>
      </c>
      <c r="G1330" s="394" t="s">
        <v>7233</v>
      </c>
      <c r="H1330" s="394" t="s">
        <v>7232</v>
      </c>
      <c r="I1330" s="466">
        <v>700</v>
      </c>
      <c r="J1330" s="471">
        <v>0.99</v>
      </c>
      <c r="K1330" s="469">
        <v>1</v>
      </c>
      <c r="L1330" s="384">
        <v>3</v>
      </c>
      <c r="M1330" s="385" t="s">
        <v>9236</v>
      </c>
      <c r="N1330" s="382" t="s">
        <v>9798</v>
      </c>
      <c r="O1330" s="386">
        <v>700</v>
      </c>
      <c r="P1330" s="387"/>
      <c r="Q1330" s="387"/>
      <c r="R1330" s="387"/>
      <c r="S1330" s="387"/>
      <c r="T1330" s="387"/>
      <c r="U1330" s="387"/>
      <c r="V1330" s="387"/>
      <c r="W1330" s="387"/>
      <c r="X1330" s="387"/>
      <c r="Y1330" s="387"/>
      <c r="Z1330" s="387"/>
      <c r="AA1330" s="387"/>
      <c r="AB1330" s="387"/>
      <c r="AC1330" s="387"/>
      <c r="AD1330" s="387"/>
    </row>
    <row r="1331" spans="1:30" ht="16.2" thickBot="1" x14ac:dyDescent="0.35">
      <c r="A1331" s="351" t="s">
        <v>9238</v>
      </c>
      <c r="B1331" s="402" t="s">
        <v>6094</v>
      </c>
      <c r="C1331" s="365" t="s">
        <v>6131</v>
      </c>
      <c r="D1331" s="366" t="s">
        <v>6126</v>
      </c>
      <c r="E1331" s="394" t="s">
        <v>4139</v>
      </c>
      <c r="F1331" s="394" t="s">
        <v>7230</v>
      </c>
      <c r="G1331" s="394" t="s">
        <v>7233</v>
      </c>
      <c r="H1331" s="394" t="s">
        <v>7232</v>
      </c>
      <c r="I1331" s="466">
        <v>300</v>
      </c>
      <c r="J1331" s="471">
        <v>0.49</v>
      </c>
      <c r="K1331" s="469">
        <v>1</v>
      </c>
      <c r="L1331" s="384">
        <v>3</v>
      </c>
      <c r="M1331" s="385" t="s">
        <v>9239</v>
      </c>
      <c r="N1331" s="382" t="s">
        <v>9783</v>
      </c>
      <c r="O1331" s="386">
        <v>300</v>
      </c>
      <c r="P1331" s="387"/>
      <c r="Q1331" s="387"/>
      <c r="R1331" s="387"/>
      <c r="S1331" s="387"/>
      <c r="T1331" s="387"/>
      <c r="U1331" s="387"/>
      <c r="V1331" s="387"/>
      <c r="W1331" s="387"/>
      <c r="X1331" s="387"/>
      <c r="Y1331" s="387"/>
      <c r="Z1331" s="387"/>
      <c r="AA1331" s="387"/>
      <c r="AB1331" s="387"/>
      <c r="AC1331" s="387"/>
      <c r="AD1331" s="387"/>
    </row>
    <row r="1332" spans="1:30" ht="16.2" thickBot="1" x14ac:dyDescent="0.35">
      <c r="A1332" s="351" t="s">
        <v>9240</v>
      </c>
      <c r="B1332" s="411" t="s">
        <v>6087</v>
      </c>
      <c r="C1332" s="365" t="s">
        <v>6131</v>
      </c>
      <c r="D1332" s="366" t="s">
        <v>6126</v>
      </c>
      <c r="E1332" s="394" t="s">
        <v>4139</v>
      </c>
      <c r="F1332" s="394" t="s">
        <v>7230</v>
      </c>
      <c r="G1332" s="394" t="s">
        <v>7233</v>
      </c>
      <c r="H1332" s="394" t="s">
        <v>7232</v>
      </c>
      <c r="I1332" s="466">
        <v>300</v>
      </c>
      <c r="J1332" s="471">
        <v>0.49</v>
      </c>
      <c r="K1332" s="469">
        <v>2</v>
      </c>
      <c r="L1332" s="384">
        <v>3</v>
      </c>
      <c r="M1332" s="385" t="s">
        <v>9241</v>
      </c>
      <c r="N1332" s="382" t="s">
        <v>9790</v>
      </c>
      <c r="O1332" s="386">
        <v>600</v>
      </c>
      <c r="P1332" s="387"/>
      <c r="Q1332" s="387"/>
      <c r="R1332" s="387"/>
      <c r="S1332" s="387"/>
      <c r="T1332" s="387"/>
      <c r="U1332" s="387"/>
      <c r="V1332" s="387"/>
      <c r="W1332" s="387"/>
      <c r="X1332" s="387"/>
      <c r="Y1332" s="387"/>
      <c r="Z1332" s="387"/>
      <c r="AA1332" s="387"/>
      <c r="AB1332" s="387"/>
      <c r="AC1332" s="387"/>
      <c r="AD1332" s="387"/>
    </row>
    <row r="1333" spans="1:30" ht="16.2" thickBot="1" x14ac:dyDescent="0.35">
      <c r="A1333" s="351" t="s">
        <v>9242</v>
      </c>
      <c r="B1333" s="403" t="s">
        <v>6877</v>
      </c>
      <c r="C1333" s="365" t="s">
        <v>6131</v>
      </c>
      <c r="D1333" s="366" t="s">
        <v>6126</v>
      </c>
      <c r="E1333" s="394" t="s">
        <v>4139</v>
      </c>
      <c r="F1333" s="394" t="s">
        <v>7230</v>
      </c>
      <c r="G1333" s="394" t="s">
        <v>7233</v>
      </c>
      <c r="H1333" s="394" t="s">
        <v>7232</v>
      </c>
      <c r="I1333" s="466">
        <v>300</v>
      </c>
      <c r="J1333" s="471">
        <v>0.49</v>
      </c>
      <c r="K1333" s="469">
        <v>1</v>
      </c>
      <c r="L1333" s="384">
        <v>3</v>
      </c>
      <c r="M1333" s="385" t="s">
        <v>9243</v>
      </c>
      <c r="N1333" s="382" t="s">
        <v>9783</v>
      </c>
      <c r="O1333" s="386">
        <v>300</v>
      </c>
      <c r="P1333" s="387"/>
      <c r="Q1333" s="387"/>
      <c r="R1333" s="387"/>
      <c r="S1333" s="387"/>
      <c r="T1333" s="387"/>
      <c r="U1333" s="387"/>
      <c r="V1333" s="387"/>
      <c r="W1333" s="387"/>
      <c r="X1333" s="387"/>
      <c r="Y1333" s="387"/>
      <c r="Z1333" s="387"/>
      <c r="AA1333" s="387"/>
      <c r="AB1333" s="387"/>
      <c r="AC1333" s="387"/>
      <c r="AD1333" s="387"/>
    </row>
    <row r="1334" spans="1:30" ht="16.2" thickBot="1" x14ac:dyDescent="0.35">
      <c r="A1334" s="351" t="s">
        <v>9242</v>
      </c>
      <c r="B1334" s="403" t="s">
        <v>6877</v>
      </c>
      <c r="C1334" s="365" t="s">
        <v>6131</v>
      </c>
      <c r="D1334" s="366" t="s">
        <v>6126</v>
      </c>
      <c r="E1334" s="394" t="s">
        <v>4139</v>
      </c>
      <c r="F1334" s="394" t="s">
        <v>7230</v>
      </c>
      <c r="G1334" s="394" t="s">
        <v>7234</v>
      </c>
      <c r="H1334" s="394" t="s">
        <v>7232</v>
      </c>
      <c r="I1334" s="466">
        <v>300</v>
      </c>
      <c r="J1334" s="471">
        <v>0.49</v>
      </c>
      <c r="K1334" s="469">
        <v>2</v>
      </c>
      <c r="L1334" s="384">
        <v>3</v>
      </c>
      <c r="M1334" s="385" t="s">
        <v>9243</v>
      </c>
      <c r="N1334" s="382" t="s">
        <v>9790</v>
      </c>
      <c r="O1334" s="386">
        <v>600</v>
      </c>
      <c r="P1334" s="387"/>
      <c r="Q1334" s="387"/>
      <c r="R1334" s="387"/>
      <c r="S1334" s="387"/>
      <c r="T1334" s="387"/>
      <c r="U1334" s="387"/>
      <c r="V1334" s="387"/>
      <c r="W1334" s="387"/>
      <c r="X1334" s="387"/>
      <c r="Y1334" s="387"/>
      <c r="Z1334" s="387"/>
      <c r="AA1334" s="387"/>
      <c r="AB1334" s="387"/>
      <c r="AC1334" s="387"/>
      <c r="AD1334" s="387"/>
    </row>
    <row r="1335" spans="1:30" ht="16.2" thickBot="1" x14ac:dyDescent="0.35">
      <c r="A1335" s="351" t="s">
        <v>9244</v>
      </c>
      <c r="B1335" s="403" t="s">
        <v>6877</v>
      </c>
      <c r="C1335" s="365" t="s">
        <v>6131</v>
      </c>
      <c r="D1335" s="366" t="s">
        <v>6126</v>
      </c>
      <c r="E1335" s="394" t="s">
        <v>4139</v>
      </c>
      <c r="F1335" s="394" t="s">
        <v>7230</v>
      </c>
      <c r="G1335" s="394" t="s">
        <v>7233</v>
      </c>
      <c r="H1335" s="394" t="s">
        <v>7232</v>
      </c>
      <c r="I1335" s="466">
        <v>500</v>
      </c>
      <c r="J1335" s="471">
        <v>0.75</v>
      </c>
      <c r="K1335" s="469">
        <v>1</v>
      </c>
      <c r="L1335" s="384">
        <v>3</v>
      </c>
      <c r="M1335" s="385" t="s">
        <v>9245</v>
      </c>
      <c r="N1335" s="382" t="s">
        <v>9800</v>
      </c>
      <c r="O1335" s="386">
        <v>500</v>
      </c>
      <c r="P1335" s="387"/>
      <c r="Q1335" s="387"/>
      <c r="R1335" s="387"/>
      <c r="S1335" s="387"/>
      <c r="T1335" s="387"/>
      <c r="U1335" s="387"/>
      <c r="V1335" s="387"/>
      <c r="W1335" s="387"/>
      <c r="X1335" s="387"/>
      <c r="Y1335" s="387"/>
      <c r="Z1335" s="387"/>
      <c r="AA1335" s="387"/>
      <c r="AB1335" s="387"/>
      <c r="AC1335" s="387"/>
      <c r="AD1335" s="387"/>
    </row>
    <row r="1336" spans="1:30" ht="16.2" thickBot="1" x14ac:dyDescent="0.35">
      <c r="A1336" s="351" t="s">
        <v>9244</v>
      </c>
      <c r="B1336" s="403" t="s">
        <v>6877</v>
      </c>
      <c r="C1336" s="365" t="s">
        <v>6131</v>
      </c>
      <c r="D1336" s="366" t="s">
        <v>6126</v>
      </c>
      <c r="E1336" s="394" t="s">
        <v>4139</v>
      </c>
      <c r="F1336" s="394" t="s">
        <v>7230</v>
      </c>
      <c r="G1336" s="394" t="s">
        <v>7234</v>
      </c>
      <c r="H1336" s="394" t="s">
        <v>7232</v>
      </c>
      <c r="I1336" s="466">
        <v>500</v>
      </c>
      <c r="J1336" s="471">
        <v>0.75</v>
      </c>
      <c r="K1336" s="469">
        <v>1</v>
      </c>
      <c r="L1336" s="384">
        <v>3</v>
      </c>
      <c r="M1336" s="385" t="s">
        <v>9245</v>
      </c>
      <c r="N1336" s="382" t="s">
        <v>9800</v>
      </c>
      <c r="O1336" s="386">
        <v>500</v>
      </c>
      <c r="P1336" s="387"/>
      <c r="Q1336" s="387"/>
      <c r="R1336" s="387"/>
      <c r="S1336" s="387"/>
      <c r="T1336" s="387"/>
      <c r="U1336" s="387"/>
      <c r="V1336" s="387"/>
      <c r="W1336" s="387"/>
      <c r="X1336" s="387"/>
      <c r="Y1336" s="387"/>
      <c r="Z1336" s="387"/>
      <c r="AA1336" s="387"/>
      <c r="AB1336" s="387"/>
      <c r="AC1336" s="387"/>
      <c r="AD1336" s="387"/>
    </row>
    <row r="1337" spans="1:30" ht="16.2" thickBot="1" x14ac:dyDescent="0.35">
      <c r="A1337" s="351" t="s">
        <v>9249</v>
      </c>
      <c r="B1337" s="404" t="s">
        <v>6073</v>
      </c>
      <c r="C1337" s="365" t="s">
        <v>6131</v>
      </c>
      <c r="D1337" s="366" t="s">
        <v>6126</v>
      </c>
      <c r="E1337" s="394" t="s">
        <v>4139</v>
      </c>
      <c r="F1337" s="394" t="s">
        <v>7230</v>
      </c>
      <c r="G1337" s="394" t="s">
        <v>7233</v>
      </c>
      <c r="H1337" s="394" t="s">
        <v>7232</v>
      </c>
      <c r="I1337" s="466">
        <v>300</v>
      </c>
      <c r="J1337" s="471">
        <v>0.49</v>
      </c>
      <c r="K1337" s="469">
        <v>1</v>
      </c>
      <c r="L1337" s="384">
        <v>3</v>
      </c>
      <c r="M1337" s="385" t="s">
        <v>9250</v>
      </c>
      <c r="N1337" s="382" t="s">
        <v>9783</v>
      </c>
      <c r="O1337" s="386">
        <v>300</v>
      </c>
      <c r="P1337" s="387"/>
      <c r="Q1337" s="387"/>
      <c r="R1337" s="387"/>
      <c r="S1337" s="387"/>
      <c r="T1337" s="387"/>
      <c r="U1337" s="387"/>
      <c r="V1337" s="387"/>
      <c r="W1337" s="387"/>
      <c r="X1337" s="387"/>
      <c r="Y1337" s="387"/>
      <c r="Z1337" s="387"/>
      <c r="AA1337" s="387"/>
      <c r="AB1337" s="387"/>
      <c r="AC1337" s="387"/>
      <c r="AD1337" s="387"/>
    </row>
    <row r="1338" spans="1:30" ht="16.2" thickBot="1" x14ac:dyDescent="0.35">
      <c r="A1338" s="351" t="s">
        <v>9249</v>
      </c>
      <c r="B1338" s="404" t="s">
        <v>6073</v>
      </c>
      <c r="C1338" s="365" t="s">
        <v>6131</v>
      </c>
      <c r="D1338" s="366" t="s">
        <v>6126</v>
      </c>
      <c r="E1338" s="394" t="s">
        <v>4139</v>
      </c>
      <c r="F1338" s="394" t="s">
        <v>7230</v>
      </c>
      <c r="G1338" s="394" t="s">
        <v>7234</v>
      </c>
      <c r="H1338" s="394" t="s">
        <v>7232</v>
      </c>
      <c r="I1338" s="466">
        <v>300</v>
      </c>
      <c r="J1338" s="471">
        <v>0.49</v>
      </c>
      <c r="K1338" s="469">
        <v>1</v>
      </c>
      <c r="L1338" s="384">
        <v>3</v>
      </c>
      <c r="M1338" s="385" t="s">
        <v>9250</v>
      </c>
      <c r="N1338" s="382" t="s">
        <v>9783</v>
      </c>
      <c r="O1338" s="386">
        <v>300</v>
      </c>
      <c r="P1338" s="387"/>
      <c r="Q1338" s="387"/>
      <c r="R1338" s="387"/>
      <c r="S1338" s="387"/>
      <c r="T1338" s="387"/>
      <c r="U1338" s="387"/>
      <c r="V1338" s="387"/>
      <c r="W1338" s="387"/>
      <c r="X1338" s="387"/>
      <c r="Y1338" s="387"/>
      <c r="Z1338" s="387"/>
      <c r="AA1338" s="387"/>
      <c r="AB1338" s="387"/>
      <c r="AC1338" s="387"/>
      <c r="AD1338" s="387"/>
    </row>
    <row r="1339" spans="1:30" ht="16.2" thickBot="1" x14ac:dyDescent="0.35">
      <c r="A1339" s="351" t="s">
        <v>9251</v>
      </c>
      <c r="B1339" s="404" t="s">
        <v>6073</v>
      </c>
      <c r="C1339" s="365" t="s">
        <v>6131</v>
      </c>
      <c r="D1339" s="366" t="s">
        <v>6126</v>
      </c>
      <c r="E1339" s="394" t="s">
        <v>4139</v>
      </c>
      <c r="F1339" s="394" t="s">
        <v>7230</v>
      </c>
      <c r="G1339" s="394" t="s">
        <v>7233</v>
      </c>
      <c r="H1339" s="394" t="s">
        <v>7232</v>
      </c>
      <c r="I1339" s="466">
        <v>300</v>
      </c>
      <c r="J1339" s="471">
        <v>0.49</v>
      </c>
      <c r="K1339" s="469">
        <v>1</v>
      </c>
      <c r="L1339" s="384">
        <v>3</v>
      </c>
      <c r="M1339" s="385" t="s">
        <v>9252</v>
      </c>
      <c r="N1339" s="382" t="s">
        <v>9783</v>
      </c>
      <c r="O1339" s="386">
        <v>300</v>
      </c>
      <c r="P1339" s="387"/>
      <c r="Q1339" s="387"/>
      <c r="R1339" s="387"/>
      <c r="S1339" s="387"/>
      <c r="T1339" s="387"/>
      <c r="U1339" s="387"/>
      <c r="V1339" s="387"/>
      <c r="W1339" s="387"/>
      <c r="X1339" s="387"/>
      <c r="Y1339" s="387"/>
      <c r="Z1339" s="387"/>
      <c r="AA1339" s="387"/>
      <c r="AB1339" s="387"/>
      <c r="AC1339" s="387"/>
      <c r="AD1339" s="387"/>
    </row>
    <row r="1340" spans="1:30" ht="16.2" thickBot="1" x14ac:dyDescent="0.35">
      <c r="A1340" s="351" t="s">
        <v>9251</v>
      </c>
      <c r="B1340" s="404" t="s">
        <v>6073</v>
      </c>
      <c r="C1340" s="365" t="s">
        <v>6131</v>
      </c>
      <c r="D1340" s="366" t="s">
        <v>6126</v>
      </c>
      <c r="E1340" s="394" t="s">
        <v>4139</v>
      </c>
      <c r="F1340" s="394" t="s">
        <v>7230</v>
      </c>
      <c r="G1340" s="394" t="s">
        <v>7234</v>
      </c>
      <c r="H1340" s="394" t="s">
        <v>7232</v>
      </c>
      <c r="I1340" s="466">
        <v>300</v>
      </c>
      <c r="J1340" s="471">
        <v>0.49</v>
      </c>
      <c r="K1340" s="469">
        <v>1</v>
      </c>
      <c r="L1340" s="384">
        <v>3</v>
      </c>
      <c r="M1340" s="385" t="s">
        <v>9252</v>
      </c>
      <c r="N1340" s="382" t="s">
        <v>9783</v>
      </c>
      <c r="O1340" s="386">
        <v>300</v>
      </c>
      <c r="P1340" s="387"/>
      <c r="Q1340" s="387"/>
      <c r="R1340" s="387"/>
      <c r="S1340" s="387"/>
      <c r="T1340" s="387"/>
      <c r="U1340" s="387"/>
      <c r="V1340" s="387"/>
      <c r="W1340" s="387"/>
      <c r="X1340" s="387"/>
      <c r="Y1340" s="387"/>
      <c r="Z1340" s="387"/>
      <c r="AA1340" s="387"/>
      <c r="AB1340" s="387"/>
      <c r="AC1340" s="387"/>
      <c r="AD1340" s="387"/>
    </row>
    <row r="1341" spans="1:30" ht="31.8" thickBot="1" x14ac:dyDescent="0.35">
      <c r="A1341" s="351" t="s">
        <v>9657</v>
      </c>
      <c r="B1341" s="413" t="s">
        <v>7169</v>
      </c>
      <c r="C1341" s="365" t="s">
        <v>6131</v>
      </c>
      <c r="D1341" s="366" t="s">
        <v>6126</v>
      </c>
      <c r="E1341" s="394" t="s">
        <v>4139</v>
      </c>
      <c r="F1341" s="394" t="s">
        <v>7230</v>
      </c>
      <c r="G1341" s="394" t="s">
        <v>7234</v>
      </c>
      <c r="H1341" s="394" t="s">
        <v>7232</v>
      </c>
      <c r="I1341" s="466">
        <v>500</v>
      </c>
      <c r="J1341" s="471">
        <v>0.75</v>
      </c>
      <c r="K1341" s="469">
        <v>2</v>
      </c>
      <c r="L1341" s="384">
        <v>3</v>
      </c>
      <c r="M1341" s="385" t="s">
        <v>9254</v>
      </c>
      <c r="N1341" s="382" t="s">
        <v>9782</v>
      </c>
      <c r="O1341" s="383">
        <v>1</v>
      </c>
      <c r="P1341" s="387"/>
      <c r="Q1341" s="387"/>
      <c r="R1341" s="387"/>
      <c r="S1341" s="387"/>
      <c r="T1341" s="387"/>
      <c r="U1341" s="387"/>
      <c r="V1341" s="387"/>
      <c r="W1341" s="387"/>
      <c r="X1341" s="387"/>
      <c r="Y1341" s="387"/>
      <c r="Z1341" s="387"/>
      <c r="AA1341" s="387"/>
      <c r="AB1341" s="387"/>
      <c r="AC1341" s="387"/>
      <c r="AD1341" s="387"/>
    </row>
    <row r="1342" spans="1:30" ht="31.8" thickBot="1" x14ac:dyDescent="0.35">
      <c r="A1342" s="351" t="s">
        <v>9657</v>
      </c>
      <c r="B1342" s="413" t="s">
        <v>7169</v>
      </c>
      <c r="C1342" s="365" t="s">
        <v>6131</v>
      </c>
      <c r="D1342" s="366" t="s">
        <v>6126</v>
      </c>
      <c r="E1342" s="394" t="s">
        <v>4139</v>
      </c>
      <c r="F1342" s="394" t="s">
        <v>7235</v>
      </c>
      <c r="G1342" s="394" t="s">
        <v>7233</v>
      </c>
      <c r="H1342" s="394" t="s">
        <v>7232</v>
      </c>
      <c r="I1342" s="466">
        <v>700</v>
      </c>
      <c r="J1342" s="471">
        <v>0.99</v>
      </c>
      <c r="K1342" s="469">
        <v>1</v>
      </c>
      <c r="L1342" s="384">
        <v>3</v>
      </c>
      <c r="M1342" s="385" t="s">
        <v>9658</v>
      </c>
      <c r="N1342" s="382" t="s">
        <v>9798</v>
      </c>
      <c r="O1342" s="386">
        <v>700</v>
      </c>
      <c r="P1342" s="387"/>
      <c r="Q1342" s="387"/>
      <c r="R1342" s="387"/>
      <c r="S1342" s="387"/>
      <c r="T1342" s="387"/>
      <c r="U1342" s="387"/>
      <c r="V1342" s="387"/>
      <c r="W1342" s="387"/>
      <c r="X1342" s="387"/>
      <c r="Y1342" s="387"/>
      <c r="Z1342" s="387"/>
      <c r="AA1342" s="387"/>
      <c r="AB1342" s="387"/>
      <c r="AC1342" s="387"/>
      <c r="AD1342" s="387"/>
    </row>
    <row r="1343" spans="1:30" ht="16.2" thickBot="1" x14ac:dyDescent="0.35">
      <c r="A1343" s="351" t="s">
        <v>9255</v>
      </c>
      <c r="B1343" s="457" t="s">
        <v>6120</v>
      </c>
      <c r="C1343" s="365" t="s">
        <v>6131</v>
      </c>
      <c r="D1343" s="366" t="s">
        <v>6126</v>
      </c>
      <c r="E1343" s="394" t="s">
        <v>4139</v>
      </c>
      <c r="F1343" s="394" t="s">
        <v>7230</v>
      </c>
      <c r="G1343" s="394" t="s">
        <v>7234</v>
      </c>
      <c r="H1343" s="394" t="s">
        <v>7232</v>
      </c>
      <c r="I1343" s="466">
        <v>300</v>
      </c>
      <c r="J1343" s="471">
        <v>0.49</v>
      </c>
      <c r="K1343" s="469">
        <v>1</v>
      </c>
      <c r="L1343" s="384">
        <v>4</v>
      </c>
      <c r="M1343" s="385" t="s">
        <v>9256</v>
      </c>
      <c r="N1343" s="382" t="s">
        <v>9783</v>
      </c>
      <c r="O1343" s="386">
        <v>300</v>
      </c>
      <c r="P1343" s="387"/>
      <c r="Q1343" s="387"/>
      <c r="R1343" s="387"/>
      <c r="S1343" s="387"/>
      <c r="T1343" s="387"/>
      <c r="U1343" s="387"/>
      <c r="V1343" s="387"/>
      <c r="W1343" s="387"/>
      <c r="X1343" s="387"/>
      <c r="Y1343" s="387"/>
      <c r="Z1343" s="387"/>
      <c r="AA1343" s="387"/>
      <c r="AB1343" s="387"/>
      <c r="AC1343" s="387"/>
      <c r="AD1343" s="387"/>
    </row>
    <row r="1344" spans="1:30" ht="16.2" thickBot="1" x14ac:dyDescent="0.35">
      <c r="A1344" s="351" t="s">
        <v>9257</v>
      </c>
      <c r="B1344" s="419" t="s">
        <v>6075</v>
      </c>
      <c r="C1344" s="365" t="s">
        <v>6131</v>
      </c>
      <c r="D1344" s="366" t="s">
        <v>6126</v>
      </c>
      <c r="E1344" s="394" t="s">
        <v>4139</v>
      </c>
      <c r="F1344" s="394" t="s">
        <v>7230</v>
      </c>
      <c r="G1344" s="394" t="s">
        <v>7233</v>
      </c>
      <c r="H1344" s="394" t="s">
        <v>7232</v>
      </c>
      <c r="I1344" s="466">
        <v>300</v>
      </c>
      <c r="J1344" s="471">
        <v>0.49</v>
      </c>
      <c r="K1344" s="469">
        <v>1</v>
      </c>
      <c r="L1344" s="384">
        <v>4</v>
      </c>
      <c r="M1344" s="385" t="s">
        <v>9258</v>
      </c>
      <c r="N1344" s="382" t="s">
        <v>9783</v>
      </c>
      <c r="O1344" s="386">
        <v>300</v>
      </c>
      <c r="P1344" s="387"/>
      <c r="Q1344" s="387"/>
      <c r="R1344" s="387"/>
      <c r="S1344" s="387"/>
      <c r="T1344" s="387"/>
      <c r="U1344" s="387"/>
      <c r="V1344" s="387"/>
      <c r="W1344" s="387"/>
      <c r="X1344" s="387"/>
      <c r="Y1344" s="387"/>
      <c r="Z1344" s="387"/>
      <c r="AA1344" s="387"/>
      <c r="AB1344" s="387"/>
      <c r="AC1344" s="387"/>
      <c r="AD1344" s="387"/>
    </row>
    <row r="1345" spans="1:30" ht="16.2" thickBot="1" x14ac:dyDescent="0.35">
      <c r="A1345" s="351" t="s">
        <v>9259</v>
      </c>
      <c r="B1345" s="408" t="s">
        <v>6983</v>
      </c>
      <c r="C1345" s="365" t="s">
        <v>6131</v>
      </c>
      <c r="D1345" s="366" t="s">
        <v>6126</v>
      </c>
      <c r="E1345" s="394" t="s">
        <v>4139</v>
      </c>
      <c r="F1345" s="394" t="s">
        <v>7230</v>
      </c>
      <c r="G1345" s="394" t="s">
        <v>7234</v>
      </c>
      <c r="H1345" s="394" t="s">
        <v>7232</v>
      </c>
      <c r="I1345" s="466">
        <v>700</v>
      </c>
      <c r="J1345" s="471">
        <v>0.99</v>
      </c>
      <c r="K1345" s="469">
        <v>1</v>
      </c>
      <c r="L1345" s="384">
        <v>4</v>
      </c>
      <c r="M1345" s="385" t="s">
        <v>9260</v>
      </c>
      <c r="N1345" s="382" t="s">
        <v>9798</v>
      </c>
      <c r="O1345" s="386">
        <v>700</v>
      </c>
      <c r="P1345" s="387"/>
      <c r="Q1345" s="387"/>
      <c r="R1345" s="387"/>
      <c r="S1345" s="387"/>
      <c r="T1345" s="387"/>
      <c r="U1345" s="387"/>
      <c r="V1345" s="387"/>
      <c r="W1345" s="387"/>
      <c r="X1345" s="387"/>
      <c r="Y1345" s="387"/>
      <c r="Z1345" s="387"/>
      <c r="AA1345" s="387"/>
      <c r="AB1345" s="387"/>
      <c r="AC1345" s="387"/>
      <c r="AD1345" s="387"/>
    </row>
    <row r="1346" spans="1:30" ht="16.2" thickBot="1" x14ac:dyDescent="0.35">
      <c r="A1346" s="351" t="s">
        <v>9261</v>
      </c>
      <c r="B1346" s="406" t="s">
        <v>6969</v>
      </c>
      <c r="C1346" s="365" t="s">
        <v>6131</v>
      </c>
      <c r="D1346" s="366" t="s">
        <v>6126</v>
      </c>
      <c r="E1346" s="394" t="s">
        <v>4139</v>
      </c>
      <c r="F1346" s="394" t="s">
        <v>7230</v>
      </c>
      <c r="G1346" s="394" t="s">
        <v>7233</v>
      </c>
      <c r="H1346" s="394" t="s">
        <v>7232</v>
      </c>
      <c r="I1346" s="466">
        <v>300</v>
      </c>
      <c r="J1346" s="471">
        <v>0.49</v>
      </c>
      <c r="K1346" s="469">
        <v>1</v>
      </c>
      <c r="L1346" s="384">
        <v>4</v>
      </c>
      <c r="M1346" s="385" t="s">
        <v>9262</v>
      </c>
      <c r="N1346" s="382" t="s">
        <v>9783</v>
      </c>
      <c r="O1346" s="386">
        <v>300</v>
      </c>
      <c r="P1346" s="387"/>
      <c r="Q1346" s="387"/>
      <c r="R1346" s="387"/>
      <c r="S1346" s="387"/>
      <c r="T1346" s="387"/>
      <c r="U1346" s="387"/>
      <c r="V1346" s="387"/>
      <c r="W1346" s="387"/>
      <c r="X1346" s="387"/>
      <c r="Y1346" s="387"/>
      <c r="Z1346" s="387"/>
      <c r="AA1346" s="387"/>
      <c r="AB1346" s="387"/>
      <c r="AC1346" s="387"/>
      <c r="AD1346" s="387"/>
    </row>
    <row r="1347" spans="1:30" ht="16.2" thickBot="1" x14ac:dyDescent="0.35">
      <c r="A1347" s="351" t="s">
        <v>9263</v>
      </c>
      <c r="B1347" s="365" t="s">
        <v>6978</v>
      </c>
      <c r="C1347" s="365" t="s">
        <v>6131</v>
      </c>
      <c r="D1347" s="366" t="s">
        <v>6126</v>
      </c>
      <c r="E1347" s="394" t="s">
        <v>4139</v>
      </c>
      <c r="F1347" s="394" t="s">
        <v>7230</v>
      </c>
      <c r="G1347" s="394" t="s">
        <v>7233</v>
      </c>
      <c r="H1347" s="394" t="s">
        <v>7232</v>
      </c>
      <c r="I1347" s="466">
        <v>300</v>
      </c>
      <c r="J1347" s="471">
        <v>0.49</v>
      </c>
      <c r="K1347" s="469">
        <v>1</v>
      </c>
      <c r="L1347" s="384">
        <v>4</v>
      </c>
      <c r="M1347" s="385" t="s">
        <v>9264</v>
      </c>
      <c r="N1347" s="382" t="s">
        <v>9783</v>
      </c>
      <c r="O1347" s="386">
        <v>300</v>
      </c>
      <c r="P1347" s="387"/>
      <c r="Q1347" s="387"/>
      <c r="R1347" s="387"/>
      <c r="S1347" s="387"/>
      <c r="T1347" s="387"/>
      <c r="U1347" s="387"/>
      <c r="V1347" s="387"/>
      <c r="W1347" s="387"/>
      <c r="X1347" s="387"/>
      <c r="Y1347" s="387"/>
      <c r="Z1347" s="387"/>
      <c r="AA1347" s="387"/>
      <c r="AB1347" s="387"/>
      <c r="AC1347" s="387"/>
      <c r="AD1347" s="387"/>
    </row>
    <row r="1348" spans="1:30" ht="16.2" thickBot="1" x14ac:dyDescent="0.35">
      <c r="A1348" s="351" t="s">
        <v>9659</v>
      </c>
      <c r="B1348" s="407" t="s">
        <v>1101</v>
      </c>
      <c r="C1348" s="365" t="s">
        <v>6131</v>
      </c>
      <c r="D1348" s="366" t="s">
        <v>6126</v>
      </c>
      <c r="E1348" s="394" t="s">
        <v>4139</v>
      </c>
      <c r="F1348" s="394" t="s">
        <v>7230</v>
      </c>
      <c r="G1348" s="394" t="s">
        <v>7234</v>
      </c>
      <c r="H1348" s="394" t="s">
        <v>7232</v>
      </c>
      <c r="I1348" s="466">
        <v>300</v>
      </c>
      <c r="J1348" s="471">
        <v>0.49</v>
      </c>
      <c r="K1348" s="469">
        <v>1</v>
      </c>
      <c r="L1348" s="384">
        <v>4</v>
      </c>
      <c r="M1348" s="385" t="s">
        <v>9660</v>
      </c>
      <c r="N1348" s="382" t="s">
        <v>9783</v>
      </c>
      <c r="O1348" s="386">
        <v>300</v>
      </c>
      <c r="P1348" s="387"/>
      <c r="Q1348" s="387"/>
      <c r="R1348" s="387"/>
      <c r="S1348" s="387"/>
      <c r="T1348" s="387"/>
      <c r="U1348" s="387"/>
      <c r="V1348" s="387"/>
      <c r="W1348" s="387"/>
      <c r="X1348" s="387"/>
      <c r="Y1348" s="387"/>
      <c r="Z1348" s="387"/>
      <c r="AA1348" s="387"/>
      <c r="AB1348" s="387"/>
      <c r="AC1348" s="387"/>
      <c r="AD1348" s="387"/>
    </row>
    <row r="1349" spans="1:30" ht="16.2" thickBot="1" x14ac:dyDescent="0.35">
      <c r="A1349" s="351" t="s">
        <v>9265</v>
      </c>
      <c r="B1349" s="427" t="s">
        <v>1102</v>
      </c>
      <c r="C1349" s="365" t="s">
        <v>6131</v>
      </c>
      <c r="D1349" s="366" t="s">
        <v>6126</v>
      </c>
      <c r="E1349" s="394" t="s">
        <v>4139</v>
      </c>
      <c r="F1349" s="394" t="s">
        <v>7230</v>
      </c>
      <c r="G1349" s="394" t="s">
        <v>7234</v>
      </c>
      <c r="H1349" s="394" t="s">
        <v>7232</v>
      </c>
      <c r="I1349" s="466">
        <v>300</v>
      </c>
      <c r="J1349" s="471">
        <v>0.49</v>
      </c>
      <c r="K1349" s="469">
        <v>1</v>
      </c>
      <c r="L1349" s="384">
        <v>4</v>
      </c>
      <c r="M1349" s="385" t="s">
        <v>9266</v>
      </c>
      <c r="N1349" s="382" t="s">
        <v>9783</v>
      </c>
      <c r="O1349" s="386">
        <v>300</v>
      </c>
      <c r="P1349" s="387"/>
      <c r="Q1349" s="387"/>
      <c r="R1349" s="387"/>
      <c r="S1349" s="387"/>
      <c r="T1349" s="387"/>
      <c r="U1349" s="387"/>
      <c r="V1349" s="387"/>
      <c r="W1349" s="387"/>
      <c r="X1349" s="387"/>
      <c r="Y1349" s="387"/>
      <c r="Z1349" s="387"/>
      <c r="AA1349" s="387"/>
      <c r="AB1349" s="387"/>
      <c r="AC1349" s="387"/>
      <c r="AD1349" s="387"/>
    </row>
    <row r="1350" spans="1:30" ht="16.2" thickBot="1" x14ac:dyDescent="0.35">
      <c r="A1350" s="351" t="s">
        <v>9267</v>
      </c>
      <c r="B1350" s="431" t="s">
        <v>6069</v>
      </c>
      <c r="C1350" s="365" t="s">
        <v>6131</v>
      </c>
      <c r="D1350" s="366" t="s">
        <v>6126</v>
      </c>
      <c r="E1350" s="394" t="s">
        <v>4139</v>
      </c>
      <c r="F1350" s="394" t="s">
        <v>7230</v>
      </c>
      <c r="G1350" s="394" t="s">
        <v>7233</v>
      </c>
      <c r="H1350" s="394" t="s">
        <v>7232</v>
      </c>
      <c r="I1350" s="466">
        <v>300</v>
      </c>
      <c r="J1350" s="471">
        <v>0.49</v>
      </c>
      <c r="K1350" s="469">
        <v>1</v>
      </c>
      <c r="L1350" s="384">
        <v>4</v>
      </c>
      <c r="M1350" s="385" t="s">
        <v>9268</v>
      </c>
      <c r="N1350" s="382" t="s">
        <v>9783</v>
      </c>
      <c r="O1350" s="386">
        <v>300</v>
      </c>
      <c r="P1350" s="387"/>
      <c r="Q1350" s="387"/>
      <c r="R1350" s="387"/>
      <c r="S1350" s="387"/>
      <c r="T1350" s="387"/>
      <c r="U1350" s="387"/>
      <c r="V1350" s="387"/>
      <c r="W1350" s="387"/>
      <c r="X1350" s="387"/>
      <c r="Y1350" s="387"/>
      <c r="Z1350" s="387"/>
      <c r="AA1350" s="387"/>
      <c r="AB1350" s="387"/>
      <c r="AC1350" s="387"/>
      <c r="AD1350" s="387"/>
    </row>
    <row r="1351" spans="1:30" ht="16.2" thickBot="1" x14ac:dyDescent="0.35">
      <c r="A1351" s="351" t="s">
        <v>9267</v>
      </c>
      <c r="B1351" s="431" t="s">
        <v>6069</v>
      </c>
      <c r="C1351" s="365" t="s">
        <v>6131</v>
      </c>
      <c r="D1351" s="366" t="s">
        <v>6126</v>
      </c>
      <c r="E1351" s="394" t="s">
        <v>4139</v>
      </c>
      <c r="F1351" s="394" t="s">
        <v>7230</v>
      </c>
      <c r="G1351" s="394" t="s">
        <v>7234</v>
      </c>
      <c r="H1351" s="394" t="s">
        <v>7232</v>
      </c>
      <c r="I1351" s="466">
        <v>300</v>
      </c>
      <c r="J1351" s="471">
        <v>0.49</v>
      </c>
      <c r="K1351" s="469">
        <v>2</v>
      </c>
      <c r="L1351" s="384">
        <v>4</v>
      </c>
      <c r="M1351" s="385" t="s">
        <v>9268</v>
      </c>
      <c r="N1351" s="382" t="s">
        <v>9790</v>
      </c>
      <c r="O1351" s="386">
        <v>600</v>
      </c>
      <c r="P1351" s="387"/>
      <c r="Q1351" s="387"/>
      <c r="R1351" s="387"/>
      <c r="S1351" s="387"/>
      <c r="T1351" s="387"/>
      <c r="U1351" s="387"/>
      <c r="V1351" s="387"/>
      <c r="W1351" s="387"/>
      <c r="X1351" s="387"/>
      <c r="Y1351" s="387"/>
      <c r="Z1351" s="387"/>
      <c r="AA1351" s="387"/>
      <c r="AB1351" s="387"/>
      <c r="AC1351" s="387"/>
      <c r="AD1351" s="387"/>
    </row>
    <row r="1352" spans="1:30" ht="16.2" thickBot="1" x14ac:dyDescent="0.35">
      <c r="A1352" s="351" t="s">
        <v>9269</v>
      </c>
      <c r="B1352" s="431" t="s">
        <v>6069</v>
      </c>
      <c r="C1352" s="365" t="s">
        <v>6131</v>
      </c>
      <c r="D1352" s="366" t="s">
        <v>6126</v>
      </c>
      <c r="E1352" s="394" t="s">
        <v>4139</v>
      </c>
      <c r="F1352" s="394" t="s">
        <v>7230</v>
      </c>
      <c r="G1352" s="394" t="s">
        <v>7233</v>
      </c>
      <c r="H1352" s="394" t="s">
        <v>7232</v>
      </c>
      <c r="I1352" s="466">
        <v>300</v>
      </c>
      <c r="J1352" s="471">
        <v>0.49</v>
      </c>
      <c r="K1352" s="469">
        <v>1</v>
      </c>
      <c r="L1352" s="384">
        <v>4</v>
      </c>
      <c r="M1352" s="385" t="s">
        <v>9270</v>
      </c>
      <c r="N1352" s="382" t="s">
        <v>9783</v>
      </c>
      <c r="O1352" s="386">
        <v>300</v>
      </c>
      <c r="P1352" s="387"/>
      <c r="Q1352" s="387"/>
      <c r="R1352" s="387"/>
      <c r="S1352" s="387"/>
      <c r="T1352" s="387"/>
      <c r="U1352" s="387"/>
      <c r="V1352" s="387"/>
      <c r="W1352" s="387"/>
      <c r="X1352" s="387"/>
      <c r="Y1352" s="387"/>
      <c r="Z1352" s="387"/>
      <c r="AA1352" s="387"/>
      <c r="AB1352" s="387"/>
      <c r="AC1352" s="387"/>
      <c r="AD1352" s="387"/>
    </row>
    <row r="1353" spans="1:30" ht="16.2" thickBot="1" x14ac:dyDescent="0.35">
      <c r="A1353" s="351" t="s">
        <v>2986</v>
      </c>
      <c r="B1353" s="422" t="s">
        <v>1106</v>
      </c>
      <c r="C1353" s="365" t="s">
        <v>6131</v>
      </c>
      <c r="D1353" s="366" t="s">
        <v>6126</v>
      </c>
      <c r="E1353" s="394" t="s">
        <v>4139</v>
      </c>
      <c r="F1353" s="394" t="s">
        <v>7230</v>
      </c>
      <c r="G1353" s="394" t="s">
        <v>7233</v>
      </c>
      <c r="H1353" s="394" t="s">
        <v>7232</v>
      </c>
      <c r="I1353" s="467">
        <v>1</v>
      </c>
      <c r="J1353" s="471">
        <v>1.49</v>
      </c>
      <c r="K1353" s="469">
        <v>1</v>
      </c>
      <c r="L1353" s="384">
        <v>4</v>
      </c>
      <c r="M1353" s="385" t="s">
        <v>9271</v>
      </c>
      <c r="N1353" s="382" t="s">
        <v>9806</v>
      </c>
      <c r="O1353" s="383">
        <v>1</v>
      </c>
      <c r="P1353" s="387"/>
      <c r="Q1353" s="387"/>
      <c r="R1353" s="387"/>
      <c r="S1353" s="387"/>
      <c r="T1353" s="387"/>
      <c r="U1353" s="387"/>
      <c r="V1353" s="387"/>
      <c r="W1353" s="387"/>
      <c r="X1353" s="387"/>
      <c r="Y1353" s="387"/>
      <c r="Z1353" s="387"/>
      <c r="AA1353" s="387"/>
      <c r="AB1353" s="387"/>
      <c r="AC1353" s="387"/>
      <c r="AD1353" s="387"/>
    </row>
    <row r="1354" spans="1:30" ht="16.2" thickBot="1" x14ac:dyDescent="0.35">
      <c r="A1354" s="351" t="s">
        <v>2986</v>
      </c>
      <c r="B1354" s="422" t="s">
        <v>1106</v>
      </c>
      <c r="C1354" s="365" t="s">
        <v>6131</v>
      </c>
      <c r="D1354" s="366" t="s">
        <v>6126</v>
      </c>
      <c r="E1354" s="394" t="s">
        <v>4139</v>
      </c>
      <c r="F1354" s="394" t="s">
        <v>7230</v>
      </c>
      <c r="G1354" s="394" t="s">
        <v>7234</v>
      </c>
      <c r="H1354" s="394" t="s">
        <v>7232</v>
      </c>
      <c r="I1354" s="467">
        <v>1</v>
      </c>
      <c r="J1354" s="471">
        <v>1.49</v>
      </c>
      <c r="K1354" s="469">
        <v>1</v>
      </c>
      <c r="L1354" s="384">
        <v>4</v>
      </c>
      <c r="M1354" s="385" t="s">
        <v>9661</v>
      </c>
      <c r="N1354" s="382" t="s">
        <v>9806</v>
      </c>
      <c r="O1354" s="383">
        <v>1</v>
      </c>
      <c r="P1354" s="387"/>
      <c r="Q1354" s="387"/>
      <c r="R1354" s="387"/>
      <c r="S1354" s="387"/>
      <c r="T1354" s="387"/>
      <c r="U1354" s="387"/>
      <c r="V1354" s="387"/>
      <c r="W1354" s="387"/>
      <c r="X1354" s="387"/>
      <c r="Y1354" s="387"/>
      <c r="Z1354" s="387"/>
      <c r="AA1354" s="387"/>
      <c r="AB1354" s="387"/>
      <c r="AC1354" s="387"/>
      <c r="AD1354" s="387"/>
    </row>
    <row r="1355" spans="1:30" ht="16.2" thickBot="1" x14ac:dyDescent="0.35">
      <c r="A1355" s="351" t="s">
        <v>9272</v>
      </c>
      <c r="B1355" s="425" t="s">
        <v>1108</v>
      </c>
      <c r="C1355" s="365" t="s">
        <v>6131</v>
      </c>
      <c r="D1355" s="366" t="s">
        <v>6126</v>
      </c>
      <c r="E1355" s="394" t="s">
        <v>4139</v>
      </c>
      <c r="F1355" s="394" t="s">
        <v>7230</v>
      </c>
      <c r="G1355" s="394" t="s">
        <v>7233</v>
      </c>
      <c r="H1355" s="394" t="s">
        <v>7232</v>
      </c>
      <c r="I1355" s="466">
        <v>300</v>
      </c>
      <c r="J1355" s="471">
        <v>0.49</v>
      </c>
      <c r="K1355" s="469">
        <v>1</v>
      </c>
      <c r="L1355" s="384">
        <v>4</v>
      </c>
      <c r="M1355" s="385" t="s">
        <v>9273</v>
      </c>
      <c r="N1355" s="382" t="s">
        <v>9783</v>
      </c>
      <c r="O1355" s="386">
        <v>300</v>
      </c>
      <c r="P1355" s="387"/>
      <c r="Q1355" s="387"/>
      <c r="R1355" s="387"/>
      <c r="S1355" s="387"/>
      <c r="T1355" s="387"/>
      <c r="U1355" s="387"/>
      <c r="V1355" s="387"/>
      <c r="W1355" s="387"/>
      <c r="X1355" s="387"/>
      <c r="Y1355" s="387"/>
      <c r="Z1355" s="387"/>
      <c r="AA1355" s="387"/>
      <c r="AB1355" s="387"/>
      <c r="AC1355" s="387"/>
      <c r="AD1355" s="387"/>
    </row>
    <row r="1356" spans="1:30" ht="16.2" thickBot="1" x14ac:dyDescent="0.35">
      <c r="A1356" s="351" t="s">
        <v>9272</v>
      </c>
      <c r="B1356" s="425" t="s">
        <v>1108</v>
      </c>
      <c r="C1356" s="365" t="s">
        <v>6131</v>
      </c>
      <c r="D1356" s="366" t="s">
        <v>6126</v>
      </c>
      <c r="E1356" s="394" t="s">
        <v>4139</v>
      </c>
      <c r="F1356" s="394" t="s">
        <v>7230</v>
      </c>
      <c r="G1356" s="394" t="s">
        <v>7234</v>
      </c>
      <c r="H1356" s="394" t="s">
        <v>7232</v>
      </c>
      <c r="I1356" s="466">
        <v>300</v>
      </c>
      <c r="J1356" s="471">
        <v>0.49</v>
      </c>
      <c r="K1356" s="469">
        <v>2</v>
      </c>
      <c r="L1356" s="384">
        <v>4</v>
      </c>
      <c r="M1356" s="385" t="s">
        <v>9273</v>
      </c>
      <c r="N1356" s="382" t="s">
        <v>9790</v>
      </c>
      <c r="O1356" s="386">
        <v>600</v>
      </c>
      <c r="P1356" s="387"/>
      <c r="Q1356" s="387"/>
      <c r="R1356" s="387"/>
      <c r="S1356" s="387"/>
      <c r="T1356" s="387"/>
      <c r="U1356" s="387"/>
      <c r="V1356" s="387"/>
      <c r="W1356" s="387"/>
      <c r="X1356" s="387"/>
      <c r="Y1356" s="387"/>
      <c r="Z1356" s="387"/>
      <c r="AA1356" s="387"/>
      <c r="AB1356" s="387"/>
      <c r="AC1356" s="387"/>
      <c r="AD1356" s="387"/>
    </row>
    <row r="1357" spans="1:30" ht="16.2" thickBot="1" x14ac:dyDescent="0.35">
      <c r="A1357" s="351" t="s">
        <v>9274</v>
      </c>
      <c r="B1357" s="365" t="s">
        <v>6072</v>
      </c>
      <c r="C1357" s="365" t="s">
        <v>6131</v>
      </c>
      <c r="D1357" s="366" t="s">
        <v>6126</v>
      </c>
      <c r="E1357" s="394" t="s">
        <v>4139</v>
      </c>
      <c r="F1357" s="394" t="s">
        <v>7230</v>
      </c>
      <c r="G1357" s="394" t="s">
        <v>7233</v>
      </c>
      <c r="H1357" s="394" t="s">
        <v>7232</v>
      </c>
      <c r="I1357" s="466">
        <v>300</v>
      </c>
      <c r="J1357" s="471">
        <v>0.49</v>
      </c>
      <c r="K1357" s="469">
        <v>3</v>
      </c>
      <c r="L1357" s="384">
        <v>4</v>
      </c>
      <c r="M1357" s="385" t="s">
        <v>9275</v>
      </c>
      <c r="N1357" s="382" t="s">
        <v>9784</v>
      </c>
      <c r="O1357" s="386">
        <v>900</v>
      </c>
      <c r="P1357" s="387"/>
      <c r="Q1357" s="387"/>
      <c r="R1357" s="387"/>
      <c r="S1357" s="387"/>
      <c r="T1357" s="387"/>
      <c r="U1357" s="387"/>
      <c r="V1357" s="387"/>
      <c r="W1357" s="387"/>
      <c r="X1357" s="387"/>
      <c r="Y1357" s="387"/>
      <c r="Z1357" s="387"/>
      <c r="AA1357" s="387"/>
      <c r="AB1357" s="387"/>
      <c r="AC1357" s="387"/>
      <c r="AD1357" s="387"/>
    </row>
    <row r="1358" spans="1:30" ht="16.2" thickBot="1" x14ac:dyDescent="0.35">
      <c r="A1358" s="351" t="s">
        <v>9276</v>
      </c>
      <c r="B1358" s="393" t="s">
        <v>6067</v>
      </c>
      <c r="C1358" s="365" t="s">
        <v>6131</v>
      </c>
      <c r="D1358" s="366" t="s">
        <v>6126</v>
      </c>
      <c r="E1358" s="394" t="s">
        <v>4139</v>
      </c>
      <c r="F1358" s="394" t="s">
        <v>7230</v>
      </c>
      <c r="G1358" s="394" t="s">
        <v>7234</v>
      </c>
      <c r="H1358" s="394" t="s">
        <v>7232</v>
      </c>
      <c r="I1358" s="466">
        <v>300</v>
      </c>
      <c r="J1358" s="471">
        <v>0.49</v>
      </c>
      <c r="K1358" s="469">
        <v>1</v>
      </c>
      <c r="L1358" s="384">
        <v>4</v>
      </c>
      <c r="M1358" s="385" t="s">
        <v>9277</v>
      </c>
      <c r="N1358" s="382" t="s">
        <v>9783</v>
      </c>
      <c r="O1358" s="386">
        <v>300</v>
      </c>
      <c r="P1358" s="387"/>
      <c r="Q1358" s="387"/>
      <c r="R1358" s="387"/>
      <c r="S1358" s="387"/>
      <c r="T1358" s="387"/>
      <c r="U1358" s="387"/>
      <c r="V1358" s="387"/>
      <c r="W1358" s="387"/>
      <c r="X1358" s="387"/>
      <c r="Y1358" s="387"/>
      <c r="Z1358" s="387"/>
      <c r="AA1358" s="387"/>
      <c r="AB1358" s="387"/>
      <c r="AC1358" s="387"/>
      <c r="AD1358" s="387"/>
    </row>
    <row r="1359" spans="1:30" ht="16.2" thickBot="1" x14ac:dyDescent="0.35">
      <c r="A1359" s="351" t="s">
        <v>9278</v>
      </c>
      <c r="B1359" s="365" t="s">
        <v>6097</v>
      </c>
      <c r="C1359" s="365" t="s">
        <v>6131</v>
      </c>
      <c r="D1359" s="366" t="s">
        <v>6126</v>
      </c>
      <c r="E1359" s="394" t="s">
        <v>4139</v>
      </c>
      <c r="F1359" s="394" t="s">
        <v>7230</v>
      </c>
      <c r="G1359" s="394" t="s">
        <v>7233</v>
      </c>
      <c r="H1359" s="394" t="s">
        <v>7232</v>
      </c>
      <c r="I1359" s="466">
        <v>300</v>
      </c>
      <c r="J1359" s="471">
        <v>0.49</v>
      </c>
      <c r="K1359" s="469">
        <v>1</v>
      </c>
      <c r="L1359" s="384">
        <v>4</v>
      </c>
      <c r="M1359" s="385" t="s">
        <v>9279</v>
      </c>
      <c r="N1359" s="382" t="s">
        <v>9783</v>
      </c>
      <c r="O1359" s="386">
        <v>300</v>
      </c>
      <c r="P1359" s="387"/>
      <c r="Q1359" s="387"/>
      <c r="R1359" s="387"/>
      <c r="S1359" s="387"/>
      <c r="T1359" s="387"/>
      <c r="U1359" s="387"/>
      <c r="V1359" s="387"/>
      <c r="W1359" s="387"/>
      <c r="X1359" s="387"/>
      <c r="Y1359" s="387"/>
      <c r="Z1359" s="387"/>
      <c r="AA1359" s="387"/>
      <c r="AB1359" s="387"/>
      <c r="AC1359" s="387"/>
      <c r="AD1359" s="387"/>
    </row>
    <row r="1360" spans="1:30" ht="16.2" thickBot="1" x14ac:dyDescent="0.35">
      <c r="A1360" s="351" t="s">
        <v>9280</v>
      </c>
      <c r="B1360" s="399" t="s">
        <v>1123</v>
      </c>
      <c r="C1360" s="365" t="s">
        <v>6131</v>
      </c>
      <c r="D1360" s="366" t="s">
        <v>6126</v>
      </c>
      <c r="E1360" s="394" t="s">
        <v>4139</v>
      </c>
      <c r="F1360" s="394" t="s">
        <v>7230</v>
      </c>
      <c r="G1360" s="394" t="s">
        <v>7233</v>
      </c>
      <c r="H1360" s="394" t="s">
        <v>7232</v>
      </c>
      <c r="I1360" s="466">
        <v>500</v>
      </c>
      <c r="J1360" s="471">
        <v>0.75</v>
      </c>
      <c r="K1360" s="469">
        <v>3</v>
      </c>
      <c r="L1360" s="384">
        <v>4</v>
      </c>
      <c r="M1360" s="385" t="s">
        <v>9281</v>
      </c>
      <c r="N1360" s="382" t="s">
        <v>9822</v>
      </c>
      <c r="O1360" s="383">
        <v>1.5</v>
      </c>
      <c r="P1360" s="387"/>
      <c r="Q1360" s="387"/>
      <c r="R1360" s="387"/>
      <c r="S1360" s="387"/>
      <c r="T1360" s="387"/>
      <c r="U1360" s="387"/>
      <c r="V1360" s="387"/>
      <c r="W1360" s="387"/>
      <c r="X1360" s="387"/>
      <c r="Y1360" s="387"/>
      <c r="Z1360" s="387"/>
      <c r="AA1360" s="387"/>
      <c r="AB1360" s="387"/>
      <c r="AC1360" s="387"/>
      <c r="AD1360" s="387"/>
    </row>
    <row r="1361" spans="1:30" ht="16.2" thickBot="1" x14ac:dyDescent="0.35">
      <c r="A1361" s="351" t="s">
        <v>9282</v>
      </c>
      <c r="B1361" s="399" t="s">
        <v>1123</v>
      </c>
      <c r="C1361" s="365" t="s">
        <v>6131</v>
      </c>
      <c r="D1361" s="366" t="s">
        <v>6126</v>
      </c>
      <c r="E1361" s="394" t="s">
        <v>4139</v>
      </c>
      <c r="F1361" s="394" t="s">
        <v>7230</v>
      </c>
      <c r="G1361" s="394" t="s">
        <v>7233</v>
      </c>
      <c r="H1361" s="394" t="s">
        <v>7232</v>
      </c>
      <c r="I1361" s="466">
        <v>300</v>
      </c>
      <c r="J1361" s="471">
        <v>0.49</v>
      </c>
      <c r="K1361" s="469">
        <v>5</v>
      </c>
      <c r="L1361" s="384">
        <v>4</v>
      </c>
      <c r="M1361" s="385" t="s">
        <v>9283</v>
      </c>
      <c r="N1361" s="382" t="s">
        <v>9823</v>
      </c>
      <c r="O1361" s="383">
        <v>1.5</v>
      </c>
      <c r="P1361" s="387"/>
      <c r="Q1361" s="387"/>
      <c r="R1361" s="387"/>
      <c r="S1361" s="387"/>
      <c r="T1361" s="387"/>
      <c r="U1361" s="387"/>
      <c r="V1361" s="387"/>
      <c r="W1361" s="387"/>
      <c r="X1361" s="387"/>
      <c r="Y1361" s="387"/>
      <c r="Z1361" s="387"/>
      <c r="AA1361" s="387"/>
      <c r="AB1361" s="387"/>
      <c r="AC1361" s="387"/>
      <c r="AD1361" s="387"/>
    </row>
    <row r="1362" spans="1:30" ht="16.2" thickBot="1" x14ac:dyDescent="0.35">
      <c r="A1362" s="351" t="s">
        <v>2164</v>
      </c>
      <c r="B1362" s="399" t="s">
        <v>1123</v>
      </c>
      <c r="C1362" s="365" t="s">
        <v>6131</v>
      </c>
      <c r="D1362" s="366" t="s">
        <v>6126</v>
      </c>
      <c r="E1362" s="394" t="s">
        <v>4139</v>
      </c>
      <c r="F1362" s="394" t="s">
        <v>7230</v>
      </c>
      <c r="G1362" s="394" t="s">
        <v>7233</v>
      </c>
      <c r="H1362" s="394" t="s">
        <v>7232</v>
      </c>
      <c r="I1362" s="467">
        <v>1.4</v>
      </c>
      <c r="J1362" s="471">
        <v>1.99</v>
      </c>
      <c r="K1362" s="469">
        <v>3</v>
      </c>
      <c r="L1362" s="384">
        <v>4</v>
      </c>
      <c r="M1362" s="385" t="s">
        <v>6027</v>
      </c>
      <c r="N1362" s="382" t="s">
        <v>9840</v>
      </c>
      <c r="O1362" s="383">
        <v>4.2</v>
      </c>
      <c r="P1362" s="387"/>
      <c r="Q1362" s="387"/>
      <c r="R1362" s="387"/>
      <c r="S1362" s="387"/>
      <c r="T1362" s="387"/>
      <c r="U1362" s="387"/>
      <c r="V1362" s="387"/>
      <c r="W1362" s="387"/>
      <c r="X1362" s="387"/>
      <c r="Y1362" s="387"/>
      <c r="Z1362" s="387"/>
      <c r="AA1362" s="387"/>
      <c r="AB1362" s="387"/>
      <c r="AC1362" s="387"/>
      <c r="AD1362" s="387"/>
    </row>
    <row r="1363" spans="1:30" ht="16.2" thickBot="1" x14ac:dyDescent="0.35">
      <c r="A1363" s="351" t="s">
        <v>2164</v>
      </c>
      <c r="B1363" s="399" t="s">
        <v>1123</v>
      </c>
      <c r="C1363" s="365" t="s">
        <v>6131</v>
      </c>
      <c r="D1363" s="366" t="s">
        <v>6126</v>
      </c>
      <c r="E1363" s="394" t="s">
        <v>4139</v>
      </c>
      <c r="F1363" s="394" t="s">
        <v>7230</v>
      </c>
      <c r="G1363" s="394" t="s">
        <v>7234</v>
      </c>
      <c r="H1363" s="394" t="s">
        <v>7232</v>
      </c>
      <c r="I1363" s="467">
        <v>1.4</v>
      </c>
      <c r="J1363" s="471">
        <v>1.99</v>
      </c>
      <c r="K1363" s="469">
        <v>1</v>
      </c>
      <c r="L1363" s="384">
        <v>4</v>
      </c>
      <c r="M1363" s="385" t="s">
        <v>6027</v>
      </c>
      <c r="N1363" s="382" t="s">
        <v>9789</v>
      </c>
      <c r="O1363" s="383">
        <v>1.4</v>
      </c>
      <c r="P1363" s="387"/>
      <c r="Q1363" s="387"/>
      <c r="R1363" s="387"/>
      <c r="S1363" s="387"/>
      <c r="T1363" s="387"/>
      <c r="U1363" s="387"/>
      <c r="V1363" s="387"/>
      <c r="W1363" s="387"/>
      <c r="X1363" s="387"/>
      <c r="Y1363" s="387"/>
      <c r="Z1363" s="387"/>
      <c r="AA1363" s="387"/>
      <c r="AB1363" s="387"/>
      <c r="AC1363" s="387"/>
      <c r="AD1363" s="387"/>
    </row>
    <row r="1364" spans="1:30" ht="16.2" thickBot="1" x14ac:dyDescent="0.35">
      <c r="A1364" s="351" t="s">
        <v>9284</v>
      </c>
      <c r="B1364" s="416" t="s">
        <v>6064</v>
      </c>
      <c r="C1364" s="365" t="s">
        <v>6131</v>
      </c>
      <c r="D1364" s="366" t="s">
        <v>6126</v>
      </c>
      <c r="E1364" s="394" t="s">
        <v>4139</v>
      </c>
      <c r="F1364" s="394" t="s">
        <v>7230</v>
      </c>
      <c r="G1364" s="394" t="s">
        <v>7233</v>
      </c>
      <c r="H1364" s="394" t="s">
        <v>7232</v>
      </c>
      <c r="I1364" s="466">
        <v>300</v>
      </c>
      <c r="J1364" s="471">
        <v>0.49</v>
      </c>
      <c r="K1364" s="469">
        <v>2</v>
      </c>
      <c r="L1364" s="384">
        <v>4</v>
      </c>
      <c r="M1364" s="385" t="s">
        <v>9285</v>
      </c>
      <c r="N1364" s="382" t="s">
        <v>9790</v>
      </c>
      <c r="O1364" s="386">
        <v>600</v>
      </c>
      <c r="P1364" s="387"/>
      <c r="Q1364" s="387"/>
      <c r="R1364" s="387"/>
      <c r="S1364" s="387"/>
      <c r="T1364" s="387"/>
      <c r="U1364" s="387"/>
      <c r="V1364" s="387"/>
      <c r="W1364" s="387"/>
      <c r="X1364" s="387"/>
      <c r="Y1364" s="387"/>
      <c r="Z1364" s="387"/>
      <c r="AA1364" s="387"/>
      <c r="AB1364" s="387"/>
      <c r="AC1364" s="387"/>
      <c r="AD1364" s="387"/>
    </row>
    <row r="1365" spans="1:30" ht="16.2" thickBot="1" x14ac:dyDescent="0.35">
      <c r="A1365" s="351" t="s">
        <v>9286</v>
      </c>
      <c r="B1365" s="416" t="s">
        <v>6064</v>
      </c>
      <c r="C1365" s="365" t="s">
        <v>6131</v>
      </c>
      <c r="D1365" s="366" t="s">
        <v>6126</v>
      </c>
      <c r="E1365" s="394" t="s">
        <v>4139</v>
      </c>
      <c r="F1365" s="394" t="s">
        <v>7230</v>
      </c>
      <c r="G1365" s="394" t="s">
        <v>7233</v>
      </c>
      <c r="H1365" s="394" t="s">
        <v>7232</v>
      </c>
      <c r="I1365" s="466">
        <v>300</v>
      </c>
      <c r="J1365" s="471">
        <v>0.49</v>
      </c>
      <c r="K1365" s="469">
        <v>2</v>
      </c>
      <c r="L1365" s="384">
        <v>4</v>
      </c>
      <c r="M1365" s="385" t="s">
        <v>9287</v>
      </c>
      <c r="N1365" s="382" t="s">
        <v>9790</v>
      </c>
      <c r="O1365" s="386">
        <v>600</v>
      </c>
      <c r="P1365" s="387"/>
      <c r="Q1365" s="387"/>
      <c r="R1365" s="387"/>
      <c r="S1365" s="387"/>
      <c r="T1365" s="387"/>
      <c r="U1365" s="387"/>
      <c r="V1365" s="387"/>
      <c r="W1365" s="387"/>
      <c r="X1365" s="387"/>
      <c r="Y1365" s="387"/>
      <c r="Z1365" s="387"/>
      <c r="AA1365" s="387"/>
      <c r="AB1365" s="387"/>
      <c r="AC1365" s="387"/>
      <c r="AD1365" s="387"/>
    </row>
    <row r="1366" spans="1:30" ht="16.2" thickBot="1" x14ac:dyDescent="0.35">
      <c r="A1366" s="351" t="s">
        <v>9288</v>
      </c>
      <c r="B1366" s="365" t="s">
        <v>6981</v>
      </c>
      <c r="C1366" s="365" t="s">
        <v>6131</v>
      </c>
      <c r="D1366" s="366" t="s">
        <v>6126</v>
      </c>
      <c r="E1366" s="394" t="s">
        <v>4139</v>
      </c>
      <c r="F1366" s="394" t="s">
        <v>7230</v>
      </c>
      <c r="G1366" s="394" t="s">
        <v>7233</v>
      </c>
      <c r="H1366" s="394" t="s">
        <v>7232</v>
      </c>
      <c r="I1366" s="466">
        <v>300</v>
      </c>
      <c r="J1366" s="471">
        <v>0.49</v>
      </c>
      <c r="K1366" s="469">
        <v>1</v>
      </c>
      <c r="L1366" s="384">
        <v>4</v>
      </c>
      <c r="M1366" s="385" t="s">
        <v>9289</v>
      </c>
      <c r="N1366" s="382" t="s">
        <v>9783</v>
      </c>
      <c r="O1366" s="386">
        <v>300</v>
      </c>
      <c r="P1366" s="387"/>
      <c r="Q1366" s="387"/>
      <c r="R1366" s="387"/>
      <c r="S1366" s="387"/>
      <c r="T1366" s="387"/>
      <c r="U1366" s="387"/>
      <c r="V1366" s="387"/>
      <c r="W1366" s="387"/>
      <c r="X1366" s="387"/>
      <c r="Y1366" s="387"/>
      <c r="Z1366" s="387"/>
      <c r="AA1366" s="387"/>
      <c r="AB1366" s="387"/>
      <c r="AC1366" s="387"/>
      <c r="AD1366" s="387"/>
    </row>
    <row r="1367" spans="1:30" ht="16.2" thickBot="1" x14ac:dyDescent="0.35">
      <c r="A1367" s="351" t="s">
        <v>9290</v>
      </c>
      <c r="B1367" s="396" t="s">
        <v>6058</v>
      </c>
      <c r="C1367" s="365" t="s">
        <v>6131</v>
      </c>
      <c r="D1367" s="366" t="s">
        <v>6126</v>
      </c>
      <c r="E1367" s="394" t="s">
        <v>4139</v>
      </c>
      <c r="F1367" s="394" t="s">
        <v>7230</v>
      </c>
      <c r="G1367" s="394" t="s">
        <v>7234</v>
      </c>
      <c r="H1367" s="394" t="s">
        <v>7232</v>
      </c>
      <c r="I1367" s="466">
        <v>300</v>
      </c>
      <c r="J1367" s="471">
        <v>0.49</v>
      </c>
      <c r="K1367" s="469">
        <v>1</v>
      </c>
      <c r="L1367" s="384">
        <v>4</v>
      </c>
      <c r="M1367" s="385" t="s">
        <v>9291</v>
      </c>
      <c r="N1367" s="382" t="s">
        <v>9783</v>
      </c>
      <c r="O1367" s="386">
        <v>300</v>
      </c>
      <c r="P1367" s="387"/>
      <c r="Q1367" s="387"/>
      <c r="R1367" s="387"/>
      <c r="S1367" s="387"/>
      <c r="T1367" s="387"/>
      <c r="U1367" s="387"/>
      <c r="V1367" s="387"/>
      <c r="W1367" s="387"/>
      <c r="X1367" s="387"/>
      <c r="Y1367" s="387"/>
      <c r="Z1367" s="387"/>
      <c r="AA1367" s="387"/>
      <c r="AB1367" s="387"/>
      <c r="AC1367" s="387"/>
      <c r="AD1367" s="387"/>
    </row>
    <row r="1368" spans="1:30" ht="16.2" thickBot="1" x14ac:dyDescent="0.35">
      <c r="A1368" s="351" t="s">
        <v>3986</v>
      </c>
      <c r="B1368" s="396" t="s">
        <v>6058</v>
      </c>
      <c r="C1368" s="365" t="s">
        <v>6131</v>
      </c>
      <c r="D1368" s="366" t="s">
        <v>6126</v>
      </c>
      <c r="E1368" s="394" t="s">
        <v>4139</v>
      </c>
      <c r="F1368" s="394" t="s">
        <v>7230</v>
      </c>
      <c r="G1368" s="394" t="s">
        <v>7234</v>
      </c>
      <c r="H1368" s="394" t="s">
        <v>7232</v>
      </c>
      <c r="I1368" s="466">
        <v>300</v>
      </c>
      <c r="J1368" s="471">
        <v>0.49</v>
      </c>
      <c r="K1368" s="469">
        <v>2</v>
      </c>
      <c r="L1368" s="384">
        <v>4</v>
      </c>
      <c r="M1368" s="385" t="s">
        <v>9662</v>
      </c>
      <c r="N1368" s="382" t="s">
        <v>9790</v>
      </c>
      <c r="O1368" s="386">
        <v>600</v>
      </c>
      <c r="P1368" s="387"/>
      <c r="Q1368" s="387"/>
      <c r="R1368" s="387"/>
      <c r="S1368" s="387"/>
      <c r="T1368" s="387"/>
      <c r="U1368" s="387"/>
      <c r="V1368" s="387"/>
      <c r="W1368" s="387"/>
      <c r="X1368" s="387"/>
      <c r="Y1368" s="387"/>
      <c r="Z1368" s="387"/>
      <c r="AA1368" s="387"/>
      <c r="AB1368" s="387"/>
      <c r="AC1368" s="387"/>
      <c r="AD1368" s="387"/>
    </row>
    <row r="1369" spans="1:30" ht="16.2" thickBot="1" x14ac:dyDescent="0.35">
      <c r="A1369" s="351" t="s">
        <v>9293</v>
      </c>
      <c r="B1369" s="398" t="s">
        <v>6871</v>
      </c>
      <c r="C1369" s="365" t="s">
        <v>6131</v>
      </c>
      <c r="D1369" s="345" t="s">
        <v>6128</v>
      </c>
      <c r="E1369" s="394" t="s">
        <v>4139</v>
      </c>
      <c r="F1369" s="394" t="s">
        <v>7230</v>
      </c>
      <c r="G1369" s="394" t="s">
        <v>7233</v>
      </c>
      <c r="H1369" s="394" t="s">
        <v>7232</v>
      </c>
      <c r="I1369" s="467">
        <v>1</v>
      </c>
      <c r="J1369" s="471">
        <v>1.99</v>
      </c>
      <c r="K1369" s="469">
        <v>1</v>
      </c>
      <c r="L1369" s="384">
        <v>4</v>
      </c>
      <c r="M1369" s="385" t="s">
        <v>9294</v>
      </c>
      <c r="N1369" s="382" t="s">
        <v>9806</v>
      </c>
      <c r="O1369" s="383">
        <v>1</v>
      </c>
      <c r="P1369" s="387"/>
      <c r="Q1369" s="387"/>
      <c r="R1369" s="387"/>
      <c r="S1369" s="387"/>
      <c r="T1369" s="387"/>
      <c r="U1369" s="387"/>
      <c r="V1369" s="387"/>
      <c r="W1369" s="387"/>
      <c r="X1369" s="387"/>
      <c r="Y1369" s="387"/>
      <c r="Z1369" s="387"/>
      <c r="AA1369" s="387"/>
      <c r="AB1369" s="387"/>
      <c r="AC1369" s="387"/>
      <c r="AD1369" s="387"/>
    </row>
    <row r="1370" spans="1:30" ht="16.2" thickBot="1" x14ac:dyDescent="0.35">
      <c r="A1370" s="351" t="s">
        <v>9295</v>
      </c>
      <c r="B1370" s="399" t="s">
        <v>6104</v>
      </c>
      <c r="C1370" s="365" t="s">
        <v>6131</v>
      </c>
      <c r="D1370" s="366" t="s">
        <v>6126</v>
      </c>
      <c r="E1370" s="394" t="s">
        <v>4139</v>
      </c>
      <c r="F1370" s="394" t="s">
        <v>7230</v>
      </c>
      <c r="G1370" s="394" t="s">
        <v>7233</v>
      </c>
      <c r="H1370" s="394" t="s">
        <v>7232</v>
      </c>
      <c r="I1370" s="466">
        <v>500</v>
      </c>
      <c r="J1370" s="471">
        <v>0.75</v>
      </c>
      <c r="K1370" s="469">
        <v>1</v>
      </c>
      <c r="L1370" s="384">
        <v>4</v>
      </c>
      <c r="M1370" s="385" t="s">
        <v>9296</v>
      </c>
      <c r="N1370" s="382" t="s">
        <v>9800</v>
      </c>
      <c r="O1370" s="386">
        <v>500</v>
      </c>
      <c r="P1370" s="387"/>
      <c r="Q1370" s="387"/>
      <c r="R1370" s="387"/>
      <c r="S1370" s="387"/>
      <c r="T1370" s="387"/>
      <c r="U1370" s="387"/>
      <c r="V1370" s="387"/>
      <c r="W1370" s="387"/>
      <c r="X1370" s="387"/>
      <c r="Y1370" s="387"/>
      <c r="Z1370" s="387"/>
      <c r="AA1370" s="387"/>
      <c r="AB1370" s="387"/>
      <c r="AC1370" s="387"/>
      <c r="AD1370" s="387"/>
    </row>
    <row r="1371" spans="1:30" ht="16.2" thickBot="1" x14ac:dyDescent="0.35">
      <c r="A1371" s="351" t="s">
        <v>9297</v>
      </c>
      <c r="B1371" s="432" t="s">
        <v>6872</v>
      </c>
      <c r="C1371" s="365" t="s">
        <v>6131</v>
      </c>
      <c r="D1371" s="366" t="s">
        <v>6126</v>
      </c>
      <c r="E1371" s="394" t="s">
        <v>4139</v>
      </c>
      <c r="F1371" s="394" t="s">
        <v>7230</v>
      </c>
      <c r="G1371" s="394" t="s">
        <v>7233</v>
      </c>
      <c r="H1371" s="394" t="s">
        <v>7232</v>
      </c>
      <c r="I1371" s="466">
        <v>700</v>
      </c>
      <c r="J1371" s="471">
        <v>0.99</v>
      </c>
      <c r="K1371" s="469">
        <v>1</v>
      </c>
      <c r="L1371" s="384">
        <v>4</v>
      </c>
      <c r="M1371" s="385" t="s">
        <v>9298</v>
      </c>
      <c r="N1371" s="382" t="s">
        <v>9798</v>
      </c>
      <c r="O1371" s="386">
        <v>700</v>
      </c>
      <c r="P1371" s="387"/>
      <c r="Q1371" s="387"/>
      <c r="R1371" s="387"/>
      <c r="S1371" s="387"/>
      <c r="T1371" s="387"/>
      <c r="U1371" s="387"/>
      <c r="V1371" s="387"/>
      <c r="W1371" s="387"/>
      <c r="X1371" s="387"/>
      <c r="Y1371" s="387"/>
      <c r="Z1371" s="387"/>
      <c r="AA1371" s="387"/>
      <c r="AB1371" s="387"/>
      <c r="AC1371" s="387"/>
      <c r="AD1371" s="387"/>
    </row>
    <row r="1372" spans="1:30" ht="16.2" thickBot="1" x14ac:dyDescent="0.35">
      <c r="A1372" s="351" t="s">
        <v>9299</v>
      </c>
      <c r="B1372" s="400" t="s">
        <v>6093</v>
      </c>
      <c r="C1372" s="365" t="s">
        <v>6131</v>
      </c>
      <c r="D1372" s="366" t="s">
        <v>6126</v>
      </c>
      <c r="E1372" s="394" t="s">
        <v>4139</v>
      </c>
      <c r="F1372" s="394" t="s">
        <v>7230</v>
      </c>
      <c r="G1372" s="394" t="s">
        <v>7233</v>
      </c>
      <c r="H1372" s="394" t="s">
        <v>7232</v>
      </c>
      <c r="I1372" s="466">
        <v>900</v>
      </c>
      <c r="J1372" s="471">
        <v>0.75</v>
      </c>
      <c r="K1372" s="469">
        <v>1</v>
      </c>
      <c r="L1372" s="384">
        <v>4</v>
      </c>
      <c r="M1372" s="385" t="s">
        <v>9300</v>
      </c>
      <c r="N1372" s="382" t="s">
        <v>9812</v>
      </c>
      <c r="O1372" s="386">
        <v>900</v>
      </c>
      <c r="P1372" s="387"/>
      <c r="Q1372" s="387"/>
      <c r="R1372" s="387"/>
      <c r="S1372" s="387"/>
      <c r="T1372" s="387"/>
      <c r="U1372" s="387"/>
      <c r="V1372" s="387"/>
      <c r="W1372" s="387"/>
      <c r="X1372" s="387"/>
      <c r="Y1372" s="387"/>
      <c r="Z1372" s="387"/>
      <c r="AA1372" s="387"/>
      <c r="AB1372" s="387"/>
      <c r="AC1372" s="387"/>
      <c r="AD1372" s="387"/>
    </row>
    <row r="1373" spans="1:30" ht="16.2" thickBot="1" x14ac:dyDescent="0.35">
      <c r="A1373" s="351" t="s">
        <v>9301</v>
      </c>
      <c r="B1373" s="400" t="s">
        <v>6093</v>
      </c>
      <c r="C1373" s="365" t="s">
        <v>6131</v>
      </c>
      <c r="D1373" s="366" t="s">
        <v>6126</v>
      </c>
      <c r="E1373" s="394" t="s">
        <v>4139</v>
      </c>
      <c r="F1373" s="394" t="s">
        <v>9544</v>
      </c>
      <c r="G1373" s="394" t="s">
        <v>7233</v>
      </c>
      <c r="H1373" s="394" t="s">
        <v>7232</v>
      </c>
      <c r="I1373" s="467">
        <v>1</v>
      </c>
      <c r="J1373" s="471">
        <v>0.99</v>
      </c>
      <c r="K1373" s="469">
        <v>1</v>
      </c>
      <c r="L1373" s="384">
        <v>4</v>
      </c>
      <c r="M1373" s="385" t="s">
        <v>9302</v>
      </c>
      <c r="N1373" s="382" t="s">
        <v>9806</v>
      </c>
      <c r="O1373" s="383">
        <v>1</v>
      </c>
      <c r="P1373" s="387"/>
      <c r="Q1373" s="387"/>
      <c r="R1373" s="387"/>
      <c r="S1373" s="387"/>
      <c r="T1373" s="387"/>
      <c r="U1373" s="387"/>
      <c r="V1373" s="387"/>
      <c r="W1373" s="387"/>
      <c r="X1373" s="387"/>
      <c r="Y1373" s="387"/>
      <c r="Z1373" s="387"/>
      <c r="AA1373" s="387"/>
      <c r="AB1373" s="387"/>
      <c r="AC1373" s="387"/>
      <c r="AD1373" s="387"/>
    </row>
    <row r="1374" spans="1:30" ht="16.2" thickBot="1" x14ac:dyDescent="0.35">
      <c r="A1374" s="351" t="s">
        <v>9303</v>
      </c>
      <c r="B1374" s="409" t="s">
        <v>6076</v>
      </c>
      <c r="C1374" s="365" t="s">
        <v>6131</v>
      </c>
      <c r="D1374" s="366" t="s">
        <v>6126</v>
      </c>
      <c r="E1374" s="394" t="s">
        <v>4139</v>
      </c>
      <c r="F1374" s="394" t="s">
        <v>7230</v>
      </c>
      <c r="G1374" s="394" t="s">
        <v>7233</v>
      </c>
      <c r="H1374" s="394" t="s">
        <v>7232</v>
      </c>
      <c r="I1374" s="466">
        <v>300</v>
      </c>
      <c r="J1374" s="471">
        <v>0.49</v>
      </c>
      <c r="K1374" s="469">
        <v>1</v>
      </c>
      <c r="L1374" s="384">
        <v>4</v>
      </c>
      <c r="M1374" s="385" t="s">
        <v>9304</v>
      </c>
      <c r="N1374" s="382" t="s">
        <v>9783</v>
      </c>
      <c r="O1374" s="386">
        <v>300</v>
      </c>
      <c r="P1374" s="387"/>
      <c r="Q1374" s="387"/>
      <c r="R1374" s="387"/>
      <c r="S1374" s="387"/>
      <c r="T1374" s="387"/>
      <c r="U1374" s="387"/>
      <c r="V1374" s="387"/>
      <c r="W1374" s="387"/>
      <c r="X1374" s="387"/>
      <c r="Y1374" s="387"/>
      <c r="Z1374" s="387"/>
      <c r="AA1374" s="387"/>
      <c r="AB1374" s="387"/>
      <c r="AC1374" s="387"/>
      <c r="AD1374" s="387"/>
    </row>
    <row r="1375" spans="1:30" ht="16.2" thickBot="1" x14ac:dyDescent="0.35">
      <c r="A1375" s="351" t="s">
        <v>9305</v>
      </c>
      <c r="B1375" s="409" t="s">
        <v>6076</v>
      </c>
      <c r="C1375" s="365" t="s">
        <v>6131</v>
      </c>
      <c r="D1375" s="366" t="s">
        <v>6126</v>
      </c>
      <c r="E1375" s="394" t="s">
        <v>4139</v>
      </c>
      <c r="F1375" s="394" t="s">
        <v>7230</v>
      </c>
      <c r="G1375" s="394" t="s">
        <v>7233</v>
      </c>
      <c r="H1375" s="394" t="s">
        <v>7232</v>
      </c>
      <c r="I1375" s="466">
        <v>300</v>
      </c>
      <c r="J1375" s="471">
        <v>0.49</v>
      </c>
      <c r="K1375" s="469">
        <v>1</v>
      </c>
      <c r="L1375" s="384">
        <v>4</v>
      </c>
      <c r="M1375" s="385" t="s">
        <v>9306</v>
      </c>
      <c r="N1375" s="382" t="s">
        <v>9783</v>
      </c>
      <c r="O1375" s="386">
        <v>300</v>
      </c>
      <c r="P1375" s="387"/>
      <c r="Q1375" s="387"/>
      <c r="R1375" s="387"/>
      <c r="S1375" s="387"/>
      <c r="T1375" s="387"/>
      <c r="U1375" s="387"/>
      <c r="V1375" s="387"/>
      <c r="W1375" s="387"/>
      <c r="X1375" s="387"/>
      <c r="Y1375" s="387"/>
      <c r="Z1375" s="387"/>
      <c r="AA1375" s="387"/>
      <c r="AB1375" s="387"/>
      <c r="AC1375" s="387"/>
      <c r="AD1375" s="387"/>
    </row>
    <row r="1376" spans="1:30" ht="16.2" thickBot="1" x14ac:dyDescent="0.35">
      <c r="A1376" s="351" t="s">
        <v>1747</v>
      </c>
      <c r="B1376" s="429" t="s">
        <v>6086</v>
      </c>
      <c r="C1376" s="365" t="s">
        <v>6131</v>
      </c>
      <c r="D1376" s="366" t="s">
        <v>6126</v>
      </c>
      <c r="E1376" s="394" t="s">
        <v>4139</v>
      </c>
      <c r="F1376" s="394" t="s">
        <v>7230</v>
      </c>
      <c r="G1376" s="394" t="s">
        <v>7233</v>
      </c>
      <c r="H1376" s="394" t="s">
        <v>7232</v>
      </c>
      <c r="I1376" s="466">
        <v>500</v>
      </c>
      <c r="J1376" s="471">
        <v>0.75</v>
      </c>
      <c r="K1376" s="469">
        <v>1</v>
      </c>
      <c r="L1376" s="384">
        <v>4</v>
      </c>
      <c r="M1376" s="385" t="s">
        <v>9307</v>
      </c>
      <c r="N1376" s="382" t="s">
        <v>9800</v>
      </c>
      <c r="O1376" s="386">
        <v>500</v>
      </c>
      <c r="P1376" s="387"/>
      <c r="Q1376" s="387"/>
      <c r="R1376" s="387"/>
      <c r="S1376" s="387"/>
      <c r="T1376" s="387"/>
      <c r="U1376" s="387"/>
      <c r="V1376" s="387"/>
      <c r="W1376" s="387"/>
      <c r="X1376" s="387"/>
      <c r="Y1376" s="387"/>
      <c r="Z1376" s="387"/>
      <c r="AA1376" s="387"/>
      <c r="AB1376" s="387"/>
      <c r="AC1376" s="387"/>
      <c r="AD1376" s="387"/>
    </row>
    <row r="1377" spans="1:30" ht="16.2" thickBot="1" x14ac:dyDescent="0.35">
      <c r="A1377" s="351" t="s">
        <v>1747</v>
      </c>
      <c r="B1377" s="429" t="s">
        <v>6086</v>
      </c>
      <c r="C1377" s="365" t="s">
        <v>6131</v>
      </c>
      <c r="D1377" s="366" t="s">
        <v>6126</v>
      </c>
      <c r="E1377" s="394" t="s">
        <v>4139</v>
      </c>
      <c r="F1377" s="394" t="s">
        <v>7230</v>
      </c>
      <c r="G1377" s="394" t="s">
        <v>7234</v>
      </c>
      <c r="H1377" s="394" t="s">
        <v>7232</v>
      </c>
      <c r="I1377" s="466">
        <v>500</v>
      </c>
      <c r="J1377" s="471">
        <v>0.75</v>
      </c>
      <c r="K1377" s="469">
        <v>1</v>
      </c>
      <c r="L1377" s="384">
        <v>4</v>
      </c>
      <c r="M1377" s="385" t="s">
        <v>9307</v>
      </c>
      <c r="N1377" s="382" t="s">
        <v>9800</v>
      </c>
      <c r="O1377" s="386">
        <v>500</v>
      </c>
      <c r="P1377" s="387"/>
      <c r="Q1377" s="387"/>
      <c r="R1377" s="387"/>
      <c r="S1377" s="387"/>
      <c r="T1377" s="387"/>
      <c r="U1377" s="387"/>
      <c r="V1377" s="387"/>
      <c r="W1377" s="387"/>
      <c r="X1377" s="387"/>
      <c r="Y1377" s="387"/>
      <c r="Z1377" s="387"/>
      <c r="AA1377" s="387"/>
      <c r="AB1377" s="387"/>
      <c r="AC1377" s="387"/>
      <c r="AD1377" s="387"/>
    </row>
    <row r="1378" spans="1:30" ht="16.2" thickBot="1" x14ac:dyDescent="0.35">
      <c r="A1378" s="351" t="s">
        <v>9308</v>
      </c>
      <c r="B1378" s="429" t="s">
        <v>6086</v>
      </c>
      <c r="C1378" s="365" t="s">
        <v>6131</v>
      </c>
      <c r="D1378" s="366" t="s">
        <v>6126</v>
      </c>
      <c r="E1378" s="394" t="s">
        <v>4139</v>
      </c>
      <c r="F1378" s="394" t="s">
        <v>7230</v>
      </c>
      <c r="G1378" s="394" t="s">
        <v>7233</v>
      </c>
      <c r="H1378" s="394" t="s">
        <v>7232</v>
      </c>
      <c r="I1378" s="466">
        <v>300</v>
      </c>
      <c r="J1378" s="471">
        <v>0.49</v>
      </c>
      <c r="K1378" s="469">
        <v>1</v>
      </c>
      <c r="L1378" s="384">
        <v>4</v>
      </c>
      <c r="M1378" s="385" t="s">
        <v>9309</v>
      </c>
      <c r="N1378" s="382" t="s">
        <v>9783</v>
      </c>
      <c r="O1378" s="386">
        <v>300</v>
      </c>
      <c r="P1378" s="387"/>
      <c r="Q1378" s="387"/>
      <c r="R1378" s="387"/>
      <c r="S1378" s="387"/>
      <c r="T1378" s="387"/>
      <c r="U1378" s="387"/>
      <c r="V1378" s="387"/>
      <c r="W1378" s="387"/>
      <c r="X1378" s="387"/>
      <c r="Y1378" s="387"/>
      <c r="Z1378" s="387"/>
      <c r="AA1378" s="387"/>
      <c r="AB1378" s="387"/>
      <c r="AC1378" s="387"/>
      <c r="AD1378" s="387"/>
    </row>
    <row r="1379" spans="1:30" ht="16.2" thickBot="1" x14ac:dyDescent="0.35">
      <c r="A1379" s="351" t="s">
        <v>9310</v>
      </c>
      <c r="B1379" s="429" t="s">
        <v>6086</v>
      </c>
      <c r="C1379" s="365" t="s">
        <v>6131</v>
      </c>
      <c r="D1379" s="366" t="s">
        <v>6126</v>
      </c>
      <c r="E1379" s="394" t="s">
        <v>4139</v>
      </c>
      <c r="F1379" s="394" t="s">
        <v>7230</v>
      </c>
      <c r="G1379" s="394" t="s">
        <v>7234</v>
      </c>
      <c r="H1379" s="394" t="s">
        <v>7232</v>
      </c>
      <c r="I1379" s="466">
        <v>300</v>
      </c>
      <c r="J1379" s="471">
        <v>0.49</v>
      </c>
      <c r="K1379" s="469">
        <v>1</v>
      </c>
      <c r="L1379" s="384">
        <v>4</v>
      </c>
      <c r="M1379" s="385" t="s">
        <v>9311</v>
      </c>
      <c r="N1379" s="382" t="s">
        <v>9783</v>
      </c>
      <c r="O1379" s="386">
        <v>300</v>
      </c>
      <c r="P1379" s="387"/>
      <c r="Q1379" s="387"/>
      <c r="R1379" s="387"/>
      <c r="S1379" s="387"/>
      <c r="T1379" s="387"/>
      <c r="U1379" s="387"/>
      <c r="V1379" s="387"/>
      <c r="W1379" s="387"/>
      <c r="X1379" s="387"/>
      <c r="Y1379" s="387"/>
      <c r="Z1379" s="387"/>
      <c r="AA1379" s="387"/>
      <c r="AB1379" s="387"/>
      <c r="AC1379" s="387"/>
      <c r="AD1379" s="387"/>
    </row>
    <row r="1380" spans="1:30" ht="16.2" thickBot="1" x14ac:dyDescent="0.35">
      <c r="A1380" s="351" t="s">
        <v>9312</v>
      </c>
      <c r="B1380" s="420" t="s">
        <v>6089</v>
      </c>
      <c r="C1380" s="365" t="s">
        <v>6131</v>
      </c>
      <c r="D1380" s="366" t="s">
        <v>6126</v>
      </c>
      <c r="E1380" s="394" t="s">
        <v>4139</v>
      </c>
      <c r="F1380" s="394" t="s">
        <v>7230</v>
      </c>
      <c r="G1380" s="394" t="s">
        <v>7233</v>
      </c>
      <c r="H1380" s="394" t="s">
        <v>7232</v>
      </c>
      <c r="I1380" s="466">
        <v>300</v>
      </c>
      <c r="J1380" s="471">
        <v>0.49</v>
      </c>
      <c r="K1380" s="469">
        <v>1</v>
      </c>
      <c r="L1380" s="384">
        <v>4</v>
      </c>
      <c r="M1380" s="385" t="s">
        <v>9313</v>
      </c>
      <c r="N1380" s="382" t="s">
        <v>9783</v>
      </c>
      <c r="O1380" s="386">
        <v>300</v>
      </c>
      <c r="P1380" s="387"/>
      <c r="Q1380" s="387"/>
      <c r="R1380" s="387"/>
      <c r="S1380" s="387"/>
      <c r="T1380" s="387"/>
      <c r="U1380" s="387"/>
      <c r="V1380" s="387"/>
      <c r="W1380" s="387"/>
      <c r="X1380" s="387"/>
      <c r="Y1380" s="387"/>
      <c r="Z1380" s="387"/>
      <c r="AA1380" s="387"/>
      <c r="AB1380" s="387"/>
      <c r="AC1380" s="387"/>
      <c r="AD1380" s="387"/>
    </row>
    <row r="1381" spans="1:30" ht="16.2" thickBot="1" x14ac:dyDescent="0.35">
      <c r="A1381" s="351" t="s">
        <v>9312</v>
      </c>
      <c r="B1381" s="420" t="s">
        <v>6089</v>
      </c>
      <c r="C1381" s="365" t="s">
        <v>6131</v>
      </c>
      <c r="D1381" s="366" t="s">
        <v>6126</v>
      </c>
      <c r="E1381" s="394" t="s">
        <v>4139</v>
      </c>
      <c r="F1381" s="394" t="s">
        <v>7230</v>
      </c>
      <c r="G1381" s="394" t="s">
        <v>7234</v>
      </c>
      <c r="H1381" s="394" t="s">
        <v>7232</v>
      </c>
      <c r="I1381" s="466">
        <v>300</v>
      </c>
      <c r="J1381" s="471">
        <v>0.49</v>
      </c>
      <c r="K1381" s="469">
        <v>1</v>
      </c>
      <c r="L1381" s="384">
        <v>4</v>
      </c>
      <c r="M1381" s="385" t="s">
        <v>9313</v>
      </c>
      <c r="N1381" s="382" t="s">
        <v>9783</v>
      </c>
      <c r="O1381" s="386">
        <v>300</v>
      </c>
      <c r="P1381" s="387"/>
      <c r="Q1381" s="387"/>
      <c r="R1381" s="387"/>
      <c r="S1381" s="387"/>
      <c r="T1381" s="387"/>
      <c r="U1381" s="387"/>
      <c r="V1381" s="387"/>
      <c r="W1381" s="387"/>
      <c r="X1381" s="387"/>
      <c r="Y1381" s="387"/>
      <c r="Z1381" s="387"/>
      <c r="AA1381" s="387"/>
      <c r="AB1381" s="387"/>
      <c r="AC1381" s="387"/>
      <c r="AD1381" s="387"/>
    </row>
    <row r="1382" spans="1:30" ht="16.2" thickBot="1" x14ac:dyDescent="0.35">
      <c r="A1382" s="351" t="s">
        <v>9314</v>
      </c>
      <c r="B1382" s="420" t="s">
        <v>6089</v>
      </c>
      <c r="C1382" s="365" t="s">
        <v>6131</v>
      </c>
      <c r="D1382" s="366" t="s">
        <v>6126</v>
      </c>
      <c r="E1382" s="394" t="s">
        <v>4139</v>
      </c>
      <c r="F1382" s="394" t="s">
        <v>7230</v>
      </c>
      <c r="G1382" s="394" t="s">
        <v>7233</v>
      </c>
      <c r="H1382" s="394" t="s">
        <v>7232</v>
      </c>
      <c r="I1382" s="466">
        <v>300</v>
      </c>
      <c r="J1382" s="471">
        <v>0.49</v>
      </c>
      <c r="K1382" s="469">
        <v>1</v>
      </c>
      <c r="L1382" s="384">
        <v>4</v>
      </c>
      <c r="M1382" s="385" t="s">
        <v>9315</v>
      </c>
      <c r="N1382" s="382" t="s">
        <v>9783</v>
      </c>
      <c r="O1382" s="386">
        <v>300</v>
      </c>
      <c r="P1382" s="387"/>
      <c r="Q1382" s="387"/>
      <c r="R1382" s="387"/>
      <c r="S1382" s="387"/>
      <c r="T1382" s="387"/>
      <c r="U1382" s="387"/>
      <c r="V1382" s="387"/>
      <c r="W1382" s="387"/>
      <c r="X1382" s="387"/>
      <c r="Y1382" s="387"/>
      <c r="Z1382" s="387"/>
      <c r="AA1382" s="387"/>
      <c r="AB1382" s="387"/>
      <c r="AC1382" s="387"/>
      <c r="AD1382" s="387"/>
    </row>
    <row r="1383" spans="1:30" ht="16.2" thickBot="1" x14ac:dyDescent="0.35">
      <c r="A1383" s="351" t="s">
        <v>9314</v>
      </c>
      <c r="B1383" s="420" t="s">
        <v>6089</v>
      </c>
      <c r="C1383" s="365" t="s">
        <v>6131</v>
      </c>
      <c r="D1383" s="366" t="s">
        <v>6126</v>
      </c>
      <c r="E1383" s="394" t="s">
        <v>4139</v>
      </c>
      <c r="F1383" s="394" t="s">
        <v>7230</v>
      </c>
      <c r="G1383" s="394" t="s">
        <v>7234</v>
      </c>
      <c r="H1383" s="394" t="s">
        <v>7232</v>
      </c>
      <c r="I1383" s="466">
        <v>300</v>
      </c>
      <c r="J1383" s="471">
        <v>0.49</v>
      </c>
      <c r="K1383" s="469">
        <v>2</v>
      </c>
      <c r="L1383" s="384">
        <v>4</v>
      </c>
      <c r="M1383" s="385" t="s">
        <v>9315</v>
      </c>
      <c r="N1383" s="382" t="s">
        <v>9790</v>
      </c>
      <c r="O1383" s="386">
        <v>600</v>
      </c>
      <c r="P1383" s="387"/>
      <c r="Q1383" s="387"/>
      <c r="R1383" s="387"/>
      <c r="S1383" s="387"/>
      <c r="T1383" s="387"/>
      <c r="U1383" s="387"/>
      <c r="V1383" s="387"/>
      <c r="W1383" s="387"/>
      <c r="X1383" s="387"/>
      <c r="Y1383" s="387"/>
      <c r="Z1383" s="387"/>
      <c r="AA1383" s="387"/>
      <c r="AB1383" s="387"/>
      <c r="AC1383" s="387"/>
      <c r="AD1383" s="387"/>
    </row>
    <row r="1384" spans="1:30" ht="16.2" thickBot="1" x14ac:dyDescent="0.35">
      <c r="A1384" s="351" t="s">
        <v>9314</v>
      </c>
      <c r="B1384" s="420" t="s">
        <v>6089</v>
      </c>
      <c r="C1384" s="365" t="s">
        <v>6131</v>
      </c>
      <c r="D1384" s="366" t="s">
        <v>6126</v>
      </c>
      <c r="E1384" s="394" t="s">
        <v>4139</v>
      </c>
      <c r="F1384" s="394" t="s">
        <v>7230</v>
      </c>
      <c r="G1384" s="394" t="s">
        <v>7239</v>
      </c>
      <c r="H1384" s="394" t="s">
        <v>7232</v>
      </c>
      <c r="I1384" s="466">
        <v>300</v>
      </c>
      <c r="J1384" s="471">
        <v>0.49</v>
      </c>
      <c r="K1384" s="469">
        <v>2</v>
      </c>
      <c r="L1384" s="384">
        <v>4</v>
      </c>
      <c r="M1384" s="385" t="s">
        <v>9315</v>
      </c>
      <c r="N1384" s="382" t="s">
        <v>9790</v>
      </c>
      <c r="O1384" s="386">
        <v>600</v>
      </c>
      <c r="P1384" s="387"/>
      <c r="Q1384" s="387"/>
      <c r="R1384" s="387"/>
      <c r="S1384" s="387"/>
      <c r="T1384" s="387"/>
      <c r="U1384" s="387"/>
      <c r="V1384" s="387"/>
      <c r="W1384" s="387"/>
      <c r="X1384" s="387"/>
      <c r="Y1384" s="387"/>
      <c r="Z1384" s="387"/>
      <c r="AA1384" s="387"/>
      <c r="AB1384" s="387"/>
      <c r="AC1384" s="387"/>
      <c r="AD1384" s="387"/>
    </row>
    <row r="1385" spans="1:30" ht="16.2" thickBot="1" x14ac:dyDescent="0.35">
      <c r="A1385" s="351" t="s">
        <v>9316</v>
      </c>
      <c r="B1385" s="402" t="s">
        <v>6094</v>
      </c>
      <c r="C1385" s="365" t="s">
        <v>6131</v>
      </c>
      <c r="D1385" s="366" t="s">
        <v>6126</v>
      </c>
      <c r="E1385" s="394" t="s">
        <v>4139</v>
      </c>
      <c r="F1385" s="394" t="s">
        <v>7230</v>
      </c>
      <c r="G1385" s="394" t="s">
        <v>7233</v>
      </c>
      <c r="H1385" s="394" t="s">
        <v>7232</v>
      </c>
      <c r="I1385" s="467">
        <v>1</v>
      </c>
      <c r="J1385" s="471">
        <v>1.99</v>
      </c>
      <c r="K1385" s="469">
        <v>1</v>
      </c>
      <c r="L1385" s="384">
        <v>4</v>
      </c>
      <c r="M1385" s="385" t="s">
        <v>9317</v>
      </c>
      <c r="N1385" s="382" t="s">
        <v>9806</v>
      </c>
      <c r="O1385" s="383">
        <v>1</v>
      </c>
      <c r="P1385" s="387"/>
      <c r="Q1385" s="387"/>
      <c r="R1385" s="387"/>
      <c r="S1385" s="387"/>
      <c r="T1385" s="387"/>
      <c r="U1385" s="387"/>
      <c r="V1385" s="387"/>
      <c r="W1385" s="387"/>
      <c r="X1385" s="387"/>
      <c r="Y1385" s="387"/>
      <c r="Z1385" s="387"/>
      <c r="AA1385" s="387"/>
      <c r="AB1385" s="387"/>
      <c r="AC1385" s="387"/>
      <c r="AD1385" s="387"/>
    </row>
    <row r="1386" spans="1:30" ht="16.2" thickBot="1" x14ac:dyDescent="0.35">
      <c r="A1386" s="351" t="s">
        <v>2987</v>
      </c>
      <c r="B1386" s="402" t="s">
        <v>6094</v>
      </c>
      <c r="C1386" s="365" t="s">
        <v>6131</v>
      </c>
      <c r="D1386" s="366" t="s">
        <v>6126</v>
      </c>
      <c r="E1386" s="394" t="s">
        <v>4139</v>
      </c>
      <c r="F1386" s="394" t="s">
        <v>7230</v>
      </c>
      <c r="G1386" s="394" t="s">
        <v>7233</v>
      </c>
      <c r="H1386" s="394" t="s">
        <v>7232</v>
      </c>
      <c r="I1386" s="466">
        <v>300</v>
      </c>
      <c r="J1386" s="471">
        <v>0.49</v>
      </c>
      <c r="K1386" s="469">
        <v>5</v>
      </c>
      <c r="L1386" s="384">
        <v>4</v>
      </c>
      <c r="M1386" s="385" t="s">
        <v>9318</v>
      </c>
      <c r="N1386" s="382" t="s">
        <v>9823</v>
      </c>
      <c r="O1386" s="383">
        <v>1.5</v>
      </c>
      <c r="P1386" s="387"/>
      <c r="Q1386" s="387"/>
      <c r="R1386" s="387"/>
      <c r="S1386" s="387"/>
      <c r="T1386" s="387"/>
      <c r="U1386" s="387"/>
      <c r="V1386" s="387"/>
      <c r="W1386" s="387"/>
      <c r="X1386" s="387"/>
      <c r="Y1386" s="387"/>
      <c r="Z1386" s="387"/>
      <c r="AA1386" s="387"/>
      <c r="AB1386" s="387"/>
      <c r="AC1386" s="387"/>
      <c r="AD1386" s="387"/>
    </row>
    <row r="1387" spans="1:30" ht="16.2" thickBot="1" x14ac:dyDescent="0.35">
      <c r="A1387" s="351" t="s">
        <v>9319</v>
      </c>
      <c r="B1387" s="411" t="s">
        <v>6977</v>
      </c>
      <c r="C1387" s="365" t="s">
        <v>6131</v>
      </c>
      <c r="D1387" s="366" t="s">
        <v>6126</v>
      </c>
      <c r="E1387" s="394" t="s">
        <v>4139</v>
      </c>
      <c r="F1387" s="394" t="s">
        <v>9544</v>
      </c>
      <c r="G1387" s="394" t="s">
        <v>7233</v>
      </c>
      <c r="H1387" s="394" t="s">
        <v>7232</v>
      </c>
      <c r="I1387" s="466">
        <v>300</v>
      </c>
      <c r="J1387" s="471">
        <v>0.49</v>
      </c>
      <c r="K1387" s="469">
        <v>1</v>
      </c>
      <c r="L1387" s="384">
        <v>4</v>
      </c>
      <c r="M1387" s="385" t="s">
        <v>9320</v>
      </c>
      <c r="N1387" s="382" t="s">
        <v>9783</v>
      </c>
      <c r="O1387" s="386">
        <v>300</v>
      </c>
      <c r="P1387" s="387"/>
      <c r="Q1387" s="387"/>
      <c r="R1387" s="387"/>
      <c r="S1387" s="387"/>
      <c r="T1387" s="387"/>
      <c r="U1387" s="387"/>
      <c r="V1387" s="387"/>
      <c r="W1387" s="387"/>
      <c r="X1387" s="387"/>
      <c r="Y1387" s="387"/>
      <c r="Z1387" s="387"/>
      <c r="AA1387" s="387"/>
      <c r="AB1387" s="387"/>
      <c r="AC1387" s="387"/>
      <c r="AD1387" s="387"/>
    </row>
    <row r="1388" spans="1:30" ht="16.2" thickBot="1" x14ac:dyDescent="0.35">
      <c r="A1388" s="351" t="s">
        <v>9321</v>
      </c>
      <c r="B1388" s="404" t="s">
        <v>6083</v>
      </c>
      <c r="C1388" s="365" t="s">
        <v>6131</v>
      </c>
      <c r="D1388" s="366" t="s">
        <v>6126</v>
      </c>
      <c r="E1388" s="394" t="s">
        <v>4139</v>
      </c>
      <c r="F1388" s="394" t="s">
        <v>9544</v>
      </c>
      <c r="G1388" s="394" t="s">
        <v>7233</v>
      </c>
      <c r="H1388" s="394" t="s">
        <v>7232</v>
      </c>
      <c r="I1388" s="466">
        <v>500</v>
      </c>
      <c r="J1388" s="471">
        <v>0.75</v>
      </c>
      <c r="K1388" s="469">
        <v>1</v>
      </c>
      <c r="L1388" s="384">
        <v>4</v>
      </c>
      <c r="M1388" s="385" t="s">
        <v>9322</v>
      </c>
      <c r="N1388" s="382" t="s">
        <v>9800</v>
      </c>
      <c r="O1388" s="386">
        <v>500</v>
      </c>
      <c r="P1388" s="387"/>
      <c r="Q1388" s="387"/>
      <c r="R1388" s="387"/>
      <c r="S1388" s="387"/>
      <c r="T1388" s="387"/>
      <c r="U1388" s="387"/>
      <c r="V1388" s="387"/>
      <c r="W1388" s="387"/>
      <c r="X1388" s="387"/>
      <c r="Y1388" s="387"/>
      <c r="Z1388" s="387"/>
      <c r="AA1388" s="387"/>
      <c r="AB1388" s="387"/>
      <c r="AC1388" s="387"/>
      <c r="AD1388" s="387"/>
    </row>
    <row r="1389" spans="1:30" ht="16.2" thickBot="1" x14ac:dyDescent="0.35">
      <c r="A1389" s="351" t="s">
        <v>9323</v>
      </c>
      <c r="B1389" s="396" t="s">
        <v>6110</v>
      </c>
      <c r="C1389" s="365" t="s">
        <v>6131</v>
      </c>
      <c r="D1389" s="366" t="s">
        <v>6126</v>
      </c>
      <c r="E1389" s="394" t="s">
        <v>4139</v>
      </c>
      <c r="F1389" s="394" t="s">
        <v>9544</v>
      </c>
      <c r="G1389" s="394" t="s">
        <v>7233</v>
      </c>
      <c r="H1389" s="394" t="s">
        <v>7232</v>
      </c>
      <c r="I1389" s="466">
        <v>600</v>
      </c>
      <c r="J1389" s="471">
        <v>0.89</v>
      </c>
      <c r="K1389" s="469">
        <v>1</v>
      </c>
      <c r="L1389" s="384">
        <v>4</v>
      </c>
      <c r="M1389" s="385" t="s">
        <v>9324</v>
      </c>
      <c r="N1389" s="382" t="s">
        <v>9852</v>
      </c>
      <c r="O1389" s="386">
        <v>600</v>
      </c>
      <c r="P1389" s="387"/>
      <c r="Q1389" s="387"/>
      <c r="R1389" s="387"/>
      <c r="S1389" s="387"/>
      <c r="T1389" s="387"/>
      <c r="U1389" s="387"/>
      <c r="V1389" s="387"/>
      <c r="W1389" s="387"/>
      <c r="X1389" s="387"/>
      <c r="Y1389" s="387"/>
      <c r="Z1389" s="387"/>
      <c r="AA1389" s="387"/>
      <c r="AB1389" s="387"/>
      <c r="AC1389" s="387"/>
      <c r="AD1389" s="387"/>
    </row>
    <row r="1390" spans="1:30" ht="16.2" thickBot="1" x14ac:dyDescent="0.35">
      <c r="A1390" s="351" t="s">
        <v>9325</v>
      </c>
      <c r="B1390" s="437" t="s">
        <v>6870</v>
      </c>
      <c r="C1390" s="365" t="s">
        <v>6131</v>
      </c>
      <c r="D1390" s="345" t="s">
        <v>6128</v>
      </c>
      <c r="E1390" s="394" t="s">
        <v>4139</v>
      </c>
      <c r="F1390" s="394" t="s">
        <v>7230</v>
      </c>
      <c r="G1390" s="394" t="s">
        <v>7233</v>
      </c>
      <c r="H1390" s="394" t="s">
        <v>7232</v>
      </c>
      <c r="I1390" s="467">
        <v>1</v>
      </c>
      <c r="J1390" s="471">
        <v>1.49</v>
      </c>
      <c r="K1390" s="469">
        <v>1</v>
      </c>
      <c r="L1390" s="384">
        <v>4</v>
      </c>
      <c r="M1390" s="385" t="s">
        <v>9326</v>
      </c>
      <c r="N1390" s="382" t="s">
        <v>9806</v>
      </c>
      <c r="O1390" s="383">
        <v>1</v>
      </c>
      <c r="P1390" s="387"/>
      <c r="Q1390" s="387"/>
      <c r="R1390" s="387"/>
      <c r="S1390" s="387"/>
      <c r="T1390" s="387"/>
      <c r="U1390" s="387"/>
      <c r="V1390" s="387"/>
      <c r="W1390" s="387"/>
      <c r="X1390" s="387"/>
      <c r="Y1390" s="387"/>
      <c r="Z1390" s="387"/>
      <c r="AA1390" s="387"/>
      <c r="AB1390" s="387"/>
      <c r="AC1390" s="387"/>
      <c r="AD1390" s="387"/>
    </row>
    <row r="1391" spans="1:30" ht="16.2" thickBot="1" x14ac:dyDescent="0.35">
      <c r="A1391" s="351" t="s">
        <v>9327</v>
      </c>
      <c r="B1391" s="437" t="s">
        <v>6870</v>
      </c>
      <c r="C1391" s="365" t="s">
        <v>6131</v>
      </c>
      <c r="D1391" s="366" t="s">
        <v>6126</v>
      </c>
      <c r="E1391" s="394" t="s">
        <v>4139</v>
      </c>
      <c r="F1391" s="394" t="s">
        <v>7230</v>
      </c>
      <c r="G1391" s="394" t="s">
        <v>7233</v>
      </c>
      <c r="H1391" s="394" t="s">
        <v>7232</v>
      </c>
      <c r="I1391" s="466">
        <v>300</v>
      </c>
      <c r="J1391" s="471">
        <v>0.49</v>
      </c>
      <c r="K1391" s="469">
        <v>1</v>
      </c>
      <c r="L1391" s="384">
        <v>4</v>
      </c>
      <c r="M1391" s="385" t="s">
        <v>9328</v>
      </c>
      <c r="N1391" s="382" t="s">
        <v>9783</v>
      </c>
      <c r="O1391" s="386">
        <v>300</v>
      </c>
      <c r="P1391" s="387"/>
      <c r="Q1391" s="387"/>
      <c r="R1391" s="387"/>
      <c r="S1391" s="387"/>
      <c r="T1391" s="387"/>
      <c r="U1391" s="387"/>
      <c r="V1391" s="387"/>
      <c r="W1391" s="387"/>
      <c r="X1391" s="387"/>
      <c r="Y1391" s="387"/>
      <c r="Z1391" s="387"/>
      <c r="AA1391" s="387"/>
      <c r="AB1391" s="387"/>
      <c r="AC1391" s="387"/>
      <c r="AD1391" s="387"/>
    </row>
    <row r="1392" spans="1:30" ht="16.2" thickBot="1" x14ac:dyDescent="0.35">
      <c r="A1392" s="351" t="s">
        <v>9329</v>
      </c>
      <c r="B1392" s="413" t="s">
        <v>7169</v>
      </c>
      <c r="C1392" s="365" t="s">
        <v>6131</v>
      </c>
      <c r="D1392" s="366" t="s">
        <v>6126</v>
      </c>
      <c r="E1392" s="394" t="s">
        <v>4139</v>
      </c>
      <c r="F1392" s="394" t="s">
        <v>7230</v>
      </c>
      <c r="G1392" s="394" t="s">
        <v>7234</v>
      </c>
      <c r="H1392" s="394" t="s">
        <v>7232</v>
      </c>
      <c r="I1392" s="466">
        <v>300</v>
      </c>
      <c r="J1392" s="471">
        <v>0.49</v>
      </c>
      <c r="K1392" s="469">
        <v>1</v>
      </c>
      <c r="L1392" s="384">
        <v>4</v>
      </c>
      <c r="M1392" s="385" t="s">
        <v>9330</v>
      </c>
      <c r="N1392" s="382" t="s">
        <v>9783</v>
      </c>
      <c r="O1392" s="386">
        <v>300</v>
      </c>
      <c r="P1392" s="387"/>
      <c r="Q1392" s="387"/>
      <c r="R1392" s="387"/>
      <c r="S1392" s="387"/>
      <c r="T1392" s="387"/>
      <c r="U1392" s="387"/>
      <c r="V1392" s="387"/>
      <c r="W1392" s="387"/>
      <c r="X1392" s="387"/>
      <c r="Y1392" s="387"/>
      <c r="Z1392" s="387"/>
      <c r="AA1392" s="387"/>
      <c r="AB1392" s="387"/>
      <c r="AC1392" s="387"/>
      <c r="AD1392" s="387"/>
    </row>
    <row r="1393" spans="1:30" ht="16.2" thickBot="1" x14ac:dyDescent="0.35">
      <c r="A1393" s="351" t="s">
        <v>9331</v>
      </c>
      <c r="B1393" s="413" t="s">
        <v>7170</v>
      </c>
      <c r="C1393" s="365" t="s">
        <v>6131</v>
      </c>
      <c r="D1393" s="366" t="s">
        <v>6126</v>
      </c>
      <c r="E1393" s="394" t="s">
        <v>4139</v>
      </c>
      <c r="F1393" s="394" t="s">
        <v>7235</v>
      </c>
      <c r="G1393" s="394" t="s">
        <v>7233</v>
      </c>
      <c r="H1393" s="394" t="s">
        <v>7232</v>
      </c>
      <c r="I1393" s="466">
        <v>500</v>
      </c>
      <c r="J1393" s="471">
        <v>0.75</v>
      </c>
      <c r="K1393" s="469">
        <v>1</v>
      </c>
      <c r="L1393" s="384">
        <v>4</v>
      </c>
      <c r="M1393" s="385" t="s">
        <v>9332</v>
      </c>
      <c r="N1393" s="382" t="s">
        <v>9800</v>
      </c>
      <c r="O1393" s="386">
        <v>500</v>
      </c>
      <c r="P1393" s="387"/>
      <c r="Q1393" s="387"/>
      <c r="R1393" s="387"/>
      <c r="S1393" s="387"/>
      <c r="T1393" s="387"/>
      <c r="U1393" s="387"/>
      <c r="V1393" s="387"/>
      <c r="W1393" s="387"/>
      <c r="X1393" s="387"/>
      <c r="Y1393" s="387"/>
      <c r="Z1393" s="387"/>
      <c r="AA1393" s="387"/>
      <c r="AB1393" s="387"/>
      <c r="AC1393" s="387"/>
      <c r="AD1393" s="387"/>
    </row>
    <row r="1394" spans="1:30" ht="16.2" thickBot="1" x14ac:dyDescent="0.35">
      <c r="A1394" s="351" t="s">
        <v>9853</v>
      </c>
      <c r="B1394" s="408" t="s">
        <v>9534</v>
      </c>
      <c r="C1394" s="365" t="s">
        <v>6131</v>
      </c>
      <c r="D1394" s="345" t="s">
        <v>6128</v>
      </c>
      <c r="E1394" s="394" t="s">
        <v>4139</v>
      </c>
      <c r="F1394" s="394" t="s">
        <v>7230</v>
      </c>
      <c r="G1394" s="394" t="s">
        <v>7233</v>
      </c>
      <c r="H1394" s="394" t="s">
        <v>7232</v>
      </c>
      <c r="I1394" s="467">
        <v>1</v>
      </c>
      <c r="J1394" s="471">
        <v>1.49</v>
      </c>
      <c r="K1394" s="469">
        <v>1</v>
      </c>
      <c r="L1394" s="384">
        <v>4</v>
      </c>
      <c r="M1394" s="385" t="s">
        <v>9854</v>
      </c>
      <c r="N1394" s="382" t="s">
        <v>9806</v>
      </c>
      <c r="O1394" s="383">
        <v>1</v>
      </c>
      <c r="P1394" s="387"/>
      <c r="Q1394" s="387"/>
      <c r="R1394" s="387"/>
      <c r="S1394" s="387"/>
      <c r="T1394" s="387"/>
      <c r="U1394" s="387"/>
      <c r="V1394" s="387"/>
      <c r="W1394" s="387"/>
      <c r="X1394" s="387"/>
      <c r="Y1394" s="387"/>
      <c r="Z1394" s="387"/>
      <c r="AA1394" s="387"/>
      <c r="AB1394" s="387"/>
      <c r="AC1394" s="387"/>
      <c r="AD1394" s="387"/>
    </row>
    <row r="1395" spans="1:30" ht="16.2" thickBot="1" x14ac:dyDescent="0.35">
      <c r="A1395" s="351" t="s">
        <v>9663</v>
      </c>
      <c r="B1395" s="408" t="s">
        <v>9534</v>
      </c>
      <c r="C1395" s="365" t="s">
        <v>6131</v>
      </c>
      <c r="D1395" s="366" t="s">
        <v>6126</v>
      </c>
      <c r="E1395" s="394" t="s">
        <v>4139</v>
      </c>
      <c r="F1395" s="394" t="s">
        <v>7230</v>
      </c>
      <c r="G1395" s="394" t="s">
        <v>7233</v>
      </c>
      <c r="H1395" s="394" t="s">
        <v>7232</v>
      </c>
      <c r="I1395" s="466">
        <v>300</v>
      </c>
      <c r="J1395" s="471">
        <v>0.49</v>
      </c>
      <c r="K1395" s="469">
        <v>1</v>
      </c>
      <c r="L1395" s="384">
        <v>4</v>
      </c>
      <c r="M1395" s="385" t="s">
        <v>9664</v>
      </c>
      <c r="N1395" s="382" t="s">
        <v>9783</v>
      </c>
      <c r="O1395" s="386">
        <v>300</v>
      </c>
      <c r="P1395" s="387"/>
      <c r="Q1395" s="387"/>
      <c r="R1395" s="387"/>
      <c r="S1395" s="387"/>
      <c r="T1395" s="387"/>
      <c r="U1395" s="387"/>
      <c r="V1395" s="387"/>
      <c r="W1395" s="387"/>
      <c r="X1395" s="387"/>
      <c r="Y1395" s="387"/>
      <c r="Z1395" s="387"/>
      <c r="AA1395" s="387"/>
      <c r="AB1395" s="387"/>
      <c r="AC1395" s="387"/>
      <c r="AD1395" s="387"/>
    </row>
    <row r="1396" spans="1:30" ht="16.2" thickBot="1" x14ac:dyDescent="0.35">
      <c r="A1396" s="351" t="s">
        <v>9855</v>
      </c>
      <c r="B1396" s="458" t="s">
        <v>9334</v>
      </c>
      <c r="C1396" s="365" t="s">
        <v>6131</v>
      </c>
      <c r="D1396" s="366" t="s">
        <v>6126</v>
      </c>
      <c r="E1396" s="394" t="s">
        <v>4139</v>
      </c>
      <c r="F1396" s="394" t="s">
        <v>7230</v>
      </c>
      <c r="G1396" s="394" t="s">
        <v>7234</v>
      </c>
      <c r="H1396" s="394" t="s">
        <v>9856</v>
      </c>
      <c r="I1396" s="466">
        <v>300</v>
      </c>
      <c r="J1396" s="471">
        <v>0.49</v>
      </c>
      <c r="K1396" s="469">
        <v>1</v>
      </c>
      <c r="L1396" s="384">
        <v>5</v>
      </c>
      <c r="M1396" s="385" t="s">
        <v>9336</v>
      </c>
      <c r="N1396" s="382" t="s">
        <v>9857</v>
      </c>
      <c r="O1396" s="386">
        <v>300</v>
      </c>
      <c r="P1396" s="387"/>
      <c r="Q1396" s="387"/>
      <c r="R1396" s="387"/>
      <c r="S1396" s="387"/>
      <c r="T1396" s="387"/>
      <c r="U1396" s="387"/>
      <c r="V1396" s="387"/>
      <c r="W1396" s="387"/>
      <c r="X1396" s="387"/>
      <c r="Y1396" s="387"/>
      <c r="Z1396" s="387"/>
      <c r="AA1396" s="387"/>
      <c r="AB1396" s="387"/>
      <c r="AC1396" s="387"/>
      <c r="AD1396" s="387"/>
    </row>
    <row r="1397" spans="1:30" ht="16.2" thickBot="1" x14ac:dyDescent="0.35">
      <c r="A1397" s="351" t="s">
        <v>9337</v>
      </c>
      <c r="B1397" s="441" t="s">
        <v>6971</v>
      </c>
      <c r="C1397" s="365" t="s">
        <v>6131</v>
      </c>
      <c r="D1397" s="366" t="s">
        <v>6126</v>
      </c>
      <c r="E1397" s="394" t="s">
        <v>4139</v>
      </c>
      <c r="F1397" s="394" t="s">
        <v>7230</v>
      </c>
      <c r="G1397" s="394" t="s">
        <v>7234</v>
      </c>
      <c r="H1397" s="394" t="s">
        <v>7232</v>
      </c>
      <c r="I1397" s="466">
        <v>300</v>
      </c>
      <c r="J1397" s="471">
        <v>0.49</v>
      </c>
      <c r="K1397" s="469">
        <v>1</v>
      </c>
      <c r="L1397" s="384">
        <v>5</v>
      </c>
      <c r="M1397" s="385" t="s">
        <v>9338</v>
      </c>
      <c r="N1397" s="382" t="s">
        <v>9783</v>
      </c>
      <c r="O1397" s="386">
        <v>300</v>
      </c>
      <c r="P1397" s="387"/>
      <c r="Q1397" s="387"/>
      <c r="R1397" s="387"/>
      <c r="S1397" s="387"/>
      <c r="T1397" s="387"/>
      <c r="U1397" s="387"/>
      <c r="V1397" s="387"/>
      <c r="W1397" s="387"/>
      <c r="X1397" s="387"/>
      <c r="Y1397" s="387"/>
      <c r="Z1397" s="387"/>
      <c r="AA1397" s="387"/>
      <c r="AB1397" s="387"/>
      <c r="AC1397" s="387"/>
      <c r="AD1397" s="387"/>
    </row>
    <row r="1398" spans="1:30" ht="16.2" thickBot="1" x14ac:dyDescent="0.35">
      <c r="A1398" s="351" t="s">
        <v>9339</v>
      </c>
      <c r="B1398" s="453" t="s">
        <v>8094</v>
      </c>
      <c r="C1398" s="365" t="s">
        <v>6131</v>
      </c>
      <c r="D1398" s="366" t="s">
        <v>6126</v>
      </c>
      <c r="E1398" s="394" t="s">
        <v>4139</v>
      </c>
      <c r="F1398" s="394" t="s">
        <v>7230</v>
      </c>
      <c r="G1398" s="394" t="s">
        <v>7233</v>
      </c>
      <c r="H1398" s="394" t="s">
        <v>7232</v>
      </c>
      <c r="I1398" s="466">
        <v>300</v>
      </c>
      <c r="J1398" s="471">
        <v>0.49</v>
      </c>
      <c r="K1398" s="469">
        <v>1</v>
      </c>
      <c r="L1398" s="384">
        <v>5</v>
      </c>
      <c r="M1398" s="385" t="s">
        <v>9340</v>
      </c>
      <c r="N1398" s="382" t="s">
        <v>9783</v>
      </c>
      <c r="O1398" s="386">
        <v>300</v>
      </c>
      <c r="P1398" s="387"/>
      <c r="Q1398" s="387"/>
      <c r="R1398" s="387"/>
      <c r="S1398" s="387"/>
      <c r="T1398" s="387"/>
      <c r="U1398" s="387"/>
      <c r="V1398" s="387"/>
      <c r="W1398" s="387"/>
      <c r="X1398" s="387"/>
      <c r="Y1398" s="387"/>
      <c r="Z1398" s="387"/>
      <c r="AA1398" s="387"/>
      <c r="AB1398" s="387"/>
      <c r="AC1398" s="387"/>
      <c r="AD1398" s="387"/>
    </row>
    <row r="1399" spans="1:30" ht="16.2" thickBot="1" x14ac:dyDescent="0.35">
      <c r="A1399" s="351" t="s">
        <v>9341</v>
      </c>
      <c r="B1399" s="453" t="s">
        <v>8094</v>
      </c>
      <c r="C1399" s="365" t="s">
        <v>6131</v>
      </c>
      <c r="D1399" s="366" t="s">
        <v>6126</v>
      </c>
      <c r="E1399" s="394" t="s">
        <v>4139</v>
      </c>
      <c r="F1399" s="394" t="s">
        <v>7230</v>
      </c>
      <c r="G1399" s="394" t="s">
        <v>7234</v>
      </c>
      <c r="H1399" s="394" t="s">
        <v>7232</v>
      </c>
      <c r="I1399" s="466">
        <v>300</v>
      </c>
      <c r="J1399" s="471">
        <v>0.49</v>
      </c>
      <c r="K1399" s="469">
        <v>1</v>
      </c>
      <c r="L1399" s="384">
        <v>5</v>
      </c>
      <c r="M1399" s="385" t="s">
        <v>9342</v>
      </c>
      <c r="N1399" s="382" t="s">
        <v>9783</v>
      </c>
      <c r="O1399" s="386">
        <v>300</v>
      </c>
      <c r="P1399" s="387"/>
      <c r="Q1399" s="387"/>
      <c r="R1399" s="387"/>
      <c r="S1399" s="387"/>
      <c r="T1399" s="387"/>
      <c r="U1399" s="387"/>
      <c r="V1399" s="387"/>
      <c r="W1399" s="387"/>
      <c r="X1399" s="387"/>
      <c r="Y1399" s="387"/>
      <c r="Z1399" s="387"/>
      <c r="AA1399" s="387"/>
      <c r="AB1399" s="387"/>
      <c r="AC1399" s="387"/>
      <c r="AD1399" s="387"/>
    </row>
    <row r="1400" spans="1:30" ht="16.2" thickBot="1" x14ac:dyDescent="0.35">
      <c r="A1400" s="351" t="s">
        <v>9343</v>
      </c>
      <c r="B1400" s="437" t="s">
        <v>6980</v>
      </c>
      <c r="C1400" s="365" t="s">
        <v>6131</v>
      </c>
      <c r="D1400" s="366" t="s">
        <v>6126</v>
      </c>
      <c r="E1400" s="394" t="s">
        <v>4139</v>
      </c>
      <c r="F1400" s="394" t="s">
        <v>7230</v>
      </c>
      <c r="G1400" s="394" t="s">
        <v>7234</v>
      </c>
      <c r="H1400" s="394" t="s">
        <v>7232</v>
      </c>
      <c r="I1400" s="466">
        <v>300</v>
      </c>
      <c r="J1400" s="471">
        <v>0.49</v>
      </c>
      <c r="K1400" s="469">
        <v>1</v>
      </c>
      <c r="L1400" s="384">
        <v>5</v>
      </c>
      <c r="M1400" s="385" t="s">
        <v>9344</v>
      </c>
      <c r="N1400" s="382" t="s">
        <v>9783</v>
      </c>
      <c r="O1400" s="386">
        <v>300</v>
      </c>
      <c r="P1400" s="387"/>
      <c r="Q1400" s="387"/>
      <c r="R1400" s="387"/>
      <c r="S1400" s="387"/>
      <c r="T1400" s="387"/>
      <c r="U1400" s="387"/>
      <c r="V1400" s="387"/>
      <c r="W1400" s="387"/>
      <c r="X1400" s="387"/>
      <c r="Y1400" s="387"/>
      <c r="Z1400" s="387"/>
      <c r="AA1400" s="387"/>
      <c r="AB1400" s="387"/>
      <c r="AC1400" s="387"/>
      <c r="AD1400" s="387"/>
    </row>
    <row r="1401" spans="1:30" ht="16.2" thickBot="1" x14ac:dyDescent="0.35">
      <c r="A1401" s="351" t="s">
        <v>616</v>
      </c>
      <c r="B1401" s="427" t="s">
        <v>1102</v>
      </c>
      <c r="C1401" s="365" t="s">
        <v>6131</v>
      </c>
      <c r="D1401" s="366" t="s">
        <v>6126</v>
      </c>
      <c r="E1401" s="394" t="s">
        <v>4139</v>
      </c>
      <c r="F1401" s="394" t="s">
        <v>7230</v>
      </c>
      <c r="G1401" s="394" t="s">
        <v>7233</v>
      </c>
      <c r="H1401" s="394" t="s">
        <v>7232</v>
      </c>
      <c r="I1401" s="466">
        <v>700</v>
      </c>
      <c r="J1401" s="471">
        <v>1.25</v>
      </c>
      <c r="K1401" s="469">
        <v>1</v>
      </c>
      <c r="L1401" s="384">
        <v>5</v>
      </c>
      <c r="M1401" s="385" t="s">
        <v>9345</v>
      </c>
      <c r="N1401" s="382" t="s">
        <v>9798</v>
      </c>
      <c r="O1401" s="386">
        <v>700</v>
      </c>
      <c r="P1401" s="387"/>
      <c r="Q1401" s="387"/>
      <c r="R1401" s="387"/>
      <c r="S1401" s="387"/>
      <c r="T1401" s="387"/>
      <c r="U1401" s="387"/>
      <c r="V1401" s="387"/>
      <c r="W1401" s="387"/>
      <c r="X1401" s="387"/>
      <c r="Y1401" s="387"/>
      <c r="Z1401" s="387"/>
      <c r="AA1401" s="387"/>
      <c r="AB1401" s="387"/>
      <c r="AC1401" s="387"/>
      <c r="AD1401" s="387"/>
    </row>
    <row r="1402" spans="1:30" ht="16.2" thickBot="1" x14ac:dyDescent="0.35">
      <c r="A1402" s="351" t="s">
        <v>9346</v>
      </c>
      <c r="B1402" s="427" t="s">
        <v>1102</v>
      </c>
      <c r="C1402" s="365" t="s">
        <v>6131</v>
      </c>
      <c r="D1402" s="345" t="s">
        <v>6128</v>
      </c>
      <c r="E1402" s="394" t="s">
        <v>4139</v>
      </c>
      <c r="F1402" s="394" t="s">
        <v>7230</v>
      </c>
      <c r="G1402" s="394" t="s">
        <v>7233</v>
      </c>
      <c r="H1402" s="394" t="s">
        <v>7232</v>
      </c>
      <c r="I1402" s="466">
        <v>700</v>
      </c>
      <c r="J1402" s="471">
        <v>0.99</v>
      </c>
      <c r="K1402" s="469">
        <v>1</v>
      </c>
      <c r="L1402" s="384">
        <v>5</v>
      </c>
      <c r="M1402" s="385" t="s">
        <v>9347</v>
      </c>
      <c r="N1402" s="382" t="s">
        <v>9798</v>
      </c>
      <c r="O1402" s="386">
        <v>700</v>
      </c>
      <c r="P1402" s="387"/>
      <c r="Q1402" s="387"/>
      <c r="R1402" s="387"/>
      <c r="S1402" s="387"/>
      <c r="T1402" s="387"/>
      <c r="U1402" s="387"/>
      <c r="V1402" s="387"/>
      <c r="W1402" s="387"/>
      <c r="X1402" s="387"/>
      <c r="Y1402" s="387"/>
      <c r="Z1402" s="387"/>
      <c r="AA1402" s="387"/>
      <c r="AB1402" s="387"/>
      <c r="AC1402" s="387"/>
      <c r="AD1402" s="387"/>
    </row>
    <row r="1403" spans="1:30" ht="16.2" thickBot="1" x14ac:dyDescent="0.35">
      <c r="A1403" s="351" t="s">
        <v>9346</v>
      </c>
      <c r="B1403" s="427" t="s">
        <v>1102</v>
      </c>
      <c r="C1403" s="365" t="s">
        <v>6131</v>
      </c>
      <c r="D1403" s="345" t="s">
        <v>6128</v>
      </c>
      <c r="E1403" s="394" t="s">
        <v>4139</v>
      </c>
      <c r="F1403" s="394" t="s">
        <v>7230</v>
      </c>
      <c r="G1403" s="394" t="s">
        <v>7234</v>
      </c>
      <c r="H1403" s="394" t="s">
        <v>7232</v>
      </c>
      <c r="I1403" s="466">
        <v>700</v>
      </c>
      <c r="J1403" s="471">
        <v>0.99</v>
      </c>
      <c r="K1403" s="469">
        <v>1</v>
      </c>
      <c r="L1403" s="384">
        <v>5</v>
      </c>
      <c r="M1403" s="385" t="s">
        <v>9347</v>
      </c>
      <c r="N1403" s="382" t="s">
        <v>9798</v>
      </c>
      <c r="O1403" s="386">
        <v>700</v>
      </c>
      <c r="P1403" s="387"/>
      <c r="Q1403" s="387"/>
      <c r="R1403" s="387"/>
      <c r="S1403" s="387"/>
      <c r="T1403" s="387"/>
      <c r="U1403" s="387"/>
      <c r="V1403" s="387"/>
      <c r="W1403" s="387"/>
      <c r="X1403" s="387"/>
      <c r="Y1403" s="387"/>
      <c r="Z1403" s="387"/>
      <c r="AA1403" s="387"/>
      <c r="AB1403" s="387"/>
      <c r="AC1403" s="387"/>
      <c r="AD1403" s="387"/>
    </row>
    <row r="1404" spans="1:30" ht="16.2" thickBot="1" x14ac:dyDescent="0.35">
      <c r="A1404" s="351" t="s">
        <v>9348</v>
      </c>
      <c r="B1404" s="365" t="s">
        <v>9349</v>
      </c>
      <c r="C1404" s="365" t="s">
        <v>6131</v>
      </c>
      <c r="D1404" s="366" t="s">
        <v>6126</v>
      </c>
      <c r="E1404" s="394" t="s">
        <v>4139</v>
      </c>
      <c r="F1404" s="394" t="s">
        <v>7230</v>
      </c>
      <c r="G1404" s="394" t="s">
        <v>7233</v>
      </c>
      <c r="H1404" s="394" t="s">
        <v>7232</v>
      </c>
      <c r="I1404" s="466">
        <v>300</v>
      </c>
      <c r="J1404" s="471">
        <v>0.49</v>
      </c>
      <c r="K1404" s="469">
        <v>1</v>
      </c>
      <c r="L1404" s="384">
        <v>5</v>
      </c>
      <c r="M1404" s="385" t="s">
        <v>9350</v>
      </c>
      <c r="N1404" s="382" t="s">
        <v>9783</v>
      </c>
      <c r="O1404" s="386">
        <v>300</v>
      </c>
      <c r="P1404" s="387"/>
      <c r="Q1404" s="387"/>
      <c r="R1404" s="387"/>
      <c r="S1404" s="387"/>
      <c r="T1404" s="387"/>
      <c r="U1404" s="387"/>
      <c r="V1404" s="387"/>
      <c r="W1404" s="387"/>
      <c r="X1404" s="387"/>
      <c r="Y1404" s="387"/>
      <c r="Z1404" s="387"/>
      <c r="AA1404" s="387"/>
      <c r="AB1404" s="387"/>
      <c r="AC1404" s="387"/>
      <c r="AD1404" s="387"/>
    </row>
    <row r="1405" spans="1:30" ht="16.2" thickBot="1" x14ac:dyDescent="0.35">
      <c r="A1405" s="351" t="s">
        <v>9351</v>
      </c>
      <c r="B1405" s="428" t="s">
        <v>6891</v>
      </c>
      <c r="C1405" s="365" t="s">
        <v>6131</v>
      </c>
      <c r="D1405" s="366" t="s">
        <v>6126</v>
      </c>
      <c r="E1405" s="394" t="s">
        <v>4139</v>
      </c>
      <c r="F1405" s="394" t="s">
        <v>7230</v>
      </c>
      <c r="G1405" s="394" t="s">
        <v>7233</v>
      </c>
      <c r="H1405" s="394" t="s">
        <v>7232</v>
      </c>
      <c r="I1405" s="466">
        <v>300</v>
      </c>
      <c r="J1405" s="471">
        <v>0.49</v>
      </c>
      <c r="K1405" s="469">
        <v>1</v>
      </c>
      <c r="L1405" s="384">
        <v>5</v>
      </c>
      <c r="M1405" s="385" t="s">
        <v>9352</v>
      </c>
      <c r="N1405" s="382" t="s">
        <v>9783</v>
      </c>
      <c r="O1405" s="386">
        <v>300</v>
      </c>
      <c r="P1405" s="387"/>
      <c r="Q1405" s="387"/>
      <c r="R1405" s="387"/>
      <c r="S1405" s="387"/>
      <c r="T1405" s="387"/>
      <c r="U1405" s="387"/>
      <c r="V1405" s="387"/>
      <c r="W1405" s="387"/>
      <c r="X1405" s="387"/>
      <c r="Y1405" s="387"/>
      <c r="Z1405" s="387"/>
      <c r="AA1405" s="387"/>
      <c r="AB1405" s="387"/>
      <c r="AC1405" s="387"/>
      <c r="AD1405" s="387"/>
    </row>
    <row r="1406" spans="1:30" ht="16.2" thickBot="1" x14ac:dyDescent="0.35">
      <c r="A1406" s="351" t="s">
        <v>9353</v>
      </c>
      <c r="B1406" s="414" t="s">
        <v>1119</v>
      </c>
      <c r="C1406" s="365" t="s">
        <v>6131</v>
      </c>
      <c r="D1406" s="366" t="s">
        <v>6126</v>
      </c>
      <c r="E1406" s="394" t="s">
        <v>4139</v>
      </c>
      <c r="F1406" s="394" t="s">
        <v>7230</v>
      </c>
      <c r="G1406" s="394" t="s">
        <v>7233</v>
      </c>
      <c r="H1406" s="394" t="s">
        <v>7232</v>
      </c>
      <c r="I1406" s="466">
        <v>300</v>
      </c>
      <c r="J1406" s="471">
        <v>0.49</v>
      </c>
      <c r="K1406" s="469">
        <v>2</v>
      </c>
      <c r="L1406" s="384">
        <v>5</v>
      </c>
      <c r="M1406" s="385" t="s">
        <v>9354</v>
      </c>
      <c r="N1406" s="382" t="s">
        <v>9790</v>
      </c>
      <c r="O1406" s="386">
        <v>600</v>
      </c>
      <c r="P1406" s="387"/>
      <c r="Q1406" s="387"/>
      <c r="R1406" s="387"/>
      <c r="S1406" s="387"/>
      <c r="T1406" s="387"/>
      <c r="U1406" s="387"/>
      <c r="V1406" s="387"/>
      <c r="W1406" s="387"/>
      <c r="X1406" s="387"/>
      <c r="Y1406" s="387"/>
      <c r="Z1406" s="387"/>
      <c r="AA1406" s="387"/>
      <c r="AB1406" s="387"/>
      <c r="AC1406" s="387"/>
      <c r="AD1406" s="387"/>
    </row>
    <row r="1407" spans="1:30" ht="16.2" thickBot="1" x14ac:dyDescent="0.35">
      <c r="A1407" s="351" t="s">
        <v>9355</v>
      </c>
      <c r="B1407" s="416" t="s">
        <v>6064</v>
      </c>
      <c r="C1407" s="365" t="s">
        <v>6131</v>
      </c>
      <c r="D1407" s="366" t="s">
        <v>6126</v>
      </c>
      <c r="E1407" s="394" t="s">
        <v>4139</v>
      </c>
      <c r="F1407" s="394" t="s">
        <v>7230</v>
      </c>
      <c r="G1407" s="394" t="s">
        <v>7233</v>
      </c>
      <c r="H1407" s="394" t="s">
        <v>7232</v>
      </c>
      <c r="I1407" s="466">
        <v>300</v>
      </c>
      <c r="J1407" s="471">
        <v>0.49</v>
      </c>
      <c r="K1407" s="469">
        <v>1</v>
      </c>
      <c r="L1407" s="384">
        <v>5</v>
      </c>
      <c r="M1407" s="385" t="s">
        <v>9356</v>
      </c>
      <c r="N1407" s="382" t="s">
        <v>9783</v>
      </c>
      <c r="O1407" s="386">
        <v>300</v>
      </c>
      <c r="P1407" s="387"/>
      <c r="Q1407" s="387"/>
      <c r="R1407" s="387"/>
      <c r="S1407" s="387"/>
      <c r="T1407" s="387"/>
      <c r="U1407" s="387"/>
      <c r="V1407" s="387"/>
      <c r="W1407" s="387"/>
      <c r="X1407" s="387"/>
      <c r="Y1407" s="387"/>
      <c r="Z1407" s="387"/>
      <c r="AA1407" s="387"/>
      <c r="AB1407" s="387"/>
      <c r="AC1407" s="387"/>
      <c r="AD1407" s="387"/>
    </row>
    <row r="1408" spans="1:30" ht="16.2" thickBot="1" x14ac:dyDescent="0.35">
      <c r="A1408" s="351" t="s">
        <v>9357</v>
      </c>
      <c r="B1408" s="430" t="s">
        <v>6071</v>
      </c>
      <c r="C1408" s="365" t="s">
        <v>6131</v>
      </c>
      <c r="D1408" s="366" t="s">
        <v>6126</v>
      </c>
      <c r="E1408" s="394" t="s">
        <v>4139</v>
      </c>
      <c r="F1408" s="394" t="s">
        <v>7230</v>
      </c>
      <c r="G1408" s="394" t="s">
        <v>7233</v>
      </c>
      <c r="H1408" s="394" t="s">
        <v>7232</v>
      </c>
      <c r="I1408" s="466">
        <v>300</v>
      </c>
      <c r="J1408" s="471">
        <v>0.49</v>
      </c>
      <c r="K1408" s="469">
        <v>1</v>
      </c>
      <c r="L1408" s="384">
        <v>5</v>
      </c>
      <c r="M1408" s="385" t="s">
        <v>9358</v>
      </c>
      <c r="N1408" s="382" t="s">
        <v>9783</v>
      </c>
      <c r="O1408" s="386">
        <v>300</v>
      </c>
      <c r="P1408" s="387"/>
      <c r="Q1408" s="387"/>
      <c r="R1408" s="387"/>
      <c r="S1408" s="387"/>
      <c r="T1408" s="387"/>
      <c r="U1408" s="387"/>
      <c r="V1408" s="387"/>
      <c r="W1408" s="387"/>
      <c r="X1408" s="387"/>
      <c r="Y1408" s="387"/>
      <c r="Z1408" s="387"/>
      <c r="AA1408" s="387"/>
      <c r="AB1408" s="387"/>
      <c r="AC1408" s="387"/>
      <c r="AD1408" s="387"/>
    </row>
    <row r="1409" spans="1:30" ht="16.2" thickBot="1" x14ac:dyDescent="0.35">
      <c r="A1409" s="351" t="s">
        <v>9341</v>
      </c>
      <c r="B1409" s="418" t="s">
        <v>6873</v>
      </c>
      <c r="C1409" s="365" t="s">
        <v>6131</v>
      </c>
      <c r="D1409" s="366" t="s">
        <v>6126</v>
      </c>
      <c r="E1409" s="394" t="s">
        <v>4139</v>
      </c>
      <c r="F1409" s="394" t="s">
        <v>7230</v>
      </c>
      <c r="G1409" s="394" t="s">
        <v>7233</v>
      </c>
      <c r="H1409" s="394" t="s">
        <v>7232</v>
      </c>
      <c r="I1409" s="466">
        <v>300</v>
      </c>
      <c r="J1409" s="471">
        <v>0.49</v>
      </c>
      <c r="K1409" s="469">
        <v>1</v>
      </c>
      <c r="L1409" s="384">
        <v>5</v>
      </c>
      <c r="M1409" s="385" t="s">
        <v>9359</v>
      </c>
      <c r="N1409" s="382" t="s">
        <v>9783</v>
      </c>
      <c r="O1409" s="386">
        <v>300</v>
      </c>
      <c r="P1409" s="387"/>
      <c r="Q1409" s="387"/>
      <c r="R1409" s="387"/>
      <c r="S1409" s="387"/>
      <c r="T1409" s="387"/>
      <c r="U1409" s="387"/>
      <c r="V1409" s="387"/>
      <c r="W1409" s="387"/>
      <c r="X1409" s="387"/>
      <c r="Y1409" s="387"/>
      <c r="Z1409" s="387"/>
      <c r="AA1409" s="387"/>
      <c r="AB1409" s="387"/>
      <c r="AC1409" s="387"/>
      <c r="AD1409" s="387"/>
    </row>
    <row r="1410" spans="1:30" ht="16.2" thickBot="1" x14ac:dyDescent="0.35">
      <c r="A1410" s="351" t="s">
        <v>9360</v>
      </c>
      <c r="B1410" s="418" t="s">
        <v>6873</v>
      </c>
      <c r="C1410" s="365" t="s">
        <v>6131</v>
      </c>
      <c r="D1410" s="366" t="s">
        <v>6126</v>
      </c>
      <c r="E1410" s="394" t="s">
        <v>4139</v>
      </c>
      <c r="F1410" s="394" t="s">
        <v>7230</v>
      </c>
      <c r="G1410" s="394" t="s">
        <v>7233</v>
      </c>
      <c r="H1410" s="394" t="s">
        <v>7232</v>
      </c>
      <c r="I1410" s="466">
        <v>300</v>
      </c>
      <c r="J1410" s="471">
        <v>0.49</v>
      </c>
      <c r="K1410" s="469">
        <v>2</v>
      </c>
      <c r="L1410" s="384">
        <v>5</v>
      </c>
      <c r="M1410" s="385" t="s">
        <v>9361</v>
      </c>
      <c r="N1410" s="382" t="s">
        <v>9790</v>
      </c>
      <c r="O1410" s="386">
        <v>600</v>
      </c>
      <c r="P1410" s="387"/>
      <c r="Q1410" s="387"/>
      <c r="R1410" s="387"/>
      <c r="S1410" s="387"/>
      <c r="T1410" s="387"/>
      <c r="U1410" s="387"/>
      <c r="V1410" s="387"/>
      <c r="W1410" s="387"/>
      <c r="X1410" s="387"/>
      <c r="Y1410" s="387"/>
      <c r="Z1410" s="387"/>
      <c r="AA1410" s="387"/>
      <c r="AB1410" s="387"/>
      <c r="AC1410" s="387"/>
      <c r="AD1410" s="387"/>
    </row>
    <row r="1411" spans="1:30" ht="16.2" thickBot="1" x14ac:dyDescent="0.35">
      <c r="A1411" s="351" t="s">
        <v>9341</v>
      </c>
      <c r="B1411" s="399" t="s">
        <v>6104</v>
      </c>
      <c r="C1411" s="365" t="s">
        <v>6131</v>
      </c>
      <c r="D1411" s="366" t="s">
        <v>6126</v>
      </c>
      <c r="E1411" s="394" t="s">
        <v>4139</v>
      </c>
      <c r="F1411" s="394" t="s">
        <v>7230</v>
      </c>
      <c r="G1411" s="394" t="s">
        <v>7233</v>
      </c>
      <c r="H1411" s="394" t="s">
        <v>7232</v>
      </c>
      <c r="I1411" s="466">
        <v>300</v>
      </c>
      <c r="J1411" s="471">
        <v>0.49</v>
      </c>
      <c r="K1411" s="469">
        <v>1</v>
      </c>
      <c r="L1411" s="384">
        <v>5</v>
      </c>
      <c r="M1411" s="385" t="s">
        <v>9362</v>
      </c>
      <c r="N1411" s="382" t="s">
        <v>9783</v>
      </c>
      <c r="O1411" s="386">
        <v>300</v>
      </c>
      <c r="P1411" s="387"/>
      <c r="Q1411" s="387"/>
      <c r="R1411" s="387"/>
      <c r="S1411" s="387"/>
      <c r="T1411" s="387"/>
      <c r="U1411" s="387"/>
      <c r="V1411" s="387"/>
      <c r="W1411" s="387"/>
      <c r="X1411" s="387"/>
      <c r="Y1411" s="387"/>
      <c r="Z1411" s="387"/>
      <c r="AA1411" s="387"/>
      <c r="AB1411" s="387"/>
      <c r="AC1411" s="387"/>
      <c r="AD1411" s="387"/>
    </row>
    <row r="1412" spans="1:30" ht="16.2" thickBot="1" x14ac:dyDescent="0.35">
      <c r="A1412" s="351" t="s">
        <v>5676</v>
      </c>
      <c r="B1412" s="432" t="s">
        <v>6872</v>
      </c>
      <c r="C1412" s="365" t="s">
        <v>6131</v>
      </c>
      <c r="D1412" s="366" t="s">
        <v>6126</v>
      </c>
      <c r="E1412" s="394" t="s">
        <v>4139</v>
      </c>
      <c r="F1412" s="394" t="s">
        <v>7230</v>
      </c>
      <c r="G1412" s="394" t="s">
        <v>7233</v>
      </c>
      <c r="H1412" s="394" t="s">
        <v>7232</v>
      </c>
      <c r="I1412" s="466">
        <v>500</v>
      </c>
      <c r="J1412" s="471">
        <v>0.75</v>
      </c>
      <c r="K1412" s="469">
        <v>2</v>
      </c>
      <c r="L1412" s="384">
        <v>5</v>
      </c>
      <c r="M1412" s="385" t="s">
        <v>9363</v>
      </c>
      <c r="N1412" s="382" t="s">
        <v>9782</v>
      </c>
      <c r="O1412" s="383">
        <v>1</v>
      </c>
      <c r="P1412" s="387"/>
      <c r="Q1412" s="387"/>
      <c r="R1412" s="387"/>
      <c r="S1412" s="387"/>
      <c r="T1412" s="387"/>
      <c r="U1412" s="387"/>
      <c r="V1412" s="387"/>
      <c r="W1412" s="387"/>
      <c r="X1412" s="387"/>
      <c r="Y1412" s="387"/>
      <c r="Z1412" s="387"/>
      <c r="AA1412" s="387"/>
      <c r="AB1412" s="387"/>
      <c r="AC1412" s="387"/>
      <c r="AD1412" s="387"/>
    </row>
    <row r="1413" spans="1:30" ht="16.2" thickBot="1" x14ac:dyDescent="0.35">
      <c r="A1413" s="351" t="s">
        <v>9337</v>
      </c>
      <c r="B1413" s="432" t="s">
        <v>6872</v>
      </c>
      <c r="C1413" s="365" t="s">
        <v>6131</v>
      </c>
      <c r="D1413" s="366" t="s">
        <v>6126</v>
      </c>
      <c r="E1413" s="394" t="s">
        <v>4139</v>
      </c>
      <c r="F1413" s="394" t="s">
        <v>7230</v>
      </c>
      <c r="G1413" s="394" t="s">
        <v>7233</v>
      </c>
      <c r="H1413" s="394" t="s">
        <v>7232</v>
      </c>
      <c r="I1413" s="466">
        <v>500</v>
      </c>
      <c r="J1413" s="471">
        <v>0.75</v>
      </c>
      <c r="K1413" s="469">
        <v>1</v>
      </c>
      <c r="L1413" s="384">
        <v>5</v>
      </c>
      <c r="M1413" s="385" t="s">
        <v>9366</v>
      </c>
      <c r="N1413" s="382" t="s">
        <v>9800</v>
      </c>
      <c r="O1413" s="386">
        <v>500</v>
      </c>
      <c r="P1413" s="387"/>
      <c r="Q1413" s="387"/>
      <c r="R1413" s="387"/>
      <c r="S1413" s="387"/>
      <c r="T1413" s="387"/>
      <c r="U1413" s="387"/>
      <c r="V1413" s="387"/>
      <c r="W1413" s="387"/>
      <c r="X1413" s="387"/>
      <c r="Y1413" s="387"/>
      <c r="Z1413" s="387"/>
      <c r="AA1413" s="387"/>
      <c r="AB1413" s="387"/>
      <c r="AC1413" s="387"/>
      <c r="AD1413" s="387"/>
    </row>
    <row r="1414" spans="1:30" ht="16.2" thickBot="1" x14ac:dyDescent="0.35">
      <c r="A1414" s="351" t="s">
        <v>9341</v>
      </c>
      <c r="B1414" s="429" t="s">
        <v>6086</v>
      </c>
      <c r="C1414" s="365" t="s">
        <v>6131</v>
      </c>
      <c r="D1414" s="348" t="s">
        <v>6150</v>
      </c>
      <c r="E1414" s="394" t="s">
        <v>4139</v>
      </c>
      <c r="F1414" s="394" t="s">
        <v>7230</v>
      </c>
      <c r="G1414" s="394" t="s">
        <v>7233</v>
      </c>
      <c r="H1414" s="394" t="s">
        <v>7232</v>
      </c>
      <c r="I1414" s="466">
        <v>500</v>
      </c>
      <c r="J1414" s="471">
        <v>0.49</v>
      </c>
      <c r="K1414" s="469">
        <v>1</v>
      </c>
      <c r="L1414" s="384">
        <v>5</v>
      </c>
      <c r="M1414" s="385" t="s">
        <v>9367</v>
      </c>
      <c r="N1414" s="382" t="s">
        <v>9800</v>
      </c>
      <c r="O1414" s="386">
        <v>500</v>
      </c>
      <c r="P1414" s="387"/>
      <c r="Q1414" s="387"/>
      <c r="R1414" s="387"/>
      <c r="S1414" s="387"/>
      <c r="T1414" s="387"/>
      <c r="U1414" s="387"/>
      <c r="V1414" s="387"/>
      <c r="W1414" s="387"/>
      <c r="X1414" s="387"/>
      <c r="Y1414" s="387"/>
      <c r="Z1414" s="387"/>
      <c r="AA1414" s="387"/>
      <c r="AB1414" s="387"/>
      <c r="AC1414" s="387"/>
      <c r="AD1414" s="387"/>
    </row>
    <row r="1415" spans="1:30" ht="16.2" thickBot="1" x14ac:dyDescent="0.35">
      <c r="A1415" s="351" t="s">
        <v>9368</v>
      </c>
      <c r="B1415" s="410" t="s">
        <v>6055</v>
      </c>
      <c r="C1415" s="365" t="s">
        <v>6131</v>
      </c>
      <c r="D1415" s="366" t="s">
        <v>6126</v>
      </c>
      <c r="E1415" s="394" t="s">
        <v>4139</v>
      </c>
      <c r="F1415" s="394" t="s">
        <v>7230</v>
      </c>
      <c r="G1415" s="394" t="s">
        <v>7233</v>
      </c>
      <c r="H1415" s="394" t="s">
        <v>7232</v>
      </c>
      <c r="I1415" s="466">
        <v>300</v>
      </c>
      <c r="J1415" s="471">
        <v>0.49</v>
      </c>
      <c r="K1415" s="469">
        <v>1</v>
      </c>
      <c r="L1415" s="384">
        <v>5</v>
      </c>
      <c r="M1415" s="385" t="s">
        <v>9369</v>
      </c>
      <c r="N1415" s="382" t="s">
        <v>9783</v>
      </c>
      <c r="O1415" s="386">
        <v>300</v>
      </c>
      <c r="P1415" s="387"/>
      <c r="Q1415" s="387"/>
      <c r="R1415" s="387"/>
      <c r="S1415" s="387"/>
      <c r="T1415" s="387"/>
      <c r="U1415" s="387"/>
      <c r="V1415" s="387"/>
      <c r="W1415" s="387"/>
      <c r="X1415" s="387"/>
      <c r="Y1415" s="387"/>
      <c r="Z1415" s="387"/>
      <c r="AA1415" s="387"/>
      <c r="AB1415" s="387"/>
      <c r="AC1415" s="387"/>
      <c r="AD1415" s="387"/>
    </row>
    <row r="1416" spans="1:30" ht="16.2" thickBot="1" x14ac:dyDescent="0.35">
      <c r="A1416" s="351" t="s">
        <v>9370</v>
      </c>
      <c r="B1416" s="421" t="s">
        <v>6099</v>
      </c>
      <c r="C1416" s="365" t="s">
        <v>6131</v>
      </c>
      <c r="D1416" s="366" t="s">
        <v>6126</v>
      </c>
      <c r="E1416" s="394" t="s">
        <v>4139</v>
      </c>
      <c r="F1416" s="394" t="s">
        <v>7230</v>
      </c>
      <c r="G1416" s="394" t="s">
        <v>7233</v>
      </c>
      <c r="H1416" s="394" t="s">
        <v>7232</v>
      </c>
      <c r="I1416" s="466">
        <v>300</v>
      </c>
      <c r="J1416" s="471">
        <v>0.49</v>
      </c>
      <c r="K1416" s="469">
        <v>2</v>
      </c>
      <c r="L1416" s="384">
        <v>5</v>
      </c>
      <c r="M1416" s="385" t="s">
        <v>9371</v>
      </c>
      <c r="N1416" s="382" t="s">
        <v>9790</v>
      </c>
      <c r="O1416" s="386">
        <v>600</v>
      </c>
      <c r="P1416" s="387"/>
      <c r="Q1416" s="387"/>
      <c r="R1416" s="387"/>
      <c r="S1416" s="387"/>
      <c r="T1416" s="387"/>
      <c r="U1416" s="387"/>
      <c r="V1416" s="387"/>
      <c r="W1416" s="387"/>
      <c r="X1416" s="387"/>
      <c r="Y1416" s="387"/>
      <c r="Z1416" s="387"/>
      <c r="AA1416" s="387"/>
      <c r="AB1416" s="387"/>
      <c r="AC1416" s="387"/>
      <c r="AD1416" s="387"/>
    </row>
    <row r="1417" spans="1:30" ht="16.2" thickBot="1" x14ac:dyDescent="0.35">
      <c r="A1417" s="351" t="s">
        <v>9372</v>
      </c>
      <c r="B1417" s="421" t="s">
        <v>7111</v>
      </c>
      <c r="C1417" s="365" t="s">
        <v>6131</v>
      </c>
      <c r="D1417" s="366" t="s">
        <v>6126</v>
      </c>
      <c r="E1417" s="394" t="s">
        <v>4139</v>
      </c>
      <c r="F1417" s="394" t="s">
        <v>7230</v>
      </c>
      <c r="G1417" s="394" t="s">
        <v>7233</v>
      </c>
      <c r="H1417" s="394" t="s">
        <v>7232</v>
      </c>
      <c r="I1417" s="466">
        <v>300</v>
      </c>
      <c r="J1417" s="471">
        <v>0.49</v>
      </c>
      <c r="K1417" s="469">
        <v>1</v>
      </c>
      <c r="L1417" s="384">
        <v>5</v>
      </c>
      <c r="M1417" s="385" t="s">
        <v>9373</v>
      </c>
      <c r="N1417" s="382" t="s">
        <v>9783</v>
      </c>
      <c r="O1417" s="386">
        <v>300</v>
      </c>
      <c r="P1417" s="387"/>
      <c r="Q1417" s="387"/>
      <c r="R1417" s="387"/>
      <c r="S1417" s="387"/>
      <c r="T1417" s="387"/>
      <c r="U1417" s="387"/>
      <c r="V1417" s="387"/>
      <c r="W1417" s="387"/>
      <c r="X1417" s="387"/>
      <c r="Y1417" s="387"/>
      <c r="Z1417" s="387"/>
      <c r="AA1417" s="387"/>
      <c r="AB1417" s="387"/>
      <c r="AC1417" s="387"/>
      <c r="AD1417" s="387"/>
    </row>
    <row r="1418" spans="1:30" ht="16.2" thickBot="1" x14ac:dyDescent="0.35">
      <c r="A1418" s="351" t="s">
        <v>9360</v>
      </c>
      <c r="B1418" s="421" t="s">
        <v>7111</v>
      </c>
      <c r="C1418" s="365" t="s">
        <v>6131</v>
      </c>
      <c r="D1418" s="366" t="s">
        <v>6126</v>
      </c>
      <c r="E1418" s="394" t="s">
        <v>4139</v>
      </c>
      <c r="F1418" s="394" t="s">
        <v>7230</v>
      </c>
      <c r="G1418" s="394" t="s">
        <v>7233</v>
      </c>
      <c r="H1418" s="394" t="s">
        <v>7232</v>
      </c>
      <c r="I1418" s="466">
        <v>300</v>
      </c>
      <c r="J1418" s="471">
        <v>0.49</v>
      </c>
      <c r="K1418" s="469">
        <v>1</v>
      </c>
      <c r="L1418" s="384">
        <v>5</v>
      </c>
      <c r="M1418" s="385" t="s">
        <v>9374</v>
      </c>
      <c r="N1418" s="382" t="s">
        <v>9783</v>
      </c>
      <c r="O1418" s="386">
        <v>300</v>
      </c>
      <c r="P1418" s="387"/>
      <c r="Q1418" s="387"/>
      <c r="R1418" s="387"/>
      <c r="S1418" s="387"/>
      <c r="T1418" s="387"/>
      <c r="U1418" s="387"/>
      <c r="V1418" s="387"/>
      <c r="W1418" s="387"/>
      <c r="X1418" s="387"/>
      <c r="Y1418" s="387"/>
      <c r="Z1418" s="387"/>
      <c r="AA1418" s="387"/>
      <c r="AB1418" s="387"/>
      <c r="AC1418" s="387"/>
      <c r="AD1418" s="387"/>
    </row>
    <row r="1419" spans="1:30" ht="16.2" thickBot="1" x14ac:dyDescent="0.35">
      <c r="A1419" s="351" t="s">
        <v>9375</v>
      </c>
      <c r="B1419" s="402" t="s">
        <v>6094</v>
      </c>
      <c r="C1419" s="365" t="s">
        <v>6131</v>
      </c>
      <c r="D1419" s="366" t="s">
        <v>6126</v>
      </c>
      <c r="E1419" s="394" t="s">
        <v>4139</v>
      </c>
      <c r="F1419" s="394" t="s">
        <v>7230</v>
      </c>
      <c r="G1419" s="394" t="s">
        <v>7234</v>
      </c>
      <c r="H1419" s="394" t="s">
        <v>7232</v>
      </c>
      <c r="I1419" s="466">
        <v>500</v>
      </c>
      <c r="J1419" s="471">
        <v>0.75</v>
      </c>
      <c r="K1419" s="469">
        <v>1</v>
      </c>
      <c r="L1419" s="384">
        <v>5</v>
      </c>
      <c r="M1419" s="385" t="s">
        <v>9376</v>
      </c>
      <c r="N1419" s="382" t="s">
        <v>9800</v>
      </c>
      <c r="O1419" s="386">
        <v>500</v>
      </c>
      <c r="P1419" s="387"/>
      <c r="Q1419" s="387"/>
      <c r="R1419" s="387"/>
      <c r="S1419" s="387"/>
      <c r="T1419" s="387"/>
      <c r="U1419" s="387"/>
      <c r="V1419" s="387"/>
      <c r="W1419" s="387"/>
      <c r="X1419" s="387"/>
      <c r="Y1419" s="387"/>
      <c r="Z1419" s="387"/>
      <c r="AA1419" s="387"/>
      <c r="AB1419" s="387"/>
      <c r="AC1419" s="387"/>
      <c r="AD1419" s="387"/>
    </row>
    <row r="1420" spans="1:30" ht="16.2" thickBot="1" x14ac:dyDescent="0.35">
      <c r="A1420" s="351" t="s">
        <v>9377</v>
      </c>
      <c r="B1420" s="411" t="s">
        <v>6087</v>
      </c>
      <c r="C1420" s="365" t="s">
        <v>6131</v>
      </c>
      <c r="D1420" s="366" t="s">
        <v>6126</v>
      </c>
      <c r="E1420" s="394" t="s">
        <v>4139</v>
      </c>
      <c r="F1420" s="394" t="s">
        <v>7230</v>
      </c>
      <c r="G1420" s="394" t="s">
        <v>7233</v>
      </c>
      <c r="H1420" s="394" t="s">
        <v>7232</v>
      </c>
      <c r="I1420" s="466">
        <v>300</v>
      </c>
      <c r="J1420" s="471">
        <v>0.49</v>
      </c>
      <c r="K1420" s="469">
        <v>2</v>
      </c>
      <c r="L1420" s="384">
        <v>5</v>
      </c>
      <c r="M1420" s="385" t="s">
        <v>9378</v>
      </c>
      <c r="N1420" s="382" t="s">
        <v>9790</v>
      </c>
      <c r="O1420" s="386">
        <v>600</v>
      </c>
      <c r="P1420" s="387"/>
      <c r="Q1420" s="387"/>
      <c r="R1420" s="387"/>
      <c r="S1420" s="387"/>
      <c r="T1420" s="387"/>
      <c r="U1420" s="387"/>
      <c r="V1420" s="387"/>
      <c r="W1420" s="387"/>
      <c r="X1420" s="387"/>
      <c r="Y1420" s="387"/>
      <c r="Z1420" s="387"/>
      <c r="AA1420" s="387"/>
      <c r="AB1420" s="387"/>
      <c r="AC1420" s="387"/>
      <c r="AD1420" s="387"/>
    </row>
    <row r="1421" spans="1:30" ht="16.2" thickBot="1" x14ac:dyDescent="0.35">
      <c r="A1421" s="351" t="s">
        <v>9377</v>
      </c>
      <c r="B1421" s="411" t="s">
        <v>6087</v>
      </c>
      <c r="C1421" s="365" t="s">
        <v>6131</v>
      </c>
      <c r="D1421" s="366" t="s">
        <v>6126</v>
      </c>
      <c r="E1421" s="394" t="s">
        <v>4139</v>
      </c>
      <c r="F1421" s="394" t="s">
        <v>7230</v>
      </c>
      <c r="G1421" s="394" t="s">
        <v>7234</v>
      </c>
      <c r="H1421" s="394" t="s">
        <v>7232</v>
      </c>
      <c r="I1421" s="466">
        <v>300</v>
      </c>
      <c r="J1421" s="471">
        <v>0.49</v>
      </c>
      <c r="K1421" s="469">
        <v>1</v>
      </c>
      <c r="L1421" s="384">
        <v>5</v>
      </c>
      <c r="M1421" s="385" t="s">
        <v>9378</v>
      </c>
      <c r="N1421" s="382" t="s">
        <v>9783</v>
      </c>
      <c r="O1421" s="386">
        <v>300</v>
      </c>
      <c r="P1421" s="387"/>
      <c r="Q1421" s="387"/>
      <c r="R1421" s="387"/>
      <c r="S1421" s="387"/>
      <c r="T1421" s="387"/>
      <c r="U1421" s="387"/>
      <c r="V1421" s="387"/>
      <c r="W1421" s="387"/>
      <c r="X1421" s="387"/>
      <c r="Y1421" s="387"/>
      <c r="Z1421" s="387"/>
      <c r="AA1421" s="387"/>
      <c r="AB1421" s="387"/>
      <c r="AC1421" s="387"/>
      <c r="AD1421" s="387"/>
    </row>
    <row r="1422" spans="1:30" ht="16.2" thickBot="1" x14ac:dyDescent="0.35">
      <c r="A1422" s="351" t="s">
        <v>3996</v>
      </c>
      <c r="B1422" s="411" t="s">
        <v>6087</v>
      </c>
      <c r="C1422" s="365" t="s">
        <v>6131</v>
      </c>
      <c r="D1422" s="366" t="s">
        <v>6126</v>
      </c>
      <c r="E1422" s="394" t="s">
        <v>4139</v>
      </c>
      <c r="F1422" s="394" t="s">
        <v>7230</v>
      </c>
      <c r="G1422" s="394" t="s">
        <v>7233</v>
      </c>
      <c r="H1422" s="394" t="s">
        <v>7232</v>
      </c>
      <c r="I1422" s="466">
        <v>300</v>
      </c>
      <c r="J1422" s="471">
        <v>0.49</v>
      </c>
      <c r="K1422" s="469">
        <v>1</v>
      </c>
      <c r="L1422" s="384">
        <v>5</v>
      </c>
      <c r="M1422" s="385" t="s">
        <v>9379</v>
      </c>
      <c r="N1422" s="382" t="s">
        <v>9783</v>
      </c>
      <c r="O1422" s="386">
        <v>300</v>
      </c>
      <c r="P1422" s="387"/>
      <c r="Q1422" s="387"/>
      <c r="R1422" s="387"/>
      <c r="S1422" s="387"/>
      <c r="T1422" s="387"/>
      <c r="U1422" s="387"/>
      <c r="V1422" s="387"/>
      <c r="W1422" s="387"/>
      <c r="X1422" s="387"/>
      <c r="Y1422" s="387"/>
      <c r="Z1422" s="387"/>
      <c r="AA1422" s="387"/>
      <c r="AB1422" s="387"/>
      <c r="AC1422" s="387"/>
      <c r="AD1422" s="387"/>
    </row>
    <row r="1423" spans="1:30" ht="16.2" thickBot="1" x14ac:dyDescent="0.35">
      <c r="A1423" s="351" t="s">
        <v>3996</v>
      </c>
      <c r="B1423" s="411" t="s">
        <v>6087</v>
      </c>
      <c r="C1423" s="365" t="s">
        <v>6131</v>
      </c>
      <c r="D1423" s="366" t="s">
        <v>6126</v>
      </c>
      <c r="E1423" s="394" t="s">
        <v>4139</v>
      </c>
      <c r="F1423" s="394" t="s">
        <v>7235</v>
      </c>
      <c r="G1423" s="394" t="s">
        <v>7233</v>
      </c>
      <c r="H1423" s="394" t="s">
        <v>7232</v>
      </c>
      <c r="I1423" s="466">
        <v>300</v>
      </c>
      <c r="J1423" s="471">
        <v>0.49</v>
      </c>
      <c r="K1423" s="469">
        <v>1</v>
      </c>
      <c r="L1423" s="384">
        <v>5</v>
      </c>
      <c r="M1423" s="385" t="s">
        <v>9380</v>
      </c>
      <c r="N1423" s="382" t="s">
        <v>9783</v>
      </c>
      <c r="O1423" s="386">
        <v>300</v>
      </c>
      <c r="P1423" s="387"/>
      <c r="Q1423" s="387"/>
      <c r="R1423" s="387"/>
      <c r="S1423" s="387"/>
      <c r="T1423" s="387"/>
      <c r="U1423" s="387"/>
      <c r="V1423" s="387"/>
      <c r="W1423" s="387"/>
      <c r="X1423" s="387"/>
      <c r="Y1423" s="387"/>
      <c r="Z1423" s="387"/>
      <c r="AA1423" s="387"/>
      <c r="AB1423" s="387"/>
      <c r="AC1423" s="387"/>
      <c r="AD1423" s="387"/>
    </row>
    <row r="1424" spans="1:30" ht="16.2" thickBot="1" x14ac:dyDescent="0.35">
      <c r="A1424" s="351" t="s">
        <v>9381</v>
      </c>
      <c r="B1424" s="403" t="s">
        <v>6877</v>
      </c>
      <c r="C1424" s="365" t="s">
        <v>6131</v>
      </c>
      <c r="D1424" s="366" t="s">
        <v>6126</v>
      </c>
      <c r="E1424" s="394" t="s">
        <v>4139</v>
      </c>
      <c r="F1424" s="394" t="s">
        <v>7230</v>
      </c>
      <c r="G1424" s="394" t="s">
        <v>7234</v>
      </c>
      <c r="H1424" s="394" t="s">
        <v>7232</v>
      </c>
      <c r="I1424" s="466">
        <v>300</v>
      </c>
      <c r="J1424" s="471">
        <v>0.49</v>
      </c>
      <c r="K1424" s="469">
        <v>1</v>
      </c>
      <c r="L1424" s="384">
        <v>5</v>
      </c>
      <c r="M1424" s="385" t="s">
        <v>9382</v>
      </c>
      <c r="N1424" s="382" t="s">
        <v>9783</v>
      </c>
      <c r="O1424" s="386">
        <v>300</v>
      </c>
      <c r="P1424" s="387"/>
      <c r="Q1424" s="387"/>
      <c r="R1424" s="387"/>
      <c r="S1424" s="387"/>
      <c r="T1424" s="387"/>
      <c r="U1424" s="387"/>
      <c r="V1424" s="387"/>
      <c r="W1424" s="387"/>
      <c r="X1424" s="387"/>
      <c r="Y1424" s="387"/>
      <c r="Z1424" s="387"/>
      <c r="AA1424" s="387"/>
      <c r="AB1424" s="387"/>
      <c r="AC1424" s="387"/>
      <c r="AD1424" s="387"/>
    </row>
    <row r="1425" spans="1:30" ht="16.2" thickBot="1" x14ac:dyDescent="0.35">
      <c r="A1425" s="351" t="s">
        <v>9385</v>
      </c>
      <c r="B1425" s="437" t="s">
        <v>6870</v>
      </c>
      <c r="C1425" s="365" t="s">
        <v>6131</v>
      </c>
      <c r="D1425" s="366" t="s">
        <v>6126</v>
      </c>
      <c r="E1425" s="394" t="s">
        <v>4139</v>
      </c>
      <c r="F1425" s="394" t="s">
        <v>7230</v>
      </c>
      <c r="G1425" s="394" t="s">
        <v>7233</v>
      </c>
      <c r="H1425" s="394" t="s">
        <v>7232</v>
      </c>
      <c r="I1425" s="466">
        <v>300</v>
      </c>
      <c r="J1425" s="471">
        <v>0.49</v>
      </c>
      <c r="K1425" s="469">
        <v>1</v>
      </c>
      <c r="L1425" s="384">
        <v>5</v>
      </c>
      <c r="M1425" s="385" t="s">
        <v>9386</v>
      </c>
      <c r="N1425" s="382" t="s">
        <v>9783</v>
      </c>
      <c r="O1425" s="386">
        <v>300</v>
      </c>
      <c r="P1425" s="387"/>
      <c r="Q1425" s="387"/>
      <c r="R1425" s="387"/>
      <c r="S1425" s="387"/>
      <c r="T1425" s="387"/>
      <c r="U1425" s="387"/>
      <c r="V1425" s="387"/>
      <c r="W1425" s="387"/>
      <c r="X1425" s="387"/>
      <c r="Y1425" s="387"/>
      <c r="Z1425" s="387"/>
      <c r="AA1425" s="387"/>
      <c r="AB1425" s="387"/>
      <c r="AC1425" s="387"/>
      <c r="AD1425" s="387"/>
    </row>
    <row r="1426" spans="1:30" ht="16.2" thickBot="1" x14ac:dyDescent="0.35">
      <c r="A1426" s="351" t="s">
        <v>9387</v>
      </c>
      <c r="B1426" s="425" t="s">
        <v>6970</v>
      </c>
      <c r="C1426" s="365" t="s">
        <v>6131</v>
      </c>
      <c r="D1426" s="366" t="s">
        <v>6126</v>
      </c>
      <c r="E1426" s="394" t="s">
        <v>4139</v>
      </c>
      <c r="F1426" s="394" t="s">
        <v>7230</v>
      </c>
      <c r="G1426" s="394" t="s">
        <v>7234</v>
      </c>
      <c r="H1426" s="394" t="s">
        <v>7232</v>
      </c>
      <c r="I1426" s="466">
        <v>300</v>
      </c>
      <c r="J1426" s="471">
        <v>0.49</v>
      </c>
      <c r="K1426" s="469">
        <v>2</v>
      </c>
      <c r="L1426" s="384">
        <v>5</v>
      </c>
      <c r="M1426" s="385" t="s">
        <v>9388</v>
      </c>
      <c r="N1426" s="382" t="s">
        <v>9790</v>
      </c>
      <c r="O1426" s="386">
        <v>600</v>
      </c>
      <c r="P1426" s="387"/>
      <c r="Q1426" s="387"/>
      <c r="R1426" s="387"/>
      <c r="S1426" s="387"/>
      <c r="T1426" s="387"/>
      <c r="U1426" s="387"/>
      <c r="V1426" s="387"/>
      <c r="W1426" s="387"/>
      <c r="X1426" s="387"/>
      <c r="Y1426" s="387"/>
      <c r="Z1426" s="387"/>
      <c r="AA1426" s="387"/>
      <c r="AB1426" s="387"/>
      <c r="AC1426" s="387"/>
      <c r="AD1426" s="387"/>
    </row>
    <row r="1427" spans="1:30" ht="16.2" thickBot="1" x14ac:dyDescent="0.35">
      <c r="A1427" s="351" t="s">
        <v>9858</v>
      </c>
      <c r="B1427" s="413" t="s">
        <v>7169</v>
      </c>
      <c r="C1427" s="365" t="s">
        <v>6131</v>
      </c>
      <c r="D1427" s="345" t="s">
        <v>6128</v>
      </c>
      <c r="E1427" s="394" t="s">
        <v>4139</v>
      </c>
      <c r="F1427" s="394" t="s">
        <v>7230</v>
      </c>
      <c r="G1427" s="394" t="s">
        <v>7233</v>
      </c>
      <c r="H1427" s="394" t="s">
        <v>7232</v>
      </c>
      <c r="I1427" s="467">
        <v>1.4</v>
      </c>
      <c r="J1427" s="471">
        <v>1.49</v>
      </c>
      <c r="K1427" s="469">
        <v>1</v>
      </c>
      <c r="L1427" s="384">
        <v>5</v>
      </c>
      <c r="M1427" s="385" t="s">
        <v>9859</v>
      </c>
      <c r="N1427" s="382" t="s">
        <v>9789</v>
      </c>
      <c r="O1427" s="383">
        <v>1.4</v>
      </c>
      <c r="P1427" s="387"/>
      <c r="Q1427" s="387"/>
      <c r="R1427" s="387"/>
      <c r="S1427" s="387"/>
      <c r="T1427" s="387"/>
      <c r="U1427" s="387"/>
      <c r="V1427" s="387"/>
      <c r="W1427" s="387"/>
      <c r="X1427" s="387"/>
      <c r="Y1427" s="387"/>
      <c r="Z1427" s="387"/>
      <c r="AA1427" s="387"/>
      <c r="AB1427" s="387"/>
      <c r="AC1427" s="387"/>
      <c r="AD1427" s="387"/>
    </row>
    <row r="1428" spans="1:30" ht="16.2" thickBot="1" x14ac:dyDescent="0.35">
      <c r="A1428" s="351" t="s">
        <v>9389</v>
      </c>
      <c r="B1428" s="405" t="s">
        <v>6084</v>
      </c>
      <c r="C1428" s="365" t="s">
        <v>6131</v>
      </c>
      <c r="D1428" s="366" t="s">
        <v>6126</v>
      </c>
      <c r="E1428" s="394" t="s">
        <v>4139</v>
      </c>
      <c r="F1428" s="394" t="s">
        <v>7230</v>
      </c>
      <c r="G1428" s="394" t="s">
        <v>7233</v>
      </c>
      <c r="H1428" s="394" t="s">
        <v>7232</v>
      </c>
      <c r="I1428" s="466">
        <v>300</v>
      </c>
      <c r="J1428" s="471">
        <v>0.49</v>
      </c>
      <c r="K1428" s="469">
        <v>1</v>
      </c>
      <c r="L1428" s="384">
        <v>6</v>
      </c>
      <c r="M1428" s="385" t="s">
        <v>9390</v>
      </c>
      <c r="N1428" s="382" t="s">
        <v>9783</v>
      </c>
      <c r="O1428" s="386">
        <v>300</v>
      </c>
      <c r="P1428" s="387"/>
      <c r="Q1428" s="387"/>
      <c r="R1428" s="387"/>
      <c r="S1428" s="387"/>
      <c r="T1428" s="387"/>
      <c r="U1428" s="387"/>
      <c r="V1428" s="387"/>
      <c r="W1428" s="387"/>
      <c r="X1428" s="387"/>
      <c r="Y1428" s="387"/>
      <c r="Z1428" s="387"/>
      <c r="AA1428" s="387"/>
      <c r="AB1428" s="387"/>
      <c r="AC1428" s="387"/>
      <c r="AD1428" s="387"/>
    </row>
    <row r="1429" spans="1:30" ht="16.2" thickBot="1" x14ac:dyDescent="0.35">
      <c r="A1429" s="351" t="s">
        <v>1758</v>
      </c>
      <c r="B1429" s="438" t="s">
        <v>6061</v>
      </c>
      <c r="C1429" s="365" t="s">
        <v>6131</v>
      </c>
      <c r="D1429" s="366" t="s">
        <v>6126</v>
      </c>
      <c r="E1429" s="394" t="s">
        <v>4139</v>
      </c>
      <c r="F1429" s="394" t="s">
        <v>7230</v>
      </c>
      <c r="G1429" s="394" t="s">
        <v>7233</v>
      </c>
      <c r="H1429" s="394" t="s">
        <v>7232</v>
      </c>
      <c r="I1429" s="467">
        <v>1.4</v>
      </c>
      <c r="J1429" s="471">
        <v>1.99</v>
      </c>
      <c r="K1429" s="469">
        <v>1</v>
      </c>
      <c r="L1429" s="384">
        <v>6</v>
      </c>
      <c r="M1429" s="385" t="s">
        <v>1757</v>
      </c>
      <c r="N1429" s="382" t="s">
        <v>9789</v>
      </c>
      <c r="O1429" s="383">
        <v>1.4</v>
      </c>
      <c r="P1429" s="387"/>
      <c r="Q1429" s="387"/>
      <c r="R1429" s="387"/>
      <c r="S1429" s="387"/>
      <c r="T1429" s="387"/>
      <c r="U1429" s="387"/>
      <c r="V1429" s="387"/>
      <c r="W1429" s="387"/>
      <c r="X1429" s="387"/>
      <c r="Y1429" s="387"/>
      <c r="Z1429" s="387"/>
      <c r="AA1429" s="387"/>
      <c r="AB1429" s="387"/>
      <c r="AC1429" s="387"/>
      <c r="AD1429" s="387"/>
    </row>
    <row r="1430" spans="1:30" ht="16.2" thickBot="1" x14ac:dyDescent="0.35">
      <c r="A1430" s="351" t="s">
        <v>9391</v>
      </c>
      <c r="B1430" s="407" t="s">
        <v>1101</v>
      </c>
      <c r="C1430" s="365" t="s">
        <v>6131</v>
      </c>
      <c r="D1430" s="366" t="s">
        <v>6126</v>
      </c>
      <c r="E1430" s="394" t="s">
        <v>4139</v>
      </c>
      <c r="F1430" s="394" t="s">
        <v>7230</v>
      </c>
      <c r="G1430" s="394" t="s">
        <v>7234</v>
      </c>
      <c r="H1430" s="394" t="s">
        <v>7232</v>
      </c>
      <c r="I1430" s="466">
        <v>300</v>
      </c>
      <c r="J1430" s="471">
        <v>0.49</v>
      </c>
      <c r="K1430" s="469">
        <v>3</v>
      </c>
      <c r="L1430" s="384">
        <v>6</v>
      </c>
      <c r="M1430" s="385" t="s">
        <v>9392</v>
      </c>
      <c r="N1430" s="382" t="s">
        <v>9784</v>
      </c>
      <c r="O1430" s="386">
        <v>900</v>
      </c>
      <c r="P1430" s="387"/>
      <c r="Q1430" s="387"/>
      <c r="R1430" s="387"/>
      <c r="S1430" s="387"/>
      <c r="T1430" s="387"/>
      <c r="U1430" s="387"/>
      <c r="V1430" s="387"/>
      <c r="W1430" s="387"/>
      <c r="X1430" s="387"/>
      <c r="Y1430" s="387"/>
      <c r="Z1430" s="387"/>
      <c r="AA1430" s="387"/>
      <c r="AB1430" s="387"/>
      <c r="AC1430" s="387"/>
      <c r="AD1430" s="387"/>
    </row>
    <row r="1431" spans="1:30" ht="16.2" thickBot="1" x14ac:dyDescent="0.35">
      <c r="A1431" s="351" t="s">
        <v>9393</v>
      </c>
      <c r="B1431" s="426" t="s">
        <v>1103</v>
      </c>
      <c r="C1431" s="365" t="s">
        <v>6131</v>
      </c>
      <c r="D1431" s="366" t="s">
        <v>6126</v>
      </c>
      <c r="E1431" s="394" t="s">
        <v>4139</v>
      </c>
      <c r="F1431" s="394" t="s">
        <v>7230</v>
      </c>
      <c r="G1431" s="394" t="s">
        <v>7233</v>
      </c>
      <c r="H1431" s="394" t="s">
        <v>7232</v>
      </c>
      <c r="I1431" s="466">
        <v>500</v>
      </c>
      <c r="J1431" s="471">
        <v>0.75</v>
      </c>
      <c r="K1431" s="469">
        <v>1</v>
      </c>
      <c r="L1431" s="384">
        <v>6</v>
      </c>
      <c r="M1431" s="385" t="s">
        <v>9394</v>
      </c>
      <c r="N1431" s="382" t="s">
        <v>9800</v>
      </c>
      <c r="O1431" s="386">
        <v>500</v>
      </c>
      <c r="P1431" s="387"/>
      <c r="Q1431" s="387"/>
      <c r="R1431" s="387"/>
      <c r="S1431" s="387"/>
      <c r="T1431" s="387"/>
      <c r="U1431" s="387"/>
      <c r="V1431" s="387"/>
      <c r="W1431" s="387"/>
      <c r="X1431" s="387"/>
      <c r="Y1431" s="387"/>
      <c r="Z1431" s="387"/>
      <c r="AA1431" s="387"/>
      <c r="AB1431" s="387"/>
      <c r="AC1431" s="387"/>
      <c r="AD1431" s="387"/>
    </row>
    <row r="1432" spans="1:30" ht="16.2" thickBot="1" x14ac:dyDescent="0.35">
      <c r="A1432" s="351" t="s">
        <v>9395</v>
      </c>
      <c r="B1432" s="365" t="s">
        <v>9349</v>
      </c>
      <c r="C1432" s="365" t="s">
        <v>6131</v>
      </c>
      <c r="D1432" s="366" t="s">
        <v>6126</v>
      </c>
      <c r="E1432" s="394" t="s">
        <v>4139</v>
      </c>
      <c r="F1432" s="394" t="s">
        <v>7230</v>
      </c>
      <c r="G1432" s="394" t="s">
        <v>7233</v>
      </c>
      <c r="H1432" s="394" t="s">
        <v>7232</v>
      </c>
      <c r="I1432" s="467">
        <v>1</v>
      </c>
      <c r="J1432" s="471">
        <v>1.49</v>
      </c>
      <c r="K1432" s="469">
        <v>1</v>
      </c>
      <c r="L1432" s="384">
        <v>6</v>
      </c>
      <c r="M1432" s="385" t="s">
        <v>9396</v>
      </c>
      <c r="N1432" s="382" t="s">
        <v>9806</v>
      </c>
      <c r="O1432" s="383">
        <v>1</v>
      </c>
      <c r="P1432" s="387"/>
      <c r="Q1432" s="387"/>
      <c r="R1432" s="387"/>
      <c r="S1432" s="387"/>
      <c r="T1432" s="387"/>
      <c r="U1432" s="387"/>
      <c r="V1432" s="387"/>
      <c r="W1432" s="387"/>
      <c r="X1432" s="387"/>
      <c r="Y1432" s="387"/>
      <c r="Z1432" s="387"/>
      <c r="AA1432" s="387"/>
      <c r="AB1432" s="387"/>
      <c r="AC1432" s="387"/>
      <c r="AD1432" s="387"/>
    </row>
    <row r="1433" spans="1:30" ht="16.2" thickBot="1" x14ac:dyDescent="0.35">
      <c r="A1433" s="351" t="s">
        <v>9397</v>
      </c>
      <c r="B1433" s="434" t="s">
        <v>6892</v>
      </c>
      <c r="C1433" s="365" t="s">
        <v>6131</v>
      </c>
      <c r="D1433" s="366" t="s">
        <v>6126</v>
      </c>
      <c r="E1433" s="394" t="s">
        <v>4139</v>
      </c>
      <c r="F1433" s="394" t="s">
        <v>7230</v>
      </c>
      <c r="G1433" s="394" t="s">
        <v>7233</v>
      </c>
      <c r="H1433" s="394" t="s">
        <v>7232</v>
      </c>
      <c r="I1433" s="467">
        <v>1.7</v>
      </c>
      <c r="J1433" s="471">
        <v>2.4900000000000002</v>
      </c>
      <c r="K1433" s="469">
        <v>1</v>
      </c>
      <c r="L1433" s="384">
        <v>6</v>
      </c>
      <c r="M1433" s="385" t="s">
        <v>9398</v>
      </c>
      <c r="N1433" s="382" t="s">
        <v>9824</v>
      </c>
      <c r="O1433" s="383">
        <v>1.7</v>
      </c>
      <c r="P1433" s="387"/>
      <c r="Q1433" s="387"/>
      <c r="R1433" s="387"/>
      <c r="S1433" s="387"/>
      <c r="T1433" s="387"/>
      <c r="U1433" s="387"/>
      <c r="V1433" s="387"/>
      <c r="W1433" s="387"/>
      <c r="X1433" s="387"/>
      <c r="Y1433" s="387"/>
      <c r="Z1433" s="387"/>
      <c r="AA1433" s="387"/>
      <c r="AB1433" s="387"/>
      <c r="AC1433" s="387"/>
      <c r="AD1433" s="387"/>
    </row>
    <row r="1434" spans="1:30" ht="16.2" thickBot="1" x14ac:dyDescent="0.35">
      <c r="A1434" s="351" t="s">
        <v>9399</v>
      </c>
      <c r="B1434" s="428" t="s">
        <v>6891</v>
      </c>
      <c r="C1434" s="365" t="s">
        <v>6131</v>
      </c>
      <c r="D1434" s="366" t="s">
        <v>6126</v>
      </c>
      <c r="E1434" s="394" t="s">
        <v>4139</v>
      </c>
      <c r="F1434" s="394" t="s">
        <v>7230</v>
      </c>
      <c r="G1434" s="394" t="s">
        <v>7233</v>
      </c>
      <c r="H1434" s="394" t="s">
        <v>7232</v>
      </c>
      <c r="I1434" s="466">
        <v>300</v>
      </c>
      <c r="J1434" s="471">
        <v>0.49</v>
      </c>
      <c r="K1434" s="469">
        <v>4</v>
      </c>
      <c r="L1434" s="384">
        <v>6</v>
      </c>
      <c r="M1434" s="385" t="s">
        <v>9400</v>
      </c>
      <c r="N1434" s="382" t="s">
        <v>9787</v>
      </c>
      <c r="O1434" s="383">
        <v>1.2</v>
      </c>
      <c r="P1434" s="387"/>
      <c r="Q1434" s="387"/>
      <c r="R1434" s="387"/>
      <c r="S1434" s="387"/>
      <c r="T1434" s="387"/>
      <c r="U1434" s="387"/>
      <c r="V1434" s="387"/>
      <c r="W1434" s="387"/>
      <c r="X1434" s="387"/>
      <c r="Y1434" s="387"/>
      <c r="Z1434" s="387"/>
      <c r="AA1434" s="387"/>
      <c r="AB1434" s="387"/>
      <c r="AC1434" s="387"/>
      <c r="AD1434" s="387"/>
    </row>
    <row r="1435" spans="1:30" ht="16.2" thickBot="1" x14ac:dyDescent="0.35">
      <c r="A1435" s="351" t="s">
        <v>9401</v>
      </c>
      <c r="B1435" s="365" t="s">
        <v>6097</v>
      </c>
      <c r="C1435" s="365" t="s">
        <v>6131</v>
      </c>
      <c r="D1435" s="366" t="s">
        <v>6126</v>
      </c>
      <c r="E1435" s="394" t="s">
        <v>4139</v>
      </c>
      <c r="F1435" s="394" t="s">
        <v>7230</v>
      </c>
      <c r="G1435" s="394" t="s">
        <v>7233</v>
      </c>
      <c r="H1435" s="394" t="s">
        <v>7232</v>
      </c>
      <c r="I1435" s="466">
        <v>300</v>
      </c>
      <c r="J1435" s="471">
        <v>0.49</v>
      </c>
      <c r="K1435" s="469">
        <v>1</v>
      </c>
      <c r="L1435" s="384">
        <v>6</v>
      </c>
      <c r="M1435" s="385" t="s">
        <v>9402</v>
      </c>
      <c r="N1435" s="382" t="s">
        <v>9783</v>
      </c>
      <c r="O1435" s="386">
        <v>300</v>
      </c>
      <c r="P1435" s="387"/>
      <c r="Q1435" s="387"/>
      <c r="R1435" s="387"/>
      <c r="S1435" s="387"/>
      <c r="T1435" s="387"/>
      <c r="U1435" s="387"/>
      <c r="V1435" s="387"/>
      <c r="W1435" s="387"/>
      <c r="X1435" s="387"/>
      <c r="Y1435" s="387"/>
      <c r="Z1435" s="387"/>
      <c r="AA1435" s="387"/>
      <c r="AB1435" s="387"/>
      <c r="AC1435" s="387"/>
      <c r="AD1435" s="387"/>
    </row>
    <row r="1436" spans="1:30" ht="16.2" thickBot="1" x14ac:dyDescent="0.35">
      <c r="A1436" s="351" t="s">
        <v>9403</v>
      </c>
      <c r="B1436" s="399" t="s">
        <v>1123</v>
      </c>
      <c r="C1436" s="365" t="s">
        <v>6131</v>
      </c>
      <c r="D1436" s="366" t="s">
        <v>6126</v>
      </c>
      <c r="E1436" s="394" t="s">
        <v>4139</v>
      </c>
      <c r="F1436" s="394" t="s">
        <v>7230</v>
      </c>
      <c r="G1436" s="394" t="s">
        <v>7234</v>
      </c>
      <c r="H1436" s="394" t="s">
        <v>7232</v>
      </c>
      <c r="I1436" s="466">
        <v>700</v>
      </c>
      <c r="J1436" s="471">
        <v>0.99</v>
      </c>
      <c r="K1436" s="469">
        <v>1</v>
      </c>
      <c r="L1436" s="384">
        <v>6</v>
      </c>
      <c r="M1436" s="385" t="s">
        <v>9404</v>
      </c>
      <c r="N1436" s="382" t="s">
        <v>9798</v>
      </c>
      <c r="O1436" s="386">
        <v>700</v>
      </c>
      <c r="P1436" s="387"/>
      <c r="Q1436" s="387"/>
      <c r="R1436" s="387"/>
      <c r="S1436" s="387"/>
      <c r="T1436" s="387"/>
      <c r="U1436" s="387"/>
      <c r="V1436" s="387"/>
      <c r="W1436" s="387"/>
      <c r="X1436" s="387"/>
      <c r="Y1436" s="387"/>
      <c r="Z1436" s="387"/>
      <c r="AA1436" s="387"/>
      <c r="AB1436" s="387"/>
      <c r="AC1436" s="387"/>
      <c r="AD1436" s="387"/>
    </row>
    <row r="1437" spans="1:30" ht="16.2" thickBot="1" x14ac:dyDescent="0.35">
      <c r="A1437" s="351" t="s">
        <v>9405</v>
      </c>
      <c r="B1437" s="399" t="s">
        <v>1123</v>
      </c>
      <c r="C1437" s="365" t="s">
        <v>6131</v>
      </c>
      <c r="D1437" s="366" t="s">
        <v>6126</v>
      </c>
      <c r="E1437" s="394" t="s">
        <v>4139</v>
      </c>
      <c r="F1437" s="394" t="s">
        <v>7230</v>
      </c>
      <c r="G1437" s="394" t="s">
        <v>7233</v>
      </c>
      <c r="H1437" s="394" t="s">
        <v>7232</v>
      </c>
      <c r="I1437" s="466">
        <v>300</v>
      </c>
      <c r="J1437" s="471">
        <v>0.49</v>
      </c>
      <c r="K1437" s="469">
        <v>5</v>
      </c>
      <c r="L1437" s="384">
        <v>6</v>
      </c>
      <c r="M1437" s="385" t="s">
        <v>9406</v>
      </c>
      <c r="N1437" s="382" t="s">
        <v>9823</v>
      </c>
      <c r="O1437" s="383">
        <v>1.5</v>
      </c>
      <c r="P1437" s="387"/>
      <c r="Q1437" s="387"/>
      <c r="R1437" s="387"/>
      <c r="S1437" s="387"/>
      <c r="T1437" s="387"/>
      <c r="U1437" s="387"/>
      <c r="V1437" s="387"/>
      <c r="W1437" s="387"/>
      <c r="X1437" s="387"/>
      <c r="Y1437" s="387"/>
      <c r="Z1437" s="387"/>
      <c r="AA1437" s="387"/>
      <c r="AB1437" s="387"/>
      <c r="AC1437" s="387"/>
      <c r="AD1437" s="387"/>
    </row>
    <row r="1438" spans="1:30" ht="16.2" thickBot="1" x14ac:dyDescent="0.35">
      <c r="A1438" s="351" t="s">
        <v>9407</v>
      </c>
      <c r="B1438" s="424" t="s">
        <v>6096</v>
      </c>
      <c r="C1438" s="365" t="s">
        <v>6131</v>
      </c>
      <c r="D1438" s="366" t="s">
        <v>6126</v>
      </c>
      <c r="E1438" s="394" t="s">
        <v>4139</v>
      </c>
      <c r="F1438" s="394" t="s">
        <v>7230</v>
      </c>
      <c r="G1438" s="394" t="s">
        <v>7233</v>
      </c>
      <c r="H1438" s="394" t="s">
        <v>7232</v>
      </c>
      <c r="I1438" s="466">
        <v>300</v>
      </c>
      <c r="J1438" s="471">
        <v>0.49</v>
      </c>
      <c r="K1438" s="469">
        <v>1</v>
      </c>
      <c r="L1438" s="384">
        <v>6</v>
      </c>
      <c r="M1438" s="385" t="s">
        <v>9408</v>
      </c>
      <c r="N1438" s="382" t="s">
        <v>9783</v>
      </c>
      <c r="O1438" s="386">
        <v>300</v>
      </c>
      <c r="P1438" s="387"/>
      <c r="Q1438" s="387"/>
      <c r="R1438" s="387"/>
      <c r="S1438" s="387"/>
      <c r="T1438" s="387"/>
      <c r="U1438" s="387"/>
      <c r="V1438" s="387"/>
      <c r="W1438" s="387"/>
      <c r="X1438" s="387"/>
      <c r="Y1438" s="387"/>
      <c r="Z1438" s="387"/>
      <c r="AA1438" s="387"/>
      <c r="AB1438" s="387"/>
      <c r="AC1438" s="387"/>
      <c r="AD1438" s="387"/>
    </row>
    <row r="1439" spans="1:30" ht="16.2" thickBot="1" x14ac:dyDescent="0.35">
      <c r="A1439" s="351" t="s">
        <v>9409</v>
      </c>
      <c r="B1439" s="396" t="s">
        <v>6058</v>
      </c>
      <c r="C1439" s="365" t="s">
        <v>6131</v>
      </c>
      <c r="D1439" s="366" t="s">
        <v>6126</v>
      </c>
      <c r="E1439" s="394" t="s">
        <v>4139</v>
      </c>
      <c r="F1439" s="394" t="s">
        <v>7230</v>
      </c>
      <c r="G1439" s="394" t="s">
        <v>7233</v>
      </c>
      <c r="H1439" s="394" t="s">
        <v>7232</v>
      </c>
      <c r="I1439" s="466">
        <v>700</v>
      </c>
      <c r="J1439" s="471">
        <v>1.49</v>
      </c>
      <c r="K1439" s="469">
        <v>1</v>
      </c>
      <c r="L1439" s="384">
        <v>6</v>
      </c>
      <c r="M1439" s="385" t="s">
        <v>9410</v>
      </c>
      <c r="N1439" s="382" t="s">
        <v>9798</v>
      </c>
      <c r="O1439" s="386">
        <v>700</v>
      </c>
      <c r="P1439" s="387"/>
      <c r="Q1439" s="387"/>
      <c r="R1439" s="387"/>
      <c r="S1439" s="387"/>
      <c r="T1439" s="387"/>
      <c r="U1439" s="387"/>
      <c r="V1439" s="387"/>
      <c r="W1439" s="387"/>
      <c r="X1439" s="387"/>
      <c r="Y1439" s="387"/>
      <c r="Z1439" s="387"/>
      <c r="AA1439" s="387"/>
      <c r="AB1439" s="387"/>
      <c r="AC1439" s="387"/>
      <c r="AD1439" s="387"/>
    </row>
    <row r="1440" spans="1:30" ht="16.2" thickBot="1" x14ac:dyDescent="0.35">
      <c r="A1440" s="351" t="s">
        <v>9409</v>
      </c>
      <c r="B1440" s="396" t="s">
        <v>6058</v>
      </c>
      <c r="C1440" s="365" t="s">
        <v>6131</v>
      </c>
      <c r="D1440" s="366" t="s">
        <v>6126</v>
      </c>
      <c r="E1440" s="394" t="s">
        <v>4139</v>
      </c>
      <c r="F1440" s="394" t="s">
        <v>7230</v>
      </c>
      <c r="G1440" s="394" t="s">
        <v>7234</v>
      </c>
      <c r="H1440" s="394" t="s">
        <v>7232</v>
      </c>
      <c r="I1440" s="466">
        <v>700</v>
      </c>
      <c r="J1440" s="471">
        <v>1.49</v>
      </c>
      <c r="K1440" s="469">
        <v>2</v>
      </c>
      <c r="L1440" s="384">
        <v>6</v>
      </c>
      <c r="M1440" s="385" t="s">
        <v>9410</v>
      </c>
      <c r="N1440" s="382" t="s">
        <v>9801</v>
      </c>
      <c r="O1440" s="383">
        <v>1.4</v>
      </c>
      <c r="P1440" s="387"/>
      <c r="Q1440" s="387"/>
      <c r="R1440" s="387"/>
      <c r="S1440" s="387"/>
      <c r="T1440" s="387"/>
      <c r="U1440" s="387"/>
      <c r="V1440" s="387"/>
      <c r="W1440" s="387"/>
      <c r="X1440" s="387"/>
      <c r="Y1440" s="387"/>
      <c r="Z1440" s="387"/>
      <c r="AA1440" s="387"/>
      <c r="AB1440" s="387"/>
      <c r="AC1440" s="387"/>
      <c r="AD1440" s="387"/>
    </row>
    <row r="1441" spans="1:30" ht="16.2" thickBot="1" x14ac:dyDescent="0.35">
      <c r="A1441" s="351" t="s">
        <v>9411</v>
      </c>
      <c r="B1441" s="418" t="s">
        <v>6873</v>
      </c>
      <c r="C1441" s="365" t="s">
        <v>6131</v>
      </c>
      <c r="D1441" s="345" t="s">
        <v>6128</v>
      </c>
      <c r="E1441" s="394" t="s">
        <v>4139</v>
      </c>
      <c r="F1441" s="394" t="s">
        <v>7230</v>
      </c>
      <c r="G1441" s="394" t="s">
        <v>7233</v>
      </c>
      <c r="H1441" s="394" t="s">
        <v>7232</v>
      </c>
      <c r="I1441" s="466">
        <v>700</v>
      </c>
      <c r="J1441" s="471">
        <v>0.99</v>
      </c>
      <c r="K1441" s="469">
        <v>1</v>
      </c>
      <c r="L1441" s="384">
        <v>6</v>
      </c>
      <c r="M1441" s="385" t="s">
        <v>9412</v>
      </c>
      <c r="N1441" s="382" t="s">
        <v>9798</v>
      </c>
      <c r="O1441" s="386">
        <v>700</v>
      </c>
      <c r="P1441" s="387"/>
      <c r="Q1441" s="387"/>
      <c r="R1441" s="387"/>
      <c r="S1441" s="387"/>
      <c r="T1441" s="387"/>
      <c r="U1441" s="387"/>
      <c r="V1441" s="387"/>
      <c r="W1441" s="387"/>
      <c r="X1441" s="387"/>
      <c r="Y1441" s="387"/>
      <c r="Z1441" s="387"/>
      <c r="AA1441" s="387"/>
      <c r="AB1441" s="387"/>
      <c r="AC1441" s="387"/>
      <c r="AD1441" s="387"/>
    </row>
    <row r="1442" spans="1:30" ht="16.2" thickBot="1" x14ac:dyDescent="0.35">
      <c r="A1442" s="351" t="s">
        <v>9413</v>
      </c>
      <c r="B1442" s="418" t="s">
        <v>6873</v>
      </c>
      <c r="C1442" s="365" t="s">
        <v>6131</v>
      </c>
      <c r="D1442" s="366" t="s">
        <v>6126</v>
      </c>
      <c r="E1442" s="394" t="s">
        <v>4139</v>
      </c>
      <c r="F1442" s="394" t="s">
        <v>7230</v>
      </c>
      <c r="G1442" s="394" t="s">
        <v>7233</v>
      </c>
      <c r="H1442" s="394" t="s">
        <v>7232</v>
      </c>
      <c r="I1442" s="466">
        <v>500</v>
      </c>
      <c r="J1442" s="471">
        <v>0.49</v>
      </c>
      <c r="K1442" s="469">
        <v>3</v>
      </c>
      <c r="L1442" s="384">
        <v>6</v>
      </c>
      <c r="M1442" s="385" t="s">
        <v>9414</v>
      </c>
      <c r="N1442" s="382" t="s">
        <v>9822</v>
      </c>
      <c r="O1442" s="383">
        <v>1.5</v>
      </c>
      <c r="P1442" s="387"/>
      <c r="Q1442" s="387"/>
      <c r="R1442" s="387"/>
      <c r="S1442" s="387"/>
      <c r="T1442" s="387"/>
      <c r="U1442" s="387"/>
      <c r="V1442" s="387"/>
      <c r="W1442" s="387"/>
      <c r="X1442" s="387"/>
      <c r="Y1442" s="387"/>
      <c r="Z1442" s="387"/>
      <c r="AA1442" s="387"/>
      <c r="AB1442" s="387"/>
      <c r="AC1442" s="387"/>
      <c r="AD1442" s="387"/>
    </row>
    <row r="1443" spans="1:30" ht="16.2" thickBot="1" x14ac:dyDescent="0.35">
      <c r="A1443" s="351" t="s">
        <v>9395</v>
      </c>
      <c r="B1443" s="418" t="s">
        <v>6873</v>
      </c>
      <c r="C1443" s="365" t="s">
        <v>6131</v>
      </c>
      <c r="D1443" s="366" t="s">
        <v>6126</v>
      </c>
      <c r="E1443" s="394" t="s">
        <v>4139</v>
      </c>
      <c r="F1443" s="394" t="s">
        <v>7230</v>
      </c>
      <c r="G1443" s="394" t="s">
        <v>7233</v>
      </c>
      <c r="H1443" s="394" t="s">
        <v>7232</v>
      </c>
      <c r="I1443" s="467">
        <v>1</v>
      </c>
      <c r="J1443" s="471">
        <v>1.49</v>
      </c>
      <c r="K1443" s="469">
        <v>2</v>
      </c>
      <c r="L1443" s="384">
        <v>6</v>
      </c>
      <c r="M1443" s="385" t="s">
        <v>9415</v>
      </c>
      <c r="N1443" s="382" t="s">
        <v>9803</v>
      </c>
      <c r="O1443" s="383">
        <v>2</v>
      </c>
      <c r="P1443" s="387"/>
      <c r="Q1443" s="387"/>
      <c r="R1443" s="387"/>
      <c r="S1443" s="387"/>
      <c r="T1443" s="387"/>
      <c r="U1443" s="387"/>
      <c r="V1443" s="387"/>
      <c r="W1443" s="387"/>
      <c r="X1443" s="387"/>
      <c r="Y1443" s="387"/>
      <c r="Z1443" s="387"/>
      <c r="AA1443" s="387"/>
      <c r="AB1443" s="387"/>
      <c r="AC1443" s="387"/>
      <c r="AD1443" s="387"/>
    </row>
    <row r="1444" spans="1:30" ht="16.2" thickBot="1" x14ac:dyDescent="0.35">
      <c r="A1444" s="351" t="s">
        <v>2405</v>
      </c>
      <c r="B1444" s="432" t="s">
        <v>6872</v>
      </c>
      <c r="C1444" s="365" t="s">
        <v>6131</v>
      </c>
      <c r="D1444" s="366" t="s">
        <v>6126</v>
      </c>
      <c r="E1444" s="394" t="s">
        <v>4139</v>
      </c>
      <c r="F1444" s="394" t="s">
        <v>7230</v>
      </c>
      <c r="G1444" s="394" t="s">
        <v>7233</v>
      </c>
      <c r="H1444" s="394" t="s">
        <v>7232</v>
      </c>
      <c r="I1444" s="467">
        <v>1.4</v>
      </c>
      <c r="J1444" s="471">
        <v>1.99</v>
      </c>
      <c r="K1444" s="469">
        <v>1</v>
      </c>
      <c r="L1444" s="384">
        <v>6</v>
      </c>
      <c r="M1444" s="385" t="s">
        <v>9665</v>
      </c>
      <c r="N1444" s="382" t="s">
        <v>9789</v>
      </c>
      <c r="O1444" s="383">
        <v>1.4</v>
      </c>
      <c r="P1444" s="387"/>
      <c r="Q1444" s="387"/>
      <c r="R1444" s="387"/>
      <c r="S1444" s="387"/>
      <c r="T1444" s="387"/>
      <c r="U1444" s="387"/>
      <c r="V1444" s="387"/>
      <c r="W1444" s="387"/>
      <c r="X1444" s="387"/>
      <c r="Y1444" s="387"/>
      <c r="Z1444" s="387"/>
      <c r="AA1444" s="387"/>
      <c r="AB1444" s="387"/>
      <c r="AC1444" s="387"/>
      <c r="AD1444" s="387"/>
    </row>
    <row r="1445" spans="1:30" ht="16.2" thickBot="1" x14ac:dyDescent="0.35">
      <c r="A1445" s="351" t="s">
        <v>9416</v>
      </c>
      <c r="B1445" s="400" t="s">
        <v>6093</v>
      </c>
      <c r="C1445" s="365" t="s">
        <v>6131</v>
      </c>
      <c r="D1445" s="366" t="s">
        <v>6126</v>
      </c>
      <c r="E1445" s="394" t="s">
        <v>4139</v>
      </c>
      <c r="F1445" s="394" t="s">
        <v>7230</v>
      </c>
      <c r="G1445" s="394" t="s">
        <v>7233</v>
      </c>
      <c r="H1445" s="394" t="s">
        <v>7232</v>
      </c>
      <c r="I1445" s="466">
        <v>300</v>
      </c>
      <c r="J1445" s="471">
        <v>0.49</v>
      </c>
      <c r="K1445" s="469">
        <v>2</v>
      </c>
      <c r="L1445" s="384">
        <v>6</v>
      </c>
      <c r="M1445" s="385" t="s">
        <v>9417</v>
      </c>
      <c r="N1445" s="382" t="s">
        <v>9790</v>
      </c>
      <c r="O1445" s="386">
        <v>600</v>
      </c>
      <c r="P1445" s="387"/>
      <c r="Q1445" s="387"/>
      <c r="R1445" s="387"/>
      <c r="S1445" s="387"/>
      <c r="T1445" s="387"/>
      <c r="U1445" s="387"/>
      <c r="V1445" s="387"/>
      <c r="W1445" s="387"/>
      <c r="X1445" s="387"/>
      <c r="Y1445" s="387"/>
      <c r="Z1445" s="387"/>
      <c r="AA1445" s="387"/>
      <c r="AB1445" s="387"/>
      <c r="AC1445" s="387"/>
      <c r="AD1445" s="387"/>
    </row>
    <row r="1446" spans="1:30" ht="16.2" thickBot="1" x14ac:dyDescent="0.35">
      <c r="A1446" s="351" t="s">
        <v>9418</v>
      </c>
      <c r="B1446" s="400" t="s">
        <v>6093</v>
      </c>
      <c r="C1446" s="365" t="s">
        <v>6131</v>
      </c>
      <c r="D1446" s="366" t="s">
        <v>6126</v>
      </c>
      <c r="E1446" s="394" t="s">
        <v>4139</v>
      </c>
      <c r="F1446" s="394" t="s">
        <v>7230</v>
      </c>
      <c r="G1446" s="394" t="s">
        <v>7233</v>
      </c>
      <c r="H1446" s="394" t="s">
        <v>7232</v>
      </c>
      <c r="I1446" s="466">
        <v>300</v>
      </c>
      <c r="J1446" s="471">
        <v>0.49</v>
      </c>
      <c r="K1446" s="469">
        <v>2</v>
      </c>
      <c r="L1446" s="384">
        <v>6</v>
      </c>
      <c r="M1446" s="385" t="s">
        <v>9419</v>
      </c>
      <c r="N1446" s="382" t="s">
        <v>9790</v>
      </c>
      <c r="O1446" s="386">
        <v>600</v>
      </c>
      <c r="P1446" s="387"/>
      <c r="Q1446" s="387"/>
      <c r="R1446" s="387"/>
      <c r="S1446" s="387"/>
      <c r="T1446" s="387"/>
      <c r="U1446" s="387"/>
      <c r="V1446" s="387"/>
      <c r="W1446" s="387"/>
      <c r="X1446" s="387"/>
      <c r="Y1446" s="387"/>
      <c r="Z1446" s="387"/>
      <c r="AA1446" s="387"/>
      <c r="AB1446" s="387"/>
      <c r="AC1446" s="387"/>
      <c r="AD1446" s="387"/>
    </row>
    <row r="1447" spans="1:30" ht="16.2" thickBot="1" x14ac:dyDescent="0.35">
      <c r="A1447" s="351" t="s">
        <v>9420</v>
      </c>
      <c r="B1447" s="420" t="s">
        <v>6089</v>
      </c>
      <c r="C1447" s="365" t="s">
        <v>6131</v>
      </c>
      <c r="D1447" s="366" t="s">
        <v>6126</v>
      </c>
      <c r="E1447" s="394" t="s">
        <v>4139</v>
      </c>
      <c r="F1447" s="394" t="s">
        <v>7230</v>
      </c>
      <c r="G1447" s="394" t="s">
        <v>7239</v>
      </c>
      <c r="H1447" s="394" t="s">
        <v>7232</v>
      </c>
      <c r="I1447" s="466">
        <v>300</v>
      </c>
      <c r="J1447" s="471">
        <v>0.49</v>
      </c>
      <c r="K1447" s="469">
        <v>1</v>
      </c>
      <c r="L1447" s="384">
        <v>6</v>
      </c>
      <c r="M1447" s="385" t="s">
        <v>9421</v>
      </c>
      <c r="N1447" s="382" t="s">
        <v>9783</v>
      </c>
      <c r="O1447" s="386">
        <v>300</v>
      </c>
      <c r="P1447" s="387"/>
      <c r="Q1447" s="387"/>
      <c r="R1447" s="387"/>
      <c r="S1447" s="387"/>
      <c r="T1447" s="387"/>
      <c r="U1447" s="387"/>
      <c r="V1447" s="387"/>
      <c r="W1447" s="387"/>
      <c r="X1447" s="387"/>
      <c r="Y1447" s="387"/>
      <c r="Z1447" s="387"/>
      <c r="AA1447" s="387"/>
      <c r="AB1447" s="387"/>
      <c r="AC1447" s="387"/>
      <c r="AD1447" s="387"/>
    </row>
    <row r="1448" spans="1:30" ht="16.2" thickBot="1" x14ac:dyDescent="0.35">
      <c r="A1448" s="351" t="s">
        <v>2831</v>
      </c>
      <c r="B1448" s="401" t="s">
        <v>5944</v>
      </c>
      <c r="C1448" s="365" t="s">
        <v>6131</v>
      </c>
      <c r="D1448" s="366" t="s">
        <v>6126</v>
      </c>
      <c r="E1448" s="394" t="s">
        <v>4139</v>
      </c>
      <c r="F1448" s="394" t="s">
        <v>7230</v>
      </c>
      <c r="G1448" s="394" t="s">
        <v>7233</v>
      </c>
      <c r="H1448" s="394" t="s">
        <v>7232</v>
      </c>
      <c r="I1448" s="466">
        <v>300</v>
      </c>
      <c r="J1448" s="471">
        <v>0.49</v>
      </c>
      <c r="K1448" s="469">
        <v>3</v>
      </c>
      <c r="L1448" s="384">
        <v>6</v>
      </c>
      <c r="M1448" s="385" t="s">
        <v>2830</v>
      </c>
      <c r="N1448" s="382" t="s">
        <v>9784</v>
      </c>
      <c r="O1448" s="386">
        <v>900</v>
      </c>
      <c r="P1448" s="387"/>
      <c r="Q1448" s="387"/>
      <c r="R1448" s="387"/>
      <c r="S1448" s="387"/>
      <c r="T1448" s="387"/>
      <c r="U1448" s="387"/>
      <c r="V1448" s="387"/>
      <c r="W1448" s="387"/>
      <c r="X1448" s="387"/>
      <c r="Y1448" s="387"/>
      <c r="Z1448" s="387"/>
      <c r="AA1448" s="387"/>
      <c r="AB1448" s="387"/>
      <c r="AC1448" s="387"/>
      <c r="AD1448" s="387"/>
    </row>
    <row r="1449" spans="1:30" ht="16.2" thickBot="1" x14ac:dyDescent="0.35">
      <c r="A1449" s="351" t="s">
        <v>3744</v>
      </c>
      <c r="B1449" s="403" t="s">
        <v>6877</v>
      </c>
      <c r="C1449" s="365" t="s">
        <v>6131</v>
      </c>
      <c r="D1449" s="345" t="s">
        <v>6128</v>
      </c>
      <c r="E1449" s="394" t="s">
        <v>4139</v>
      </c>
      <c r="F1449" s="394" t="s">
        <v>7230</v>
      </c>
      <c r="G1449" s="394" t="s">
        <v>7233</v>
      </c>
      <c r="H1449" s="394" t="s">
        <v>7232</v>
      </c>
      <c r="I1449" s="466">
        <v>700</v>
      </c>
      <c r="J1449" s="471">
        <v>0.99</v>
      </c>
      <c r="K1449" s="469">
        <v>1</v>
      </c>
      <c r="L1449" s="384">
        <v>6</v>
      </c>
      <c r="M1449" s="385" t="s">
        <v>9422</v>
      </c>
      <c r="N1449" s="382" t="s">
        <v>9798</v>
      </c>
      <c r="O1449" s="386">
        <v>700</v>
      </c>
      <c r="P1449" s="387"/>
      <c r="Q1449" s="387"/>
      <c r="R1449" s="387"/>
      <c r="S1449" s="387"/>
      <c r="T1449" s="387"/>
      <c r="U1449" s="387"/>
      <c r="V1449" s="387"/>
      <c r="W1449" s="387"/>
      <c r="X1449" s="387"/>
      <c r="Y1449" s="387"/>
      <c r="Z1449" s="387"/>
      <c r="AA1449" s="387"/>
      <c r="AB1449" s="387"/>
      <c r="AC1449" s="387"/>
      <c r="AD1449" s="387"/>
    </row>
    <row r="1450" spans="1:30" ht="16.2" thickBot="1" x14ac:dyDescent="0.35">
      <c r="A1450" s="351" t="s">
        <v>3744</v>
      </c>
      <c r="B1450" s="403" t="s">
        <v>6877</v>
      </c>
      <c r="C1450" s="365" t="s">
        <v>6131</v>
      </c>
      <c r="D1450" s="345" t="s">
        <v>6128</v>
      </c>
      <c r="E1450" s="394" t="s">
        <v>4139</v>
      </c>
      <c r="F1450" s="394" t="s">
        <v>7230</v>
      </c>
      <c r="G1450" s="394" t="s">
        <v>7234</v>
      </c>
      <c r="H1450" s="394" t="s">
        <v>7232</v>
      </c>
      <c r="I1450" s="466">
        <v>700</v>
      </c>
      <c r="J1450" s="471">
        <v>0.99</v>
      </c>
      <c r="K1450" s="469">
        <v>1</v>
      </c>
      <c r="L1450" s="384">
        <v>6</v>
      </c>
      <c r="M1450" s="385" t="s">
        <v>9422</v>
      </c>
      <c r="N1450" s="382" t="s">
        <v>9798</v>
      </c>
      <c r="O1450" s="386">
        <v>700</v>
      </c>
      <c r="P1450" s="387"/>
      <c r="Q1450" s="387"/>
      <c r="R1450" s="387"/>
      <c r="S1450" s="387"/>
      <c r="T1450" s="387"/>
      <c r="U1450" s="387"/>
      <c r="V1450" s="387"/>
      <c r="W1450" s="387"/>
      <c r="X1450" s="387"/>
      <c r="Y1450" s="387"/>
      <c r="Z1450" s="387"/>
      <c r="AA1450" s="387"/>
      <c r="AB1450" s="387"/>
      <c r="AC1450" s="387"/>
      <c r="AD1450" s="387"/>
    </row>
    <row r="1451" spans="1:30" ht="16.2" thickBot="1" x14ac:dyDescent="0.35">
      <c r="A1451" s="351" t="s">
        <v>9423</v>
      </c>
      <c r="B1451" s="415" t="s">
        <v>6886</v>
      </c>
      <c r="C1451" s="365" t="s">
        <v>6131</v>
      </c>
      <c r="D1451" s="366" t="s">
        <v>6126</v>
      </c>
      <c r="E1451" s="394" t="s">
        <v>4139</v>
      </c>
      <c r="F1451" s="394" t="s">
        <v>7230</v>
      </c>
      <c r="G1451" s="394" t="s">
        <v>7234</v>
      </c>
      <c r="H1451" s="394" t="s">
        <v>7232</v>
      </c>
      <c r="I1451" s="466">
        <v>300</v>
      </c>
      <c r="J1451" s="471">
        <v>0.49</v>
      </c>
      <c r="K1451" s="469">
        <v>1</v>
      </c>
      <c r="L1451" s="384">
        <v>6</v>
      </c>
      <c r="M1451" s="385" t="s">
        <v>9424</v>
      </c>
      <c r="N1451" s="382" t="s">
        <v>9783</v>
      </c>
      <c r="O1451" s="386">
        <v>300</v>
      </c>
      <c r="P1451" s="387"/>
      <c r="Q1451" s="387"/>
      <c r="R1451" s="387"/>
      <c r="S1451" s="387"/>
      <c r="T1451" s="387"/>
      <c r="U1451" s="387"/>
      <c r="V1451" s="387"/>
      <c r="W1451" s="387"/>
      <c r="X1451" s="387"/>
      <c r="Y1451" s="387"/>
      <c r="Z1451" s="387"/>
      <c r="AA1451" s="387"/>
      <c r="AB1451" s="387"/>
      <c r="AC1451" s="387"/>
      <c r="AD1451" s="387"/>
    </row>
    <row r="1452" spans="1:30" ht="16.2" thickBot="1" x14ac:dyDescent="0.35">
      <c r="A1452" s="351" t="s">
        <v>9425</v>
      </c>
      <c r="B1452" s="404" t="s">
        <v>6073</v>
      </c>
      <c r="C1452" s="365" t="s">
        <v>6131</v>
      </c>
      <c r="D1452" s="366" t="s">
        <v>6126</v>
      </c>
      <c r="E1452" s="394" t="s">
        <v>4139</v>
      </c>
      <c r="F1452" s="394" t="s">
        <v>7230</v>
      </c>
      <c r="G1452" s="394" t="s">
        <v>7234</v>
      </c>
      <c r="H1452" s="394" t="s">
        <v>7232</v>
      </c>
      <c r="I1452" s="466">
        <v>300</v>
      </c>
      <c r="J1452" s="471">
        <v>0.49</v>
      </c>
      <c r="K1452" s="469">
        <v>1</v>
      </c>
      <c r="L1452" s="384">
        <v>6</v>
      </c>
      <c r="M1452" s="385" t="s">
        <v>9426</v>
      </c>
      <c r="N1452" s="382" t="s">
        <v>9783</v>
      </c>
      <c r="O1452" s="386">
        <v>300</v>
      </c>
      <c r="P1452" s="387"/>
      <c r="Q1452" s="387"/>
      <c r="R1452" s="387"/>
      <c r="S1452" s="387"/>
      <c r="T1452" s="387"/>
      <c r="U1452" s="387"/>
      <c r="V1452" s="387"/>
      <c r="W1452" s="387"/>
      <c r="X1452" s="387"/>
      <c r="Y1452" s="387"/>
      <c r="Z1452" s="387"/>
      <c r="AA1452" s="387"/>
      <c r="AB1452" s="387"/>
      <c r="AC1452" s="387"/>
      <c r="AD1452" s="387"/>
    </row>
    <row r="1453" spans="1:30" ht="16.2" thickBot="1" x14ac:dyDescent="0.35">
      <c r="A1453" s="351" t="s">
        <v>9427</v>
      </c>
      <c r="B1453" s="396" t="s">
        <v>6110</v>
      </c>
      <c r="C1453" s="365" t="s">
        <v>6131</v>
      </c>
      <c r="D1453" s="366" t="s">
        <v>6126</v>
      </c>
      <c r="E1453" s="394" t="s">
        <v>4139</v>
      </c>
      <c r="F1453" s="394" t="s">
        <v>7230</v>
      </c>
      <c r="G1453" s="394" t="s">
        <v>7234</v>
      </c>
      <c r="H1453" s="394" t="s">
        <v>7232</v>
      </c>
      <c r="I1453" s="466">
        <v>500</v>
      </c>
      <c r="J1453" s="471">
        <v>0.75</v>
      </c>
      <c r="K1453" s="469">
        <v>1</v>
      </c>
      <c r="L1453" s="384">
        <v>6</v>
      </c>
      <c r="M1453" s="385" t="s">
        <v>9428</v>
      </c>
      <c r="N1453" s="382" t="s">
        <v>9800</v>
      </c>
      <c r="O1453" s="386">
        <v>500</v>
      </c>
      <c r="P1453" s="387"/>
      <c r="Q1453" s="387"/>
      <c r="R1453" s="387"/>
      <c r="S1453" s="387"/>
      <c r="T1453" s="387"/>
      <c r="U1453" s="387"/>
      <c r="V1453" s="387"/>
      <c r="W1453" s="387"/>
      <c r="X1453" s="387"/>
      <c r="Y1453" s="387"/>
      <c r="Z1453" s="387"/>
      <c r="AA1453" s="387"/>
      <c r="AB1453" s="387"/>
      <c r="AC1453" s="387"/>
      <c r="AD1453" s="387"/>
    </row>
    <row r="1454" spans="1:30" ht="16.2" thickBot="1" x14ac:dyDescent="0.35">
      <c r="A1454" s="351" t="s">
        <v>9429</v>
      </c>
      <c r="B1454" s="437" t="s">
        <v>6870</v>
      </c>
      <c r="C1454" s="365" t="s">
        <v>6131</v>
      </c>
      <c r="D1454" s="366" t="s">
        <v>6126</v>
      </c>
      <c r="E1454" s="394" t="s">
        <v>4139</v>
      </c>
      <c r="F1454" s="394" t="s">
        <v>7230</v>
      </c>
      <c r="G1454" s="394" t="s">
        <v>7233</v>
      </c>
      <c r="H1454" s="394" t="s">
        <v>7232</v>
      </c>
      <c r="I1454" s="466">
        <v>300</v>
      </c>
      <c r="J1454" s="471">
        <v>0.49</v>
      </c>
      <c r="K1454" s="469">
        <v>1</v>
      </c>
      <c r="L1454" s="384">
        <v>6</v>
      </c>
      <c r="M1454" s="385" t="s">
        <v>9430</v>
      </c>
      <c r="N1454" s="382" t="s">
        <v>9783</v>
      </c>
      <c r="O1454" s="386">
        <v>300</v>
      </c>
      <c r="P1454" s="387"/>
      <c r="Q1454" s="387"/>
      <c r="R1454" s="387"/>
      <c r="S1454" s="387"/>
      <c r="T1454" s="387"/>
      <c r="U1454" s="387"/>
      <c r="V1454" s="387"/>
      <c r="W1454" s="387"/>
      <c r="X1454" s="387"/>
      <c r="Y1454" s="387"/>
      <c r="Z1454" s="387"/>
      <c r="AA1454" s="387"/>
      <c r="AB1454" s="387"/>
      <c r="AC1454" s="387"/>
      <c r="AD1454" s="387"/>
    </row>
    <row r="1455" spans="1:30" ht="16.2" thickBot="1" x14ac:dyDescent="0.35">
      <c r="A1455" s="351" t="s">
        <v>9433</v>
      </c>
      <c r="B1455" s="458" t="s">
        <v>9334</v>
      </c>
      <c r="C1455" s="365" t="s">
        <v>6131</v>
      </c>
      <c r="D1455" s="366" t="s">
        <v>6126</v>
      </c>
      <c r="E1455" s="394" t="s">
        <v>4139</v>
      </c>
      <c r="F1455" s="394" t="s">
        <v>7230</v>
      </c>
      <c r="G1455" s="394" t="s">
        <v>7234</v>
      </c>
      <c r="H1455" s="394" t="s">
        <v>7232</v>
      </c>
      <c r="I1455" s="466">
        <v>300</v>
      </c>
      <c r="J1455" s="471">
        <v>0.49</v>
      </c>
      <c r="K1455" s="469">
        <v>1</v>
      </c>
      <c r="L1455" s="384">
        <v>7</v>
      </c>
      <c r="M1455" s="385" t="s">
        <v>9434</v>
      </c>
      <c r="N1455" s="382" t="s">
        <v>9783</v>
      </c>
      <c r="O1455" s="386">
        <v>300</v>
      </c>
      <c r="P1455" s="387"/>
      <c r="Q1455" s="387"/>
      <c r="R1455" s="387"/>
      <c r="S1455" s="387"/>
      <c r="T1455" s="387"/>
      <c r="U1455" s="387"/>
      <c r="V1455" s="387"/>
      <c r="W1455" s="387"/>
      <c r="X1455" s="387"/>
      <c r="Y1455" s="387"/>
      <c r="Z1455" s="387"/>
      <c r="AA1455" s="387"/>
      <c r="AB1455" s="387"/>
      <c r="AC1455" s="387"/>
      <c r="AD1455" s="387"/>
    </row>
    <row r="1456" spans="1:30" ht="16.2" thickBot="1" x14ac:dyDescent="0.35">
      <c r="A1456" s="351" t="s">
        <v>9435</v>
      </c>
      <c r="B1456" s="419" t="s">
        <v>6075</v>
      </c>
      <c r="C1456" s="365" t="s">
        <v>6131</v>
      </c>
      <c r="D1456" s="345" t="s">
        <v>6128</v>
      </c>
      <c r="E1456" s="394" t="s">
        <v>4139</v>
      </c>
      <c r="F1456" s="394" t="s">
        <v>7230</v>
      </c>
      <c r="G1456" s="394" t="s">
        <v>7233</v>
      </c>
      <c r="H1456" s="394" t="s">
        <v>7232</v>
      </c>
      <c r="I1456" s="466">
        <v>700</v>
      </c>
      <c r="J1456" s="471">
        <v>0.99</v>
      </c>
      <c r="K1456" s="469">
        <v>1</v>
      </c>
      <c r="L1456" s="384">
        <v>7</v>
      </c>
      <c r="M1456" s="385" t="s">
        <v>9436</v>
      </c>
      <c r="N1456" s="382" t="s">
        <v>9798</v>
      </c>
      <c r="O1456" s="386">
        <v>700</v>
      </c>
      <c r="P1456" s="387"/>
      <c r="Q1456" s="387"/>
      <c r="R1456" s="387"/>
      <c r="S1456" s="387"/>
      <c r="T1456" s="387"/>
      <c r="U1456" s="387"/>
      <c r="V1456" s="387"/>
      <c r="W1456" s="387"/>
      <c r="X1456" s="387"/>
      <c r="Y1456" s="387"/>
      <c r="Z1456" s="387"/>
      <c r="AA1456" s="387"/>
      <c r="AB1456" s="387"/>
      <c r="AC1456" s="387"/>
      <c r="AD1456" s="387"/>
    </row>
    <row r="1457" spans="1:30" ht="16.2" thickBot="1" x14ac:dyDescent="0.35">
      <c r="A1457" s="351" t="s">
        <v>9437</v>
      </c>
      <c r="B1457" s="419" t="s">
        <v>6075</v>
      </c>
      <c r="C1457" s="365" t="s">
        <v>6131</v>
      </c>
      <c r="D1457" s="366" t="s">
        <v>6126</v>
      </c>
      <c r="E1457" s="394" t="s">
        <v>4139</v>
      </c>
      <c r="F1457" s="394" t="s">
        <v>7230</v>
      </c>
      <c r="G1457" s="394" t="s">
        <v>7233</v>
      </c>
      <c r="H1457" s="394" t="s">
        <v>7232</v>
      </c>
      <c r="I1457" s="466">
        <v>300</v>
      </c>
      <c r="J1457" s="471">
        <v>0.49</v>
      </c>
      <c r="K1457" s="469">
        <v>1</v>
      </c>
      <c r="L1457" s="384">
        <v>7</v>
      </c>
      <c r="M1457" s="385" t="s">
        <v>9438</v>
      </c>
      <c r="N1457" s="382" t="s">
        <v>9783</v>
      </c>
      <c r="O1457" s="386">
        <v>300</v>
      </c>
      <c r="P1457" s="387"/>
      <c r="Q1457" s="387"/>
      <c r="R1457" s="387"/>
      <c r="S1457" s="387"/>
      <c r="T1457" s="387"/>
      <c r="U1457" s="387"/>
      <c r="V1457" s="387"/>
      <c r="W1457" s="387"/>
      <c r="X1457" s="387"/>
      <c r="Y1457" s="387"/>
      <c r="Z1457" s="387"/>
      <c r="AA1457" s="387"/>
      <c r="AB1457" s="387"/>
      <c r="AC1457" s="387"/>
      <c r="AD1457" s="387"/>
    </row>
    <row r="1458" spans="1:30" ht="16.2" thickBot="1" x14ac:dyDescent="0.35">
      <c r="A1458" s="351" t="s">
        <v>9439</v>
      </c>
      <c r="B1458" s="407" t="s">
        <v>1101</v>
      </c>
      <c r="C1458" s="365" t="s">
        <v>6131</v>
      </c>
      <c r="D1458" s="366" t="s">
        <v>6126</v>
      </c>
      <c r="E1458" s="394" t="s">
        <v>4139</v>
      </c>
      <c r="F1458" s="394" t="s">
        <v>7230</v>
      </c>
      <c r="G1458" s="394" t="s">
        <v>7234</v>
      </c>
      <c r="H1458" s="394" t="s">
        <v>7232</v>
      </c>
      <c r="I1458" s="466">
        <v>300</v>
      </c>
      <c r="J1458" s="471">
        <v>0.49</v>
      </c>
      <c r="K1458" s="469">
        <v>3</v>
      </c>
      <c r="L1458" s="384">
        <v>7</v>
      </c>
      <c r="M1458" s="385" t="s">
        <v>9440</v>
      </c>
      <c r="N1458" s="382" t="s">
        <v>9784</v>
      </c>
      <c r="O1458" s="386">
        <v>900</v>
      </c>
      <c r="P1458" s="387"/>
      <c r="Q1458" s="387"/>
      <c r="R1458" s="387"/>
      <c r="S1458" s="387"/>
      <c r="T1458" s="387"/>
      <c r="U1458" s="387"/>
      <c r="V1458" s="387"/>
      <c r="W1458" s="387"/>
      <c r="X1458" s="387"/>
      <c r="Y1458" s="387"/>
      <c r="Z1458" s="387"/>
      <c r="AA1458" s="387"/>
      <c r="AB1458" s="387"/>
      <c r="AC1458" s="387"/>
      <c r="AD1458" s="387"/>
    </row>
    <row r="1459" spans="1:30" ht="16.2" thickBot="1" x14ac:dyDescent="0.35">
      <c r="A1459" s="351" t="s">
        <v>9441</v>
      </c>
      <c r="B1459" s="431" t="s">
        <v>6069</v>
      </c>
      <c r="C1459" s="365" t="s">
        <v>6131</v>
      </c>
      <c r="D1459" s="366" t="s">
        <v>6126</v>
      </c>
      <c r="E1459" s="394" t="s">
        <v>4139</v>
      </c>
      <c r="F1459" s="394" t="s">
        <v>7230</v>
      </c>
      <c r="G1459" s="394" t="s">
        <v>7234</v>
      </c>
      <c r="H1459" s="394" t="s">
        <v>7232</v>
      </c>
      <c r="I1459" s="466">
        <v>300</v>
      </c>
      <c r="J1459" s="471">
        <v>0.49</v>
      </c>
      <c r="K1459" s="469">
        <v>1</v>
      </c>
      <c r="L1459" s="384">
        <v>7</v>
      </c>
      <c r="M1459" s="385" t="s">
        <v>9442</v>
      </c>
      <c r="N1459" s="382" t="s">
        <v>9783</v>
      </c>
      <c r="O1459" s="386">
        <v>300</v>
      </c>
      <c r="P1459" s="387"/>
      <c r="Q1459" s="387"/>
      <c r="R1459" s="387"/>
      <c r="S1459" s="387"/>
      <c r="T1459" s="387"/>
      <c r="U1459" s="387"/>
      <c r="V1459" s="387"/>
      <c r="W1459" s="387"/>
      <c r="X1459" s="387"/>
      <c r="Y1459" s="387"/>
      <c r="Z1459" s="387"/>
      <c r="AA1459" s="387"/>
      <c r="AB1459" s="387"/>
      <c r="AC1459" s="387"/>
      <c r="AD1459" s="387"/>
    </row>
    <row r="1460" spans="1:30" ht="16.2" thickBot="1" x14ac:dyDescent="0.35">
      <c r="A1460" s="351" t="s">
        <v>9443</v>
      </c>
      <c r="B1460" s="398" t="s">
        <v>6082</v>
      </c>
      <c r="C1460" s="365" t="s">
        <v>6131</v>
      </c>
      <c r="D1460" s="366" t="s">
        <v>6126</v>
      </c>
      <c r="E1460" s="394" t="s">
        <v>4139</v>
      </c>
      <c r="F1460" s="394" t="s">
        <v>7230</v>
      </c>
      <c r="G1460" s="394" t="s">
        <v>7233</v>
      </c>
      <c r="H1460" s="394" t="s">
        <v>7232</v>
      </c>
      <c r="I1460" s="466">
        <v>300</v>
      </c>
      <c r="J1460" s="471">
        <v>0.49</v>
      </c>
      <c r="K1460" s="469">
        <v>2</v>
      </c>
      <c r="L1460" s="384">
        <v>7</v>
      </c>
      <c r="M1460" s="385" t="s">
        <v>9444</v>
      </c>
      <c r="N1460" s="382" t="s">
        <v>9790</v>
      </c>
      <c r="O1460" s="386">
        <v>600</v>
      </c>
      <c r="P1460" s="387"/>
      <c r="Q1460" s="387"/>
      <c r="R1460" s="387"/>
      <c r="S1460" s="387"/>
      <c r="T1460" s="387"/>
      <c r="U1460" s="387"/>
      <c r="V1460" s="387"/>
      <c r="W1460" s="387"/>
      <c r="X1460" s="387"/>
      <c r="Y1460" s="387"/>
      <c r="Z1460" s="387"/>
      <c r="AA1460" s="387"/>
      <c r="AB1460" s="387"/>
      <c r="AC1460" s="387"/>
      <c r="AD1460" s="387"/>
    </row>
    <row r="1461" spans="1:30" ht="16.2" thickBot="1" x14ac:dyDescent="0.35">
      <c r="A1461" s="351" t="s">
        <v>9445</v>
      </c>
      <c r="B1461" s="428" t="s">
        <v>6891</v>
      </c>
      <c r="C1461" s="365" t="s">
        <v>6131</v>
      </c>
      <c r="D1461" s="366" t="s">
        <v>6126</v>
      </c>
      <c r="E1461" s="394" t="s">
        <v>4139</v>
      </c>
      <c r="F1461" s="394" t="s">
        <v>7230</v>
      </c>
      <c r="G1461" s="394" t="s">
        <v>7233</v>
      </c>
      <c r="H1461" s="394" t="s">
        <v>7232</v>
      </c>
      <c r="I1461" s="466">
        <v>300</v>
      </c>
      <c r="J1461" s="471">
        <v>0.49</v>
      </c>
      <c r="K1461" s="469">
        <v>4</v>
      </c>
      <c r="L1461" s="384">
        <v>7</v>
      </c>
      <c r="M1461" s="385" t="s">
        <v>9446</v>
      </c>
      <c r="N1461" s="382" t="s">
        <v>9787</v>
      </c>
      <c r="O1461" s="383">
        <v>1.2</v>
      </c>
      <c r="P1461" s="387"/>
      <c r="Q1461" s="387"/>
      <c r="R1461" s="387"/>
      <c r="S1461" s="387"/>
      <c r="T1461" s="387"/>
      <c r="U1461" s="387"/>
      <c r="V1461" s="387"/>
      <c r="W1461" s="387"/>
      <c r="X1461" s="387"/>
      <c r="Y1461" s="387"/>
      <c r="Z1461" s="387"/>
      <c r="AA1461" s="387"/>
      <c r="AB1461" s="387"/>
      <c r="AC1461" s="387"/>
      <c r="AD1461" s="387"/>
    </row>
    <row r="1462" spans="1:30" ht="16.2" thickBot="1" x14ac:dyDescent="0.35">
      <c r="A1462" s="351" t="s">
        <v>9449</v>
      </c>
      <c r="B1462" s="414" t="s">
        <v>1119</v>
      </c>
      <c r="C1462" s="365" t="s">
        <v>6131</v>
      </c>
      <c r="D1462" s="366" t="s">
        <v>6126</v>
      </c>
      <c r="E1462" s="394" t="s">
        <v>4139</v>
      </c>
      <c r="F1462" s="394" t="s">
        <v>7230</v>
      </c>
      <c r="G1462" s="394" t="s">
        <v>7233</v>
      </c>
      <c r="H1462" s="394" t="s">
        <v>7232</v>
      </c>
      <c r="I1462" s="466">
        <v>700</v>
      </c>
      <c r="J1462" s="471">
        <v>0.99</v>
      </c>
      <c r="K1462" s="469">
        <v>3</v>
      </c>
      <c r="L1462" s="384">
        <v>7</v>
      </c>
      <c r="M1462" s="385" t="s">
        <v>9450</v>
      </c>
      <c r="N1462" s="382" t="s">
        <v>9786</v>
      </c>
      <c r="O1462" s="383">
        <v>2.1</v>
      </c>
      <c r="P1462" s="387"/>
      <c r="Q1462" s="387"/>
      <c r="R1462" s="387"/>
      <c r="S1462" s="387"/>
      <c r="T1462" s="387"/>
      <c r="U1462" s="387"/>
      <c r="V1462" s="387"/>
      <c r="W1462" s="387"/>
      <c r="X1462" s="387"/>
      <c r="Y1462" s="387"/>
      <c r="Z1462" s="387"/>
      <c r="AA1462" s="387"/>
      <c r="AB1462" s="387"/>
      <c r="AC1462" s="387"/>
      <c r="AD1462" s="387"/>
    </row>
    <row r="1463" spans="1:30" ht="16.2" thickBot="1" x14ac:dyDescent="0.35">
      <c r="A1463" s="351" t="s">
        <v>9449</v>
      </c>
      <c r="B1463" s="414" t="s">
        <v>1119</v>
      </c>
      <c r="C1463" s="365" t="s">
        <v>6131</v>
      </c>
      <c r="D1463" s="366" t="s">
        <v>6126</v>
      </c>
      <c r="E1463" s="394" t="s">
        <v>4139</v>
      </c>
      <c r="F1463" s="394" t="s">
        <v>7230</v>
      </c>
      <c r="G1463" s="394" t="s">
        <v>7239</v>
      </c>
      <c r="H1463" s="394" t="s">
        <v>7232</v>
      </c>
      <c r="I1463" s="466">
        <v>700</v>
      </c>
      <c r="J1463" s="471">
        <v>0.99</v>
      </c>
      <c r="K1463" s="469">
        <v>1</v>
      </c>
      <c r="L1463" s="384">
        <v>7</v>
      </c>
      <c r="M1463" s="385" t="s">
        <v>9450</v>
      </c>
      <c r="N1463" s="382" t="s">
        <v>9798</v>
      </c>
      <c r="O1463" s="386">
        <v>700</v>
      </c>
      <c r="P1463" s="387"/>
      <c r="Q1463" s="387"/>
      <c r="R1463" s="387"/>
      <c r="S1463" s="387"/>
      <c r="T1463" s="387"/>
      <c r="U1463" s="387"/>
      <c r="V1463" s="387"/>
      <c r="W1463" s="387"/>
      <c r="X1463" s="387"/>
      <c r="Y1463" s="387"/>
      <c r="Z1463" s="387"/>
      <c r="AA1463" s="387"/>
      <c r="AB1463" s="387"/>
      <c r="AC1463" s="387"/>
      <c r="AD1463" s="387"/>
    </row>
    <row r="1464" spans="1:30" ht="16.2" thickBot="1" x14ac:dyDescent="0.35">
      <c r="A1464" s="351" t="s">
        <v>9451</v>
      </c>
      <c r="B1464" s="396" t="s">
        <v>6058</v>
      </c>
      <c r="C1464" s="365" t="s">
        <v>6131</v>
      </c>
      <c r="D1464" s="366" t="s">
        <v>6126</v>
      </c>
      <c r="E1464" s="394" t="s">
        <v>4139</v>
      </c>
      <c r="F1464" s="394" t="s">
        <v>7230</v>
      </c>
      <c r="G1464" s="394" t="s">
        <v>7233</v>
      </c>
      <c r="H1464" s="394" t="s">
        <v>7232</v>
      </c>
      <c r="I1464" s="467">
        <v>1</v>
      </c>
      <c r="J1464" s="471">
        <v>1.49</v>
      </c>
      <c r="K1464" s="469">
        <v>2</v>
      </c>
      <c r="L1464" s="384">
        <v>7</v>
      </c>
      <c r="M1464" s="385" t="s">
        <v>9452</v>
      </c>
      <c r="N1464" s="382" t="s">
        <v>9803</v>
      </c>
      <c r="O1464" s="383">
        <v>2</v>
      </c>
      <c r="P1464" s="387"/>
      <c r="Q1464" s="387"/>
      <c r="R1464" s="387"/>
      <c r="S1464" s="387"/>
      <c r="T1464" s="387"/>
      <c r="U1464" s="387"/>
      <c r="V1464" s="387"/>
      <c r="W1464" s="387"/>
      <c r="X1464" s="387"/>
      <c r="Y1464" s="387"/>
      <c r="Z1464" s="387"/>
      <c r="AA1464" s="387"/>
      <c r="AB1464" s="387"/>
      <c r="AC1464" s="387"/>
      <c r="AD1464" s="387"/>
    </row>
    <row r="1465" spans="1:30" ht="16.2" thickBot="1" x14ac:dyDescent="0.35">
      <c r="A1465" s="351" t="s">
        <v>9451</v>
      </c>
      <c r="B1465" s="396" t="s">
        <v>6058</v>
      </c>
      <c r="C1465" s="365" t="s">
        <v>6131</v>
      </c>
      <c r="D1465" s="366" t="s">
        <v>6126</v>
      </c>
      <c r="E1465" s="394" t="s">
        <v>4139</v>
      </c>
      <c r="F1465" s="394" t="s">
        <v>7230</v>
      </c>
      <c r="G1465" s="394" t="s">
        <v>7234</v>
      </c>
      <c r="H1465" s="394" t="s">
        <v>7232</v>
      </c>
      <c r="I1465" s="467">
        <v>1</v>
      </c>
      <c r="J1465" s="471">
        <v>1.49</v>
      </c>
      <c r="K1465" s="469">
        <v>2</v>
      </c>
      <c r="L1465" s="384">
        <v>7</v>
      </c>
      <c r="M1465" s="385" t="s">
        <v>9666</v>
      </c>
      <c r="N1465" s="382" t="s">
        <v>9803</v>
      </c>
      <c r="O1465" s="383">
        <v>2</v>
      </c>
      <c r="P1465" s="387"/>
      <c r="Q1465" s="387"/>
      <c r="R1465" s="387"/>
      <c r="S1465" s="387"/>
      <c r="T1465" s="387"/>
      <c r="U1465" s="387"/>
      <c r="V1465" s="387"/>
      <c r="W1465" s="387"/>
      <c r="X1465" s="387"/>
      <c r="Y1465" s="387"/>
      <c r="Z1465" s="387"/>
      <c r="AA1465" s="387"/>
      <c r="AB1465" s="387"/>
      <c r="AC1465" s="387"/>
      <c r="AD1465" s="387"/>
    </row>
    <row r="1466" spans="1:30" ht="16.2" thickBot="1" x14ac:dyDescent="0.35">
      <c r="A1466" s="351" t="s">
        <v>9453</v>
      </c>
      <c r="B1466" s="408" t="s">
        <v>1134</v>
      </c>
      <c r="C1466" s="365" t="s">
        <v>6131</v>
      </c>
      <c r="D1466" s="366" t="s">
        <v>6126</v>
      </c>
      <c r="E1466" s="394" t="s">
        <v>4139</v>
      </c>
      <c r="F1466" s="394" t="s">
        <v>7230</v>
      </c>
      <c r="G1466" s="394" t="s">
        <v>7233</v>
      </c>
      <c r="H1466" s="394" t="s">
        <v>7232</v>
      </c>
      <c r="I1466" s="466">
        <v>300</v>
      </c>
      <c r="J1466" s="471">
        <v>0.49</v>
      </c>
      <c r="K1466" s="469">
        <v>4</v>
      </c>
      <c r="L1466" s="384">
        <v>7</v>
      </c>
      <c r="M1466" s="385" t="s">
        <v>9455</v>
      </c>
      <c r="N1466" s="382" t="s">
        <v>9787</v>
      </c>
      <c r="O1466" s="383">
        <v>1.2</v>
      </c>
      <c r="P1466" s="387"/>
      <c r="Q1466" s="387"/>
      <c r="R1466" s="387"/>
      <c r="S1466" s="387"/>
      <c r="T1466" s="387"/>
      <c r="U1466" s="387"/>
      <c r="V1466" s="387"/>
      <c r="W1466" s="387"/>
      <c r="X1466" s="387"/>
      <c r="Y1466" s="387"/>
      <c r="Z1466" s="387"/>
      <c r="AA1466" s="387"/>
      <c r="AB1466" s="387"/>
      <c r="AC1466" s="387"/>
      <c r="AD1466" s="387"/>
    </row>
    <row r="1467" spans="1:30" ht="16.2" thickBot="1" x14ac:dyDescent="0.35">
      <c r="A1467" s="351" t="s">
        <v>9453</v>
      </c>
      <c r="B1467" s="408" t="s">
        <v>1134</v>
      </c>
      <c r="C1467" s="365" t="s">
        <v>6131</v>
      </c>
      <c r="D1467" s="366" t="s">
        <v>6126</v>
      </c>
      <c r="E1467" s="394" t="s">
        <v>4139</v>
      </c>
      <c r="F1467" s="394" t="s">
        <v>7230</v>
      </c>
      <c r="G1467" s="394" t="s">
        <v>7234</v>
      </c>
      <c r="H1467" s="394" t="s">
        <v>7232</v>
      </c>
      <c r="I1467" s="466">
        <v>300</v>
      </c>
      <c r="J1467" s="471">
        <v>0.49</v>
      </c>
      <c r="K1467" s="469">
        <v>3</v>
      </c>
      <c r="L1467" s="384">
        <v>7</v>
      </c>
      <c r="M1467" s="385" t="s">
        <v>9667</v>
      </c>
      <c r="N1467" s="382" t="s">
        <v>9784</v>
      </c>
      <c r="O1467" s="386">
        <v>900</v>
      </c>
      <c r="P1467" s="387"/>
      <c r="Q1467" s="387"/>
      <c r="R1467" s="387"/>
      <c r="S1467" s="387"/>
      <c r="T1467" s="387"/>
      <c r="U1467" s="387"/>
      <c r="V1467" s="387"/>
      <c r="W1467" s="387"/>
      <c r="X1467" s="387"/>
      <c r="Y1467" s="387"/>
      <c r="Z1467" s="387"/>
      <c r="AA1467" s="387"/>
      <c r="AB1467" s="387"/>
      <c r="AC1467" s="387"/>
      <c r="AD1467" s="387"/>
    </row>
    <row r="1468" spans="1:30" ht="16.2" thickBot="1" x14ac:dyDescent="0.35">
      <c r="A1468" s="351" t="s">
        <v>9457</v>
      </c>
      <c r="B1468" s="400" t="s">
        <v>6093</v>
      </c>
      <c r="C1468" s="365" t="s">
        <v>6131</v>
      </c>
      <c r="D1468" s="366" t="s">
        <v>6126</v>
      </c>
      <c r="E1468" s="394" t="s">
        <v>4139</v>
      </c>
      <c r="F1468" s="394" t="s">
        <v>7230</v>
      </c>
      <c r="G1468" s="394" t="s">
        <v>7233</v>
      </c>
      <c r="H1468" s="394" t="s">
        <v>7232</v>
      </c>
      <c r="I1468" s="466">
        <v>300</v>
      </c>
      <c r="J1468" s="471">
        <v>0.49</v>
      </c>
      <c r="K1468" s="469">
        <v>1</v>
      </c>
      <c r="L1468" s="384">
        <v>7</v>
      </c>
      <c r="M1468" s="385" t="s">
        <v>9458</v>
      </c>
      <c r="N1468" s="382" t="s">
        <v>9783</v>
      </c>
      <c r="O1468" s="386">
        <v>300</v>
      </c>
      <c r="P1468" s="387"/>
      <c r="Q1468" s="387"/>
      <c r="R1468" s="387"/>
      <c r="S1468" s="387"/>
      <c r="T1468" s="387"/>
      <c r="U1468" s="387"/>
      <c r="V1468" s="387"/>
      <c r="W1468" s="387"/>
      <c r="X1468" s="387"/>
      <c r="Y1468" s="387"/>
      <c r="Z1468" s="387"/>
      <c r="AA1468" s="387"/>
      <c r="AB1468" s="387"/>
      <c r="AC1468" s="387"/>
      <c r="AD1468" s="387"/>
    </row>
    <row r="1469" spans="1:30" ht="16.2" thickBot="1" x14ac:dyDescent="0.35">
      <c r="A1469" s="351" t="s">
        <v>9459</v>
      </c>
      <c r="B1469" s="400" t="s">
        <v>6093</v>
      </c>
      <c r="C1469" s="365" t="s">
        <v>6131</v>
      </c>
      <c r="D1469" s="366" t="s">
        <v>6126</v>
      </c>
      <c r="E1469" s="394" t="s">
        <v>4139</v>
      </c>
      <c r="F1469" s="394" t="s">
        <v>7230</v>
      </c>
      <c r="G1469" s="394" t="s">
        <v>7233</v>
      </c>
      <c r="H1469" s="394" t="s">
        <v>7232</v>
      </c>
      <c r="I1469" s="466">
        <v>300</v>
      </c>
      <c r="J1469" s="471">
        <v>0.49</v>
      </c>
      <c r="K1469" s="469">
        <v>2</v>
      </c>
      <c r="L1469" s="384">
        <v>7</v>
      </c>
      <c r="M1469" s="385" t="s">
        <v>9460</v>
      </c>
      <c r="N1469" s="382" t="s">
        <v>9790</v>
      </c>
      <c r="O1469" s="386">
        <v>600</v>
      </c>
      <c r="P1469" s="387"/>
      <c r="Q1469" s="387"/>
      <c r="R1469" s="387"/>
      <c r="S1469" s="387"/>
      <c r="T1469" s="387"/>
      <c r="U1469" s="387"/>
      <c r="V1469" s="387"/>
      <c r="W1469" s="387"/>
      <c r="X1469" s="387"/>
      <c r="Y1469" s="387"/>
      <c r="Z1469" s="387"/>
      <c r="AA1469" s="387"/>
      <c r="AB1469" s="387"/>
      <c r="AC1469" s="387"/>
      <c r="AD1469" s="387"/>
    </row>
    <row r="1470" spans="1:30" ht="16.2" thickBot="1" x14ac:dyDescent="0.35">
      <c r="A1470" s="351" t="s">
        <v>9441</v>
      </c>
      <c r="B1470" s="400" t="s">
        <v>6093</v>
      </c>
      <c r="C1470" s="365" t="s">
        <v>6131</v>
      </c>
      <c r="D1470" s="366" t="s">
        <v>6126</v>
      </c>
      <c r="E1470" s="394" t="s">
        <v>4139</v>
      </c>
      <c r="F1470" s="394" t="s">
        <v>7230</v>
      </c>
      <c r="G1470" s="394" t="s">
        <v>7233</v>
      </c>
      <c r="H1470" s="394" t="s">
        <v>7232</v>
      </c>
      <c r="I1470" s="466">
        <v>300</v>
      </c>
      <c r="J1470" s="471">
        <v>0.49</v>
      </c>
      <c r="K1470" s="469">
        <v>2</v>
      </c>
      <c r="L1470" s="384">
        <v>7</v>
      </c>
      <c r="M1470" s="385" t="s">
        <v>9461</v>
      </c>
      <c r="N1470" s="382" t="s">
        <v>9790</v>
      </c>
      <c r="O1470" s="386">
        <v>600</v>
      </c>
      <c r="P1470" s="387"/>
      <c r="Q1470" s="387"/>
      <c r="R1470" s="387"/>
      <c r="S1470" s="387"/>
      <c r="T1470" s="387"/>
      <c r="U1470" s="387"/>
      <c r="V1470" s="387"/>
      <c r="W1470" s="387"/>
      <c r="X1470" s="387"/>
      <c r="Y1470" s="387"/>
      <c r="Z1470" s="387"/>
      <c r="AA1470" s="387"/>
      <c r="AB1470" s="387"/>
      <c r="AC1470" s="387"/>
      <c r="AD1470" s="387"/>
    </row>
    <row r="1471" spans="1:30" ht="16.2" thickBot="1" x14ac:dyDescent="0.35">
      <c r="A1471" s="351" t="s">
        <v>9462</v>
      </c>
      <c r="B1471" s="404" t="s">
        <v>6073</v>
      </c>
      <c r="C1471" s="365" t="s">
        <v>6131</v>
      </c>
      <c r="D1471" s="366" t="s">
        <v>6126</v>
      </c>
      <c r="E1471" s="394" t="s">
        <v>4139</v>
      </c>
      <c r="F1471" s="394" t="s">
        <v>7230</v>
      </c>
      <c r="G1471" s="394" t="s">
        <v>7233</v>
      </c>
      <c r="H1471" s="394" t="s">
        <v>7232</v>
      </c>
      <c r="I1471" s="466">
        <v>300</v>
      </c>
      <c r="J1471" s="471">
        <v>0.49</v>
      </c>
      <c r="K1471" s="469">
        <v>1</v>
      </c>
      <c r="L1471" s="384">
        <v>7</v>
      </c>
      <c r="M1471" s="385" t="s">
        <v>9463</v>
      </c>
      <c r="N1471" s="382" t="s">
        <v>9783</v>
      </c>
      <c r="O1471" s="386">
        <v>300</v>
      </c>
      <c r="P1471" s="387"/>
      <c r="Q1471" s="387"/>
      <c r="R1471" s="387"/>
      <c r="S1471" s="387"/>
      <c r="T1471" s="387"/>
      <c r="U1471" s="387"/>
      <c r="V1471" s="387"/>
      <c r="W1471" s="387"/>
      <c r="X1471" s="387"/>
      <c r="Y1471" s="387"/>
      <c r="Z1471" s="387"/>
      <c r="AA1471" s="387"/>
      <c r="AB1471" s="387"/>
      <c r="AC1471" s="387"/>
      <c r="AD1471" s="387"/>
    </row>
    <row r="1472" spans="1:30" ht="16.2" thickBot="1" x14ac:dyDescent="0.35">
      <c r="A1472" s="351" t="s">
        <v>9462</v>
      </c>
      <c r="B1472" s="404" t="s">
        <v>6073</v>
      </c>
      <c r="C1472" s="365" t="s">
        <v>6131</v>
      </c>
      <c r="D1472" s="366" t="s">
        <v>6126</v>
      </c>
      <c r="E1472" s="394" t="s">
        <v>4139</v>
      </c>
      <c r="F1472" s="394" t="s">
        <v>7230</v>
      </c>
      <c r="G1472" s="394" t="s">
        <v>7234</v>
      </c>
      <c r="H1472" s="394" t="s">
        <v>7232</v>
      </c>
      <c r="I1472" s="466">
        <v>300</v>
      </c>
      <c r="J1472" s="471">
        <v>0.49</v>
      </c>
      <c r="K1472" s="469">
        <v>4</v>
      </c>
      <c r="L1472" s="384">
        <v>7</v>
      </c>
      <c r="M1472" s="385" t="s">
        <v>9463</v>
      </c>
      <c r="N1472" s="382" t="s">
        <v>9787</v>
      </c>
      <c r="O1472" s="383">
        <v>1.2</v>
      </c>
      <c r="P1472" s="387"/>
      <c r="Q1472" s="387"/>
      <c r="R1472" s="387"/>
      <c r="S1472" s="387"/>
      <c r="T1472" s="387"/>
      <c r="U1472" s="387"/>
      <c r="V1472" s="387"/>
      <c r="W1472" s="387"/>
      <c r="X1472" s="387"/>
      <c r="Y1472" s="387"/>
      <c r="Z1472" s="387"/>
      <c r="AA1472" s="387"/>
      <c r="AB1472" s="387"/>
      <c r="AC1472" s="387"/>
      <c r="AD1472" s="387"/>
    </row>
    <row r="1473" spans="1:30" ht="16.2" thickBot="1" x14ac:dyDescent="0.35">
      <c r="A1473" s="351" t="s">
        <v>9668</v>
      </c>
      <c r="B1473" s="413" t="s">
        <v>7169</v>
      </c>
      <c r="C1473" s="365" t="s">
        <v>6131</v>
      </c>
      <c r="D1473" s="366" t="s">
        <v>6126</v>
      </c>
      <c r="E1473" s="394" t="s">
        <v>4139</v>
      </c>
      <c r="F1473" s="394" t="s">
        <v>7230</v>
      </c>
      <c r="G1473" s="394" t="s">
        <v>7233</v>
      </c>
      <c r="H1473" s="394" t="s">
        <v>7232</v>
      </c>
      <c r="I1473" s="466">
        <v>500</v>
      </c>
      <c r="J1473" s="471">
        <v>0.75</v>
      </c>
      <c r="K1473" s="469">
        <v>1</v>
      </c>
      <c r="L1473" s="384">
        <v>7</v>
      </c>
      <c r="M1473" s="385" t="s">
        <v>9669</v>
      </c>
      <c r="N1473" s="382" t="s">
        <v>9800</v>
      </c>
      <c r="O1473" s="386">
        <v>500</v>
      </c>
      <c r="P1473" s="387"/>
      <c r="Q1473" s="387"/>
      <c r="R1473" s="387"/>
      <c r="S1473" s="387"/>
      <c r="T1473" s="387"/>
      <c r="U1473" s="387"/>
      <c r="V1473" s="387"/>
      <c r="W1473" s="387"/>
      <c r="X1473" s="387"/>
      <c r="Y1473" s="387"/>
      <c r="Z1473" s="387"/>
      <c r="AA1473" s="387"/>
      <c r="AB1473" s="387"/>
      <c r="AC1473" s="387"/>
      <c r="AD1473" s="387"/>
    </row>
    <row r="1474" spans="1:30" ht="16.2" thickBot="1" x14ac:dyDescent="0.35">
      <c r="A1474" s="351" t="s">
        <v>2551</v>
      </c>
      <c r="B1474" s="458" t="s">
        <v>9334</v>
      </c>
      <c r="C1474" s="365" t="s">
        <v>6131</v>
      </c>
      <c r="D1474" s="366" t="s">
        <v>6126</v>
      </c>
      <c r="E1474" s="394" t="s">
        <v>4139</v>
      </c>
      <c r="F1474" s="394" t="s">
        <v>7230</v>
      </c>
      <c r="G1474" s="394" t="s">
        <v>7234</v>
      </c>
      <c r="H1474" s="394" t="s">
        <v>7232</v>
      </c>
      <c r="I1474" s="467">
        <v>2.1</v>
      </c>
      <c r="J1474" s="471">
        <v>2.4900000000000002</v>
      </c>
      <c r="K1474" s="469">
        <v>1</v>
      </c>
      <c r="L1474" s="384">
        <v>8</v>
      </c>
      <c r="M1474" s="385" t="s">
        <v>9464</v>
      </c>
      <c r="N1474" s="382" t="s">
        <v>9788</v>
      </c>
      <c r="O1474" s="383">
        <v>2.1</v>
      </c>
      <c r="P1474" s="387"/>
      <c r="Q1474" s="387"/>
      <c r="R1474" s="387"/>
      <c r="S1474" s="387"/>
      <c r="T1474" s="387"/>
      <c r="U1474" s="387"/>
      <c r="V1474" s="387"/>
      <c r="W1474" s="387"/>
      <c r="X1474" s="387"/>
      <c r="Y1474" s="387"/>
      <c r="Z1474" s="387"/>
      <c r="AA1474" s="387"/>
      <c r="AB1474" s="387"/>
      <c r="AC1474" s="387"/>
      <c r="AD1474" s="387"/>
    </row>
    <row r="1475" spans="1:30" ht="16.2" thickBot="1" x14ac:dyDescent="0.35">
      <c r="A1475" s="351" t="s">
        <v>9465</v>
      </c>
      <c r="B1475" s="407" t="s">
        <v>1101</v>
      </c>
      <c r="C1475" s="365" t="s">
        <v>6131</v>
      </c>
      <c r="D1475" s="366" t="s">
        <v>6126</v>
      </c>
      <c r="E1475" s="394" t="s">
        <v>4139</v>
      </c>
      <c r="F1475" s="394" t="s">
        <v>7230</v>
      </c>
      <c r="G1475" s="394" t="s">
        <v>7233</v>
      </c>
      <c r="H1475" s="394" t="s">
        <v>7232</v>
      </c>
      <c r="I1475" s="466">
        <v>300</v>
      </c>
      <c r="J1475" s="471">
        <v>0.49</v>
      </c>
      <c r="K1475" s="469">
        <v>1</v>
      </c>
      <c r="L1475" s="384">
        <v>8</v>
      </c>
      <c r="M1475" s="385" t="s">
        <v>9466</v>
      </c>
      <c r="N1475" s="382" t="s">
        <v>9783</v>
      </c>
      <c r="O1475" s="386">
        <v>300</v>
      </c>
      <c r="P1475" s="387"/>
      <c r="Q1475" s="387"/>
      <c r="R1475" s="387"/>
      <c r="S1475" s="387"/>
      <c r="T1475" s="387"/>
      <c r="U1475" s="387"/>
      <c r="V1475" s="387"/>
      <c r="W1475" s="387"/>
      <c r="X1475" s="387"/>
      <c r="Y1475" s="387"/>
      <c r="Z1475" s="387"/>
      <c r="AA1475" s="387"/>
      <c r="AB1475" s="387"/>
      <c r="AC1475" s="387"/>
      <c r="AD1475" s="387"/>
    </row>
    <row r="1476" spans="1:30" ht="16.2" thickBot="1" x14ac:dyDescent="0.35">
      <c r="A1476" s="351" t="s">
        <v>9465</v>
      </c>
      <c r="B1476" s="407" t="s">
        <v>1101</v>
      </c>
      <c r="C1476" s="365" t="s">
        <v>6131</v>
      </c>
      <c r="D1476" s="366" t="s">
        <v>6126</v>
      </c>
      <c r="E1476" s="394" t="s">
        <v>4139</v>
      </c>
      <c r="F1476" s="394" t="s">
        <v>7230</v>
      </c>
      <c r="G1476" s="394" t="s">
        <v>7234</v>
      </c>
      <c r="H1476" s="394" t="s">
        <v>7232</v>
      </c>
      <c r="I1476" s="466">
        <v>300</v>
      </c>
      <c r="J1476" s="471">
        <v>0.49</v>
      </c>
      <c r="K1476" s="469">
        <v>2</v>
      </c>
      <c r="L1476" s="384">
        <v>8</v>
      </c>
      <c r="M1476" s="385" t="s">
        <v>9466</v>
      </c>
      <c r="N1476" s="382" t="s">
        <v>9790</v>
      </c>
      <c r="O1476" s="386">
        <v>600</v>
      </c>
      <c r="P1476" s="387"/>
      <c r="Q1476" s="387"/>
      <c r="R1476" s="387"/>
      <c r="S1476" s="387"/>
      <c r="T1476" s="387"/>
      <c r="U1476" s="387"/>
      <c r="V1476" s="387"/>
      <c r="W1476" s="387"/>
      <c r="X1476" s="387"/>
      <c r="Y1476" s="387"/>
      <c r="Z1476" s="387"/>
      <c r="AA1476" s="387"/>
      <c r="AB1476" s="387"/>
      <c r="AC1476" s="387"/>
      <c r="AD1476" s="387"/>
    </row>
    <row r="1477" spans="1:30" ht="16.2" thickBot="1" x14ac:dyDescent="0.35">
      <c r="A1477" s="351" t="s">
        <v>9467</v>
      </c>
      <c r="B1477" s="425" t="s">
        <v>1108</v>
      </c>
      <c r="C1477" s="365" t="s">
        <v>6131</v>
      </c>
      <c r="D1477" s="366" t="s">
        <v>6126</v>
      </c>
      <c r="E1477" s="394" t="s">
        <v>4139</v>
      </c>
      <c r="F1477" s="394" t="s">
        <v>7230</v>
      </c>
      <c r="G1477" s="394" t="s">
        <v>7233</v>
      </c>
      <c r="H1477" s="394" t="s">
        <v>7232</v>
      </c>
      <c r="I1477" s="466">
        <v>300</v>
      </c>
      <c r="J1477" s="471">
        <v>0.49</v>
      </c>
      <c r="K1477" s="469">
        <v>1</v>
      </c>
      <c r="L1477" s="384">
        <v>8</v>
      </c>
      <c r="M1477" s="385" t="s">
        <v>9468</v>
      </c>
      <c r="N1477" s="382" t="s">
        <v>9783</v>
      </c>
      <c r="O1477" s="386">
        <v>300</v>
      </c>
      <c r="P1477" s="387"/>
      <c r="Q1477" s="387"/>
      <c r="R1477" s="387"/>
      <c r="S1477" s="387"/>
      <c r="T1477" s="387"/>
      <c r="U1477" s="387"/>
      <c r="V1477" s="387"/>
      <c r="W1477" s="387"/>
      <c r="X1477" s="387"/>
      <c r="Y1477" s="387"/>
      <c r="Z1477" s="387"/>
      <c r="AA1477" s="387"/>
      <c r="AB1477" s="387"/>
      <c r="AC1477" s="387"/>
      <c r="AD1477" s="387"/>
    </row>
    <row r="1478" spans="1:30" ht="16.2" thickBot="1" x14ac:dyDescent="0.35">
      <c r="A1478" s="351" t="s">
        <v>9467</v>
      </c>
      <c r="B1478" s="425" t="s">
        <v>1108</v>
      </c>
      <c r="C1478" s="365" t="s">
        <v>6131</v>
      </c>
      <c r="D1478" s="366" t="s">
        <v>6126</v>
      </c>
      <c r="E1478" s="394" t="s">
        <v>4139</v>
      </c>
      <c r="F1478" s="394" t="s">
        <v>7230</v>
      </c>
      <c r="G1478" s="394" t="s">
        <v>7234</v>
      </c>
      <c r="H1478" s="394" t="s">
        <v>7232</v>
      </c>
      <c r="I1478" s="466">
        <v>300</v>
      </c>
      <c r="J1478" s="471">
        <v>0.49</v>
      </c>
      <c r="K1478" s="469">
        <v>1</v>
      </c>
      <c r="L1478" s="384">
        <v>8</v>
      </c>
      <c r="M1478" s="385" t="s">
        <v>9468</v>
      </c>
      <c r="N1478" s="382" t="s">
        <v>9783</v>
      </c>
      <c r="O1478" s="386">
        <v>300</v>
      </c>
      <c r="P1478" s="387"/>
      <c r="Q1478" s="387"/>
      <c r="R1478" s="387"/>
      <c r="S1478" s="387"/>
      <c r="T1478" s="387"/>
      <c r="U1478" s="387"/>
      <c r="V1478" s="387"/>
      <c r="W1478" s="387"/>
      <c r="X1478" s="387"/>
      <c r="Y1478" s="387"/>
      <c r="Z1478" s="387"/>
      <c r="AA1478" s="387"/>
      <c r="AB1478" s="387"/>
      <c r="AC1478" s="387"/>
      <c r="AD1478" s="387"/>
    </row>
    <row r="1479" spans="1:30" ht="16.2" thickBot="1" x14ac:dyDescent="0.35">
      <c r="A1479" s="351" t="s">
        <v>9447</v>
      </c>
      <c r="B1479" s="393" t="s">
        <v>6067</v>
      </c>
      <c r="C1479" s="365" t="s">
        <v>6131</v>
      </c>
      <c r="D1479" s="366" t="s">
        <v>6126</v>
      </c>
      <c r="E1479" s="394" t="s">
        <v>4139</v>
      </c>
      <c r="F1479" s="394" t="s">
        <v>7230</v>
      </c>
      <c r="G1479" s="394" t="s">
        <v>7233</v>
      </c>
      <c r="H1479" s="394" t="s">
        <v>7232</v>
      </c>
      <c r="I1479" s="466">
        <v>500</v>
      </c>
      <c r="J1479" s="471">
        <v>0.75</v>
      </c>
      <c r="K1479" s="469">
        <v>1</v>
      </c>
      <c r="L1479" s="384">
        <v>8</v>
      </c>
      <c r="M1479" s="385" t="s">
        <v>9448</v>
      </c>
      <c r="N1479" s="382" t="s">
        <v>9800</v>
      </c>
      <c r="O1479" s="386">
        <v>500</v>
      </c>
      <c r="P1479" s="387"/>
      <c r="Q1479" s="387"/>
      <c r="R1479" s="387"/>
      <c r="S1479" s="387"/>
      <c r="T1479" s="387"/>
      <c r="U1479" s="387"/>
      <c r="V1479" s="387"/>
      <c r="W1479" s="387"/>
      <c r="X1479" s="387"/>
      <c r="Y1479" s="387"/>
      <c r="Z1479" s="387"/>
      <c r="AA1479" s="387"/>
      <c r="AB1479" s="387"/>
      <c r="AC1479" s="387"/>
      <c r="AD1479" s="387"/>
    </row>
    <row r="1480" spans="1:30" ht="16.2" thickBot="1" x14ac:dyDescent="0.35">
      <c r="A1480" s="351" t="s">
        <v>9447</v>
      </c>
      <c r="B1480" s="393" t="s">
        <v>6067</v>
      </c>
      <c r="C1480" s="365" t="s">
        <v>6131</v>
      </c>
      <c r="D1480" s="366" t="s">
        <v>6126</v>
      </c>
      <c r="E1480" s="394" t="s">
        <v>4139</v>
      </c>
      <c r="F1480" s="394" t="s">
        <v>7230</v>
      </c>
      <c r="G1480" s="394" t="s">
        <v>7234</v>
      </c>
      <c r="H1480" s="394" t="s">
        <v>7232</v>
      </c>
      <c r="I1480" s="466">
        <v>500</v>
      </c>
      <c r="J1480" s="471">
        <v>0.75</v>
      </c>
      <c r="K1480" s="469">
        <v>3</v>
      </c>
      <c r="L1480" s="384">
        <v>8</v>
      </c>
      <c r="M1480" s="385" t="s">
        <v>9448</v>
      </c>
      <c r="N1480" s="382" t="s">
        <v>9822</v>
      </c>
      <c r="O1480" s="383">
        <v>1.5</v>
      </c>
      <c r="P1480" s="387"/>
      <c r="Q1480" s="387"/>
      <c r="R1480" s="387"/>
      <c r="S1480" s="387"/>
      <c r="T1480" s="387"/>
      <c r="U1480" s="387"/>
      <c r="V1480" s="387"/>
      <c r="W1480" s="387"/>
      <c r="X1480" s="387"/>
      <c r="Y1480" s="387"/>
      <c r="Z1480" s="387"/>
      <c r="AA1480" s="387"/>
      <c r="AB1480" s="387"/>
      <c r="AC1480" s="387"/>
      <c r="AD1480" s="387"/>
    </row>
    <row r="1481" spans="1:30" ht="16.2" thickBot="1" x14ac:dyDescent="0.35">
      <c r="A1481" s="351" t="s">
        <v>9670</v>
      </c>
      <c r="B1481" s="432" t="s">
        <v>6872</v>
      </c>
      <c r="C1481" s="365" t="s">
        <v>6131</v>
      </c>
      <c r="D1481" s="345" t="s">
        <v>6128</v>
      </c>
      <c r="E1481" s="394" t="s">
        <v>4139</v>
      </c>
      <c r="F1481" s="394" t="s">
        <v>7230</v>
      </c>
      <c r="G1481" s="394" t="s">
        <v>7233</v>
      </c>
      <c r="H1481" s="394" t="s">
        <v>7232</v>
      </c>
      <c r="I1481" s="467">
        <v>1</v>
      </c>
      <c r="J1481" s="471">
        <v>1.49</v>
      </c>
      <c r="K1481" s="469">
        <v>1</v>
      </c>
      <c r="L1481" s="384">
        <v>8</v>
      </c>
      <c r="M1481" s="385" t="s">
        <v>9671</v>
      </c>
      <c r="N1481" s="382" t="s">
        <v>9806</v>
      </c>
      <c r="O1481" s="383">
        <v>1</v>
      </c>
      <c r="P1481" s="387"/>
      <c r="Q1481" s="387"/>
      <c r="R1481" s="387"/>
      <c r="S1481" s="387"/>
      <c r="T1481" s="387"/>
      <c r="U1481" s="387"/>
      <c r="V1481" s="387"/>
      <c r="W1481" s="387"/>
      <c r="X1481" s="387"/>
      <c r="Y1481" s="387"/>
      <c r="Z1481" s="387"/>
      <c r="AA1481" s="387"/>
      <c r="AB1481" s="387"/>
      <c r="AC1481" s="387"/>
      <c r="AD1481" s="387"/>
    </row>
    <row r="1482" spans="1:30" ht="16.2" thickBot="1" x14ac:dyDescent="0.35">
      <c r="A1482" s="351" t="s">
        <v>9469</v>
      </c>
      <c r="B1482" s="400" t="s">
        <v>6093</v>
      </c>
      <c r="C1482" s="365" t="s">
        <v>6131</v>
      </c>
      <c r="D1482" s="366" t="s">
        <v>6126</v>
      </c>
      <c r="E1482" s="394" t="s">
        <v>4139</v>
      </c>
      <c r="F1482" s="394" t="s">
        <v>7230</v>
      </c>
      <c r="G1482" s="394" t="s">
        <v>7233</v>
      </c>
      <c r="H1482" s="394" t="s">
        <v>7232</v>
      </c>
      <c r="I1482" s="466">
        <v>300</v>
      </c>
      <c r="J1482" s="471">
        <v>0.49</v>
      </c>
      <c r="K1482" s="469">
        <v>2</v>
      </c>
      <c r="L1482" s="384">
        <v>8</v>
      </c>
      <c r="M1482" s="385" t="s">
        <v>9470</v>
      </c>
      <c r="N1482" s="382" t="s">
        <v>9790</v>
      </c>
      <c r="O1482" s="386">
        <v>600</v>
      </c>
      <c r="P1482" s="387"/>
      <c r="Q1482" s="387"/>
      <c r="R1482" s="387"/>
      <c r="S1482" s="387"/>
      <c r="T1482" s="387"/>
      <c r="U1482" s="387"/>
      <c r="V1482" s="387"/>
      <c r="W1482" s="387"/>
      <c r="X1482" s="387"/>
      <c r="Y1482" s="387"/>
      <c r="Z1482" s="387"/>
      <c r="AA1482" s="387"/>
      <c r="AB1482" s="387"/>
      <c r="AC1482" s="387"/>
      <c r="AD1482" s="387"/>
    </row>
    <row r="1483" spans="1:30" ht="16.2" thickBot="1" x14ac:dyDescent="0.35">
      <c r="A1483" s="351" t="s">
        <v>9471</v>
      </c>
      <c r="B1483" s="411" t="s">
        <v>6977</v>
      </c>
      <c r="C1483" s="365" t="s">
        <v>6131</v>
      </c>
      <c r="D1483" s="366" t="s">
        <v>6126</v>
      </c>
      <c r="E1483" s="394" t="s">
        <v>4139</v>
      </c>
      <c r="F1483" s="394" t="s">
        <v>7230</v>
      </c>
      <c r="G1483" s="394" t="s">
        <v>7233</v>
      </c>
      <c r="H1483" s="394" t="s">
        <v>7232</v>
      </c>
      <c r="I1483" s="466">
        <v>300</v>
      </c>
      <c r="J1483" s="471">
        <v>0.49</v>
      </c>
      <c r="K1483" s="469">
        <v>1</v>
      </c>
      <c r="L1483" s="384">
        <v>8</v>
      </c>
      <c r="M1483" s="385" t="s">
        <v>9472</v>
      </c>
      <c r="N1483" s="382" t="s">
        <v>9783</v>
      </c>
      <c r="O1483" s="386">
        <v>300</v>
      </c>
      <c r="P1483" s="387"/>
      <c r="Q1483" s="387"/>
      <c r="R1483" s="387"/>
      <c r="S1483" s="387"/>
      <c r="T1483" s="387"/>
      <c r="U1483" s="387"/>
      <c r="V1483" s="387"/>
      <c r="W1483" s="387"/>
      <c r="X1483" s="387"/>
      <c r="Y1483" s="387"/>
      <c r="Z1483" s="387"/>
      <c r="AA1483" s="387"/>
      <c r="AB1483" s="387"/>
      <c r="AC1483" s="387"/>
      <c r="AD1483" s="387"/>
    </row>
    <row r="1484" spans="1:30" ht="16.2" thickBot="1" x14ac:dyDescent="0.35">
      <c r="A1484" s="351" t="s">
        <v>9473</v>
      </c>
      <c r="B1484" s="410" t="s">
        <v>6055</v>
      </c>
      <c r="C1484" s="365" t="s">
        <v>6131</v>
      </c>
      <c r="D1484" s="345" t="s">
        <v>6128</v>
      </c>
      <c r="E1484" s="394" t="s">
        <v>4139</v>
      </c>
      <c r="F1484" s="394" t="s">
        <v>7230</v>
      </c>
      <c r="G1484" s="394" t="s">
        <v>7233</v>
      </c>
      <c r="H1484" s="394" t="s">
        <v>7232</v>
      </c>
      <c r="I1484" s="466">
        <v>700</v>
      </c>
      <c r="J1484" s="471">
        <v>0.99</v>
      </c>
      <c r="K1484" s="469">
        <v>1</v>
      </c>
      <c r="L1484" s="384">
        <v>12</v>
      </c>
      <c r="M1484" s="385" t="s">
        <v>9474</v>
      </c>
      <c r="N1484" s="382" t="s">
        <v>9798</v>
      </c>
      <c r="O1484" s="386">
        <v>700</v>
      </c>
      <c r="P1484" s="387"/>
      <c r="Q1484" s="387"/>
      <c r="R1484" s="387"/>
      <c r="S1484" s="387"/>
      <c r="T1484" s="387"/>
      <c r="U1484" s="387"/>
      <c r="V1484" s="387"/>
      <c r="W1484" s="387"/>
      <c r="X1484" s="387"/>
      <c r="Y1484" s="387"/>
      <c r="Z1484" s="387"/>
      <c r="AA1484" s="387"/>
      <c r="AB1484" s="387"/>
      <c r="AC1484" s="387"/>
      <c r="AD1484" s="387"/>
    </row>
    <row r="1485" spans="1:30" ht="16.2" thickBot="1" x14ac:dyDescent="0.35">
      <c r="A1485" s="351" t="s">
        <v>9475</v>
      </c>
      <c r="B1485" s="415" t="s">
        <v>6886</v>
      </c>
      <c r="C1485" s="365" t="s">
        <v>6131</v>
      </c>
      <c r="D1485" s="366" t="s">
        <v>6126</v>
      </c>
      <c r="E1485" s="394" t="s">
        <v>4139</v>
      </c>
      <c r="F1485" s="394" t="s">
        <v>7230</v>
      </c>
      <c r="G1485" s="394" t="s">
        <v>7234</v>
      </c>
      <c r="H1485" s="394" t="s">
        <v>7232</v>
      </c>
      <c r="I1485" s="467">
        <v>1</v>
      </c>
      <c r="J1485" s="471">
        <v>1.99</v>
      </c>
      <c r="K1485" s="469">
        <v>1</v>
      </c>
      <c r="L1485" s="384">
        <v>15</v>
      </c>
      <c r="M1485" s="385" t="s">
        <v>9476</v>
      </c>
      <c r="N1485" s="382" t="s">
        <v>9806</v>
      </c>
      <c r="O1485" s="383">
        <v>1</v>
      </c>
      <c r="P1485" s="387"/>
      <c r="Q1485" s="387"/>
      <c r="R1485" s="387"/>
      <c r="S1485" s="387"/>
      <c r="T1485" s="387"/>
      <c r="U1485" s="387"/>
      <c r="V1485" s="387"/>
      <c r="W1485" s="387"/>
      <c r="X1485" s="387"/>
      <c r="Y1485" s="387"/>
      <c r="Z1485" s="387"/>
      <c r="AA1485" s="387"/>
      <c r="AB1485" s="387"/>
      <c r="AC1485" s="387"/>
      <c r="AD1485" s="387"/>
    </row>
    <row r="1486" spans="1:30" ht="16.2" thickBot="1" x14ac:dyDescent="0.35">
      <c r="A1486" s="351" t="s">
        <v>9477</v>
      </c>
      <c r="B1486" s="405" t="s">
        <v>6084</v>
      </c>
      <c r="C1486" s="365" t="s">
        <v>6131</v>
      </c>
      <c r="D1486" s="366" t="s">
        <v>6126</v>
      </c>
      <c r="E1486" s="394" t="s">
        <v>4139</v>
      </c>
      <c r="F1486" s="394" t="s">
        <v>7230</v>
      </c>
      <c r="G1486" s="394" t="s">
        <v>7233</v>
      </c>
      <c r="H1486" s="394" t="s">
        <v>7232</v>
      </c>
      <c r="I1486" s="466">
        <v>300</v>
      </c>
      <c r="J1486" s="471">
        <v>0.49</v>
      </c>
      <c r="K1486" s="469">
        <v>1</v>
      </c>
      <c r="L1486" s="384" t="s">
        <v>1775</v>
      </c>
      <c r="M1486" s="385" t="s">
        <v>9478</v>
      </c>
      <c r="N1486" s="382" t="s">
        <v>9783</v>
      </c>
      <c r="O1486" s="386">
        <v>300</v>
      </c>
      <c r="P1486" s="387"/>
      <c r="Q1486" s="387"/>
      <c r="R1486" s="387"/>
      <c r="S1486" s="387"/>
      <c r="T1486" s="387"/>
      <c r="U1486" s="387"/>
      <c r="V1486" s="387"/>
      <c r="W1486" s="387"/>
      <c r="X1486" s="387"/>
      <c r="Y1486" s="387"/>
      <c r="Z1486" s="387"/>
      <c r="AA1486" s="387"/>
      <c r="AB1486" s="387"/>
      <c r="AC1486" s="387"/>
      <c r="AD1486" s="387"/>
    </row>
    <row r="1487" spans="1:30" ht="16.2" thickBot="1" x14ac:dyDescent="0.35">
      <c r="A1487" s="351" t="s">
        <v>9479</v>
      </c>
      <c r="B1487" s="438" t="s">
        <v>6061</v>
      </c>
      <c r="C1487" s="365" t="s">
        <v>6131</v>
      </c>
      <c r="D1487" s="366" t="s">
        <v>6126</v>
      </c>
      <c r="E1487" s="394" t="s">
        <v>4139</v>
      </c>
      <c r="F1487" s="394" t="s">
        <v>7230</v>
      </c>
      <c r="G1487" s="394" t="s">
        <v>7233</v>
      </c>
      <c r="H1487" s="394" t="s">
        <v>7232</v>
      </c>
      <c r="I1487" s="466">
        <v>700</v>
      </c>
      <c r="J1487" s="471">
        <v>0.99</v>
      </c>
      <c r="K1487" s="469">
        <v>1</v>
      </c>
      <c r="L1487" s="384" t="s">
        <v>1775</v>
      </c>
      <c r="M1487" s="385" t="s">
        <v>9480</v>
      </c>
      <c r="N1487" s="382" t="s">
        <v>9798</v>
      </c>
      <c r="O1487" s="386">
        <v>700</v>
      </c>
      <c r="P1487" s="387"/>
      <c r="Q1487" s="387"/>
      <c r="R1487" s="387"/>
      <c r="S1487" s="387"/>
      <c r="T1487" s="387"/>
      <c r="U1487" s="387"/>
      <c r="V1487" s="387"/>
      <c r="W1487" s="387"/>
      <c r="X1487" s="387"/>
      <c r="Y1487" s="387"/>
      <c r="Z1487" s="387"/>
      <c r="AA1487" s="387"/>
      <c r="AB1487" s="387"/>
      <c r="AC1487" s="387"/>
      <c r="AD1487" s="387"/>
    </row>
    <row r="1488" spans="1:30" ht="16.2" thickBot="1" x14ac:dyDescent="0.35">
      <c r="A1488" s="351" t="s">
        <v>9481</v>
      </c>
      <c r="B1488" s="437" t="s">
        <v>6980</v>
      </c>
      <c r="C1488" s="365" t="s">
        <v>6131</v>
      </c>
      <c r="D1488" s="366" t="s">
        <v>6126</v>
      </c>
      <c r="E1488" s="394" t="s">
        <v>4139</v>
      </c>
      <c r="F1488" s="394" t="s">
        <v>7230</v>
      </c>
      <c r="G1488" s="394" t="s">
        <v>7234</v>
      </c>
      <c r="H1488" s="394" t="s">
        <v>7232</v>
      </c>
      <c r="I1488" s="467">
        <v>1</v>
      </c>
      <c r="J1488" s="471">
        <v>1.49</v>
      </c>
      <c r="K1488" s="469">
        <v>1</v>
      </c>
      <c r="L1488" s="384" t="s">
        <v>1775</v>
      </c>
      <c r="M1488" s="385" t="s">
        <v>9482</v>
      </c>
      <c r="N1488" s="382" t="s">
        <v>9806</v>
      </c>
      <c r="O1488" s="383">
        <v>1</v>
      </c>
      <c r="P1488" s="387"/>
      <c r="Q1488" s="387"/>
      <c r="R1488" s="387"/>
      <c r="S1488" s="387"/>
      <c r="T1488" s="387"/>
      <c r="U1488" s="387"/>
      <c r="V1488" s="387"/>
      <c r="W1488" s="387"/>
      <c r="X1488" s="387"/>
      <c r="Y1488" s="387"/>
      <c r="Z1488" s="387"/>
      <c r="AA1488" s="387"/>
      <c r="AB1488" s="387"/>
      <c r="AC1488" s="387"/>
      <c r="AD1488" s="387"/>
    </row>
    <row r="1489" spans="1:30" ht="16.2" thickBot="1" x14ac:dyDescent="0.35">
      <c r="A1489" s="351" t="s">
        <v>9483</v>
      </c>
      <c r="B1489" s="427" t="s">
        <v>1102</v>
      </c>
      <c r="C1489" s="365" t="s">
        <v>6131</v>
      </c>
      <c r="D1489" s="345" t="s">
        <v>6128</v>
      </c>
      <c r="E1489" s="394" t="s">
        <v>4139</v>
      </c>
      <c r="F1489" s="394" t="s">
        <v>7230</v>
      </c>
      <c r="G1489" s="394" t="s">
        <v>7234</v>
      </c>
      <c r="H1489" s="394" t="s">
        <v>7232</v>
      </c>
      <c r="I1489" s="466">
        <v>700</v>
      </c>
      <c r="J1489" s="471">
        <v>0.99</v>
      </c>
      <c r="K1489" s="469">
        <v>1</v>
      </c>
      <c r="L1489" s="384" t="s">
        <v>1775</v>
      </c>
      <c r="M1489" s="385" t="s">
        <v>9484</v>
      </c>
      <c r="N1489" s="382" t="s">
        <v>9798</v>
      </c>
      <c r="O1489" s="386">
        <v>700</v>
      </c>
      <c r="P1489" s="387"/>
      <c r="Q1489" s="387"/>
      <c r="R1489" s="387"/>
      <c r="S1489" s="387"/>
      <c r="T1489" s="387"/>
      <c r="U1489" s="387"/>
      <c r="V1489" s="387"/>
      <c r="W1489" s="387"/>
      <c r="X1489" s="387"/>
      <c r="Y1489" s="387"/>
      <c r="Z1489" s="387"/>
      <c r="AA1489" s="387"/>
      <c r="AB1489" s="387"/>
      <c r="AC1489" s="387"/>
      <c r="AD1489" s="387"/>
    </row>
    <row r="1490" spans="1:30" ht="16.2" thickBot="1" x14ac:dyDescent="0.35">
      <c r="A1490" s="351" t="s">
        <v>9485</v>
      </c>
      <c r="B1490" s="416" t="s">
        <v>6064</v>
      </c>
      <c r="C1490" s="365" t="s">
        <v>6131</v>
      </c>
      <c r="D1490" s="366" t="s">
        <v>6126</v>
      </c>
      <c r="E1490" s="394" t="s">
        <v>4139</v>
      </c>
      <c r="F1490" s="394" t="s">
        <v>7230</v>
      </c>
      <c r="G1490" s="394" t="s">
        <v>7233</v>
      </c>
      <c r="H1490" s="394" t="s">
        <v>7232</v>
      </c>
      <c r="I1490" s="466">
        <v>300</v>
      </c>
      <c r="J1490" s="471">
        <v>0.49</v>
      </c>
      <c r="K1490" s="469">
        <v>2</v>
      </c>
      <c r="L1490" s="384" t="s">
        <v>1775</v>
      </c>
      <c r="M1490" s="385" t="s">
        <v>9486</v>
      </c>
      <c r="N1490" s="382" t="s">
        <v>9790</v>
      </c>
      <c r="O1490" s="386">
        <v>600</v>
      </c>
      <c r="P1490" s="387"/>
      <c r="Q1490" s="387"/>
      <c r="R1490" s="387"/>
      <c r="S1490" s="387"/>
      <c r="T1490" s="387"/>
      <c r="U1490" s="387"/>
      <c r="V1490" s="387"/>
      <c r="W1490" s="387"/>
      <c r="X1490" s="387"/>
      <c r="Y1490" s="387"/>
      <c r="Z1490" s="387"/>
      <c r="AA1490" s="387"/>
      <c r="AB1490" s="387"/>
      <c r="AC1490" s="387"/>
      <c r="AD1490" s="387"/>
    </row>
    <row r="1491" spans="1:30" ht="16.2" thickBot="1" x14ac:dyDescent="0.35">
      <c r="A1491" s="351" t="s">
        <v>9485</v>
      </c>
      <c r="B1491" s="416" t="s">
        <v>6064</v>
      </c>
      <c r="C1491" s="365" t="s">
        <v>6131</v>
      </c>
      <c r="D1491" s="366" t="s">
        <v>6126</v>
      </c>
      <c r="E1491" s="394" t="s">
        <v>4139</v>
      </c>
      <c r="F1491" s="394" t="s">
        <v>7230</v>
      </c>
      <c r="G1491" s="394" t="s">
        <v>7234</v>
      </c>
      <c r="H1491" s="394" t="s">
        <v>7232</v>
      </c>
      <c r="I1491" s="466">
        <v>300</v>
      </c>
      <c r="J1491" s="471">
        <v>0.49</v>
      </c>
      <c r="K1491" s="469">
        <v>1</v>
      </c>
      <c r="L1491" s="384" t="s">
        <v>1775</v>
      </c>
      <c r="M1491" s="385" t="s">
        <v>9486</v>
      </c>
      <c r="N1491" s="382" t="s">
        <v>9783</v>
      </c>
      <c r="O1491" s="386">
        <v>300</v>
      </c>
      <c r="P1491" s="387"/>
      <c r="Q1491" s="387"/>
      <c r="R1491" s="387"/>
      <c r="S1491" s="387"/>
      <c r="T1491" s="387"/>
      <c r="U1491" s="387"/>
      <c r="V1491" s="387"/>
      <c r="W1491" s="387"/>
      <c r="X1491" s="387"/>
      <c r="Y1491" s="387"/>
      <c r="Z1491" s="387"/>
      <c r="AA1491" s="387"/>
      <c r="AB1491" s="387"/>
      <c r="AC1491" s="387"/>
      <c r="AD1491" s="387"/>
    </row>
    <row r="1492" spans="1:30" ht="16.2" thickBot="1" x14ac:dyDescent="0.35">
      <c r="A1492" s="351" t="s">
        <v>9487</v>
      </c>
      <c r="B1492" s="365" t="s">
        <v>6981</v>
      </c>
      <c r="C1492" s="365" t="s">
        <v>6131</v>
      </c>
      <c r="D1492" s="366" t="s">
        <v>6126</v>
      </c>
      <c r="E1492" s="394" t="s">
        <v>4139</v>
      </c>
      <c r="F1492" s="394" t="s">
        <v>7230</v>
      </c>
      <c r="G1492" s="394" t="s">
        <v>7233</v>
      </c>
      <c r="H1492" s="394" t="s">
        <v>7232</v>
      </c>
      <c r="I1492" s="466">
        <v>300</v>
      </c>
      <c r="J1492" s="471">
        <v>0.49</v>
      </c>
      <c r="K1492" s="469">
        <v>1</v>
      </c>
      <c r="L1492" s="384" t="s">
        <v>1775</v>
      </c>
      <c r="M1492" s="385" t="s">
        <v>9488</v>
      </c>
      <c r="N1492" s="382" t="s">
        <v>9783</v>
      </c>
      <c r="O1492" s="386">
        <v>300</v>
      </c>
      <c r="P1492" s="387"/>
      <c r="Q1492" s="387"/>
      <c r="R1492" s="387"/>
      <c r="S1492" s="387"/>
      <c r="T1492" s="387"/>
      <c r="U1492" s="387"/>
      <c r="V1492" s="387"/>
      <c r="W1492" s="387"/>
      <c r="X1492" s="387"/>
      <c r="Y1492" s="387"/>
      <c r="Z1492" s="387"/>
      <c r="AA1492" s="387"/>
      <c r="AB1492" s="387"/>
      <c r="AC1492" s="387"/>
      <c r="AD1492" s="387"/>
    </row>
    <row r="1493" spans="1:30" ht="16.2" thickBot="1" x14ac:dyDescent="0.35">
      <c r="A1493" s="351" t="s">
        <v>9489</v>
      </c>
      <c r="B1493" s="398" t="s">
        <v>6871</v>
      </c>
      <c r="C1493" s="365" t="s">
        <v>6131</v>
      </c>
      <c r="D1493" s="366" t="s">
        <v>6126</v>
      </c>
      <c r="E1493" s="394" t="s">
        <v>4139</v>
      </c>
      <c r="F1493" s="394" t="s">
        <v>7230</v>
      </c>
      <c r="G1493" s="394" t="s">
        <v>7233</v>
      </c>
      <c r="H1493" s="394" t="s">
        <v>7232</v>
      </c>
      <c r="I1493" s="466">
        <v>300</v>
      </c>
      <c r="J1493" s="471">
        <v>0.49</v>
      </c>
      <c r="K1493" s="469">
        <v>4</v>
      </c>
      <c r="L1493" s="384" t="s">
        <v>1775</v>
      </c>
      <c r="M1493" s="385" t="s">
        <v>9490</v>
      </c>
      <c r="N1493" s="382" t="s">
        <v>9787</v>
      </c>
      <c r="O1493" s="383">
        <v>1.2</v>
      </c>
      <c r="P1493" s="387"/>
      <c r="Q1493" s="387"/>
      <c r="R1493" s="387"/>
      <c r="S1493" s="387"/>
      <c r="T1493" s="387"/>
      <c r="U1493" s="387"/>
      <c r="V1493" s="387"/>
      <c r="W1493" s="387"/>
      <c r="X1493" s="387"/>
      <c r="Y1493" s="387"/>
      <c r="Z1493" s="387"/>
      <c r="AA1493" s="387"/>
      <c r="AB1493" s="387"/>
      <c r="AC1493" s="387"/>
      <c r="AD1493" s="387"/>
    </row>
    <row r="1494" spans="1:30" ht="16.2" thickBot="1" x14ac:dyDescent="0.35">
      <c r="A1494" s="351" t="s">
        <v>9489</v>
      </c>
      <c r="B1494" s="398" t="s">
        <v>6871</v>
      </c>
      <c r="C1494" s="365" t="s">
        <v>6131</v>
      </c>
      <c r="D1494" s="366" t="s">
        <v>6126</v>
      </c>
      <c r="E1494" s="394" t="s">
        <v>4139</v>
      </c>
      <c r="F1494" s="394" t="s">
        <v>7230</v>
      </c>
      <c r="G1494" s="394" t="s">
        <v>7234</v>
      </c>
      <c r="H1494" s="394" t="s">
        <v>7232</v>
      </c>
      <c r="I1494" s="466">
        <v>300</v>
      </c>
      <c r="J1494" s="471">
        <v>0.49</v>
      </c>
      <c r="K1494" s="469">
        <v>1</v>
      </c>
      <c r="L1494" s="384" t="s">
        <v>1775</v>
      </c>
      <c r="M1494" s="385" t="s">
        <v>9490</v>
      </c>
      <c r="N1494" s="382" t="s">
        <v>9783</v>
      </c>
      <c r="O1494" s="386">
        <v>300</v>
      </c>
      <c r="P1494" s="387"/>
      <c r="Q1494" s="387"/>
      <c r="R1494" s="387"/>
      <c r="S1494" s="387"/>
      <c r="T1494" s="387"/>
      <c r="U1494" s="387"/>
      <c r="V1494" s="387"/>
      <c r="W1494" s="387"/>
      <c r="X1494" s="387"/>
      <c r="Y1494" s="387"/>
      <c r="Z1494" s="387"/>
      <c r="AA1494" s="387"/>
      <c r="AB1494" s="387"/>
      <c r="AC1494" s="387"/>
      <c r="AD1494" s="387"/>
    </row>
    <row r="1495" spans="1:30" ht="16.2" thickBot="1" x14ac:dyDescent="0.35">
      <c r="A1495" s="351" t="s">
        <v>9491</v>
      </c>
      <c r="B1495" s="400" t="s">
        <v>6093</v>
      </c>
      <c r="C1495" s="365" t="s">
        <v>6131</v>
      </c>
      <c r="D1495" s="366" t="s">
        <v>6126</v>
      </c>
      <c r="E1495" s="394" t="s">
        <v>4139</v>
      </c>
      <c r="F1495" s="394" t="s">
        <v>7230</v>
      </c>
      <c r="G1495" s="394" t="s">
        <v>7233</v>
      </c>
      <c r="H1495" s="394" t="s">
        <v>7232</v>
      </c>
      <c r="I1495" s="466">
        <v>300</v>
      </c>
      <c r="J1495" s="471">
        <v>0.49</v>
      </c>
      <c r="K1495" s="469">
        <v>2</v>
      </c>
      <c r="L1495" s="384" t="s">
        <v>1775</v>
      </c>
      <c r="M1495" s="385" t="s">
        <v>9492</v>
      </c>
      <c r="N1495" s="382" t="s">
        <v>9790</v>
      </c>
      <c r="O1495" s="386">
        <v>600</v>
      </c>
      <c r="P1495" s="387"/>
      <c r="Q1495" s="387"/>
      <c r="R1495" s="387"/>
      <c r="S1495" s="387"/>
      <c r="T1495" s="387"/>
      <c r="U1495" s="387"/>
      <c r="V1495" s="387"/>
      <c r="W1495" s="387"/>
      <c r="X1495" s="387"/>
      <c r="Y1495" s="387"/>
      <c r="Z1495" s="387"/>
      <c r="AA1495" s="387"/>
      <c r="AB1495" s="387"/>
      <c r="AC1495" s="387"/>
      <c r="AD1495" s="387"/>
    </row>
    <row r="1496" spans="1:30" ht="16.2" thickBot="1" x14ac:dyDescent="0.35">
      <c r="A1496" s="351" t="s">
        <v>9860</v>
      </c>
      <c r="B1496" s="420" t="s">
        <v>6089</v>
      </c>
      <c r="C1496" s="365" t="s">
        <v>6131</v>
      </c>
      <c r="D1496" s="345" t="s">
        <v>6128</v>
      </c>
      <c r="E1496" s="394" t="s">
        <v>4139</v>
      </c>
      <c r="F1496" s="394" t="s">
        <v>7230</v>
      </c>
      <c r="G1496" s="394" t="s">
        <v>7239</v>
      </c>
      <c r="H1496" s="394" t="s">
        <v>7232</v>
      </c>
      <c r="I1496" s="466">
        <v>700</v>
      </c>
      <c r="J1496" s="471">
        <v>0.99</v>
      </c>
      <c r="K1496" s="469">
        <v>1</v>
      </c>
      <c r="L1496" s="384" t="s">
        <v>1775</v>
      </c>
      <c r="M1496" s="385" t="s">
        <v>9494</v>
      </c>
      <c r="N1496" s="382" t="s">
        <v>9798</v>
      </c>
      <c r="O1496" s="386">
        <v>700</v>
      </c>
      <c r="P1496" s="387"/>
      <c r="Q1496" s="387"/>
      <c r="R1496" s="387"/>
      <c r="S1496" s="387"/>
      <c r="T1496" s="387"/>
      <c r="U1496" s="387"/>
      <c r="V1496" s="387"/>
      <c r="W1496" s="387"/>
      <c r="X1496" s="387"/>
      <c r="Y1496" s="387"/>
      <c r="Z1496" s="387"/>
      <c r="AA1496" s="387"/>
      <c r="AB1496" s="387"/>
      <c r="AC1496" s="387"/>
      <c r="AD1496" s="387"/>
    </row>
    <row r="1497" spans="1:30" ht="16.2" thickBot="1" x14ac:dyDescent="0.35">
      <c r="A1497" s="351" t="s">
        <v>3363</v>
      </c>
      <c r="B1497" s="411" t="s">
        <v>6087</v>
      </c>
      <c r="C1497" s="365" t="s">
        <v>6131</v>
      </c>
      <c r="D1497" s="366" t="s">
        <v>6126</v>
      </c>
      <c r="E1497" s="394" t="s">
        <v>4139</v>
      </c>
      <c r="F1497" s="394" t="s">
        <v>7230</v>
      </c>
      <c r="G1497" s="394" t="s">
        <v>7233</v>
      </c>
      <c r="H1497" s="394" t="s">
        <v>7232</v>
      </c>
      <c r="I1497" s="466">
        <v>300</v>
      </c>
      <c r="J1497" s="471">
        <v>0.49</v>
      </c>
      <c r="K1497" s="469">
        <v>1</v>
      </c>
      <c r="L1497" s="384" t="s">
        <v>1775</v>
      </c>
      <c r="M1497" s="385" t="s">
        <v>9495</v>
      </c>
      <c r="N1497" s="382" t="s">
        <v>9783</v>
      </c>
      <c r="O1497" s="386">
        <v>300</v>
      </c>
      <c r="P1497" s="387"/>
      <c r="Q1497" s="387"/>
      <c r="R1497" s="387"/>
      <c r="S1497" s="387"/>
      <c r="T1497" s="387"/>
      <c r="U1497" s="387"/>
      <c r="V1497" s="387"/>
      <c r="W1497" s="387"/>
      <c r="X1497" s="387"/>
      <c r="Y1497" s="387"/>
      <c r="Z1497" s="387"/>
      <c r="AA1497" s="387"/>
      <c r="AB1497" s="387"/>
      <c r="AC1497" s="387"/>
      <c r="AD1497" s="387"/>
    </row>
    <row r="1498" spans="1:30" ht="16.2" thickBot="1" x14ac:dyDescent="0.35">
      <c r="A1498" s="351" t="s">
        <v>9496</v>
      </c>
      <c r="B1498" s="425" t="s">
        <v>6970</v>
      </c>
      <c r="C1498" s="365" t="s">
        <v>6131</v>
      </c>
      <c r="D1498" s="366" t="s">
        <v>6126</v>
      </c>
      <c r="E1498" s="394" t="s">
        <v>4139</v>
      </c>
      <c r="F1498" s="394" t="s">
        <v>7230</v>
      </c>
      <c r="G1498" s="394" t="s">
        <v>7233</v>
      </c>
      <c r="H1498" s="394" t="s">
        <v>7232</v>
      </c>
      <c r="I1498" s="466">
        <v>300</v>
      </c>
      <c r="J1498" s="471">
        <v>0.49</v>
      </c>
      <c r="K1498" s="469">
        <v>1</v>
      </c>
      <c r="L1498" s="384" t="s">
        <v>1775</v>
      </c>
      <c r="M1498" s="385" t="s">
        <v>9497</v>
      </c>
      <c r="N1498" s="382" t="s">
        <v>9783</v>
      </c>
      <c r="O1498" s="386">
        <v>300</v>
      </c>
      <c r="P1498" s="387"/>
      <c r="Q1498" s="387"/>
      <c r="R1498" s="387"/>
      <c r="S1498" s="387"/>
      <c r="T1498" s="387"/>
      <c r="U1498" s="387"/>
      <c r="V1498" s="387"/>
      <c r="W1498" s="387"/>
      <c r="X1498" s="387"/>
      <c r="Y1498" s="387"/>
      <c r="Z1498" s="387"/>
      <c r="AA1498" s="387"/>
      <c r="AB1498" s="387"/>
      <c r="AC1498" s="387"/>
      <c r="AD1498" s="387"/>
    </row>
    <row r="1499" spans="1:30" ht="16.2" thickBot="1" x14ac:dyDescent="0.35">
      <c r="A1499" s="351" t="s">
        <v>9496</v>
      </c>
      <c r="B1499" s="425" t="s">
        <v>6970</v>
      </c>
      <c r="C1499" s="365" t="s">
        <v>6131</v>
      </c>
      <c r="D1499" s="366" t="s">
        <v>6126</v>
      </c>
      <c r="E1499" s="394" t="s">
        <v>4139</v>
      </c>
      <c r="F1499" s="394" t="s">
        <v>7230</v>
      </c>
      <c r="G1499" s="394" t="s">
        <v>7234</v>
      </c>
      <c r="H1499" s="394" t="s">
        <v>7232</v>
      </c>
      <c r="I1499" s="466">
        <v>300</v>
      </c>
      <c r="J1499" s="471">
        <v>0.49</v>
      </c>
      <c r="K1499" s="469">
        <v>1</v>
      </c>
      <c r="L1499" s="384" t="s">
        <v>1775</v>
      </c>
      <c r="M1499" s="385" t="s">
        <v>9497</v>
      </c>
      <c r="N1499" s="382" t="s">
        <v>9783</v>
      </c>
      <c r="O1499" s="386">
        <v>300</v>
      </c>
      <c r="P1499" s="387"/>
      <c r="Q1499" s="387"/>
      <c r="R1499" s="387"/>
      <c r="S1499" s="387"/>
      <c r="T1499" s="387"/>
      <c r="U1499" s="387"/>
      <c r="V1499" s="387"/>
      <c r="W1499" s="387"/>
      <c r="X1499" s="387"/>
      <c r="Y1499" s="387"/>
      <c r="Z1499" s="387"/>
      <c r="AA1499" s="387"/>
      <c r="AB1499" s="387"/>
      <c r="AC1499" s="387"/>
      <c r="AD1499" s="387"/>
    </row>
    <row r="1500" spans="1:30" ht="16.2" thickBot="1" x14ac:dyDescent="0.35">
      <c r="A1500" s="351" t="s">
        <v>9672</v>
      </c>
      <c r="B1500" s="460" t="s">
        <v>9523</v>
      </c>
      <c r="C1500" s="365" t="s">
        <v>6131</v>
      </c>
      <c r="D1500" s="366" t="s">
        <v>6126</v>
      </c>
      <c r="E1500" s="394" t="s">
        <v>4139</v>
      </c>
      <c r="F1500" s="394" t="s">
        <v>7230</v>
      </c>
      <c r="G1500" s="394" t="s">
        <v>7233</v>
      </c>
      <c r="H1500" s="394" t="s">
        <v>7232</v>
      </c>
      <c r="I1500" s="466">
        <v>700</v>
      </c>
      <c r="J1500" s="471">
        <v>0.99</v>
      </c>
      <c r="K1500" s="469">
        <v>1</v>
      </c>
      <c r="L1500" s="384" t="s">
        <v>1775</v>
      </c>
      <c r="M1500" s="385" t="s">
        <v>9673</v>
      </c>
      <c r="N1500" s="382" t="s">
        <v>9798</v>
      </c>
      <c r="O1500" s="386">
        <v>700</v>
      </c>
      <c r="P1500" s="387"/>
      <c r="Q1500" s="387"/>
      <c r="R1500" s="387"/>
      <c r="S1500" s="387"/>
      <c r="T1500" s="387"/>
      <c r="U1500" s="387"/>
      <c r="V1500" s="387"/>
      <c r="W1500" s="387"/>
      <c r="X1500" s="387"/>
      <c r="Y1500" s="387"/>
      <c r="Z1500" s="387"/>
      <c r="AA1500" s="387"/>
      <c r="AB1500" s="387"/>
      <c r="AC1500" s="387"/>
      <c r="AD1500" s="387"/>
    </row>
    <row r="1501" spans="1:30" ht="16.2" thickBot="1" x14ac:dyDescent="0.35">
      <c r="A1501" s="351" t="s">
        <v>1446</v>
      </c>
      <c r="B1501" s="407" t="s">
        <v>1101</v>
      </c>
      <c r="C1501" s="365" t="s">
        <v>6895</v>
      </c>
      <c r="D1501" s="366" t="s">
        <v>6126</v>
      </c>
      <c r="E1501" s="394" t="s">
        <v>4139</v>
      </c>
      <c r="F1501" s="394" t="s">
        <v>7230</v>
      </c>
      <c r="G1501" s="394" t="s">
        <v>7234</v>
      </c>
      <c r="H1501" s="394" t="s">
        <v>7232</v>
      </c>
      <c r="I1501" s="466">
        <v>300</v>
      </c>
      <c r="J1501" s="471">
        <v>0.49</v>
      </c>
      <c r="K1501" s="469">
        <v>1</v>
      </c>
      <c r="L1501" s="384">
        <v>2</v>
      </c>
      <c r="M1501" s="385" t="s">
        <v>1447</v>
      </c>
      <c r="N1501" s="382" t="s">
        <v>9783</v>
      </c>
      <c r="O1501" s="386">
        <v>300</v>
      </c>
      <c r="P1501" s="387"/>
      <c r="Q1501" s="387"/>
      <c r="R1501" s="387"/>
      <c r="S1501" s="387"/>
      <c r="T1501" s="387"/>
      <c r="U1501" s="387"/>
      <c r="V1501" s="387"/>
      <c r="W1501" s="387"/>
      <c r="X1501" s="387"/>
      <c r="Y1501" s="387"/>
      <c r="Z1501" s="387"/>
      <c r="AA1501" s="387"/>
      <c r="AB1501" s="387"/>
      <c r="AC1501" s="387"/>
      <c r="AD1501" s="387"/>
    </row>
    <row r="1502" spans="1:30" ht="16.2" thickBot="1" x14ac:dyDescent="0.35">
      <c r="A1502" s="351" t="s">
        <v>619</v>
      </c>
      <c r="B1502" s="393" t="s">
        <v>6067</v>
      </c>
      <c r="C1502" s="365" t="s">
        <v>6895</v>
      </c>
      <c r="D1502" s="366" t="s">
        <v>6126</v>
      </c>
      <c r="E1502" s="394" t="s">
        <v>4139</v>
      </c>
      <c r="F1502" s="394" t="s">
        <v>7230</v>
      </c>
      <c r="G1502" s="394" t="s">
        <v>7233</v>
      </c>
      <c r="H1502" s="394" t="s">
        <v>7232</v>
      </c>
      <c r="I1502" s="467">
        <v>1.4</v>
      </c>
      <c r="J1502" s="471">
        <v>1.99</v>
      </c>
      <c r="K1502" s="469">
        <v>1</v>
      </c>
      <c r="L1502" s="384">
        <v>2</v>
      </c>
      <c r="M1502" s="385" t="s">
        <v>620</v>
      </c>
      <c r="N1502" s="382" t="s">
        <v>9789</v>
      </c>
      <c r="O1502" s="383">
        <v>1.4</v>
      </c>
      <c r="P1502" s="387"/>
      <c r="Q1502" s="387"/>
      <c r="R1502" s="387"/>
      <c r="S1502" s="387"/>
      <c r="T1502" s="387"/>
      <c r="U1502" s="387"/>
      <c r="V1502" s="387"/>
      <c r="W1502" s="387"/>
      <c r="X1502" s="387"/>
      <c r="Y1502" s="387"/>
      <c r="Z1502" s="387"/>
      <c r="AA1502" s="387"/>
      <c r="AB1502" s="387"/>
      <c r="AC1502" s="387"/>
      <c r="AD1502" s="387"/>
    </row>
    <row r="1503" spans="1:30" ht="16.2" thickBot="1" x14ac:dyDescent="0.35">
      <c r="A1503" s="351" t="s">
        <v>619</v>
      </c>
      <c r="B1503" s="393" t="s">
        <v>6067</v>
      </c>
      <c r="C1503" s="365" t="s">
        <v>6895</v>
      </c>
      <c r="D1503" s="366" t="s">
        <v>6126</v>
      </c>
      <c r="E1503" s="394" t="s">
        <v>4139</v>
      </c>
      <c r="F1503" s="394" t="s">
        <v>7230</v>
      </c>
      <c r="G1503" s="394" t="s">
        <v>7234</v>
      </c>
      <c r="H1503" s="394" t="s">
        <v>7232</v>
      </c>
      <c r="I1503" s="467">
        <v>1.4</v>
      </c>
      <c r="J1503" s="471">
        <v>1.99</v>
      </c>
      <c r="K1503" s="469">
        <v>1</v>
      </c>
      <c r="L1503" s="384">
        <v>2</v>
      </c>
      <c r="M1503" s="385" t="s">
        <v>620</v>
      </c>
      <c r="N1503" s="382" t="s">
        <v>9789</v>
      </c>
      <c r="O1503" s="383">
        <v>1.4</v>
      </c>
      <c r="P1503" s="387"/>
      <c r="Q1503" s="387"/>
      <c r="R1503" s="387"/>
      <c r="S1503" s="387"/>
      <c r="T1503" s="387"/>
      <c r="U1503" s="387"/>
      <c r="V1503" s="387"/>
      <c r="W1503" s="387"/>
      <c r="X1503" s="387"/>
      <c r="Y1503" s="387"/>
      <c r="Z1503" s="387"/>
      <c r="AA1503" s="387"/>
      <c r="AB1503" s="387"/>
      <c r="AC1503" s="387"/>
      <c r="AD1503" s="387"/>
    </row>
    <row r="1504" spans="1:30" ht="16.2" thickBot="1" x14ac:dyDescent="0.35">
      <c r="A1504" s="351" t="s">
        <v>621</v>
      </c>
      <c r="B1504" s="396" t="s">
        <v>6058</v>
      </c>
      <c r="C1504" s="365" t="s">
        <v>6895</v>
      </c>
      <c r="D1504" s="366" t="s">
        <v>6126</v>
      </c>
      <c r="E1504" s="394" t="s">
        <v>4139</v>
      </c>
      <c r="F1504" s="394" t="s">
        <v>7230</v>
      </c>
      <c r="G1504" s="394" t="s">
        <v>7233</v>
      </c>
      <c r="H1504" s="394" t="s">
        <v>7232</v>
      </c>
      <c r="I1504" s="466">
        <v>300</v>
      </c>
      <c r="J1504" s="471">
        <v>0.49</v>
      </c>
      <c r="K1504" s="469">
        <v>1</v>
      </c>
      <c r="L1504" s="384">
        <v>2</v>
      </c>
      <c r="M1504" s="385" t="s">
        <v>622</v>
      </c>
      <c r="N1504" s="382" t="s">
        <v>9783</v>
      </c>
      <c r="O1504" s="386">
        <v>300</v>
      </c>
      <c r="P1504" s="387"/>
      <c r="Q1504" s="387"/>
      <c r="R1504" s="387"/>
      <c r="S1504" s="387"/>
      <c r="T1504" s="387"/>
      <c r="U1504" s="387"/>
      <c r="V1504" s="387"/>
      <c r="W1504" s="387"/>
      <c r="X1504" s="387"/>
      <c r="Y1504" s="387"/>
      <c r="Z1504" s="387"/>
      <c r="AA1504" s="387"/>
      <c r="AB1504" s="387"/>
      <c r="AC1504" s="387"/>
      <c r="AD1504" s="387"/>
    </row>
    <row r="1505" spans="1:30" ht="16.2" thickBot="1" x14ac:dyDescent="0.35">
      <c r="A1505" s="351" t="s">
        <v>621</v>
      </c>
      <c r="B1505" s="396" t="s">
        <v>6058</v>
      </c>
      <c r="C1505" s="365" t="s">
        <v>6895</v>
      </c>
      <c r="D1505" s="366" t="s">
        <v>6126</v>
      </c>
      <c r="E1505" s="394" t="s">
        <v>4139</v>
      </c>
      <c r="F1505" s="394" t="s">
        <v>7230</v>
      </c>
      <c r="G1505" s="394" t="s">
        <v>7234</v>
      </c>
      <c r="H1505" s="394" t="s">
        <v>7232</v>
      </c>
      <c r="I1505" s="466">
        <v>300</v>
      </c>
      <c r="J1505" s="471">
        <v>0.49</v>
      </c>
      <c r="K1505" s="469">
        <v>2</v>
      </c>
      <c r="L1505" s="384">
        <v>2</v>
      </c>
      <c r="M1505" s="385" t="s">
        <v>622</v>
      </c>
      <c r="N1505" s="382" t="s">
        <v>9790</v>
      </c>
      <c r="O1505" s="386">
        <v>600</v>
      </c>
      <c r="P1505" s="387"/>
      <c r="Q1505" s="387"/>
      <c r="R1505" s="387"/>
      <c r="S1505" s="387"/>
      <c r="T1505" s="387"/>
      <c r="U1505" s="387"/>
      <c r="V1505" s="387"/>
      <c r="W1505" s="387"/>
      <c r="X1505" s="387"/>
      <c r="Y1505" s="387"/>
      <c r="Z1505" s="387"/>
      <c r="AA1505" s="387"/>
      <c r="AB1505" s="387"/>
      <c r="AC1505" s="387"/>
      <c r="AD1505" s="387"/>
    </row>
    <row r="1506" spans="1:30" ht="16.2" thickBot="1" x14ac:dyDescent="0.35">
      <c r="A1506" s="351" t="s">
        <v>5717</v>
      </c>
      <c r="B1506" s="398" t="s">
        <v>6871</v>
      </c>
      <c r="C1506" s="365" t="s">
        <v>6895</v>
      </c>
      <c r="D1506" s="366" t="s">
        <v>6126</v>
      </c>
      <c r="E1506" s="394" t="s">
        <v>4139</v>
      </c>
      <c r="F1506" s="394" t="s">
        <v>7230</v>
      </c>
      <c r="G1506" s="394" t="s">
        <v>7234</v>
      </c>
      <c r="H1506" s="394" t="s">
        <v>7232</v>
      </c>
      <c r="I1506" s="466">
        <v>300</v>
      </c>
      <c r="J1506" s="471">
        <v>0.49</v>
      </c>
      <c r="K1506" s="469">
        <v>1</v>
      </c>
      <c r="L1506" s="384">
        <v>2</v>
      </c>
      <c r="M1506" s="385" t="s">
        <v>5716</v>
      </c>
      <c r="N1506" s="382" t="s">
        <v>9783</v>
      </c>
      <c r="O1506" s="386">
        <v>300</v>
      </c>
      <c r="P1506" s="387"/>
      <c r="Q1506" s="387"/>
      <c r="R1506" s="387"/>
      <c r="S1506" s="387"/>
      <c r="T1506" s="387"/>
      <c r="U1506" s="387"/>
      <c r="V1506" s="387"/>
      <c r="W1506" s="387"/>
      <c r="X1506" s="387"/>
      <c r="Y1506" s="387"/>
      <c r="Z1506" s="387"/>
      <c r="AA1506" s="387"/>
      <c r="AB1506" s="387"/>
      <c r="AC1506" s="387"/>
      <c r="AD1506" s="387"/>
    </row>
    <row r="1507" spans="1:30" ht="16.2" thickBot="1" x14ac:dyDescent="0.35">
      <c r="A1507" s="351" t="s">
        <v>2989</v>
      </c>
      <c r="B1507" s="399" t="s">
        <v>6104</v>
      </c>
      <c r="C1507" s="365" t="s">
        <v>6895</v>
      </c>
      <c r="D1507" s="366" t="s">
        <v>6126</v>
      </c>
      <c r="E1507" s="394" t="s">
        <v>4139</v>
      </c>
      <c r="F1507" s="394" t="s">
        <v>7230</v>
      </c>
      <c r="G1507" s="394" t="s">
        <v>7233</v>
      </c>
      <c r="H1507" s="394" t="s">
        <v>7232</v>
      </c>
      <c r="I1507" s="467">
        <v>1</v>
      </c>
      <c r="J1507" s="471">
        <v>1.49</v>
      </c>
      <c r="K1507" s="469">
        <v>1</v>
      </c>
      <c r="L1507" s="384">
        <v>2</v>
      </c>
      <c r="M1507" s="385" t="s">
        <v>2988</v>
      </c>
      <c r="N1507" s="382" t="s">
        <v>9806</v>
      </c>
      <c r="O1507" s="383">
        <v>1</v>
      </c>
      <c r="P1507" s="387"/>
      <c r="Q1507" s="387"/>
      <c r="R1507" s="387"/>
      <c r="S1507" s="387"/>
      <c r="T1507" s="387"/>
      <c r="U1507" s="387"/>
      <c r="V1507" s="387"/>
      <c r="W1507" s="387"/>
      <c r="X1507" s="387"/>
      <c r="Y1507" s="387"/>
      <c r="Z1507" s="387"/>
      <c r="AA1507" s="387"/>
      <c r="AB1507" s="387"/>
      <c r="AC1507" s="387"/>
      <c r="AD1507" s="387"/>
    </row>
    <row r="1508" spans="1:30" ht="16.2" thickBot="1" x14ac:dyDescent="0.35">
      <c r="A1508" s="351" t="s">
        <v>623</v>
      </c>
      <c r="B1508" s="400" t="s">
        <v>6093</v>
      </c>
      <c r="C1508" s="365" t="s">
        <v>6895</v>
      </c>
      <c r="D1508" s="366" t="s">
        <v>6126</v>
      </c>
      <c r="E1508" s="394" t="s">
        <v>4139</v>
      </c>
      <c r="F1508" s="394" t="s">
        <v>7230</v>
      </c>
      <c r="G1508" s="394" t="s">
        <v>7233</v>
      </c>
      <c r="H1508" s="394" t="s">
        <v>7232</v>
      </c>
      <c r="I1508" s="466">
        <v>300</v>
      </c>
      <c r="J1508" s="471">
        <v>0.49</v>
      </c>
      <c r="K1508" s="469">
        <v>1</v>
      </c>
      <c r="L1508" s="384">
        <v>2</v>
      </c>
      <c r="M1508" s="385" t="s">
        <v>624</v>
      </c>
      <c r="N1508" s="382" t="s">
        <v>9783</v>
      </c>
      <c r="O1508" s="386">
        <v>300</v>
      </c>
      <c r="P1508" s="387"/>
      <c r="Q1508" s="387"/>
      <c r="R1508" s="387"/>
      <c r="S1508" s="387"/>
      <c r="T1508" s="387"/>
      <c r="U1508" s="387"/>
      <c r="V1508" s="387"/>
      <c r="W1508" s="387"/>
      <c r="X1508" s="387"/>
      <c r="Y1508" s="387"/>
      <c r="Z1508" s="387"/>
      <c r="AA1508" s="387"/>
      <c r="AB1508" s="387"/>
      <c r="AC1508" s="387"/>
      <c r="AD1508" s="387"/>
    </row>
    <row r="1509" spans="1:30" ht="16.2" thickBot="1" x14ac:dyDescent="0.35">
      <c r="A1509" s="351" t="s">
        <v>2852</v>
      </c>
      <c r="B1509" s="401" t="s">
        <v>5944</v>
      </c>
      <c r="C1509" s="365" t="s">
        <v>6989</v>
      </c>
      <c r="D1509" s="366" t="s">
        <v>6126</v>
      </c>
      <c r="E1509" s="394" t="s">
        <v>4139</v>
      </c>
      <c r="F1509" s="394" t="s">
        <v>7230</v>
      </c>
      <c r="G1509" s="394" t="s">
        <v>7233</v>
      </c>
      <c r="H1509" s="394" t="s">
        <v>7232</v>
      </c>
      <c r="I1509" s="466">
        <v>300</v>
      </c>
      <c r="J1509" s="471">
        <v>0.49</v>
      </c>
      <c r="K1509" s="469">
        <v>1</v>
      </c>
      <c r="L1509" s="384">
        <v>2</v>
      </c>
      <c r="M1509" s="385" t="s">
        <v>6992</v>
      </c>
      <c r="N1509" s="382" t="s">
        <v>9783</v>
      </c>
      <c r="O1509" s="386">
        <v>300</v>
      </c>
      <c r="P1509" s="387"/>
      <c r="Q1509" s="387"/>
      <c r="R1509" s="387"/>
      <c r="S1509" s="387"/>
      <c r="T1509" s="387"/>
      <c r="U1509" s="387"/>
      <c r="V1509" s="387"/>
      <c r="W1509" s="387"/>
      <c r="X1509" s="387"/>
      <c r="Y1509" s="387"/>
      <c r="Z1509" s="387"/>
      <c r="AA1509" s="387"/>
      <c r="AB1509" s="387"/>
      <c r="AC1509" s="387"/>
      <c r="AD1509" s="387"/>
    </row>
    <row r="1510" spans="1:30" ht="16.2" thickBot="1" x14ac:dyDescent="0.35">
      <c r="A1510" s="351" t="s">
        <v>2852</v>
      </c>
      <c r="B1510" s="401" t="s">
        <v>5944</v>
      </c>
      <c r="C1510" s="365" t="s">
        <v>6989</v>
      </c>
      <c r="D1510" s="366" t="s">
        <v>6126</v>
      </c>
      <c r="E1510" s="394" t="s">
        <v>4139</v>
      </c>
      <c r="F1510" s="394" t="s">
        <v>7230</v>
      </c>
      <c r="G1510" s="394" t="s">
        <v>7234</v>
      </c>
      <c r="H1510" s="394" t="s">
        <v>7232</v>
      </c>
      <c r="I1510" s="466">
        <v>300</v>
      </c>
      <c r="J1510" s="471">
        <v>0.49</v>
      </c>
      <c r="K1510" s="469">
        <v>2</v>
      </c>
      <c r="L1510" s="384">
        <v>2</v>
      </c>
      <c r="M1510" s="385" t="s">
        <v>6992</v>
      </c>
      <c r="N1510" s="382" t="s">
        <v>9790</v>
      </c>
      <c r="O1510" s="386">
        <v>600</v>
      </c>
      <c r="P1510" s="387"/>
      <c r="Q1510" s="387"/>
      <c r="R1510" s="387"/>
      <c r="S1510" s="387"/>
      <c r="T1510" s="387"/>
      <c r="U1510" s="387"/>
      <c r="V1510" s="387"/>
      <c r="W1510" s="387"/>
      <c r="X1510" s="387"/>
      <c r="Y1510" s="387"/>
      <c r="Z1510" s="387"/>
      <c r="AA1510" s="387"/>
      <c r="AB1510" s="387"/>
      <c r="AC1510" s="387"/>
      <c r="AD1510" s="387"/>
    </row>
    <row r="1511" spans="1:30" ht="16.2" thickBot="1" x14ac:dyDescent="0.35">
      <c r="A1511" s="351" t="s">
        <v>3364</v>
      </c>
      <c r="B1511" s="401" t="s">
        <v>5944</v>
      </c>
      <c r="C1511" s="365" t="s">
        <v>6895</v>
      </c>
      <c r="D1511" s="366" t="s">
        <v>6126</v>
      </c>
      <c r="E1511" s="394" t="s">
        <v>4139</v>
      </c>
      <c r="F1511" s="394" t="s">
        <v>7230</v>
      </c>
      <c r="G1511" s="394" t="s">
        <v>7234</v>
      </c>
      <c r="H1511" s="394" t="s">
        <v>7232</v>
      </c>
      <c r="I1511" s="466">
        <v>300</v>
      </c>
      <c r="J1511" s="471">
        <v>0.49</v>
      </c>
      <c r="K1511" s="469">
        <v>1</v>
      </c>
      <c r="L1511" s="384">
        <v>2</v>
      </c>
      <c r="M1511" s="385" t="s">
        <v>3365</v>
      </c>
      <c r="N1511" s="382" t="s">
        <v>9783</v>
      </c>
      <c r="O1511" s="386">
        <v>300</v>
      </c>
      <c r="P1511" s="387"/>
      <c r="Q1511" s="387"/>
      <c r="R1511" s="387"/>
      <c r="S1511" s="387"/>
      <c r="T1511" s="387"/>
      <c r="U1511" s="387"/>
      <c r="V1511" s="387"/>
      <c r="W1511" s="387"/>
      <c r="X1511" s="387"/>
      <c r="Y1511" s="387"/>
      <c r="Z1511" s="387"/>
      <c r="AA1511" s="387"/>
      <c r="AB1511" s="387"/>
      <c r="AC1511" s="387"/>
      <c r="AD1511" s="387"/>
    </row>
    <row r="1512" spans="1:30" ht="16.2" thickBot="1" x14ac:dyDescent="0.35">
      <c r="A1512" s="351" t="s">
        <v>4268</v>
      </c>
      <c r="B1512" s="402" t="s">
        <v>6094</v>
      </c>
      <c r="C1512" s="365" t="s">
        <v>6895</v>
      </c>
      <c r="D1512" s="366" t="s">
        <v>6126</v>
      </c>
      <c r="E1512" s="394" t="s">
        <v>4139</v>
      </c>
      <c r="F1512" s="394" t="s">
        <v>7230</v>
      </c>
      <c r="G1512" s="394" t="s">
        <v>7233</v>
      </c>
      <c r="H1512" s="394" t="s">
        <v>7232</v>
      </c>
      <c r="I1512" s="466">
        <v>300</v>
      </c>
      <c r="J1512" s="471">
        <v>0.49</v>
      </c>
      <c r="K1512" s="469">
        <v>1</v>
      </c>
      <c r="L1512" s="384">
        <v>2</v>
      </c>
      <c r="M1512" s="385" t="s">
        <v>4267</v>
      </c>
      <c r="N1512" s="382" t="s">
        <v>9783</v>
      </c>
      <c r="O1512" s="386">
        <v>300</v>
      </c>
      <c r="P1512" s="387"/>
      <c r="Q1512" s="387"/>
      <c r="R1512" s="387"/>
      <c r="S1512" s="387"/>
      <c r="T1512" s="387"/>
      <c r="U1512" s="387"/>
      <c r="V1512" s="387"/>
      <c r="W1512" s="387"/>
      <c r="X1512" s="387"/>
      <c r="Y1512" s="387"/>
      <c r="Z1512" s="387"/>
      <c r="AA1512" s="387"/>
      <c r="AB1512" s="387"/>
      <c r="AC1512" s="387"/>
      <c r="AD1512" s="387"/>
    </row>
    <row r="1513" spans="1:30" ht="16.2" thickBot="1" x14ac:dyDescent="0.35">
      <c r="A1513" s="351" t="s">
        <v>5042</v>
      </c>
      <c r="B1513" s="403" t="s">
        <v>6877</v>
      </c>
      <c r="C1513" s="365" t="s">
        <v>6895</v>
      </c>
      <c r="D1513" s="366" t="s">
        <v>6126</v>
      </c>
      <c r="E1513" s="394" t="s">
        <v>4139</v>
      </c>
      <c r="F1513" s="394" t="s">
        <v>7230</v>
      </c>
      <c r="G1513" s="394" t="s">
        <v>7233</v>
      </c>
      <c r="H1513" s="394" t="s">
        <v>7232</v>
      </c>
      <c r="I1513" s="466">
        <v>300</v>
      </c>
      <c r="J1513" s="471">
        <v>0.49</v>
      </c>
      <c r="K1513" s="469">
        <v>1</v>
      </c>
      <c r="L1513" s="384">
        <v>2</v>
      </c>
      <c r="M1513" s="385" t="s">
        <v>5450</v>
      </c>
      <c r="N1513" s="382" t="s">
        <v>9783</v>
      </c>
      <c r="O1513" s="386">
        <v>300</v>
      </c>
      <c r="P1513" s="387"/>
      <c r="Q1513" s="387"/>
      <c r="R1513" s="387"/>
      <c r="S1513" s="387"/>
      <c r="T1513" s="387"/>
      <c r="U1513" s="387"/>
      <c r="V1513" s="387"/>
      <c r="W1513" s="387"/>
      <c r="X1513" s="387"/>
      <c r="Y1513" s="387"/>
      <c r="Z1513" s="387"/>
      <c r="AA1513" s="387"/>
      <c r="AB1513" s="387"/>
      <c r="AC1513" s="387"/>
      <c r="AD1513" s="387"/>
    </row>
    <row r="1514" spans="1:30" ht="16.2" thickBot="1" x14ac:dyDescent="0.35">
      <c r="A1514" s="351" t="s">
        <v>5719</v>
      </c>
      <c r="B1514" s="404" t="s">
        <v>6073</v>
      </c>
      <c r="C1514" s="365" t="s">
        <v>6895</v>
      </c>
      <c r="D1514" s="366" t="s">
        <v>6126</v>
      </c>
      <c r="E1514" s="394" t="s">
        <v>4139</v>
      </c>
      <c r="F1514" s="394" t="s">
        <v>7230</v>
      </c>
      <c r="G1514" s="394" t="s">
        <v>7233</v>
      </c>
      <c r="H1514" s="394" t="s">
        <v>7232</v>
      </c>
      <c r="I1514" s="466">
        <v>300</v>
      </c>
      <c r="J1514" s="471">
        <v>0.49</v>
      </c>
      <c r="K1514" s="469">
        <v>2</v>
      </c>
      <c r="L1514" s="384">
        <v>2</v>
      </c>
      <c r="M1514" s="385" t="s">
        <v>5718</v>
      </c>
      <c r="N1514" s="382" t="s">
        <v>9790</v>
      </c>
      <c r="O1514" s="386">
        <v>600</v>
      </c>
      <c r="P1514" s="387"/>
      <c r="Q1514" s="387"/>
      <c r="R1514" s="387"/>
      <c r="S1514" s="387"/>
      <c r="T1514" s="387"/>
      <c r="U1514" s="387"/>
      <c r="V1514" s="387"/>
      <c r="W1514" s="387"/>
      <c r="X1514" s="387"/>
      <c r="Y1514" s="387"/>
      <c r="Z1514" s="387"/>
      <c r="AA1514" s="387"/>
      <c r="AB1514" s="387"/>
      <c r="AC1514" s="387"/>
      <c r="AD1514" s="387"/>
    </row>
    <row r="1515" spans="1:30" ht="16.2" thickBot="1" x14ac:dyDescent="0.35">
      <c r="A1515" s="351" t="s">
        <v>5719</v>
      </c>
      <c r="B1515" s="404" t="s">
        <v>6073</v>
      </c>
      <c r="C1515" s="365" t="s">
        <v>6895</v>
      </c>
      <c r="D1515" s="366" t="s">
        <v>6126</v>
      </c>
      <c r="E1515" s="394" t="s">
        <v>4139</v>
      </c>
      <c r="F1515" s="394" t="s">
        <v>7230</v>
      </c>
      <c r="G1515" s="394" t="s">
        <v>7234</v>
      </c>
      <c r="H1515" s="394" t="s">
        <v>7232</v>
      </c>
      <c r="I1515" s="466">
        <v>300</v>
      </c>
      <c r="J1515" s="471">
        <v>0.49</v>
      </c>
      <c r="K1515" s="469">
        <v>1</v>
      </c>
      <c r="L1515" s="384">
        <v>2</v>
      </c>
      <c r="M1515" s="385" t="s">
        <v>5718</v>
      </c>
      <c r="N1515" s="382" t="s">
        <v>9783</v>
      </c>
      <c r="O1515" s="386">
        <v>300</v>
      </c>
      <c r="P1515" s="387"/>
      <c r="Q1515" s="387"/>
      <c r="R1515" s="387"/>
      <c r="S1515" s="387"/>
      <c r="T1515" s="387"/>
      <c r="U1515" s="387"/>
      <c r="V1515" s="387"/>
      <c r="W1515" s="387"/>
      <c r="X1515" s="387"/>
      <c r="Y1515" s="387"/>
      <c r="Z1515" s="387"/>
      <c r="AA1515" s="387"/>
      <c r="AB1515" s="387"/>
      <c r="AC1515" s="387"/>
      <c r="AD1515" s="387"/>
    </row>
    <row r="1516" spans="1:30" ht="16.2" thickBot="1" x14ac:dyDescent="0.35">
      <c r="A1516" s="351" t="s">
        <v>6897</v>
      </c>
      <c r="B1516" s="396" t="s">
        <v>6110</v>
      </c>
      <c r="C1516" s="365" t="s">
        <v>6989</v>
      </c>
      <c r="D1516" s="366" t="s">
        <v>6126</v>
      </c>
      <c r="E1516" s="394" t="s">
        <v>4139</v>
      </c>
      <c r="F1516" s="394" t="s">
        <v>7230</v>
      </c>
      <c r="G1516" s="394" t="s">
        <v>7233</v>
      </c>
      <c r="H1516" s="394" t="s">
        <v>7232</v>
      </c>
      <c r="I1516" s="466">
        <v>300</v>
      </c>
      <c r="J1516" s="471">
        <v>0.49</v>
      </c>
      <c r="K1516" s="469">
        <v>1</v>
      </c>
      <c r="L1516" s="384">
        <v>2</v>
      </c>
      <c r="M1516" s="385" t="s">
        <v>6993</v>
      </c>
      <c r="N1516" s="382" t="s">
        <v>9783</v>
      </c>
      <c r="O1516" s="386">
        <v>300</v>
      </c>
      <c r="P1516" s="387"/>
      <c r="Q1516" s="387"/>
      <c r="R1516" s="387"/>
      <c r="S1516" s="387"/>
      <c r="T1516" s="387"/>
      <c r="U1516" s="387"/>
      <c r="V1516" s="387"/>
      <c r="W1516" s="387"/>
      <c r="X1516" s="387"/>
      <c r="Y1516" s="387"/>
      <c r="Z1516" s="387"/>
      <c r="AA1516" s="387"/>
      <c r="AB1516" s="387"/>
      <c r="AC1516" s="387"/>
      <c r="AD1516" s="387"/>
    </row>
    <row r="1517" spans="1:30" ht="16.2" thickBot="1" x14ac:dyDescent="0.35">
      <c r="A1517" s="351" t="s">
        <v>6897</v>
      </c>
      <c r="B1517" s="396" t="s">
        <v>6110</v>
      </c>
      <c r="C1517" s="365" t="s">
        <v>6989</v>
      </c>
      <c r="D1517" s="366" t="s">
        <v>6126</v>
      </c>
      <c r="E1517" s="394" t="s">
        <v>4139</v>
      </c>
      <c r="F1517" s="394" t="s">
        <v>7230</v>
      </c>
      <c r="G1517" s="394" t="s">
        <v>7234</v>
      </c>
      <c r="H1517" s="394" t="s">
        <v>7232</v>
      </c>
      <c r="I1517" s="466">
        <v>300</v>
      </c>
      <c r="J1517" s="471">
        <v>0.49</v>
      </c>
      <c r="K1517" s="469">
        <v>1</v>
      </c>
      <c r="L1517" s="384">
        <v>2</v>
      </c>
      <c r="M1517" s="385" t="s">
        <v>6993</v>
      </c>
      <c r="N1517" s="382" t="s">
        <v>9783</v>
      </c>
      <c r="O1517" s="386">
        <v>300</v>
      </c>
      <c r="P1517" s="387"/>
      <c r="Q1517" s="387"/>
      <c r="R1517" s="387"/>
      <c r="S1517" s="387"/>
      <c r="T1517" s="387"/>
      <c r="U1517" s="387"/>
      <c r="V1517" s="387"/>
      <c r="W1517" s="387"/>
      <c r="X1517" s="387"/>
      <c r="Y1517" s="387"/>
      <c r="Z1517" s="387"/>
      <c r="AA1517" s="387"/>
      <c r="AB1517" s="387"/>
      <c r="AC1517" s="387"/>
      <c r="AD1517" s="387"/>
    </row>
    <row r="1518" spans="1:30" ht="16.2" thickBot="1" x14ac:dyDescent="0.35">
      <c r="A1518" s="351" t="s">
        <v>1502</v>
      </c>
      <c r="B1518" s="405" t="s">
        <v>6084</v>
      </c>
      <c r="C1518" s="365" t="s">
        <v>6895</v>
      </c>
      <c r="D1518" s="366" t="s">
        <v>6126</v>
      </c>
      <c r="E1518" s="394" t="s">
        <v>4139</v>
      </c>
      <c r="F1518" s="394" t="s">
        <v>7230</v>
      </c>
      <c r="G1518" s="394" t="s">
        <v>7233</v>
      </c>
      <c r="H1518" s="394" t="s">
        <v>7232</v>
      </c>
      <c r="I1518" s="466">
        <v>700</v>
      </c>
      <c r="J1518" s="471">
        <v>0.99</v>
      </c>
      <c r="K1518" s="469">
        <v>1</v>
      </c>
      <c r="L1518" s="384">
        <v>3</v>
      </c>
      <c r="M1518" s="385" t="s">
        <v>5451</v>
      </c>
      <c r="N1518" s="382" t="s">
        <v>9798</v>
      </c>
      <c r="O1518" s="386">
        <v>700</v>
      </c>
      <c r="P1518" s="387"/>
      <c r="Q1518" s="387"/>
      <c r="R1518" s="387"/>
      <c r="S1518" s="387"/>
      <c r="T1518" s="387"/>
      <c r="U1518" s="387"/>
      <c r="V1518" s="387"/>
      <c r="W1518" s="387"/>
      <c r="X1518" s="387"/>
      <c r="Y1518" s="387"/>
      <c r="Z1518" s="387"/>
      <c r="AA1518" s="387"/>
      <c r="AB1518" s="387"/>
      <c r="AC1518" s="387"/>
      <c r="AD1518" s="387"/>
    </row>
    <row r="1519" spans="1:30" ht="16.2" thickBot="1" x14ac:dyDescent="0.35">
      <c r="A1519" s="351" t="s">
        <v>3630</v>
      </c>
      <c r="B1519" s="406" t="s">
        <v>6969</v>
      </c>
      <c r="C1519" s="365" t="s">
        <v>6895</v>
      </c>
      <c r="D1519" s="366" t="s">
        <v>6126</v>
      </c>
      <c r="E1519" s="394" t="s">
        <v>4139</v>
      </c>
      <c r="F1519" s="394" t="s">
        <v>7230</v>
      </c>
      <c r="G1519" s="394" t="s">
        <v>7233</v>
      </c>
      <c r="H1519" s="394" t="s">
        <v>7232</v>
      </c>
      <c r="I1519" s="466">
        <v>300</v>
      </c>
      <c r="J1519" s="471">
        <v>0.49</v>
      </c>
      <c r="K1519" s="469">
        <v>1</v>
      </c>
      <c r="L1519" s="384">
        <v>3</v>
      </c>
      <c r="M1519" s="385" t="s">
        <v>3629</v>
      </c>
      <c r="N1519" s="382" t="s">
        <v>9783</v>
      </c>
      <c r="O1519" s="386">
        <v>300</v>
      </c>
      <c r="P1519" s="387"/>
      <c r="Q1519" s="387"/>
      <c r="R1519" s="387"/>
      <c r="S1519" s="387"/>
      <c r="T1519" s="387"/>
      <c r="U1519" s="387"/>
      <c r="V1519" s="387"/>
      <c r="W1519" s="387"/>
      <c r="X1519" s="387"/>
      <c r="Y1519" s="387"/>
      <c r="Z1519" s="387"/>
      <c r="AA1519" s="387"/>
      <c r="AB1519" s="387"/>
      <c r="AC1519" s="387"/>
      <c r="AD1519" s="387"/>
    </row>
    <row r="1520" spans="1:30" ht="16.2" thickBot="1" x14ac:dyDescent="0.35">
      <c r="A1520" s="351" t="s">
        <v>1449</v>
      </c>
      <c r="B1520" s="407" t="s">
        <v>1101</v>
      </c>
      <c r="C1520" s="365" t="s">
        <v>6895</v>
      </c>
      <c r="D1520" s="366" t="s">
        <v>6126</v>
      </c>
      <c r="E1520" s="394" t="s">
        <v>4139</v>
      </c>
      <c r="F1520" s="394" t="s">
        <v>7230</v>
      </c>
      <c r="G1520" s="394" t="s">
        <v>7234</v>
      </c>
      <c r="H1520" s="394" t="s">
        <v>7232</v>
      </c>
      <c r="I1520" s="466">
        <v>300</v>
      </c>
      <c r="J1520" s="471">
        <v>0.49</v>
      </c>
      <c r="K1520" s="469">
        <v>2</v>
      </c>
      <c r="L1520" s="384">
        <v>3</v>
      </c>
      <c r="M1520" s="385" t="s">
        <v>1448</v>
      </c>
      <c r="N1520" s="382" t="s">
        <v>9790</v>
      </c>
      <c r="O1520" s="386">
        <v>600</v>
      </c>
      <c r="P1520" s="387"/>
      <c r="Q1520" s="387"/>
      <c r="R1520" s="387"/>
      <c r="S1520" s="387"/>
      <c r="T1520" s="387"/>
      <c r="U1520" s="387"/>
      <c r="V1520" s="387"/>
      <c r="W1520" s="387"/>
      <c r="X1520" s="387"/>
      <c r="Y1520" s="387"/>
      <c r="Z1520" s="387"/>
      <c r="AA1520" s="387"/>
      <c r="AB1520" s="387"/>
      <c r="AC1520" s="387"/>
      <c r="AD1520" s="387"/>
    </row>
    <row r="1521" spans="1:30" ht="16.2" thickBot="1" x14ac:dyDescent="0.35">
      <c r="A1521" s="351" t="s">
        <v>5721</v>
      </c>
      <c r="B1521" s="345" t="s">
        <v>6879</v>
      </c>
      <c r="C1521" s="365" t="s">
        <v>6895</v>
      </c>
      <c r="D1521" s="366" t="s">
        <v>6126</v>
      </c>
      <c r="E1521" s="394" t="s">
        <v>4139</v>
      </c>
      <c r="F1521" s="394" t="s">
        <v>7230</v>
      </c>
      <c r="G1521" s="394" t="s">
        <v>7233</v>
      </c>
      <c r="H1521" s="394" t="s">
        <v>7232</v>
      </c>
      <c r="I1521" s="466">
        <v>300</v>
      </c>
      <c r="J1521" s="471">
        <v>0.49</v>
      </c>
      <c r="K1521" s="469">
        <v>1</v>
      </c>
      <c r="L1521" s="384">
        <v>3</v>
      </c>
      <c r="M1521" s="385" t="s">
        <v>5720</v>
      </c>
      <c r="N1521" s="382" t="s">
        <v>9783</v>
      </c>
      <c r="O1521" s="386">
        <v>300</v>
      </c>
      <c r="P1521" s="387"/>
      <c r="Q1521" s="387"/>
      <c r="R1521" s="387"/>
      <c r="S1521" s="387"/>
      <c r="T1521" s="387"/>
      <c r="U1521" s="387"/>
      <c r="V1521" s="387"/>
      <c r="W1521" s="387"/>
      <c r="X1521" s="387"/>
      <c r="Y1521" s="387"/>
      <c r="Z1521" s="387"/>
      <c r="AA1521" s="387"/>
      <c r="AB1521" s="387"/>
      <c r="AC1521" s="387"/>
      <c r="AD1521" s="387"/>
    </row>
    <row r="1522" spans="1:30" ht="16.2" thickBot="1" x14ac:dyDescent="0.35">
      <c r="A1522" s="351" t="s">
        <v>1502</v>
      </c>
      <c r="B1522" s="365" t="s">
        <v>6097</v>
      </c>
      <c r="C1522" s="365" t="s">
        <v>6895</v>
      </c>
      <c r="D1522" s="366" t="s">
        <v>6126</v>
      </c>
      <c r="E1522" s="394" t="s">
        <v>4139</v>
      </c>
      <c r="F1522" s="394" t="s">
        <v>7230</v>
      </c>
      <c r="G1522" s="394" t="s">
        <v>7233</v>
      </c>
      <c r="H1522" s="394" t="s">
        <v>7232</v>
      </c>
      <c r="I1522" s="467">
        <v>1</v>
      </c>
      <c r="J1522" s="471">
        <v>1.49</v>
      </c>
      <c r="K1522" s="469">
        <v>1</v>
      </c>
      <c r="L1522" s="384">
        <v>3</v>
      </c>
      <c r="M1522" s="385" t="s">
        <v>1503</v>
      </c>
      <c r="N1522" s="382" t="s">
        <v>9806</v>
      </c>
      <c r="O1522" s="383">
        <v>1</v>
      </c>
      <c r="P1522" s="387"/>
      <c r="Q1522" s="387"/>
      <c r="R1522" s="387"/>
      <c r="S1522" s="387"/>
      <c r="T1522" s="387"/>
      <c r="U1522" s="387"/>
      <c r="V1522" s="387"/>
      <c r="W1522" s="387"/>
      <c r="X1522" s="387"/>
      <c r="Y1522" s="387"/>
      <c r="Z1522" s="387"/>
      <c r="AA1522" s="387"/>
      <c r="AB1522" s="387"/>
      <c r="AC1522" s="387"/>
      <c r="AD1522" s="387"/>
    </row>
    <row r="1523" spans="1:30" ht="16.2" thickBot="1" x14ac:dyDescent="0.35">
      <c r="A1523" s="351" t="s">
        <v>637</v>
      </c>
      <c r="B1523" s="399" t="s">
        <v>6104</v>
      </c>
      <c r="C1523" s="365" t="s">
        <v>6895</v>
      </c>
      <c r="D1523" s="366" t="s">
        <v>6126</v>
      </c>
      <c r="E1523" s="394" t="s">
        <v>4139</v>
      </c>
      <c r="F1523" s="394" t="s">
        <v>7230</v>
      </c>
      <c r="G1523" s="394" t="s">
        <v>7233</v>
      </c>
      <c r="H1523" s="394" t="s">
        <v>7232</v>
      </c>
      <c r="I1523" s="466">
        <v>700</v>
      </c>
      <c r="J1523" s="471">
        <v>0.99</v>
      </c>
      <c r="K1523" s="469">
        <v>1</v>
      </c>
      <c r="L1523" s="384">
        <v>3</v>
      </c>
      <c r="M1523" s="385" t="s">
        <v>638</v>
      </c>
      <c r="N1523" s="382" t="s">
        <v>9798</v>
      </c>
      <c r="O1523" s="386">
        <v>700</v>
      </c>
      <c r="P1523" s="387"/>
      <c r="Q1523" s="387"/>
      <c r="R1523" s="387"/>
      <c r="S1523" s="387"/>
      <c r="T1523" s="387"/>
      <c r="U1523" s="387"/>
      <c r="V1523" s="387"/>
      <c r="W1523" s="387"/>
      <c r="X1523" s="387"/>
      <c r="Y1523" s="387"/>
      <c r="Z1523" s="387"/>
      <c r="AA1523" s="387"/>
      <c r="AB1523" s="387"/>
      <c r="AC1523" s="387"/>
      <c r="AD1523" s="387"/>
    </row>
    <row r="1524" spans="1:30" ht="16.2" thickBot="1" x14ac:dyDescent="0.35">
      <c r="A1524" s="351" t="s">
        <v>640</v>
      </c>
      <c r="B1524" s="408" t="s">
        <v>1134</v>
      </c>
      <c r="C1524" s="365" t="s">
        <v>6895</v>
      </c>
      <c r="D1524" s="366" t="s">
        <v>6126</v>
      </c>
      <c r="E1524" s="394" t="s">
        <v>4139</v>
      </c>
      <c r="F1524" s="394" t="s">
        <v>7230</v>
      </c>
      <c r="G1524" s="394" t="s">
        <v>7233</v>
      </c>
      <c r="H1524" s="394" t="s">
        <v>7232</v>
      </c>
      <c r="I1524" s="466">
        <v>300</v>
      </c>
      <c r="J1524" s="471">
        <v>0.49</v>
      </c>
      <c r="K1524" s="469">
        <v>2</v>
      </c>
      <c r="L1524" s="384">
        <v>3</v>
      </c>
      <c r="M1524" s="385" t="s">
        <v>639</v>
      </c>
      <c r="N1524" s="382" t="s">
        <v>9790</v>
      </c>
      <c r="O1524" s="386">
        <v>600</v>
      </c>
      <c r="P1524" s="387"/>
      <c r="Q1524" s="387"/>
      <c r="R1524" s="387"/>
      <c r="S1524" s="387"/>
      <c r="T1524" s="387"/>
      <c r="U1524" s="387"/>
      <c r="V1524" s="387"/>
      <c r="W1524" s="387"/>
      <c r="X1524" s="387"/>
      <c r="Y1524" s="387"/>
      <c r="Z1524" s="387"/>
      <c r="AA1524" s="387"/>
      <c r="AB1524" s="387"/>
      <c r="AC1524" s="387"/>
      <c r="AD1524" s="387"/>
    </row>
    <row r="1525" spans="1:30" ht="16.2" thickBot="1" x14ac:dyDescent="0.35">
      <c r="A1525" s="351" t="s">
        <v>1701</v>
      </c>
      <c r="B1525" s="409" t="s">
        <v>6076</v>
      </c>
      <c r="C1525" s="365" t="s">
        <v>6895</v>
      </c>
      <c r="D1525" s="366" t="s">
        <v>6126</v>
      </c>
      <c r="E1525" s="394" t="s">
        <v>4139</v>
      </c>
      <c r="F1525" s="394" t="s">
        <v>7230</v>
      </c>
      <c r="G1525" s="394" t="s">
        <v>7234</v>
      </c>
      <c r="H1525" s="394" t="s">
        <v>7232</v>
      </c>
      <c r="I1525" s="466">
        <v>300</v>
      </c>
      <c r="J1525" s="471">
        <v>0.49</v>
      </c>
      <c r="K1525" s="469">
        <v>1</v>
      </c>
      <c r="L1525" s="384">
        <v>3</v>
      </c>
      <c r="M1525" s="385" t="s">
        <v>1700</v>
      </c>
      <c r="N1525" s="382" t="s">
        <v>9783</v>
      </c>
      <c r="O1525" s="386">
        <v>300</v>
      </c>
      <c r="P1525" s="387"/>
      <c r="Q1525" s="387"/>
      <c r="R1525" s="387"/>
      <c r="S1525" s="387"/>
      <c r="T1525" s="387"/>
      <c r="U1525" s="387"/>
      <c r="V1525" s="387"/>
      <c r="W1525" s="387"/>
      <c r="X1525" s="387"/>
      <c r="Y1525" s="387"/>
      <c r="Z1525" s="387"/>
      <c r="AA1525" s="387"/>
      <c r="AB1525" s="387"/>
      <c r="AC1525" s="387"/>
      <c r="AD1525" s="387"/>
    </row>
    <row r="1526" spans="1:30" ht="16.2" thickBot="1" x14ac:dyDescent="0.35">
      <c r="A1526" s="351" t="s">
        <v>3631</v>
      </c>
      <c r="B1526" s="410" t="s">
        <v>6055</v>
      </c>
      <c r="C1526" s="365" t="s">
        <v>6895</v>
      </c>
      <c r="D1526" s="366" t="s">
        <v>6126</v>
      </c>
      <c r="E1526" s="394" t="s">
        <v>4139</v>
      </c>
      <c r="F1526" s="394" t="s">
        <v>7230</v>
      </c>
      <c r="G1526" s="394" t="s">
        <v>7233</v>
      </c>
      <c r="H1526" s="394" t="s">
        <v>7232</v>
      </c>
      <c r="I1526" s="466">
        <v>300</v>
      </c>
      <c r="J1526" s="471">
        <v>0.49</v>
      </c>
      <c r="K1526" s="469">
        <v>2</v>
      </c>
      <c r="L1526" s="384">
        <v>3</v>
      </c>
      <c r="M1526" s="385" t="s">
        <v>3632</v>
      </c>
      <c r="N1526" s="382" t="s">
        <v>9790</v>
      </c>
      <c r="O1526" s="386">
        <v>600</v>
      </c>
      <c r="P1526" s="387"/>
      <c r="Q1526" s="387"/>
      <c r="R1526" s="387"/>
      <c r="S1526" s="387"/>
      <c r="T1526" s="387"/>
      <c r="U1526" s="387"/>
      <c r="V1526" s="387"/>
      <c r="W1526" s="387"/>
      <c r="X1526" s="387"/>
      <c r="Y1526" s="387"/>
      <c r="Z1526" s="387"/>
      <c r="AA1526" s="387"/>
      <c r="AB1526" s="387"/>
      <c r="AC1526" s="387"/>
      <c r="AD1526" s="387"/>
    </row>
    <row r="1527" spans="1:30" ht="16.2" thickBot="1" x14ac:dyDescent="0.35">
      <c r="A1527" s="351" t="s">
        <v>3366</v>
      </c>
      <c r="B1527" s="411" t="s">
        <v>6977</v>
      </c>
      <c r="C1527" s="365" t="s">
        <v>6895</v>
      </c>
      <c r="D1527" s="345" t="s">
        <v>6128</v>
      </c>
      <c r="E1527" s="394" t="s">
        <v>4139</v>
      </c>
      <c r="F1527" s="394" t="s">
        <v>7230</v>
      </c>
      <c r="G1527" s="394" t="s">
        <v>7233</v>
      </c>
      <c r="H1527" s="394" t="s">
        <v>7232</v>
      </c>
      <c r="I1527" s="466">
        <v>700</v>
      </c>
      <c r="J1527" s="471">
        <v>0.99</v>
      </c>
      <c r="K1527" s="469">
        <v>1</v>
      </c>
      <c r="L1527" s="384">
        <v>3</v>
      </c>
      <c r="M1527" s="385" t="s">
        <v>3367</v>
      </c>
      <c r="N1527" s="382" t="s">
        <v>9798</v>
      </c>
      <c r="O1527" s="386">
        <v>700</v>
      </c>
      <c r="P1527" s="387"/>
      <c r="Q1527" s="387"/>
      <c r="R1527" s="387"/>
      <c r="S1527" s="387"/>
      <c r="T1527" s="387"/>
      <c r="U1527" s="387"/>
      <c r="V1527" s="387"/>
      <c r="W1527" s="387"/>
      <c r="X1527" s="387"/>
      <c r="Y1527" s="387"/>
      <c r="Z1527" s="387"/>
      <c r="AA1527" s="387"/>
      <c r="AB1527" s="387"/>
      <c r="AC1527" s="387"/>
      <c r="AD1527" s="387"/>
    </row>
    <row r="1528" spans="1:30" ht="16.2" thickBot="1" x14ac:dyDescent="0.35">
      <c r="A1528" s="351" t="s">
        <v>4269</v>
      </c>
      <c r="B1528" s="403" t="s">
        <v>6880</v>
      </c>
      <c r="C1528" s="365" t="s">
        <v>6895</v>
      </c>
      <c r="D1528" s="366" t="s">
        <v>6126</v>
      </c>
      <c r="E1528" s="394" t="s">
        <v>4139</v>
      </c>
      <c r="F1528" s="394" t="s">
        <v>7230</v>
      </c>
      <c r="G1528" s="394" t="s">
        <v>7233</v>
      </c>
      <c r="H1528" s="394" t="s">
        <v>7232</v>
      </c>
      <c r="I1528" s="466">
        <v>300</v>
      </c>
      <c r="J1528" s="471">
        <v>0.49</v>
      </c>
      <c r="K1528" s="469">
        <v>1</v>
      </c>
      <c r="L1528" s="384">
        <v>3</v>
      </c>
      <c r="M1528" s="385" t="s">
        <v>4270</v>
      </c>
      <c r="N1528" s="382" t="s">
        <v>9783</v>
      </c>
      <c r="O1528" s="386">
        <v>300</v>
      </c>
      <c r="P1528" s="387"/>
      <c r="Q1528" s="387"/>
      <c r="R1528" s="387"/>
      <c r="S1528" s="387"/>
      <c r="T1528" s="387"/>
      <c r="U1528" s="387"/>
      <c r="V1528" s="387"/>
      <c r="W1528" s="387"/>
      <c r="X1528" s="387"/>
      <c r="Y1528" s="387"/>
      <c r="Z1528" s="387"/>
      <c r="AA1528" s="387"/>
      <c r="AB1528" s="387"/>
      <c r="AC1528" s="387"/>
      <c r="AD1528" s="387"/>
    </row>
    <row r="1529" spans="1:30" ht="16.2" thickBot="1" x14ac:dyDescent="0.35">
      <c r="A1529" s="351" t="s">
        <v>5723</v>
      </c>
      <c r="B1529" s="404" t="s">
        <v>6083</v>
      </c>
      <c r="C1529" s="365" t="s">
        <v>6895</v>
      </c>
      <c r="D1529" s="345" t="s">
        <v>6128</v>
      </c>
      <c r="E1529" s="394" t="s">
        <v>4139</v>
      </c>
      <c r="F1529" s="394" t="s">
        <v>7230</v>
      </c>
      <c r="G1529" s="394" t="s">
        <v>7233</v>
      </c>
      <c r="H1529" s="394" t="s">
        <v>7232</v>
      </c>
      <c r="I1529" s="466">
        <v>700</v>
      </c>
      <c r="J1529" s="471">
        <v>0.99</v>
      </c>
      <c r="K1529" s="469">
        <v>1</v>
      </c>
      <c r="L1529" s="384">
        <v>3</v>
      </c>
      <c r="M1529" s="385" t="s">
        <v>5722</v>
      </c>
      <c r="N1529" s="382" t="s">
        <v>9798</v>
      </c>
      <c r="O1529" s="386">
        <v>700</v>
      </c>
      <c r="P1529" s="387"/>
      <c r="Q1529" s="387"/>
      <c r="R1529" s="387"/>
      <c r="S1529" s="387"/>
      <c r="T1529" s="387"/>
      <c r="U1529" s="387"/>
      <c r="V1529" s="387"/>
      <c r="W1529" s="387"/>
      <c r="X1529" s="387"/>
      <c r="Y1529" s="387"/>
      <c r="Z1529" s="387"/>
      <c r="AA1529" s="387"/>
      <c r="AB1529" s="387"/>
      <c r="AC1529" s="387"/>
      <c r="AD1529" s="387"/>
    </row>
    <row r="1530" spans="1:30" ht="16.2" thickBot="1" x14ac:dyDescent="0.35">
      <c r="A1530" s="351" t="s">
        <v>6898</v>
      </c>
      <c r="B1530" s="412" t="s">
        <v>6890</v>
      </c>
      <c r="C1530" s="365" t="s">
        <v>6989</v>
      </c>
      <c r="D1530" s="345" t="s">
        <v>6128</v>
      </c>
      <c r="E1530" s="394" t="s">
        <v>4139</v>
      </c>
      <c r="F1530" s="394" t="s">
        <v>7230</v>
      </c>
      <c r="G1530" s="394" t="s">
        <v>7233</v>
      </c>
      <c r="H1530" s="394" t="s">
        <v>7232</v>
      </c>
      <c r="I1530" s="466">
        <v>700</v>
      </c>
      <c r="J1530" s="471">
        <v>0.99</v>
      </c>
      <c r="K1530" s="469">
        <v>1</v>
      </c>
      <c r="L1530" s="384">
        <v>3</v>
      </c>
      <c r="M1530" s="385" t="s">
        <v>6994</v>
      </c>
      <c r="N1530" s="382" t="s">
        <v>9798</v>
      </c>
      <c r="O1530" s="386">
        <v>700</v>
      </c>
      <c r="P1530" s="387"/>
      <c r="Q1530" s="387"/>
      <c r="R1530" s="387"/>
      <c r="S1530" s="387"/>
      <c r="T1530" s="387"/>
      <c r="U1530" s="387"/>
      <c r="V1530" s="387"/>
      <c r="W1530" s="387"/>
      <c r="X1530" s="387"/>
      <c r="Y1530" s="387"/>
      <c r="Z1530" s="387"/>
      <c r="AA1530" s="387"/>
      <c r="AB1530" s="387"/>
      <c r="AC1530" s="387"/>
      <c r="AD1530" s="387"/>
    </row>
    <row r="1531" spans="1:30" ht="16.2" thickBot="1" x14ac:dyDescent="0.35">
      <c r="A1531" s="351" t="s">
        <v>7146</v>
      </c>
      <c r="B1531" s="413" t="s">
        <v>7169</v>
      </c>
      <c r="C1531" s="365" t="s">
        <v>6895</v>
      </c>
      <c r="D1531" s="366" t="s">
        <v>6126</v>
      </c>
      <c r="E1531" s="394" t="s">
        <v>4139</v>
      </c>
      <c r="F1531" s="394" t="s">
        <v>7230</v>
      </c>
      <c r="G1531" s="394" t="s">
        <v>7233</v>
      </c>
      <c r="H1531" s="394" t="s">
        <v>7232</v>
      </c>
      <c r="I1531" s="466">
        <v>300</v>
      </c>
      <c r="J1531" s="471">
        <v>0.49</v>
      </c>
      <c r="K1531" s="469">
        <v>1</v>
      </c>
      <c r="L1531" s="384">
        <v>3</v>
      </c>
      <c r="M1531" s="385" t="s">
        <v>7174</v>
      </c>
      <c r="N1531" s="382" t="s">
        <v>9783</v>
      </c>
      <c r="O1531" s="386">
        <v>300</v>
      </c>
      <c r="P1531" s="387"/>
      <c r="Q1531" s="387"/>
      <c r="R1531" s="387"/>
      <c r="S1531" s="387"/>
      <c r="T1531" s="387"/>
      <c r="U1531" s="387"/>
      <c r="V1531" s="387"/>
      <c r="W1531" s="387"/>
      <c r="X1531" s="387"/>
      <c r="Y1531" s="387"/>
      <c r="Z1531" s="387"/>
      <c r="AA1531" s="387"/>
      <c r="AB1531" s="387"/>
      <c r="AC1531" s="387"/>
      <c r="AD1531" s="387"/>
    </row>
    <row r="1532" spans="1:30" ht="16.2" thickBot="1" x14ac:dyDescent="0.35">
      <c r="A1532" s="351" t="s">
        <v>6899</v>
      </c>
      <c r="B1532" s="396" t="s">
        <v>6110</v>
      </c>
      <c r="C1532" s="365" t="s">
        <v>6989</v>
      </c>
      <c r="D1532" s="366" t="s">
        <v>6126</v>
      </c>
      <c r="E1532" s="394" t="s">
        <v>4139</v>
      </c>
      <c r="F1532" s="394" t="s">
        <v>7230</v>
      </c>
      <c r="G1532" s="394" t="s">
        <v>7233</v>
      </c>
      <c r="H1532" s="394" t="s">
        <v>7232</v>
      </c>
      <c r="I1532" s="466">
        <v>300</v>
      </c>
      <c r="J1532" s="471">
        <v>0.49</v>
      </c>
      <c r="K1532" s="469">
        <v>1</v>
      </c>
      <c r="L1532" s="384">
        <v>4</v>
      </c>
      <c r="M1532" s="385" t="s">
        <v>6995</v>
      </c>
      <c r="N1532" s="382" t="s">
        <v>9783</v>
      </c>
      <c r="O1532" s="386">
        <v>300</v>
      </c>
      <c r="P1532" s="387"/>
      <c r="Q1532" s="387"/>
      <c r="R1532" s="387"/>
      <c r="S1532" s="387"/>
      <c r="T1532" s="387"/>
      <c r="U1532" s="387"/>
      <c r="V1532" s="387"/>
      <c r="W1532" s="387"/>
      <c r="X1532" s="387"/>
      <c r="Y1532" s="387"/>
      <c r="Z1532" s="387"/>
      <c r="AA1532" s="387"/>
      <c r="AB1532" s="387"/>
      <c r="AC1532" s="387"/>
      <c r="AD1532" s="387"/>
    </row>
    <row r="1533" spans="1:30" ht="16.2" thickBot="1" x14ac:dyDescent="0.35">
      <c r="A1533" s="351" t="s">
        <v>6899</v>
      </c>
      <c r="B1533" s="396" t="s">
        <v>6110</v>
      </c>
      <c r="C1533" s="365" t="s">
        <v>6989</v>
      </c>
      <c r="D1533" s="366" t="s">
        <v>6126</v>
      </c>
      <c r="E1533" s="394" t="s">
        <v>4139</v>
      </c>
      <c r="F1533" s="394" t="s">
        <v>7230</v>
      </c>
      <c r="G1533" s="394" t="s">
        <v>7234</v>
      </c>
      <c r="H1533" s="394" t="s">
        <v>7232</v>
      </c>
      <c r="I1533" s="466">
        <v>300</v>
      </c>
      <c r="J1533" s="471">
        <v>0.49</v>
      </c>
      <c r="K1533" s="469">
        <v>2</v>
      </c>
      <c r="L1533" s="384">
        <v>4</v>
      </c>
      <c r="M1533" s="385" t="s">
        <v>6995</v>
      </c>
      <c r="N1533" s="382" t="s">
        <v>9790</v>
      </c>
      <c r="O1533" s="386">
        <v>600</v>
      </c>
      <c r="P1533" s="387"/>
      <c r="Q1533" s="387"/>
      <c r="R1533" s="387"/>
      <c r="S1533" s="387"/>
      <c r="T1533" s="387"/>
      <c r="U1533" s="387"/>
      <c r="V1533" s="387"/>
      <c r="W1533" s="387"/>
      <c r="X1533" s="387"/>
      <c r="Y1533" s="387"/>
      <c r="Z1533" s="387"/>
      <c r="AA1533" s="387"/>
      <c r="AB1533" s="387"/>
      <c r="AC1533" s="387"/>
      <c r="AD1533" s="387"/>
    </row>
    <row r="1534" spans="1:30" ht="31.8" thickBot="1" x14ac:dyDescent="0.35">
      <c r="A1534" s="351" t="s">
        <v>6899</v>
      </c>
      <c r="B1534" s="396" t="s">
        <v>6110</v>
      </c>
      <c r="C1534" s="365" t="s">
        <v>6989</v>
      </c>
      <c r="D1534" s="366" t="s">
        <v>6126</v>
      </c>
      <c r="E1534" s="394" t="s">
        <v>4139</v>
      </c>
      <c r="F1534" s="394" t="s">
        <v>9777</v>
      </c>
      <c r="G1534" s="394" t="s">
        <v>7233</v>
      </c>
      <c r="H1534" s="394" t="s">
        <v>7232</v>
      </c>
      <c r="I1534" s="466">
        <v>300</v>
      </c>
      <c r="J1534" s="471">
        <v>0.49</v>
      </c>
      <c r="K1534" s="469">
        <v>1</v>
      </c>
      <c r="L1534" s="384">
        <v>4</v>
      </c>
      <c r="M1534" s="385" t="s">
        <v>6996</v>
      </c>
      <c r="N1534" s="382" t="s">
        <v>9783</v>
      </c>
      <c r="O1534" s="386">
        <v>300</v>
      </c>
      <c r="P1534" s="387"/>
      <c r="Q1534" s="387"/>
      <c r="R1534" s="387"/>
      <c r="S1534" s="387"/>
      <c r="T1534" s="387"/>
      <c r="U1534" s="387"/>
      <c r="V1534" s="387"/>
      <c r="W1534" s="387"/>
      <c r="X1534" s="387"/>
      <c r="Y1534" s="387"/>
      <c r="Z1534" s="387"/>
      <c r="AA1534" s="387"/>
      <c r="AB1534" s="387"/>
      <c r="AC1534" s="387"/>
      <c r="AD1534" s="387"/>
    </row>
    <row r="1535" spans="1:30" ht="16.2" thickBot="1" x14ac:dyDescent="0.35">
      <c r="A1535" s="351" t="s">
        <v>7147</v>
      </c>
      <c r="B1535" s="413" t="s">
        <v>7171</v>
      </c>
      <c r="C1535" s="365" t="s">
        <v>6895</v>
      </c>
      <c r="D1535" s="366" t="s">
        <v>6126</v>
      </c>
      <c r="E1535" s="394" t="s">
        <v>4139</v>
      </c>
      <c r="F1535" s="394" t="s">
        <v>7230</v>
      </c>
      <c r="G1535" s="394" t="s">
        <v>7233</v>
      </c>
      <c r="H1535" s="394" t="s">
        <v>7232</v>
      </c>
      <c r="I1535" s="466">
        <v>300</v>
      </c>
      <c r="J1535" s="471">
        <v>0.49</v>
      </c>
      <c r="K1535" s="469">
        <v>1</v>
      </c>
      <c r="L1535" s="384">
        <v>4</v>
      </c>
      <c r="M1535" s="385" t="s">
        <v>7175</v>
      </c>
      <c r="N1535" s="382" t="s">
        <v>9783</v>
      </c>
      <c r="O1535" s="386">
        <v>300</v>
      </c>
      <c r="P1535" s="387"/>
      <c r="Q1535" s="387"/>
      <c r="R1535" s="387"/>
      <c r="S1535" s="387"/>
      <c r="T1535" s="387"/>
      <c r="U1535" s="387"/>
      <c r="V1535" s="387"/>
      <c r="W1535" s="387"/>
      <c r="X1535" s="387"/>
      <c r="Y1535" s="387"/>
      <c r="Z1535" s="387"/>
      <c r="AA1535" s="387"/>
      <c r="AB1535" s="387"/>
      <c r="AC1535" s="387"/>
      <c r="AD1535" s="387"/>
    </row>
    <row r="1536" spans="1:30" ht="16.2" thickBot="1" x14ac:dyDescent="0.35">
      <c r="A1536" s="351" t="s">
        <v>9861</v>
      </c>
      <c r="B1536" s="413" t="s">
        <v>7171</v>
      </c>
      <c r="C1536" s="365" t="s">
        <v>6895</v>
      </c>
      <c r="D1536" s="366" t="s">
        <v>6126</v>
      </c>
      <c r="E1536" s="394" t="s">
        <v>4139</v>
      </c>
      <c r="F1536" s="394" t="s">
        <v>7235</v>
      </c>
      <c r="G1536" s="394" t="s">
        <v>7233</v>
      </c>
      <c r="H1536" s="394" t="s">
        <v>7232</v>
      </c>
      <c r="I1536" s="466">
        <v>300</v>
      </c>
      <c r="J1536" s="471">
        <v>0.49</v>
      </c>
      <c r="K1536" s="469">
        <v>1</v>
      </c>
      <c r="L1536" s="384">
        <v>4</v>
      </c>
      <c r="M1536" s="385" t="s">
        <v>9862</v>
      </c>
      <c r="N1536" s="382" t="s">
        <v>9783</v>
      </c>
      <c r="O1536" s="386">
        <v>300</v>
      </c>
      <c r="P1536" s="387"/>
      <c r="Q1536" s="387"/>
      <c r="R1536" s="387"/>
      <c r="S1536" s="387"/>
      <c r="T1536" s="387"/>
      <c r="U1536" s="387"/>
      <c r="V1536" s="387"/>
      <c r="W1536" s="387"/>
      <c r="X1536" s="387"/>
      <c r="Y1536" s="387"/>
      <c r="Z1536" s="387"/>
      <c r="AA1536" s="387"/>
      <c r="AB1536" s="387"/>
      <c r="AC1536" s="387"/>
      <c r="AD1536" s="387"/>
    </row>
    <row r="1537" spans="1:30" ht="16.2" thickBot="1" x14ac:dyDescent="0.35">
      <c r="A1537" s="351" t="s">
        <v>1533</v>
      </c>
      <c r="B1537" s="365" t="s">
        <v>6097</v>
      </c>
      <c r="C1537" s="365" t="s">
        <v>6895</v>
      </c>
      <c r="D1537" s="366" t="s">
        <v>6126</v>
      </c>
      <c r="E1537" s="394" t="s">
        <v>4139</v>
      </c>
      <c r="F1537" s="394" t="s">
        <v>7230</v>
      </c>
      <c r="G1537" s="394" t="s">
        <v>7233</v>
      </c>
      <c r="H1537" s="394" t="s">
        <v>7232</v>
      </c>
      <c r="I1537" s="466">
        <v>300</v>
      </c>
      <c r="J1537" s="471">
        <v>0.49</v>
      </c>
      <c r="K1537" s="469">
        <v>1</v>
      </c>
      <c r="L1537" s="384">
        <v>5</v>
      </c>
      <c r="M1537" s="385" t="s">
        <v>1534</v>
      </c>
      <c r="N1537" s="382" t="s">
        <v>9783</v>
      </c>
      <c r="O1537" s="386">
        <v>300</v>
      </c>
      <c r="P1537" s="387"/>
      <c r="Q1537" s="387"/>
      <c r="R1537" s="387"/>
      <c r="S1537" s="387"/>
      <c r="T1537" s="387"/>
      <c r="U1537" s="387"/>
      <c r="V1537" s="387"/>
      <c r="W1537" s="387"/>
      <c r="X1537" s="387"/>
      <c r="Y1537" s="387"/>
      <c r="Z1537" s="387"/>
      <c r="AA1537" s="387"/>
      <c r="AB1537" s="387"/>
      <c r="AC1537" s="387"/>
      <c r="AD1537" s="387"/>
    </row>
    <row r="1538" spans="1:30" ht="16.2" thickBot="1" x14ac:dyDescent="0.35">
      <c r="A1538" s="351" t="s">
        <v>1529</v>
      </c>
      <c r="B1538" s="365" t="s">
        <v>6097</v>
      </c>
      <c r="C1538" s="365" t="s">
        <v>6895</v>
      </c>
      <c r="D1538" s="366" t="s">
        <v>6126</v>
      </c>
      <c r="E1538" s="394" t="s">
        <v>4139</v>
      </c>
      <c r="F1538" s="394" t="s">
        <v>7230</v>
      </c>
      <c r="G1538" s="394" t="s">
        <v>7233</v>
      </c>
      <c r="H1538" s="394" t="s">
        <v>7232</v>
      </c>
      <c r="I1538" s="466">
        <v>500</v>
      </c>
      <c r="J1538" s="471">
        <v>0.49</v>
      </c>
      <c r="K1538" s="469">
        <v>1</v>
      </c>
      <c r="L1538" s="384">
        <v>5</v>
      </c>
      <c r="M1538" s="385" t="s">
        <v>1530</v>
      </c>
      <c r="N1538" s="382" t="s">
        <v>9800</v>
      </c>
      <c r="O1538" s="386">
        <v>500</v>
      </c>
      <c r="P1538" s="387"/>
      <c r="Q1538" s="387"/>
      <c r="R1538" s="387"/>
      <c r="S1538" s="387"/>
      <c r="T1538" s="387"/>
      <c r="U1538" s="387"/>
      <c r="V1538" s="387"/>
      <c r="W1538" s="387"/>
      <c r="X1538" s="387"/>
      <c r="Y1538" s="387"/>
      <c r="Z1538" s="387"/>
      <c r="AA1538" s="387"/>
      <c r="AB1538" s="387"/>
      <c r="AC1538" s="387"/>
      <c r="AD1538" s="387"/>
    </row>
    <row r="1539" spans="1:30" ht="16.2" thickBot="1" x14ac:dyDescent="0.35">
      <c r="A1539" s="351" t="s">
        <v>1532</v>
      </c>
      <c r="B1539" s="365" t="s">
        <v>6097</v>
      </c>
      <c r="C1539" s="365" t="s">
        <v>6895</v>
      </c>
      <c r="D1539" s="366" t="s">
        <v>6126</v>
      </c>
      <c r="E1539" s="394" t="s">
        <v>4139</v>
      </c>
      <c r="F1539" s="394" t="s">
        <v>7230</v>
      </c>
      <c r="G1539" s="394" t="s">
        <v>7233</v>
      </c>
      <c r="H1539" s="394" t="s">
        <v>7232</v>
      </c>
      <c r="I1539" s="466">
        <v>300</v>
      </c>
      <c r="J1539" s="471">
        <v>0.49</v>
      </c>
      <c r="K1539" s="469">
        <v>1</v>
      </c>
      <c r="L1539" s="384">
        <v>5</v>
      </c>
      <c r="M1539" s="385" t="s">
        <v>1531</v>
      </c>
      <c r="N1539" s="382" t="s">
        <v>9783</v>
      </c>
      <c r="O1539" s="386">
        <v>300</v>
      </c>
      <c r="P1539" s="387"/>
      <c r="Q1539" s="387"/>
      <c r="R1539" s="387"/>
      <c r="S1539" s="387"/>
      <c r="T1539" s="387"/>
      <c r="U1539" s="387"/>
      <c r="V1539" s="387"/>
      <c r="W1539" s="387"/>
      <c r="X1539" s="387"/>
      <c r="Y1539" s="387"/>
      <c r="Z1539" s="387"/>
      <c r="AA1539" s="387"/>
      <c r="AB1539" s="387"/>
      <c r="AC1539" s="387"/>
      <c r="AD1539" s="387"/>
    </row>
    <row r="1540" spans="1:30" ht="16.2" thickBot="1" x14ac:dyDescent="0.35">
      <c r="A1540" s="351" t="s">
        <v>2201</v>
      </c>
      <c r="B1540" s="414" t="s">
        <v>1119</v>
      </c>
      <c r="C1540" s="365" t="s">
        <v>6895</v>
      </c>
      <c r="D1540" s="366" t="s">
        <v>6126</v>
      </c>
      <c r="E1540" s="394" t="s">
        <v>4139</v>
      </c>
      <c r="F1540" s="394" t="s">
        <v>7230</v>
      </c>
      <c r="G1540" s="394" t="s">
        <v>7233</v>
      </c>
      <c r="H1540" s="394" t="s">
        <v>7232</v>
      </c>
      <c r="I1540" s="466">
        <v>300</v>
      </c>
      <c r="J1540" s="471">
        <v>0.49</v>
      </c>
      <c r="K1540" s="469">
        <v>5</v>
      </c>
      <c r="L1540" s="384">
        <v>5</v>
      </c>
      <c r="M1540" s="385" t="s">
        <v>2200</v>
      </c>
      <c r="N1540" s="382" t="s">
        <v>9823</v>
      </c>
      <c r="O1540" s="383">
        <v>1.5</v>
      </c>
      <c r="P1540" s="387"/>
      <c r="Q1540" s="387"/>
      <c r="R1540" s="387"/>
      <c r="S1540" s="387"/>
      <c r="T1540" s="387"/>
      <c r="U1540" s="387"/>
      <c r="V1540" s="387"/>
      <c r="W1540" s="387"/>
      <c r="X1540" s="387"/>
      <c r="Y1540" s="387"/>
      <c r="Z1540" s="387"/>
      <c r="AA1540" s="387"/>
      <c r="AB1540" s="387"/>
      <c r="AC1540" s="387"/>
      <c r="AD1540" s="387"/>
    </row>
    <row r="1541" spans="1:30" ht="16.2" thickBot="1" x14ac:dyDescent="0.35">
      <c r="A1541" s="351" t="s">
        <v>4504</v>
      </c>
      <c r="B1541" s="396" t="s">
        <v>6058</v>
      </c>
      <c r="C1541" s="365" t="s">
        <v>6895</v>
      </c>
      <c r="D1541" s="366" t="s">
        <v>6126</v>
      </c>
      <c r="E1541" s="394" t="s">
        <v>4139</v>
      </c>
      <c r="F1541" s="394" t="s">
        <v>7230</v>
      </c>
      <c r="G1541" s="394" t="s">
        <v>7234</v>
      </c>
      <c r="H1541" s="394" t="s">
        <v>7232</v>
      </c>
      <c r="I1541" s="466">
        <v>300</v>
      </c>
      <c r="J1541" s="471">
        <v>0.99</v>
      </c>
      <c r="K1541" s="469">
        <v>2</v>
      </c>
      <c r="L1541" s="384">
        <v>5</v>
      </c>
      <c r="M1541" s="385" t="s">
        <v>7176</v>
      </c>
      <c r="N1541" s="382" t="s">
        <v>9790</v>
      </c>
      <c r="O1541" s="386">
        <v>600</v>
      </c>
      <c r="P1541" s="387"/>
      <c r="Q1541" s="387"/>
      <c r="R1541" s="387"/>
      <c r="S1541" s="387"/>
      <c r="T1541" s="387"/>
      <c r="U1541" s="387"/>
      <c r="V1541" s="387"/>
      <c r="W1541" s="387"/>
      <c r="X1541" s="387"/>
      <c r="Y1541" s="387"/>
      <c r="Z1541" s="387"/>
      <c r="AA1541" s="387"/>
      <c r="AB1541" s="387"/>
      <c r="AC1541" s="387"/>
      <c r="AD1541" s="387"/>
    </row>
    <row r="1542" spans="1:30" ht="16.2" thickBot="1" x14ac:dyDescent="0.35">
      <c r="A1542" s="351" t="s">
        <v>4271</v>
      </c>
      <c r="B1542" s="403" t="s">
        <v>6880</v>
      </c>
      <c r="C1542" s="365" t="s">
        <v>6895</v>
      </c>
      <c r="D1542" s="345" t="s">
        <v>6128</v>
      </c>
      <c r="E1542" s="394" t="s">
        <v>4139</v>
      </c>
      <c r="F1542" s="394" t="s">
        <v>7230</v>
      </c>
      <c r="G1542" s="394" t="s">
        <v>7233</v>
      </c>
      <c r="H1542" s="394" t="s">
        <v>7232</v>
      </c>
      <c r="I1542" s="466">
        <v>700</v>
      </c>
      <c r="J1542" s="471">
        <v>0.99</v>
      </c>
      <c r="K1542" s="469">
        <v>1</v>
      </c>
      <c r="L1542" s="384">
        <v>5</v>
      </c>
      <c r="M1542" s="385" t="s">
        <v>4272</v>
      </c>
      <c r="N1542" s="382" t="s">
        <v>9798</v>
      </c>
      <c r="O1542" s="386">
        <v>700</v>
      </c>
      <c r="P1542" s="387"/>
      <c r="Q1542" s="387"/>
      <c r="R1542" s="387"/>
      <c r="S1542" s="387"/>
      <c r="T1542" s="387"/>
      <c r="U1542" s="387"/>
      <c r="V1542" s="387"/>
      <c r="W1542" s="387"/>
      <c r="X1542" s="387"/>
      <c r="Y1542" s="387"/>
      <c r="Z1542" s="387"/>
      <c r="AA1542" s="387"/>
      <c r="AB1542" s="387"/>
      <c r="AC1542" s="387"/>
      <c r="AD1542" s="387"/>
    </row>
    <row r="1543" spans="1:30" ht="16.2" thickBot="1" x14ac:dyDescent="0.35">
      <c r="A1543" s="351" t="s">
        <v>5453</v>
      </c>
      <c r="B1543" s="415" t="s">
        <v>6886</v>
      </c>
      <c r="C1543" s="365" t="s">
        <v>6895</v>
      </c>
      <c r="D1543" s="345" t="s">
        <v>6128</v>
      </c>
      <c r="E1543" s="394" t="s">
        <v>4139</v>
      </c>
      <c r="F1543" s="394" t="s">
        <v>7230</v>
      </c>
      <c r="G1543" s="394" t="s">
        <v>7234</v>
      </c>
      <c r="H1543" s="394" t="s">
        <v>7232</v>
      </c>
      <c r="I1543" s="466">
        <v>700</v>
      </c>
      <c r="J1543" s="471">
        <v>0.99</v>
      </c>
      <c r="K1543" s="469">
        <v>1</v>
      </c>
      <c r="L1543" s="384">
        <v>5</v>
      </c>
      <c r="M1543" s="385" t="s">
        <v>5452</v>
      </c>
      <c r="N1543" s="382" t="s">
        <v>9798</v>
      </c>
      <c r="O1543" s="386">
        <v>700</v>
      </c>
      <c r="P1543" s="387"/>
      <c r="Q1543" s="387"/>
      <c r="R1543" s="387"/>
      <c r="S1543" s="387"/>
      <c r="T1543" s="387"/>
      <c r="U1543" s="387"/>
      <c r="V1543" s="387"/>
      <c r="W1543" s="387"/>
      <c r="X1543" s="387"/>
      <c r="Y1543" s="387"/>
      <c r="Z1543" s="387"/>
      <c r="AA1543" s="387"/>
      <c r="AB1543" s="387"/>
      <c r="AC1543" s="387"/>
      <c r="AD1543" s="387"/>
    </row>
    <row r="1544" spans="1:30" ht="16.2" thickBot="1" x14ac:dyDescent="0.35">
      <c r="A1544" s="351" t="s">
        <v>4504</v>
      </c>
      <c r="B1544" s="413" t="s">
        <v>7170</v>
      </c>
      <c r="C1544" s="365" t="s">
        <v>6895</v>
      </c>
      <c r="D1544" s="366" t="s">
        <v>6126</v>
      </c>
      <c r="E1544" s="394" t="s">
        <v>4139</v>
      </c>
      <c r="F1544" s="394" t="s">
        <v>7235</v>
      </c>
      <c r="G1544" s="394" t="s">
        <v>7233</v>
      </c>
      <c r="H1544" s="394" t="s">
        <v>7232</v>
      </c>
      <c r="I1544" s="466">
        <v>500</v>
      </c>
      <c r="J1544" s="471">
        <v>0.75</v>
      </c>
      <c r="K1544" s="469">
        <v>1</v>
      </c>
      <c r="L1544" s="384">
        <v>5</v>
      </c>
      <c r="M1544" s="385" t="s">
        <v>7177</v>
      </c>
      <c r="N1544" s="382" t="s">
        <v>9800</v>
      </c>
      <c r="O1544" s="386">
        <v>500</v>
      </c>
      <c r="P1544" s="387"/>
      <c r="Q1544" s="387"/>
      <c r="R1544" s="387"/>
      <c r="S1544" s="387"/>
      <c r="T1544" s="387"/>
      <c r="U1544" s="387"/>
      <c r="V1544" s="387"/>
      <c r="W1544" s="387"/>
      <c r="X1544" s="387"/>
      <c r="Y1544" s="387"/>
      <c r="Z1544" s="387"/>
      <c r="AA1544" s="387"/>
      <c r="AB1544" s="387"/>
      <c r="AC1544" s="387"/>
      <c r="AD1544" s="387"/>
    </row>
    <row r="1545" spans="1:30" ht="16.2" thickBot="1" x14ac:dyDescent="0.35">
      <c r="A1545" s="351" t="s">
        <v>2201</v>
      </c>
      <c r="B1545" s="413" t="s">
        <v>7171</v>
      </c>
      <c r="C1545" s="365" t="s">
        <v>6895</v>
      </c>
      <c r="D1545" s="366" t="s">
        <v>6126</v>
      </c>
      <c r="E1545" s="394" t="s">
        <v>4139</v>
      </c>
      <c r="F1545" s="394" t="s">
        <v>7230</v>
      </c>
      <c r="G1545" s="394" t="s">
        <v>7233</v>
      </c>
      <c r="H1545" s="394" t="s">
        <v>7232</v>
      </c>
      <c r="I1545" s="466">
        <v>300</v>
      </c>
      <c r="J1545" s="471">
        <v>0.49</v>
      </c>
      <c r="K1545" s="469">
        <v>1</v>
      </c>
      <c r="L1545" s="384">
        <v>5</v>
      </c>
      <c r="M1545" s="385" t="s">
        <v>7178</v>
      </c>
      <c r="N1545" s="382" t="s">
        <v>9783</v>
      </c>
      <c r="O1545" s="386">
        <v>300</v>
      </c>
      <c r="P1545" s="387"/>
      <c r="Q1545" s="387"/>
      <c r="R1545" s="387"/>
      <c r="S1545" s="387"/>
      <c r="T1545" s="387"/>
      <c r="U1545" s="387"/>
      <c r="V1545" s="387"/>
      <c r="W1545" s="387"/>
      <c r="X1545" s="387"/>
      <c r="Y1545" s="387"/>
      <c r="Z1545" s="387"/>
      <c r="AA1545" s="387"/>
      <c r="AB1545" s="387"/>
      <c r="AC1545" s="387"/>
      <c r="AD1545" s="387"/>
    </row>
    <row r="1546" spans="1:30" ht="16.2" thickBot="1" x14ac:dyDescent="0.35">
      <c r="A1546" s="351" t="s">
        <v>9674</v>
      </c>
      <c r="B1546" s="422" t="s">
        <v>1106</v>
      </c>
      <c r="C1546" s="365" t="s">
        <v>6895</v>
      </c>
      <c r="D1546" s="345" t="s">
        <v>6128</v>
      </c>
      <c r="E1546" s="394" t="s">
        <v>4139</v>
      </c>
      <c r="F1546" s="394" t="s">
        <v>7230</v>
      </c>
      <c r="G1546" s="394" t="s">
        <v>7234</v>
      </c>
      <c r="H1546" s="394" t="s">
        <v>7232</v>
      </c>
      <c r="I1546" s="467">
        <v>1</v>
      </c>
      <c r="J1546" s="471">
        <v>1.49</v>
      </c>
      <c r="K1546" s="469">
        <v>2</v>
      </c>
      <c r="L1546" s="384">
        <v>6</v>
      </c>
      <c r="M1546" s="385" t="s">
        <v>9675</v>
      </c>
      <c r="N1546" s="382" t="s">
        <v>9803</v>
      </c>
      <c r="O1546" s="383">
        <v>2</v>
      </c>
      <c r="P1546" s="387"/>
      <c r="Q1546" s="387"/>
      <c r="R1546" s="387"/>
      <c r="S1546" s="387"/>
      <c r="T1546" s="387"/>
      <c r="U1546" s="387"/>
      <c r="V1546" s="387"/>
      <c r="W1546" s="387"/>
      <c r="X1546" s="387"/>
      <c r="Y1546" s="387"/>
      <c r="Z1546" s="387"/>
      <c r="AA1546" s="387"/>
      <c r="AB1546" s="387"/>
      <c r="AC1546" s="387"/>
      <c r="AD1546" s="387"/>
    </row>
    <row r="1547" spans="1:30" ht="16.2" thickBot="1" x14ac:dyDescent="0.35">
      <c r="A1547" s="351" t="s">
        <v>1537</v>
      </c>
      <c r="B1547" s="365" t="s">
        <v>6097</v>
      </c>
      <c r="C1547" s="365" t="s">
        <v>6895</v>
      </c>
      <c r="D1547" s="366" t="s">
        <v>6126</v>
      </c>
      <c r="E1547" s="394" t="s">
        <v>4139</v>
      </c>
      <c r="F1547" s="394" t="s">
        <v>7230</v>
      </c>
      <c r="G1547" s="394" t="s">
        <v>7233</v>
      </c>
      <c r="H1547" s="394" t="s">
        <v>7232</v>
      </c>
      <c r="I1547" s="467">
        <v>1</v>
      </c>
      <c r="J1547" s="471">
        <v>1.49</v>
      </c>
      <c r="K1547" s="469">
        <v>1</v>
      </c>
      <c r="L1547" s="384">
        <v>6</v>
      </c>
      <c r="M1547" s="385" t="s">
        <v>1538</v>
      </c>
      <c r="N1547" s="382" t="s">
        <v>9806</v>
      </c>
      <c r="O1547" s="383">
        <v>1</v>
      </c>
      <c r="P1547" s="387"/>
      <c r="Q1547" s="387"/>
      <c r="R1547" s="387"/>
      <c r="S1547" s="387"/>
      <c r="T1547" s="387"/>
      <c r="U1547" s="387"/>
      <c r="V1547" s="387"/>
      <c r="W1547" s="387"/>
      <c r="X1547" s="387"/>
      <c r="Y1547" s="387"/>
      <c r="Z1547" s="387"/>
      <c r="AA1547" s="387"/>
      <c r="AB1547" s="387"/>
      <c r="AC1547" s="387"/>
      <c r="AD1547" s="387"/>
    </row>
    <row r="1548" spans="1:30" ht="16.2" thickBot="1" x14ac:dyDescent="0.35">
      <c r="A1548" s="351" t="s">
        <v>2214</v>
      </c>
      <c r="B1548" s="416" t="s">
        <v>6064</v>
      </c>
      <c r="C1548" s="365" t="s">
        <v>6895</v>
      </c>
      <c r="D1548" s="366" t="s">
        <v>6126</v>
      </c>
      <c r="E1548" s="394" t="s">
        <v>4139</v>
      </c>
      <c r="F1548" s="394" t="s">
        <v>7230</v>
      </c>
      <c r="G1548" s="394" t="s">
        <v>7233</v>
      </c>
      <c r="H1548" s="394" t="s">
        <v>7232</v>
      </c>
      <c r="I1548" s="466">
        <v>300</v>
      </c>
      <c r="J1548" s="471">
        <v>0.75</v>
      </c>
      <c r="K1548" s="469">
        <v>8</v>
      </c>
      <c r="L1548" s="384">
        <v>6</v>
      </c>
      <c r="M1548" s="385" t="s">
        <v>2213</v>
      </c>
      <c r="N1548" s="382" t="s">
        <v>9814</v>
      </c>
      <c r="O1548" s="383">
        <v>2.4</v>
      </c>
      <c r="P1548" s="387"/>
      <c r="Q1548" s="387"/>
      <c r="R1548" s="387"/>
      <c r="S1548" s="387"/>
      <c r="T1548" s="387"/>
      <c r="U1548" s="387"/>
      <c r="V1548" s="387"/>
      <c r="W1548" s="387"/>
      <c r="X1548" s="387"/>
      <c r="Y1548" s="387"/>
      <c r="Z1548" s="387"/>
      <c r="AA1548" s="387"/>
      <c r="AB1548" s="387"/>
      <c r="AC1548" s="387"/>
      <c r="AD1548" s="387"/>
    </row>
    <row r="1549" spans="1:30" ht="16.2" thickBot="1" x14ac:dyDescent="0.35">
      <c r="A1549" s="351" t="s">
        <v>1690</v>
      </c>
      <c r="B1549" s="409" t="s">
        <v>6972</v>
      </c>
      <c r="C1549" s="365" t="s">
        <v>6895</v>
      </c>
      <c r="D1549" s="366" t="s">
        <v>6126</v>
      </c>
      <c r="E1549" s="394" t="s">
        <v>4139</v>
      </c>
      <c r="F1549" s="394" t="s">
        <v>7230</v>
      </c>
      <c r="G1549" s="394" t="s">
        <v>7234</v>
      </c>
      <c r="H1549" s="394" t="s">
        <v>7232</v>
      </c>
      <c r="I1549" s="466">
        <v>300</v>
      </c>
      <c r="J1549" s="471">
        <v>0.49</v>
      </c>
      <c r="K1549" s="469">
        <v>1</v>
      </c>
      <c r="L1549" s="384">
        <v>6</v>
      </c>
      <c r="M1549" s="385" t="s">
        <v>1689</v>
      </c>
      <c r="N1549" s="382" t="s">
        <v>9783</v>
      </c>
      <c r="O1549" s="386">
        <v>300</v>
      </c>
      <c r="P1549" s="387"/>
      <c r="Q1549" s="387"/>
      <c r="R1549" s="387"/>
      <c r="S1549" s="387"/>
      <c r="T1549" s="387"/>
      <c r="U1549" s="387"/>
      <c r="V1549" s="387"/>
      <c r="W1549" s="387"/>
      <c r="X1549" s="387"/>
      <c r="Y1549" s="387"/>
      <c r="Z1549" s="387"/>
      <c r="AA1549" s="387"/>
      <c r="AB1549" s="387"/>
      <c r="AC1549" s="387"/>
      <c r="AD1549" s="387"/>
    </row>
    <row r="1550" spans="1:30" ht="16.2" thickBot="1" x14ac:dyDescent="0.35">
      <c r="A1550" s="351" t="s">
        <v>748</v>
      </c>
      <c r="B1550" s="393" t="s">
        <v>6067</v>
      </c>
      <c r="C1550" s="365" t="s">
        <v>6895</v>
      </c>
      <c r="D1550" s="345" t="s">
        <v>6128</v>
      </c>
      <c r="E1550" s="394" t="s">
        <v>4139</v>
      </c>
      <c r="F1550" s="394" t="s">
        <v>7230</v>
      </c>
      <c r="G1550" s="394" t="s">
        <v>7234</v>
      </c>
      <c r="H1550" s="394" t="s">
        <v>7232</v>
      </c>
      <c r="I1550" s="466">
        <v>700</v>
      </c>
      <c r="J1550" s="471">
        <v>0.99</v>
      </c>
      <c r="K1550" s="469">
        <v>1</v>
      </c>
      <c r="L1550" s="384">
        <v>7</v>
      </c>
      <c r="M1550" s="385" t="s">
        <v>749</v>
      </c>
      <c r="N1550" s="382" t="s">
        <v>9798</v>
      </c>
      <c r="O1550" s="386">
        <v>700</v>
      </c>
      <c r="P1550" s="387"/>
      <c r="Q1550" s="387"/>
      <c r="R1550" s="387"/>
      <c r="S1550" s="387"/>
      <c r="T1550" s="387"/>
      <c r="U1550" s="387"/>
      <c r="V1550" s="387"/>
      <c r="W1550" s="387"/>
      <c r="X1550" s="387"/>
      <c r="Y1550" s="387"/>
      <c r="Z1550" s="387"/>
      <c r="AA1550" s="387"/>
      <c r="AB1550" s="387"/>
      <c r="AC1550" s="387"/>
      <c r="AD1550" s="387"/>
    </row>
    <row r="1551" spans="1:30" ht="16.2" thickBot="1" x14ac:dyDescent="0.35">
      <c r="A1551" s="351" t="s">
        <v>1551</v>
      </c>
      <c r="B1551" s="393" t="s">
        <v>6067</v>
      </c>
      <c r="C1551" s="365" t="s">
        <v>6895</v>
      </c>
      <c r="D1551" s="366" t="s">
        <v>6126</v>
      </c>
      <c r="E1551" s="394" t="s">
        <v>4139</v>
      </c>
      <c r="F1551" s="394" t="s">
        <v>7230</v>
      </c>
      <c r="G1551" s="394" t="s">
        <v>7233</v>
      </c>
      <c r="H1551" s="394" t="s">
        <v>7232</v>
      </c>
      <c r="I1551" s="466">
        <v>300</v>
      </c>
      <c r="J1551" s="471">
        <v>0.49</v>
      </c>
      <c r="K1551" s="469">
        <v>1</v>
      </c>
      <c r="L1551" s="384">
        <v>7</v>
      </c>
      <c r="M1551" s="385" t="s">
        <v>1552</v>
      </c>
      <c r="N1551" s="382" t="s">
        <v>9783</v>
      </c>
      <c r="O1551" s="386">
        <v>300</v>
      </c>
      <c r="P1551" s="387"/>
      <c r="Q1551" s="387"/>
      <c r="R1551" s="387"/>
      <c r="S1551" s="387"/>
      <c r="T1551" s="387"/>
      <c r="U1551" s="387"/>
      <c r="V1551" s="387"/>
      <c r="W1551" s="387"/>
      <c r="X1551" s="387"/>
      <c r="Y1551" s="387"/>
      <c r="Z1551" s="387"/>
      <c r="AA1551" s="387"/>
      <c r="AB1551" s="387"/>
      <c r="AC1551" s="387"/>
      <c r="AD1551" s="387"/>
    </row>
    <row r="1552" spans="1:30" ht="16.2" thickBot="1" x14ac:dyDescent="0.35">
      <c r="A1552" s="351" t="s">
        <v>1550</v>
      </c>
      <c r="B1552" s="365" t="s">
        <v>6097</v>
      </c>
      <c r="C1552" s="365" t="s">
        <v>6895</v>
      </c>
      <c r="D1552" s="366" t="s">
        <v>6126</v>
      </c>
      <c r="E1552" s="394" t="s">
        <v>4139</v>
      </c>
      <c r="F1552" s="394" t="s">
        <v>7230</v>
      </c>
      <c r="G1552" s="394" t="s">
        <v>7233</v>
      </c>
      <c r="H1552" s="394" t="s">
        <v>7232</v>
      </c>
      <c r="I1552" s="466">
        <v>300</v>
      </c>
      <c r="J1552" s="471">
        <v>0.49</v>
      </c>
      <c r="K1552" s="469">
        <v>1</v>
      </c>
      <c r="L1552" s="384">
        <v>7</v>
      </c>
      <c r="M1552" s="385" t="s">
        <v>1549</v>
      </c>
      <c r="N1552" s="382" t="s">
        <v>9783</v>
      </c>
      <c r="O1552" s="386">
        <v>300</v>
      </c>
      <c r="P1552" s="387"/>
      <c r="Q1552" s="387"/>
      <c r="R1552" s="387"/>
      <c r="S1552" s="387"/>
      <c r="T1552" s="387"/>
      <c r="U1552" s="387"/>
      <c r="V1552" s="387"/>
      <c r="W1552" s="387"/>
      <c r="X1552" s="387"/>
      <c r="Y1552" s="387"/>
      <c r="Z1552" s="387"/>
      <c r="AA1552" s="387"/>
      <c r="AB1552" s="387"/>
      <c r="AC1552" s="387"/>
      <c r="AD1552" s="387"/>
    </row>
    <row r="1553" spans="1:30" ht="16.2" thickBot="1" x14ac:dyDescent="0.35">
      <c r="A1553" s="351" t="s">
        <v>1906</v>
      </c>
      <c r="B1553" s="405" t="s">
        <v>6084</v>
      </c>
      <c r="C1553" s="365" t="s">
        <v>6989</v>
      </c>
      <c r="D1553" s="345" t="s">
        <v>6128</v>
      </c>
      <c r="E1553" s="394" t="s">
        <v>4139</v>
      </c>
      <c r="F1553" s="394" t="s">
        <v>7230</v>
      </c>
      <c r="G1553" s="394" t="s">
        <v>7233</v>
      </c>
      <c r="H1553" s="394" t="s">
        <v>7232</v>
      </c>
      <c r="I1553" s="466">
        <v>700</v>
      </c>
      <c r="J1553" s="471">
        <v>0.99</v>
      </c>
      <c r="K1553" s="469">
        <v>1</v>
      </c>
      <c r="L1553" s="384" t="s">
        <v>1775</v>
      </c>
      <c r="M1553" s="385" t="s">
        <v>6997</v>
      </c>
      <c r="N1553" s="382" t="s">
        <v>9798</v>
      </c>
      <c r="O1553" s="386">
        <v>700</v>
      </c>
      <c r="P1553" s="387"/>
      <c r="Q1553" s="387"/>
      <c r="R1553" s="387"/>
      <c r="S1553" s="387"/>
      <c r="T1553" s="387"/>
      <c r="U1553" s="387"/>
      <c r="V1553" s="387"/>
      <c r="W1553" s="387"/>
      <c r="X1553" s="387"/>
      <c r="Y1553" s="387"/>
      <c r="Z1553" s="387"/>
      <c r="AA1553" s="387"/>
      <c r="AB1553" s="387"/>
      <c r="AC1553" s="387"/>
      <c r="AD1553" s="387"/>
    </row>
    <row r="1554" spans="1:30" ht="16.2" thickBot="1" x14ac:dyDescent="0.35">
      <c r="A1554" s="351" t="s">
        <v>4279</v>
      </c>
      <c r="B1554" s="403" t="s">
        <v>6877</v>
      </c>
      <c r="C1554" s="365" t="s">
        <v>6889</v>
      </c>
      <c r="D1554" s="366" t="s">
        <v>6126</v>
      </c>
      <c r="E1554" s="394" t="s">
        <v>4139</v>
      </c>
      <c r="F1554" s="394" t="s">
        <v>7230</v>
      </c>
      <c r="G1554" s="394" t="s">
        <v>7233</v>
      </c>
      <c r="H1554" s="394" t="s">
        <v>7232</v>
      </c>
      <c r="I1554" s="466">
        <v>300</v>
      </c>
      <c r="J1554" s="471">
        <v>0.49</v>
      </c>
      <c r="K1554" s="469">
        <v>2</v>
      </c>
      <c r="L1554" s="384">
        <v>3</v>
      </c>
      <c r="M1554" s="385" t="s">
        <v>4278</v>
      </c>
      <c r="N1554" s="382" t="s">
        <v>9790</v>
      </c>
      <c r="O1554" s="386">
        <v>600</v>
      </c>
      <c r="P1554" s="387"/>
      <c r="Q1554" s="387"/>
      <c r="R1554" s="387"/>
      <c r="S1554" s="387"/>
      <c r="T1554" s="387"/>
      <c r="U1554" s="387"/>
      <c r="V1554" s="387"/>
      <c r="W1554" s="387"/>
      <c r="X1554" s="387"/>
      <c r="Y1554" s="387"/>
      <c r="Z1554" s="387"/>
      <c r="AA1554" s="387"/>
      <c r="AB1554" s="387"/>
      <c r="AC1554" s="387"/>
      <c r="AD1554" s="387"/>
    </row>
    <row r="1555" spans="1:30" ht="16.2" thickBot="1" x14ac:dyDescent="0.35">
      <c r="A1555" s="351" t="s">
        <v>4279</v>
      </c>
      <c r="B1555" s="403" t="s">
        <v>6877</v>
      </c>
      <c r="C1555" s="365" t="s">
        <v>6889</v>
      </c>
      <c r="D1555" s="366" t="s">
        <v>6126</v>
      </c>
      <c r="E1555" s="394" t="s">
        <v>4139</v>
      </c>
      <c r="F1555" s="394" t="s">
        <v>7230</v>
      </c>
      <c r="G1555" s="394" t="s">
        <v>7234</v>
      </c>
      <c r="H1555" s="394" t="s">
        <v>7232</v>
      </c>
      <c r="I1555" s="466">
        <v>300</v>
      </c>
      <c r="J1555" s="471">
        <v>0.49</v>
      </c>
      <c r="K1555" s="469">
        <v>2</v>
      </c>
      <c r="L1555" s="384">
        <v>3</v>
      </c>
      <c r="M1555" s="385" t="s">
        <v>4278</v>
      </c>
      <c r="N1555" s="382" t="s">
        <v>9790</v>
      </c>
      <c r="O1555" s="386">
        <v>600</v>
      </c>
      <c r="P1555" s="387"/>
      <c r="Q1555" s="387"/>
      <c r="R1555" s="387"/>
      <c r="S1555" s="387"/>
      <c r="T1555" s="387"/>
      <c r="U1555" s="387"/>
      <c r="V1555" s="387"/>
      <c r="W1555" s="387"/>
      <c r="X1555" s="387"/>
      <c r="Y1555" s="387"/>
      <c r="Z1555" s="387"/>
      <c r="AA1555" s="387"/>
      <c r="AB1555" s="387"/>
      <c r="AC1555" s="387"/>
      <c r="AD1555" s="387"/>
    </row>
    <row r="1556" spans="1:30" ht="16.2" thickBot="1" x14ac:dyDescent="0.35">
      <c r="A1556" s="351" t="s">
        <v>4275</v>
      </c>
      <c r="B1556" s="403" t="s">
        <v>6877</v>
      </c>
      <c r="C1556" s="365" t="s">
        <v>6889</v>
      </c>
      <c r="D1556" s="366" t="s">
        <v>6126</v>
      </c>
      <c r="E1556" s="394" t="s">
        <v>4139</v>
      </c>
      <c r="F1556" s="394" t="s">
        <v>7230</v>
      </c>
      <c r="G1556" s="394" t="s">
        <v>7233</v>
      </c>
      <c r="H1556" s="394" t="s">
        <v>7232</v>
      </c>
      <c r="I1556" s="466">
        <v>300</v>
      </c>
      <c r="J1556" s="471">
        <v>0.49</v>
      </c>
      <c r="K1556" s="469">
        <v>1</v>
      </c>
      <c r="L1556" s="384">
        <v>3</v>
      </c>
      <c r="M1556" s="385" t="s">
        <v>4276</v>
      </c>
      <c r="N1556" s="382" t="s">
        <v>9783</v>
      </c>
      <c r="O1556" s="386">
        <v>300</v>
      </c>
      <c r="P1556" s="387"/>
      <c r="Q1556" s="387"/>
      <c r="R1556" s="387"/>
      <c r="S1556" s="387"/>
      <c r="T1556" s="387"/>
      <c r="U1556" s="387"/>
      <c r="V1556" s="387"/>
      <c r="W1556" s="387"/>
      <c r="X1556" s="387"/>
      <c r="Y1556" s="387"/>
      <c r="Z1556" s="387"/>
      <c r="AA1556" s="387"/>
      <c r="AB1556" s="387"/>
      <c r="AC1556" s="387"/>
      <c r="AD1556" s="387"/>
    </row>
    <row r="1557" spans="1:30" ht="16.2" thickBot="1" x14ac:dyDescent="0.35">
      <c r="A1557" s="351" t="s">
        <v>4275</v>
      </c>
      <c r="B1557" s="403" t="s">
        <v>6877</v>
      </c>
      <c r="C1557" s="365" t="s">
        <v>6889</v>
      </c>
      <c r="D1557" s="366" t="s">
        <v>6126</v>
      </c>
      <c r="E1557" s="394" t="s">
        <v>4139</v>
      </c>
      <c r="F1557" s="394" t="s">
        <v>7230</v>
      </c>
      <c r="G1557" s="394" t="s">
        <v>7234</v>
      </c>
      <c r="H1557" s="394" t="s">
        <v>7232</v>
      </c>
      <c r="I1557" s="466">
        <v>300</v>
      </c>
      <c r="J1557" s="471">
        <v>0.49</v>
      </c>
      <c r="K1557" s="469">
        <v>1</v>
      </c>
      <c r="L1557" s="384">
        <v>3</v>
      </c>
      <c r="M1557" s="385" t="s">
        <v>4276</v>
      </c>
      <c r="N1557" s="382" t="s">
        <v>9783</v>
      </c>
      <c r="O1557" s="386">
        <v>300</v>
      </c>
      <c r="P1557" s="387"/>
      <c r="Q1557" s="387"/>
      <c r="R1557" s="387"/>
      <c r="S1557" s="387"/>
      <c r="T1557" s="387"/>
      <c r="U1557" s="387"/>
      <c r="V1557" s="387"/>
      <c r="W1557" s="387"/>
      <c r="X1557" s="387"/>
      <c r="Y1557" s="387"/>
      <c r="Z1557" s="387"/>
      <c r="AA1557" s="387"/>
      <c r="AB1557" s="387"/>
      <c r="AC1557" s="387"/>
      <c r="AD1557" s="387"/>
    </row>
    <row r="1558" spans="1:30" ht="16.2" thickBot="1" x14ac:dyDescent="0.35">
      <c r="A1558" s="351" t="s">
        <v>4275</v>
      </c>
      <c r="B1558" s="403" t="s">
        <v>6877</v>
      </c>
      <c r="C1558" s="365" t="s">
        <v>6889</v>
      </c>
      <c r="D1558" s="366" t="s">
        <v>6126</v>
      </c>
      <c r="E1558" s="394" t="s">
        <v>4139</v>
      </c>
      <c r="F1558" s="394" t="s">
        <v>7235</v>
      </c>
      <c r="G1558" s="394" t="s">
        <v>7234</v>
      </c>
      <c r="H1558" s="394" t="s">
        <v>7232</v>
      </c>
      <c r="I1558" s="466">
        <v>300</v>
      </c>
      <c r="J1558" s="471">
        <v>0.49</v>
      </c>
      <c r="K1558" s="469">
        <v>1</v>
      </c>
      <c r="L1558" s="384">
        <v>3</v>
      </c>
      <c r="M1558" s="385" t="s">
        <v>4277</v>
      </c>
      <c r="N1558" s="382" t="s">
        <v>9783</v>
      </c>
      <c r="O1558" s="386">
        <v>300</v>
      </c>
      <c r="P1558" s="387"/>
      <c r="Q1558" s="387"/>
      <c r="R1558" s="387"/>
      <c r="S1558" s="387"/>
      <c r="T1558" s="387"/>
      <c r="U1558" s="387"/>
      <c r="V1558" s="387"/>
      <c r="W1558" s="387"/>
      <c r="X1558" s="387"/>
      <c r="Y1558" s="387"/>
      <c r="Z1558" s="387"/>
      <c r="AA1558" s="387"/>
      <c r="AB1558" s="387"/>
      <c r="AC1558" s="387"/>
      <c r="AD1558" s="387"/>
    </row>
    <row r="1559" spans="1:30" ht="16.2" thickBot="1" x14ac:dyDescent="0.35">
      <c r="A1559" s="351" t="s">
        <v>4016</v>
      </c>
      <c r="B1559" s="403" t="s">
        <v>6877</v>
      </c>
      <c r="C1559" s="365" t="s">
        <v>6889</v>
      </c>
      <c r="D1559" s="366" t="s">
        <v>6126</v>
      </c>
      <c r="E1559" s="394" t="s">
        <v>4139</v>
      </c>
      <c r="F1559" s="394" t="s">
        <v>7230</v>
      </c>
      <c r="G1559" s="394" t="s">
        <v>7234</v>
      </c>
      <c r="H1559" s="394" t="s">
        <v>7232</v>
      </c>
      <c r="I1559" s="466">
        <v>300</v>
      </c>
      <c r="J1559" s="471">
        <v>0.49</v>
      </c>
      <c r="K1559" s="469">
        <v>2</v>
      </c>
      <c r="L1559" s="384">
        <v>4</v>
      </c>
      <c r="M1559" s="385" t="s">
        <v>5455</v>
      </c>
      <c r="N1559" s="382" t="s">
        <v>9790</v>
      </c>
      <c r="O1559" s="386">
        <v>600</v>
      </c>
      <c r="P1559" s="387"/>
      <c r="Q1559" s="387"/>
      <c r="R1559" s="387"/>
      <c r="S1559" s="387"/>
      <c r="T1559" s="387"/>
      <c r="U1559" s="387"/>
      <c r="V1559" s="387"/>
      <c r="W1559" s="387"/>
      <c r="X1559" s="387"/>
      <c r="Y1559" s="387"/>
      <c r="Z1559" s="387"/>
      <c r="AA1559" s="387"/>
      <c r="AB1559" s="387"/>
      <c r="AC1559" s="387"/>
      <c r="AD1559" s="387"/>
    </row>
    <row r="1560" spans="1:30" ht="16.2" thickBot="1" x14ac:dyDescent="0.35">
      <c r="A1560" s="351" t="s">
        <v>4283</v>
      </c>
      <c r="B1560" s="403" t="s">
        <v>6880</v>
      </c>
      <c r="C1560" s="365" t="s">
        <v>6889</v>
      </c>
      <c r="D1560" s="345" t="s">
        <v>6128</v>
      </c>
      <c r="E1560" s="394" t="s">
        <v>4139</v>
      </c>
      <c r="F1560" s="394" t="s">
        <v>7230</v>
      </c>
      <c r="G1560" s="394" t="s">
        <v>7233</v>
      </c>
      <c r="H1560" s="394" t="s">
        <v>7232</v>
      </c>
      <c r="I1560" s="466">
        <v>700</v>
      </c>
      <c r="J1560" s="471">
        <v>0.99</v>
      </c>
      <c r="K1560" s="469">
        <v>1</v>
      </c>
      <c r="L1560" s="384">
        <v>4</v>
      </c>
      <c r="M1560" s="385" t="s">
        <v>4282</v>
      </c>
      <c r="N1560" s="382" t="s">
        <v>9798</v>
      </c>
      <c r="O1560" s="386">
        <v>700</v>
      </c>
      <c r="P1560" s="387"/>
      <c r="Q1560" s="387"/>
      <c r="R1560" s="387"/>
      <c r="S1560" s="387"/>
      <c r="T1560" s="387"/>
      <c r="U1560" s="387"/>
      <c r="V1560" s="387"/>
      <c r="W1560" s="387"/>
      <c r="X1560" s="387"/>
      <c r="Y1560" s="387"/>
      <c r="Z1560" s="387"/>
      <c r="AA1560" s="387"/>
      <c r="AB1560" s="387"/>
      <c r="AC1560" s="387"/>
      <c r="AD1560" s="387"/>
    </row>
    <row r="1561" spans="1:30" ht="16.2" thickBot="1" x14ac:dyDescent="0.35">
      <c r="A1561" s="351" t="s">
        <v>4281</v>
      </c>
      <c r="B1561" s="403" t="s">
        <v>6880</v>
      </c>
      <c r="C1561" s="365" t="s">
        <v>6889</v>
      </c>
      <c r="D1561" s="366" t="s">
        <v>6126</v>
      </c>
      <c r="E1561" s="394" t="s">
        <v>4139</v>
      </c>
      <c r="F1561" s="394" t="s">
        <v>7230</v>
      </c>
      <c r="G1561" s="394" t="s">
        <v>7233</v>
      </c>
      <c r="H1561" s="394" t="s">
        <v>7232</v>
      </c>
      <c r="I1561" s="466">
        <v>300</v>
      </c>
      <c r="J1561" s="471">
        <v>0.49</v>
      </c>
      <c r="K1561" s="469">
        <v>1</v>
      </c>
      <c r="L1561" s="384">
        <v>4</v>
      </c>
      <c r="M1561" s="385" t="s">
        <v>4280</v>
      </c>
      <c r="N1561" s="382" t="s">
        <v>9783</v>
      </c>
      <c r="O1561" s="386">
        <v>300</v>
      </c>
      <c r="P1561" s="387"/>
      <c r="Q1561" s="387"/>
      <c r="R1561" s="387"/>
      <c r="S1561" s="387"/>
      <c r="T1561" s="387"/>
      <c r="U1561" s="387"/>
      <c r="V1561" s="387"/>
      <c r="W1561" s="387"/>
      <c r="X1561" s="387"/>
      <c r="Y1561" s="387"/>
      <c r="Z1561" s="387"/>
      <c r="AA1561" s="387"/>
      <c r="AB1561" s="387"/>
      <c r="AC1561" s="387"/>
      <c r="AD1561" s="387"/>
    </row>
    <row r="1562" spans="1:30" ht="16.2" thickBot="1" x14ac:dyDescent="0.35">
      <c r="A1562" s="351" t="s">
        <v>4555</v>
      </c>
      <c r="B1562" s="415" t="s">
        <v>6886</v>
      </c>
      <c r="C1562" s="365" t="s">
        <v>6889</v>
      </c>
      <c r="D1562" s="366" t="s">
        <v>6126</v>
      </c>
      <c r="E1562" s="394" t="s">
        <v>4139</v>
      </c>
      <c r="F1562" s="394" t="s">
        <v>7230</v>
      </c>
      <c r="G1562" s="394" t="s">
        <v>7234</v>
      </c>
      <c r="H1562" s="394" t="s">
        <v>7232</v>
      </c>
      <c r="I1562" s="466">
        <v>300</v>
      </c>
      <c r="J1562" s="471">
        <v>0.49</v>
      </c>
      <c r="K1562" s="469">
        <v>1</v>
      </c>
      <c r="L1562" s="384">
        <v>4</v>
      </c>
      <c r="M1562" s="385" t="s">
        <v>4732</v>
      </c>
      <c r="N1562" s="382" t="s">
        <v>9783</v>
      </c>
      <c r="O1562" s="386">
        <v>300</v>
      </c>
      <c r="P1562" s="387"/>
      <c r="Q1562" s="387"/>
      <c r="R1562" s="387"/>
      <c r="S1562" s="387"/>
      <c r="T1562" s="387"/>
      <c r="U1562" s="387"/>
      <c r="V1562" s="387"/>
      <c r="W1562" s="387"/>
      <c r="X1562" s="387"/>
      <c r="Y1562" s="387"/>
      <c r="Z1562" s="387"/>
      <c r="AA1562" s="387"/>
      <c r="AB1562" s="387"/>
      <c r="AC1562" s="387"/>
      <c r="AD1562" s="387"/>
    </row>
    <row r="1563" spans="1:30" ht="16.2" thickBot="1" x14ac:dyDescent="0.35">
      <c r="A1563" s="351" t="s">
        <v>5457</v>
      </c>
      <c r="B1563" s="417" t="s">
        <v>6059</v>
      </c>
      <c r="C1563" s="365" t="s">
        <v>6889</v>
      </c>
      <c r="D1563" s="366" t="s">
        <v>6126</v>
      </c>
      <c r="E1563" s="394" t="s">
        <v>4139</v>
      </c>
      <c r="F1563" s="394" t="s">
        <v>7230</v>
      </c>
      <c r="G1563" s="394" t="s">
        <v>7233</v>
      </c>
      <c r="H1563" s="394" t="s">
        <v>7232</v>
      </c>
      <c r="I1563" s="466">
        <v>700</v>
      </c>
      <c r="J1563" s="471">
        <v>0.75</v>
      </c>
      <c r="K1563" s="469">
        <v>1</v>
      </c>
      <c r="L1563" s="384">
        <v>7</v>
      </c>
      <c r="M1563" s="385" t="s">
        <v>5456</v>
      </c>
      <c r="N1563" s="382" t="s">
        <v>9798</v>
      </c>
      <c r="O1563" s="386">
        <v>700</v>
      </c>
      <c r="P1563" s="387"/>
      <c r="Q1563" s="387"/>
      <c r="R1563" s="387"/>
      <c r="S1563" s="387"/>
      <c r="T1563" s="387"/>
      <c r="U1563" s="387"/>
      <c r="V1563" s="387"/>
      <c r="W1563" s="387"/>
      <c r="X1563" s="387"/>
      <c r="Y1563" s="387"/>
      <c r="Z1563" s="387"/>
      <c r="AA1563" s="387"/>
      <c r="AB1563" s="387"/>
      <c r="AC1563" s="387"/>
      <c r="AD1563" s="387"/>
    </row>
    <row r="1564" spans="1:30" ht="16.2" thickBot="1" x14ac:dyDescent="0.35">
      <c r="A1564" s="351" t="s">
        <v>6900</v>
      </c>
      <c r="B1564" s="398" t="s">
        <v>6871</v>
      </c>
      <c r="C1564" s="365" t="s">
        <v>7172</v>
      </c>
      <c r="D1564" s="366" t="s">
        <v>6126</v>
      </c>
      <c r="E1564" s="394" t="s">
        <v>4139</v>
      </c>
      <c r="F1564" s="394" t="s">
        <v>7230</v>
      </c>
      <c r="G1564" s="394" t="s">
        <v>7234</v>
      </c>
      <c r="H1564" s="394" t="s">
        <v>7232</v>
      </c>
      <c r="I1564" s="467">
        <v>1</v>
      </c>
      <c r="J1564" s="471">
        <v>0.99</v>
      </c>
      <c r="K1564" s="469">
        <v>1</v>
      </c>
      <c r="L1564" s="384">
        <v>5</v>
      </c>
      <c r="M1564" s="385" t="s">
        <v>6998</v>
      </c>
      <c r="N1564" s="382" t="s">
        <v>9806</v>
      </c>
      <c r="O1564" s="383">
        <v>1</v>
      </c>
      <c r="P1564" s="387"/>
      <c r="Q1564" s="387"/>
      <c r="R1564" s="387"/>
      <c r="S1564" s="387"/>
      <c r="T1564" s="387"/>
      <c r="U1564" s="387"/>
      <c r="V1564" s="387"/>
      <c r="W1564" s="387"/>
      <c r="X1564" s="387"/>
      <c r="Y1564" s="387"/>
      <c r="Z1564" s="387"/>
      <c r="AA1564" s="387"/>
      <c r="AB1564" s="387"/>
      <c r="AC1564" s="387"/>
      <c r="AD1564" s="387"/>
    </row>
    <row r="1565" spans="1:30" ht="16.2" thickBot="1" x14ac:dyDescent="0.35">
      <c r="A1565" s="351" t="s">
        <v>5459</v>
      </c>
      <c r="B1565" s="418" t="s">
        <v>6873</v>
      </c>
      <c r="C1565" s="365" t="s">
        <v>7172</v>
      </c>
      <c r="D1565" s="345" t="s">
        <v>6128</v>
      </c>
      <c r="E1565" s="394" t="s">
        <v>4139</v>
      </c>
      <c r="F1565" s="394" t="s">
        <v>7230</v>
      </c>
      <c r="G1565" s="394" t="s">
        <v>7233</v>
      </c>
      <c r="H1565" s="394" t="s">
        <v>7232</v>
      </c>
      <c r="I1565" s="466">
        <v>700</v>
      </c>
      <c r="J1565" s="471">
        <v>0.99</v>
      </c>
      <c r="K1565" s="469">
        <v>1</v>
      </c>
      <c r="L1565" s="384">
        <v>5</v>
      </c>
      <c r="M1565" s="385" t="s">
        <v>5458</v>
      </c>
      <c r="N1565" s="382" t="s">
        <v>9798</v>
      </c>
      <c r="O1565" s="386">
        <v>700</v>
      </c>
      <c r="P1565" s="387"/>
      <c r="Q1565" s="387"/>
      <c r="R1565" s="387"/>
      <c r="S1565" s="387"/>
      <c r="T1565" s="387"/>
      <c r="U1565" s="387"/>
      <c r="V1565" s="387"/>
      <c r="W1565" s="387"/>
      <c r="X1565" s="387"/>
      <c r="Y1565" s="387"/>
      <c r="Z1565" s="387"/>
      <c r="AA1565" s="387"/>
      <c r="AB1565" s="387"/>
      <c r="AC1565" s="387"/>
      <c r="AD1565" s="387"/>
    </row>
    <row r="1566" spans="1:30" ht="16.2" thickBot="1" x14ac:dyDescent="0.35">
      <c r="A1566" s="351" t="s">
        <v>4849</v>
      </c>
      <c r="B1566" s="413" t="s">
        <v>7170</v>
      </c>
      <c r="C1566" s="365" t="s">
        <v>7173</v>
      </c>
      <c r="D1566" s="345" t="s">
        <v>6128</v>
      </c>
      <c r="E1566" s="394" t="s">
        <v>4139</v>
      </c>
      <c r="F1566" s="394" t="s">
        <v>7235</v>
      </c>
      <c r="G1566" s="394" t="s">
        <v>7234</v>
      </c>
      <c r="H1566" s="394" t="s">
        <v>7232</v>
      </c>
      <c r="I1566" s="466">
        <v>900</v>
      </c>
      <c r="J1566" s="471">
        <v>0.99</v>
      </c>
      <c r="K1566" s="469">
        <v>1</v>
      </c>
      <c r="L1566" s="384">
        <v>5</v>
      </c>
      <c r="M1566" s="385" t="s">
        <v>7179</v>
      </c>
      <c r="N1566" s="382" t="s">
        <v>9812</v>
      </c>
      <c r="O1566" s="386">
        <v>900</v>
      </c>
      <c r="P1566" s="387"/>
      <c r="Q1566" s="387"/>
      <c r="R1566" s="387"/>
      <c r="S1566" s="387"/>
      <c r="T1566" s="387"/>
      <c r="U1566" s="387"/>
      <c r="V1566" s="387"/>
      <c r="W1566" s="387"/>
      <c r="X1566" s="387"/>
      <c r="Y1566" s="387"/>
      <c r="Z1566" s="387"/>
      <c r="AA1566" s="387"/>
      <c r="AB1566" s="387"/>
      <c r="AC1566" s="387"/>
      <c r="AD1566" s="387"/>
    </row>
    <row r="1567" spans="1:30" ht="16.2" thickBot="1" x14ac:dyDescent="0.35">
      <c r="A1567" s="351" t="s">
        <v>6901</v>
      </c>
      <c r="B1567" s="419" t="s">
        <v>6075</v>
      </c>
      <c r="C1567" s="365" t="s">
        <v>6887</v>
      </c>
      <c r="D1567" s="366" t="s">
        <v>6126</v>
      </c>
      <c r="E1567" s="394" t="s">
        <v>4139</v>
      </c>
      <c r="F1567" s="394" t="s">
        <v>7230</v>
      </c>
      <c r="G1567" s="394" t="s">
        <v>7233</v>
      </c>
      <c r="H1567" s="394" t="s">
        <v>7232</v>
      </c>
      <c r="I1567" s="466">
        <v>300</v>
      </c>
      <c r="J1567" s="471">
        <v>0.49</v>
      </c>
      <c r="K1567" s="469">
        <v>1</v>
      </c>
      <c r="L1567" s="384">
        <v>2</v>
      </c>
      <c r="M1567" s="385" t="s">
        <v>6999</v>
      </c>
      <c r="N1567" s="382" t="s">
        <v>9783</v>
      </c>
      <c r="O1567" s="386">
        <v>300</v>
      </c>
      <c r="P1567" s="387"/>
      <c r="Q1567" s="387"/>
      <c r="R1567" s="387"/>
      <c r="S1567" s="387"/>
      <c r="T1567" s="387"/>
      <c r="U1567" s="387"/>
      <c r="V1567" s="387"/>
      <c r="W1567" s="387"/>
      <c r="X1567" s="387"/>
      <c r="Y1567" s="387"/>
      <c r="Z1567" s="387"/>
      <c r="AA1567" s="387"/>
      <c r="AB1567" s="387"/>
      <c r="AC1567" s="387"/>
      <c r="AD1567" s="387"/>
    </row>
    <row r="1568" spans="1:30" ht="16.2" thickBot="1" x14ac:dyDescent="0.35">
      <c r="A1568" s="351" t="s">
        <v>5460</v>
      </c>
      <c r="B1568" s="420" t="s">
        <v>6089</v>
      </c>
      <c r="C1568" s="365" t="s">
        <v>6887</v>
      </c>
      <c r="D1568" s="366" t="s">
        <v>6126</v>
      </c>
      <c r="E1568" s="394" t="s">
        <v>4139</v>
      </c>
      <c r="F1568" s="394" t="s">
        <v>7230</v>
      </c>
      <c r="G1568" s="394" t="s">
        <v>7234</v>
      </c>
      <c r="H1568" s="394" t="s">
        <v>7232</v>
      </c>
      <c r="I1568" s="466">
        <v>300</v>
      </c>
      <c r="J1568" s="471">
        <v>0.49</v>
      </c>
      <c r="K1568" s="469">
        <v>1</v>
      </c>
      <c r="L1568" s="384">
        <v>2</v>
      </c>
      <c r="M1568" s="385" t="s">
        <v>3368</v>
      </c>
      <c r="N1568" s="382" t="s">
        <v>9783</v>
      </c>
      <c r="O1568" s="386">
        <v>300</v>
      </c>
      <c r="P1568" s="387"/>
      <c r="Q1568" s="387"/>
      <c r="R1568" s="387"/>
      <c r="S1568" s="387"/>
      <c r="T1568" s="387"/>
      <c r="U1568" s="387"/>
      <c r="V1568" s="387"/>
      <c r="W1568" s="387"/>
      <c r="X1568" s="387"/>
      <c r="Y1568" s="387"/>
      <c r="Z1568" s="387"/>
      <c r="AA1568" s="387"/>
      <c r="AB1568" s="387"/>
      <c r="AC1568" s="387"/>
      <c r="AD1568" s="387"/>
    </row>
    <row r="1569" spans="1:30" ht="16.2" thickBot="1" x14ac:dyDescent="0.35">
      <c r="A1569" s="351" t="s">
        <v>5460</v>
      </c>
      <c r="B1569" s="420" t="s">
        <v>6089</v>
      </c>
      <c r="C1569" s="365" t="s">
        <v>6887</v>
      </c>
      <c r="D1569" s="366" t="s">
        <v>6126</v>
      </c>
      <c r="E1569" s="394" t="s">
        <v>4139</v>
      </c>
      <c r="F1569" s="394" t="s">
        <v>7230</v>
      </c>
      <c r="G1569" s="394" t="s">
        <v>7239</v>
      </c>
      <c r="H1569" s="394" t="s">
        <v>7232</v>
      </c>
      <c r="I1569" s="466">
        <v>300</v>
      </c>
      <c r="J1569" s="471">
        <v>0.49</v>
      </c>
      <c r="K1569" s="469">
        <v>1</v>
      </c>
      <c r="L1569" s="384">
        <v>2</v>
      </c>
      <c r="M1569" s="385" t="s">
        <v>3368</v>
      </c>
      <c r="N1569" s="382" t="s">
        <v>9783</v>
      </c>
      <c r="O1569" s="386">
        <v>300</v>
      </c>
      <c r="P1569" s="387"/>
      <c r="Q1569" s="387"/>
      <c r="R1569" s="387"/>
      <c r="S1569" s="387"/>
      <c r="T1569" s="387"/>
      <c r="U1569" s="387"/>
      <c r="V1569" s="387"/>
      <c r="W1569" s="387"/>
      <c r="X1569" s="387"/>
      <c r="Y1569" s="387"/>
      <c r="Z1569" s="387"/>
      <c r="AA1569" s="387"/>
      <c r="AB1569" s="387"/>
      <c r="AC1569" s="387"/>
      <c r="AD1569" s="387"/>
    </row>
    <row r="1570" spans="1:30" ht="16.2" thickBot="1" x14ac:dyDescent="0.35">
      <c r="A1570" s="351" t="s">
        <v>2481</v>
      </c>
      <c r="B1570" s="420" t="s">
        <v>6089</v>
      </c>
      <c r="C1570" s="365" t="s">
        <v>6887</v>
      </c>
      <c r="D1570" s="366" t="s">
        <v>6126</v>
      </c>
      <c r="E1570" s="394" t="s">
        <v>4139</v>
      </c>
      <c r="F1570" s="394" t="s">
        <v>7230</v>
      </c>
      <c r="G1570" s="394" t="s">
        <v>7234</v>
      </c>
      <c r="H1570" s="394" t="s">
        <v>7232</v>
      </c>
      <c r="I1570" s="466">
        <v>300</v>
      </c>
      <c r="J1570" s="471">
        <v>0.49</v>
      </c>
      <c r="K1570" s="469">
        <v>1</v>
      </c>
      <c r="L1570" s="384">
        <v>2</v>
      </c>
      <c r="M1570" s="385" t="s">
        <v>2480</v>
      </c>
      <c r="N1570" s="382" t="s">
        <v>9783</v>
      </c>
      <c r="O1570" s="386">
        <v>300</v>
      </c>
      <c r="P1570" s="387"/>
      <c r="Q1570" s="387"/>
      <c r="R1570" s="387"/>
      <c r="S1570" s="387"/>
      <c r="T1570" s="387"/>
      <c r="U1570" s="387"/>
      <c r="V1570" s="387"/>
      <c r="W1570" s="387"/>
      <c r="X1570" s="387"/>
      <c r="Y1570" s="387"/>
      <c r="Z1570" s="387"/>
      <c r="AA1570" s="387"/>
      <c r="AB1570" s="387"/>
      <c r="AC1570" s="387"/>
      <c r="AD1570" s="387"/>
    </row>
    <row r="1571" spans="1:30" ht="16.2" thickBot="1" x14ac:dyDescent="0.35">
      <c r="A1571" s="351" t="s">
        <v>2481</v>
      </c>
      <c r="B1571" s="420" t="s">
        <v>6089</v>
      </c>
      <c r="C1571" s="365" t="s">
        <v>6887</v>
      </c>
      <c r="D1571" s="366" t="s">
        <v>6126</v>
      </c>
      <c r="E1571" s="394" t="s">
        <v>4139</v>
      </c>
      <c r="F1571" s="394" t="s">
        <v>7230</v>
      </c>
      <c r="G1571" s="394" t="s">
        <v>7239</v>
      </c>
      <c r="H1571" s="394" t="s">
        <v>7232</v>
      </c>
      <c r="I1571" s="466">
        <v>300</v>
      </c>
      <c r="J1571" s="471">
        <v>0.49</v>
      </c>
      <c r="K1571" s="469">
        <v>1</v>
      </c>
      <c r="L1571" s="384">
        <v>2</v>
      </c>
      <c r="M1571" s="385" t="s">
        <v>2480</v>
      </c>
      <c r="N1571" s="382" t="s">
        <v>9783</v>
      </c>
      <c r="O1571" s="386">
        <v>300</v>
      </c>
      <c r="P1571" s="387"/>
      <c r="Q1571" s="387"/>
      <c r="R1571" s="387"/>
      <c r="S1571" s="387"/>
      <c r="T1571" s="387"/>
      <c r="U1571" s="387"/>
      <c r="V1571" s="387"/>
      <c r="W1571" s="387"/>
      <c r="X1571" s="387"/>
      <c r="Y1571" s="387"/>
      <c r="Z1571" s="387"/>
      <c r="AA1571" s="387"/>
      <c r="AB1571" s="387"/>
      <c r="AC1571" s="387"/>
      <c r="AD1571" s="387"/>
    </row>
    <row r="1572" spans="1:30" ht="16.2" thickBot="1" x14ac:dyDescent="0.35">
      <c r="A1572" s="351" t="s">
        <v>2167</v>
      </c>
      <c r="B1572" s="410" t="s">
        <v>6055</v>
      </c>
      <c r="C1572" s="365" t="s">
        <v>6887</v>
      </c>
      <c r="D1572" s="366" t="s">
        <v>6126</v>
      </c>
      <c r="E1572" s="394" t="s">
        <v>4139</v>
      </c>
      <c r="F1572" s="394" t="s">
        <v>7230</v>
      </c>
      <c r="G1572" s="394" t="s">
        <v>7233</v>
      </c>
      <c r="H1572" s="394" t="s">
        <v>7232</v>
      </c>
      <c r="I1572" s="466">
        <v>300</v>
      </c>
      <c r="J1572" s="471">
        <v>0.49</v>
      </c>
      <c r="K1572" s="469">
        <v>1</v>
      </c>
      <c r="L1572" s="384">
        <v>2</v>
      </c>
      <c r="M1572" s="385" t="s">
        <v>2166</v>
      </c>
      <c r="N1572" s="382" t="s">
        <v>9783</v>
      </c>
      <c r="O1572" s="386">
        <v>300</v>
      </c>
      <c r="P1572" s="387"/>
      <c r="Q1572" s="387"/>
      <c r="R1572" s="387"/>
      <c r="S1572" s="387"/>
      <c r="T1572" s="387"/>
      <c r="U1572" s="387"/>
      <c r="V1572" s="387"/>
      <c r="W1572" s="387"/>
      <c r="X1572" s="387"/>
      <c r="Y1572" s="387"/>
      <c r="Z1572" s="387"/>
      <c r="AA1572" s="387"/>
      <c r="AB1572" s="387"/>
      <c r="AC1572" s="387"/>
      <c r="AD1572" s="387"/>
    </row>
    <row r="1573" spans="1:30" ht="16.2" thickBot="1" x14ac:dyDescent="0.35">
      <c r="A1573" s="351" t="s">
        <v>2167</v>
      </c>
      <c r="B1573" s="410" t="s">
        <v>6055</v>
      </c>
      <c r="C1573" s="365" t="s">
        <v>6887</v>
      </c>
      <c r="D1573" s="366" t="s">
        <v>6126</v>
      </c>
      <c r="E1573" s="394" t="s">
        <v>4139</v>
      </c>
      <c r="F1573" s="394" t="s">
        <v>7235</v>
      </c>
      <c r="G1573" s="394" t="s">
        <v>7233</v>
      </c>
      <c r="H1573" s="394" t="s">
        <v>7232</v>
      </c>
      <c r="I1573" s="466">
        <v>500</v>
      </c>
      <c r="J1573" s="471">
        <v>0.75</v>
      </c>
      <c r="K1573" s="469">
        <v>1</v>
      </c>
      <c r="L1573" s="384">
        <v>2</v>
      </c>
      <c r="M1573" s="385" t="s">
        <v>5724</v>
      </c>
      <c r="N1573" s="382" t="s">
        <v>9800</v>
      </c>
      <c r="O1573" s="386">
        <v>500</v>
      </c>
      <c r="P1573" s="387"/>
      <c r="Q1573" s="387"/>
      <c r="R1573" s="387"/>
      <c r="S1573" s="387"/>
      <c r="T1573" s="387"/>
      <c r="U1573" s="387"/>
      <c r="V1573" s="387"/>
      <c r="W1573" s="387"/>
      <c r="X1573" s="387"/>
      <c r="Y1573" s="387"/>
      <c r="Z1573" s="387"/>
      <c r="AA1573" s="387"/>
      <c r="AB1573" s="387"/>
      <c r="AC1573" s="387"/>
      <c r="AD1573" s="387"/>
    </row>
    <row r="1574" spans="1:30" ht="16.2" thickBot="1" x14ac:dyDescent="0.35">
      <c r="A1574" s="351" t="s">
        <v>2483</v>
      </c>
      <c r="B1574" s="421" t="s">
        <v>6099</v>
      </c>
      <c r="C1574" s="365" t="s">
        <v>6887</v>
      </c>
      <c r="D1574" s="366" t="s">
        <v>6126</v>
      </c>
      <c r="E1574" s="394" t="s">
        <v>4139</v>
      </c>
      <c r="F1574" s="394" t="s">
        <v>7230</v>
      </c>
      <c r="G1574" s="394" t="s">
        <v>7233</v>
      </c>
      <c r="H1574" s="394" t="s">
        <v>7232</v>
      </c>
      <c r="I1574" s="466">
        <v>300</v>
      </c>
      <c r="J1574" s="471">
        <v>0.49</v>
      </c>
      <c r="K1574" s="469">
        <v>3</v>
      </c>
      <c r="L1574" s="384">
        <v>2</v>
      </c>
      <c r="M1574" s="385" t="s">
        <v>2482</v>
      </c>
      <c r="N1574" s="382" t="s">
        <v>9784</v>
      </c>
      <c r="O1574" s="386">
        <v>900</v>
      </c>
      <c r="P1574" s="387"/>
      <c r="Q1574" s="387"/>
      <c r="R1574" s="387"/>
      <c r="S1574" s="387"/>
      <c r="T1574" s="387"/>
      <c r="U1574" s="387"/>
      <c r="V1574" s="387"/>
      <c r="W1574" s="387"/>
      <c r="X1574" s="387"/>
      <c r="Y1574" s="387"/>
      <c r="Z1574" s="387"/>
      <c r="AA1574" s="387"/>
      <c r="AB1574" s="387"/>
      <c r="AC1574" s="387"/>
      <c r="AD1574" s="387"/>
    </row>
    <row r="1575" spans="1:30" ht="16.2" thickBot="1" x14ac:dyDescent="0.35">
      <c r="A1575" s="351" t="s">
        <v>4289</v>
      </c>
      <c r="B1575" s="398" t="s">
        <v>6881</v>
      </c>
      <c r="C1575" s="365" t="s">
        <v>6887</v>
      </c>
      <c r="D1575" s="366" t="s">
        <v>6126</v>
      </c>
      <c r="E1575" s="394" t="s">
        <v>4139</v>
      </c>
      <c r="F1575" s="394" t="s">
        <v>7230</v>
      </c>
      <c r="G1575" s="394" t="s">
        <v>7233</v>
      </c>
      <c r="H1575" s="394" t="s">
        <v>7232</v>
      </c>
      <c r="I1575" s="466">
        <v>300</v>
      </c>
      <c r="J1575" s="471">
        <v>0.49</v>
      </c>
      <c r="K1575" s="469">
        <v>2</v>
      </c>
      <c r="L1575" s="384">
        <v>2</v>
      </c>
      <c r="M1575" s="385" t="s">
        <v>4288</v>
      </c>
      <c r="N1575" s="382" t="s">
        <v>9790</v>
      </c>
      <c r="O1575" s="386">
        <v>600</v>
      </c>
      <c r="P1575" s="387"/>
      <c r="Q1575" s="387"/>
      <c r="R1575" s="387"/>
      <c r="S1575" s="387"/>
      <c r="T1575" s="387"/>
      <c r="U1575" s="387"/>
      <c r="V1575" s="387"/>
      <c r="W1575" s="387"/>
      <c r="X1575" s="387"/>
      <c r="Y1575" s="387"/>
      <c r="Z1575" s="387"/>
      <c r="AA1575" s="387"/>
      <c r="AB1575" s="387"/>
      <c r="AC1575" s="387"/>
      <c r="AD1575" s="387"/>
    </row>
    <row r="1576" spans="1:30" ht="16.2" thickBot="1" x14ac:dyDescent="0.35">
      <c r="A1576" s="351" t="s">
        <v>2175</v>
      </c>
      <c r="B1576" s="422" t="s">
        <v>1106</v>
      </c>
      <c r="C1576" s="365" t="s">
        <v>6887</v>
      </c>
      <c r="D1576" s="366" t="s">
        <v>6126</v>
      </c>
      <c r="E1576" s="394" t="s">
        <v>4139</v>
      </c>
      <c r="F1576" s="394" t="s">
        <v>7230</v>
      </c>
      <c r="G1576" s="394" t="s">
        <v>7233</v>
      </c>
      <c r="H1576" s="394" t="s">
        <v>7232</v>
      </c>
      <c r="I1576" s="466">
        <v>300</v>
      </c>
      <c r="J1576" s="471">
        <v>0.49</v>
      </c>
      <c r="K1576" s="469">
        <v>1</v>
      </c>
      <c r="L1576" s="384">
        <v>3</v>
      </c>
      <c r="M1576" s="385" t="s">
        <v>2174</v>
      </c>
      <c r="N1576" s="382" t="s">
        <v>9783</v>
      </c>
      <c r="O1576" s="386">
        <v>300</v>
      </c>
      <c r="P1576" s="387"/>
      <c r="Q1576" s="387"/>
      <c r="R1576" s="387"/>
      <c r="S1576" s="387"/>
      <c r="T1576" s="387"/>
      <c r="U1576" s="387"/>
      <c r="V1576" s="387"/>
      <c r="W1576" s="387"/>
      <c r="X1576" s="387"/>
      <c r="Y1576" s="387"/>
      <c r="Z1576" s="387"/>
      <c r="AA1576" s="387"/>
      <c r="AB1576" s="387"/>
      <c r="AC1576" s="387"/>
      <c r="AD1576" s="387"/>
    </row>
    <row r="1577" spans="1:30" ht="16.2" thickBot="1" x14ac:dyDescent="0.35">
      <c r="A1577" s="351" t="s">
        <v>2175</v>
      </c>
      <c r="B1577" s="422" t="s">
        <v>1106</v>
      </c>
      <c r="C1577" s="365" t="s">
        <v>6887</v>
      </c>
      <c r="D1577" s="366" t="s">
        <v>6126</v>
      </c>
      <c r="E1577" s="394" t="s">
        <v>4139</v>
      </c>
      <c r="F1577" s="394" t="s">
        <v>7230</v>
      </c>
      <c r="G1577" s="394" t="s">
        <v>7234</v>
      </c>
      <c r="H1577" s="394" t="s">
        <v>7232</v>
      </c>
      <c r="I1577" s="466">
        <v>300</v>
      </c>
      <c r="J1577" s="471">
        <v>0.49</v>
      </c>
      <c r="K1577" s="469">
        <v>1</v>
      </c>
      <c r="L1577" s="384">
        <v>3</v>
      </c>
      <c r="M1577" s="385" t="s">
        <v>2174</v>
      </c>
      <c r="N1577" s="382" t="s">
        <v>9783</v>
      </c>
      <c r="O1577" s="386">
        <v>300</v>
      </c>
      <c r="P1577" s="387"/>
      <c r="Q1577" s="387"/>
      <c r="R1577" s="387"/>
      <c r="S1577" s="387"/>
      <c r="T1577" s="387"/>
      <c r="U1577" s="387"/>
      <c r="V1577" s="387"/>
      <c r="W1577" s="387"/>
      <c r="X1577" s="387"/>
      <c r="Y1577" s="387"/>
      <c r="Z1577" s="387"/>
      <c r="AA1577" s="387"/>
      <c r="AB1577" s="387"/>
      <c r="AC1577" s="387"/>
      <c r="AD1577" s="387"/>
    </row>
    <row r="1578" spans="1:30" ht="16.2" thickBot="1" x14ac:dyDescent="0.35">
      <c r="A1578" s="351" t="s">
        <v>1506</v>
      </c>
      <c r="B1578" s="365" t="s">
        <v>6097</v>
      </c>
      <c r="C1578" s="365" t="s">
        <v>6887</v>
      </c>
      <c r="D1578" s="366" t="s">
        <v>6126</v>
      </c>
      <c r="E1578" s="394" t="s">
        <v>4139</v>
      </c>
      <c r="F1578" s="394" t="s">
        <v>7230</v>
      </c>
      <c r="G1578" s="394" t="s">
        <v>7233</v>
      </c>
      <c r="H1578" s="394" t="s">
        <v>7232</v>
      </c>
      <c r="I1578" s="466">
        <v>300</v>
      </c>
      <c r="J1578" s="471">
        <v>0.49</v>
      </c>
      <c r="K1578" s="469">
        <v>1</v>
      </c>
      <c r="L1578" s="384">
        <v>3</v>
      </c>
      <c r="M1578" s="385" t="s">
        <v>1507</v>
      </c>
      <c r="N1578" s="382" t="s">
        <v>9783</v>
      </c>
      <c r="O1578" s="386">
        <v>300</v>
      </c>
      <c r="P1578" s="387"/>
      <c r="Q1578" s="387"/>
      <c r="R1578" s="387"/>
      <c r="S1578" s="387"/>
      <c r="T1578" s="387"/>
      <c r="U1578" s="387"/>
      <c r="V1578" s="387"/>
      <c r="W1578" s="387"/>
      <c r="X1578" s="387"/>
      <c r="Y1578" s="387"/>
      <c r="Z1578" s="387"/>
      <c r="AA1578" s="387"/>
      <c r="AB1578" s="387"/>
      <c r="AC1578" s="387"/>
      <c r="AD1578" s="387"/>
    </row>
    <row r="1579" spans="1:30" ht="16.2" thickBot="1" x14ac:dyDescent="0.35">
      <c r="A1579" s="351" t="s">
        <v>1506</v>
      </c>
      <c r="B1579" s="365" t="s">
        <v>6097</v>
      </c>
      <c r="C1579" s="365" t="s">
        <v>6887</v>
      </c>
      <c r="D1579" s="366" t="s">
        <v>6126</v>
      </c>
      <c r="E1579" s="394" t="s">
        <v>4139</v>
      </c>
      <c r="F1579" s="394" t="s">
        <v>7230</v>
      </c>
      <c r="G1579" s="394" t="s">
        <v>7234</v>
      </c>
      <c r="H1579" s="394" t="s">
        <v>7232</v>
      </c>
      <c r="I1579" s="466">
        <v>300</v>
      </c>
      <c r="J1579" s="471">
        <v>0.49</v>
      </c>
      <c r="K1579" s="469">
        <v>1</v>
      </c>
      <c r="L1579" s="384">
        <v>3</v>
      </c>
      <c r="M1579" s="385" t="s">
        <v>1507</v>
      </c>
      <c r="N1579" s="382" t="s">
        <v>9783</v>
      </c>
      <c r="O1579" s="386">
        <v>300</v>
      </c>
      <c r="P1579" s="387"/>
      <c r="Q1579" s="387"/>
      <c r="R1579" s="387"/>
      <c r="S1579" s="387"/>
      <c r="T1579" s="387"/>
      <c r="U1579" s="387"/>
      <c r="V1579" s="387"/>
      <c r="W1579" s="387"/>
      <c r="X1579" s="387"/>
      <c r="Y1579" s="387"/>
      <c r="Z1579" s="387"/>
      <c r="AA1579" s="387"/>
      <c r="AB1579" s="387"/>
      <c r="AC1579" s="387"/>
      <c r="AD1579" s="387"/>
    </row>
    <row r="1580" spans="1:30" ht="16.2" thickBot="1" x14ac:dyDescent="0.35">
      <c r="A1580" s="351" t="s">
        <v>1491</v>
      </c>
      <c r="B1580" s="414" t="s">
        <v>1119</v>
      </c>
      <c r="C1580" s="365" t="s">
        <v>6887</v>
      </c>
      <c r="D1580" s="366" t="s">
        <v>6126</v>
      </c>
      <c r="E1580" s="394" t="s">
        <v>4139</v>
      </c>
      <c r="F1580" s="394" t="s">
        <v>7230</v>
      </c>
      <c r="G1580" s="394" t="s">
        <v>7233</v>
      </c>
      <c r="H1580" s="394" t="s">
        <v>7232</v>
      </c>
      <c r="I1580" s="466">
        <v>300</v>
      </c>
      <c r="J1580" s="471">
        <v>0.49</v>
      </c>
      <c r="K1580" s="469">
        <v>1</v>
      </c>
      <c r="L1580" s="384">
        <v>3</v>
      </c>
      <c r="M1580" s="385" t="s">
        <v>1490</v>
      </c>
      <c r="N1580" s="382" t="s">
        <v>9783</v>
      </c>
      <c r="O1580" s="386">
        <v>300</v>
      </c>
      <c r="P1580" s="387"/>
      <c r="Q1580" s="387"/>
      <c r="R1580" s="387"/>
      <c r="S1580" s="387"/>
      <c r="T1580" s="387"/>
      <c r="U1580" s="387"/>
      <c r="V1580" s="387"/>
      <c r="W1580" s="387"/>
      <c r="X1580" s="387"/>
      <c r="Y1580" s="387"/>
      <c r="Z1580" s="387"/>
      <c r="AA1580" s="387"/>
      <c r="AB1580" s="387"/>
      <c r="AC1580" s="387"/>
      <c r="AD1580" s="387"/>
    </row>
    <row r="1581" spans="1:30" ht="16.2" thickBot="1" x14ac:dyDescent="0.35">
      <c r="A1581" s="351" t="s">
        <v>4291</v>
      </c>
      <c r="B1581" s="416" t="s">
        <v>6064</v>
      </c>
      <c r="C1581" s="365" t="s">
        <v>6887</v>
      </c>
      <c r="D1581" s="366" t="s">
        <v>6126</v>
      </c>
      <c r="E1581" s="394" t="s">
        <v>4139</v>
      </c>
      <c r="F1581" s="394" t="s">
        <v>7230</v>
      </c>
      <c r="G1581" s="394" t="s">
        <v>7233</v>
      </c>
      <c r="H1581" s="394" t="s">
        <v>7232</v>
      </c>
      <c r="I1581" s="466">
        <v>300</v>
      </c>
      <c r="J1581" s="471">
        <v>0.49</v>
      </c>
      <c r="K1581" s="469">
        <v>1</v>
      </c>
      <c r="L1581" s="384">
        <v>3</v>
      </c>
      <c r="M1581" s="385" t="s">
        <v>4290</v>
      </c>
      <c r="N1581" s="382" t="s">
        <v>9783</v>
      </c>
      <c r="O1581" s="386">
        <v>300</v>
      </c>
      <c r="P1581" s="387"/>
      <c r="Q1581" s="387"/>
      <c r="R1581" s="387"/>
      <c r="S1581" s="387"/>
      <c r="T1581" s="387"/>
      <c r="U1581" s="387"/>
      <c r="V1581" s="387"/>
      <c r="W1581" s="387"/>
      <c r="X1581" s="387"/>
      <c r="Y1581" s="387"/>
      <c r="Z1581" s="387"/>
      <c r="AA1581" s="387"/>
      <c r="AB1581" s="387"/>
      <c r="AC1581" s="387"/>
      <c r="AD1581" s="387"/>
    </row>
    <row r="1582" spans="1:30" ht="16.2" thickBot="1" x14ac:dyDescent="0.35">
      <c r="A1582" s="351" t="s">
        <v>2965</v>
      </c>
      <c r="B1582" s="396" t="s">
        <v>6058</v>
      </c>
      <c r="C1582" s="365" t="s">
        <v>6887</v>
      </c>
      <c r="D1582" s="366" t="s">
        <v>6126</v>
      </c>
      <c r="E1582" s="394" t="s">
        <v>4139</v>
      </c>
      <c r="F1582" s="394" t="s">
        <v>7230</v>
      </c>
      <c r="G1582" s="394" t="s">
        <v>7233</v>
      </c>
      <c r="H1582" s="394" t="s">
        <v>7232</v>
      </c>
      <c r="I1582" s="466">
        <v>500</v>
      </c>
      <c r="J1582" s="471">
        <v>0.75</v>
      </c>
      <c r="K1582" s="469">
        <v>1</v>
      </c>
      <c r="L1582" s="384">
        <v>3</v>
      </c>
      <c r="M1582" s="385" t="s">
        <v>5725</v>
      </c>
      <c r="N1582" s="382" t="s">
        <v>9800</v>
      </c>
      <c r="O1582" s="386">
        <v>500</v>
      </c>
      <c r="P1582" s="387"/>
      <c r="Q1582" s="387"/>
      <c r="R1582" s="387"/>
      <c r="S1582" s="387"/>
      <c r="T1582" s="387"/>
      <c r="U1582" s="387"/>
      <c r="V1582" s="387"/>
      <c r="W1582" s="387"/>
      <c r="X1582" s="387"/>
      <c r="Y1582" s="387"/>
      <c r="Z1582" s="387"/>
      <c r="AA1582" s="387"/>
      <c r="AB1582" s="387"/>
      <c r="AC1582" s="387"/>
      <c r="AD1582" s="387"/>
    </row>
    <row r="1583" spans="1:30" ht="16.2" thickBot="1" x14ac:dyDescent="0.35">
      <c r="A1583" s="351" t="s">
        <v>2965</v>
      </c>
      <c r="B1583" s="396" t="s">
        <v>6058</v>
      </c>
      <c r="C1583" s="365" t="s">
        <v>6887</v>
      </c>
      <c r="D1583" s="366" t="s">
        <v>6126</v>
      </c>
      <c r="E1583" s="394" t="s">
        <v>4139</v>
      </c>
      <c r="F1583" s="394" t="s">
        <v>7230</v>
      </c>
      <c r="G1583" s="394" t="s">
        <v>7234</v>
      </c>
      <c r="H1583" s="394" t="s">
        <v>7232</v>
      </c>
      <c r="I1583" s="466">
        <v>500</v>
      </c>
      <c r="J1583" s="471">
        <v>0.75</v>
      </c>
      <c r="K1583" s="469">
        <v>2</v>
      </c>
      <c r="L1583" s="384">
        <v>3</v>
      </c>
      <c r="M1583" s="385" t="s">
        <v>5725</v>
      </c>
      <c r="N1583" s="382" t="s">
        <v>9782</v>
      </c>
      <c r="O1583" s="383">
        <v>1</v>
      </c>
      <c r="P1583" s="387"/>
      <c r="Q1583" s="387"/>
      <c r="R1583" s="387"/>
      <c r="S1583" s="387"/>
      <c r="T1583" s="387"/>
      <c r="U1583" s="387"/>
      <c r="V1583" s="387"/>
      <c r="W1583" s="387"/>
      <c r="X1583" s="387"/>
      <c r="Y1583" s="387"/>
      <c r="Z1583" s="387"/>
      <c r="AA1583" s="387"/>
      <c r="AB1583" s="387"/>
      <c r="AC1583" s="387"/>
      <c r="AD1583" s="387"/>
    </row>
    <row r="1584" spans="1:30" ht="16.2" thickBot="1" x14ac:dyDescent="0.35">
      <c r="A1584" s="351" t="s">
        <v>2485</v>
      </c>
      <c r="B1584" s="420" t="s">
        <v>6089</v>
      </c>
      <c r="C1584" s="365" t="s">
        <v>6887</v>
      </c>
      <c r="D1584" s="366" t="s">
        <v>6126</v>
      </c>
      <c r="E1584" s="394" t="s">
        <v>4139</v>
      </c>
      <c r="F1584" s="394" t="s">
        <v>7230</v>
      </c>
      <c r="G1584" s="394" t="s">
        <v>7234</v>
      </c>
      <c r="H1584" s="394" t="s">
        <v>7232</v>
      </c>
      <c r="I1584" s="466">
        <v>300</v>
      </c>
      <c r="J1584" s="471">
        <v>0.49</v>
      </c>
      <c r="K1584" s="469">
        <v>2</v>
      </c>
      <c r="L1584" s="384">
        <v>3</v>
      </c>
      <c r="M1584" s="385" t="s">
        <v>2484</v>
      </c>
      <c r="N1584" s="382" t="s">
        <v>9790</v>
      </c>
      <c r="O1584" s="386">
        <v>600</v>
      </c>
      <c r="P1584" s="387"/>
      <c r="Q1584" s="387"/>
      <c r="R1584" s="387"/>
      <c r="S1584" s="387"/>
      <c r="T1584" s="387"/>
      <c r="U1584" s="387"/>
      <c r="V1584" s="387"/>
      <c r="W1584" s="387"/>
      <c r="X1584" s="387"/>
      <c r="Y1584" s="387"/>
      <c r="Z1584" s="387"/>
      <c r="AA1584" s="387"/>
      <c r="AB1584" s="387"/>
      <c r="AC1584" s="387"/>
      <c r="AD1584" s="387"/>
    </row>
    <row r="1585" spans="1:30" ht="16.2" thickBot="1" x14ac:dyDescent="0.35">
      <c r="A1585" s="351" t="s">
        <v>2485</v>
      </c>
      <c r="B1585" s="420" t="s">
        <v>6089</v>
      </c>
      <c r="C1585" s="365" t="s">
        <v>6887</v>
      </c>
      <c r="D1585" s="366" t="s">
        <v>6126</v>
      </c>
      <c r="E1585" s="394" t="s">
        <v>4139</v>
      </c>
      <c r="F1585" s="394" t="s">
        <v>7230</v>
      </c>
      <c r="G1585" s="394" t="s">
        <v>7239</v>
      </c>
      <c r="H1585" s="394" t="s">
        <v>7232</v>
      </c>
      <c r="I1585" s="466">
        <v>300</v>
      </c>
      <c r="J1585" s="471">
        <v>0.49</v>
      </c>
      <c r="K1585" s="469">
        <v>1</v>
      </c>
      <c r="L1585" s="384">
        <v>3</v>
      </c>
      <c r="M1585" s="385" t="s">
        <v>2484</v>
      </c>
      <c r="N1585" s="382" t="s">
        <v>9783</v>
      </c>
      <c r="O1585" s="386">
        <v>300</v>
      </c>
      <c r="P1585" s="387"/>
      <c r="Q1585" s="387"/>
      <c r="R1585" s="387"/>
      <c r="S1585" s="387"/>
      <c r="T1585" s="387"/>
      <c r="U1585" s="387"/>
      <c r="V1585" s="387"/>
      <c r="W1585" s="387"/>
      <c r="X1585" s="387"/>
      <c r="Y1585" s="387"/>
      <c r="Z1585" s="387"/>
      <c r="AA1585" s="387"/>
      <c r="AB1585" s="387"/>
      <c r="AC1585" s="387"/>
      <c r="AD1585" s="387"/>
    </row>
    <row r="1586" spans="1:30" ht="16.2" thickBot="1" x14ac:dyDescent="0.35">
      <c r="A1586" s="351" t="s">
        <v>2024</v>
      </c>
      <c r="B1586" s="410" t="s">
        <v>6055</v>
      </c>
      <c r="C1586" s="365" t="s">
        <v>6887</v>
      </c>
      <c r="D1586" s="366" t="s">
        <v>6126</v>
      </c>
      <c r="E1586" s="394" t="s">
        <v>4139</v>
      </c>
      <c r="F1586" s="394" t="s">
        <v>7230</v>
      </c>
      <c r="G1586" s="394" t="s">
        <v>7233</v>
      </c>
      <c r="H1586" s="394" t="s">
        <v>7232</v>
      </c>
      <c r="I1586" s="466">
        <v>700</v>
      </c>
      <c r="J1586" s="471">
        <v>0.99</v>
      </c>
      <c r="K1586" s="469">
        <v>2</v>
      </c>
      <c r="L1586" s="384">
        <v>3</v>
      </c>
      <c r="M1586" s="385" t="s">
        <v>2023</v>
      </c>
      <c r="N1586" s="382" t="s">
        <v>9801</v>
      </c>
      <c r="O1586" s="383">
        <v>1.4</v>
      </c>
      <c r="P1586" s="387"/>
      <c r="Q1586" s="387"/>
      <c r="R1586" s="387"/>
      <c r="S1586" s="387"/>
      <c r="T1586" s="387"/>
      <c r="U1586" s="387"/>
      <c r="V1586" s="387"/>
      <c r="W1586" s="387"/>
      <c r="X1586" s="387"/>
      <c r="Y1586" s="387"/>
      <c r="Z1586" s="387"/>
      <c r="AA1586" s="387"/>
      <c r="AB1586" s="387"/>
      <c r="AC1586" s="387"/>
      <c r="AD1586" s="387"/>
    </row>
    <row r="1587" spans="1:30" ht="16.2" thickBot="1" x14ac:dyDescent="0.35">
      <c r="A1587" s="351" t="s">
        <v>3369</v>
      </c>
      <c r="B1587" s="411" t="s">
        <v>6087</v>
      </c>
      <c r="C1587" s="365" t="s">
        <v>6887</v>
      </c>
      <c r="D1587" s="366" t="s">
        <v>6126</v>
      </c>
      <c r="E1587" s="394" t="s">
        <v>4139</v>
      </c>
      <c r="F1587" s="394" t="s">
        <v>7230</v>
      </c>
      <c r="G1587" s="394" t="s">
        <v>7234</v>
      </c>
      <c r="H1587" s="394" t="s">
        <v>7232</v>
      </c>
      <c r="I1587" s="466">
        <v>300</v>
      </c>
      <c r="J1587" s="471">
        <v>0.49</v>
      </c>
      <c r="K1587" s="469">
        <v>1</v>
      </c>
      <c r="L1587" s="384">
        <v>3</v>
      </c>
      <c r="M1587" s="385" t="s">
        <v>3370</v>
      </c>
      <c r="N1587" s="382" t="s">
        <v>9783</v>
      </c>
      <c r="O1587" s="386">
        <v>300</v>
      </c>
      <c r="P1587" s="387"/>
      <c r="Q1587" s="387"/>
      <c r="R1587" s="387"/>
      <c r="S1587" s="387"/>
      <c r="T1587" s="387"/>
      <c r="U1587" s="387"/>
      <c r="V1587" s="387"/>
      <c r="W1587" s="387"/>
      <c r="X1587" s="387"/>
      <c r="Y1587" s="387"/>
      <c r="Z1587" s="387"/>
      <c r="AA1587" s="387"/>
      <c r="AB1587" s="387"/>
      <c r="AC1587" s="387"/>
      <c r="AD1587" s="387"/>
    </row>
    <row r="1588" spans="1:30" ht="16.2" thickBot="1" x14ac:dyDescent="0.35">
      <c r="A1588" s="351" t="s">
        <v>3369</v>
      </c>
      <c r="B1588" s="411" t="s">
        <v>6087</v>
      </c>
      <c r="C1588" s="365" t="s">
        <v>6887</v>
      </c>
      <c r="D1588" s="366" t="s">
        <v>6126</v>
      </c>
      <c r="E1588" s="394" t="s">
        <v>4139</v>
      </c>
      <c r="F1588" s="394" t="s">
        <v>7235</v>
      </c>
      <c r="G1588" s="394" t="s">
        <v>7234</v>
      </c>
      <c r="H1588" s="394" t="s">
        <v>7232</v>
      </c>
      <c r="I1588" s="467">
        <v>1.4</v>
      </c>
      <c r="J1588" s="471">
        <v>1.49</v>
      </c>
      <c r="K1588" s="469">
        <v>1</v>
      </c>
      <c r="L1588" s="384">
        <v>3</v>
      </c>
      <c r="M1588" s="385" t="s">
        <v>7002</v>
      </c>
      <c r="N1588" s="382" t="s">
        <v>9789</v>
      </c>
      <c r="O1588" s="383">
        <v>1.4</v>
      </c>
      <c r="P1588" s="387"/>
      <c r="Q1588" s="387"/>
      <c r="R1588" s="387"/>
      <c r="S1588" s="387"/>
      <c r="T1588" s="387"/>
      <c r="U1588" s="387"/>
      <c r="V1588" s="387"/>
      <c r="W1588" s="387"/>
      <c r="X1588" s="387"/>
      <c r="Y1588" s="387"/>
      <c r="Z1588" s="387"/>
      <c r="AA1588" s="387"/>
      <c r="AB1588" s="387"/>
      <c r="AC1588" s="387"/>
      <c r="AD1588" s="387"/>
    </row>
    <row r="1589" spans="1:30" ht="16.2" thickBot="1" x14ac:dyDescent="0.35">
      <c r="A1589" s="351" t="s">
        <v>5727</v>
      </c>
      <c r="B1589" s="404" t="s">
        <v>6083</v>
      </c>
      <c r="C1589" s="365" t="s">
        <v>6887</v>
      </c>
      <c r="D1589" s="366" t="s">
        <v>6126</v>
      </c>
      <c r="E1589" s="394" t="s">
        <v>4139</v>
      </c>
      <c r="F1589" s="394" t="s">
        <v>7230</v>
      </c>
      <c r="G1589" s="394" t="s">
        <v>7233</v>
      </c>
      <c r="H1589" s="394" t="s">
        <v>7232</v>
      </c>
      <c r="I1589" s="466">
        <v>300</v>
      </c>
      <c r="J1589" s="471">
        <v>0.49</v>
      </c>
      <c r="K1589" s="469">
        <v>1</v>
      </c>
      <c r="L1589" s="384">
        <v>3</v>
      </c>
      <c r="M1589" s="385" t="s">
        <v>5726</v>
      </c>
      <c r="N1589" s="382" t="s">
        <v>9783</v>
      </c>
      <c r="O1589" s="386">
        <v>300</v>
      </c>
      <c r="P1589" s="387"/>
      <c r="Q1589" s="387"/>
      <c r="R1589" s="387"/>
      <c r="S1589" s="387"/>
      <c r="T1589" s="387"/>
      <c r="U1589" s="387"/>
      <c r="V1589" s="387"/>
      <c r="W1589" s="387"/>
      <c r="X1589" s="387"/>
      <c r="Y1589" s="387"/>
      <c r="Z1589" s="387"/>
      <c r="AA1589" s="387"/>
      <c r="AB1589" s="387"/>
      <c r="AC1589" s="387"/>
      <c r="AD1589" s="387"/>
    </row>
    <row r="1590" spans="1:30" ht="16.2" thickBot="1" x14ac:dyDescent="0.35">
      <c r="A1590" s="351" t="s">
        <v>6903</v>
      </c>
      <c r="B1590" s="396" t="s">
        <v>6110</v>
      </c>
      <c r="C1590" s="365" t="s">
        <v>6887</v>
      </c>
      <c r="D1590" s="366" t="s">
        <v>6126</v>
      </c>
      <c r="E1590" s="394" t="s">
        <v>4139</v>
      </c>
      <c r="F1590" s="394" t="s">
        <v>7230</v>
      </c>
      <c r="G1590" s="394" t="s">
        <v>7234</v>
      </c>
      <c r="H1590" s="394" t="s">
        <v>7232</v>
      </c>
      <c r="I1590" s="466">
        <v>300</v>
      </c>
      <c r="J1590" s="471">
        <v>0.49</v>
      </c>
      <c r="K1590" s="469">
        <v>1</v>
      </c>
      <c r="L1590" s="384">
        <v>3</v>
      </c>
      <c r="M1590" s="385" t="s">
        <v>7003</v>
      </c>
      <c r="N1590" s="382" t="s">
        <v>9783</v>
      </c>
      <c r="O1590" s="386">
        <v>300</v>
      </c>
      <c r="P1590" s="387"/>
      <c r="Q1590" s="387"/>
      <c r="R1590" s="387"/>
      <c r="S1590" s="387"/>
      <c r="T1590" s="387"/>
      <c r="U1590" s="387"/>
      <c r="V1590" s="387"/>
      <c r="W1590" s="387"/>
      <c r="X1590" s="387"/>
      <c r="Y1590" s="387"/>
      <c r="Z1590" s="387"/>
      <c r="AA1590" s="387"/>
      <c r="AB1590" s="387"/>
      <c r="AC1590" s="387"/>
      <c r="AD1590" s="387"/>
    </row>
    <row r="1591" spans="1:30" ht="16.2" thickBot="1" x14ac:dyDescent="0.35">
      <c r="A1591" s="351" t="s">
        <v>7148</v>
      </c>
      <c r="B1591" s="413" t="s">
        <v>7171</v>
      </c>
      <c r="C1591" s="365" t="s">
        <v>6887</v>
      </c>
      <c r="D1591" s="366" t="s">
        <v>6126</v>
      </c>
      <c r="E1591" s="394" t="s">
        <v>4139</v>
      </c>
      <c r="F1591" s="394" t="s">
        <v>7230</v>
      </c>
      <c r="G1591" s="394" t="s">
        <v>7233</v>
      </c>
      <c r="H1591" s="394" t="s">
        <v>7232</v>
      </c>
      <c r="I1591" s="466">
        <v>300</v>
      </c>
      <c r="J1591" s="471">
        <v>0.49</v>
      </c>
      <c r="K1591" s="469">
        <v>1</v>
      </c>
      <c r="L1591" s="384">
        <v>3</v>
      </c>
      <c r="M1591" s="385" t="s">
        <v>7180</v>
      </c>
      <c r="N1591" s="382" t="s">
        <v>9783</v>
      </c>
      <c r="O1591" s="386">
        <v>300</v>
      </c>
      <c r="P1591" s="387"/>
      <c r="Q1591" s="387"/>
      <c r="R1591" s="387"/>
      <c r="S1591" s="387"/>
      <c r="T1591" s="387"/>
      <c r="U1591" s="387"/>
      <c r="V1591" s="387"/>
      <c r="W1591" s="387"/>
      <c r="X1591" s="387"/>
      <c r="Y1591" s="387"/>
      <c r="Z1591" s="387"/>
      <c r="AA1591" s="387"/>
      <c r="AB1591" s="387"/>
      <c r="AC1591" s="387"/>
      <c r="AD1591" s="387"/>
    </row>
    <row r="1592" spans="1:30" ht="16.2" thickBot="1" x14ac:dyDescent="0.35">
      <c r="A1592" s="351" t="s">
        <v>2965</v>
      </c>
      <c r="B1592" s="423" t="s">
        <v>6869</v>
      </c>
      <c r="C1592" s="365" t="s">
        <v>6887</v>
      </c>
      <c r="D1592" s="366" t="s">
        <v>6126</v>
      </c>
      <c r="E1592" s="394" t="s">
        <v>4139</v>
      </c>
      <c r="F1592" s="394" t="s">
        <v>7230</v>
      </c>
      <c r="G1592" s="394" t="s">
        <v>7233</v>
      </c>
      <c r="H1592" s="394" t="s">
        <v>7232</v>
      </c>
      <c r="I1592" s="466">
        <v>500</v>
      </c>
      <c r="J1592" s="471">
        <v>0.75</v>
      </c>
      <c r="K1592" s="469">
        <v>1</v>
      </c>
      <c r="L1592" s="384">
        <v>3</v>
      </c>
      <c r="M1592" s="385" t="s">
        <v>7181</v>
      </c>
      <c r="N1592" s="382" t="s">
        <v>9800</v>
      </c>
      <c r="O1592" s="386">
        <v>500</v>
      </c>
      <c r="P1592" s="387"/>
      <c r="Q1592" s="387"/>
      <c r="R1592" s="387"/>
      <c r="S1592" s="387"/>
      <c r="T1592" s="387"/>
      <c r="U1592" s="387"/>
      <c r="V1592" s="387"/>
      <c r="W1592" s="387"/>
      <c r="X1592" s="387"/>
      <c r="Y1592" s="387"/>
      <c r="Z1592" s="387"/>
      <c r="AA1592" s="387"/>
      <c r="AB1592" s="387"/>
      <c r="AC1592" s="387"/>
      <c r="AD1592" s="387"/>
    </row>
    <row r="1593" spans="1:30" ht="16.2" thickBot="1" x14ac:dyDescent="0.35">
      <c r="A1593" s="351" t="s">
        <v>3111</v>
      </c>
      <c r="B1593" s="419" t="s">
        <v>6075</v>
      </c>
      <c r="C1593" s="365" t="s">
        <v>6887</v>
      </c>
      <c r="D1593" s="366" t="s">
        <v>6126</v>
      </c>
      <c r="E1593" s="394" t="s">
        <v>4139</v>
      </c>
      <c r="F1593" s="394" t="s">
        <v>7230</v>
      </c>
      <c r="G1593" s="394" t="s">
        <v>7234</v>
      </c>
      <c r="H1593" s="394" t="s">
        <v>7232</v>
      </c>
      <c r="I1593" s="466">
        <v>300</v>
      </c>
      <c r="J1593" s="471">
        <v>0.49</v>
      </c>
      <c r="K1593" s="469">
        <v>1</v>
      </c>
      <c r="L1593" s="384">
        <v>4</v>
      </c>
      <c r="M1593" s="385" t="s">
        <v>3112</v>
      </c>
      <c r="N1593" s="382" t="s">
        <v>9783</v>
      </c>
      <c r="O1593" s="386">
        <v>300</v>
      </c>
      <c r="P1593" s="387"/>
      <c r="Q1593" s="387"/>
      <c r="R1593" s="387"/>
      <c r="S1593" s="387"/>
      <c r="T1593" s="387"/>
      <c r="U1593" s="387"/>
      <c r="V1593" s="387"/>
      <c r="W1593" s="387"/>
      <c r="X1593" s="387"/>
      <c r="Y1593" s="387"/>
      <c r="Z1593" s="387"/>
      <c r="AA1593" s="387"/>
      <c r="AB1593" s="387"/>
      <c r="AC1593" s="387"/>
      <c r="AD1593" s="387"/>
    </row>
    <row r="1594" spans="1:30" ht="16.2" thickBot="1" x14ac:dyDescent="0.35">
      <c r="A1594" s="351" t="s">
        <v>2853</v>
      </c>
      <c r="B1594" s="396" t="s">
        <v>6975</v>
      </c>
      <c r="C1594" s="365" t="s">
        <v>6887</v>
      </c>
      <c r="D1594" s="366" t="s">
        <v>6126</v>
      </c>
      <c r="E1594" s="394" t="s">
        <v>4139</v>
      </c>
      <c r="F1594" s="394" t="s">
        <v>7230</v>
      </c>
      <c r="G1594" s="394" t="s">
        <v>7234</v>
      </c>
      <c r="H1594" s="394" t="s">
        <v>7232</v>
      </c>
      <c r="I1594" s="466">
        <v>300</v>
      </c>
      <c r="J1594" s="471">
        <v>0.49</v>
      </c>
      <c r="K1594" s="469">
        <v>1</v>
      </c>
      <c r="L1594" s="384">
        <v>4</v>
      </c>
      <c r="M1594" s="385" t="s">
        <v>2854</v>
      </c>
      <c r="N1594" s="382" t="s">
        <v>9783</v>
      </c>
      <c r="O1594" s="386">
        <v>300</v>
      </c>
      <c r="P1594" s="387"/>
      <c r="Q1594" s="387"/>
      <c r="R1594" s="387"/>
      <c r="S1594" s="387"/>
      <c r="T1594" s="387"/>
      <c r="U1594" s="387"/>
      <c r="V1594" s="387"/>
      <c r="W1594" s="387"/>
      <c r="X1594" s="387"/>
      <c r="Y1594" s="387"/>
      <c r="Z1594" s="387"/>
      <c r="AA1594" s="387"/>
      <c r="AB1594" s="387"/>
      <c r="AC1594" s="387"/>
      <c r="AD1594" s="387"/>
    </row>
    <row r="1595" spans="1:30" ht="16.2" thickBot="1" x14ac:dyDescent="0.35">
      <c r="A1595" s="351" t="s">
        <v>3372</v>
      </c>
      <c r="B1595" s="393" t="s">
        <v>6067</v>
      </c>
      <c r="C1595" s="365" t="s">
        <v>6887</v>
      </c>
      <c r="D1595" s="366" t="s">
        <v>6126</v>
      </c>
      <c r="E1595" s="394" t="s">
        <v>4139</v>
      </c>
      <c r="F1595" s="394" t="s">
        <v>7230</v>
      </c>
      <c r="G1595" s="394" t="s">
        <v>7234</v>
      </c>
      <c r="H1595" s="394" t="s">
        <v>7232</v>
      </c>
      <c r="I1595" s="466">
        <v>300</v>
      </c>
      <c r="J1595" s="471">
        <v>0.49</v>
      </c>
      <c r="K1595" s="469">
        <v>1</v>
      </c>
      <c r="L1595" s="384">
        <v>4</v>
      </c>
      <c r="M1595" s="385" t="s">
        <v>3373</v>
      </c>
      <c r="N1595" s="382" t="s">
        <v>9783</v>
      </c>
      <c r="O1595" s="386">
        <v>300</v>
      </c>
      <c r="P1595" s="387"/>
      <c r="Q1595" s="387"/>
      <c r="R1595" s="387"/>
      <c r="S1595" s="387"/>
      <c r="T1595" s="387"/>
      <c r="U1595" s="387"/>
      <c r="V1595" s="387"/>
      <c r="W1595" s="387"/>
      <c r="X1595" s="387"/>
      <c r="Y1595" s="387"/>
      <c r="Z1595" s="387"/>
      <c r="AA1595" s="387"/>
      <c r="AB1595" s="387"/>
      <c r="AC1595" s="387"/>
      <c r="AD1595" s="387"/>
    </row>
    <row r="1596" spans="1:30" ht="16.2" thickBot="1" x14ac:dyDescent="0.35">
      <c r="A1596" s="351" t="s">
        <v>2435</v>
      </c>
      <c r="B1596" s="393" t="s">
        <v>6067</v>
      </c>
      <c r="C1596" s="365" t="s">
        <v>6887</v>
      </c>
      <c r="D1596" s="345" t="s">
        <v>6128</v>
      </c>
      <c r="E1596" s="394" t="s">
        <v>4139</v>
      </c>
      <c r="F1596" s="394" t="s">
        <v>7230</v>
      </c>
      <c r="G1596" s="394" t="s">
        <v>7234</v>
      </c>
      <c r="H1596" s="394" t="s">
        <v>7232</v>
      </c>
      <c r="I1596" s="467">
        <v>1.4</v>
      </c>
      <c r="J1596" s="471">
        <v>1.99</v>
      </c>
      <c r="K1596" s="469">
        <v>1</v>
      </c>
      <c r="L1596" s="384">
        <v>4</v>
      </c>
      <c r="M1596" s="385" t="s">
        <v>4733</v>
      </c>
      <c r="N1596" s="382" t="s">
        <v>9789</v>
      </c>
      <c r="O1596" s="383">
        <v>1.4</v>
      </c>
      <c r="P1596" s="387"/>
      <c r="Q1596" s="387"/>
      <c r="R1596" s="387"/>
      <c r="S1596" s="387"/>
      <c r="T1596" s="387"/>
      <c r="U1596" s="387"/>
      <c r="V1596" s="387"/>
      <c r="W1596" s="387"/>
      <c r="X1596" s="387"/>
      <c r="Y1596" s="387"/>
      <c r="Z1596" s="387"/>
      <c r="AA1596" s="387"/>
      <c r="AB1596" s="387"/>
      <c r="AC1596" s="387"/>
      <c r="AD1596" s="387"/>
    </row>
    <row r="1597" spans="1:30" ht="16.2" thickBot="1" x14ac:dyDescent="0.35">
      <c r="A1597" s="351" t="s">
        <v>1910</v>
      </c>
      <c r="B1597" s="393" t="s">
        <v>6067</v>
      </c>
      <c r="C1597" s="365" t="s">
        <v>6887</v>
      </c>
      <c r="D1597" s="366" t="s">
        <v>6126</v>
      </c>
      <c r="E1597" s="394" t="s">
        <v>4139</v>
      </c>
      <c r="F1597" s="394" t="s">
        <v>7230</v>
      </c>
      <c r="G1597" s="394" t="s">
        <v>7234</v>
      </c>
      <c r="H1597" s="394" t="s">
        <v>7232</v>
      </c>
      <c r="I1597" s="467">
        <v>1.4</v>
      </c>
      <c r="J1597" s="471">
        <v>1.99</v>
      </c>
      <c r="K1597" s="469">
        <v>1</v>
      </c>
      <c r="L1597" s="384">
        <v>4</v>
      </c>
      <c r="M1597" s="385" t="s">
        <v>9676</v>
      </c>
      <c r="N1597" s="382" t="s">
        <v>9789</v>
      </c>
      <c r="O1597" s="383">
        <v>1.4</v>
      </c>
      <c r="P1597" s="387"/>
      <c r="Q1597" s="387"/>
      <c r="R1597" s="387"/>
      <c r="S1597" s="387"/>
      <c r="T1597" s="387"/>
      <c r="U1597" s="387"/>
      <c r="V1597" s="387"/>
      <c r="W1597" s="387"/>
      <c r="X1597" s="387"/>
      <c r="Y1597" s="387"/>
      <c r="Z1597" s="387"/>
      <c r="AA1597" s="387"/>
      <c r="AB1597" s="387"/>
      <c r="AC1597" s="387"/>
      <c r="AD1597" s="387"/>
    </row>
    <row r="1598" spans="1:30" ht="16.2" thickBot="1" x14ac:dyDescent="0.35">
      <c r="A1598" s="351" t="s">
        <v>1516</v>
      </c>
      <c r="B1598" s="365" t="s">
        <v>6097</v>
      </c>
      <c r="C1598" s="365" t="s">
        <v>6887</v>
      </c>
      <c r="D1598" s="366" t="s">
        <v>6126</v>
      </c>
      <c r="E1598" s="394" t="s">
        <v>4139</v>
      </c>
      <c r="F1598" s="394" t="s">
        <v>7230</v>
      </c>
      <c r="G1598" s="394" t="s">
        <v>7233</v>
      </c>
      <c r="H1598" s="394" t="s">
        <v>7232</v>
      </c>
      <c r="I1598" s="466">
        <v>300</v>
      </c>
      <c r="J1598" s="471">
        <v>0.49</v>
      </c>
      <c r="K1598" s="469">
        <v>1</v>
      </c>
      <c r="L1598" s="384">
        <v>4</v>
      </c>
      <c r="M1598" s="385" t="s">
        <v>1517</v>
      </c>
      <c r="N1598" s="382" t="s">
        <v>9783</v>
      </c>
      <c r="O1598" s="386">
        <v>300</v>
      </c>
      <c r="P1598" s="387"/>
      <c r="Q1598" s="387"/>
      <c r="R1598" s="387"/>
      <c r="S1598" s="387"/>
      <c r="T1598" s="387"/>
      <c r="U1598" s="387"/>
      <c r="V1598" s="387"/>
      <c r="W1598" s="387"/>
      <c r="X1598" s="387"/>
      <c r="Y1598" s="387"/>
      <c r="Z1598" s="387"/>
      <c r="AA1598" s="387"/>
      <c r="AB1598" s="387"/>
      <c r="AC1598" s="387"/>
      <c r="AD1598" s="387"/>
    </row>
    <row r="1599" spans="1:30" ht="16.2" thickBot="1" x14ac:dyDescent="0.35">
      <c r="A1599" s="351" t="s">
        <v>1516</v>
      </c>
      <c r="B1599" s="365" t="s">
        <v>6097</v>
      </c>
      <c r="C1599" s="365" t="s">
        <v>6887</v>
      </c>
      <c r="D1599" s="366" t="s">
        <v>6126</v>
      </c>
      <c r="E1599" s="394" t="s">
        <v>4139</v>
      </c>
      <c r="F1599" s="394" t="s">
        <v>7230</v>
      </c>
      <c r="G1599" s="394" t="s">
        <v>7234</v>
      </c>
      <c r="H1599" s="394" t="s">
        <v>7232</v>
      </c>
      <c r="I1599" s="466">
        <v>300</v>
      </c>
      <c r="J1599" s="471">
        <v>0.49</v>
      </c>
      <c r="K1599" s="469">
        <v>1</v>
      </c>
      <c r="L1599" s="384">
        <v>4</v>
      </c>
      <c r="M1599" s="385" t="s">
        <v>1517</v>
      </c>
      <c r="N1599" s="382" t="s">
        <v>9783</v>
      </c>
      <c r="O1599" s="386">
        <v>300</v>
      </c>
      <c r="P1599" s="387"/>
      <c r="Q1599" s="387"/>
      <c r="R1599" s="387"/>
      <c r="S1599" s="387"/>
      <c r="T1599" s="387"/>
      <c r="U1599" s="387"/>
      <c r="V1599" s="387"/>
      <c r="W1599" s="387"/>
      <c r="X1599" s="387"/>
      <c r="Y1599" s="387"/>
      <c r="Z1599" s="387"/>
      <c r="AA1599" s="387"/>
      <c r="AB1599" s="387"/>
      <c r="AC1599" s="387"/>
      <c r="AD1599" s="387"/>
    </row>
    <row r="1600" spans="1:30" ht="16.2" thickBot="1" x14ac:dyDescent="0.35">
      <c r="A1600" s="351" t="s">
        <v>674</v>
      </c>
      <c r="B1600" s="424" t="s">
        <v>6096</v>
      </c>
      <c r="C1600" s="365" t="s">
        <v>6887</v>
      </c>
      <c r="D1600" s="366" t="s">
        <v>6126</v>
      </c>
      <c r="E1600" s="394" t="s">
        <v>4139</v>
      </c>
      <c r="F1600" s="394" t="s">
        <v>7230</v>
      </c>
      <c r="G1600" s="394" t="s">
        <v>7234</v>
      </c>
      <c r="H1600" s="394" t="s">
        <v>7232</v>
      </c>
      <c r="I1600" s="466">
        <v>300</v>
      </c>
      <c r="J1600" s="471">
        <v>0.49</v>
      </c>
      <c r="K1600" s="469">
        <v>1</v>
      </c>
      <c r="L1600" s="384">
        <v>4</v>
      </c>
      <c r="M1600" s="385" t="s">
        <v>675</v>
      </c>
      <c r="N1600" s="382" t="s">
        <v>9783</v>
      </c>
      <c r="O1600" s="386">
        <v>300</v>
      </c>
      <c r="P1600" s="387"/>
      <c r="Q1600" s="387"/>
      <c r="R1600" s="387"/>
      <c r="S1600" s="387"/>
      <c r="T1600" s="387"/>
      <c r="U1600" s="387"/>
      <c r="V1600" s="387"/>
      <c r="W1600" s="387"/>
      <c r="X1600" s="387"/>
      <c r="Y1600" s="387"/>
      <c r="Z1600" s="387"/>
      <c r="AA1600" s="387"/>
      <c r="AB1600" s="387"/>
      <c r="AC1600" s="387"/>
      <c r="AD1600" s="387"/>
    </row>
    <row r="1601" spans="1:30" ht="16.2" thickBot="1" x14ac:dyDescent="0.35">
      <c r="A1601" s="351" t="s">
        <v>677</v>
      </c>
      <c r="B1601" s="408" t="s">
        <v>1134</v>
      </c>
      <c r="C1601" s="365" t="s">
        <v>6887</v>
      </c>
      <c r="D1601" s="366" t="s">
        <v>6126</v>
      </c>
      <c r="E1601" s="394" t="s">
        <v>4139</v>
      </c>
      <c r="F1601" s="394" t="s">
        <v>7230</v>
      </c>
      <c r="G1601" s="394" t="s">
        <v>7233</v>
      </c>
      <c r="H1601" s="394" t="s">
        <v>7232</v>
      </c>
      <c r="I1601" s="466">
        <v>300</v>
      </c>
      <c r="J1601" s="471">
        <v>0.49</v>
      </c>
      <c r="K1601" s="469">
        <v>2</v>
      </c>
      <c r="L1601" s="384">
        <v>4</v>
      </c>
      <c r="M1601" s="385" t="s">
        <v>676</v>
      </c>
      <c r="N1601" s="382" t="s">
        <v>9790</v>
      </c>
      <c r="O1601" s="386">
        <v>600</v>
      </c>
      <c r="P1601" s="387"/>
      <c r="Q1601" s="387"/>
      <c r="R1601" s="387"/>
      <c r="S1601" s="387"/>
      <c r="T1601" s="387"/>
      <c r="U1601" s="387"/>
      <c r="V1601" s="387"/>
      <c r="W1601" s="387"/>
      <c r="X1601" s="387"/>
      <c r="Y1601" s="387"/>
      <c r="Z1601" s="387"/>
      <c r="AA1601" s="387"/>
      <c r="AB1601" s="387"/>
      <c r="AC1601" s="387"/>
      <c r="AD1601" s="387"/>
    </row>
    <row r="1602" spans="1:30" ht="16.2" thickBot="1" x14ac:dyDescent="0.35">
      <c r="A1602" s="351" t="s">
        <v>1702</v>
      </c>
      <c r="B1602" s="409" t="s">
        <v>6076</v>
      </c>
      <c r="C1602" s="365" t="s">
        <v>6887</v>
      </c>
      <c r="D1602" s="366" t="s">
        <v>6126</v>
      </c>
      <c r="E1602" s="394" t="s">
        <v>4139</v>
      </c>
      <c r="F1602" s="394" t="s">
        <v>7230</v>
      </c>
      <c r="G1602" s="394" t="s">
        <v>7233</v>
      </c>
      <c r="H1602" s="394" t="s">
        <v>7232</v>
      </c>
      <c r="I1602" s="466">
        <v>300</v>
      </c>
      <c r="J1602" s="471">
        <v>0.49</v>
      </c>
      <c r="K1602" s="469">
        <v>1</v>
      </c>
      <c r="L1602" s="384">
        <v>4</v>
      </c>
      <c r="M1602" s="385" t="s">
        <v>2486</v>
      </c>
      <c r="N1602" s="382" t="s">
        <v>9783</v>
      </c>
      <c r="O1602" s="386">
        <v>300</v>
      </c>
      <c r="P1602" s="387"/>
      <c r="Q1602" s="387"/>
      <c r="R1602" s="387"/>
      <c r="S1602" s="387"/>
      <c r="T1602" s="387"/>
      <c r="U1602" s="387"/>
      <c r="V1602" s="387"/>
      <c r="W1602" s="387"/>
      <c r="X1602" s="387"/>
      <c r="Y1602" s="387"/>
      <c r="Z1602" s="387"/>
      <c r="AA1602" s="387"/>
      <c r="AB1602" s="387"/>
      <c r="AC1602" s="387"/>
      <c r="AD1602" s="387"/>
    </row>
    <row r="1603" spans="1:30" ht="16.2" thickBot="1" x14ac:dyDescent="0.35">
      <c r="A1603" s="351" t="s">
        <v>2191</v>
      </c>
      <c r="B1603" s="420" t="s">
        <v>6089</v>
      </c>
      <c r="C1603" s="365" t="s">
        <v>6887</v>
      </c>
      <c r="D1603" s="366" t="s">
        <v>6126</v>
      </c>
      <c r="E1603" s="394" t="s">
        <v>4139</v>
      </c>
      <c r="F1603" s="394" t="s">
        <v>9544</v>
      </c>
      <c r="G1603" s="394" t="s">
        <v>7233</v>
      </c>
      <c r="H1603" s="394" t="s">
        <v>7232</v>
      </c>
      <c r="I1603" s="466">
        <v>500</v>
      </c>
      <c r="J1603" s="471">
        <v>0.75</v>
      </c>
      <c r="K1603" s="469">
        <v>1</v>
      </c>
      <c r="L1603" s="384">
        <v>4</v>
      </c>
      <c r="M1603" s="385" t="s">
        <v>2190</v>
      </c>
      <c r="N1603" s="382" t="s">
        <v>9800</v>
      </c>
      <c r="O1603" s="386">
        <v>500</v>
      </c>
      <c r="P1603" s="387"/>
      <c r="Q1603" s="387"/>
      <c r="R1603" s="387"/>
      <c r="S1603" s="387"/>
      <c r="T1603" s="387"/>
      <c r="U1603" s="387"/>
      <c r="V1603" s="387"/>
      <c r="W1603" s="387"/>
      <c r="X1603" s="387"/>
      <c r="Y1603" s="387"/>
      <c r="Z1603" s="387"/>
      <c r="AA1603" s="387"/>
      <c r="AB1603" s="387"/>
      <c r="AC1603" s="387"/>
      <c r="AD1603" s="387"/>
    </row>
    <row r="1604" spans="1:30" ht="16.2" thickBot="1" x14ac:dyDescent="0.35">
      <c r="A1604" s="351" t="s">
        <v>2191</v>
      </c>
      <c r="B1604" s="420" t="s">
        <v>6089</v>
      </c>
      <c r="C1604" s="365" t="s">
        <v>6887</v>
      </c>
      <c r="D1604" s="366" t="s">
        <v>6126</v>
      </c>
      <c r="E1604" s="394" t="s">
        <v>4139</v>
      </c>
      <c r="F1604" s="394" t="s">
        <v>7230</v>
      </c>
      <c r="G1604" s="394" t="s">
        <v>7234</v>
      </c>
      <c r="H1604" s="394" t="s">
        <v>7232</v>
      </c>
      <c r="I1604" s="466">
        <v>300</v>
      </c>
      <c r="J1604" s="471">
        <v>0.49</v>
      </c>
      <c r="K1604" s="469">
        <v>2</v>
      </c>
      <c r="L1604" s="384">
        <v>4</v>
      </c>
      <c r="M1604" s="385" t="s">
        <v>2487</v>
      </c>
      <c r="N1604" s="382" t="s">
        <v>9790</v>
      </c>
      <c r="O1604" s="386">
        <v>600</v>
      </c>
      <c r="P1604" s="387"/>
      <c r="Q1604" s="387"/>
      <c r="R1604" s="387"/>
      <c r="S1604" s="387"/>
      <c r="T1604" s="387"/>
      <c r="U1604" s="387"/>
      <c r="V1604" s="387"/>
      <c r="W1604" s="387"/>
      <c r="X1604" s="387"/>
      <c r="Y1604" s="387"/>
      <c r="Z1604" s="387"/>
      <c r="AA1604" s="387"/>
      <c r="AB1604" s="387"/>
      <c r="AC1604" s="387"/>
      <c r="AD1604" s="387"/>
    </row>
    <row r="1605" spans="1:30" ht="16.2" thickBot="1" x14ac:dyDescent="0.35">
      <c r="A1605" s="351" t="s">
        <v>2449</v>
      </c>
      <c r="B1605" s="420" t="s">
        <v>6089</v>
      </c>
      <c r="C1605" s="365" t="s">
        <v>6887</v>
      </c>
      <c r="D1605" s="345" t="s">
        <v>6128</v>
      </c>
      <c r="E1605" s="394" t="s">
        <v>4139</v>
      </c>
      <c r="F1605" s="394" t="s">
        <v>7230</v>
      </c>
      <c r="G1605" s="394" t="s">
        <v>7234</v>
      </c>
      <c r="H1605" s="394" t="s">
        <v>7232</v>
      </c>
      <c r="I1605" s="466">
        <v>700</v>
      </c>
      <c r="J1605" s="471">
        <v>0.99</v>
      </c>
      <c r="K1605" s="469">
        <v>1</v>
      </c>
      <c r="L1605" s="384">
        <v>4</v>
      </c>
      <c r="M1605" s="385" t="s">
        <v>2448</v>
      </c>
      <c r="N1605" s="382" t="s">
        <v>9798</v>
      </c>
      <c r="O1605" s="386">
        <v>700</v>
      </c>
      <c r="P1605" s="387"/>
      <c r="Q1605" s="387"/>
      <c r="R1605" s="387"/>
      <c r="S1605" s="387"/>
      <c r="T1605" s="387"/>
      <c r="U1605" s="387"/>
      <c r="V1605" s="387"/>
      <c r="W1605" s="387"/>
      <c r="X1605" s="387"/>
      <c r="Y1605" s="387"/>
      <c r="Z1605" s="387"/>
      <c r="AA1605" s="387"/>
      <c r="AB1605" s="387"/>
      <c r="AC1605" s="387"/>
      <c r="AD1605" s="387"/>
    </row>
    <row r="1606" spans="1:30" ht="16.2" thickBot="1" x14ac:dyDescent="0.35">
      <c r="A1606" s="351" t="s">
        <v>2189</v>
      </c>
      <c r="B1606" s="420" t="s">
        <v>6089</v>
      </c>
      <c r="C1606" s="365" t="s">
        <v>6887</v>
      </c>
      <c r="D1606" s="366" t="s">
        <v>6126</v>
      </c>
      <c r="E1606" s="394" t="s">
        <v>4139</v>
      </c>
      <c r="F1606" s="394" t="s">
        <v>7230</v>
      </c>
      <c r="G1606" s="394" t="s">
        <v>7233</v>
      </c>
      <c r="H1606" s="394" t="s">
        <v>7232</v>
      </c>
      <c r="I1606" s="466">
        <v>300</v>
      </c>
      <c r="J1606" s="471">
        <v>0.49</v>
      </c>
      <c r="K1606" s="469">
        <v>1</v>
      </c>
      <c r="L1606" s="384">
        <v>4</v>
      </c>
      <c r="M1606" s="385" t="s">
        <v>2188</v>
      </c>
      <c r="N1606" s="382" t="s">
        <v>9783</v>
      </c>
      <c r="O1606" s="386">
        <v>300</v>
      </c>
      <c r="P1606" s="387"/>
      <c r="Q1606" s="387"/>
      <c r="R1606" s="387"/>
      <c r="S1606" s="387"/>
      <c r="T1606" s="387"/>
      <c r="U1606" s="387"/>
      <c r="V1606" s="387"/>
      <c r="W1606" s="387"/>
      <c r="X1606" s="387"/>
      <c r="Y1606" s="387"/>
      <c r="Z1606" s="387"/>
      <c r="AA1606" s="387"/>
      <c r="AB1606" s="387"/>
      <c r="AC1606" s="387"/>
      <c r="AD1606" s="387"/>
    </row>
    <row r="1607" spans="1:30" ht="16.2" thickBot="1" x14ac:dyDescent="0.35">
      <c r="A1607" s="351" t="s">
        <v>2189</v>
      </c>
      <c r="B1607" s="420" t="s">
        <v>6089</v>
      </c>
      <c r="C1607" s="365" t="s">
        <v>6887</v>
      </c>
      <c r="D1607" s="366" t="s">
        <v>6126</v>
      </c>
      <c r="E1607" s="394" t="s">
        <v>4139</v>
      </c>
      <c r="F1607" s="394" t="s">
        <v>7230</v>
      </c>
      <c r="G1607" s="394" t="s">
        <v>7234</v>
      </c>
      <c r="H1607" s="394" t="s">
        <v>7232</v>
      </c>
      <c r="I1607" s="466">
        <v>300</v>
      </c>
      <c r="J1607" s="471">
        <v>0.49</v>
      </c>
      <c r="K1607" s="469">
        <v>1</v>
      </c>
      <c r="L1607" s="384">
        <v>4</v>
      </c>
      <c r="M1607" s="385" t="s">
        <v>2188</v>
      </c>
      <c r="N1607" s="382" t="s">
        <v>9783</v>
      </c>
      <c r="O1607" s="386">
        <v>300</v>
      </c>
      <c r="P1607" s="387"/>
      <c r="Q1607" s="387"/>
      <c r="R1607" s="387"/>
      <c r="S1607" s="387"/>
      <c r="T1607" s="387"/>
      <c r="U1607" s="387"/>
      <c r="V1607" s="387"/>
      <c r="W1607" s="387"/>
      <c r="X1607" s="387"/>
      <c r="Y1607" s="387"/>
      <c r="Z1607" s="387"/>
      <c r="AA1607" s="387"/>
      <c r="AB1607" s="387"/>
      <c r="AC1607" s="387"/>
      <c r="AD1607" s="387"/>
    </row>
    <row r="1608" spans="1:30" ht="16.2" thickBot="1" x14ac:dyDescent="0.35">
      <c r="A1608" s="351" t="s">
        <v>2189</v>
      </c>
      <c r="B1608" s="420" t="s">
        <v>6089</v>
      </c>
      <c r="C1608" s="365" t="s">
        <v>6887</v>
      </c>
      <c r="D1608" s="366" t="s">
        <v>6126</v>
      </c>
      <c r="E1608" s="394" t="s">
        <v>4139</v>
      </c>
      <c r="F1608" s="394" t="s">
        <v>7230</v>
      </c>
      <c r="G1608" s="394" t="s">
        <v>7239</v>
      </c>
      <c r="H1608" s="394" t="s">
        <v>7232</v>
      </c>
      <c r="I1608" s="466">
        <v>300</v>
      </c>
      <c r="J1608" s="471">
        <v>0.49</v>
      </c>
      <c r="K1608" s="469">
        <v>1</v>
      </c>
      <c r="L1608" s="384">
        <v>4</v>
      </c>
      <c r="M1608" s="385" t="s">
        <v>2188</v>
      </c>
      <c r="N1608" s="382" t="s">
        <v>9783</v>
      </c>
      <c r="O1608" s="386">
        <v>300</v>
      </c>
      <c r="P1608" s="387"/>
      <c r="Q1608" s="387"/>
      <c r="R1608" s="387"/>
      <c r="S1608" s="387"/>
      <c r="T1608" s="387"/>
      <c r="U1608" s="387"/>
      <c r="V1608" s="387"/>
      <c r="W1608" s="387"/>
      <c r="X1608" s="387"/>
      <c r="Y1608" s="387"/>
      <c r="Z1608" s="387"/>
      <c r="AA1608" s="387"/>
      <c r="AB1608" s="387"/>
      <c r="AC1608" s="387"/>
      <c r="AD1608" s="387"/>
    </row>
    <row r="1609" spans="1:30" ht="16.2" thickBot="1" x14ac:dyDescent="0.35">
      <c r="A1609" s="351" t="s">
        <v>2853</v>
      </c>
      <c r="B1609" s="403" t="s">
        <v>6880</v>
      </c>
      <c r="C1609" s="365" t="s">
        <v>6887</v>
      </c>
      <c r="D1609" s="366" t="s">
        <v>6126</v>
      </c>
      <c r="E1609" s="394" t="s">
        <v>4139</v>
      </c>
      <c r="F1609" s="394" t="s">
        <v>7230</v>
      </c>
      <c r="G1609" s="394" t="s">
        <v>7233</v>
      </c>
      <c r="H1609" s="394" t="s">
        <v>7232</v>
      </c>
      <c r="I1609" s="466">
        <v>300</v>
      </c>
      <c r="J1609" s="471">
        <v>0.49</v>
      </c>
      <c r="K1609" s="469">
        <v>1</v>
      </c>
      <c r="L1609" s="384">
        <v>4</v>
      </c>
      <c r="M1609" s="385" t="s">
        <v>4292</v>
      </c>
      <c r="N1609" s="382" t="s">
        <v>9783</v>
      </c>
      <c r="O1609" s="386">
        <v>300</v>
      </c>
      <c r="P1609" s="387"/>
      <c r="Q1609" s="387"/>
      <c r="R1609" s="387"/>
      <c r="S1609" s="387"/>
      <c r="T1609" s="387"/>
      <c r="U1609" s="387"/>
      <c r="V1609" s="387"/>
      <c r="W1609" s="387"/>
      <c r="X1609" s="387"/>
      <c r="Y1609" s="387"/>
      <c r="Z1609" s="387"/>
      <c r="AA1609" s="387"/>
      <c r="AB1609" s="387"/>
      <c r="AC1609" s="387"/>
      <c r="AD1609" s="387"/>
    </row>
    <row r="1610" spans="1:30" ht="16.2" thickBot="1" x14ac:dyDescent="0.35">
      <c r="A1610" s="351" t="s">
        <v>5729</v>
      </c>
      <c r="B1610" s="404" t="s">
        <v>6073</v>
      </c>
      <c r="C1610" s="365" t="s">
        <v>6887</v>
      </c>
      <c r="D1610" s="366" t="s">
        <v>6126</v>
      </c>
      <c r="E1610" s="394" t="s">
        <v>4139</v>
      </c>
      <c r="F1610" s="394" t="s">
        <v>7230</v>
      </c>
      <c r="G1610" s="394" t="s">
        <v>7233</v>
      </c>
      <c r="H1610" s="394" t="s">
        <v>7232</v>
      </c>
      <c r="I1610" s="466">
        <v>300</v>
      </c>
      <c r="J1610" s="471">
        <v>0.99</v>
      </c>
      <c r="K1610" s="469">
        <v>1</v>
      </c>
      <c r="L1610" s="384">
        <v>4</v>
      </c>
      <c r="M1610" s="385" t="s">
        <v>5728</v>
      </c>
      <c r="N1610" s="382" t="s">
        <v>9783</v>
      </c>
      <c r="O1610" s="386">
        <v>300</v>
      </c>
      <c r="P1610" s="387"/>
      <c r="Q1610" s="387"/>
      <c r="R1610" s="387"/>
      <c r="S1610" s="387"/>
      <c r="T1610" s="387"/>
      <c r="U1610" s="387"/>
      <c r="V1610" s="387"/>
      <c r="W1610" s="387"/>
      <c r="X1610" s="387"/>
      <c r="Y1610" s="387"/>
      <c r="Z1610" s="387"/>
      <c r="AA1610" s="387"/>
      <c r="AB1610" s="387"/>
      <c r="AC1610" s="387"/>
      <c r="AD1610" s="387"/>
    </row>
    <row r="1611" spans="1:30" ht="16.2" thickBot="1" x14ac:dyDescent="0.35">
      <c r="A1611" s="351" t="s">
        <v>5729</v>
      </c>
      <c r="B1611" s="404" t="s">
        <v>6073</v>
      </c>
      <c r="C1611" s="365" t="s">
        <v>6887</v>
      </c>
      <c r="D1611" s="366" t="s">
        <v>6126</v>
      </c>
      <c r="E1611" s="394" t="s">
        <v>4139</v>
      </c>
      <c r="F1611" s="394" t="s">
        <v>7230</v>
      </c>
      <c r="G1611" s="394" t="s">
        <v>7234</v>
      </c>
      <c r="H1611" s="394" t="s">
        <v>7232</v>
      </c>
      <c r="I1611" s="466">
        <v>300</v>
      </c>
      <c r="J1611" s="471">
        <v>0.99</v>
      </c>
      <c r="K1611" s="469">
        <v>1</v>
      </c>
      <c r="L1611" s="384">
        <v>4</v>
      </c>
      <c r="M1611" s="385" t="s">
        <v>5728</v>
      </c>
      <c r="N1611" s="382" t="s">
        <v>9783</v>
      </c>
      <c r="O1611" s="386">
        <v>300</v>
      </c>
      <c r="P1611" s="387"/>
      <c r="Q1611" s="387"/>
      <c r="R1611" s="387"/>
      <c r="S1611" s="387"/>
      <c r="T1611" s="387"/>
      <c r="U1611" s="387"/>
      <c r="V1611" s="387"/>
      <c r="W1611" s="387"/>
      <c r="X1611" s="387"/>
      <c r="Y1611" s="387"/>
      <c r="Z1611" s="387"/>
      <c r="AA1611" s="387"/>
      <c r="AB1611" s="387"/>
      <c r="AC1611" s="387"/>
      <c r="AD1611" s="387"/>
    </row>
    <row r="1612" spans="1:30" ht="16.2" thickBot="1" x14ac:dyDescent="0.35">
      <c r="A1612" s="351" t="s">
        <v>3372</v>
      </c>
      <c r="B1612" s="404" t="s">
        <v>6083</v>
      </c>
      <c r="C1612" s="365" t="s">
        <v>6887</v>
      </c>
      <c r="D1612" s="366" t="s">
        <v>6126</v>
      </c>
      <c r="E1612" s="394" t="s">
        <v>4139</v>
      </c>
      <c r="F1612" s="394" t="s">
        <v>7230</v>
      </c>
      <c r="G1612" s="394" t="s">
        <v>7233</v>
      </c>
      <c r="H1612" s="394" t="s">
        <v>7232</v>
      </c>
      <c r="I1612" s="466">
        <v>300</v>
      </c>
      <c r="J1612" s="471">
        <v>0.49</v>
      </c>
      <c r="K1612" s="469">
        <v>1</v>
      </c>
      <c r="L1612" s="384">
        <v>4</v>
      </c>
      <c r="M1612" s="385" t="s">
        <v>5730</v>
      </c>
      <c r="N1612" s="382" t="s">
        <v>9783</v>
      </c>
      <c r="O1612" s="386">
        <v>300</v>
      </c>
      <c r="P1612" s="387"/>
      <c r="Q1612" s="387"/>
      <c r="R1612" s="387"/>
      <c r="S1612" s="387"/>
      <c r="T1612" s="387"/>
      <c r="U1612" s="387"/>
      <c r="V1612" s="387"/>
      <c r="W1612" s="387"/>
      <c r="X1612" s="387"/>
      <c r="Y1612" s="387"/>
      <c r="Z1612" s="387"/>
      <c r="AA1612" s="387"/>
      <c r="AB1612" s="387"/>
      <c r="AC1612" s="387"/>
      <c r="AD1612" s="387"/>
    </row>
    <row r="1613" spans="1:30" ht="16.2" thickBot="1" x14ac:dyDescent="0.35">
      <c r="A1613" s="351" t="s">
        <v>6904</v>
      </c>
      <c r="B1613" s="425" t="s">
        <v>6970</v>
      </c>
      <c r="C1613" s="365" t="s">
        <v>6887</v>
      </c>
      <c r="D1613" s="366" t="s">
        <v>6126</v>
      </c>
      <c r="E1613" s="394" t="s">
        <v>4139</v>
      </c>
      <c r="F1613" s="394" t="s">
        <v>7235</v>
      </c>
      <c r="G1613" s="394" t="s">
        <v>7234</v>
      </c>
      <c r="H1613" s="394" t="s">
        <v>7232</v>
      </c>
      <c r="I1613" s="466">
        <v>300</v>
      </c>
      <c r="J1613" s="471">
        <v>0.49</v>
      </c>
      <c r="K1613" s="469">
        <v>1</v>
      </c>
      <c r="L1613" s="384">
        <v>4</v>
      </c>
      <c r="M1613" s="385" t="s">
        <v>7004</v>
      </c>
      <c r="N1613" s="382" t="s">
        <v>9783</v>
      </c>
      <c r="O1613" s="386">
        <v>300</v>
      </c>
      <c r="P1613" s="387"/>
      <c r="Q1613" s="387"/>
      <c r="R1613" s="387"/>
      <c r="S1613" s="387"/>
      <c r="T1613" s="387"/>
      <c r="U1613" s="387"/>
      <c r="V1613" s="387"/>
      <c r="W1613" s="387"/>
      <c r="X1613" s="387"/>
      <c r="Y1613" s="387"/>
      <c r="Z1613" s="387"/>
      <c r="AA1613" s="387"/>
      <c r="AB1613" s="387"/>
      <c r="AC1613" s="387"/>
      <c r="AD1613" s="387"/>
    </row>
    <row r="1614" spans="1:30" ht="16.2" thickBot="1" x14ac:dyDescent="0.35">
      <c r="A1614" s="351" t="s">
        <v>1910</v>
      </c>
      <c r="B1614" s="413" t="s">
        <v>7170</v>
      </c>
      <c r="C1614" s="365" t="s">
        <v>6887</v>
      </c>
      <c r="D1614" s="366" t="s">
        <v>6126</v>
      </c>
      <c r="E1614" s="394" t="s">
        <v>4139</v>
      </c>
      <c r="F1614" s="394" t="s">
        <v>7235</v>
      </c>
      <c r="G1614" s="394" t="s">
        <v>7233</v>
      </c>
      <c r="H1614" s="394" t="s">
        <v>7232</v>
      </c>
      <c r="I1614" s="466">
        <v>500</v>
      </c>
      <c r="J1614" s="471">
        <v>0.75</v>
      </c>
      <c r="K1614" s="469">
        <v>1</v>
      </c>
      <c r="L1614" s="384">
        <v>4</v>
      </c>
      <c r="M1614" s="385" t="s">
        <v>7182</v>
      </c>
      <c r="N1614" s="382" t="s">
        <v>9800</v>
      </c>
      <c r="O1614" s="386">
        <v>500</v>
      </c>
      <c r="P1614" s="387"/>
      <c r="Q1614" s="387"/>
      <c r="R1614" s="387"/>
      <c r="S1614" s="387"/>
      <c r="T1614" s="387"/>
      <c r="U1614" s="387"/>
      <c r="V1614" s="387"/>
      <c r="W1614" s="387"/>
      <c r="X1614" s="387"/>
      <c r="Y1614" s="387"/>
      <c r="Z1614" s="387"/>
      <c r="AA1614" s="387"/>
      <c r="AB1614" s="387"/>
      <c r="AC1614" s="387"/>
      <c r="AD1614" s="387"/>
    </row>
    <row r="1615" spans="1:30" ht="16.2" thickBot="1" x14ac:dyDescent="0.35">
      <c r="A1615" s="351" t="s">
        <v>7149</v>
      </c>
      <c r="B1615" s="413" t="s">
        <v>7171</v>
      </c>
      <c r="C1615" s="365" t="s">
        <v>6887</v>
      </c>
      <c r="D1615" s="366" t="s">
        <v>6126</v>
      </c>
      <c r="E1615" s="394" t="s">
        <v>4139</v>
      </c>
      <c r="F1615" s="394" t="s">
        <v>7230</v>
      </c>
      <c r="G1615" s="394" t="s">
        <v>7233</v>
      </c>
      <c r="H1615" s="394" t="s">
        <v>7232</v>
      </c>
      <c r="I1615" s="466">
        <v>300</v>
      </c>
      <c r="J1615" s="471">
        <v>0.49</v>
      </c>
      <c r="K1615" s="469">
        <v>1</v>
      </c>
      <c r="L1615" s="384">
        <v>4</v>
      </c>
      <c r="M1615" s="385" t="s">
        <v>7183</v>
      </c>
      <c r="N1615" s="382" t="s">
        <v>9783</v>
      </c>
      <c r="O1615" s="386">
        <v>300</v>
      </c>
      <c r="P1615" s="387"/>
      <c r="Q1615" s="387"/>
      <c r="R1615" s="387"/>
      <c r="S1615" s="387"/>
      <c r="T1615" s="387"/>
      <c r="U1615" s="387"/>
      <c r="V1615" s="387"/>
      <c r="W1615" s="387"/>
      <c r="X1615" s="387"/>
      <c r="Y1615" s="387"/>
      <c r="Z1615" s="387"/>
      <c r="AA1615" s="387"/>
      <c r="AB1615" s="387"/>
      <c r="AC1615" s="387"/>
      <c r="AD1615" s="387"/>
    </row>
    <row r="1616" spans="1:30" ht="16.2" thickBot="1" x14ac:dyDescent="0.35">
      <c r="A1616" s="351" t="s">
        <v>9677</v>
      </c>
      <c r="B1616" s="460" t="s">
        <v>9523</v>
      </c>
      <c r="C1616" s="365" t="s">
        <v>6887</v>
      </c>
      <c r="D1616" s="366" t="s">
        <v>6126</v>
      </c>
      <c r="E1616" s="394" t="s">
        <v>4139</v>
      </c>
      <c r="F1616" s="394" t="s">
        <v>7230</v>
      </c>
      <c r="G1616" s="394" t="s">
        <v>7233</v>
      </c>
      <c r="H1616" s="394" t="s">
        <v>7232</v>
      </c>
      <c r="I1616" s="466">
        <v>300</v>
      </c>
      <c r="J1616" s="471">
        <v>0.49</v>
      </c>
      <c r="K1616" s="469">
        <v>1</v>
      </c>
      <c r="L1616" s="384">
        <v>4</v>
      </c>
      <c r="M1616" s="385" t="s">
        <v>9678</v>
      </c>
      <c r="N1616" s="382" t="s">
        <v>9783</v>
      </c>
      <c r="O1616" s="386">
        <v>300</v>
      </c>
      <c r="P1616" s="387"/>
      <c r="Q1616" s="387"/>
      <c r="R1616" s="387"/>
      <c r="S1616" s="387"/>
      <c r="T1616" s="387"/>
      <c r="U1616" s="387"/>
      <c r="V1616" s="387"/>
      <c r="W1616" s="387"/>
      <c r="X1616" s="387"/>
      <c r="Y1616" s="387"/>
      <c r="Z1616" s="387"/>
      <c r="AA1616" s="387"/>
      <c r="AB1616" s="387"/>
      <c r="AC1616" s="387"/>
      <c r="AD1616" s="387"/>
    </row>
    <row r="1617" spans="1:30" ht="16.2" thickBot="1" x14ac:dyDescent="0.35">
      <c r="A1617" s="351" t="s">
        <v>9679</v>
      </c>
      <c r="B1617" s="408" t="s">
        <v>9534</v>
      </c>
      <c r="C1617" s="365" t="s">
        <v>6887</v>
      </c>
      <c r="D1617" s="366" t="s">
        <v>6126</v>
      </c>
      <c r="E1617" s="394" t="s">
        <v>4139</v>
      </c>
      <c r="F1617" s="394" t="s">
        <v>7230</v>
      </c>
      <c r="G1617" s="394" t="s">
        <v>7233</v>
      </c>
      <c r="H1617" s="394" t="s">
        <v>7232</v>
      </c>
      <c r="I1617" s="466">
        <v>300</v>
      </c>
      <c r="J1617" s="471">
        <v>0.49</v>
      </c>
      <c r="K1617" s="469">
        <v>1</v>
      </c>
      <c r="L1617" s="384">
        <v>4</v>
      </c>
      <c r="M1617" s="385" t="s">
        <v>9680</v>
      </c>
      <c r="N1617" s="382" t="s">
        <v>9783</v>
      </c>
      <c r="O1617" s="386">
        <v>300</v>
      </c>
      <c r="P1617" s="387"/>
      <c r="Q1617" s="387"/>
      <c r="R1617" s="387"/>
      <c r="S1617" s="387"/>
      <c r="T1617" s="387"/>
      <c r="U1617" s="387"/>
      <c r="V1617" s="387"/>
      <c r="W1617" s="387"/>
      <c r="X1617" s="387"/>
      <c r="Y1617" s="387"/>
      <c r="Z1617" s="387"/>
      <c r="AA1617" s="387"/>
      <c r="AB1617" s="387"/>
      <c r="AC1617" s="387"/>
      <c r="AD1617" s="387"/>
    </row>
    <row r="1618" spans="1:30" ht="16.2" thickBot="1" x14ac:dyDescent="0.35">
      <c r="A1618" s="351" t="s">
        <v>3375</v>
      </c>
      <c r="B1618" s="419" t="s">
        <v>6075</v>
      </c>
      <c r="C1618" s="365" t="s">
        <v>6887</v>
      </c>
      <c r="D1618" s="345" t="s">
        <v>6128</v>
      </c>
      <c r="E1618" s="394" t="s">
        <v>4139</v>
      </c>
      <c r="F1618" s="394" t="s">
        <v>7230</v>
      </c>
      <c r="G1618" s="394" t="s">
        <v>7234</v>
      </c>
      <c r="H1618" s="394" t="s">
        <v>7232</v>
      </c>
      <c r="I1618" s="467">
        <v>1</v>
      </c>
      <c r="J1618" s="471">
        <v>0.99</v>
      </c>
      <c r="K1618" s="469">
        <v>1</v>
      </c>
      <c r="L1618" s="384">
        <v>5</v>
      </c>
      <c r="M1618" s="385" t="s">
        <v>3374</v>
      </c>
      <c r="N1618" s="382" t="s">
        <v>9806</v>
      </c>
      <c r="O1618" s="383">
        <v>1</v>
      </c>
      <c r="P1618" s="387"/>
      <c r="Q1618" s="387"/>
      <c r="R1618" s="387"/>
      <c r="S1618" s="387"/>
      <c r="T1618" s="387"/>
      <c r="U1618" s="387"/>
      <c r="V1618" s="387"/>
      <c r="W1618" s="387"/>
      <c r="X1618" s="387"/>
      <c r="Y1618" s="387"/>
      <c r="Z1618" s="387"/>
      <c r="AA1618" s="387"/>
      <c r="AB1618" s="387"/>
      <c r="AC1618" s="387"/>
      <c r="AD1618" s="387"/>
    </row>
    <row r="1619" spans="1:30" ht="16.2" thickBot="1" x14ac:dyDescent="0.35">
      <c r="A1619" s="351" t="s">
        <v>3782</v>
      </c>
      <c r="B1619" s="431" t="s">
        <v>6069</v>
      </c>
      <c r="C1619" s="365" t="s">
        <v>6887</v>
      </c>
      <c r="D1619" s="345" t="s">
        <v>6128</v>
      </c>
      <c r="E1619" s="394" t="s">
        <v>4139</v>
      </c>
      <c r="F1619" s="394" t="s">
        <v>7230</v>
      </c>
      <c r="G1619" s="394" t="s">
        <v>7234</v>
      </c>
      <c r="H1619" s="394" t="s">
        <v>7232</v>
      </c>
      <c r="I1619" s="467">
        <v>1.7</v>
      </c>
      <c r="J1619" s="471">
        <v>1.99</v>
      </c>
      <c r="K1619" s="469">
        <v>1</v>
      </c>
      <c r="L1619" s="384">
        <v>5</v>
      </c>
      <c r="M1619" s="385" t="s">
        <v>9681</v>
      </c>
      <c r="N1619" s="382" t="s">
        <v>9824</v>
      </c>
      <c r="O1619" s="383">
        <v>1.7</v>
      </c>
      <c r="P1619" s="387"/>
      <c r="Q1619" s="387"/>
      <c r="R1619" s="387"/>
      <c r="S1619" s="387"/>
      <c r="T1619" s="387"/>
      <c r="U1619" s="387"/>
      <c r="V1619" s="387"/>
      <c r="W1619" s="387"/>
      <c r="X1619" s="387"/>
      <c r="Y1619" s="387"/>
      <c r="Z1619" s="387"/>
      <c r="AA1619" s="387"/>
      <c r="AB1619" s="387"/>
      <c r="AC1619" s="387"/>
      <c r="AD1619" s="387"/>
    </row>
    <row r="1620" spans="1:30" ht="16.2" thickBot="1" x14ac:dyDescent="0.35">
      <c r="A1620" s="351" t="s">
        <v>2203</v>
      </c>
      <c r="B1620" s="426" t="s">
        <v>1103</v>
      </c>
      <c r="C1620" s="365" t="s">
        <v>6887</v>
      </c>
      <c r="D1620" s="366" t="s">
        <v>6126</v>
      </c>
      <c r="E1620" s="394" t="s">
        <v>4139</v>
      </c>
      <c r="F1620" s="394" t="s">
        <v>7230</v>
      </c>
      <c r="G1620" s="394" t="s">
        <v>7233</v>
      </c>
      <c r="H1620" s="394" t="s">
        <v>7232</v>
      </c>
      <c r="I1620" s="466">
        <v>300</v>
      </c>
      <c r="J1620" s="471">
        <v>0.49</v>
      </c>
      <c r="K1620" s="469">
        <v>1</v>
      </c>
      <c r="L1620" s="384">
        <v>5</v>
      </c>
      <c r="M1620" s="385" t="s">
        <v>2202</v>
      </c>
      <c r="N1620" s="382" t="s">
        <v>9783</v>
      </c>
      <c r="O1620" s="386">
        <v>300</v>
      </c>
      <c r="P1620" s="387"/>
      <c r="Q1620" s="387"/>
      <c r="R1620" s="387"/>
      <c r="S1620" s="387"/>
      <c r="T1620" s="387"/>
      <c r="U1620" s="387"/>
      <c r="V1620" s="387"/>
      <c r="W1620" s="387"/>
      <c r="X1620" s="387"/>
      <c r="Y1620" s="387"/>
      <c r="Z1620" s="387"/>
      <c r="AA1620" s="387"/>
      <c r="AB1620" s="387"/>
      <c r="AC1620" s="387"/>
      <c r="AD1620" s="387"/>
    </row>
    <row r="1621" spans="1:30" ht="16.2" thickBot="1" x14ac:dyDescent="0.35">
      <c r="A1621" s="351" t="s">
        <v>2205</v>
      </c>
      <c r="B1621" s="400" t="s">
        <v>6093</v>
      </c>
      <c r="C1621" s="365" t="s">
        <v>6887</v>
      </c>
      <c r="D1621" s="366" t="s">
        <v>6126</v>
      </c>
      <c r="E1621" s="394" t="s">
        <v>4139</v>
      </c>
      <c r="F1621" s="394" t="s">
        <v>7230</v>
      </c>
      <c r="G1621" s="394" t="s">
        <v>7233</v>
      </c>
      <c r="H1621" s="394" t="s">
        <v>7232</v>
      </c>
      <c r="I1621" s="466">
        <v>500</v>
      </c>
      <c r="J1621" s="471">
        <v>0.49</v>
      </c>
      <c r="K1621" s="469">
        <v>1</v>
      </c>
      <c r="L1621" s="384">
        <v>5</v>
      </c>
      <c r="M1621" s="385" t="s">
        <v>2204</v>
      </c>
      <c r="N1621" s="382" t="s">
        <v>9800</v>
      </c>
      <c r="O1621" s="386">
        <v>500</v>
      </c>
      <c r="P1621" s="387"/>
      <c r="Q1621" s="387"/>
      <c r="R1621" s="387"/>
      <c r="S1621" s="387"/>
      <c r="T1621" s="387"/>
      <c r="U1621" s="387"/>
      <c r="V1621" s="387"/>
      <c r="W1621" s="387"/>
      <c r="X1621" s="387"/>
      <c r="Y1621" s="387"/>
      <c r="Z1621" s="387"/>
      <c r="AA1621" s="387"/>
      <c r="AB1621" s="387"/>
      <c r="AC1621" s="387"/>
      <c r="AD1621" s="387"/>
    </row>
    <row r="1622" spans="1:30" ht="16.2" thickBot="1" x14ac:dyDescent="0.35">
      <c r="A1622" s="351" t="s">
        <v>5462</v>
      </c>
      <c r="B1622" s="417" t="s">
        <v>6059</v>
      </c>
      <c r="C1622" s="365" t="s">
        <v>6887</v>
      </c>
      <c r="D1622" s="366" t="s">
        <v>6126</v>
      </c>
      <c r="E1622" s="394" t="s">
        <v>4139</v>
      </c>
      <c r="F1622" s="394" t="s">
        <v>7230</v>
      </c>
      <c r="G1622" s="394" t="s">
        <v>7233</v>
      </c>
      <c r="H1622" s="394" t="s">
        <v>7232</v>
      </c>
      <c r="I1622" s="466">
        <v>700</v>
      </c>
      <c r="J1622" s="471">
        <v>0.99</v>
      </c>
      <c r="K1622" s="469">
        <v>1</v>
      </c>
      <c r="L1622" s="384">
        <v>5</v>
      </c>
      <c r="M1622" s="385" t="s">
        <v>5461</v>
      </c>
      <c r="N1622" s="382" t="s">
        <v>9798</v>
      </c>
      <c r="O1622" s="386">
        <v>700</v>
      </c>
      <c r="P1622" s="387"/>
      <c r="Q1622" s="387"/>
      <c r="R1622" s="387"/>
      <c r="S1622" s="387"/>
      <c r="T1622" s="387"/>
      <c r="U1622" s="387"/>
      <c r="V1622" s="387"/>
      <c r="W1622" s="387"/>
      <c r="X1622" s="387"/>
      <c r="Y1622" s="387"/>
      <c r="Z1622" s="387"/>
      <c r="AA1622" s="387"/>
      <c r="AB1622" s="387"/>
      <c r="AC1622" s="387"/>
      <c r="AD1622" s="387"/>
    </row>
    <row r="1623" spans="1:30" ht="16.2" thickBot="1" x14ac:dyDescent="0.35">
      <c r="A1623" s="351" t="s">
        <v>7150</v>
      </c>
      <c r="B1623" s="413" t="s">
        <v>7169</v>
      </c>
      <c r="C1623" s="365" t="s">
        <v>6887</v>
      </c>
      <c r="D1623" s="366" t="s">
        <v>6126</v>
      </c>
      <c r="E1623" s="394" t="s">
        <v>4139</v>
      </c>
      <c r="F1623" s="394" t="s">
        <v>7230</v>
      </c>
      <c r="G1623" s="394" t="s">
        <v>7233</v>
      </c>
      <c r="H1623" s="394" t="s">
        <v>7232</v>
      </c>
      <c r="I1623" s="466">
        <v>300</v>
      </c>
      <c r="J1623" s="471">
        <v>0.49</v>
      </c>
      <c r="K1623" s="469">
        <v>1</v>
      </c>
      <c r="L1623" s="384">
        <v>5</v>
      </c>
      <c r="M1623" s="385" t="s">
        <v>7184</v>
      </c>
      <c r="N1623" s="382" t="s">
        <v>9783</v>
      </c>
      <c r="O1623" s="386">
        <v>300</v>
      </c>
      <c r="P1623" s="387"/>
      <c r="Q1623" s="387"/>
      <c r="R1623" s="387"/>
      <c r="S1623" s="387"/>
      <c r="T1623" s="387"/>
      <c r="U1623" s="387"/>
      <c r="V1623" s="387"/>
      <c r="W1623" s="387"/>
      <c r="X1623" s="387"/>
      <c r="Y1623" s="387"/>
      <c r="Z1623" s="387"/>
      <c r="AA1623" s="387"/>
      <c r="AB1623" s="387"/>
      <c r="AC1623" s="387"/>
      <c r="AD1623" s="387"/>
    </row>
    <row r="1624" spans="1:30" ht="16.2" thickBot="1" x14ac:dyDescent="0.35">
      <c r="A1624" s="351" t="s">
        <v>3782</v>
      </c>
      <c r="B1624" s="413" t="s">
        <v>7171</v>
      </c>
      <c r="C1624" s="365" t="s">
        <v>6887</v>
      </c>
      <c r="D1624" s="345" t="s">
        <v>6128</v>
      </c>
      <c r="E1624" s="394" t="s">
        <v>4139</v>
      </c>
      <c r="F1624" s="394" t="s">
        <v>7230</v>
      </c>
      <c r="G1624" s="394" t="s">
        <v>7233</v>
      </c>
      <c r="H1624" s="394" t="s">
        <v>7232</v>
      </c>
      <c r="I1624" s="466">
        <v>700</v>
      </c>
      <c r="J1624" s="471">
        <v>0.99</v>
      </c>
      <c r="K1624" s="469">
        <v>1</v>
      </c>
      <c r="L1624" s="384">
        <v>5</v>
      </c>
      <c r="M1624" s="385" t="s">
        <v>7185</v>
      </c>
      <c r="N1624" s="382" t="s">
        <v>9798</v>
      </c>
      <c r="O1624" s="386">
        <v>700</v>
      </c>
      <c r="P1624" s="387"/>
      <c r="Q1624" s="387"/>
      <c r="R1624" s="387"/>
      <c r="S1624" s="387"/>
      <c r="T1624" s="387"/>
      <c r="U1624" s="387"/>
      <c r="V1624" s="387"/>
      <c r="W1624" s="387"/>
      <c r="X1624" s="387"/>
      <c r="Y1624" s="387"/>
      <c r="Z1624" s="387"/>
      <c r="AA1624" s="387"/>
      <c r="AB1624" s="387"/>
      <c r="AC1624" s="387"/>
      <c r="AD1624" s="387"/>
    </row>
    <row r="1625" spans="1:30" ht="16.2" thickBot="1" x14ac:dyDescent="0.35">
      <c r="A1625" s="351" t="s">
        <v>1540</v>
      </c>
      <c r="B1625" s="419" t="s">
        <v>6075</v>
      </c>
      <c r="C1625" s="365" t="s">
        <v>6887</v>
      </c>
      <c r="D1625" s="345" t="s">
        <v>6128</v>
      </c>
      <c r="E1625" s="394" t="s">
        <v>4139</v>
      </c>
      <c r="F1625" s="394" t="s">
        <v>7230</v>
      </c>
      <c r="G1625" s="394" t="s">
        <v>7234</v>
      </c>
      <c r="H1625" s="394" t="s">
        <v>7232</v>
      </c>
      <c r="I1625" s="466">
        <v>700</v>
      </c>
      <c r="J1625" s="471">
        <v>0.99</v>
      </c>
      <c r="K1625" s="469">
        <v>1</v>
      </c>
      <c r="L1625" s="384">
        <v>6</v>
      </c>
      <c r="M1625" s="385" t="s">
        <v>4293</v>
      </c>
      <c r="N1625" s="382" t="s">
        <v>9798</v>
      </c>
      <c r="O1625" s="386">
        <v>700</v>
      </c>
      <c r="P1625" s="387"/>
      <c r="Q1625" s="387"/>
      <c r="R1625" s="387"/>
      <c r="S1625" s="387"/>
      <c r="T1625" s="387"/>
      <c r="U1625" s="387"/>
      <c r="V1625" s="387"/>
      <c r="W1625" s="387"/>
      <c r="X1625" s="387"/>
      <c r="Y1625" s="387"/>
      <c r="Z1625" s="387"/>
      <c r="AA1625" s="387"/>
      <c r="AB1625" s="387"/>
      <c r="AC1625" s="387"/>
      <c r="AD1625" s="387"/>
    </row>
    <row r="1626" spans="1:30" ht="16.2" thickBot="1" x14ac:dyDescent="0.35">
      <c r="A1626" s="351" t="s">
        <v>6905</v>
      </c>
      <c r="B1626" s="419" t="s">
        <v>6075</v>
      </c>
      <c r="C1626" s="365" t="s">
        <v>6887</v>
      </c>
      <c r="D1626" s="366" t="s">
        <v>6126</v>
      </c>
      <c r="E1626" s="394" t="s">
        <v>4139</v>
      </c>
      <c r="F1626" s="394" t="s">
        <v>7230</v>
      </c>
      <c r="G1626" s="394" t="s">
        <v>7233</v>
      </c>
      <c r="H1626" s="394" t="s">
        <v>7232</v>
      </c>
      <c r="I1626" s="466">
        <v>700</v>
      </c>
      <c r="J1626" s="471">
        <v>0.99</v>
      </c>
      <c r="K1626" s="469">
        <v>1</v>
      </c>
      <c r="L1626" s="384">
        <v>6</v>
      </c>
      <c r="M1626" s="385" t="s">
        <v>7005</v>
      </c>
      <c r="N1626" s="382" t="s">
        <v>9798</v>
      </c>
      <c r="O1626" s="386">
        <v>700</v>
      </c>
      <c r="P1626" s="387"/>
      <c r="Q1626" s="387"/>
      <c r="R1626" s="387"/>
      <c r="S1626" s="387"/>
      <c r="T1626" s="387"/>
      <c r="U1626" s="387"/>
      <c r="V1626" s="387"/>
      <c r="W1626" s="387"/>
      <c r="X1626" s="387"/>
      <c r="Y1626" s="387"/>
      <c r="Z1626" s="387"/>
      <c r="AA1626" s="387"/>
      <c r="AB1626" s="387"/>
      <c r="AC1626" s="387"/>
      <c r="AD1626" s="387"/>
    </row>
    <row r="1627" spans="1:30" ht="16.2" thickBot="1" x14ac:dyDescent="0.35">
      <c r="A1627" s="351" t="s">
        <v>1541</v>
      </c>
      <c r="B1627" s="419" t="s">
        <v>6075</v>
      </c>
      <c r="C1627" s="365" t="s">
        <v>6887</v>
      </c>
      <c r="D1627" s="366" t="s">
        <v>6126</v>
      </c>
      <c r="E1627" s="394" t="s">
        <v>4139</v>
      </c>
      <c r="F1627" s="394" t="s">
        <v>7230</v>
      </c>
      <c r="G1627" s="394" t="s">
        <v>7233</v>
      </c>
      <c r="H1627" s="394" t="s">
        <v>7232</v>
      </c>
      <c r="I1627" s="466">
        <v>300</v>
      </c>
      <c r="J1627" s="471">
        <v>0.49</v>
      </c>
      <c r="K1627" s="469">
        <v>3</v>
      </c>
      <c r="L1627" s="384">
        <v>6</v>
      </c>
      <c r="M1627" s="385" t="s">
        <v>3113</v>
      </c>
      <c r="N1627" s="382" t="s">
        <v>9784</v>
      </c>
      <c r="O1627" s="386">
        <v>900</v>
      </c>
      <c r="P1627" s="387"/>
      <c r="Q1627" s="387"/>
      <c r="R1627" s="387"/>
      <c r="S1627" s="387"/>
      <c r="T1627" s="387"/>
      <c r="U1627" s="387"/>
      <c r="V1627" s="387"/>
      <c r="W1627" s="387"/>
      <c r="X1627" s="387"/>
      <c r="Y1627" s="387"/>
      <c r="Z1627" s="387"/>
      <c r="AA1627" s="387"/>
      <c r="AB1627" s="387"/>
      <c r="AC1627" s="387"/>
      <c r="AD1627" s="387"/>
    </row>
    <row r="1628" spans="1:30" ht="16.2" thickBot="1" x14ac:dyDescent="0.35">
      <c r="A1628" s="351" t="s">
        <v>1541</v>
      </c>
      <c r="B1628" s="419" t="s">
        <v>6075</v>
      </c>
      <c r="C1628" s="365" t="s">
        <v>6887</v>
      </c>
      <c r="D1628" s="366" t="s">
        <v>6126</v>
      </c>
      <c r="E1628" s="394" t="s">
        <v>4139</v>
      </c>
      <c r="F1628" s="394" t="s">
        <v>7230</v>
      </c>
      <c r="G1628" s="394" t="s">
        <v>7234</v>
      </c>
      <c r="H1628" s="394" t="s">
        <v>7232</v>
      </c>
      <c r="I1628" s="466">
        <v>300</v>
      </c>
      <c r="J1628" s="471">
        <v>0.49</v>
      </c>
      <c r="K1628" s="469">
        <v>1</v>
      </c>
      <c r="L1628" s="384">
        <v>6</v>
      </c>
      <c r="M1628" s="385" t="s">
        <v>3113</v>
      </c>
      <c r="N1628" s="382" t="s">
        <v>9783</v>
      </c>
      <c r="O1628" s="386">
        <v>300</v>
      </c>
      <c r="P1628" s="387"/>
      <c r="Q1628" s="387"/>
      <c r="R1628" s="387"/>
      <c r="S1628" s="387"/>
      <c r="T1628" s="387"/>
      <c r="U1628" s="387"/>
      <c r="V1628" s="387"/>
      <c r="W1628" s="387"/>
      <c r="X1628" s="387"/>
      <c r="Y1628" s="387"/>
      <c r="Z1628" s="387"/>
      <c r="AA1628" s="387"/>
      <c r="AB1628" s="387"/>
      <c r="AC1628" s="387"/>
      <c r="AD1628" s="387"/>
    </row>
    <row r="1629" spans="1:30" ht="16.2" thickBot="1" x14ac:dyDescent="0.35">
      <c r="A1629" s="351" t="s">
        <v>1772</v>
      </c>
      <c r="B1629" s="427" t="s">
        <v>1102</v>
      </c>
      <c r="C1629" s="365" t="s">
        <v>6887</v>
      </c>
      <c r="D1629" s="366" t="s">
        <v>6126</v>
      </c>
      <c r="E1629" s="394" t="s">
        <v>4139</v>
      </c>
      <c r="F1629" s="394" t="s">
        <v>7230</v>
      </c>
      <c r="G1629" s="394" t="s">
        <v>7233</v>
      </c>
      <c r="H1629" s="394" t="s">
        <v>7232</v>
      </c>
      <c r="I1629" s="466">
        <v>300</v>
      </c>
      <c r="J1629" s="471">
        <v>0.49</v>
      </c>
      <c r="K1629" s="469">
        <v>1</v>
      </c>
      <c r="L1629" s="384">
        <v>6</v>
      </c>
      <c r="M1629" s="385" t="s">
        <v>734</v>
      </c>
      <c r="N1629" s="382" t="s">
        <v>9783</v>
      </c>
      <c r="O1629" s="386">
        <v>300</v>
      </c>
      <c r="P1629" s="387"/>
      <c r="Q1629" s="387"/>
      <c r="R1629" s="387"/>
      <c r="S1629" s="387"/>
      <c r="T1629" s="387"/>
      <c r="U1629" s="387"/>
      <c r="V1629" s="387"/>
      <c r="W1629" s="387"/>
      <c r="X1629" s="387"/>
      <c r="Y1629" s="387"/>
      <c r="Z1629" s="387"/>
      <c r="AA1629" s="387"/>
      <c r="AB1629" s="387"/>
      <c r="AC1629" s="387"/>
      <c r="AD1629" s="387"/>
    </row>
    <row r="1630" spans="1:30" ht="16.2" thickBot="1" x14ac:dyDescent="0.35">
      <c r="A1630" s="351" t="s">
        <v>2857</v>
      </c>
      <c r="B1630" s="393" t="s">
        <v>6067</v>
      </c>
      <c r="C1630" s="365" t="s">
        <v>6887</v>
      </c>
      <c r="D1630" s="366" t="s">
        <v>6126</v>
      </c>
      <c r="E1630" s="394" t="s">
        <v>4139</v>
      </c>
      <c r="F1630" s="394" t="s">
        <v>7230</v>
      </c>
      <c r="G1630" s="394" t="s">
        <v>7233</v>
      </c>
      <c r="H1630" s="394" t="s">
        <v>7232</v>
      </c>
      <c r="I1630" s="466">
        <v>300</v>
      </c>
      <c r="J1630" s="471">
        <v>0.49</v>
      </c>
      <c r="K1630" s="469">
        <v>1</v>
      </c>
      <c r="L1630" s="384">
        <v>6</v>
      </c>
      <c r="M1630" s="385" t="s">
        <v>2858</v>
      </c>
      <c r="N1630" s="382" t="s">
        <v>9783</v>
      </c>
      <c r="O1630" s="386">
        <v>300</v>
      </c>
      <c r="P1630" s="387"/>
      <c r="Q1630" s="387"/>
      <c r="R1630" s="387"/>
      <c r="S1630" s="387"/>
      <c r="T1630" s="387"/>
      <c r="U1630" s="387"/>
      <c r="V1630" s="387"/>
      <c r="W1630" s="387"/>
      <c r="X1630" s="387"/>
      <c r="Y1630" s="387"/>
      <c r="Z1630" s="387"/>
      <c r="AA1630" s="387"/>
      <c r="AB1630" s="387"/>
      <c r="AC1630" s="387"/>
      <c r="AD1630" s="387"/>
    </row>
    <row r="1631" spans="1:30" ht="16.2" thickBot="1" x14ac:dyDescent="0.35">
      <c r="A1631" s="351" t="s">
        <v>2857</v>
      </c>
      <c r="B1631" s="393" t="s">
        <v>6067</v>
      </c>
      <c r="C1631" s="365" t="s">
        <v>6887</v>
      </c>
      <c r="D1631" s="366" t="s">
        <v>6126</v>
      </c>
      <c r="E1631" s="394" t="s">
        <v>4139</v>
      </c>
      <c r="F1631" s="394" t="s">
        <v>7230</v>
      </c>
      <c r="G1631" s="394" t="s">
        <v>7234</v>
      </c>
      <c r="H1631" s="394" t="s">
        <v>7232</v>
      </c>
      <c r="I1631" s="466">
        <v>300</v>
      </c>
      <c r="J1631" s="471">
        <v>0.49</v>
      </c>
      <c r="K1631" s="469">
        <v>1</v>
      </c>
      <c r="L1631" s="384">
        <v>6</v>
      </c>
      <c r="M1631" s="385" t="s">
        <v>2858</v>
      </c>
      <c r="N1631" s="382" t="s">
        <v>9783</v>
      </c>
      <c r="O1631" s="386">
        <v>300</v>
      </c>
      <c r="P1631" s="387"/>
      <c r="Q1631" s="387"/>
      <c r="R1631" s="387"/>
      <c r="S1631" s="387"/>
      <c r="T1631" s="387"/>
      <c r="U1631" s="387"/>
      <c r="V1631" s="387"/>
      <c r="W1631" s="387"/>
      <c r="X1631" s="387"/>
      <c r="Y1631" s="387"/>
      <c r="Z1631" s="387"/>
      <c r="AA1631" s="387"/>
      <c r="AB1631" s="387"/>
      <c r="AC1631" s="387"/>
      <c r="AD1631" s="387"/>
    </row>
    <row r="1632" spans="1:30" ht="16.2" thickBot="1" x14ac:dyDescent="0.35">
      <c r="A1632" s="351" t="s">
        <v>1540</v>
      </c>
      <c r="B1632" s="365" t="s">
        <v>6097</v>
      </c>
      <c r="C1632" s="365" t="s">
        <v>6887</v>
      </c>
      <c r="D1632" s="345" t="s">
        <v>6128</v>
      </c>
      <c r="E1632" s="394" t="s">
        <v>4139</v>
      </c>
      <c r="F1632" s="394" t="s">
        <v>7230</v>
      </c>
      <c r="G1632" s="394" t="s">
        <v>7233</v>
      </c>
      <c r="H1632" s="394" t="s">
        <v>7232</v>
      </c>
      <c r="I1632" s="466">
        <v>700</v>
      </c>
      <c r="J1632" s="471">
        <v>0.99</v>
      </c>
      <c r="K1632" s="469">
        <v>1</v>
      </c>
      <c r="L1632" s="384">
        <v>6</v>
      </c>
      <c r="M1632" s="385" t="s">
        <v>1539</v>
      </c>
      <c r="N1632" s="382" t="s">
        <v>9798</v>
      </c>
      <c r="O1632" s="386">
        <v>700</v>
      </c>
      <c r="P1632" s="387"/>
      <c r="Q1632" s="387"/>
      <c r="R1632" s="387"/>
      <c r="S1632" s="387"/>
      <c r="T1632" s="387"/>
      <c r="U1632" s="387"/>
      <c r="V1632" s="387"/>
      <c r="W1632" s="387"/>
      <c r="X1632" s="387"/>
      <c r="Y1632" s="387"/>
      <c r="Z1632" s="387"/>
      <c r="AA1632" s="387"/>
      <c r="AB1632" s="387"/>
      <c r="AC1632" s="387"/>
      <c r="AD1632" s="387"/>
    </row>
    <row r="1633" spans="1:30" ht="16.2" thickBot="1" x14ac:dyDescent="0.35">
      <c r="A1633" s="351" t="s">
        <v>1540</v>
      </c>
      <c r="B1633" s="365" t="s">
        <v>6097</v>
      </c>
      <c r="C1633" s="365" t="s">
        <v>6887</v>
      </c>
      <c r="D1633" s="345" t="s">
        <v>6128</v>
      </c>
      <c r="E1633" s="394" t="s">
        <v>4139</v>
      </c>
      <c r="F1633" s="394" t="s">
        <v>7230</v>
      </c>
      <c r="G1633" s="394" t="s">
        <v>7234</v>
      </c>
      <c r="H1633" s="394" t="s">
        <v>7232</v>
      </c>
      <c r="I1633" s="466">
        <v>700</v>
      </c>
      <c r="J1633" s="471">
        <v>0.99</v>
      </c>
      <c r="K1633" s="469">
        <v>1</v>
      </c>
      <c r="L1633" s="384">
        <v>6</v>
      </c>
      <c r="M1633" s="385" t="s">
        <v>1539</v>
      </c>
      <c r="N1633" s="382" t="s">
        <v>9798</v>
      </c>
      <c r="O1633" s="386">
        <v>700</v>
      </c>
      <c r="P1633" s="387"/>
      <c r="Q1633" s="387"/>
      <c r="R1633" s="387"/>
      <c r="S1633" s="387"/>
      <c r="T1633" s="387"/>
      <c r="U1633" s="387"/>
      <c r="V1633" s="387"/>
      <c r="W1633" s="387"/>
      <c r="X1633" s="387"/>
      <c r="Y1633" s="387"/>
      <c r="Z1633" s="387"/>
      <c r="AA1633" s="387"/>
      <c r="AB1633" s="387"/>
      <c r="AC1633" s="387"/>
      <c r="AD1633" s="387"/>
    </row>
    <row r="1634" spans="1:30" ht="16.2" thickBot="1" x14ac:dyDescent="0.35">
      <c r="A1634" s="351" t="s">
        <v>1541</v>
      </c>
      <c r="B1634" s="365" t="s">
        <v>6097</v>
      </c>
      <c r="C1634" s="365" t="s">
        <v>6887</v>
      </c>
      <c r="D1634" s="366" t="s">
        <v>6126</v>
      </c>
      <c r="E1634" s="394" t="s">
        <v>4139</v>
      </c>
      <c r="F1634" s="394" t="s">
        <v>7230</v>
      </c>
      <c r="G1634" s="394" t="s">
        <v>7233</v>
      </c>
      <c r="H1634" s="394" t="s">
        <v>7232</v>
      </c>
      <c r="I1634" s="466">
        <v>300</v>
      </c>
      <c r="J1634" s="471">
        <v>0.49</v>
      </c>
      <c r="K1634" s="469">
        <v>1</v>
      </c>
      <c r="L1634" s="384">
        <v>6</v>
      </c>
      <c r="M1634" s="385" t="s">
        <v>1542</v>
      </c>
      <c r="N1634" s="382" t="s">
        <v>9783</v>
      </c>
      <c r="O1634" s="386">
        <v>300</v>
      </c>
      <c r="P1634" s="387"/>
      <c r="Q1634" s="387"/>
      <c r="R1634" s="387"/>
      <c r="S1634" s="387"/>
      <c r="T1634" s="387"/>
      <c r="U1634" s="387"/>
      <c r="V1634" s="387"/>
      <c r="W1634" s="387"/>
      <c r="X1634" s="387"/>
      <c r="Y1634" s="387"/>
      <c r="Z1634" s="387"/>
      <c r="AA1634" s="387"/>
      <c r="AB1634" s="387"/>
      <c r="AC1634" s="387"/>
      <c r="AD1634" s="387"/>
    </row>
    <row r="1635" spans="1:30" ht="16.2" thickBot="1" x14ac:dyDescent="0.35">
      <c r="A1635" s="351" t="s">
        <v>1541</v>
      </c>
      <c r="B1635" s="365" t="s">
        <v>6097</v>
      </c>
      <c r="C1635" s="365" t="s">
        <v>6887</v>
      </c>
      <c r="D1635" s="366" t="s">
        <v>6126</v>
      </c>
      <c r="E1635" s="394" t="s">
        <v>4139</v>
      </c>
      <c r="F1635" s="394" t="s">
        <v>7230</v>
      </c>
      <c r="G1635" s="394" t="s">
        <v>7234</v>
      </c>
      <c r="H1635" s="394" t="s">
        <v>7232</v>
      </c>
      <c r="I1635" s="466">
        <v>300</v>
      </c>
      <c r="J1635" s="471">
        <v>0.49</v>
      </c>
      <c r="K1635" s="469">
        <v>1</v>
      </c>
      <c r="L1635" s="384">
        <v>6</v>
      </c>
      <c r="M1635" s="385" t="s">
        <v>1542</v>
      </c>
      <c r="N1635" s="382" t="s">
        <v>9783</v>
      </c>
      <c r="O1635" s="386">
        <v>300</v>
      </c>
      <c r="P1635" s="387"/>
      <c r="Q1635" s="387"/>
      <c r="R1635" s="387"/>
      <c r="S1635" s="387"/>
      <c r="T1635" s="387"/>
      <c r="U1635" s="387"/>
      <c r="V1635" s="387"/>
      <c r="W1635" s="387"/>
      <c r="X1635" s="387"/>
      <c r="Y1635" s="387"/>
      <c r="Z1635" s="387"/>
      <c r="AA1635" s="387"/>
      <c r="AB1635" s="387"/>
      <c r="AC1635" s="387"/>
      <c r="AD1635" s="387"/>
    </row>
    <row r="1636" spans="1:30" ht="16.2" thickBot="1" x14ac:dyDescent="0.35">
      <c r="A1636" s="351" t="s">
        <v>5732</v>
      </c>
      <c r="B1636" s="425" t="s">
        <v>1108</v>
      </c>
      <c r="C1636" s="365" t="s">
        <v>6887</v>
      </c>
      <c r="D1636" s="366" t="s">
        <v>6126</v>
      </c>
      <c r="E1636" s="394" t="s">
        <v>4139</v>
      </c>
      <c r="F1636" s="394" t="s">
        <v>7230</v>
      </c>
      <c r="G1636" s="394" t="s">
        <v>7234</v>
      </c>
      <c r="H1636" s="394" t="s">
        <v>7232</v>
      </c>
      <c r="I1636" s="466">
        <v>700</v>
      </c>
      <c r="J1636" s="471">
        <v>0.99</v>
      </c>
      <c r="K1636" s="469">
        <v>1</v>
      </c>
      <c r="L1636" s="384">
        <v>7</v>
      </c>
      <c r="M1636" s="385" t="s">
        <v>7006</v>
      </c>
      <c r="N1636" s="382" t="s">
        <v>9798</v>
      </c>
      <c r="O1636" s="386">
        <v>700</v>
      </c>
      <c r="P1636" s="387"/>
      <c r="Q1636" s="387"/>
      <c r="R1636" s="387"/>
      <c r="S1636" s="387"/>
      <c r="T1636" s="387"/>
      <c r="U1636" s="387"/>
      <c r="V1636" s="387"/>
      <c r="W1636" s="387"/>
      <c r="X1636" s="387"/>
      <c r="Y1636" s="387"/>
      <c r="Z1636" s="387"/>
      <c r="AA1636" s="387"/>
      <c r="AB1636" s="387"/>
      <c r="AC1636" s="387"/>
      <c r="AD1636" s="387"/>
    </row>
    <row r="1637" spans="1:30" ht="16.2" thickBot="1" x14ac:dyDescent="0.35">
      <c r="A1637" s="351" t="s">
        <v>1554</v>
      </c>
      <c r="B1637" s="365" t="s">
        <v>6097</v>
      </c>
      <c r="C1637" s="365" t="s">
        <v>6887</v>
      </c>
      <c r="D1637" s="366" t="s">
        <v>6126</v>
      </c>
      <c r="E1637" s="394" t="s">
        <v>4139</v>
      </c>
      <c r="F1637" s="394" t="s">
        <v>7230</v>
      </c>
      <c r="G1637" s="394" t="s">
        <v>7233</v>
      </c>
      <c r="H1637" s="394" t="s">
        <v>7232</v>
      </c>
      <c r="I1637" s="466">
        <v>700</v>
      </c>
      <c r="J1637" s="471">
        <v>0.99</v>
      </c>
      <c r="K1637" s="469">
        <v>1</v>
      </c>
      <c r="L1637" s="384">
        <v>7</v>
      </c>
      <c r="M1637" s="385" t="s">
        <v>1553</v>
      </c>
      <c r="N1637" s="382" t="s">
        <v>9798</v>
      </c>
      <c r="O1637" s="386">
        <v>700</v>
      </c>
      <c r="P1637" s="387"/>
      <c r="Q1637" s="387"/>
      <c r="R1637" s="387"/>
      <c r="S1637" s="387"/>
      <c r="T1637" s="387"/>
      <c r="U1637" s="387"/>
      <c r="V1637" s="387"/>
      <c r="W1637" s="387"/>
      <c r="X1637" s="387"/>
      <c r="Y1637" s="387"/>
      <c r="Z1637" s="387"/>
      <c r="AA1637" s="387"/>
      <c r="AB1637" s="387"/>
      <c r="AC1637" s="387"/>
      <c r="AD1637" s="387"/>
    </row>
    <row r="1638" spans="1:30" ht="16.2" thickBot="1" x14ac:dyDescent="0.35">
      <c r="A1638" s="351" t="s">
        <v>1554</v>
      </c>
      <c r="B1638" s="365" t="s">
        <v>6097</v>
      </c>
      <c r="C1638" s="365" t="s">
        <v>6887</v>
      </c>
      <c r="D1638" s="366" t="s">
        <v>6126</v>
      </c>
      <c r="E1638" s="394" t="s">
        <v>4139</v>
      </c>
      <c r="F1638" s="394" t="s">
        <v>7230</v>
      </c>
      <c r="G1638" s="394" t="s">
        <v>7234</v>
      </c>
      <c r="H1638" s="394" t="s">
        <v>7232</v>
      </c>
      <c r="I1638" s="466">
        <v>700</v>
      </c>
      <c r="J1638" s="471">
        <v>0.99</v>
      </c>
      <c r="K1638" s="469">
        <v>1</v>
      </c>
      <c r="L1638" s="384">
        <v>7</v>
      </c>
      <c r="M1638" s="385" t="s">
        <v>1553</v>
      </c>
      <c r="N1638" s="382" t="s">
        <v>9798</v>
      </c>
      <c r="O1638" s="386">
        <v>700</v>
      </c>
      <c r="P1638" s="387"/>
      <c r="Q1638" s="387"/>
      <c r="R1638" s="387"/>
      <c r="S1638" s="387"/>
      <c r="T1638" s="387"/>
      <c r="U1638" s="387"/>
      <c r="V1638" s="387"/>
      <c r="W1638" s="387"/>
      <c r="X1638" s="387"/>
      <c r="Y1638" s="387"/>
      <c r="Z1638" s="387"/>
      <c r="AA1638" s="387"/>
      <c r="AB1638" s="387"/>
      <c r="AC1638" s="387"/>
      <c r="AD1638" s="387"/>
    </row>
    <row r="1639" spans="1:30" ht="16.2" thickBot="1" x14ac:dyDescent="0.35">
      <c r="A1639" s="351" t="s">
        <v>2856</v>
      </c>
      <c r="B1639" s="365" t="s">
        <v>6097</v>
      </c>
      <c r="C1639" s="365" t="s">
        <v>6887</v>
      </c>
      <c r="D1639" s="366" t="s">
        <v>6126</v>
      </c>
      <c r="E1639" s="394" t="s">
        <v>4139</v>
      </c>
      <c r="F1639" s="394" t="s">
        <v>7230</v>
      </c>
      <c r="G1639" s="394" t="s">
        <v>7233</v>
      </c>
      <c r="H1639" s="394" t="s">
        <v>7232</v>
      </c>
      <c r="I1639" s="467">
        <v>1</v>
      </c>
      <c r="J1639" s="471">
        <v>0.75</v>
      </c>
      <c r="K1639" s="469">
        <v>1</v>
      </c>
      <c r="L1639" s="384">
        <v>7</v>
      </c>
      <c r="M1639" s="385" t="s">
        <v>2855</v>
      </c>
      <c r="N1639" s="382" t="s">
        <v>9806</v>
      </c>
      <c r="O1639" s="383">
        <v>1</v>
      </c>
      <c r="P1639" s="387"/>
      <c r="Q1639" s="387"/>
      <c r="R1639" s="387"/>
      <c r="S1639" s="387"/>
      <c r="T1639" s="387"/>
      <c r="U1639" s="387"/>
      <c r="V1639" s="387"/>
      <c r="W1639" s="387"/>
      <c r="X1639" s="387"/>
      <c r="Y1639" s="387"/>
      <c r="Z1639" s="387"/>
      <c r="AA1639" s="387"/>
      <c r="AB1639" s="387"/>
      <c r="AC1639" s="387"/>
      <c r="AD1639" s="387"/>
    </row>
    <row r="1640" spans="1:30" ht="16.2" thickBot="1" x14ac:dyDescent="0.35">
      <c r="A1640" s="351" t="s">
        <v>2856</v>
      </c>
      <c r="B1640" s="365" t="s">
        <v>6097</v>
      </c>
      <c r="C1640" s="365" t="s">
        <v>6887</v>
      </c>
      <c r="D1640" s="366" t="s">
        <v>6126</v>
      </c>
      <c r="E1640" s="394" t="s">
        <v>4139</v>
      </c>
      <c r="F1640" s="394" t="s">
        <v>7230</v>
      </c>
      <c r="G1640" s="394" t="s">
        <v>7234</v>
      </c>
      <c r="H1640" s="394" t="s">
        <v>7232</v>
      </c>
      <c r="I1640" s="467">
        <v>1</v>
      </c>
      <c r="J1640" s="471">
        <v>0.75</v>
      </c>
      <c r="K1640" s="469">
        <v>1</v>
      </c>
      <c r="L1640" s="384">
        <v>7</v>
      </c>
      <c r="M1640" s="385" t="s">
        <v>2855</v>
      </c>
      <c r="N1640" s="382" t="s">
        <v>9806</v>
      </c>
      <c r="O1640" s="383">
        <v>1</v>
      </c>
      <c r="P1640" s="387"/>
      <c r="Q1640" s="387"/>
      <c r="R1640" s="387"/>
      <c r="S1640" s="387"/>
      <c r="T1640" s="387"/>
      <c r="U1640" s="387"/>
      <c r="V1640" s="387"/>
      <c r="W1640" s="387"/>
      <c r="X1640" s="387"/>
      <c r="Y1640" s="387"/>
      <c r="Z1640" s="387"/>
      <c r="AA1640" s="387"/>
      <c r="AB1640" s="387"/>
      <c r="AC1640" s="387"/>
      <c r="AD1640" s="387"/>
    </row>
    <row r="1641" spans="1:30" ht="16.2" thickBot="1" x14ac:dyDescent="0.35">
      <c r="A1641" s="351" t="s">
        <v>5732</v>
      </c>
      <c r="B1641" s="404" t="s">
        <v>6083</v>
      </c>
      <c r="C1641" s="365" t="s">
        <v>6887</v>
      </c>
      <c r="D1641" s="366" t="s">
        <v>6126</v>
      </c>
      <c r="E1641" s="394" t="s">
        <v>4139</v>
      </c>
      <c r="F1641" s="394" t="s">
        <v>7230</v>
      </c>
      <c r="G1641" s="394" t="s">
        <v>7233</v>
      </c>
      <c r="H1641" s="394" t="s">
        <v>7232</v>
      </c>
      <c r="I1641" s="466">
        <v>500</v>
      </c>
      <c r="J1641" s="471">
        <v>0.75</v>
      </c>
      <c r="K1641" s="469">
        <v>1</v>
      </c>
      <c r="L1641" s="384">
        <v>7</v>
      </c>
      <c r="M1641" s="385" t="s">
        <v>5731</v>
      </c>
      <c r="N1641" s="382" t="s">
        <v>9800</v>
      </c>
      <c r="O1641" s="386">
        <v>500</v>
      </c>
      <c r="P1641" s="387"/>
      <c r="Q1641" s="387"/>
      <c r="R1641" s="387"/>
      <c r="S1641" s="387"/>
      <c r="T1641" s="387"/>
      <c r="U1641" s="387"/>
      <c r="V1641" s="387"/>
      <c r="W1641" s="387"/>
      <c r="X1641" s="387"/>
      <c r="Y1641" s="387"/>
      <c r="Z1641" s="387"/>
      <c r="AA1641" s="387"/>
      <c r="AB1641" s="387"/>
      <c r="AC1641" s="387"/>
      <c r="AD1641" s="387"/>
    </row>
    <row r="1642" spans="1:30" ht="16.2" thickBot="1" x14ac:dyDescent="0.35">
      <c r="A1642" s="351" t="s">
        <v>6906</v>
      </c>
      <c r="B1642" s="425" t="s">
        <v>6970</v>
      </c>
      <c r="C1642" s="365" t="s">
        <v>6887</v>
      </c>
      <c r="D1642" s="366" t="s">
        <v>6126</v>
      </c>
      <c r="E1642" s="394" t="s">
        <v>4139</v>
      </c>
      <c r="F1642" s="394" t="s">
        <v>7230</v>
      </c>
      <c r="G1642" s="394" t="s">
        <v>7233</v>
      </c>
      <c r="H1642" s="394" t="s">
        <v>7232</v>
      </c>
      <c r="I1642" s="466">
        <v>300</v>
      </c>
      <c r="J1642" s="471">
        <v>0.49</v>
      </c>
      <c r="K1642" s="469">
        <v>1</v>
      </c>
      <c r="L1642" s="384">
        <v>7</v>
      </c>
      <c r="M1642" s="385" t="s">
        <v>7007</v>
      </c>
      <c r="N1642" s="382" t="s">
        <v>9783</v>
      </c>
      <c r="O1642" s="386">
        <v>300</v>
      </c>
      <c r="P1642" s="387"/>
      <c r="Q1642" s="387"/>
      <c r="R1642" s="387"/>
      <c r="S1642" s="387"/>
      <c r="T1642" s="387"/>
      <c r="U1642" s="387"/>
      <c r="V1642" s="387"/>
      <c r="W1642" s="387"/>
      <c r="X1642" s="387"/>
      <c r="Y1642" s="387"/>
      <c r="Z1642" s="387"/>
      <c r="AA1642" s="387"/>
      <c r="AB1642" s="387"/>
      <c r="AC1642" s="387"/>
      <c r="AD1642" s="387"/>
    </row>
    <row r="1643" spans="1:30" ht="16.2" thickBot="1" x14ac:dyDescent="0.35">
      <c r="A1643" s="351" t="s">
        <v>1737</v>
      </c>
      <c r="B1643" s="393" t="s">
        <v>6067</v>
      </c>
      <c r="C1643" s="365" t="s">
        <v>6887</v>
      </c>
      <c r="D1643" s="366" t="s">
        <v>6126</v>
      </c>
      <c r="E1643" s="394" t="s">
        <v>4139</v>
      </c>
      <c r="F1643" s="394" t="s">
        <v>7230</v>
      </c>
      <c r="G1643" s="394" t="s">
        <v>7234</v>
      </c>
      <c r="H1643" s="394" t="s">
        <v>7232</v>
      </c>
      <c r="I1643" s="466">
        <v>700</v>
      </c>
      <c r="J1643" s="471">
        <v>0.99</v>
      </c>
      <c r="K1643" s="469">
        <v>1</v>
      </c>
      <c r="L1643" s="384">
        <v>8</v>
      </c>
      <c r="M1643" s="385" t="s">
        <v>1736</v>
      </c>
      <c r="N1643" s="382" t="s">
        <v>9798</v>
      </c>
      <c r="O1643" s="386">
        <v>700</v>
      </c>
      <c r="P1643" s="387"/>
      <c r="Q1643" s="387"/>
      <c r="R1643" s="387"/>
      <c r="S1643" s="387"/>
      <c r="T1643" s="387"/>
      <c r="U1643" s="387"/>
      <c r="V1643" s="387"/>
      <c r="W1643" s="387"/>
      <c r="X1643" s="387"/>
      <c r="Y1643" s="387"/>
      <c r="Z1643" s="387"/>
      <c r="AA1643" s="387"/>
      <c r="AB1643" s="387"/>
      <c r="AC1643" s="387"/>
      <c r="AD1643" s="387"/>
    </row>
    <row r="1644" spans="1:30" ht="16.2" thickBot="1" x14ac:dyDescent="0.35">
      <c r="A1644" s="351" t="s">
        <v>6907</v>
      </c>
      <c r="B1644" s="419" t="s">
        <v>6075</v>
      </c>
      <c r="C1644" s="365" t="s">
        <v>6887</v>
      </c>
      <c r="D1644" s="366" t="s">
        <v>6126</v>
      </c>
      <c r="E1644" s="394" t="s">
        <v>4139</v>
      </c>
      <c r="F1644" s="394" t="s">
        <v>7230</v>
      </c>
      <c r="G1644" s="394" t="s">
        <v>7233</v>
      </c>
      <c r="H1644" s="394" t="s">
        <v>7232</v>
      </c>
      <c r="I1644" s="466">
        <v>300</v>
      </c>
      <c r="J1644" s="471">
        <v>0.49</v>
      </c>
      <c r="K1644" s="469">
        <v>1</v>
      </c>
      <c r="L1644" s="384" t="s">
        <v>1775</v>
      </c>
      <c r="M1644" s="385" t="s">
        <v>7008</v>
      </c>
      <c r="N1644" s="382" t="s">
        <v>9783</v>
      </c>
      <c r="O1644" s="386">
        <v>300</v>
      </c>
      <c r="P1644" s="387"/>
      <c r="Q1644" s="387"/>
      <c r="R1644" s="387"/>
      <c r="S1644" s="387"/>
      <c r="T1644" s="387"/>
      <c r="U1644" s="387"/>
      <c r="V1644" s="387"/>
      <c r="W1644" s="387"/>
      <c r="X1644" s="387"/>
      <c r="Y1644" s="387"/>
      <c r="Z1644" s="387"/>
      <c r="AA1644" s="387"/>
      <c r="AB1644" s="387"/>
      <c r="AC1644" s="387"/>
      <c r="AD1644" s="387"/>
    </row>
    <row r="1645" spans="1:30" ht="16.2" thickBot="1" x14ac:dyDescent="0.35">
      <c r="A1645" s="351" t="s">
        <v>642</v>
      </c>
      <c r="B1645" s="396" t="s">
        <v>6058</v>
      </c>
      <c r="C1645" s="365" t="s">
        <v>6882</v>
      </c>
      <c r="D1645" s="366" t="s">
        <v>6126</v>
      </c>
      <c r="E1645" s="394" t="s">
        <v>4139</v>
      </c>
      <c r="F1645" s="394" t="s">
        <v>7230</v>
      </c>
      <c r="G1645" s="394" t="s">
        <v>7233</v>
      </c>
      <c r="H1645" s="394" t="s">
        <v>7232</v>
      </c>
      <c r="I1645" s="466">
        <v>300</v>
      </c>
      <c r="J1645" s="471">
        <v>0.49</v>
      </c>
      <c r="K1645" s="469">
        <v>1</v>
      </c>
      <c r="L1645" s="384">
        <v>3</v>
      </c>
      <c r="M1645" s="385" t="s">
        <v>641</v>
      </c>
      <c r="N1645" s="382" t="s">
        <v>9783</v>
      </c>
      <c r="O1645" s="386">
        <v>300</v>
      </c>
      <c r="P1645" s="387"/>
      <c r="Q1645" s="387"/>
      <c r="R1645" s="387"/>
      <c r="S1645" s="387"/>
      <c r="T1645" s="387"/>
      <c r="U1645" s="387"/>
      <c r="V1645" s="387"/>
      <c r="W1645" s="387"/>
      <c r="X1645" s="387"/>
      <c r="Y1645" s="387"/>
      <c r="Z1645" s="387"/>
      <c r="AA1645" s="387"/>
      <c r="AB1645" s="387"/>
      <c r="AC1645" s="387"/>
      <c r="AD1645" s="387"/>
    </row>
    <row r="1646" spans="1:30" ht="16.2" thickBot="1" x14ac:dyDescent="0.35">
      <c r="A1646" s="351" t="s">
        <v>642</v>
      </c>
      <c r="B1646" s="396" t="s">
        <v>6058</v>
      </c>
      <c r="C1646" s="365" t="s">
        <v>6882</v>
      </c>
      <c r="D1646" s="366" t="s">
        <v>6126</v>
      </c>
      <c r="E1646" s="394" t="s">
        <v>4139</v>
      </c>
      <c r="F1646" s="394" t="s">
        <v>7230</v>
      </c>
      <c r="G1646" s="394" t="s">
        <v>7234</v>
      </c>
      <c r="H1646" s="394" t="s">
        <v>7232</v>
      </c>
      <c r="I1646" s="466">
        <v>300</v>
      </c>
      <c r="J1646" s="471">
        <v>0.49</v>
      </c>
      <c r="K1646" s="469">
        <v>2</v>
      </c>
      <c r="L1646" s="384">
        <v>3</v>
      </c>
      <c r="M1646" s="385" t="s">
        <v>641</v>
      </c>
      <c r="N1646" s="382" t="s">
        <v>9790</v>
      </c>
      <c r="O1646" s="386">
        <v>600</v>
      </c>
      <c r="P1646" s="387"/>
      <c r="Q1646" s="387"/>
      <c r="R1646" s="387"/>
      <c r="S1646" s="387"/>
      <c r="T1646" s="387"/>
      <c r="U1646" s="387"/>
      <c r="V1646" s="387"/>
      <c r="W1646" s="387"/>
      <c r="X1646" s="387"/>
      <c r="Y1646" s="387"/>
      <c r="Z1646" s="387"/>
      <c r="AA1646" s="387"/>
      <c r="AB1646" s="387"/>
      <c r="AC1646" s="387"/>
      <c r="AD1646" s="387"/>
    </row>
    <row r="1647" spans="1:30" ht="16.2" thickBot="1" x14ac:dyDescent="0.35">
      <c r="A1647" s="351" t="s">
        <v>5464</v>
      </c>
      <c r="B1647" s="417" t="s">
        <v>6059</v>
      </c>
      <c r="C1647" s="365" t="s">
        <v>6882</v>
      </c>
      <c r="D1647" s="366" t="s">
        <v>6126</v>
      </c>
      <c r="E1647" s="394" t="s">
        <v>4139</v>
      </c>
      <c r="F1647" s="394" t="s">
        <v>7230</v>
      </c>
      <c r="G1647" s="394" t="s">
        <v>7233</v>
      </c>
      <c r="H1647" s="394" t="s">
        <v>7232</v>
      </c>
      <c r="I1647" s="466">
        <v>300</v>
      </c>
      <c r="J1647" s="471">
        <v>0.49</v>
      </c>
      <c r="K1647" s="469">
        <v>2</v>
      </c>
      <c r="L1647" s="384">
        <v>3</v>
      </c>
      <c r="M1647" s="385" t="s">
        <v>5463</v>
      </c>
      <c r="N1647" s="382" t="s">
        <v>9790</v>
      </c>
      <c r="O1647" s="386">
        <v>600</v>
      </c>
      <c r="P1647" s="387"/>
      <c r="Q1647" s="387"/>
      <c r="R1647" s="387"/>
      <c r="S1647" s="387"/>
      <c r="T1647" s="387"/>
      <c r="U1647" s="387"/>
      <c r="V1647" s="387"/>
      <c r="W1647" s="387"/>
      <c r="X1647" s="387"/>
      <c r="Y1647" s="387"/>
      <c r="Z1647" s="387"/>
      <c r="AA1647" s="387"/>
      <c r="AB1647" s="387"/>
      <c r="AC1647" s="387"/>
      <c r="AD1647" s="387"/>
    </row>
    <row r="1648" spans="1:30" ht="16.2" thickBot="1" x14ac:dyDescent="0.35">
      <c r="A1648" s="351" t="s">
        <v>9682</v>
      </c>
      <c r="B1648" s="408" t="s">
        <v>9566</v>
      </c>
      <c r="C1648" s="365" t="s">
        <v>6882</v>
      </c>
      <c r="D1648" s="366" t="s">
        <v>6126</v>
      </c>
      <c r="E1648" s="394" t="s">
        <v>4139</v>
      </c>
      <c r="F1648" s="394" t="s">
        <v>9544</v>
      </c>
      <c r="G1648" s="394" t="s">
        <v>7233</v>
      </c>
      <c r="H1648" s="394" t="s">
        <v>7232</v>
      </c>
      <c r="I1648" s="466">
        <v>300</v>
      </c>
      <c r="J1648" s="471">
        <v>0.49</v>
      </c>
      <c r="K1648" s="469">
        <v>1</v>
      </c>
      <c r="L1648" s="384">
        <v>3</v>
      </c>
      <c r="M1648" s="385" t="s">
        <v>9683</v>
      </c>
      <c r="N1648" s="382" t="s">
        <v>9783</v>
      </c>
      <c r="O1648" s="386">
        <v>300</v>
      </c>
      <c r="P1648" s="387"/>
      <c r="Q1648" s="387"/>
      <c r="R1648" s="387"/>
      <c r="S1648" s="387"/>
      <c r="T1648" s="387"/>
      <c r="U1648" s="387"/>
      <c r="V1648" s="387"/>
      <c r="W1648" s="387"/>
      <c r="X1648" s="387"/>
      <c r="Y1648" s="387"/>
      <c r="Z1648" s="387"/>
      <c r="AA1648" s="387"/>
      <c r="AB1648" s="387"/>
      <c r="AC1648" s="387"/>
      <c r="AD1648" s="387"/>
    </row>
    <row r="1649" spans="1:30" ht="16.2" thickBot="1" x14ac:dyDescent="0.35">
      <c r="A1649" s="351" t="s">
        <v>7151</v>
      </c>
      <c r="B1649" s="425" t="s">
        <v>6974</v>
      </c>
      <c r="C1649" s="365" t="s">
        <v>6882</v>
      </c>
      <c r="D1649" s="345" t="s">
        <v>6128</v>
      </c>
      <c r="E1649" s="394" t="s">
        <v>4139</v>
      </c>
      <c r="F1649" s="394" t="s">
        <v>7230</v>
      </c>
      <c r="G1649" s="394" t="s">
        <v>7233</v>
      </c>
      <c r="H1649" s="394" t="s">
        <v>7232</v>
      </c>
      <c r="I1649" s="466">
        <v>700</v>
      </c>
      <c r="J1649" s="471">
        <v>0.99</v>
      </c>
      <c r="K1649" s="469">
        <v>1</v>
      </c>
      <c r="L1649" s="384">
        <v>4</v>
      </c>
      <c r="M1649" s="385" t="s">
        <v>7186</v>
      </c>
      <c r="N1649" s="382" t="s">
        <v>9798</v>
      </c>
      <c r="O1649" s="386">
        <v>700</v>
      </c>
      <c r="P1649" s="387"/>
      <c r="Q1649" s="387"/>
      <c r="R1649" s="387"/>
      <c r="S1649" s="387"/>
      <c r="T1649" s="387"/>
      <c r="U1649" s="387"/>
      <c r="V1649" s="387"/>
      <c r="W1649" s="387"/>
      <c r="X1649" s="387"/>
      <c r="Y1649" s="387"/>
      <c r="Z1649" s="387"/>
      <c r="AA1649" s="387"/>
      <c r="AB1649" s="387"/>
      <c r="AC1649" s="387"/>
      <c r="AD1649" s="387"/>
    </row>
    <row r="1650" spans="1:30" ht="16.2" thickBot="1" x14ac:dyDescent="0.35">
      <c r="A1650" s="351" t="s">
        <v>4294</v>
      </c>
      <c r="B1650" s="400" t="s">
        <v>6093</v>
      </c>
      <c r="C1650" s="365" t="s">
        <v>6882</v>
      </c>
      <c r="D1650" s="366" t="s">
        <v>6126</v>
      </c>
      <c r="E1650" s="394" t="s">
        <v>4139</v>
      </c>
      <c r="F1650" s="394" t="s">
        <v>7230</v>
      </c>
      <c r="G1650" s="394" t="s">
        <v>7233</v>
      </c>
      <c r="H1650" s="394" t="s">
        <v>7232</v>
      </c>
      <c r="I1650" s="466">
        <v>300</v>
      </c>
      <c r="J1650" s="471">
        <v>0.49</v>
      </c>
      <c r="K1650" s="469">
        <v>1</v>
      </c>
      <c r="L1650" s="384">
        <v>6</v>
      </c>
      <c r="M1650" s="385" t="s">
        <v>4295</v>
      </c>
      <c r="N1650" s="382" t="s">
        <v>9783</v>
      </c>
      <c r="O1650" s="386">
        <v>300</v>
      </c>
      <c r="P1650" s="387"/>
      <c r="Q1650" s="387"/>
      <c r="R1650" s="387"/>
      <c r="S1650" s="387"/>
      <c r="T1650" s="387"/>
      <c r="U1650" s="387"/>
      <c r="V1650" s="387"/>
      <c r="W1650" s="387"/>
      <c r="X1650" s="387"/>
      <c r="Y1650" s="387"/>
      <c r="Z1650" s="387"/>
      <c r="AA1650" s="387"/>
      <c r="AB1650" s="387"/>
      <c r="AC1650" s="387"/>
      <c r="AD1650" s="387"/>
    </row>
    <row r="1651" spans="1:30" ht="16.2" thickBot="1" x14ac:dyDescent="0.35">
      <c r="A1651" s="351" t="s">
        <v>4735</v>
      </c>
      <c r="B1651" s="415" t="s">
        <v>6886</v>
      </c>
      <c r="C1651" s="365" t="s">
        <v>6882</v>
      </c>
      <c r="D1651" s="366" t="s">
        <v>6126</v>
      </c>
      <c r="E1651" s="394" t="s">
        <v>4139</v>
      </c>
      <c r="F1651" s="394" t="s">
        <v>7230</v>
      </c>
      <c r="G1651" s="394" t="s">
        <v>7233</v>
      </c>
      <c r="H1651" s="394" t="s">
        <v>7232</v>
      </c>
      <c r="I1651" s="466">
        <v>300</v>
      </c>
      <c r="J1651" s="471">
        <v>0.49</v>
      </c>
      <c r="K1651" s="469">
        <v>1</v>
      </c>
      <c r="L1651" s="384">
        <v>7</v>
      </c>
      <c r="M1651" s="385" t="s">
        <v>4734</v>
      </c>
      <c r="N1651" s="382" t="s">
        <v>9783</v>
      </c>
      <c r="O1651" s="386">
        <v>300</v>
      </c>
      <c r="P1651" s="387"/>
      <c r="Q1651" s="387"/>
      <c r="R1651" s="387"/>
      <c r="S1651" s="387"/>
      <c r="T1651" s="387"/>
      <c r="U1651" s="387"/>
      <c r="V1651" s="387"/>
      <c r="W1651" s="387"/>
      <c r="X1651" s="387"/>
      <c r="Y1651" s="387"/>
      <c r="Z1651" s="387"/>
      <c r="AA1651" s="387"/>
      <c r="AB1651" s="387"/>
      <c r="AC1651" s="387"/>
      <c r="AD1651" s="387"/>
    </row>
    <row r="1652" spans="1:30" ht="16.2" thickBot="1" x14ac:dyDescent="0.35">
      <c r="A1652" s="351" t="s">
        <v>4735</v>
      </c>
      <c r="B1652" s="415" t="s">
        <v>6886</v>
      </c>
      <c r="C1652" s="365" t="s">
        <v>6882</v>
      </c>
      <c r="D1652" s="366" t="s">
        <v>6126</v>
      </c>
      <c r="E1652" s="394" t="s">
        <v>4139</v>
      </c>
      <c r="F1652" s="394" t="s">
        <v>7235</v>
      </c>
      <c r="G1652" s="394" t="s">
        <v>7233</v>
      </c>
      <c r="H1652" s="394" t="s">
        <v>7232</v>
      </c>
      <c r="I1652" s="466">
        <v>300</v>
      </c>
      <c r="J1652" s="471">
        <v>0.49</v>
      </c>
      <c r="K1652" s="469">
        <v>1</v>
      </c>
      <c r="L1652" s="384">
        <v>7</v>
      </c>
      <c r="M1652" s="385" t="s">
        <v>7187</v>
      </c>
      <c r="N1652" s="382" t="s">
        <v>9783</v>
      </c>
      <c r="O1652" s="386">
        <v>300</v>
      </c>
      <c r="P1652" s="387"/>
      <c r="Q1652" s="387"/>
      <c r="R1652" s="387"/>
      <c r="S1652" s="387"/>
      <c r="T1652" s="387"/>
      <c r="U1652" s="387"/>
      <c r="V1652" s="387"/>
      <c r="W1652" s="387"/>
      <c r="X1652" s="387"/>
      <c r="Y1652" s="387"/>
      <c r="Z1652" s="387"/>
      <c r="AA1652" s="387"/>
      <c r="AB1652" s="387"/>
      <c r="AC1652" s="387"/>
      <c r="AD1652" s="387"/>
    </row>
    <row r="1653" spans="1:30" ht="16.2" thickBot="1" x14ac:dyDescent="0.35">
      <c r="A1653" s="351" t="s">
        <v>627</v>
      </c>
      <c r="B1653" s="414" t="s">
        <v>1119</v>
      </c>
      <c r="C1653" s="365" t="s">
        <v>6138</v>
      </c>
      <c r="D1653" s="366" t="s">
        <v>6126</v>
      </c>
      <c r="E1653" s="394" t="s">
        <v>4139</v>
      </c>
      <c r="F1653" s="394" t="s">
        <v>7230</v>
      </c>
      <c r="G1653" s="394" t="s">
        <v>7234</v>
      </c>
      <c r="H1653" s="394" t="s">
        <v>7232</v>
      </c>
      <c r="I1653" s="466">
        <v>300</v>
      </c>
      <c r="J1653" s="471">
        <v>0.49</v>
      </c>
      <c r="K1653" s="469">
        <v>1</v>
      </c>
      <c r="L1653" s="384">
        <v>2</v>
      </c>
      <c r="M1653" s="385" t="s">
        <v>628</v>
      </c>
      <c r="N1653" s="382" t="s">
        <v>9783</v>
      </c>
      <c r="O1653" s="386">
        <v>300</v>
      </c>
      <c r="P1653" s="387"/>
      <c r="Q1653" s="387"/>
      <c r="R1653" s="387"/>
      <c r="S1653" s="387"/>
      <c r="T1653" s="387"/>
      <c r="U1653" s="387"/>
      <c r="V1653" s="387"/>
      <c r="W1653" s="387"/>
      <c r="X1653" s="387"/>
      <c r="Y1653" s="387"/>
      <c r="Z1653" s="387"/>
      <c r="AA1653" s="387"/>
      <c r="AB1653" s="387"/>
      <c r="AC1653" s="387"/>
      <c r="AD1653" s="387"/>
    </row>
    <row r="1654" spans="1:30" ht="16.2" thickBot="1" x14ac:dyDescent="0.35">
      <c r="A1654" s="351" t="s">
        <v>4296</v>
      </c>
      <c r="B1654" s="401" t="s">
        <v>5944</v>
      </c>
      <c r="C1654" s="365" t="s">
        <v>6138</v>
      </c>
      <c r="D1654" s="366" t="s">
        <v>6126</v>
      </c>
      <c r="E1654" s="394" t="s">
        <v>4139</v>
      </c>
      <c r="F1654" s="394" t="s">
        <v>7230</v>
      </c>
      <c r="G1654" s="394" t="s">
        <v>7233</v>
      </c>
      <c r="H1654" s="394" t="s">
        <v>7232</v>
      </c>
      <c r="I1654" s="466">
        <v>300</v>
      </c>
      <c r="J1654" s="471">
        <v>0.49</v>
      </c>
      <c r="K1654" s="469">
        <v>1</v>
      </c>
      <c r="L1654" s="384">
        <v>2</v>
      </c>
      <c r="M1654" s="385" t="s">
        <v>4297</v>
      </c>
      <c r="N1654" s="382" t="s">
        <v>9783</v>
      </c>
      <c r="O1654" s="386">
        <v>300</v>
      </c>
      <c r="P1654" s="387"/>
      <c r="Q1654" s="387"/>
      <c r="R1654" s="387"/>
      <c r="S1654" s="387"/>
      <c r="T1654" s="387"/>
      <c r="U1654" s="387"/>
      <c r="V1654" s="387"/>
      <c r="W1654" s="387"/>
      <c r="X1654" s="387"/>
      <c r="Y1654" s="387"/>
      <c r="Z1654" s="387"/>
      <c r="AA1654" s="387"/>
      <c r="AB1654" s="387"/>
      <c r="AC1654" s="387"/>
      <c r="AD1654" s="387"/>
    </row>
    <row r="1655" spans="1:30" ht="16.2" thickBot="1" x14ac:dyDescent="0.35">
      <c r="A1655" s="351" t="s">
        <v>4298</v>
      </c>
      <c r="B1655" s="403" t="s">
        <v>6877</v>
      </c>
      <c r="C1655" s="365" t="s">
        <v>6138</v>
      </c>
      <c r="D1655" s="366" t="s">
        <v>6126</v>
      </c>
      <c r="E1655" s="394" t="s">
        <v>4139</v>
      </c>
      <c r="F1655" s="394" t="s">
        <v>7230</v>
      </c>
      <c r="G1655" s="394" t="s">
        <v>7234</v>
      </c>
      <c r="H1655" s="394" t="s">
        <v>7232</v>
      </c>
      <c r="I1655" s="466">
        <v>300</v>
      </c>
      <c r="J1655" s="471">
        <v>0.49</v>
      </c>
      <c r="K1655" s="469">
        <v>2</v>
      </c>
      <c r="L1655" s="384">
        <v>2</v>
      </c>
      <c r="M1655" s="385" t="s">
        <v>4299</v>
      </c>
      <c r="N1655" s="382" t="s">
        <v>9790</v>
      </c>
      <c r="O1655" s="386">
        <v>600</v>
      </c>
      <c r="P1655" s="387"/>
      <c r="Q1655" s="387"/>
      <c r="R1655" s="387"/>
      <c r="S1655" s="387"/>
      <c r="T1655" s="387"/>
      <c r="U1655" s="387"/>
      <c r="V1655" s="387"/>
      <c r="W1655" s="387"/>
      <c r="X1655" s="387"/>
      <c r="Y1655" s="387"/>
      <c r="Z1655" s="387"/>
      <c r="AA1655" s="387"/>
      <c r="AB1655" s="387"/>
      <c r="AC1655" s="387"/>
      <c r="AD1655" s="387"/>
    </row>
    <row r="1656" spans="1:30" ht="16.2" thickBot="1" x14ac:dyDescent="0.35">
      <c r="A1656" s="351" t="s">
        <v>6908</v>
      </c>
      <c r="B1656" s="425" t="s">
        <v>6970</v>
      </c>
      <c r="C1656" s="365" t="s">
        <v>6138</v>
      </c>
      <c r="D1656" s="366" t="s">
        <v>6126</v>
      </c>
      <c r="E1656" s="394" t="s">
        <v>4139</v>
      </c>
      <c r="F1656" s="394" t="s">
        <v>7235</v>
      </c>
      <c r="G1656" s="394" t="s">
        <v>7234</v>
      </c>
      <c r="H1656" s="394" t="s">
        <v>7232</v>
      </c>
      <c r="I1656" s="466">
        <v>300</v>
      </c>
      <c r="J1656" s="471">
        <v>0.49</v>
      </c>
      <c r="K1656" s="469">
        <v>1</v>
      </c>
      <c r="L1656" s="384">
        <v>2</v>
      </c>
      <c r="M1656" s="385" t="s">
        <v>7010</v>
      </c>
      <c r="N1656" s="382" t="s">
        <v>9783</v>
      </c>
      <c r="O1656" s="386">
        <v>300</v>
      </c>
      <c r="P1656" s="387"/>
      <c r="Q1656" s="387"/>
      <c r="R1656" s="387"/>
      <c r="S1656" s="387"/>
      <c r="T1656" s="387"/>
      <c r="U1656" s="387"/>
      <c r="V1656" s="387"/>
      <c r="W1656" s="387"/>
      <c r="X1656" s="387"/>
      <c r="Y1656" s="387"/>
      <c r="Z1656" s="387"/>
      <c r="AA1656" s="387"/>
      <c r="AB1656" s="387"/>
      <c r="AC1656" s="387"/>
      <c r="AD1656" s="387"/>
    </row>
    <row r="1657" spans="1:30" ht="16.2" thickBot="1" x14ac:dyDescent="0.35">
      <c r="A1657" s="351" t="s">
        <v>3378</v>
      </c>
      <c r="B1657" s="428" t="s">
        <v>6891</v>
      </c>
      <c r="C1657" s="365" t="s">
        <v>6138</v>
      </c>
      <c r="D1657" s="366" t="s">
        <v>6126</v>
      </c>
      <c r="E1657" s="394" t="s">
        <v>4139</v>
      </c>
      <c r="F1657" s="394" t="s">
        <v>7230</v>
      </c>
      <c r="G1657" s="394" t="s">
        <v>7234</v>
      </c>
      <c r="H1657" s="394" t="s">
        <v>7232</v>
      </c>
      <c r="I1657" s="466">
        <v>300</v>
      </c>
      <c r="J1657" s="471">
        <v>0.49</v>
      </c>
      <c r="K1657" s="469">
        <v>1</v>
      </c>
      <c r="L1657" s="384">
        <v>3</v>
      </c>
      <c r="M1657" s="385" t="s">
        <v>3379</v>
      </c>
      <c r="N1657" s="382" t="s">
        <v>9783</v>
      </c>
      <c r="O1657" s="386">
        <v>300</v>
      </c>
      <c r="P1657" s="387"/>
      <c r="Q1657" s="387"/>
      <c r="R1657" s="387"/>
      <c r="S1657" s="387"/>
      <c r="T1657" s="387"/>
      <c r="U1657" s="387"/>
      <c r="V1657" s="387"/>
      <c r="W1657" s="387"/>
      <c r="X1657" s="387"/>
      <c r="Y1657" s="387"/>
      <c r="Z1657" s="387"/>
      <c r="AA1657" s="387"/>
      <c r="AB1657" s="387"/>
      <c r="AC1657" s="387"/>
      <c r="AD1657" s="387"/>
    </row>
    <row r="1658" spans="1:30" ht="16.2" thickBot="1" x14ac:dyDescent="0.35">
      <c r="A1658" s="351" t="s">
        <v>1323</v>
      </c>
      <c r="B1658" s="365" t="s">
        <v>6072</v>
      </c>
      <c r="C1658" s="365" t="s">
        <v>6138</v>
      </c>
      <c r="D1658" s="366" t="s">
        <v>6126</v>
      </c>
      <c r="E1658" s="394" t="s">
        <v>4139</v>
      </c>
      <c r="F1658" s="394" t="s">
        <v>7230</v>
      </c>
      <c r="G1658" s="394" t="s">
        <v>7233</v>
      </c>
      <c r="H1658" s="394" t="s">
        <v>7232</v>
      </c>
      <c r="I1658" s="466">
        <v>700</v>
      </c>
      <c r="J1658" s="471">
        <v>0.99</v>
      </c>
      <c r="K1658" s="469">
        <v>2</v>
      </c>
      <c r="L1658" s="384">
        <v>3</v>
      </c>
      <c r="M1658" s="385" t="s">
        <v>1324</v>
      </c>
      <c r="N1658" s="382" t="s">
        <v>9801</v>
      </c>
      <c r="O1658" s="383">
        <v>1.4</v>
      </c>
      <c r="P1658" s="387"/>
      <c r="Q1658" s="387"/>
      <c r="R1658" s="387"/>
      <c r="S1658" s="387"/>
      <c r="T1658" s="387"/>
      <c r="U1658" s="387"/>
      <c r="V1658" s="387"/>
      <c r="W1658" s="387"/>
      <c r="X1658" s="387"/>
      <c r="Y1658" s="387"/>
      <c r="Z1658" s="387"/>
      <c r="AA1658" s="387"/>
      <c r="AB1658" s="387"/>
      <c r="AC1658" s="387"/>
      <c r="AD1658" s="387"/>
    </row>
    <row r="1659" spans="1:30" ht="16.2" thickBot="1" x14ac:dyDescent="0.35">
      <c r="A1659" s="351" t="s">
        <v>1322</v>
      </c>
      <c r="B1659" s="365" t="s">
        <v>6072</v>
      </c>
      <c r="C1659" s="365" t="s">
        <v>6138</v>
      </c>
      <c r="D1659" s="366" t="s">
        <v>6126</v>
      </c>
      <c r="E1659" s="394" t="s">
        <v>4139</v>
      </c>
      <c r="F1659" s="394" t="s">
        <v>7230</v>
      </c>
      <c r="G1659" s="394" t="s">
        <v>7233</v>
      </c>
      <c r="H1659" s="394" t="s">
        <v>7232</v>
      </c>
      <c r="I1659" s="467">
        <v>1.4</v>
      </c>
      <c r="J1659" s="471">
        <v>1.49</v>
      </c>
      <c r="K1659" s="469">
        <v>2</v>
      </c>
      <c r="L1659" s="384">
        <v>3</v>
      </c>
      <c r="M1659" s="385" t="s">
        <v>1321</v>
      </c>
      <c r="N1659" s="382" t="s">
        <v>9802</v>
      </c>
      <c r="O1659" s="383">
        <v>2.8</v>
      </c>
      <c r="P1659" s="387"/>
      <c r="Q1659" s="387"/>
      <c r="R1659" s="387"/>
      <c r="S1659" s="387"/>
      <c r="T1659" s="387"/>
      <c r="U1659" s="387"/>
      <c r="V1659" s="387"/>
      <c r="W1659" s="387"/>
      <c r="X1659" s="387"/>
      <c r="Y1659" s="387"/>
      <c r="Z1659" s="387"/>
      <c r="AA1659" s="387"/>
      <c r="AB1659" s="387"/>
      <c r="AC1659" s="387"/>
      <c r="AD1659" s="387"/>
    </row>
    <row r="1660" spans="1:30" ht="16.2" thickBot="1" x14ac:dyDescent="0.35">
      <c r="A1660" s="351" t="s">
        <v>644</v>
      </c>
      <c r="B1660" s="396" t="s">
        <v>6058</v>
      </c>
      <c r="C1660" s="365" t="s">
        <v>6138</v>
      </c>
      <c r="D1660" s="366" t="s">
        <v>6126</v>
      </c>
      <c r="E1660" s="394" t="s">
        <v>4139</v>
      </c>
      <c r="F1660" s="394" t="s">
        <v>7230</v>
      </c>
      <c r="G1660" s="394" t="s">
        <v>7233</v>
      </c>
      <c r="H1660" s="394" t="s">
        <v>7232</v>
      </c>
      <c r="I1660" s="466">
        <v>300</v>
      </c>
      <c r="J1660" s="471">
        <v>0.49</v>
      </c>
      <c r="K1660" s="469">
        <v>1</v>
      </c>
      <c r="L1660" s="384">
        <v>3</v>
      </c>
      <c r="M1660" s="385" t="s">
        <v>645</v>
      </c>
      <c r="N1660" s="382" t="s">
        <v>9783</v>
      </c>
      <c r="O1660" s="386">
        <v>300</v>
      </c>
      <c r="P1660" s="387"/>
      <c r="Q1660" s="387"/>
      <c r="R1660" s="387"/>
      <c r="S1660" s="387"/>
      <c r="T1660" s="387"/>
      <c r="U1660" s="387"/>
      <c r="V1660" s="387"/>
      <c r="W1660" s="387"/>
      <c r="X1660" s="387"/>
      <c r="Y1660" s="387"/>
      <c r="Z1660" s="387"/>
      <c r="AA1660" s="387"/>
      <c r="AB1660" s="387"/>
      <c r="AC1660" s="387"/>
      <c r="AD1660" s="387"/>
    </row>
    <row r="1661" spans="1:30" ht="16.2" thickBot="1" x14ac:dyDescent="0.35">
      <c r="A1661" s="351" t="s">
        <v>644</v>
      </c>
      <c r="B1661" s="396" t="s">
        <v>6058</v>
      </c>
      <c r="C1661" s="365" t="s">
        <v>6138</v>
      </c>
      <c r="D1661" s="366" t="s">
        <v>6126</v>
      </c>
      <c r="E1661" s="394" t="s">
        <v>4139</v>
      </c>
      <c r="F1661" s="394" t="s">
        <v>7230</v>
      </c>
      <c r="G1661" s="394" t="s">
        <v>7234</v>
      </c>
      <c r="H1661" s="394" t="s">
        <v>7232</v>
      </c>
      <c r="I1661" s="466">
        <v>300</v>
      </c>
      <c r="J1661" s="471">
        <v>0.49</v>
      </c>
      <c r="K1661" s="469">
        <v>4</v>
      </c>
      <c r="L1661" s="384">
        <v>3</v>
      </c>
      <c r="M1661" s="385" t="s">
        <v>9684</v>
      </c>
      <c r="N1661" s="382" t="s">
        <v>9787</v>
      </c>
      <c r="O1661" s="383">
        <v>1.2</v>
      </c>
      <c r="P1661" s="387"/>
      <c r="Q1661" s="387"/>
      <c r="R1661" s="387"/>
      <c r="S1661" s="387"/>
      <c r="T1661" s="387"/>
      <c r="U1661" s="387"/>
      <c r="V1661" s="387"/>
      <c r="W1661" s="387"/>
      <c r="X1661" s="387"/>
      <c r="Y1661" s="387"/>
      <c r="Z1661" s="387"/>
      <c r="AA1661" s="387"/>
      <c r="AB1661" s="387"/>
      <c r="AC1661" s="387"/>
      <c r="AD1661" s="387"/>
    </row>
    <row r="1662" spans="1:30" ht="16.2" thickBot="1" x14ac:dyDescent="0.35">
      <c r="A1662" s="351" t="s">
        <v>2176</v>
      </c>
      <c r="B1662" s="409" t="s">
        <v>6076</v>
      </c>
      <c r="C1662" s="365" t="s">
        <v>6138</v>
      </c>
      <c r="D1662" s="366" t="s">
        <v>6126</v>
      </c>
      <c r="E1662" s="394" t="s">
        <v>4139</v>
      </c>
      <c r="F1662" s="394" t="s">
        <v>7230</v>
      </c>
      <c r="G1662" s="394" t="s">
        <v>7233</v>
      </c>
      <c r="H1662" s="394" t="s">
        <v>7232</v>
      </c>
      <c r="I1662" s="466">
        <v>300</v>
      </c>
      <c r="J1662" s="471">
        <v>0.49</v>
      </c>
      <c r="K1662" s="469">
        <v>1</v>
      </c>
      <c r="L1662" s="384">
        <v>3</v>
      </c>
      <c r="M1662" s="385" t="s">
        <v>2177</v>
      </c>
      <c r="N1662" s="382" t="s">
        <v>9783</v>
      </c>
      <c r="O1662" s="386">
        <v>300</v>
      </c>
      <c r="P1662" s="387"/>
      <c r="Q1662" s="387"/>
      <c r="R1662" s="387"/>
      <c r="S1662" s="387"/>
      <c r="T1662" s="387"/>
      <c r="U1662" s="387"/>
      <c r="V1662" s="387"/>
      <c r="W1662" s="387"/>
      <c r="X1662" s="387"/>
      <c r="Y1662" s="387"/>
      <c r="Z1662" s="387"/>
      <c r="AA1662" s="387"/>
      <c r="AB1662" s="387"/>
      <c r="AC1662" s="387"/>
      <c r="AD1662" s="387"/>
    </row>
    <row r="1663" spans="1:30" ht="16.2" thickBot="1" x14ac:dyDescent="0.35">
      <c r="A1663" s="351" t="s">
        <v>4848</v>
      </c>
      <c r="B1663" s="429" t="s">
        <v>6086</v>
      </c>
      <c r="C1663" s="365" t="s">
        <v>6138</v>
      </c>
      <c r="D1663" s="348" t="s">
        <v>6150</v>
      </c>
      <c r="E1663" s="394" t="s">
        <v>4139</v>
      </c>
      <c r="F1663" s="394" t="s">
        <v>9503</v>
      </c>
      <c r="G1663" s="394" t="s">
        <v>7234</v>
      </c>
      <c r="H1663" s="394" t="s">
        <v>7232</v>
      </c>
      <c r="I1663" s="466">
        <v>700</v>
      </c>
      <c r="J1663" s="471">
        <v>0.75</v>
      </c>
      <c r="K1663" s="469">
        <v>1</v>
      </c>
      <c r="L1663" s="384">
        <v>3</v>
      </c>
      <c r="M1663" s="385" t="s">
        <v>4847</v>
      </c>
      <c r="N1663" s="382" t="s">
        <v>9798</v>
      </c>
      <c r="O1663" s="386">
        <v>700</v>
      </c>
      <c r="P1663" s="387"/>
      <c r="Q1663" s="387"/>
      <c r="R1663" s="387"/>
      <c r="S1663" s="387"/>
      <c r="T1663" s="387"/>
      <c r="U1663" s="387"/>
      <c r="V1663" s="387"/>
      <c r="W1663" s="387"/>
      <c r="X1663" s="387"/>
      <c r="Y1663" s="387"/>
      <c r="Z1663" s="387"/>
      <c r="AA1663" s="387"/>
      <c r="AB1663" s="387"/>
      <c r="AC1663" s="387"/>
      <c r="AD1663" s="387"/>
    </row>
    <row r="1664" spans="1:30" ht="16.2" thickBot="1" x14ac:dyDescent="0.35">
      <c r="A1664" s="351" t="s">
        <v>5466</v>
      </c>
      <c r="B1664" s="410" t="s">
        <v>6055</v>
      </c>
      <c r="C1664" s="365" t="s">
        <v>6138</v>
      </c>
      <c r="D1664" s="366" t="s">
        <v>6126</v>
      </c>
      <c r="E1664" s="394" t="s">
        <v>4139</v>
      </c>
      <c r="F1664" s="394" t="s">
        <v>7230</v>
      </c>
      <c r="G1664" s="394" t="s">
        <v>7233</v>
      </c>
      <c r="H1664" s="394" t="s">
        <v>7232</v>
      </c>
      <c r="I1664" s="466">
        <v>300</v>
      </c>
      <c r="J1664" s="471">
        <v>0.49</v>
      </c>
      <c r="K1664" s="469">
        <v>1</v>
      </c>
      <c r="L1664" s="384">
        <v>3</v>
      </c>
      <c r="M1664" s="385" t="s">
        <v>5465</v>
      </c>
      <c r="N1664" s="382" t="s">
        <v>9783</v>
      </c>
      <c r="O1664" s="386">
        <v>300</v>
      </c>
      <c r="P1664" s="387"/>
      <c r="Q1664" s="387"/>
      <c r="R1664" s="387"/>
      <c r="S1664" s="387"/>
      <c r="T1664" s="387"/>
      <c r="U1664" s="387"/>
      <c r="V1664" s="387"/>
      <c r="W1664" s="387"/>
      <c r="X1664" s="387"/>
      <c r="Y1664" s="387"/>
      <c r="Z1664" s="387"/>
      <c r="AA1664" s="387"/>
      <c r="AB1664" s="387"/>
      <c r="AC1664" s="387"/>
      <c r="AD1664" s="387"/>
    </row>
    <row r="1665" spans="1:30" ht="16.2" thickBot="1" x14ac:dyDescent="0.35">
      <c r="A1665" s="351" t="s">
        <v>3380</v>
      </c>
      <c r="B1665" s="411" t="s">
        <v>6087</v>
      </c>
      <c r="C1665" s="365" t="s">
        <v>6138</v>
      </c>
      <c r="D1665" s="366" t="s">
        <v>6126</v>
      </c>
      <c r="E1665" s="394" t="s">
        <v>4139</v>
      </c>
      <c r="F1665" s="394" t="s">
        <v>7230</v>
      </c>
      <c r="G1665" s="394" t="s">
        <v>7234</v>
      </c>
      <c r="H1665" s="394" t="s">
        <v>7232</v>
      </c>
      <c r="I1665" s="466">
        <v>300</v>
      </c>
      <c r="J1665" s="471">
        <v>0.49</v>
      </c>
      <c r="K1665" s="469">
        <v>1</v>
      </c>
      <c r="L1665" s="384">
        <v>3</v>
      </c>
      <c r="M1665" s="385" t="s">
        <v>3381</v>
      </c>
      <c r="N1665" s="382" t="s">
        <v>9783</v>
      </c>
      <c r="O1665" s="386">
        <v>300</v>
      </c>
      <c r="P1665" s="387"/>
      <c r="Q1665" s="387"/>
      <c r="R1665" s="387"/>
      <c r="S1665" s="387"/>
      <c r="T1665" s="387"/>
      <c r="U1665" s="387"/>
      <c r="V1665" s="387"/>
      <c r="W1665" s="387"/>
      <c r="X1665" s="387"/>
      <c r="Y1665" s="387"/>
      <c r="Z1665" s="387"/>
      <c r="AA1665" s="387"/>
      <c r="AB1665" s="387"/>
      <c r="AC1665" s="387"/>
      <c r="AD1665" s="387"/>
    </row>
    <row r="1666" spans="1:30" ht="16.2" thickBot="1" x14ac:dyDescent="0.35">
      <c r="A1666" s="351" t="s">
        <v>4300</v>
      </c>
      <c r="B1666" s="403" t="s">
        <v>6880</v>
      </c>
      <c r="C1666" s="365" t="s">
        <v>6138</v>
      </c>
      <c r="D1666" s="366" t="s">
        <v>6126</v>
      </c>
      <c r="E1666" s="394" t="s">
        <v>4139</v>
      </c>
      <c r="F1666" s="394" t="s">
        <v>7230</v>
      </c>
      <c r="G1666" s="394" t="s">
        <v>7233</v>
      </c>
      <c r="H1666" s="394" t="s">
        <v>7232</v>
      </c>
      <c r="I1666" s="466">
        <v>300</v>
      </c>
      <c r="J1666" s="471">
        <v>0.49</v>
      </c>
      <c r="K1666" s="469">
        <v>1</v>
      </c>
      <c r="L1666" s="384">
        <v>3</v>
      </c>
      <c r="M1666" s="385" t="s">
        <v>4301</v>
      </c>
      <c r="N1666" s="382" t="s">
        <v>9783</v>
      </c>
      <c r="O1666" s="386">
        <v>300</v>
      </c>
      <c r="P1666" s="387"/>
      <c r="Q1666" s="387"/>
      <c r="R1666" s="387"/>
      <c r="S1666" s="387"/>
      <c r="T1666" s="387"/>
      <c r="U1666" s="387"/>
      <c r="V1666" s="387"/>
      <c r="W1666" s="387"/>
      <c r="X1666" s="387"/>
      <c r="Y1666" s="387"/>
      <c r="Z1666" s="387"/>
      <c r="AA1666" s="387"/>
      <c r="AB1666" s="387"/>
      <c r="AC1666" s="387"/>
      <c r="AD1666" s="387"/>
    </row>
    <row r="1667" spans="1:30" ht="16.2" thickBot="1" x14ac:dyDescent="0.35">
      <c r="A1667" s="351" t="s">
        <v>3378</v>
      </c>
      <c r="B1667" s="403" t="s">
        <v>6880</v>
      </c>
      <c r="C1667" s="365" t="s">
        <v>6138</v>
      </c>
      <c r="D1667" s="366" t="s">
        <v>6126</v>
      </c>
      <c r="E1667" s="394" t="s">
        <v>4139</v>
      </c>
      <c r="F1667" s="394" t="s">
        <v>7230</v>
      </c>
      <c r="G1667" s="394" t="s">
        <v>7233</v>
      </c>
      <c r="H1667" s="394" t="s">
        <v>7232</v>
      </c>
      <c r="I1667" s="466">
        <v>300</v>
      </c>
      <c r="J1667" s="471">
        <v>0.49</v>
      </c>
      <c r="K1667" s="469">
        <v>1</v>
      </c>
      <c r="L1667" s="384">
        <v>3</v>
      </c>
      <c r="M1667" s="385" t="s">
        <v>4302</v>
      </c>
      <c r="N1667" s="382" t="s">
        <v>9783</v>
      </c>
      <c r="O1667" s="386">
        <v>300</v>
      </c>
      <c r="P1667" s="387"/>
      <c r="Q1667" s="387"/>
      <c r="R1667" s="387"/>
      <c r="S1667" s="387"/>
      <c r="T1667" s="387"/>
      <c r="U1667" s="387"/>
      <c r="V1667" s="387"/>
      <c r="W1667" s="387"/>
      <c r="X1667" s="387"/>
      <c r="Y1667" s="387"/>
      <c r="Z1667" s="387"/>
      <c r="AA1667" s="387"/>
      <c r="AB1667" s="387"/>
      <c r="AC1667" s="387"/>
      <c r="AD1667" s="387"/>
    </row>
    <row r="1668" spans="1:30" ht="16.2" thickBot="1" x14ac:dyDescent="0.35">
      <c r="A1668" s="351" t="s">
        <v>6909</v>
      </c>
      <c r="B1668" s="419" t="s">
        <v>6075</v>
      </c>
      <c r="C1668" s="365" t="s">
        <v>6138</v>
      </c>
      <c r="D1668" s="345" t="s">
        <v>6128</v>
      </c>
      <c r="E1668" s="394" t="s">
        <v>4139</v>
      </c>
      <c r="F1668" s="394" t="s">
        <v>7230</v>
      </c>
      <c r="G1668" s="394" t="s">
        <v>7233</v>
      </c>
      <c r="H1668" s="394" t="s">
        <v>7232</v>
      </c>
      <c r="I1668" s="466">
        <v>700</v>
      </c>
      <c r="J1668" s="471">
        <v>0.99</v>
      </c>
      <c r="K1668" s="469">
        <v>1</v>
      </c>
      <c r="L1668" s="384">
        <v>4</v>
      </c>
      <c r="M1668" s="385" t="s">
        <v>7011</v>
      </c>
      <c r="N1668" s="382" t="s">
        <v>9798</v>
      </c>
      <c r="O1668" s="386">
        <v>700</v>
      </c>
      <c r="P1668" s="387"/>
      <c r="Q1668" s="387"/>
      <c r="R1668" s="387"/>
      <c r="S1668" s="387"/>
      <c r="T1668" s="387"/>
      <c r="U1668" s="387"/>
      <c r="V1668" s="387"/>
      <c r="W1668" s="387"/>
      <c r="X1668" s="387"/>
      <c r="Y1668" s="387"/>
      <c r="Z1668" s="387"/>
      <c r="AA1668" s="387"/>
      <c r="AB1668" s="387"/>
      <c r="AC1668" s="387"/>
      <c r="AD1668" s="387"/>
    </row>
    <row r="1669" spans="1:30" ht="16.2" thickBot="1" x14ac:dyDescent="0.35">
      <c r="A1669" s="351" t="s">
        <v>3634</v>
      </c>
      <c r="B1669" s="419" t="s">
        <v>6075</v>
      </c>
      <c r="C1669" s="365" t="s">
        <v>6138</v>
      </c>
      <c r="D1669" s="345" t="s">
        <v>6128</v>
      </c>
      <c r="E1669" s="394" t="s">
        <v>4139</v>
      </c>
      <c r="F1669" s="394" t="s">
        <v>7230</v>
      </c>
      <c r="G1669" s="394" t="s">
        <v>7233</v>
      </c>
      <c r="H1669" s="394" t="s">
        <v>7232</v>
      </c>
      <c r="I1669" s="466">
        <v>700</v>
      </c>
      <c r="J1669" s="471">
        <v>0.99</v>
      </c>
      <c r="K1669" s="469">
        <v>1</v>
      </c>
      <c r="L1669" s="384">
        <v>4</v>
      </c>
      <c r="M1669" s="385" t="s">
        <v>3633</v>
      </c>
      <c r="N1669" s="382" t="s">
        <v>9798</v>
      </c>
      <c r="O1669" s="386">
        <v>700</v>
      </c>
      <c r="P1669" s="387"/>
      <c r="Q1669" s="387"/>
      <c r="R1669" s="387"/>
      <c r="S1669" s="387"/>
      <c r="T1669" s="387"/>
      <c r="U1669" s="387"/>
      <c r="V1669" s="387"/>
      <c r="W1669" s="387"/>
      <c r="X1669" s="387"/>
      <c r="Y1669" s="387"/>
      <c r="Z1669" s="387"/>
      <c r="AA1669" s="387"/>
      <c r="AB1669" s="387"/>
      <c r="AC1669" s="387"/>
      <c r="AD1669" s="387"/>
    </row>
    <row r="1670" spans="1:30" ht="16.2" thickBot="1" x14ac:dyDescent="0.35">
      <c r="A1670" s="351" t="s">
        <v>3114</v>
      </c>
      <c r="B1670" s="419" t="s">
        <v>6075</v>
      </c>
      <c r="C1670" s="365" t="s">
        <v>6138</v>
      </c>
      <c r="D1670" s="366" t="s">
        <v>6126</v>
      </c>
      <c r="E1670" s="394" t="s">
        <v>4139</v>
      </c>
      <c r="F1670" s="394" t="s">
        <v>7230</v>
      </c>
      <c r="G1670" s="394" t="s">
        <v>7233</v>
      </c>
      <c r="H1670" s="394" t="s">
        <v>7232</v>
      </c>
      <c r="I1670" s="466">
        <v>300</v>
      </c>
      <c r="J1670" s="471">
        <v>0.49</v>
      </c>
      <c r="K1670" s="469">
        <v>1</v>
      </c>
      <c r="L1670" s="384">
        <v>4</v>
      </c>
      <c r="M1670" s="385" t="s">
        <v>3115</v>
      </c>
      <c r="N1670" s="382" t="s">
        <v>9783</v>
      </c>
      <c r="O1670" s="386">
        <v>300</v>
      </c>
      <c r="P1670" s="387"/>
      <c r="Q1670" s="387"/>
      <c r="R1670" s="387"/>
      <c r="S1670" s="387"/>
      <c r="T1670" s="387"/>
      <c r="U1670" s="387"/>
      <c r="V1670" s="387"/>
      <c r="W1670" s="387"/>
      <c r="X1670" s="387"/>
      <c r="Y1670" s="387"/>
      <c r="Z1670" s="387"/>
      <c r="AA1670" s="387"/>
      <c r="AB1670" s="387"/>
      <c r="AC1670" s="387"/>
      <c r="AD1670" s="387"/>
    </row>
    <row r="1671" spans="1:30" ht="16.2" thickBot="1" x14ac:dyDescent="0.35">
      <c r="A1671" s="351" t="s">
        <v>3114</v>
      </c>
      <c r="B1671" s="419" t="s">
        <v>6075</v>
      </c>
      <c r="C1671" s="365" t="s">
        <v>6138</v>
      </c>
      <c r="D1671" s="366" t="s">
        <v>6126</v>
      </c>
      <c r="E1671" s="394" t="s">
        <v>4139</v>
      </c>
      <c r="F1671" s="394" t="s">
        <v>7230</v>
      </c>
      <c r="G1671" s="394" t="s">
        <v>7234</v>
      </c>
      <c r="H1671" s="394" t="s">
        <v>7232</v>
      </c>
      <c r="I1671" s="466">
        <v>300</v>
      </c>
      <c r="J1671" s="471">
        <v>0.49</v>
      </c>
      <c r="K1671" s="469">
        <v>1</v>
      </c>
      <c r="L1671" s="384">
        <v>4</v>
      </c>
      <c r="M1671" s="385" t="s">
        <v>3115</v>
      </c>
      <c r="N1671" s="382" t="s">
        <v>9783</v>
      </c>
      <c r="O1671" s="386">
        <v>300</v>
      </c>
      <c r="P1671" s="387"/>
      <c r="Q1671" s="387"/>
      <c r="R1671" s="387"/>
      <c r="S1671" s="387"/>
      <c r="T1671" s="387"/>
      <c r="U1671" s="387"/>
      <c r="V1671" s="387"/>
      <c r="W1671" s="387"/>
      <c r="X1671" s="387"/>
      <c r="Y1671" s="387"/>
      <c r="Z1671" s="387"/>
      <c r="AA1671" s="387"/>
      <c r="AB1671" s="387"/>
      <c r="AC1671" s="387"/>
      <c r="AD1671" s="387"/>
    </row>
    <row r="1672" spans="1:30" ht="16.2" thickBot="1" x14ac:dyDescent="0.35">
      <c r="A1672" s="351" t="s">
        <v>1326</v>
      </c>
      <c r="B1672" s="365" t="s">
        <v>6072</v>
      </c>
      <c r="C1672" s="365" t="s">
        <v>6138</v>
      </c>
      <c r="D1672" s="366" t="s">
        <v>6126</v>
      </c>
      <c r="E1672" s="394" t="s">
        <v>4139</v>
      </c>
      <c r="F1672" s="394" t="s">
        <v>7230</v>
      </c>
      <c r="G1672" s="394" t="s">
        <v>7233</v>
      </c>
      <c r="H1672" s="394" t="s">
        <v>7232</v>
      </c>
      <c r="I1672" s="467">
        <v>1</v>
      </c>
      <c r="J1672" s="471">
        <v>0.75</v>
      </c>
      <c r="K1672" s="469">
        <v>2</v>
      </c>
      <c r="L1672" s="384">
        <v>4</v>
      </c>
      <c r="M1672" s="385" t="s">
        <v>1325</v>
      </c>
      <c r="N1672" s="382" t="s">
        <v>9803</v>
      </c>
      <c r="O1672" s="383">
        <v>2</v>
      </c>
      <c r="P1672" s="387"/>
      <c r="Q1672" s="387"/>
      <c r="R1672" s="387"/>
      <c r="S1672" s="387"/>
      <c r="T1672" s="387"/>
      <c r="U1672" s="387"/>
      <c r="V1672" s="387"/>
      <c r="W1672" s="387"/>
      <c r="X1672" s="387"/>
      <c r="Y1672" s="387"/>
      <c r="Z1672" s="387"/>
      <c r="AA1672" s="387"/>
      <c r="AB1672" s="387"/>
      <c r="AC1672" s="387"/>
      <c r="AD1672" s="387"/>
    </row>
    <row r="1673" spans="1:30" ht="16.2" thickBot="1" x14ac:dyDescent="0.35">
      <c r="A1673" s="351" t="s">
        <v>3634</v>
      </c>
      <c r="B1673" s="365" t="s">
        <v>6072</v>
      </c>
      <c r="C1673" s="365" t="s">
        <v>6138</v>
      </c>
      <c r="D1673" s="345" t="s">
        <v>6128</v>
      </c>
      <c r="E1673" s="394" t="s">
        <v>4139</v>
      </c>
      <c r="F1673" s="394" t="s">
        <v>7230</v>
      </c>
      <c r="G1673" s="394" t="s">
        <v>7233</v>
      </c>
      <c r="H1673" s="394" t="s">
        <v>7232</v>
      </c>
      <c r="I1673" s="467">
        <v>1</v>
      </c>
      <c r="J1673" s="471">
        <v>0.99</v>
      </c>
      <c r="K1673" s="469">
        <v>1</v>
      </c>
      <c r="L1673" s="384">
        <v>4</v>
      </c>
      <c r="M1673" s="385" t="s">
        <v>4736</v>
      </c>
      <c r="N1673" s="382" t="s">
        <v>9806</v>
      </c>
      <c r="O1673" s="383">
        <v>1</v>
      </c>
      <c r="P1673" s="387"/>
      <c r="Q1673" s="387"/>
      <c r="R1673" s="387"/>
      <c r="S1673" s="387"/>
      <c r="T1673" s="387"/>
      <c r="U1673" s="387"/>
      <c r="V1673" s="387"/>
      <c r="W1673" s="387"/>
      <c r="X1673" s="387"/>
      <c r="Y1673" s="387"/>
      <c r="Z1673" s="387"/>
      <c r="AA1673" s="387"/>
      <c r="AB1673" s="387"/>
      <c r="AC1673" s="387"/>
      <c r="AD1673" s="387"/>
    </row>
    <row r="1674" spans="1:30" ht="16.2" thickBot="1" x14ac:dyDescent="0.35">
      <c r="A1674" s="351" t="s">
        <v>9863</v>
      </c>
      <c r="B1674" s="430" t="s">
        <v>6071</v>
      </c>
      <c r="C1674" s="365" t="s">
        <v>6138</v>
      </c>
      <c r="D1674" s="366" t="s">
        <v>6126</v>
      </c>
      <c r="E1674" s="394" t="s">
        <v>4139</v>
      </c>
      <c r="F1674" s="394" t="s">
        <v>9796</v>
      </c>
      <c r="G1674" s="394" t="s">
        <v>7233</v>
      </c>
      <c r="H1674" s="394" t="s">
        <v>7232</v>
      </c>
      <c r="I1674" s="466">
        <v>300</v>
      </c>
      <c r="J1674" s="471">
        <v>0.49</v>
      </c>
      <c r="K1674" s="469">
        <v>1</v>
      </c>
      <c r="L1674" s="384">
        <v>4</v>
      </c>
      <c r="M1674" s="385" t="s">
        <v>2866</v>
      </c>
      <c r="N1674" s="382" t="s">
        <v>9783</v>
      </c>
      <c r="O1674" s="386">
        <v>300</v>
      </c>
      <c r="P1674" s="387"/>
      <c r="Q1674" s="387"/>
      <c r="R1674" s="387"/>
      <c r="S1674" s="387"/>
      <c r="T1674" s="387"/>
      <c r="U1674" s="387"/>
      <c r="V1674" s="387"/>
      <c r="W1674" s="387"/>
      <c r="X1674" s="387"/>
      <c r="Y1674" s="387"/>
      <c r="Z1674" s="387"/>
      <c r="AA1674" s="387"/>
      <c r="AB1674" s="387"/>
      <c r="AC1674" s="387"/>
      <c r="AD1674" s="387"/>
    </row>
    <row r="1675" spans="1:30" ht="16.2" thickBot="1" x14ac:dyDescent="0.35">
      <c r="A1675" s="351" t="s">
        <v>2867</v>
      </c>
      <c r="B1675" s="401" t="s">
        <v>5945</v>
      </c>
      <c r="C1675" s="365" t="s">
        <v>6138</v>
      </c>
      <c r="D1675" s="345" t="s">
        <v>6128</v>
      </c>
      <c r="E1675" s="394" t="s">
        <v>4139</v>
      </c>
      <c r="F1675" s="394" t="s">
        <v>7230</v>
      </c>
      <c r="G1675" s="394" t="s">
        <v>7234</v>
      </c>
      <c r="H1675" s="394" t="s">
        <v>7232</v>
      </c>
      <c r="I1675" s="466">
        <v>700</v>
      </c>
      <c r="J1675" s="471">
        <v>0.99</v>
      </c>
      <c r="K1675" s="469">
        <v>1</v>
      </c>
      <c r="L1675" s="384">
        <v>4</v>
      </c>
      <c r="M1675" s="385" t="s">
        <v>2868</v>
      </c>
      <c r="N1675" s="382" t="s">
        <v>9798</v>
      </c>
      <c r="O1675" s="386">
        <v>700</v>
      </c>
      <c r="P1675" s="387"/>
      <c r="Q1675" s="387"/>
      <c r="R1675" s="387"/>
      <c r="S1675" s="387"/>
      <c r="T1675" s="387"/>
      <c r="U1675" s="387"/>
      <c r="V1675" s="387"/>
      <c r="W1675" s="387"/>
      <c r="X1675" s="387"/>
      <c r="Y1675" s="387"/>
      <c r="Z1675" s="387"/>
      <c r="AA1675" s="387"/>
      <c r="AB1675" s="387"/>
      <c r="AC1675" s="387"/>
      <c r="AD1675" s="387"/>
    </row>
    <row r="1676" spans="1:30" ht="16.2" thickBot="1" x14ac:dyDescent="0.35">
      <c r="A1676" s="351" t="s">
        <v>4737</v>
      </c>
      <c r="B1676" s="415" t="s">
        <v>6886</v>
      </c>
      <c r="C1676" s="365" t="s">
        <v>6138</v>
      </c>
      <c r="D1676" s="366" t="s">
        <v>6126</v>
      </c>
      <c r="E1676" s="394" t="s">
        <v>4139</v>
      </c>
      <c r="F1676" s="394" t="s">
        <v>7230</v>
      </c>
      <c r="G1676" s="394" t="s">
        <v>7233</v>
      </c>
      <c r="H1676" s="394" t="s">
        <v>7232</v>
      </c>
      <c r="I1676" s="466">
        <v>300</v>
      </c>
      <c r="J1676" s="471">
        <v>0.49</v>
      </c>
      <c r="K1676" s="469">
        <v>1</v>
      </c>
      <c r="L1676" s="384">
        <v>4</v>
      </c>
      <c r="M1676" s="385" t="s">
        <v>4738</v>
      </c>
      <c r="N1676" s="382" t="s">
        <v>9783</v>
      </c>
      <c r="O1676" s="386">
        <v>300</v>
      </c>
      <c r="P1676" s="387"/>
      <c r="Q1676" s="387"/>
      <c r="R1676" s="387"/>
      <c r="S1676" s="387"/>
      <c r="T1676" s="387"/>
      <c r="U1676" s="387"/>
      <c r="V1676" s="387"/>
      <c r="W1676" s="387"/>
      <c r="X1676" s="387"/>
      <c r="Y1676" s="387"/>
      <c r="Z1676" s="387"/>
      <c r="AA1676" s="387"/>
      <c r="AB1676" s="387"/>
      <c r="AC1676" s="387"/>
      <c r="AD1676" s="387"/>
    </row>
    <row r="1677" spans="1:30" ht="16.2" thickBot="1" x14ac:dyDescent="0.35">
      <c r="A1677" s="351" t="s">
        <v>3</v>
      </c>
      <c r="B1677" s="417" t="s">
        <v>6059</v>
      </c>
      <c r="C1677" s="365" t="s">
        <v>6138</v>
      </c>
      <c r="D1677" s="366" t="s">
        <v>6126</v>
      </c>
      <c r="E1677" s="394" t="s">
        <v>4139</v>
      </c>
      <c r="F1677" s="394" t="s">
        <v>7230</v>
      </c>
      <c r="G1677" s="394" t="s">
        <v>7233</v>
      </c>
      <c r="H1677" s="394" t="s">
        <v>7232</v>
      </c>
      <c r="I1677" s="466">
        <v>700</v>
      </c>
      <c r="J1677" s="471">
        <v>0.99</v>
      </c>
      <c r="K1677" s="469">
        <v>1</v>
      </c>
      <c r="L1677" s="384">
        <v>4</v>
      </c>
      <c r="M1677" s="385" t="s">
        <v>134</v>
      </c>
      <c r="N1677" s="382" t="s">
        <v>9798</v>
      </c>
      <c r="O1677" s="386">
        <v>700</v>
      </c>
      <c r="P1677" s="387"/>
      <c r="Q1677" s="387"/>
      <c r="R1677" s="387"/>
      <c r="S1677" s="387"/>
      <c r="T1677" s="387"/>
      <c r="U1677" s="387"/>
      <c r="V1677" s="387"/>
      <c r="W1677" s="387"/>
      <c r="X1677" s="387"/>
      <c r="Y1677" s="387"/>
      <c r="Z1677" s="387"/>
      <c r="AA1677" s="387"/>
      <c r="AB1677" s="387"/>
      <c r="AC1677" s="387"/>
      <c r="AD1677" s="387"/>
    </row>
    <row r="1678" spans="1:30" ht="16.2" thickBot="1" x14ac:dyDescent="0.35">
      <c r="A1678" s="351" t="s">
        <v>6910</v>
      </c>
      <c r="B1678" s="404" t="s">
        <v>6073</v>
      </c>
      <c r="C1678" s="365" t="s">
        <v>6138</v>
      </c>
      <c r="D1678" s="366" t="s">
        <v>6126</v>
      </c>
      <c r="E1678" s="394" t="s">
        <v>4139</v>
      </c>
      <c r="F1678" s="394" t="s">
        <v>7230</v>
      </c>
      <c r="G1678" s="394" t="s">
        <v>7233</v>
      </c>
      <c r="H1678" s="394" t="s">
        <v>7232</v>
      </c>
      <c r="I1678" s="466">
        <v>500</v>
      </c>
      <c r="J1678" s="471">
        <v>0.75</v>
      </c>
      <c r="K1678" s="469">
        <v>2</v>
      </c>
      <c r="L1678" s="384">
        <v>4</v>
      </c>
      <c r="M1678" s="385" t="s">
        <v>7012</v>
      </c>
      <c r="N1678" s="382" t="s">
        <v>9782</v>
      </c>
      <c r="O1678" s="383">
        <v>1</v>
      </c>
      <c r="P1678" s="387"/>
      <c r="Q1678" s="387"/>
      <c r="R1678" s="387"/>
      <c r="S1678" s="387"/>
      <c r="T1678" s="387"/>
      <c r="U1678" s="387"/>
      <c r="V1678" s="387"/>
      <c r="W1678" s="387"/>
      <c r="X1678" s="387"/>
      <c r="Y1678" s="387"/>
      <c r="Z1678" s="387"/>
      <c r="AA1678" s="387"/>
      <c r="AB1678" s="387"/>
      <c r="AC1678" s="387"/>
      <c r="AD1678" s="387"/>
    </row>
    <row r="1679" spans="1:30" ht="16.2" thickBot="1" x14ac:dyDescent="0.35">
      <c r="A1679" s="351" t="s">
        <v>6911</v>
      </c>
      <c r="B1679" s="412" t="s">
        <v>6890</v>
      </c>
      <c r="C1679" s="365" t="s">
        <v>6138</v>
      </c>
      <c r="D1679" s="345" t="s">
        <v>6128</v>
      </c>
      <c r="E1679" s="394" t="s">
        <v>4139</v>
      </c>
      <c r="F1679" s="394" t="s">
        <v>7230</v>
      </c>
      <c r="G1679" s="394" t="s">
        <v>7233</v>
      </c>
      <c r="H1679" s="394" t="s">
        <v>7232</v>
      </c>
      <c r="I1679" s="466">
        <v>700</v>
      </c>
      <c r="J1679" s="471">
        <v>0.99</v>
      </c>
      <c r="K1679" s="469">
        <v>2</v>
      </c>
      <c r="L1679" s="384">
        <v>4</v>
      </c>
      <c r="M1679" s="385" t="s">
        <v>7013</v>
      </c>
      <c r="N1679" s="382" t="s">
        <v>9801</v>
      </c>
      <c r="O1679" s="383">
        <v>1.4</v>
      </c>
      <c r="P1679" s="387"/>
      <c r="Q1679" s="387"/>
      <c r="R1679" s="387"/>
      <c r="S1679" s="387"/>
      <c r="T1679" s="387"/>
      <c r="U1679" s="387"/>
      <c r="V1679" s="387"/>
      <c r="W1679" s="387"/>
      <c r="X1679" s="387"/>
      <c r="Y1679" s="387"/>
      <c r="Z1679" s="387"/>
      <c r="AA1679" s="387"/>
      <c r="AB1679" s="387"/>
      <c r="AC1679" s="387"/>
      <c r="AD1679" s="387"/>
    </row>
    <row r="1680" spans="1:30" ht="16.2" thickBot="1" x14ac:dyDescent="0.35">
      <c r="A1680" s="351" t="s">
        <v>7152</v>
      </c>
      <c r="B1680" s="413" t="s">
        <v>7170</v>
      </c>
      <c r="C1680" s="365" t="s">
        <v>6138</v>
      </c>
      <c r="D1680" s="366" t="s">
        <v>6126</v>
      </c>
      <c r="E1680" s="394" t="s">
        <v>4139</v>
      </c>
      <c r="F1680" s="394" t="s">
        <v>7235</v>
      </c>
      <c r="G1680" s="394" t="s">
        <v>7234</v>
      </c>
      <c r="H1680" s="394" t="s">
        <v>7232</v>
      </c>
      <c r="I1680" s="466">
        <v>300</v>
      </c>
      <c r="J1680" s="471">
        <v>0.49</v>
      </c>
      <c r="K1680" s="469">
        <v>1</v>
      </c>
      <c r="L1680" s="384">
        <v>4</v>
      </c>
      <c r="M1680" s="385" t="s">
        <v>7188</v>
      </c>
      <c r="N1680" s="382" t="s">
        <v>9783</v>
      </c>
      <c r="O1680" s="386">
        <v>300</v>
      </c>
      <c r="P1680" s="387"/>
      <c r="Q1680" s="387"/>
      <c r="R1680" s="387"/>
      <c r="S1680" s="387"/>
      <c r="T1680" s="387"/>
      <c r="U1680" s="387"/>
      <c r="V1680" s="387"/>
      <c r="W1680" s="387"/>
      <c r="X1680" s="387"/>
      <c r="Y1680" s="387"/>
      <c r="Z1680" s="387"/>
      <c r="AA1680" s="387"/>
      <c r="AB1680" s="387"/>
      <c r="AC1680" s="387"/>
      <c r="AD1680" s="387"/>
    </row>
    <row r="1681" spans="1:30" ht="16.2" thickBot="1" x14ac:dyDescent="0.35">
      <c r="A1681" s="351" t="s">
        <v>9685</v>
      </c>
      <c r="B1681" s="408" t="s">
        <v>9566</v>
      </c>
      <c r="C1681" s="365" t="s">
        <v>6138</v>
      </c>
      <c r="D1681" s="366" t="s">
        <v>6126</v>
      </c>
      <c r="E1681" s="394" t="s">
        <v>4139</v>
      </c>
      <c r="F1681" s="394" t="s">
        <v>7230</v>
      </c>
      <c r="G1681" s="394" t="s">
        <v>7233</v>
      </c>
      <c r="H1681" s="394" t="s">
        <v>7232</v>
      </c>
      <c r="I1681" s="466">
        <v>700</v>
      </c>
      <c r="J1681" s="471">
        <v>0.99</v>
      </c>
      <c r="K1681" s="469">
        <v>1</v>
      </c>
      <c r="L1681" s="384">
        <v>4</v>
      </c>
      <c r="M1681" s="385" t="s">
        <v>9686</v>
      </c>
      <c r="N1681" s="382" t="s">
        <v>9798</v>
      </c>
      <c r="O1681" s="386">
        <v>700</v>
      </c>
      <c r="P1681" s="387"/>
      <c r="Q1681" s="387"/>
      <c r="R1681" s="387"/>
      <c r="S1681" s="387"/>
      <c r="T1681" s="387"/>
      <c r="U1681" s="387"/>
      <c r="V1681" s="387"/>
      <c r="W1681" s="387"/>
      <c r="X1681" s="387"/>
      <c r="Y1681" s="387"/>
      <c r="Z1681" s="387"/>
      <c r="AA1681" s="387"/>
      <c r="AB1681" s="387"/>
      <c r="AC1681" s="387"/>
      <c r="AD1681" s="387"/>
    </row>
    <row r="1682" spans="1:30" ht="16.2" thickBot="1" x14ac:dyDescent="0.35">
      <c r="A1682" s="351" t="s">
        <v>3</v>
      </c>
      <c r="B1682" s="408" t="s">
        <v>9566</v>
      </c>
      <c r="C1682" s="365" t="s">
        <v>6138</v>
      </c>
      <c r="D1682" s="366" t="s">
        <v>6126</v>
      </c>
      <c r="E1682" s="394" t="s">
        <v>4139</v>
      </c>
      <c r="F1682" s="394" t="s">
        <v>7230</v>
      </c>
      <c r="G1682" s="394" t="s">
        <v>7233</v>
      </c>
      <c r="H1682" s="394" t="s">
        <v>7232</v>
      </c>
      <c r="I1682" s="466">
        <v>300</v>
      </c>
      <c r="J1682" s="471">
        <v>0.49</v>
      </c>
      <c r="K1682" s="469">
        <v>1</v>
      </c>
      <c r="L1682" s="384">
        <v>4</v>
      </c>
      <c r="M1682" s="385" t="s">
        <v>9687</v>
      </c>
      <c r="N1682" s="382" t="s">
        <v>9783</v>
      </c>
      <c r="O1682" s="386">
        <v>300</v>
      </c>
      <c r="P1682" s="387"/>
      <c r="Q1682" s="387"/>
      <c r="R1682" s="387"/>
      <c r="S1682" s="387"/>
      <c r="T1682" s="387"/>
      <c r="U1682" s="387"/>
      <c r="V1682" s="387"/>
      <c r="W1682" s="387"/>
      <c r="X1682" s="387"/>
      <c r="Y1682" s="387"/>
      <c r="Z1682" s="387"/>
      <c r="AA1682" s="387"/>
      <c r="AB1682" s="387"/>
      <c r="AC1682" s="387"/>
      <c r="AD1682" s="387"/>
    </row>
    <row r="1683" spans="1:30" ht="16.2" thickBot="1" x14ac:dyDescent="0.35">
      <c r="A1683" s="351" t="s">
        <v>9688</v>
      </c>
      <c r="B1683" s="408" t="s">
        <v>9566</v>
      </c>
      <c r="C1683" s="365" t="s">
        <v>6138</v>
      </c>
      <c r="D1683" s="366" t="s">
        <v>6126</v>
      </c>
      <c r="E1683" s="394" t="s">
        <v>4139</v>
      </c>
      <c r="F1683" s="394" t="s">
        <v>7230</v>
      </c>
      <c r="G1683" s="394" t="s">
        <v>7233</v>
      </c>
      <c r="H1683" s="394" t="s">
        <v>7232</v>
      </c>
      <c r="I1683" s="466">
        <v>500</v>
      </c>
      <c r="J1683" s="471">
        <v>1.49</v>
      </c>
      <c r="K1683" s="469">
        <v>1</v>
      </c>
      <c r="L1683" s="384">
        <v>4</v>
      </c>
      <c r="M1683" s="385" t="s">
        <v>9689</v>
      </c>
      <c r="N1683" s="382" t="s">
        <v>9800</v>
      </c>
      <c r="O1683" s="386">
        <v>500</v>
      </c>
      <c r="P1683" s="387"/>
      <c r="Q1683" s="387"/>
      <c r="R1683" s="387"/>
      <c r="S1683" s="387"/>
      <c r="T1683" s="387"/>
      <c r="U1683" s="387"/>
      <c r="V1683" s="387"/>
      <c r="W1683" s="387"/>
      <c r="X1683" s="387"/>
      <c r="Y1683" s="387"/>
      <c r="Z1683" s="387"/>
      <c r="AA1683" s="387"/>
      <c r="AB1683" s="387"/>
      <c r="AC1683" s="387"/>
      <c r="AD1683" s="387"/>
    </row>
    <row r="1684" spans="1:30" ht="16.2" thickBot="1" x14ac:dyDescent="0.35">
      <c r="A1684" s="351" t="s">
        <v>1327</v>
      </c>
      <c r="B1684" s="365" t="s">
        <v>6072</v>
      </c>
      <c r="C1684" s="365" t="s">
        <v>6138</v>
      </c>
      <c r="D1684" s="366" t="s">
        <v>6126</v>
      </c>
      <c r="E1684" s="394" t="s">
        <v>4139</v>
      </c>
      <c r="F1684" s="394" t="s">
        <v>7230</v>
      </c>
      <c r="G1684" s="394" t="s">
        <v>7233</v>
      </c>
      <c r="H1684" s="394" t="s">
        <v>7232</v>
      </c>
      <c r="I1684" s="466">
        <v>700</v>
      </c>
      <c r="J1684" s="471">
        <v>0.75</v>
      </c>
      <c r="K1684" s="469">
        <v>2</v>
      </c>
      <c r="L1684" s="384">
        <v>5</v>
      </c>
      <c r="M1684" s="385" t="s">
        <v>1328</v>
      </c>
      <c r="N1684" s="382" t="s">
        <v>9801</v>
      </c>
      <c r="O1684" s="383">
        <v>1.4</v>
      </c>
      <c r="P1684" s="387"/>
      <c r="Q1684" s="387"/>
      <c r="R1684" s="387"/>
      <c r="S1684" s="387"/>
      <c r="T1684" s="387"/>
      <c r="U1684" s="387"/>
      <c r="V1684" s="387"/>
      <c r="W1684" s="387"/>
      <c r="X1684" s="387"/>
      <c r="Y1684" s="387"/>
      <c r="Z1684" s="387"/>
      <c r="AA1684" s="387"/>
      <c r="AB1684" s="387"/>
      <c r="AC1684" s="387"/>
      <c r="AD1684" s="387"/>
    </row>
    <row r="1685" spans="1:30" ht="16.2" thickBot="1" x14ac:dyDescent="0.35">
      <c r="A1685" s="351" t="s">
        <v>1330</v>
      </c>
      <c r="B1685" s="365" t="s">
        <v>6072</v>
      </c>
      <c r="C1685" s="365" t="s">
        <v>6138</v>
      </c>
      <c r="D1685" s="366" t="s">
        <v>6126</v>
      </c>
      <c r="E1685" s="394" t="s">
        <v>4139</v>
      </c>
      <c r="F1685" s="394" t="s">
        <v>7230</v>
      </c>
      <c r="G1685" s="394" t="s">
        <v>7233</v>
      </c>
      <c r="H1685" s="394" t="s">
        <v>7232</v>
      </c>
      <c r="I1685" s="467">
        <v>1.7</v>
      </c>
      <c r="J1685" s="471">
        <v>1.49</v>
      </c>
      <c r="K1685" s="469">
        <v>1</v>
      </c>
      <c r="L1685" s="384">
        <v>5</v>
      </c>
      <c r="M1685" s="385" t="s">
        <v>9690</v>
      </c>
      <c r="N1685" s="382" t="s">
        <v>9824</v>
      </c>
      <c r="O1685" s="383">
        <v>1.7</v>
      </c>
      <c r="P1685" s="387"/>
      <c r="Q1685" s="387"/>
      <c r="R1685" s="387"/>
      <c r="S1685" s="387"/>
      <c r="T1685" s="387"/>
      <c r="U1685" s="387"/>
      <c r="V1685" s="387"/>
      <c r="W1685" s="387"/>
      <c r="X1685" s="387"/>
      <c r="Y1685" s="387"/>
      <c r="Z1685" s="387"/>
      <c r="AA1685" s="387"/>
      <c r="AB1685" s="387"/>
      <c r="AC1685" s="387"/>
      <c r="AD1685" s="387"/>
    </row>
    <row r="1686" spans="1:30" ht="16.2" thickBot="1" x14ac:dyDescent="0.35">
      <c r="A1686" s="351" t="s">
        <v>708</v>
      </c>
      <c r="B1686" s="408" t="s">
        <v>1134</v>
      </c>
      <c r="C1686" s="365" t="s">
        <v>6138</v>
      </c>
      <c r="D1686" s="366" t="s">
        <v>6126</v>
      </c>
      <c r="E1686" s="394" t="s">
        <v>4139</v>
      </c>
      <c r="F1686" s="394" t="s">
        <v>7230</v>
      </c>
      <c r="G1686" s="394" t="s">
        <v>7233</v>
      </c>
      <c r="H1686" s="394" t="s">
        <v>7232</v>
      </c>
      <c r="I1686" s="466">
        <v>300</v>
      </c>
      <c r="J1686" s="471">
        <v>0.49</v>
      </c>
      <c r="K1686" s="469">
        <v>2</v>
      </c>
      <c r="L1686" s="384">
        <v>5</v>
      </c>
      <c r="M1686" s="385" t="s">
        <v>707</v>
      </c>
      <c r="N1686" s="382" t="s">
        <v>9790</v>
      </c>
      <c r="O1686" s="386">
        <v>600</v>
      </c>
      <c r="P1686" s="387"/>
      <c r="Q1686" s="387"/>
      <c r="R1686" s="387"/>
      <c r="S1686" s="387"/>
      <c r="T1686" s="387"/>
      <c r="U1686" s="387"/>
      <c r="V1686" s="387"/>
      <c r="W1686" s="387"/>
      <c r="X1686" s="387"/>
      <c r="Y1686" s="387"/>
      <c r="Z1686" s="387"/>
      <c r="AA1686" s="387"/>
      <c r="AB1686" s="387"/>
      <c r="AC1686" s="387"/>
      <c r="AD1686" s="387"/>
    </row>
    <row r="1687" spans="1:30" ht="16.2" thickBot="1" x14ac:dyDescent="0.35">
      <c r="A1687" s="351" t="s">
        <v>708</v>
      </c>
      <c r="B1687" s="408" t="s">
        <v>1134</v>
      </c>
      <c r="C1687" s="365" t="s">
        <v>6138</v>
      </c>
      <c r="D1687" s="366" t="s">
        <v>6126</v>
      </c>
      <c r="E1687" s="394" t="s">
        <v>4139</v>
      </c>
      <c r="F1687" s="394" t="s">
        <v>7230</v>
      </c>
      <c r="G1687" s="394" t="s">
        <v>7234</v>
      </c>
      <c r="H1687" s="394" t="s">
        <v>7232</v>
      </c>
      <c r="I1687" s="466">
        <v>300</v>
      </c>
      <c r="J1687" s="471">
        <v>0.49</v>
      </c>
      <c r="K1687" s="469">
        <v>1</v>
      </c>
      <c r="L1687" s="384">
        <v>5</v>
      </c>
      <c r="M1687" s="385" t="s">
        <v>707</v>
      </c>
      <c r="N1687" s="382" t="s">
        <v>9783</v>
      </c>
      <c r="O1687" s="386">
        <v>300</v>
      </c>
      <c r="P1687" s="387"/>
      <c r="Q1687" s="387"/>
      <c r="R1687" s="387"/>
      <c r="S1687" s="387"/>
      <c r="T1687" s="387"/>
      <c r="U1687" s="387"/>
      <c r="V1687" s="387"/>
      <c r="W1687" s="387"/>
      <c r="X1687" s="387"/>
      <c r="Y1687" s="387"/>
      <c r="Z1687" s="387"/>
      <c r="AA1687" s="387"/>
      <c r="AB1687" s="387"/>
      <c r="AC1687" s="387"/>
      <c r="AD1687" s="387"/>
    </row>
    <row r="1688" spans="1:30" ht="16.2" thickBot="1" x14ac:dyDescent="0.35">
      <c r="A1688" s="351" t="s">
        <v>710</v>
      </c>
      <c r="B1688" s="400" t="s">
        <v>6093</v>
      </c>
      <c r="C1688" s="365" t="s">
        <v>6138</v>
      </c>
      <c r="D1688" s="366" t="s">
        <v>6126</v>
      </c>
      <c r="E1688" s="394" t="s">
        <v>4139</v>
      </c>
      <c r="F1688" s="394" t="s">
        <v>7230</v>
      </c>
      <c r="G1688" s="394" t="s">
        <v>7233</v>
      </c>
      <c r="H1688" s="394" t="s">
        <v>7232</v>
      </c>
      <c r="I1688" s="466">
        <v>300</v>
      </c>
      <c r="J1688" s="471">
        <v>0.49</v>
      </c>
      <c r="K1688" s="469">
        <v>1</v>
      </c>
      <c r="L1688" s="384">
        <v>5</v>
      </c>
      <c r="M1688" s="385" t="s">
        <v>709</v>
      </c>
      <c r="N1688" s="382" t="s">
        <v>9783</v>
      </c>
      <c r="O1688" s="386">
        <v>300</v>
      </c>
      <c r="P1688" s="387"/>
      <c r="Q1688" s="387"/>
      <c r="R1688" s="387"/>
      <c r="S1688" s="387"/>
      <c r="T1688" s="387"/>
      <c r="U1688" s="387"/>
      <c r="V1688" s="387"/>
      <c r="W1688" s="387"/>
      <c r="X1688" s="387"/>
      <c r="Y1688" s="387"/>
      <c r="Z1688" s="387"/>
      <c r="AA1688" s="387"/>
      <c r="AB1688" s="387"/>
      <c r="AC1688" s="387"/>
      <c r="AD1688" s="387"/>
    </row>
    <row r="1689" spans="1:30" ht="16.2" thickBot="1" x14ac:dyDescent="0.35">
      <c r="A1689" s="351" t="s">
        <v>1327</v>
      </c>
      <c r="B1689" s="429" t="s">
        <v>6086</v>
      </c>
      <c r="C1689" s="365" t="s">
        <v>6138</v>
      </c>
      <c r="D1689" s="348" t="s">
        <v>6150</v>
      </c>
      <c r="E1689" s="394" t="s">
        <v>4139</v>
      </c>
      <c r="F1689" s="394" t="s">
        <v>9503</v>
      </c>
      <c r="G1689" s="394" t="s">
        <v>7234</v>
      </c>
      <c r="H1689" s="394" t="s">
        <v>7232</v>
      </c>
      <c r="I1689" s="466">
        <v>700</v>
      </c>
      <c r="J1689" s="471">
        <v>0.75</v>
      </c>
      <c r="K1689" s="469">
        <v>1</v>
      </c>
      <c r="L1689" s="384">
        <v>5</v>
      </c>
      <c r="M1689" s="385" t="s">
        <v>2206</v>
      </c>
      <c r="N1689" s="382" t="s">
        <v>9798</v>
      </c>
      <c r="O1689" s="386">
        <v>700</v>
      </c>
      <c r="P1689" s="387"/>
      <c r="Q1689" s="387"/>
      <c r="R1689" s="387"/>
      <c r="S1689" s="387"/>
      <c r="T1689" s="387"/>
      <c r="U1689" s="387"/>
      <c r="V1689" s="387"/>
      <c r="W1689" s="387"/>
      <c r="X1689" s="387"/>
      <c r="Y1689" s="387"/>
      <c r="Z1689" s="387"/>
      <c r="AA1689" s="387"/>
      <c r="AB1689" s="387"/>
      <c r="AC1689" s="387"/>
      <c r="AD1689" s="387"/>
    </row>
    <row r="1690" spans="1:30" ht="16.2" thickBot="1" x14ac:dyDescent="0.35">
      <c r="A1690" s="351" t="s">
        <v>3382</v>
      </c>
      <c r="B1690" s="411" t="s">
        <v>6087</v>
      </c>
      <c r="C1690" s="365" t="s">
        <v>6138</v>
      </c>
      <c r="D1690" s="366" t="s">
        <v>6126</v>
      </c>
      <c r="E1690" s="394" t="s">
        <v>4139</v>
      </c>
      <c r="F1690" s="394" t="s">
        <v>7230</v>
      </c>
      <c r="G1690" s="394" t="s">
        <v>7234</v>
      </c>
      <c r="H1690" s="394" t="s">
        <v>7232</v>
      </c>
      <c r="I1690" s="466">
        <v>300</v>
      </c>
      <c r="J1690" s="471">
        <v>0.49</v>
      </c>
      <c r="K1690" s="469">
        <v>1</v>
      </c>
      <c r="L1690" s="384">
        <v>5</v>
      </c>
      <c r="M1690" s="385" t="s">
        <v>3383</v>
      </c>
      <c r="N1690" s="382" t="s">
        <v>9783</v>
      </c>
      <c r="O1690" s="386">
        <v>300</v>
      </c>
      <c r="P1690" s="387"/>
      <c r="Q1690" s="387"/>
      <c r="R1690" s="387"/>
      <c r="S1690" s="387"/>
      <c r="T1690" s="387"/>
      <c r="U1690" s="387"/>
      <c r="V1690" s="387"/>
      <c r="W1690" s="387"/>
      <c r="X1690" s="387"/>
      <c r="Y1690" s="387"/>
      <c r="Z1690" s="387"/>
      <c r="AA1690" s="387"/>
      <c r="AB1690" s="387"/>
      <c r="AC1690" s="387"/>
      <c r="AD1690" s="387"/>
    </row>
    <row r="1691" spans="1:30" ht="16.2" thickBot="1" x14ac:dyDescent="0.35">
      <c r="A1691" s="351" t="s">
        <v>4304</v>
      </c>
      <c r="B1691" s="403" t="s">
        <v>6880</v>
      </c>
      <c r="C1691" s="365" t="s">
        <v>6138</v>
      </c>
      <c r="D1691" s="366" t="s">
        <v>6126</v>
      </c>
      <c r="E1691" s="394" t="s">
        <v>4139</v>
      </c>
      <c r="F1691" s="394" t="s">
        <v>7230</v>
      </c>
      <c r="G1691" s="394" t="s">
        <v>7233</v>
      </c>
      <c r="H1691" s="394" t="s">
        <v>7232</v>
      </c>
      <c r="I1691" s="466">
        <v>300</v>
      </c>
      <c r="J1691" s="471">
        <v>0.49</v>
      </c>
      <c r="K1691" s="469">
        <v>1</v>
      </c>
      <c r="L1691" s="384">
        <v>5</v>
      </c>
      <c r="M1691" s="385" t="s">
        <v>4305</v>
      </c>
      <c r="N1691" s="382" t="s">
        <v>9783</v>
      </c>
      <c r="O1691" s="386">
        <v>300</v>
      </c>
      <c r="P1691" s="387"/>
      <c r="Q1691" s="387"/>
      <c r="R1691" s="387"/>
      <c r="S1691" s="387"/>
      <c r="T1691" s="387"/>
      <c r="U1691" s="387"/>
      <c r="V1691" s="387"/>
      <c r="W1691" s="387"/>
      <c r="X1691" s="387"/>
      <c r="Y1691" s="387"/>
      <c r="Z1691" s="387"/>
      <c r="AA1691" s="387"/>
      <c r="AB1691" s="387"/>
      <c r="AC1691" s="387"/>
      <c r="AD1691" s="387"/>
    </row>
    <row r="1692" spans="1:30" ht="16.2" thickBot="1" x14ac:dyDescent="0.35">
      <c r="A1692" s="351" t="s">
        <v>7153</v>
      </c>
      <c r="B1692" s="413" t="s">
        <v>7169</v>
      </c>
      <c r="C1692" s="365" t="s">
        <v>6138</v>
      </c>
      <c r="D1692" s="366" t="s">
        <v>6126</v>
      </c>
      <c r="E1692" s="394" t="s">
        <v>4139</v>
      </c>
      <c r="F1692" s="394" t="s">
        <v>7235</v>
      </c>
      <c r="G1692" s="394" t="s">
        <v>7233</v>
      </c>
      <c r="H1692" s="394" t="s">
        <v>7232</v>
      </c>
      <c r="I1692" s="466">
        <v>300</v>
      </c>
      <c r="J1692" s="471">
        <v>0.49</v>
      </c>
      <c r="K1692" s="469">
        <v>2</v>
      </c>
      <c r="L1692" s="384">
        <v>5</v>
      </c>
      <c r="M1692" s="385" t="s">
        <v>7189</v>
      </c>
      <c r="N1692" s="382" t="s">
        <v>9790</v>
      </c>
      <c r="O1692" s="386">
        <v>600</v>
      </c>
      <c r="P1692" s="387"/>
      <c r="Q1692" s="387"/>
      <c r="R1692" s="387"/>
      <c r="S1692" s="387"/>
      <c r="T1692" s="387"/>
      <c r="U1692" s="387"/>
      <c r="V1692" s="387"/>
      <c r="W1692" s="387"/>
      <c r="X1692" s="387"/>
      <c r="Y1692" s="387"/>
      <c r="Z1692" s="387"/>
      <c r="AA1692" s="387"/>
      <c r="AB1692" s="387"/>
      <c r="AC1692" s="387"/>
      <c r="AD1692" s="387"/>
    </row>
    <row r="1693" spans="1:30" ht="16.2" thickBot="1" x14ac:dyDescent="0.35">
      <c r="A1693" s="351" t="s">
        <v>7154</v>
      </c>
      <c r="B1693" s="413" t="s">
        <v>7170</v>
      </c>
      <c r="C1693" s="365" t="s">
        <v>6138</v>
      </c>
      <c r="D1693" s="345" t="s">
        <v>6128</v>
      </c>
      <c r="E1693" s="394" t="s">
        <v>4139</v>
      </c>
      <c r="F1693" s="394" t="s">
        <v>7235</v>
      </c>
      <c r="G1693" s="394" t="s">
        <v>7233</v>
      </c>
      <c r="H1693" s="394" t="s">
        <v>7232</v>
      </c>
      <c r="I1693" s="466">
        <v>700</v>
      </c>
      <c r="J1693" s="471">
        <v>1.49</v>
      </c>
      <c r="K1693" s="469">
        <v>1</v>
      </c>
      <c r="L1693" s="384">
        <v>5</v>
      </c>
      <c r="M1693" s="385" t="s">
        <v>7190</v>
      </c>
      <c r="N1693" s="382" t="s">
        <v>9798</v>
      </c>
      <c r="O1693" s="386">
        <v>700</v>
      </c>
      <c r="P1693" s="387"/>
      <c r="Q1693" s="387"/>
      <c r="R1693" s="387"/>
      <c r="S1693" s="387"/>
      <c r="T1693" s="387"/>
      <c r="U1693" s="387"/>
      <c r="V1693" s="387"/>
      <c r="W1693" s="387"/>
      <c r="X1693" s="387"/>
      <c r="Y1693" s="387"/>
      <c r="Z1693" s="387"/>
      <c r="AA1693" s="387"/>
      <c r="AB1693" s="387"/>
      <c r="AC1693" s="387"/>
      <c r="AD1693" s="387"/>
    </row>
    <row r="1694" spans="1:30" ht="16.2" thickBot="1" x14ac:dyDescent="0.35">
      <c r="A1694" s="351" t="s">
        <v>4740</v>
      </c>
      <c r="B1694" s="396" t="s">
        <v>6058</v>
      </c>
      <c r="C1694" s="365" t="s">
        <v>6138</v>
      </c>
      <c r="D1694" s="366" t="s">
        <v>6126</v>
      </c>
      <c r="E1694" s="394" t="s">
        <v>4139</v>
      </c>
      <c r="F1694" s="394" t="s">
        <v>7230</v>
      </c>
      <c r="G1694" s="394" t="s">
        <v>7234</v>
      </c>
      <c r="H1694" s="394" t="s">
        <v>7232</v>
      </c>
      <c r="I1694" s="466">
        <v>300</v>
      </c>
      <c r="J1694" s="471">
        <v>0.49</v>
      </c>
      <c r="K1694" s="469">
        <v>1</v>
      </c>
      <c r="L1694" s="384">
        <v>6</v>
      </c>
      <c r="M1694" s="385" t="s">
        <v>4739</v>
      </c>
      <c r="N1694" s="382" t="s">
        <v>9783</v>
      </c>
      <c r="O1694" s="386">
        <v>300</v>
      </c>
      <c r="P1694" s="387"/>
      <c r="Q1694" s="387"/>
      <c r="R1694" s="387"/>
      <c r="S1694" s="387"/>
      <c r="T1694" s="387"/>
      <c r="U1694" s="387"/>
      <c r="V1694" s="387"/>
      <c r="W1694" s="387"/>
      <c r="X1694" s="387"/>
      <c r="Y1694" s="387"/>
      <c r="Z1694" s="387"/>
      <c r="AA1694" s="387"/>
      <c r="AB1694" s="387"/>
      <c r="AC1694" s="387"/>
      <c r="AD1694" s="387"/>
    </row>
    <row r="1695" spans="1:30" ht="16.2" thickBot="1" x14ac:dyDescent="0.35">
      <c r="A1695" s="351" t="s">
        <v>4306</v>
      </c>
      <c r="B1695" s="403" t="s">
        <v>6880</v>
      </c>
      <c r="C1695" s="365" t="s">
        <v>6138</v>
      </c>
      <c r="D1695" s="345" t="s">
        <v>6128</v>
      </c>
      <c r="E1695" s="394" t="s">
        <v>4139</v>
      </c>
      <c r="F1695" s="394" t="s">
        <v>7230</v>
      </c>
      <c r="G1695" s="394" t="s">
        <v>7233</v>
      </c>
      <c r="H1695" s="394" t="s">
        <v>7232</v>
      </c>
      <c r="I1695" s="466">
        <v>700</v>
      </c>
      <c r="J1695" s="471">
        <v>0.99</v>
      </c>
      <c r="K1695" s="469">
        <v>1</v>
      </c>
      <c r="L1695" s="384">
        <v>6</v>
      </c>
      <c r="M1695" s="385" t="s">
        <v>4307</v>
      </c>
      <c r="N1695" s="382" t="s">
        <v>9798</v>
      </c>
      <c r="O1695" s="386">
        <v>700</v>
      </c>
      <c r="P1695" s="387"/>
      <c r="Q1695" s="387"/>
      <c r="R1695" s="387"/>
      <c r="S1695" s="387"/>
      <c r="T1695" s="387"/>
      <c r="U1695" s="387"/>
      <c r="V1695" s="387"/>
      <c r="W1695" s="387"/>
      <c r="X1695" s="387"/>
      <c r="Y1695" s="387"/>
      <c r="Z1695" s="387"/>
      <c r="AA1695" s="387"/>
      <c r="AB1695" s="387"/>
      <c r="AC1695" s="387"/>
      <c r="AD1695" s="387"/>
    </row>
    <row r="1696" spans="1:30" ht="16.2" thickBot="1" x14ac:dyDescent="0.35">
      <c r="A1696" s="351" t="s">
        <v>1331</v>
      </c>
      <c r="B1696" s="365" t="s">
        <v>6072</v>
      </c>
      <c r="C1696" s="365" t="s">
        <v>6138</v>
      </c>
      <c r="D1696" s="366" t="s">
        <v>6126</v>
      </c>
      <c r="E1696" s="394" t="s">
        <v>4139</v>
      </c>
      <c r="F1696" s="394" t="s">
        <v>7230</v>
      </c>
      <c r="G1696" s="394" t="s">
        <v>7233</v>
      </c>
      <c r="H1696" s="394" t="s">
        <v>7232</v>
      </c>
      <c r="I1696" s="466">
        <v>300</v>
      </c>
      <c r="J1696" s="471">
        <v>0.49</v>
      </c>
      <c r="K1696" s="469">
        <v>2</v>
      </c>
      <c r="L1696" s="384">
        <v>7</v>
      </c>
      <c r="M1696" s="385" t="s">
        <v>1332</v>
      </c>
      <c r="N1696" s="382" t="s">
        <v>9790</v>
      </c>
      <c r="O1696" s="386">
        <v>600</v>
      </c>
      <c r="P1696" s="387"/>
      <c r="Q1696" s="387"/>
      <c r="R1696" s="387"/>
      <c r="S1696" s="387"/>
      <c r="T1696" s="387"/>
      <c r="U1696" s="387"/>
      <c r="V1696" s="387"/>
      <c r="W1696" s="387"/>
      <c r="X1696" s="387"/>
      <c r="Y1696" s="387"/>
      <c r="Z1696" s="387"/>
      <c r="AA1696" s="387"/>
      <c r="AB1696" s="387"/>
      <c r="AC1696" s="387"/>
      <c r="AD1696" s="387"/>
    </row>
    <row r="1697" spans="1:30" ht="16.2" thickBot="1" x14ac:dyDescent="0.35">
      <c r="A1697" s="351" t="s">
        <v>5468</v>
      </c>
      <c r="B1697" s="403" t="s">
        <v>6880</v>
      </c>
      <c r="C1697" s="365" t="s">
        <v>6138</v>
      </c>
      <c r="D1697" s="366" t="s">
        <v>6126</v>
      </c>
      <c r="E1697" s="394" t="s">
        <v>4139</v>
      </c>
      <c r="F1697" s="394" t="s">
        <v>7230</v>
      </c>
      <c r="G1697" s="394" t="s">
        <v>7233</v>
      </c>
      <c r="H1697" s="394" t="s">
        <v>7232</v>
      </c>
      <c r="I1697" s="466">
        <v>700</v>
      </c>
      <c r="J1697" s="471">
        <v>0.99</v>
      </c>
      <c r="K1697" s="469">
        <v>1</v>
      </c>
      <c r="L1697" s="384">
        <v>7</v>
      </c>
      <c r="M1697" s="385" t="s">
        <v>5469</v>
      </c>
      <c r="N1697" s="382" t="s">
        <v>9798</v>
      </c>
      <c r="O1697" s="386">
        <v>700</v>
      </c>
      <c r="P1697" s="387"/>
      <c r="Q1697" s="387"/>
      <c r="R1697" s="387"/>
      <c r="S1697" s="387"/>
      <c r="T1697" s="387"/>
      <c r="U1697" s="387"/>
      <c r="V1697" s="387"/>
      <c r="W1697" s="387"/>
      <c r="X1697" s="387"/>
      <c r="Y1697" s="387"/>
      <c r="Z1697" s="387"/>
      <c r="AA1697" s="387"/>
      <c r="AB1697" s="387"/>
      <c r="AC1697" s="387"/>
      <c r="AD1697" s="387"/>
    </row>
    <row r="1698" spans="1:30" ht="16.2" thickBot="1" x14ac:dyDescent="0.35">
      <c r="A1698" s="351" t="s">
        <v>1773</v>
      </c>
      <c r="B1698" s="428" t="s">
        <v>6891</v>
      </c>
      <c r="C1698" s="365" t="s">
        <v>6138</v>
      </c>
      <c r="D1698" s="366" t="s">
        <v>6126</v>
      </c>
      <c r="E1698" s="394" t="s">
        <v>4139</v>
      </c>
      <c r="F1698" s="394" t="s">
        <v>7230</v>
      </c>
      <c r="G1698" s="394" t="s">
        <v>7233</v>
      </c>
      <c r="H1698" s="394" t="s">
        <v>7232</v>
      </c>
      <c r="I1698" s="466">
        <v>300</v>
      </c>
      <c r="J1698" s="471">
        <v>0.49</v>
      </c>
      <c r="K1698" s="469">
        <v>1</v>
      </c>
      <c r="L1698" s="384">
        <v>9</v>
      </c>
      <c r="M1698" s="385" t="s">
        <v>762</v>
      </c>
      <c r="N1698" s="382" t="s">
        <v>9783</v>
      </c>
      <c r="O1698" s="386">
        <v>300</v>
      </c>
      <c r="P1698" s="387"/>
      <c r="Q1698" s="387"/>
      <c r="R1698" s="387"/>
      <c r="S1698" s="387"/>
      <c r="T1698" s="387"/>
      <c r="U1698" s="387"/>
      <c r="V1698" s="387"/>
      <c r="W1698" s="387"/>
      <c r="X1698" s="387"/>
      <c r="Y1698" s="387"/>
      <c r="Z1698" s="387"/>
      <c r="AA1698" s="387"/>
      <c r="AB1698" s="387"/>
      <c r="AC1698" s="387"/>
      <c r="AD1698" s="387"/>
    </row>
    <row r="1699" spans="1:30" ht="16.2" thickBot="1" x14ac:dyDescent="0.35">
      <c r="A1699" s="351" t="s">
        <v>1456</v>
      </c>
      <c r="B1699" s="407" t="s">
        <v>1101</v>
      </c>
      <c r="C1699" s="365" t="s">
        <v>6138</v>
      </c>
      <c r="D1699" s="366" t="s">
        <v>6126</v>
      </c>
      <c r="E1699" s="394" t="s">
        <v>4139</v>
      </c>
      <c r="F1699" s="394" t="s">
        <v>7230</v>
      </c>
      <c r="G1699" s="394" t="s">
        <v>7234</v>
      </c>
      <c r="H1699" s="394" t="s">
        <v>7232</v>
      </c>
      <c r="I1699" s="466">
        <v>300</v>
      </c>
      <c r="J1699" s="471">
        <v>0.49</v>
      </c>
      <c r="K1699" s="469">
        <v>1</v>
      </c>
      <c r="L1699" s="384">
        <v>11</v>
      </c>
      <c r="M1699" s="385" t="s">
        <v>1457</v>
      </c>
      <c r="N1699" s="382" t="s">
        <v>9783</v>
      </c>
      <c r="O1699" s="386">
        <v>300</v>
      </c>
      <c r="P1699" s="387"/>
      <c r="Q1699" s="387"/>
      <c r="R1699" s="387"/>
      <c r="S1699" s="387"/>
      <c r="T1699" s="387"/>
      <c r="U1699" s="387"/>
      <c r="V1699" s="387"/>
      <c r="W1699" s="387"/>
      <c r="X1699" s="387"/>
      <c r="Y1699" s="387"/>
      <c r="Z1699" s="387"/>
      <c r="AA1699" s="387"/>
      <c r="AB1699" s="387"/>
      <c r="AC1699" s="387"/>
      <c r="AD1699" s="387"/>
    </row>
    <row r="1700" spans="1:30" ht="16.2" thickBot="1" x14ac:dyDescent="0.35">
      <c r="A1700" s="351" t="s">
        <v>4309</v>
      </c>
      <c r="B1700" s="403" t="s">
        <v>6877</v>
      </c>
      <c r="C1700" s="365" t="s">
        <v>6156</v>
      </c>
      <c r="D1700" s="366" t="s">
        <v>6126</v>
      </c>
      <c r="E1700" s="394" t="s">
        <v>4139</v>
      </c>
      <c r="F1700" s="394" t="s">
        <v>7230</v>
      </c>
      <c r="G1700" s="394" t="s">
        <v>7233</v>
      </c>
      <c r="H1700" s="394" t="s">
        <v>7232</v>
      </c>
      <c r="I1700" s="466">
        <v>300</v>
      </c>
      <c r="J1700" s="471">
        <v>0.49</v>
      </c>
      <c r="K1700" s="469">
        <v>1</v>
      </c>
      <c r="L1700" s="384">
        <v>3</v>
      </c>
      <c r="M1700" s="385" t="s">
        <v>4308</v>
      </c>
      <c r="N1700" s="382" t="s">
        <v>9783</v>
      </c>
      <c r="O1700" s="386">
        <v>300</v>
      </c>
      <c r="P1700" s="387"/>
      <c r="Q1700" s="387"/>
      <c r="R1700" s="387"/>
      <c r="S1700" s="387"/>
      <c r="T1700" s="387"/>
      <c r="U1700" s="387"/>
      <c r="V1700" s="387"/>
      <c r="W1700" s="387"/>
      <c r="X1700" s="387"/>
      <c r="Y1700" s="387"/>
      <c r="Z1700" s="387"/>
      <c r="AA1700" s="387"/>
      <c r="AB1700" s="387"/>
      <c r="AC1700" s="387"/>
      <c r="AD1700" s="387"/>
    </row>
    <row r="1701" spans="1:30" ht="16.2" thickBot="1" x14ac:dyDescent="0.35">
      <c r="A1701" s="351" t="s">
        <v>4309</v>
      </c>
      <c r="B1701" s="403" t="s">
        <v>6877</v>
      </c>
      <c r="C1701" s="365" t="s">
        <v>6156</v>
      </c>
      <c r="D1701" s="366" t="s">
        <v>6126</v>
      </c>
      <c r="E1701" s="394" t="s">
        <v>4139</v>
      </c>
      <c r="F1701" s="394" t="s">
        <v>7235</v>
      </c>
      <c r="G1701" s="394" t="s">
        <v>7233</v>
      </c>
      <c r="H1701" s="394" t="s">
        <v>7232</v>
      </c>
      <c r="I1701" s="466">
        <v>300</v>
      </c>
      <c r="J1701" s="471">
        <v>0.49</v>
      </c>
      <c r="K1701" s="469">
        <v>1</v>
      </c>
      <c r="L1701" s="384">
        <v>3</v>
      </c>
      <c r="M1701" s="385" t="s">
        <v>4310</v>
      </c>
      <c r="N1701" s="382" t="s">
        <v>9783</v>
      </c>
      <c r="O1701" s="386">
        <v>300</v>
      </c>
      <c r="P1701" s="387"/>
      <c r="Q1701" s="387"/>
      <c r="R1701" s="387"/>
      <c r="S1701" s="387"/>
      <c r="T1701" s="387"/>
      <c r="U1701" s="387"/>
      <c r="V1701" s="387"/>
      <c r="W1701" s="387"/>
      <c r="X1701" s="387"/>
      <c r="Y1701" s="387"/>
      <c r="Z1701" s="387"/>
      <c r="AA1701" s="387"/>
      <c r="AB1701" s="387"/>
      <c r="AC1701" s="387"/>
      <c r="AD1701" s="387"/>
    </row>
    <row r="1702" spans="1:30" ht="16.2" thickBot="1" x14ac:dyDescent="0.35">
      <c r="A1702" s="351" t="s">
        <v>5470</v>
      </c>
      <c r="B1702" s="403" t="s">
        <v>6877</v>
      </c>
      <c r="C1702" s="365" t="s">
        <v>6156</v>
      </c>
      <c r="D1702" s="366" t="s">
        <v>6126</v>
      </c>
      <c r="E1702" s="394" t="s">
        <v>4139</v>
      </c>
      <c r="F1702" s="394" t="s">
        <v>7230</v>
      </c>
      <c r="G1702" s="394" t="s">
        <v>7234</v>
      </c>
      <c r="H1702" s="394" t="s">
        <v>7232</v>
      </c>
      <c r="I1702" s="466">
        <v>300</v>
      </c>
      <c r="J1702" s="471">
        <v>0.49</v>
      </c>
      <c r="K1702" s="469">
        <v>2</v>
      </c>
      <c r="L1702" s="384">
        <v>3</v>
      </c>
      <c r="M1702" s="385" t="s">
        <v>5471</v>
      </c>
      <c r="N1702" s="382" t="s">
        <v>9790</v>
      </c>
      <c r="O1702" s="386">
        <v>600</v>
      </c>
      <c r="P1702" s="387"/>
      <c r="Q1702" s="387"/>
      <c r="R1702" s="387"/>
      <c r="S1702" s="387"/>
      <c r="T1702" s="387"/>
      <c r="U1702" s="387"/>
      <c r="V1702" s="387"/>
      <c r="W1702" s="387"/>
      <c r="X1702" s="387"/>
      <c r="Y1702" s="387"/>
      <c r="Z1702" s="387"/>
      <c r="AA1702" s="387"/>
      <c r="AB1702" s="387"/>
      <c r="AC1702" s="387"/>
      <c r="AD1702" s="387"/>
    </row>
    <row r="1703" spans="1:30" ht="16.2" thickBot="1" x14ac:dyDescent="0.35">
      <c r="A1703" s="351" t="s">
        <v>5473</v>
      </c>
      <c r="B1703" s="431" t="s">
        <v>6069</v>
      </c>
      <c r="C1703" s="365" t="s">
        <v>6156</v>
      </c>
      <c r="D1703" s="345" t="s">
        <v>6128</v>
      </c>
      <c r="E1703" s="394" t="s">
        <v>4139</v>
      </c>
      <c r="F1703" s="394" t="s">
        <v>7230</v>
      </c>
      <c r="G1703" s="394" t="s">
        <v>7234</v>
      </c>
      <c r="H1703" s="394" t="s">
        <v>7232</v>
      </c>
      <c r="I1703" s="466">
        <v>700</v>
      </c>
      <c r="J1703" s="471">
        <v>0.99</v>
      </c>
      <c r="K1703" s="469">
        <v>1</v>
      </c>
      <c r="L1703" s="384">
        <v>4</v>
      </c>
      <c r="M1703" s="385" t="s">
        <v>5472</v>
      </c>
      <c r="N1703" s="382" t="s">
        <v>9798</v>
      </c>
      <c r="O1703" s="386">
        <v>700</v>
      </c>
      <c r="P1703" s="387"/>
      <c r="Q1703" s="387"/>
      <c r="R1703" s="387"/>
      <c r="S1703" s="387"/>
      <c r="T1703" s="387"/>
      <c r="U1703" s="387"/>
      <c r="V1703" s="387"/>
      <c r="W1703" s="387"/>
      <c r="X1703" s="387"/>
      <c r="Y1703" s="387"/>
      <c r="Z1703" s="387"/>
      <c r="AA1703" s="387"/>
      <c r="AB1703" s="387"/>
      <c r="AC1703" s="387"/>
      <c r="AD1703" s="387"/>
    </row>
    <row r="1704" spans="1:30" ht="16.2" thickBot="1" x14ac:dyDescent="0.35">
      <c r="A1704" s="351" t="s">
        <v>5473</v>
      </c>
      <c r="B1704" s="432" t="s">
        <v>6872</v>
      </c>
      <c r="C1704" s="365" t="s">
        <v>6156</v>
      </c>
      <c r="D1704" s="345" t="s">
        <v>6128</v>
      </c>
      <c r="E1704" s="394" t="s">
        <v>4139</v>
      </c>
      <c r="F1704" s="394" t="s">
        <v>7230</v>
      </c>
      <c r="G1704" s="394" t="s">
        <v>7233</v>
      </c>
      <c r="H1704" s="394" t="s">
        <v>7232</v>
      </c>
      <c r="I1704" s="466">
        <v>700</v>
      </c>
      <c r="J1704" s="471">
        <v>0.99</v>
      </c>
      <c r="K1704" s="469">
        <v>1</v>
      </c>
      <c r="L1704" s="384">
        <v>4</v>
      </c>
      <c r="M1704" s="385" t="s">
        <v>5474</v>
      </c>
      <c r="N1704" s="382" t="s">
        <v>9798</v>
      </c>
      <c r="O1704" s="386">
        <v>700</v>
      </c>
      <c r="P1704" s="387"/>
      <c r="Q1704" s="387"/>
      <c r="R1704" s="387"/>
      <c r="S1704" s="387"/>
      <c r="T1704" s="387"/>
      <c r="U1704" s="387"/>
      <c r="V1704" s="387"/>
      <c r="W1704" s="387"/>
      <c r="X1704" s="387"/>
      <c r="Y1704" s="387"/>
      <c r="Z1704" s="387"/>
      <c r="AA1704" s="387"/>
      <c r="AB1704" s="387"/>
      <c r="AC1704" s="387"/>
      <c r="AD1704" s="387"/>
    </row>
    <row r="1705" spans="1:30" ht="16.2" thickBot="1" x14ac:dyDescent="0.35">
      <c r="A1705" s="351" t="s">
        <v>1144</v>
      </c>
      <c r="B1705" s="400" t="s">
        <v>6093</v>
      </c>
      <c r="C1705" s="365" t="s">
        <v>6156</v>
      </c>
      <c r="D1705" s="366" t="s">
        <v>6126</v>
      </c>
      <c r="E1705" s="394" t="s">
        <v>4139</v>
      </c>
      <c r="F1705" s="394" t="s">
        <v>7230</v>
      </c>
      <c r="G1705" s="394" t="s">
        <v>7233</v>
      </c>
      <c r="H1705" s="394" t="s">
        <v>7232</v>
      </c>
      <c r="I1705" s="466">
        <v>300</v>
      </c>
      <c r="J1705" s="471">
        <v>0.49</v>
      </c>
      <c r="K1705" s="469">
        <v>1</v>
      </c>
      <c r="L1705" s="384">
        <v>4</v>
      </c>
      <c r="M1705" s="385" t="s">
        <v>1143</v>
      </c>
      <c r="N1705" s="382" t="s">
        <v>9783</v>
      </c>
      <c r="O1705" s="386">
        <v>300</v>
      </c>
      <c r="P1705" s="387"/>
      <c r="Q1705" s="387"/>
      <c r="R1705" s="387"/>
      <c r="S1705" s="387"/>
      <c r="T1705" s="387"/>
      <c r="U1705" s="387"/>
      <c r="V1705" s="387"/>
      <c r="W1705" s="387"/>
      <c r="X1705" s="387"/>
      <c r="Y1705" s="387"/>
      <c r="Z1705" s="387"/>
      <c r="AA1705" s="387"/>
      <c r="AB1705" s="387"/>
      <c r="AC1705" s="387"/>
      <c r="AD1705" s="387"/>
    </row>
    <row r="1706" spans="1:30" ht="16.2" thickBot="1" x14ac:dyDescent="0.35">
      <c r="A1706" s="351" t="s">
        <v>2035</v>
      </c>
      <c r="B1706" s="410" t="s">
        <v>6055</v>
      </c>
      <c r="C1706" s="365" t="s">
        <v>6156</v>
      </c>
      <c r="D1706" s="345" t="s">
        <v>6128</v>
      </c>
      <c r="E1706" s="394" t="s">
        <v>4139</v>
      </c>
      <c r="F1706" s="394" t="s">
        <v>7230</v>
      </c>
      <c r="G1706" s="394" t="s">
        <v>7233</v>
      </c>
      <c r="H1706" s="394" t="s">
        <v>7232</v>
      </c>
      <c r="I1706" s="466">
        <v>700</v>
      </c>
      <c r="J1706" s="471">
        <v>0.99</v>
      </c>
      <c r="K1706" s="469">
        <v>1</v>
      </c>
      <c r="L1706" s="384">
        <v>4</v>
      </c>
      <c r="M1706" s="385" t="s">
        <v>2869</v>
      </c>
      <c r="N1706" s="382" t="s">
        <v>9798</v>
      </c>
      <c r="O1706" s="386">
        <v>700</v>
      </c>
      <c r="P1706" s="387"/>
      <c r="Q1706" s="387"/>
      <c r="R1706" s="387"/>
      <c r="S1706" s="387"/>
      <c r="T1706" s="387"/>
      <c r="U1706" s="387"/>
      <c r="V1706" s="387"/>
      <c r="W1706" s="387"/>
      <c r="X1706" s="387"/>
      <c r="Y1706" s="387"/>
      <c r="Z1706" s="387"/>
      <c r="AA1706" s="387"/>
      <c r="AB1706" s="387"/>
      <c r="AC1706" s="387"/>
      <c r="AD1706" s="387"/>
    </row>
    <row r="1707" spans="1:30" ht="16.2" thickBot="1" x14ac:dyDescent="0.35">
      <c r="A1707" s="351" t="s">
        <v>2035</v>
      </c>
      <c r="B1707" s="410" t="s">
        <v>6055</v>
      </c>
      <c r="C1707" s="365" t="s">
        <v>6156</v>
      </c>
      <c r="D1707" s="345" t="s">
        <v>6128</v>
      </c>
      <c r="E1707" s="394" t="s">
        <v>4139</v>
      </c>
      <c r="F1707" s="394" t="s">
        <v>7235</v>
      </c>
      <c r="G1707" s="394" t="s">
        <v>7233</v>
      </c>
      <c r="H1707" s="394" t="s">
        <v>7232</v>
      </c>
      <c r="I1707" s="467">
        <v>1</v>
      </c>
      <c r="J1707" s="471">
        <v>0.99</v>
      </c>
      <c r="K1707" s="469">
        <v>1</v>
      </c>
      <c r="L1707" s="384">
        <v>4</v>
      </c>
      <c r="M1707" s="385" t="s">
        <v>4311</v>
      </c>
      <c r="N1707" s="382" t="s">
        <v>9806</v>
      </c>
      <c r="O1707" s="383">
        <v>1</v>
      </c>
      <c r="P1707" s="387"/>
      <c r="Q1707" s="387"/>
      <c r="R1707" s="387"/>
      <c r="S1707" s="387"/>
      <c r="T1707" s="387"/>
      <c r="U1707" s="387"/>
      <c r="V1707" s="387"/>
      <c r="W1707" s="387"/>
      <c r="X1707" s="387"/>
      <c r="Y1707" s="387"/>
      <c r="Z1707" s="387"/>
      <c r="AA1707" s="387"/>
      <c r="AB1707" s="387"/>
      <c r="AC1707" s="387"/>
      <c r="AD1707" s="387"/>
    </row>
    <row r="1708" spans="1:30" ht="16.2" thickBot="1" x14ac:dyDescent="0.35">
      <c r="A1708" s="351" t="s">
        <v>4313</v>
      </c>
      <c r="B1708" s="401" t="s">
        <v>5945</v>
      </c>
      <c r="C1708" s="365" t="s">
        <v>6156</v>
      </c>
      <c r="D1708" s="345" t="s">
        <v>6128</v>
      </c>
      <c r="E1708" s="394" t="s">
        <v>4139</v>
      </c>
      <c r="F1708" s="394" t="s">
        <v>7230</v>
      </c>
      <c r="G1708" s="394" t="s">
        <v>7233</v>
      </c>
      <c r="H1708" s="394" t="s">
        <v>7232</v>
      </c>
      <c r="I1708" s="466">
        <v>700</v>
      </c>
      <c r="J1708" s="471">
        <v>0.99</v>
      </c>
      <c r="K1708" s="469">
        <v>1</v>
      </c>
      <c r="L1708" s="384">
        <v>4</v>
      </c>
      <c r="M1708" s="385" t="s">
        <v>4312</v>
      </c>
      <c r="N1708" s="382" t="s">
        <v>9798</v>
      </c>
      <c r="O1708" s="386">
        <v>700</v>
      </c>
      <c r="P1708" s="387"/>
      <c r="Q1708" s="387"/>
      <c r="R1708" s="387"/>
      <c r="S1708" s="387"/>
      <c r="T1708" s="387"/>
      <c r="U1708" s="387"/>
      <c r="V1708" s="387"/>
      <c r="W1708" s="387"/>
      <c r="X1708" s="387"/>
      <c r="Y1708" s="387"/>
      <c r="Z1708" s="387"/>
      <c r="AA1708" s="387"/>
      <c r="AB1708" s="387"/>
      <c r="AC1708" s="387"/>
      <c r="AD1708" s="387"/>
    </row>
    <row r="1709" spans="1:30" ht="16.2" thickBot="1" x14ac:dyDescent="0.35">
      <c r="A1709" s="351" t="s">
        <v>5476</v>
      </c>
      <c r="B1709" s="415" t="s">
        <v>6886</v>
      </c>
      <c r="C1709" s="365" t="s">
        <v>6156</v>
      </c>
      <c r="D1709" s="366" t="s">
        <v>6126</v>
      </c>
      <c r="E1709" s="394" t="s">
        <v>4139</v>
      </c>
      <c r="F1709" s="394" t="s">
        <v>7230</v>
      </c>
      <c r="G1709" s="394" t="s">
        <v>7234</v>
      </c>
      <c r="H1709" s="394" t="s">
        <v>7232</v>
      </c>
      <c r="I1709" s="466">
        <v>300</v>
      </c>
      <c r="J1709" s="471">
        <v>0.49</v>
      </c>
      <c r="K1709" s="469">
        <v>1</v>
      </c>
      <c r="L1709" s="384">
        <v>4</v>
      </c>
      <c r="M1709" s="385" t="s">
        <v>5475</v>
      </c>
      <c r="N1709" s="382" t="s">
        <v>9783</v>
      </c>
      <c r="O1709" s="386">
        <v>300</v>
      </c>
      <c r="P1709" s="387"/>
      <c r="Q1709" s="387"/>
      <c r="R1709" s="387"/>
      <c r="S1709" s="387"/>
      <c r="T1709" s="387"/>
      <c r="U1709" s="387"/>
      <c r="V1709" s="387"/>
      <c r="W1709" s="387"/>
      <c r="X1709" s="387"/>
      <c r="Y1709" s="387"/>
      <c r="Z1709" s="387"/>
      <c r="AA1709" s="387"/>
      <c r="AB1709" s="387"/>
      <c r="AC1709" s="387"/>
      <c r="AD1709" s="387"/>
    </row>
    <row r="1710" spans="1:30" ht="16.2" thickBot="1" x14ac:dyDescent="0.35">
      <c r="A1710" s="351" t="s">
        <v>4316</v>
      </c>
      <c r="B1710" s="403" t="s">
        <v>6877</v>
      </c>
      <c r="C1710" s="365" t="s">
        <v>6156</v>
      </c>
      <c r="D1710" s="366" t="s">
        <v>6126</v>
      </c>
      <c r="E1710" s="394" t="s">
        <v>4139</v>
      </c>
      <c r="F1710" s="394" t="s">
        <v>7230</v>
      </c>
      <c r="G1710" s="394" t="s">
        <v>7234</v>
      </c>
      <c r="H1710" s="394" t="s">
        <v>7232</v>
      </c>
      <c r="I1710" s="466">
        <v>300</v>
      </c>
      <c r="J1710" s="471">
        <v>0.49</v>
      </c>
      <c r="K1710" s="469">
        <v>2</v>
      </c>
      <c r="L1710" s="384">
        <v>5</v>
      </c>
      <c r="M1710" s="385" t="s">
        <v>4317</v>
      </c>
      <c r="N1710" s="382" t="s">
        <v>9790</v>
      </c>
      <c r="O1710" s="386">
        <v>600</v>
      </c>
      <c r="P1710" s="387"/>
      <c r="Q1710" s="387"/>
      <c r="R1710" s="387"/>
      <c r="S1710" s="387"/>
      <c r="T1710" s="387"/>
      <c r="U1710" s="387"/>
      <c r="V1710" s="387"/>
      <c r="W1710" s="387"/>
      <c r="X1710" s="387"/>
      <c r="Y1710" s="387"/>
      <c r="Z1710" s="387"/>
      <c r="AA1710" s="387"/>
      <c r="AB1710" s="387"/>
      <c r="AC1710" s="387"/>
      <c r="AD1710" s="387"/>
    </row>
    <row r="1711" spans="1:30" ht="16.2" thickBot="1" x14ac:dyDescent="0.35">
      <c r="A1711" s="351" t="s">
        <v>4316</v>
      </c>
      <c r="B1711" s="403" t="s">
        <v>6877</v>
      </c>
      <c r="C1711" s="365" t="s">
        <v>6156</v>
      </c>
      <c r="D1711" s="366" t="s">
        <v>6126</v>
      </c>
      <c r="E1711" s="394" t="s">
        <v>4139</v>
      </c>
      <c r="F1711" s="394" t="s">
        <v>7235</v>
      </c>
      <c r="G1711" s="394" t="s">
        <v>7234</v>
      </c>
      <c r="H1711" s="394" t="s">
        <v>7232</v>
      </c>
      <c r="I1711" s="466">
        <v>300</v>
      </c>
      <c r="J1711" s="471">
        <v>0.49</v>
      </c>
      <c r="K1711" s="469">
        <v>1</v>
      </c>
      <c r="L1711" s="384">
        <v>5</v>
      </c>
      <c r="M1711" s="385" t="s">
        <v>5733</v>
      </c>
      <c r="N1711" s="382" t="s">
        <v>9783</v>
      </c>
      <c r="O1711" s="386">
        <v>300</v>
      </c>
      <c r="P1711" s="387"/>
      <c r="Q1711" s="387"/>
      <c r="R1711" s="387"/>
      <c r="S1711" s="387"/>
      <c r="T1711" s="387"/>
      <c r="U1711" s="387"/>
      <c r="V1711" s="387"/>
      <c r="W1711" s="387"/>
      <c r="X1711" s="387"/>
      <c r="Y1711" s="387"/>
      <c r="Z1711" s="387"/>
      <c r="AA1711" s="387"/>
      <c r="AB1711" s="387"/>
      <c r="AC1711" s="387"/>
      <c r="AD1711" s="387"/>
    </row>
    <row r="1712" spans="1:30" ht="16.2" thickBot="1" x14ac:dyDescent="0.35">
      <c r="A1712" s="351" t="s">
        <v>4314</v>
      </c>
      <c r="B1712" s="403" t="s">
        <v>6877</v>
      </c>
      <c r="C1712" s="365" t="s">
        <v>6156</v>
      </c>
      <c r="D1712" s="366" t="s">
        <v>6126</v>
      </c>
      <c r="E1712" s="394" t="s">
        <v>4139</v>
      </c>
      <c r="F1712" s="394" t="s">
        <v>7230</v>
      </c>
      <c r="G1712" s="394" t="s">
        <v>7234</v>
      </c>
      <c r="H1712" s="394" t="s">
        <v>7232</v>
      </c>
      <c r="I1712" s="466">
        <v>300</v>
      </c>
      <c r="J1712" s="471">
        <v>0.49</v>
      </c>
      <c r="K1712" s="469">
        <v>1</v>
      </c>
      <c r="L1712" s="384">
        <v>5</v>
      </c>
      <c r="M1712" s="385" t="s">
        <v>4315</v>
      </c>
      <c r="N1712" s="382" t="s">
        <v>9783</v>
      </c>
      <c r="O1712" s="386">
        <v>300</v>
      </c>
      <c r="P1712" s="387"/>
      <c r="Q1712" s="387"/>
      <c r="R1712" s="387"/>
      <c r="S1712" s="387"/>
      <c r="T1712" s="387"/>
      <c r="U1712" s="387"/>
      <c r="V1712" s="387"/>
      <c r="W1712" s="387"/>
      <c r="X1712" s="387"/>
      <c r="Y1712" s="387"/>
      <c r="Z1712" s="387"/>
      <c r="AA1712" s="387"/>
      <c r="AB1712" s="387"/>
      <c r="AC1712" s="387"/>
      <c r="AD1712" s="387"/>
    </row>
    <row r="1713" spans="1:30" ht="16.2" thickBot="1" x14ac:dyDescent="0.35">
      <c r="A1713" s="351" t="s">
        <v>6912</v>
      </c>
      <c r="B1713" s="396" t="s">
        <v>6098</v>
      </c>
      <c r="C1713" s="365" t="s">
        <v>6156</v>
      </c>
      <c r="D1713" s="345" t="s">
        <v>6128</v>
      </c>
      <c r="E1713" s="394" t="s">
        <v>4139</v>
      </c>
      <c r="F1713" s="394" t="s">
        <v>9503</v>
      </c>
      <c r="G1713" s="394" t="s">
        <v>7233</v>
      </c>
      <c r="H1713" s="394" t="s">
        <v>7232</v>
      </c>
      <c r="I1713" s="466">
        <v>700</v>
      </c>
      <c r="J1713" s="471">
        <v>0.99</v>
      </c>
      <c r="K1713" s="469">
        <v>1</v>
      </c>
      <c r="L1713" s="384">
        <v>5</v>
      </c>
      <c r="M1713" s="385" t="s">
        <v>7014</v>
      </c>
      <c r="N1713" s="382" t="s">
        <v>9798</v>
      </c>
      <c r="O1713" s="386">
        <v>700</v>
      </c>
      <c r="P1713" s="387"/>
      <c r="Q1713" s="387"/>
      <c r="R1713" s="387"/>
      <c r="S1713" s="387"/>
      <c r="T1713" s="387"/>
      <c r="U1713" s="387"/>
      <c r="V1713" s="387"/>
      <c r="W1713" s="387"/>
      <c r="X1713" s="387"/>
      <c r="Y1713" s="387"/>
      <c r="Z1713" s="387"/>
      <c r="AA1713" s="387"/>
      <c r="AB1713" s="387"/>
      <c r="AC1713" s="387"/>
      <c r="AD1713" s="387"/>
    </row>
    <row r="1714" spans="1:30" ht="16.2" thickBot="1" x14ac:dyDescent="0.35">
      <c r="A1714" s="351" t="s">
        <v>3725</v>
      </c>
      <c r="B1714" s="403" t="s">
        <v>6877</v>
      </c>
      <c r="C1714" s="365" t="s">
        <v>6156</v>
      </c>
      <c r="D1714" s="345" t="s">
        <v>6128</v>
      </c>
      <c r="E1714" s="394" t="s">
        <v>4139</v>
      </c>
      <c r="F1714" s="394" t="s">
        <v>7230</v>
      </c>
      <c r="G1714" s="394" t="s">
        <v>7233</v>
      </c>
      <c r="H1714" s="394" t="s">
        <v>7232</v>
      </c>
      <c r="I1714" s="467">
        <v>1.4</v>
      </c>
      <c r="J1714" s="471">
        <v>1.99</v>
      </c>
      <c r="K1714" s="469">
        <v>1</v>
      </c>
      <c r="L1714" s="384">
        <v>7</v>
      </c>
      <c r="M1714" s="385" t="s">
        <v>7015</v>
      </c>
      <c r="N1714" s="382" t="s">
        <v>9789</v>
      </c>
      <c r="O1714" s="383">
        <v>1.4</v>
      </c>
      <c r="P1714" s="387"/>
      <c r="Q1714" s="387"/>
      <c r="R1714" s="387"/>
      <c r="S1714" s="387"/>
      <c r="T1714" s="387"/>
      <c r="U1714" s="387"/>
      <c r="V1714" s="387"/>
      <c r="W1714" s="387"/>
      <c r="X1714" s="387"/>
      <c r="Y1714" s="387"/>
      <c r="Z1714" s="387"/>
      <c r="AA1714" s="387"/>
      <c r="AB1714" s="387"/>
      <c r="AC1714" s="387"/>
      <c r="AD1714" s="387"/>
    </row>
    <row r="1715" spans="1:30" ht="16.2" thickBot="1" x14ac:dyDescent="0.35">
      <c r="A1715" s="351" t="s">
        <v>3725</v>
      </c>
      <c r="B1715" s="403" t="s">
        <v>6877</v>
      </c>
      <c r="C1715" s="365" t="s">
        <v>6156</v>
      </c>
      <c r="D1715" s="345" t="s">
        <v>6128</v>
      </c>
      <c r="E1715" s="394" t="s">
        <v>4139</v>
      </c>
      <c r="F1715" s="394" t="s">
        <v>7230</v>
      </c>
      <c r="G1715" s="394" t="s">
        <v>7234</v>
      </c>
      <c r="H1715" s="394" t="s">
        <v>7232</v>
      </c>
      <c r="I1715" s="467">
        <v>1.4</v>
      </c>
      <c r="J1715" s="471">
        <v>1.99</v>
      </c>
      <c r="K1715" s="469">
        <v>1</v>
      </c>
      <c r="L1715" s="384">
        <v>7</v>
      </c>
      <c r="M1715" s="385" t="s">
        <v>7015</v>
      </c>
      <c r="N1715" s="382" t="s">
        <v>9789</v>
      </c>
      <c r="O1715" s="383">
        <v>1.4</v>
      </c>
      <c r="P1715" s="387"/>
      <c r="Q1715" s="387"/>
      <c r="R1715" s="387"/>
      <c r="S1715" s="387"/>
      <c r="T1715" s="387"/>
      <c r="U1715" s="387"/>
      <c r="V1715" s="387"/>
      <c r="W1715" s="387"/>
      <c r="X1715" s="387"/>
      <c r="Y1715" s="387"/>
      <c r="Z1715" s="387"/>
      <c r="AA1715" s="387"/>
      <c r="AB1715" s="387"/>
      <c r="AC1715" s="387"/>
      <c r="AD1715" s="387"/>
    </row>
    <row r="1716" spans="1:30" ht="16.2" thickBot="1" x14ac:dyDescent="0.35">
      <c r="A1716" s="351" t="s">
        <v>3725</v>
      </c>
      <c r="B1716" s="403" t="s">
        <v>6877</v>
      </c>
      <c r="C1716" s="365" t="s">
        <v>6156</v>
      </c>
      <c r="D1716" s="345" t="s">
        <v>6128</v>
      </c>
      <c r="E1716" s="394" t="s">
        <v>4139</v>
      </c>
      <c r="F1716" s="394" t="s">
        <v>7235</v>
      </c>
      <c r="G1716" s="394" t="s">
        <v>7234</v>
      </c>
      <c r="H1716" s="394" t="s">
        <v>7232</v>
      </c>
      <c r="I1716" s="467">
        <v>1.4</v>
      </c>
      <c r="J1716" s="471">
        <v>1.99</v>
      </c>
      <c r="K1716" s="469">
        <v>1</v>
      </c>
      <c r="L1716" s="384">
        <v>7</v>
      </c>
      <c r="M1716" s="385" t="s">
        <v>3736</v>
      </c>
      <c r="N1716" s="382" t="s">
        <v>9789</v>
      </c>
      <c r="O1716" s="383">
        <v>1.4</v>
      </c>
      <c r="P1716" s="387"/>
      <c r="Q1716" s="387"/>
      <c r="R1716" s="387"/>
      <c r="S1716" s="387"/>
      <c r="T1716" s="387"/>
      <c r="U1716" s="387"/>
      <c r="V1716" s="387"/>
      <c r="W1716" s="387"/>
      <c r="X1716" s="387"/>
      <c r="Y1716" s="387"/>
      <c r="Z1716" s="387"/>
      <c r="AA1716" s="387"/>
      <c r="AB1716" s="387"/>
      <c r="AC1716" s="387"/>
      <c r="AD1716" s="387"/>
    </row>
    <row r="1717" spans="1:30" ht="16.2" thickBot="1" x14ac:dyDescent="0.35">
      <c r="A1717" s="351" t="s">
        <v>5477</v>
      </c>
      <c r="B1717" s="405" t="s">
        <v>6084</v>
      </c>
      <c r="C1717" s="365" t="s">
        <v>6148</v>
      </c>
      <c r="D1717" s="366" t="s">
        <v>6126</v>
      </c>
      <c r="E1717" s="394" t="s">
        <v>4139</v>
      </c>
      <c r="F1717" s="394" t="s">
        <v>7230</v>
      </c>
      <c r="G1717" s="394" t="s">
        <v>7233</v>
      </c>
      <c r="H1717" s="394" t="s">
        <v>7232</v>
      </c>
      <c r="I1717" s="466">
        <v>300</v>
      </c>
      <c r="J1717" s="471">
        <v>0.49</v>
      </c>
      <c r="K1717" s="469">
        <v>1</v>
      </c>
      <c r="L1717" s="384">
        <v>1</v>
      </c>
      <c r="M1717" s="385" t="s">
        <v>5478</v>
      </c>
      <c r="N1717" s="382" t="s">
        <v>9783</v>
      </c>
      <c r="O1717" s="386">
        <v>300</v>
      </c>
      <c r="P1717" s="387"/>
      <c r="Q1717" s="387"/>
      <c r="R1717" s="387"/>
      <c r="S1717" s="387"/>
      <c r="T1717" s="387"/>
      <c r="U1717" s="387"/>
      <c r="V1717" s="387"/>
      <c r="W1717" s="387"/>
      <c r="X1717" s="387"/>
      <c r="Y1717" s="387"/>
      <c r="Z1717" s="387"/>
      <c r="AA1717" s="387"/>
      <c r="AB1717" s="387"/>
      <c r="AC1717" s="387"/>
      <c r="AD1717" s="387"/>
    </row>
    <row r="1718" spans="1:30" ht="16.2" thickBot="1" x14ac:dyDescent="0.35">
      <c r="A1718" s="351" t="s">
        <v>630</v>
      </c>
      <c r="B1718" s="428" t="s">
        <v>6891</v>
      </c>
      <c r="C1718" s="365" t="s">
        <v>6148</v>
      </c>
      <c r="D1718" s="366" t="s">
        <v>6126</v>
      </c>
      <c r="E1718" s="394" t="s">
        <v>4139</v>
      </c>
      <c r="F1718" s="394" t="s">
        <v>7230</v>
      </c>
      <c r="G1718" s="394" t="s">
        <v>7233</v>
      </c>
      <c r="H1718" s="394" t="s">
        <v>7232</v>
      </c>
      <c r="I1718" s="466">
        <v>300</v>
      </c>
      <c r="J1718" s="471">
        <v>0.49</v>
      </c>
      <c r="K1718" s="469">
        <v>3</v>
      </c>
      <c r="L1718" s="384">
        <v>2</v>
      </c>
      <c r="M1718" s="385" t="s">
        <v>631</v>
      </c>
      <c r="N1718" s="382" t="s">
        <v>9784</v>
      </c>
      <c r="O1718" s="386">
        <v>900</v>
      </c>
      <c r="P1718" s="387"/>
      <c r="Q1718" s="387"/>
      <c r="R1718" s="387"/>
      <c r="S1718" s="387"/>
      <c r="T1718" s="387"/>
      <c r="U1718" s="387"/>
      <c r="V1718" s="387"/>
      <c r="W1718" s="387"/>
      <c r="X1718" s="387"/>
      <c r="Y1718" s="387"/>
      <c r="Z1718" s="387"/>
      <c r="AA1718" s="387"/>
      <c r="AB1718" s="387"/>
      <c r="AC1718" s="387"/>
      <c r="AD1718" s="387"/>
    </row>
    <row r="1719" spans="1:30" ht="16.2" thickBot="1" x14ac:dyDescent="0.35">
      <c r="A1719" s="351" t="s">
        <v>630</v>
      </c>
      <c r="B1719" s="428" t="s">
        <v>6891</v>
      </c>
      <c r="C1719" s="365" t="s">
        <v>6148</v>
      </c>
      <c r="D1719" s="366" t="s">
        <v>6126</v>
      </c>
      <c r="E1719" s="394" t="s">
        <v>4139</v>
      </c>
      <c r="F1719" s="394" t="s">
        <v>7230</v>
      </c>
      <c r="G1719" s="394" t="s">
        <v>7234</v>
      </c>
      <c r="H1719" s="394" t="s">
        <v>7232</v>
      </c>
      <c r="I1719" s="466">
        <v>300</v>
      </c>
      <c r="J1719" s="471">
        <v>0.49</v>
      </c>
      <c r="K1719" s="469">
        <v>1</v>
      </c>
      <c r="L1719" s="384">
        <v>2</v>
      </c>
      <c r="M1719" s="385" t="s">
        <v>631</v>
      </c>
      <c r="N1719" s="382" t="s">
        <v>9783</v>
      </c>
      <c r="O1719" s="386">
        <v>300</v>
      </c>
      <c r="P1719" s="387"/>
      <c r="Q1719" s="387"/>
      <c r="R1719" s="387"/>
      <c r="S1719" s="387"/>
      <c r="T1719" s="387"/>
      <c r="U1719" s="387"/>
      <c r="V1719" s="387"/>
      <c r="W1719" s="387"/>
      <c r="X1719" s="387"/>
      <c r="Y1719" s="387"/>
      <c r="Z1719" s="387"/>
      <c r="AA1719" s="387"/>
      <c r="AB1719" s="387"/>
      <c r="AC1719" s="387"/>
      <c r="AD1719" s="387"/>
    </row>
    <row r="1720" spans="1:30" ht="16.2" thickBot="1" x14ac:dyDescent="0.35">
      <c r="A1720" s="351" t="s">
        <v>1698</v>
      </c>
      <c r="B1720" s="408" t="s">
        <v>1134</v>
      </c>
      <c r="C1720" s="365" t="s">
        <v>6148</v>
      </c>
      <c r="D1720" s="366" t="s">
        <v>6126</v>
      </c>
      <c r="E1720" s="394" t="s">
        <v>4139</v>
      </c>
      <c r="F1720" s="394" t="s">
        <v>7230</v>
      </c>
      <c r="G1720" s="394" t="s">
        <v>7233</v>
      </c>
      <c r="H1720" s="394" t="s">
        <v>7232</v>
      </c>
      <c r="I1720" s="466">
        <v>300</v>
      </c>
      <c r="J1720" s="471">
        <v>0.49</v>
      </c>
      <c r="K1720" s="469">
        <v>2</v>
      </c>
      <c r="L1720" s="384">
        <v>2</v>
      </c>
      <c r="M1720" s="385" t="s">
        <v>1699</v>
      </c>
      <c r="N1720" s="382" t="s">
        <v>9790</v>
      </c>
      <c r="O1720" s="386">
        <v>600</v>
      </c>
      <c r="P1720" s="387"/>
      <c r="Q1720" s="387"/>
      <c r="R1720" s="387"/>
      <c r="S1720" s="387"/>
      <c r="T1720" s="387"/>
      <c r="U1720" s="387"/>
      <c r="V1720" s="387"/>
      <c r="W1720" s="387"/>
      <c r="X1720" s="387"/>
      <c r="Y1720" s="387"/>
      <c r="Z1720" s="387"/>
      <c r="AA1720" s="387"/>
      <c r="AB1720" s="387"/>
      <c r="AC1720" s="387"/>
      <c r="AD1720" s="387"/>
    </row>
    <row r="1721" spans="1:30" ht="16.2" thickBot="1" x14ac:dyDescent="0.35">
      <c r="A1721" s="351" t="s">
        <v>5848</v>
      </c>
      <c r="B1721" s="401" t="s">
        <v>5944</v>
      </c>
      <c r="C1721" s="365" t="s">
        <v>6148</v>
      </c>
      <c r="D1721" s="366" t="s">
        <v>6126</v>
      </c>
      <c r="E1721" s="394" t="s">
        <v>4139</v>
      </c>
      <c r="F1721" s="394" t="s">
        <v>7230</v>
      </c>
      <c r="G1721" s="394" t="s">
        <v>7233</v>
      </c>
      <c r="H1721" s="394" t="s">
        <v>7232</v>
      </c>
      <c r="I1721" s="467">
        <v>1</v>
      </c>
      <c r="J1721" s="471">
        <v>1.49</v>
      </c>
      <c r="K1721" s="469">
        <v>1</v>
      </c>
      <c r="L1721" s="384">
        <v>2</v>
      </c>
      <c r="M1721" s="385" t="s">
        <v>9691</v>
      </c>
      <c r="N1721" s="382" t="s">
        <v>9806</v>
      </c>
      <c r="O1721" s="383">
        <v>1</v>
      </c>
      <c r="P1721" s="387"/>
      <c r="Q1721" s="387"/>
      <c r="R1721" s="387"/>
      <c r="S1721" s="387"/>
      <c r="T1721" s="387"/>
      <c r="U1721" s="387"/>
      <c r="V1721" s="387"/>
      <c r="W1721" s="387"/>
      <c r="X1721" s="387"/>
      <c r="Y1721" s="387"/>
      <c r="Z1721" s="387"/>
      <c r="AA1721" s="387"/>
      <c r="AB1721" s="387"/>
      <c r="AC1721" s="387"/>
      <c r="AD1721" s="387"/>
    </row>
    <row r="1722" spans="1:30" ht="16.2" thickBot="1" x14ac:dyDescent="0.35">
      <c r="A1722" s="351" t="s">
        <v>5848</v>
      </c>
      <c r="B1722" s="401" t="s">
        <v>5944</v>
      </c>
      <c r="C1722" s="365" t="s">
        <v>6148</v>
      </c>
      <c r="D1722" s="366" t="s">
        <v>6126</v>
      </c>
      <c r="E1722" s="394" t="s">
        <v>4139</v>
      </c>
      <c r="F1722" s="394" t="s">
        <v>7230</v>
      </c>
      <c r="G1722" s="394" t="s">
        <v>7234</v>
      </c>
      <c r="H1722" s="394" t="s">
        <v>7232</v>
      </c>
      <c r="I1722" s="467">
        <v>1</v>
      </c>
      <c r="J1722" s="471">
        <v>1.49</v>
      </c>
      <c r="K1722" s="469">
        <v>1</v>
      </c>
      <c r="L1722" s="384">
        <v>2</v>
      </c>
      <c r="M1722" s="385" t="s">
        <v>9691</v>
      </c>
      <c r="N1722" s="382" t="s">
        <v>9806</v>
      </c>
      <c r="O1722" s="383">
        <v>1</v>
      </c>
      <c r="P1722" s="387"/>
      <c r="Q1722" s="387"/>
      <c r="R1722" s="387"/>
      <c r="S1722" s="387"/>
      <c r="T1722" s="387"/>
      <c r="U1722" s="387"/>
      <c r="V1722" s="387"/>
      <c r="W1722" s="387"/>
      <c r="X1722" s="387"/>
      <c r="Y1722" s="387"/>
      <c r="Z1722" s="387"/>
      <c r="AA1722" s="387"/>
      <c r="AB1722" s="387"/>
      <c r="AC1722" s="387"/>
      <c r="AD1722" s="387"/>
    </row>
    <row r="1723" spans="1:30" ht="16.2" thickBot="1" x14ac:dyDescent="0.35">
      <c r="A1723" s="351" t="s">
        <v>5735</v>
      </c>
      <c r="B1723" s="404" t="s">
        <v>6073</v>
      </c>
      <c r="C1723" s="365" t="s">
        <v>6148</v>
      </c>
      <c r="D1723" s="366" t="s">
        <v>6126</v>
      </c>
      <c r="E1723" s="394" t="s">
        <v>4139</v>
      </c>
      <c r="F1723" s="394" t="s">
        <v>7230</v>
      </c>
      <c r="G1723" s="394" t="s">
        <v>7233</v>
      </c>
      <c r="H1723" s="394" t="s">
        <v>7232</v>
      </c>
      <c r="I1723" s="466">
        <v>300</v>
      </c>
      <c r="J1723" s="471">
        <v>0.49</v>
      </c>
      <c r="K1723" s="469">
        <v>1</v>
      </c>
      <c r="L1723" s="384">
        <v>2</v>
      </c>
      <c r="M1723" s="385" t="s">
        <v>5734</v>
      </c>
      <c r="N1723" s="382" t="s">
        <v>9783</v>
      </c>
      <c r="O1723" s="386">
        <v>300</v>
      </c>
      <c r="P1723" s="387"/>
      <c r="Q1723" s="387"/>
      <c r="R1723" s="387"/>
      <c r="S1723" s="387"/>
      <c r="T1723" s="387"/>
      <c r="U1723" s="387"/>
      <c r="V1723" s="387"/>
      <c r="W1723" s="387"/>
      <c r="X1723" s="387"/>
      <c r="Y1723" s="387"/>
      <c r="Z1723" s="387"/>
      <c r="AA1723" s="387"/>
      <c r="AB1723" s="387"/>
      <c r="AC1723" s="387"/>
      <c r="AD1723" s="387"/>
    </row>
    <row r="1724" spans="1:30" ht="16.2" thickBot="1" x14ac:dyDescent="0.35">
      <c r="A1724" s="351" t="s">
        <v>5735</v>
      </c>
      <c r="B1724" s="404" t="s">
        <v>6073</v>
      </c>
      <c r="C1724" s="365" t="s">
        <v>6148</v>
      </c>
      <c r="D1724" s="366" t="s">
        <v>6126</v>
      </c>
      <c r="E1724" s="394" t="s">
        <v>4139</v>
      </c>
      <c r="F1724" s="394" t="s">
        <v>7230</v>
      </c>
      <c r="G1724" s="394" t="s">
        <v>7234</v>
      </c>
      <c r="H1724" s="394" t="s">
        <v>7232</v>
      </c>
      <c r="I1724" s="466">
        <v>300</v>
      </c>
      <c r="J1724" s="471">
        <v>0.49</v>
      </c>
      <c r="K1724" s="469">
        <v>1</v>
      </c>
      <c r="L1724" s="384">
        <v>2</v>
      </c>
      <c r="M1724" s="385" t="s">
        <v>5734</v>
      </c>
      <c r="N1724" s="382" t="s">
        <v>9783</v>
      </c>
      <c r="O1724" s="386">
        <v>300</v>
      </c>
      <c r="P1724" s="387"/>
      <c r="Q1724" s="387"/>
      <c r="R1724" s="387"/>
      <c r="S1724" s="387"/>
      <c r="T1724" s="387"/>
      <c r="U1724" s="387"/>
      <c r="V1724" s="387"/>
      <c r="W1724" s="387"/>
      <c r="X1724" s="387"/>
      <c r="Y1724" s="387"/>
      <c r="Z1724" s="387"/>
      <c r="AA1724" s="387"/>
      <c r="AB1724" s="387"/>
      <c r="AC1724" s="387"/>
      <c r="AD1724" s="387"/>
    </row>
    <row r="1725" spans="1:30" ht="16.2" thickBot="1" x14ac:dyDescent="0.35">
      <c r="A1725" s="351" t="s">
        <v>5735</v>
      </c>
      <c r="B1725" s="404" t="s">
        <v>6073</v>
      </c>
      <c r="C1725" s="365" t="s">
        <v>6148</v>
      </c>
      <c r="D1725" s="366" t="s">
        <v>6126</v>
      </c>
      <c r="E1725" s="394" t="s">
        <v>4139</v>
      </c>
      <c r="F1725" s="394" t="s">
        <v>7235</v>
      </c>
      <c r="G1725" s="394" t="s">
        <v>7234</v>
      </c>
      <c r="H1725" s="394" t="s">
        <v>7232</v>
      </c>
      <c r="I1725" s="466">
        <v>300</v>
      </c>
      <c r="J1725" s="471">
        <v>0.49</v>
      </c>
      <c r="K1725" s="469">
        <v>1</v>
      </c>
      <c r="L1725" s="384">
        <v>2</v>
      </c>
      <c r="M1725" s="385" t="s">
        <v>5736</v>
      </c>
      <c r="N1725" s="382" t="s">
        <v>9783</v>
      </c>
      <c r="O1725" s="386">
        <v>300</v>
      </c>
      <c r="P1725" s="387"/>
      <c r="Q1725" s="387"/>
      <c r="R1725" s="387"/>
      <c r="S1725" s="387"/>
      <c r="T1725" s="387"/>
      <c r="U1725" s="387"/>
      <c r="V1725" s="387"/>
      <c r="W1725" s="387"/>
      <c r="X1725" s="387"/>
      <c r="Y1725" s="387"/>
      <c r="Z1725" s="387"/>
      <c r="AA1725" s="387"/>
      <c r="AB1725" s="387"/>
      <c r="AC1725" s="387"/>
      <c r="AD1725" s="387"/>
    </row>
    <row r="1726" spans="1:30" ht="16.2" thickBot="1" x14ac:dyDescent="0.35">
      <c r="A1726" s="351" t="s">
        <v>4318</v>
      </c>
      <c r="B1726" s="398" t="s">
        <v>6881</v>
      </c>
      <c r="C1726" s="365" t="s">
        <v>6148</v>
      </c>
      <c r="D1726" s="366" t="s">
        <v>6126</v>
      </c>
      <c r="E1726" s="394" t="s">
        <v>4139</v>
      </c>
      <c r="F1726" s="394" t="s">
        <v>7230</v>
      </c>
      <c r="G1726" s="394" t="s">
        <v>7233</v>
      </c>
      <c r="H1726" s="394" t="s">
        <v>7232</v>
      </c>
      <c r="I1726" s="466">
        <v>300</v>
      </c>
      <c r="J1726" s="471">
        <v>0.49</v>
      </c>
      <c r="K1726" s="469">
        <v>1</v>
      </c>
      <c r="L1726" s="384">
        <v>2</v>
      </c>
      <c r="M1726" s="385" t="s">
        <v>4319</v>
      </c>
      <c r="N1726" s="382" t="s">
        <v>9783</v>
      </c>
      <c r="O1726" s="386">
        <v>300</v>
      </c>
      <c r="P1726" s="387"/>
      <c r="Q1726" s="387"/>
      <c r="R1726" s="387"/>
      <c r="S1726" s="387"/>
      <c r="T1726" s="387"/>
      <c r="U1726" s="387"/>
      <c r="V1726" s="387"/>
      <c r="W1726" s="387"/>
      <c r="X1726" s="387"/>
      <c r="Y1726" s="387"/>
      <c r="Z1726" s="387"/>
      <c r="AA1726" s="387"/>
      <c r="AB1726" s="387"/>
      <c r="AC1726" s="387"/>
      <c r="AD1726" s="387"/>
    </row>
    <row r="1727" spans="1:30" ht="16.2" thickBot="1" x14ac:dyDescent="0.35">
      <c r="A1727" s="351" t="s">
        <v>1305</v>
      </c>
      <c r="B1727" s="365" t="s">
        <v>6978</v>
      </c>
      <c r="C1727" s="365" t="s">
        <v>6148</v>
      </c>
      <c r="D1727" s="366" t="s">
        <v>6126</v>
      </c>
      <c r="E1727" s="394" t="s">
        <v>4139</v>
      </c>
      <c r="F1727" s="394" t="s">
        <v>7230</v>
      </c>
      <c r="G1727" s="394" t="s">
        <v>7233</v>
      </c>
      <c r="H1727" s="394" t="s">
        <v>7232</v>
      </c>
      <c r="I1727" s="466">
        <v>500</v>
      </c>
      <c r="J1727" s="471">
        <v>0.49</v>
      </c>
      <c r="K1727" s="469">
        <v>1</v>
      </c>
      <c r="L1727" s="384">
        <v>3</v>
      </c>
      <c r="M1727" s="385" t="s">
        <v>1304</v>
      </c>
      <c r="N1727" s="382" t="s">
        <v>9800</v>
      </c>
      <c r="O1727" s="386">
        <v>500</v>
      </c>
      <c r="P1727" s="387"/>
      <c r="Q1727" s="387"/>
      <c r="R1727" s="387"/>
      <c r="S1727" s="387"/>
      <c r="T1727" s="387"/>
      <c r="U1727" s="387"/>
      <c r="V1727" s="387"/>
      <c r="W1727" s="387"/>
      <c r="X1727" s="387"/>
      <c r="Y1727" s="387"/>
      <c r="Z1727" s="387"/>
      <c r="AA1727" s="387"/>
      <c r="AB1727" s="387"/>
      <c r="AC1727" s="387"/>
      <c r="AD1727" s="387"/>
    </row>
    <row r="1728" spans="1:30" ht="16.2" thickBot="1" x14ac:dyDescent="0.35">
      <c r="A1728" s="351" t="s">
        <v>2859</v>
      </c>
      <c r="B1728" s="422" t="s">
        <v>1106</v>
      </c>
      <c r="C1728" s="365" t="s">
        <v>6148</v>
      </c>
      <c r="D1728" s="366" t="s">
        <v>6126</v>
      </c>
      <c r="E1728" s="394" t="s">
        <v>4139</v>
      </c>
      <c r="F1728" s="394" t="s">
        <v>7230</v>
      </c>
      <c r="G1728" s="394" t="s">
        <v>7233</v>
      </c>
      <c r="H1728" s="394" t="s">
        <v>7232</v>
      </c>
      <c r="I1728" s="466">
        <v>300</v>
      </c>
      <c r="J1728" s="471">
        <v>0.49</v>
      </c>
      <c r="K1728" s="469">
        <v>1</v>
      </c>
      <c r="L1728" s="384">
        <v>3</v>
      </c>
      <c r="M1728" s="385" t="s">
        <v>2860</v>
      </c>
      <c r="N1728" s="382" t="s">
        <v>9783</v>
      </c>
      <c r="O1728" s="386">
        <v>300</v>
      </c>
      <c r="P1728" s="387"/>
      <c r="Q1728" s="387"/>
      <c r="R1728" s="387"/>
      <c r="S1728" s="387"/>
      <c r="T1728" s="387"/>
      <c r="U1728" s="387"/>
      <c r="V1728" s="387"/>
      <c r="W1728" s="387"/>
      <c r="X1728" s="387"/>
      <c r="Y1728" s="387"/>
      <c r="Z1728" s="387"/>
      <c r="AA1728" s="387"/>
      <c r="AB1728" s="387"/>
      <c r="AC1728" s="387"/>
      <c r="AD1728" s="387"/>
    </row>
    <row r="1729" spans="1:30" ht="16.2" thickBot="1" x14ac:dyDescent="0.35">
      <c r="A1729" s="351" t="s">
        <v>2859</v>
      </c>
      <c r="B1729" s="422" t="s">
        <v>1106</v>
      </c>
      <c r="C1729" s="365" t="s">
        <v>6148</v>
      </c>
      <c r="D1729" s="366" t="s">
        <v>6126</v>
      </c>
      <c r="E1729" s="394" t="s">
        <v>4139</v>
      </c>
      <c r="F1729" s="394" t="s">
        <v>7230</v>
      </c>
      <c r="G1729" s="394" t="s">
        <v>7234</v>
      </c>
      <c r="H1729" s="394" t="s">
        <v>7232</v>
      </c>
      <c r="I1729" s="466">
        <v>300</v>
      </c>
      <c r="J1729" s="471">
        <v>0.49</v>
      </c>
      <c r="K1729" s="469">
        <v>3</v>
      </c>
      <c r="L1729" s="384">
        <v>3</v>
      </c>
      <c r="M1729" s="385" t="s">
        <v>9693</v>
      </c>
      <c r="N1729" s="382" t="s">
        <v>9784</v>
      </c>
      <c r="O1729" s="386">
        <v>900</v>
      </c>
      <c r="P1729" s="387"/>
      <c r="Q1729" s="387"/>
      <c r="R1729" s="387"/>
      <c r="S1729" s="387"/>
      <c r="T1729" s="387"/>
      <c r="U1729" s="387"/>
      <c r="V1729" s="387"/>
      <c r="W1729" s="387"/>
      <c r="X1729" s="387"/>
      <c r="Y1729" s="387"/>
      <c r="Z1729" s="387"/>
      <c r="AA1729" s="387"/>
      <c r="AB1729" s="387"/>
      <c r="AC1729" s="387"/>
      <c r="AD1729" s="387"/>
    </row>
    <row r="1730" spans="1:30" ht="16.2" thickBot="1" x14ac:dyDescent="0.35">
      <c r="A1730" s="351" t="s">
        <v>1306</v>
      </c>
      <c r="B1730" s="365" t="s">
        <v>6072</v>
      </c>
      <c r="C1730" s="365" t="s">
        <v>6148</v>
      </c>
      <c r="D1730" s="366" t="s">
        <v>6126</v>
      </c>
      <c r="E1730" s="394" t="s">
        <v>4139</v>
      </c>
      <c r="F1730" s="394" t="s">
        <v>7230</v>
      </c>
      <c r="G1730" s="394" t="s">
        <v>7233</v>
      </c>
      <c r="H1730" s="394" t="s">
        <v>7232</v>
      </c>
      <c r="I1730" s="466">
        <v>400</v>
      </c>
      <c r="J1730" s="471">
        <v>0.59</v>
      </c>
      <c r="K1730" s="469">
        <v>2</v>
      </c>
      <c r="L1730" s="384">
        <v>3</v>
      </c>
      <c r="M1730" s="385" t="s">
        <v>1307</v>
      </c>
      <c r="N1730" s="382" t="s">
        <v>9792</v>
      </c>
      <c r="O1730" s="386">
        <v>800</v>
      </c>
      <c r="P1730" s="387"/>
      <c r="Q1730" s="387"/>
      <c r="R1730" s="387"/>
      <c r="S1730" s="387"/>
      <c r="T1730" s="387"/>
      <c r="U1730" s="387"/>
      <c r="V1730" s="387"/>
      <c r="W1730" s="387"/>
      <c r="X1730" s="387"/>
      <c r="Y1730" s="387"/>
      <c r="Z1730" s="387"/>
      <c r="AA1730" s="387"/>
      <c r="AB1730" s="387"/>
      <c r="AC1730" s="387"/>
      <c r="AD1730" s="387"/>
    </row>
    <row r="1731" spans="1:30" ht="16.2" thickBot="1" x14ac:dyDescent="0.35">
      <c r="A1731" s="351" t="s">
        <v>2179</v>
      </c>
      <c r="B1731" s="416" t="s">
        <v>6064</v>
      </c>
      <c r="C1731" s="365" t="s">
        <v>6148</v>
      </c>
      <c r="D1731" s="366" t="s">
        <v>6126</v>
      </c>
      <c r="E1731" s="394" t="s">
        <v>4139</v>
      </c>
      <c r="F1731" s="394" t="s">
        <v>7230</v>
      </c>
      <c r="G1731" s="394" t="s">
        <v>7233</v>
      </c>
      <c r="H1731" s="394" t="s">
        <v>7232</v>
      </c>
      <c r="I1731" s="466">
        <v>300</v>
      </c>
      <c r="J1731" s="471">
        <v>0.49</v>
      </c>
      <c r="K1731" s="469">
        <v>2</v>
      </c>
      <c r="L1731" s="384">
        <v>3</v>
      </c>
      <c r="M1731" s="385" t="s">
        <v>2178</v>
      </c>
      <c r="N1731" s="382" t="s">
        <v>9790</v>
      </c>
      <c r="O1731" s="386">
        <v>600</v>
      </c>
      <c r="P1731" s="387"/>
      <c r="Q1731" s="387"/>
      <c r="R1731" s="387"/>
      <c r="S1731" s="387"/>
      <c r="T1731" s="387"/>
      <c r="U1731" s="387"/>
      <c r="V1731" s="387"/>
      <c r="W1731" s="387"/>
      <c r="X1731" s="387"/>
      <c r="Y1731" s="387"/>
      <c r="Z1731" s="387"/>
      <c r="AA1731" s="387"/>
      <c r="AB1731" s="387"/>
      <c r="AC1731" s="387"/>
      <c r="AD1731" s="387"/>
    </row>
    <row r="1732" spans="1:30" ht="16.2" thickBot="1" x14ac:dyDescent="0.35">
      <c r="A1732" s="351" t="s">
        <v>2179</v>
      </c>
      <c r="B1732" s="416" t="s">
        <v>6064</v>
      </c>
      <c r="C1732" s="365" t="s">
        <v>6148</v>
      </c>
      <c r="D1732" s="366" t="s">
        <v>6126</v>
      </c>
      <c r="E1732" s="394" t="s">
        <v>4139</v>
      </c>
      <c r="F1732" s="394" t="s">
        <v>7230</v>
      </c>
      <c r="G1732" s="394" t="s">
        <v>7234</v>
      </c>
      <c r="H1732" s="394" t="s">
        <v>7232</v>
      </c>
      <c r="I1732" s="466">
        <v>300</v>
      </c>
      <c r="J1732" s="471">
        <v>0.49</v>
      </c>
      <c r="K1732" s="469">
        <v>1</v>
      </c>
      <c r="L1732" s="384">
        <v>3</v>
      </c>
      <c r="M1732" s="385" t="s">
        <v>2178</v>
      </c>
      <c r="N1732" s="382" t="s">
        <v>9783</v>
      </c>
      <c r="O1732" s="386">
        <v>300</v>
      </c>
      <c r="P1732" s="387"/>
      <c r="Q1732" s="387"/>
      <c r="R1732" s="387"/>
      <c r="S1732" s="387"/>
      <c r="T1732" s="387"/>
      <c r="U1732" s="387"/>
      <c r="V1732" s="387"/>
      <c r="W1732" s="387"/>
      <c r="X1732" s="387"/>
      <c r="Y1732" s="387"/>
      <c r="Z1732" s="387"/>
      <c r="AA1732" s="387"/>
      <c r="AB1732" s="387"/>
      <c r="AC1732" s="387"/>
      <c r="AD1732" s="387"/>
    </row>
    <row r="1733" spans="1:30" ht="16.2" thickBot="1" x14ac:dyDescent="0.35">
      <c r="A1733" s="351" t="s">
        <v>646</v>
      </c>
      <c r="B1733" s="396" t="s">
        <v>6058</v>
      </c>
      <c r="C1733" s="365" t="s">
        <v>6148</v>
      </c>
      <c r="D1733" s="366" t="s">
        <v>6126</v>
      </c>
      <c r="E1733" s="394" t="s">
        <v>4139</v>
      </c>
      <c r="F1733" s="394" t="s">
        <v>7230</v>
      </c>
      <c r="G1733" s="394" t="s">
        <v>7233</v>
      </c>
      <c r="H1733" s="394" t="s">
        <v>7232</v>
      </c>
      <c r="I1733" s="466">
        <v>300</v>
      </c>
      <c r="J1733" s="471">
        <v>0.49</v>
      </c>
      <c r="K1733" s="469">
        <v>2</v>
      </c>
      <c r="L1733" s="384">
        <v>3</v>
      </c>
      <c r="M1733" s="385" t="s">
        <v>647</v>
      </c>
      <c r="N1733" s="382" t="s">
        <v>9790</v>
      </c>
      <c r="O1733" s="386">
        <v>600</v>
      </c>
      <c r="P1733" s="387"/>
      <c r="Q1733" s="387"/>
      <c r="R1733" s="387"/>
      <c r="S1733" s="387"/>
      <c r="T1733" s="387"/>
      <c r="U1733" s="387"/>
      <c r="V1733" s="387"/>
      <c r="W1733" s="387"/>
      <c r="X1733" s="387"/>
      <c r="Y1733" s="387"/>
      <c r="Z1733" s="387"/>
      <c r="AA1733" s="387"/>
      <c r="AB1733" s="387"/>
      <c r="AC1733" s="387"/>
      <c r="AD1733" s="387"/>
    </row>
    <row r="1734" spans="1:30" ht="16.2" thickBot="1" x14ac:dyDescent="0.35">
      <c r="A1734" s="351" t="s">
        <v>646</v>
      </c>
      <c r="B1734" s="396" t="s">
        <v>6058</v>
      </c>
      <c r="C1734" s="365" t="s">
        <v>6148</v>
      </c>
      <c r="D1734" s="366" t="s">
        <v>6126</v>
      </c>
      <c r="E1734" s="394" t="s">
        <v>4139</v>
      </c>
      <c r="F1734" s="394" t="s">
        <v>7230</v>
      </c>
      <c r="G1734" s="394" t="s">
        <v>7234</v>
      </c>
      <c r="H1734" s="394" t="s">
        <v>7232</v>
      </c>
      <c r="I1734" s="466">
        <v>300</v>
      </c>
      <c r="J1734" s="471">
        <v>0.49</v>
      </c>
      <c r="K1734" s="469">
        <v>1</v>
      </c>
      <c r="L1734" s="384">
        <v>3</v>
      </c>
      <c r="M1734" s="385" t="s">
        <v>9694</v>
      </c>
      <c r="N1734" s="382" t="s">
        <v>9783</v>
      </c>
      <c r="O1734" s="386">
        <v>300</v>
      </c>
      <c r="P1734" s="387"/>
      <c r="Q1734" s="387"/>
      <c r="R1734" s="387"/>
      <c r="S1734" s="387"/>
      <c r="T1734" s="387"/>
      <c r="U1734" s="387"/>
      <c r="V1734" s="387"/>
      <c r="W1734" s="387"/>
      <c r="X1734" s="387"/>
      <c r="Y1734" s="387"/>
      <c r="Z1734" s="387"/>
      <c r="AA1734" s="387"/>
      <c r="AB1734" s="387"/>
      <c r="AC1734" s="387"/>
      <c r="AD1734" s="387"/>
    </row>
    <row r="1735" spans="1:30" ht="16.2" thickBot="1" x14ac:dyDescent="0.35">
      <c r="A1735" s="351" t="s">
        <v>4722</v>
      </c>
      <c r="B1735" s="396" t="s">
        <v>6058</v>
      </c>
      <c r="C1735" s="365" t="s">
        <v>6148</v>
      </c>
      <c r="D1735" s="345" t="s">
        <v>6128</v>
      </c>
      <c r="E1735" s="394" t="s">
        <v>4139</v>
      </c>
      <c r="F1735" s="394" t="s">
        <v>7230</v>
      </c>
      <c r="G1735" s="394" t="s">
        <v>7234</v>
      </c>
      <c r="H1735" s="394" t="s">
        <v>7232</v>
      </c>
      <c r="I1735" s="467">
        <v>1.4</v>
      </c>
      <c r="J1735" s="471">
        <v>1.99</v>
      </c>
      <c r="K1735" s="469">
        <v>1</v>
      </c>
      <c r="L1735" s="384">
        <v>3</v>
      </c>
      <c r="M1735" s="385" t="s">
        <v>4741</v>
      </c>
      <c r="N1735" s="382" t="s">
        <v>9789</v>
      </c>
      <c r="O1735" s="383">
        <v>1.4</v>
      </c>
      <c r="P1735" s="387"/>
      <c r="Q1735" s="387"/>
      <c r="R1735" s="387"/>
      <c r="S1735" s="387"/>
      <c r="T1735" s="387"/>
      <c r="U1735" s="387"/>
      <c r="V1735" s="387"/>
      <c r="W1735" s="387"/>
      <c r="X1735" s="387"/>
      <c r="Y1735" s="387"/>
      <c r="Z1735" s="387"/>
      <c r="AA1735" s="387"/>
      <c r="AB1735" s="387"/>
      <c r="AC1735" s="387"/>
      <c r="AD1735" s="387"/>
    </row>
    <row r="1736" spans="1:30" ht="16.2" thickBot="1" x14ac:dyDescent="0.35">
      <c r="A1736" s="351" t="s">
        <v>4042</v>
      </c>
      <c r="B1736" s="432" t="s">
        <v>6872</v>
      </c>
      <c r="C1736" s="365" t="s">
        <v>6148</v>
      </c>
      <c r="D1736" s="366" t="s">
        <v>6126</v>
      </c>
      <c r="E1736" s="394" t="s">
        <v>4139</v>
      </c>
      <c r="F1736" s="394" t="s">
        <v>7230</v>
      </c>
      <c r="G1736" s="394" t="s">
        <v>7233</v>
      </c>
      <c r="H1736" s="394" t="s">
        <v>7232</v>
      </c>
      <c r="I1736" s="466">
        <v>300</v>
      </c>
      <c r="J1736" s="471">
        <v>0.49</v>
      </c>
      <c r="K1736" s="469">
        <v>1</v>
      </c>
      <c r="L1736" s="384">
        <v>3</v>
      </c>
      <c r="M1736" s="385" t="s">
        <v>5737</v>
      </c>
      <c r="N1736" s="382" t="s">
        <v>9783</v>
      </c>
      <c r="O1736" s="386">
        <v>300</v>
      </c>
      <c r="P1736" s="387"/>
      <c r="Q1736" s="387"/>
      <c r="R1736" s="387"/>
      <c r="S1736" s="387"/>
      <c r="T1736" s="387"/>
      <c r="U1736" s="387"/>
      <c r="V1736" s="387"/>
      <c r="W1736" s="387"/>
      <c r="X1736" s="387"/>
      <c r="Y1736" s="387"/>
      <c r="Z1736" s="387"/>
      <c r="AA1736" s="387"/>
      <c r="AB1736" s="387"/>
      <c r="AC1736" s="387"/>
      <c r="AD1736" s="387"/>
    </row>
    <row r="1737" spans="1:30" ht="16.2" thickBot="1" x14ac:dyDescent="0.35">
      <c r="A1737" s="351" t="s">
        <v>5479</v>
      </c>
      <c r="B1737" s="420" t="s">
        <v>6089</v>
      </c>
      <c r="C1737" s="365" t="s">
        <v>6148</v>
      </c>
      <c r="D1737" s="366" t="s">
        <v>6126</v>
      </c>
      <c r="E1737" s="394" t="s">
        <v>4139</v>
      </c>
      <c r="F1737" s="394" t="s">
        <v>7230</v>
      </c>
      <c r="G1737" s="394" t="s">
        <v>7234</v>
      </c>
      <c r="H1737" s="394" t="s">
        <v>7232</v>
      </c>
      <c r="I1737" s="466">
        <v>300</v>
      </c>
      <c r="J1737" s="471">
        <v>0.49</v>
      </c>
      <c r="K1737" s="469">
        <v>2</v>
      </c>
      <c r="L1737" s="384">
        <v>3</v>
      </c>
      <c r="M1737" s="385" t="s">
        <v>7016</v>
      </c>
      <c r="N1737" s="382" t="s">
        <v>9790</v>
      </c>
      <c r="O1737" s="386">
        <v>600</v>
      </c>
      <c r="P1737" s="387"/>
      <c r="Q1737" s="387"/>
      <c r="R1737" s="387"/>
      <c r="S1737" s="387"/>
      <c r="T1737" s="387"/>
      <c r="U1737" s="387"/>
      <c r="V1737" s="387"/>
      <c r="W1737" s="387"/>
      <c r="X1737" s="387"/>
      <c r="Y1737" s="387"/>
      <c r="Z1737" s="387"/>
      <c r="AA1737" s="387"/>
      <c r="AB1737" s="387"/>
      <c r="AC1737" s="387"/>
      <c r="AD1737" s="387"/>
    </row>
    <row r="1738" spans="1:30" ht="16.2" thickBot="1" x14ac:dyDescent="0.35">
      <c r="A1738" s="351" t="s">
        <v>2490</v>
      </c>
      <c r="B1738" s="420" t="s">
        <v>6063</v>
      </c>
      <c r="C1738" s="365" t="s">
        <v>6148</v>
      </c>
      <c r="D1738" s="366" t="s">
        <v>6126</v>
      </c>
      <c r="E1738" s="394" t="s">
        <v>4139</v>
      </c>
      <c r="F1738" s="394" t="s">
        <v>7230</v>
      </c>
      <c r="G1738" s="394" t="s">
        <v>7234</v>
      </c>
      <c r="H1738" s="394" t="s">
        <v>7232</v>
      </c>
      <c r="I1738" s="466">
        <v>300</v>
      </c>
      <c r="J1738" s="471">
        <v>0.49</v>
      </c>
      <c r="K1738" s="469">
        <v>2</v>
      </c>
      <c r="L1738" s="384">
        <v>3</v>
      </c>
      <c r="M1738" s="385" t="s">
        <v>2489</v>
      </c>
      <c r="N1738" s="382" t="s">
        <v>9790</v>
      </c>
      <c r="O1738" s="386">
        <v>600</v>
      </c>
      <c r="P1738" s="387"/>
      <c r="Q1738" s="387"/>
      <c r="R1738" s="387"/>
      <c r="S1738" s="387"/>
      <c r="T1738" s="387"/>
      <c r="U1738" s="387"/>
      <c r="V1738" s="387"/>
      <c r="W1738" s="387"/>
      <c r="X1738" s="387"/>
      <c r="Y1738" s="387"/>
      <c r="Z1738" s="387"/>
      <c r="AA1738" s="387"/>
      <c r="AB1738" s="387"/>
      <c r="AC1738" s="387"/>
      <c r="AD1738" s="387"/>
    </row>
    <row r="1739" spans="1:30" ht="16.2" thickBot="1" x14ac:dyDescent="0.35">
      <c r="A1739" s="351" t="s">
        <v>2490</v>
      </c>
      <c r="B1739" s="420" t="s">
        <v>6063</v>
      </c>
      <c r="C1739" s="365" t="s">
        <v>6148</v>
      </c>
      <c r="D1739" s="366" t="s">
        <v>6126</v>
      </c>
      <c r="E1739" s="394" t="s">
        <v>4139</v>
      </c>
      <c r="F1739" s="394" t="s">
        <v>7230</v>
      </c>
      <c r="G1739" s="394" t="s">
        <v>7239</v>
      </c>
      <c r="H1739" s="394" t="s">
        <v>7232</v>
      </c>
      <c r="I1739" s="466">
        <v>300</v>
      </c>
      <c r="J1739" s="471">
        <v>0.49</v>
      </c>
      <c r="K1739" s="469">
        <v>1</v>
      </c>
      <c r="L1739" s="384">
        <v>3</v>
      </c>
      <c r="M1739" s="385" t="s">
        <v>2489</v>
      </c>
      <c r="N1739" s="382" t="s">
        <v>9783</v>
      </c>
      <c r="O1739" s="386">
        <v>300</v>
      </c>
      <c r="P1739" s="387"/>
      <c r="Q1739" s="387"/>
      <c r="R1739" s="387"/>
      <c r="S1739" s="387"/>
      <c r="T1739" s="387"/>
      <c r="U1739" s="387"/>
      <c r="V1739" s="387"/>
      <c r="W1739" s="387"/>
      <c r="X1739" s="387"/>
      <c r="Y1739" s="387"/>
      <c r="Z1739" s="387"/>
      <c r="AA1739" s="387"/>
      <c r="AB1739" s="387"/>
      <c r="AC1739" s="387"/>
      <c r="AD1739" s="387"/>
    </row>
    <row r="1740" spans="1:30" ht="16.2" thickBot="1" x14ac:dyDescent="0.35">
      <c r="A1740" s="351" t="s">
        <v>2491</v>
      </c>
      <c r="B1740" s="410" t="s">
        <v>6055</v>
      </c>
      <c r="C1740" s="365" t="s">
        <v>6148</v>
      </c>
      <c r="D1740" s="366" t="s">
        <v>6126</v>
      </c>
      <c r="E1740" s="394" t="s">
        <v>4139</v>
      </c>
      <c r="F1740" s="394" t="s">
        <v>9544</v>
      </c>
      <c r="G1740" s="394" t="s">
        <v>7233</v>
      </c>
      <c r="H1740" s="394" t="s">
        <v>7232</v>
      </c>
      <c r="I1740" s="466">
        <v>500</v>
      </c>
      <c r="J1740" s="471">
        <v>0.75</v>
      </c>
      <c r="K1740" s="469">
        <v>2</v>
      </c>
      <c r="L1740" s="384">
        <v>3</v>
      </c>
      <c r="M1740" s="385" t="s">
        <v>2861</v>
      </c>
      <c r="N1740" s="382" t="s">
        <v>9782</v>
      </c>
      <c r="O1740" s="383">
        <v>1</v>
      </c>
      <c r="P1740" s="387"/>
      <c r="Q1740" s="387"/>
      <c r="R1740" s="387"/>
      <c r="S1740" s="387"/>
      <c r="T1740" s="387"/>
      <c r="U1740" s="387"/>
      <c r="V1740" s="387"/>
      <c r="W1740" s="387"/>
      <c r="X1740" s="387"/>
      <c r="Y1740" s="387"/>
      <c r="Z1740" s="387"/>
      <c r="AA1740" s="387"/>
      <c r="AB1740" s="387"/>
      <c r="AC1740" s="387"/>
      <c r="AD1740" s="387"/>
    </row>
    <row r="1741" spans="1:30" ht="16.2" thickBot="1" x14ac:dyDescent="0.35">
      <c r="A1741" s="351" t="s">
        <v>2491</v>
      </c>
      <c r="B1741" s="410" t="s">
        <v>6055</v>
      </c>
      <c r="C1741" s="365" t="s">
        <v>6148</v>
      </c>
      <c r="D1741" s="366" t="s">
        <v>6126</v>
      </c>
      <c r="E1741" s="394" t="s">
        <v>4139</v>
      </c>
      <c r="F1741" s="394" t="s">
        <v>7230</v>
      </c>
      <c r="G1741" s="394" t="s">
        <v>7233</v>
      </c>
      <c r="H1741" s="394" t="s">
        <v>7232</v>
      </c>
      <c r="I1741" s="466">
        <v>300</v>
      </c>
      <c r="J1741" s="471">
        <v>0.49</v>
      </c>
      <c r="K1741" s="469">
        <v>3</v>
      </c>
      <c r="L1741" s="384">
        <v>3</v>
      </c>
      <c r="M1741" s="385" t="s">
        <v>2492</v>
      </c>
      <c r="N1741" s="382" t="s">
        <v>9784</v>
      </c>
      <c r="O1741" s="386">
        <v>900</v>
      </c>
      <c r="P1741" s="387"/>
      <c r="Q1741" s="387"/>
      <c r="R1741" s="387"/>
      <c r="S1741" s="387"/>
      <c r="T1741" s="387"/>
      <c r="U1741" s="387"/>
      <c r="V1741" s="387"/>
      <c r="W1741" s="387"/>
      <c r="X1741" s="387"/>
      <c r="Y1741" s="387"/>
      <c r="Z1741" s="387"/>
      <c r="AA1741" s="387"/>
      <c r="AB1741" s="387"/>
      <c r="AC1741" s="387"/>
      <c r="AD1741" s="387"/>
    </row>
    <row r="1742" spans="1:30" ht="16.2" thickBot="1" x14ac:dyDescent="0.35">
      <c r="A1742" s="351" t="s">
        <v>2491</v>
      </c>
      <c r="B1742" s="410" t="s">
        <v>6055</v>
      </c>
      <c r="C1742" s="365" t="s">
        <v>6148</v>
      </c>
      <c r="D1742" s="366" t="s">
        <v>6126</v>
      </c>
      <c r="E1742" s="394" t="s">
        <v>4139</v>
      </c>
      <c r="F1742" s="394" t="s">
        <v>7230</v>
      </c>
      <c r="G1742" s="394" t="s">
        <v>7234</v>
      </c>
      <c r="H1742" s="394" t="s">
        <v>7232</v>
      </c>
      <c r="I1742" s="466">
        <v>300</v>
      </c>
      <c r="J1742" s="471">
        <v>0.49</v>
      </c>
      <c r="K1742" s="469">
        <v>1</v>
      </c>
      <c r="L1742" s="384">
        <v>3</v>
      </c>
      <c r="M1742" s="385" t="s">
        <v>2492</v>
      </c>
      <c r="N1742" s="382" t="s">
        <v>9783</v>
      </c>
      <c r="O1742" s="386">
        <v>300</v>
      </c>
      <c r="P1742" s="387"/>
      <c r="Q1742" s="387"/>
      <c r="R1742" s="387"/>
      <c r="S1742" s="387"/>
      <c r="T1742" s="387"/>
      <c r="U1742" s="387"/>
      <c r="V1742" s="387"/>
      <c r="W1742" s="387"/>
      <c r="X1742" s="387"/>
      <c r="Y1742" s="387"/>
      <c r="Z1742" s="387"/>
      <c r="AA1742" s="387"/>
      <c r="AB1742" s="387"/>
      <c r="AC1742" s="387"/>
      <c r="AD1742" s="387"/>
    </row>
    <row r="1743" spans="1:30" ht="16.2" thickBot="1" x14ac:dyDescent="0.35">
      <c r="A1743" s="351" t="s">
        <v>2862</v>
      </c>
      <c r="B1743" s="401" t="s">
        <v>5944</v>
      </c>
      <c r="C1743" s="365" t="s">
        <v>6148</v>
      </c>
      <c r="D1743" s="366" t="s">
        <v>6126</v>
      </c>
      <c r="E1743" s="394" t="s">
        <v>4139</v>
      </c>
      <c r="F1743" s="394" t="s">
        <v>7230</v>
      </c>
      <c r="G1743" s="394" t="s">
        <v>7234</v>
      </c>
      <c r="H1743" s="394" t="s">
        <v>7232</v>
      </c>
      <c r="I1743" s="466">
        <v>300</v>
      </c>
      <c r="J1743" s="471">
        <v>0.49</v>
      </c>
      <c r="K1743" s="469">
        <v>1</v>
      </c>
      <c r="L1743" s="384">
        <v>3</v>
      </c>
      <c r="M1743" s="385" t="s">
        <v>2863</v>
      </c>
      <c r="N1743" s="382" t="s">
        <v>9783</v>
      </c>
      <c r="O1743" s="386">
        <v>300</v>
      </c>
      <c r="P1743" s="387"/>
      <c r="Q1743" s="387"/>
      <c r="R1743" s="387"/>
      <c r="S1743" s="387"/>
      <c r="T1743" s="387"/>
      <c r="U1743" s="387"/>
      <c r="V1743" s="387"/>
      <c r="W1743" s="387"/>
      <c r="X1743" s="387"/>
      <c r="Y1743" s="387"/>
      <c r="Z1743" s="387"/>
      <c r="AA1743" s="387"/>
      <c r="AB1743" s="387"/>
      <c r="AC1743" s="387"/>
      <c r="AD1743" s="387"/>
    </row>
    <row r="1744" spans="1:30" ht="16.2" thickBot="1" x14ac:dyDescent="0.35">
      <c r="A1744" s="351" t="s">
        <v>2862</v>
      </c>
      <c r="B1744" s="401" t="s">
        <v>5944</v>
      </c>
      <c r="C1744" s="365" t="s">
        <v>6148</v>
      </c>
      <c r="D1744" s="366" t="s">
        <v>6126</v>
      </c>
      <c r="E1744" s="394" t="s">
        <v>4139</v>
      </c>
      <c r="F1744" s="394" t="s">
        <v>7235</v>
      </c>
      <c r="G1744" s="394" t="s">
        <v>7233</v>
      </c>
      <c r="H1744" s="394" t="s">
        <v>7232</v>
      </c>
      <c r="I1744" s="466">
        <v>300</v>
      </c>
      <c r="J1744" s="471">
        <v>0.49</v>
      </c>
      <c r="K1744" s="469">
        <v>1</v>
      </c>
      <c r="L1744" s="384">
        <v>3</v>
      </c>
      <c r="M1744" s="385" t="s">
        <v>4724</v>
      </c>
      <c r="N1744" s="382" t="s">
        <v>9783</v>
      </c>
      <c r="O1744" s="386">
        <v>300</v>
      </c>
      <c r="P1744" s="387"/>
      <c r="Q1744" s="387"/>
      <c r="R1744" s="387"/>
      <c r="S1744" s="387"/>
      <c r="T1744" s="387"/>
      <c r="U1744" s="387"/>
      <c r="V1744" s="387"/>
      <c r="W1744" s="387"/>
      <c r="X1744" s="387"/>
      <c r="Y1744" s="387"/>
      <c r="Z1744" s="387"/>
      <c r="AA1744" s="387"/>
      <c r="AB1744" s="387"/>
      <c r="AC1744" s="387"/>
      <c r="AD1744" s="387"/>
    </row>
    <row r="1745" spans="1:30" ht="16.2" thickBot="1" x14ac:dyDescent="0.35">
      <c r="A1745" s="351" t="s">
        <v>1309</v>
      </c>
      <c r="B1745" s="365" t="s">
        <v>6072</v>
      </c>
      <c r="C1745" s="365" t="s">
        <v>6148</v>
      </c>
      <c r="D1745" s="366" t="s">
        <v>6126</v>
      </c>
      <c r="E1745" s="394" t="s">
        <v>4139</v>
      </c>
      <c r="F1745" s="394" t="s">
        <v>7230</v>
      </c>
      <c r="G1745" s="394" t="s">
        <v>7233</v>
      </c>
      <c r="H1745" s="394" t="s">
        <v>7232</v>
      </c>
      <c r="I1745" s="466">
        <v>300</v>
      </c>
      <c r="J1745" s="471">
        <v>0.49</v>
      </c>
      <c r="K1745" s="469">
        <v>2</v>
      </c>
      <c r="L1745" s="384">
        <v>4</v>
      </c>
      <c r="M1745" s="385" t="s">
        <v>1308</v>
      </c>
      <c r="N1745" s="382" t="s">
        <v>9790</v>
      </c>
      <c r="O1745" s="386">
        <v>600</v>
      </c>
      <c r="P1745" s="387"/>
      <c r="Q1745" s="387"/>
      <c r="R1745" s="387"/>
      <c r="S1745" s="387"/>
      <c r="T1745" s="387"/>
      <c r="U1745" s="387"/>
      <c r="V1745" s="387"/>
      <c r="W1745" s="387"/>
      <c r="X1745" s="387"/>
      <c r="Y1745" s="387"/>
      <c r="Z1745" s="387"/>
      <c r="AA1745" s="387"/>
      <c r="AB1745" s="387"/>
      <c r="AC1745" s="387"/>
      <c r="AD1745" s="387"/>
    </row>
    <row r="1746" spans="1:30" ht="16.2" thickBot="1" x14ac:dyDescent="0.35">
      <c r="A1746" s="351" t="s">
        <v>2496</v>
      </c>
      <c r="B1746" s="420" t="s">
        <v>6089</v>
      </c>
      <c r="C1746" s="365" t="s">
        <v>6148</v>
      </c>
      <c r="D1746" s="366" t="s">
        <v>6126</v>
      </c>
      <c r="E1746" s="394" t="s">
        <v>4139</v>
      </c>
      <c r="F1746" s="394" t="s">
        <v>7230</v>
      </c>
      <c r="G1746" s="394" t="s">
        <v>7234</v>
      </c>
      <c r="H1746" s="394" t="s">
        <v>7232</v>
      </c>
      <c r="I1746" s="466">
        <v>300</v>
      </c>
      <c r="J1746" s="471">
        <v>0.49</v>
      </c>
      <c r="K1746" s="469">
        <v>1</v>
      </c>
      <c r="L1746" s="384">
        <v>4</v>
      </c>
      <c r="M1746" s="385" t="s">
        <v>2495</v>
      </c>
      <c r="N1746" s="382" t="s">
        <v>9783</v>
      </c>
      <c r="O1746" s="386">
        <v>300</v>
      </c>
      <c r="P1746" s="387"/>
      <c r="Q1746" s="387"/>
      <c r="R1746" s="387"/>
      <c r="S1746" s="387"/>
      <c r="T1746" s="387"/>
      <c r="U1746" s="387"/>
      <c r="V1746" s="387"/>
      <c r="W1746" s="387"/>
      <c r="X1746" s="387"/>
      <c r="Y1746" s="387"/>
      <c r="Z1746" s="387"/>
      <c r="AA1746" s="387"/>
      <c r="AB1746" s="387"/>
      <c r="AC1746" s="387"/>
      <c r="AD1746" s="387"/>
    </row>
    <row r="1747" spans="1:30" ht="16.2" thickBot="1" x14ac:dyDescent="0.35">
      <c r="A1747" s="351" t="s">
        <v>2560</v>
      </c>
      <c r="B1747" s="420" t="s">
        <v>6089</v>
      </c>
      <c r="C1747" s="365" t="s">
        <v>6148</v>
      </c>
      <c r="D1747" s="366" t="s">
        <v>6126</v>
      </c>
      <c r="E1747" s="394" t="s">
        <v>4139</v>
      </c>
      <c r="F1747" s="394" t="s">
        <v>7230</v>
      </c>
      <c r="G1747" s="394" t="s">
        <v>7239</v>
      </c>
      <c r="H1747" s="394" t="s">
        <v>7232</v>
      </c>
      <c r="I1747" s="466">
        <v>300</v>
      </c>
      <c r="J1747" s="471">
        <v>0.49</v>
      </c>
      <c r="K1747" s="469">
        <v>1</v>
      </c>
      <c r="L1747" s="384">
        <v>4</v>
      </c>
      <c r="M1747" s="385" t="s">
        <v>3384</v>
      </c>
      <c r="N1747" s="382" t="s">
        <v>9783</v>
      </c>
      <c r="O1747" s="386">
        <v>300</v>
      </c>
      <c r="P1747" s="387"/>
      <c r="Q1747" s="387"/>
      <c r="R1747" s="387"/>
      <c r="S1747" s="387"/>
      <c r="T1747" s="387"/>
      <c r="U1747" s="387"/>
      <c r="V1747" s="387"/>
      <c r="W1747" s="387"/>
      <c r="X1747" s="387"/>
      <c r="Y1747" s="387"/>
      <c r="Z1747" s="387"/>
      <c r="AA1747" s="387"/>
      <c r="AB1747" s="387"/>
      <c r="AC1747" s="387"/>
      <c r="AD1747" s="387"/>
    </row>
    <row r="1748" spans="1:30" ht="16.2" thickBot="1" x14ac:dyDescent="0.35">
      <c r="A1748" s="351" t="s">
        <v>5739</v>
      </c>
      <c r="B1748" s="410" t="s">
        <v>6055</v>
      </c>
      <c r="C1748" s="365" t="s">
        <v>6148</v>
      </c>
      <c r="D1748" s="366" t="s">
        <v>6126</v>
      </c>
      <c r="E1748" s="394" t="s">
        <v>4139</v>
      </c>
      <c r="F1748" s="394" t="s">
        <v>7230</v>
      </c>
      <c r="G1748" s="394" t="s">
        <v>7233</v>
      </c>
      <c r="H1748" s="394" t="s">
        <v>7232</v>
      </c>
      <c r="I1748" s="466">
        <v>300</v>
      </c>
      <c r="J1748" s="471">
        <v>0.49</v>
      </c>
      <c r="K1748" s="469">
        <v>1</v>
      </c>
      <c r="L1748" s="384">
        <v>4</v>
      </c>
      <c r="M1748" s="385" t="s">
        <v>5738</v>
      </c>
      <c r="N1748" s="382" t="s">
        <v>9783</v>
      </c>
      <c r="O1748" s="386">
        <v>300</v>
      </c>
      <c r="P1748" s="387"/>
      <c r="Q1748" s="387"/>
      <c r="R1748" s="387"/>
      <c r="S1748" s="387"/>
      <c r="T1748" s="387"/>
      <c r="U1748" s="387"/>
      <c r="V1748" s="387"/>
      <c r="W1748" s="387"/>
      <c r="X1748" s="387"/>
      <c r="Y1748" s="387"/>
      <c r="Z1748" s="387"/>
      <c r="AA1748" s="387"/>
      <c r="AB1748" s="387"/>
      <c r="AC1748" s="387"/>
      <c r="AD1748" s="387"/>
    </row>
    <row r="1749" spans="1:30" ht="16.2" thickBot="1" x14ac:dyDescent="0.35">
      <c r="A1749" s="351" t="s">
        <v>1269</v>
      </c>
      <c r="B1749" s="405" t="s">
        <v>6084</v>
      </c>
      <c r="C1749" s="365" t="s">
        <v>6148</v>
      </c>
      <c r="D1749" s="366" t="s">
        <v>6126</v>
      </c>
      <c r="E1749" s="394" t="s">
        <v>4139</v>
      </c>
      <c r="F1749" s="394" t="s">
        <v>7230</v>
      </c>
      <c r="G1749" s="394" t="s">
        <v>7233</v>
      </c>
      <c r="H1749" s="394" t="s">
        <v>7232</v>
      </c>
      <c r="I1749" s="466">
        <v>300</v>
      </c>
      <c r="J1749" s="471">
        <v>0.49</v>
      </c>
      <c r="K1749" s="469">
        <v>1</v>
      </c>
      <c r="L1749" s="384">
        <v>5</v>
      </c>
      <c r="M1749" s="385" t="s">
        <v>5481</v>
      </c>
      <c r="N1749" s="382" t="s">
        <v>9783</v>
      </c>
      <c r="O1749" s="386">
        <v>300</v>
      </c>
      <c r="P1749" s="387"/>
      <c r="Q1749" s="387"/>
      <c r="R1749" s="387"/>
      <c r="S1749" s="387"/>
      <c r="T1749" s="387"/>
      <c r="U1749" s="387"/>
      <c r="V1749" s="387"/>
      <c r="W1749" s="387"/>
      <c r="X1749" s="387"/>
      <c r="Y1749" s="387"/>
      <c r="Z1749" s="387"/>
      <c r="AA1749" s="387"/>
      <c r="AB1749" s="387"/>
      <c r="AC1749" s="387"/>
      <c r="AD1749" s="387"/>
    </row>
    <row r="1750" spans="1:30" ht="16.2" thickBot="1" x14ac:dyDescent="0.35">
      <c r="A1750" s="351" t="s">
        <v>1141</v>
      </c>
      <c r="B1750" s="405" t="s">
        <v>6084</v>
      </c>
      <c r="C1750" s="365" t="s">
        <v>6148</v>
      </c>
      <c r="D1750" s="366" t="s">
        <v>6126</v>
      </c>
      <c r="E1750" s="394" t="s">
        <v>4139</v>
      </c>
      <c r="F1750" s="394" t="s">
        <v>7230</v>
      </c>
      <c r="G1750" s="394" t="s">
        <v>7233</v>
      </c>
      <c r="H1750" s="394" t="s">
        <v>7232</v>
      </c>
      <c r="I1750" s="466">
        <v>300</v>
      </c>
      <c r="J1750" s="471">
        <v>0.49</v>
      </c>
      <c r="K1750" s="469">
        <v>1</v>
      </c>
      <c r="L1750" s="384">
        <v>5</v>
      </c>
      <c r="M1750" s="385" t="s">
        <v>5480</v>
      </c>
      <c r="N1750" s="382" t="s">
        <v>9783</v>
      </c>
      <c r="O1750" s="386">
        <v>300</v>
      </c>
      <c r="P1750" s="387"/>
      <c r="Q1750" s="387"/>
      <c r="R1750" s="387"/>
      <c r="S1750" s="387"/>
      <c r="T1750" s="387"/>
      <c r="U1750" s="387"/>
      <c r="V1750" s="387"/>
      <c r="W1750" s="387"/>
      <c r="X1750" s="387"/>
      <c r="Y1750" s="387"/>
      <c r="Z1750" s="387"/>
      <c r="AA1750" s="387"/>
      <c r="AB1750" s="387"/>
      <c r="AC1750" s="387"/>
      <c r="AD1750" s="387"/>
    </row>
    <row r="1751" spans="1:30" ht="16.2" thickBot="1" x14ac:dyDescent="0.35">
      <c r="A1751" s="351" t="s">
        <v>1141</v>
      </c>
      <c r="B1751" s="365" t="s">
        <v>6984</v>
      </c>
      <c r="C1751" s="365" t="s">
        <v>6148</v>
      </c>
      <c r="D1751" s="366" t="s">
        <v>6126</v>
      </c>
      <c r="E1751" s="394" t="s">
        <v>4139</v>
      </c>
      <c r="F1751" s="394" t="s">
        <v>7230</v>
      </c>
      <c r="G1751" s="394" t="s">
        <v>7234</v>
      </c>
      <c r="H1751" s="394" t="s">
        <v>7232</v>
      </c>
      <c r="I1751" s="466">
        <v>300</v>
      </c>
      <c r="J1751" s="471">
        <v>0.49</v>
      </c>
      <c r="K1751" s="469">
        <v>1</v>
      </c>
      <c r="L1751" s="384">
        <v>5</v>
      </c>
      <c r="M1751" s="385" t="s">
        <v>1142</v>
      </c>
      <c r="N1751" s="382" t="s">
        <v>9783</v>
      </c>
      <c r="O1751" s="386">
        <v>300</v>
      </c>
      <c r="P1751" s="387"/>
      <c r="Q1751" s="387"/>
      <c r="R1751" s="387"/>
      <c r="S1751" s="387"/>
      <c r="T1751" s="387"/>
      <c r="U1751" s="387"/>
      <c r="V1751" s="387"/>
      <c r="W1751" s="387"/>
      <c r="X1751" s="387"/>
      <c r="Y1751" s="387"/>
      <c r="Z1751" s="387"/>
      <c r="AA1751" s="387"/>
      <c r="AB1751" s="387"/>
      <c r="AC1751" s="387"/>
      <c r="AD1751" s="387"/>
    </row>
    <row r="1752" spans="1:30" ht="16.2" thickBot="1" x14ac:dyDescent="0.35">
      <c r="A1752" s="351" t="s">
        <v>1269</v>
      </c>
      <c r="B1752" s="426" t="s">
        <v>1103</v>
      </c>
      <c r="C1752" s="365" t="s">
        <v>6148</v>
      </c>
      <c r="D1752" s="366" t="s">
        <v>6126</v>
      </c>
      <c r="E1752" s="394" t="s">
        <v>4139</v>
      </c>
      <c r="F1752" s="394" t="s">
        <v>7230</v>
      </c>
      <c r="G1752" s="394" t="s">
        <v>7233</v>
      </c>
      <c r="H1752" s="394" t="s">
        <v>7232</v>
      </c>
      <c r="I1752" s="466">
        <v>300</v>
      </c>
      <c r="J1752" s="471">
        <v>0.49</v>
      </c>
      <c r="K1752" s="469">
        <v>1</v>
      </c>
      <c r="L1752" s="384">
        <v>5</v>
      </c>
      <c r="M1752" s="385" t="s">
        <v>1268</v>
      </c>
      <c r="N1752" s="382" t="s">
        <v>9783</v>
      </c>
      <c r="O1752" s="386">
        <v>300</v>
      </c>
      <c r="P1752" s="387"/>
      <c r="Q1752" s="387"/>
      <c r="R1752" s="387"/>
      <c r="S1752" s="387"/>
      <c r="T1752" s="387"/>
      <c r="U1752" s="387"/>
      <c r="V1752" s="387"/>
      <c r="W1752" s="387"/>
      <c r="X1752" s="387"/>
      <c r="Y1752" s="387"/>
      <c r="Z1752" s="387"/>
      <c r="AA1752" s="387"/>
      <c r="AB1752" s="387"/>
      <c r="AC1752" s="387"/>
      <c r="AD1752" s="387"/>
    </row>
    <row r="1753" spans="1:30" ht="16.2" thickBot="1" x14ac:dyDescent="0.35">
      <c r="A1753" s="351" t="s">
        <v>1269</v>
      </c>
      <c r="B1753" s="365" t="s">
        <v>6072</v>
      </c>
      <c r="C1753" s="365" t="s">
        <v>6148</v>
      </c>
      <c r="D1753" s="366" t="s">
        <v>6126</v>
      </c>
      <c r="E1753" s="394" t="s">
        <v>4139</v>
      </c>
      <c r="F1753" s="394" t="s">
        <v>7230</v>
      </c>
      <c r="G1753" s="394" t="s">
        <v>7233</v>
      </c>
      <c r="H1753" s="394" t="s">
        <v>7232</v>
      </c>
      <c r="I1753" s="466">
        <v>300</v>
      </c>
      <c r="J1753" s="471">
        <v>0.49</v>
      </c>
      <c r="K1753" s="469">
        <v>2</v>
      </c>
      <c r="L1753" s="384">
        <v>5</v>
      </c>
      <c r="M1753" s="385" t="s">
        <v>1310</v>
      </c>
      <c r="N1753" s="382" t="s">
        <v>9790</v>
      </c>
      <c r="O1753" s="386">
        <v>600</v>
      </c>
      <c r="P1753" s="387"/>
      <c r="Q1753" s="387"/>
      <c r="R1753" s="387"/>
      <c r="S1753" s="387"/>
      <c r="T1753" s="387"/>
      <c r="U1753" s="387"/>
      <c r="V1753" s="387"/>
      <c r="W1753" s="387"/>
      <c r="X1753" s="387"/>
      <c r="Y1753" s="387"/>
      <c r="Z1753" s="387"/>
      <c r="AA1753" s="387"/>
      <c r="AB1753" s="387"/>
      <c r="AC1753" s="387"/>
      <c r="AD1753" s="387"/>
    </row>
    <row r="1754" spans="1:30" ht="16.2" thickBot="1" x14ac:dyDescent="0.35">
      <c r="A1754" s="351" t="s">
        <v>2865</v>
      </c>
      <c r="B1754" s="430" t="s">
        <v>6071</v>
      </c>
      <c r="C1754" s="365" t="s">
        <v>6148</v>
      </c>
      <c r="D1754" s="366" t="s">
        <v>6126</v>
      </c>
      <c r="E1754" s="394" t="s">
        <v>4139</v>
      </c>
      <c r="F1754" s="394" t="s">
        <v>7230</v>
      </c>
      <c r="G1754" s="394" t="s">
        <v>7233</v>
      </c>
      <c r="H1754" s="394" t="s">
        <v>7232</v>
      </c>
      <c r="I1754" s="466">
        <v>300</v>
      </c>
      <c r="J1754" s="471">
        <v>0.49</v>
      </c>
      <c r="K1754" s="469">
        <v>1</v>
      </c>
      <c r="L1754" s="384">
        <v>5</v>
      </c>
      <c r="M1754" s="385" t="s">
        <v>2864</v>
      </c>
      <c r="N1754" s="382" t="s">
        <v>9783</v>
      </c>
      <c r="O1754" s="386">
        <v>300</v>
      </c>
      <c r="P1754" s="387"/>
      <c r="Q1754" s="387"/>
      <c r="R1754" s="387"/>
      <c r="S1754" s="387"/>
      <c r="T1754" s="387"/>
      <c r="U1754" s="387"/>
      <c r="V1754" s="387"/>
      <c r="W1754" s="387"/>
      <c r="X1754" s="387"/>
      <c r="Y1754" s="387"/>
      <c r="Z1754" s="387"/>
      <c r="AA1754" s="387"/>
      <c r="AB1754" s="387"/>
      <c r="AC1754" s="387"/>
      <c r="AD1754" s="387"/>
    </row>
    <row r="1755" spans="1:30" ht="16.2" thickBot="1" x14ac:dyDescent="0.35">
      <c r="A1755" s="351" t="s">
        <v>4321</v>
      </c>
      <c r="B1755" s="400" t="s">
        <v>6093</v>
      </c>
      <c r="C1755" s="365" t="s">
        <v>6148</v>
      </c>
      <c r="D1755" s="366" t="s">
        <v>6126</v>
      </c>
      <c r="E1755" s="394" t="s">
        <v>4139</v>
      </c>
      <c r="F1755" s="394" t="s">
        <v>7230</v>
      </c>
      <c r="G1755" s="394" t="s">
        <v>7233</v>
      </c>
      <c r="H1755" s="394" t="s">
        <v>7232</v>
      </c>
      <c r="I1755" s="466">
        <v>300</v>
      </c>
      <c r="J1755" s="471">
        <v>0.49</v>
      </c>
      <c r="K1755" s="469">
        <v>1</v>
      </c>
      <c r="L1755" s="384">
        <v>5</v>
      </c>
      <c r="M1755" s="385" t="s">
        <v>4320</v>
      </c>
      <c r="N1755" s="382" t="s">
        <v>9783</v>
      </c>
      <c r="O1755" s="386">
        <v>300</v>
      </c>
      <c r="P1755" s="387"/>
      <c r="Q1755" s="387"/>
      <c r="R1755" s="387"/>
      <c r="S1755" s="387"/>
      <c r="T1755" s="387"/>
      <c r="U1755" s="387"/>
      <c r="V1755" s="387"/>
      <c r="W1755" s="387"/>
      <c r="X1755" s="387"/>
      <c r="Y1755" s="387"/>
      <c r="Z1755" s="387"/>
      <c r="AA1755" s="387"/>
      <c r="AB1755" s="387"/>
      <c r="AC1755" s="387"/>
      <c r="AD1755" s="387"/>
    </row>
    <row r="1756" spans="1:30" ht="16.2" thickBot="1" x14ac:dyDescent="0.35">
      <c r="A1756" s="351" t="s">
        <v>1706</v>
      </c>
      <c r="B1756" s="409" t="s">
        <v>6076</v>
      </c>
      <c r="C1756" s="365" t="s">
        <v>6148</v>
      </c>
      <c r="D1756" s="366" t="s">
        <v>6126</v>
      </c>
      <c r="E1756" s="394" t="s">
        <v>4139</v>
      </c>
      <c r="F1756" s="394" t="s">
        <v>7230</v>
      </c>
      <c r="G1756" s="394" t="s">
        <v>7233</v>
      </c>
      <c r="H1756" s="394" t="s">
        <v>7232</v>
      </c>
      <c r="I1756" s="466">
        <v>300</v>
      </c>
      <c r="J1756" s="471">
        <v>0.49</v>
      </c>
      <c r="K1756" s="469">
        <v>3</v>
      </c>
      <c r="L1756" s="384">
        <v>5</v>
      </c>
      <c r="M1756" s="385" t="s">
        <v>1705</v>
      </c>
      <c r="N1756" s="382" t="s">
        <v>9784</v>
      </c>
      <c r="O1756" s="386">
        <v>900</v>
      </c>
      <c r="P1756" s="387"/>
      <c r="Q1756" s="387"/>
      <c r="R1756" s="387"/>
      <c r="S1756" s="387"/>
      <c r="T1756" s="387"/>
      <c r="U1756" s="387"/>
      <c r="V1756" s="387"/>
      <c r="W1756" s="387"/>
      <c r="X1756" s="387"/>
      <c r="Y1756" s="387"/>
      <c r="Z1756" s="387"/>
      <c r="AA1756" s="387"/>
      <c r="AB1756" s="387"/>
      <c r="AC1756" s="387"/>
      <c r="AD1756" s="387"/>
    </row>
    <row r="1757" spans="1:30" ht="16.2" thickBot="1" x14ac:dyDescent="0.35">
      <c r="A1757" s="351" t="s">
        <v>4743</v>
      </c>
      <c r="B1757" s="415" t="s">
        <v>6886</v>
      </c>
      <c r="C1757" s="365" t="s">
        <v>6148</v>
      </c>
      <c r="D1757" s="366" t="s">
        <v>6126</v>
      </c>
      <c r="E1757" s="394" t="s">
        <v>4139</v>
      </c>
      <c r="F1757" s="394" t="s">
        <v>7230</v>
      </c>
      <c r="G1757" s="394" t="s">
        <v>7233</v>
      </c>
      <c r="H1757" s="394" t="s">
        <v>7232</v>
      </c>
      <c r="I1757" s="466">
        <v>300</v>
      </c>
      <c r="J1757" s="471">
        <v>0.49</v>
      </c>
      <c r="K1757" s="469">
        <v>1</v>
      </c>
      <c r="L1757" s="384">
        <v>6</v>
      </c>
      <c r="M1757" s="385" t="s">
        <v>4744</v>
      </c>
      <c r="N1757" s="382" t="s">
        <v>9783</v>
      </c>
      <c r="O1757" s="386">
        <v>300</v>
      </c>
      <c r="P1757" s="387"/>
      <c r="Q1757" s="387"/>
      <c r="R1757" s="387"/>
      <c r="S1757" s="387"/>
      <c r="T1757" s="387"/>
      <c r="U1757" s="387"/>
      <c r="V1757" s="387"/>
      <c r="W1757" s="387"/>
      <c r="X1757" s="387"/>
      <c r="Y1757" s="387"/>
      <c r="Z1757" s="387"/>
      <c r="AA1757" s="387"/>
      <c r="AB1757" s="387"/>
      <c r="AC1757" s="387"/>
      <c r="AD1757" s="387"/>
    </row>
    <row r="1758" spans="1:30" ht="16.2" thickBot="1" x14ac:dyDescent="0.35">
      <c r="A1758" s="351" t="s">
        <v>4743</v>
      </c>
      <c r="B1758" s="415" t="s">
        <v>6886</v>
      </c>
      <c r="C1758" s="365" t="s">
        <v>6148</v>
      </c>
      <c r="D1758" s="366" t="s">
        <v>6126</v>
      </c>
      <c r="E1758" s="394" t="s">
        <v>4139</v>
      </c>
      <c r="F1758" s="394" t="s">
        <v>7230</v>
      </c>
      <c r="G1758" s="394" t="s">
        <v>7234</v>
      </c>
      <c r="H1758" s="394" t="s">
        <v>7232</v>
      </c>
      <c r="I1758" s="466">
        <v>300</v>
      </c>
      <c r="J1758" s="471">
        <v>0.49</v>
      </c>
      <c r="K1758" s="469">
        <v>1</v>
      </c>
      <c r="L1758" s="384">
        <v>6</v>
      </c>
      <c r="M1758" s="385" t="s">
        <v>4744</v>
      </c>
      <c r="N1758" s="382" t="s">
        <v>9783</v>
      </c>
      <c r="O1758" s="386">
        <v>300</v>
      </c>
      <c r="P1758" s="387"/>
      <c r="Q1758" s="387"/>
      <c r="R1758" s="387"/>
      <c r="S1758" s="387"/>
      <c r="T1758" s="387"/>
      <c r="U1758" s="387"/>
      <c r="V1758" s="387"/>
      <c r="W1758" s="387"/>
      <c r="X1758" s="387"/>
      <c r="Y1758" s="387"/>
      <c r="Z1758" s="387"/>
      <c r="AA1758" s="387"/>
      <c r="AB1758" s="387"/>
      <c r="AC1758" s="387"/>
      <c r="AD1758" s="387"/>
    </row>
    <row r="1759" spans="1:30" ht="16.2" thickBot="1" x14ac:dyDescent="0.35">
      <c r="A1759" s="351" t="s">
        <v>4743</v>
      </c>
      <c r="B1759" s="415" t="s">
        <v>6886</v>
      </c>
      <c r="C1759" s="365" t="s">
        <v>6148</v>
      </c>
      <c r="D1759" s="366" t="s">
        <v>6126</v>
      </c>
      <c r="E1759" s="394" t="s">
        <v>4139</v>
      </c>
      <c r="F1759" s="394" t="s">
        <v>7235</v>
      </c>
      <c r="G1759" s="394" t="s">
        <v>7233</v>
      </c>
      <c r="H1759" s="394" t="s">
        <v>7232</v>
      </c>
      <c r="I1759" s="466">
        <v>300</v>
      </c>
      <c r="J1759" s="471">
        <v>0.49</v>
      </c>
      <c r="K1759" s="469">
        <v>1</v>
      </c>
      <c r="L1759" s="384">
        <v>6</v>
      </c>
      <c r="M1759" s="385" t="s">
        <v>4745</v>
      </c>
      <c r="N1759" s="382" t="s">
        <v>9783</v>
      </c>
      <c r="O1759" s="386">
        <v>300</v>
      </c>
      <c r="P1759" s="387"/>
      <c r="Q1759" s="387"/>
      <c r="R1759" s="387"/>
      <c r="S1759" s="387"/>
      <c r="T1759" s="387"/>
      <c r="U1759" s="387"/>
      <c r="V1759" s="387"/>
      <c r="W1759" s="387"/>
      <c r="X1759" s="387"/>
      <c r="Y1759" s="387"/>
      <c r="Z1759" s="387"/>
      <c r="AA1759" s="387"/>
      <c r="AB1759" s="387"/>
      <c r="AC1759" s="387"/>
      <c r="AD1759" s="387"/>
    </row>
    <row r="1760" spans="1:30" ht="16.2" thickBot="1" x14ac:dyDescent="0.35">
      <c r="A1760" s="351" t="s">
        <v>4895</v>
      </c>
      <c r="B1760" s="413" t="s">
        <v>7170</v>
      </c>
      <c r="C1760" s="365" t="s">
        <v>6148</v>
      </c>
      <c r="D1760" s="366" t="s">
        <v>6126</v>
      </c>
      <c r="E1760" s="394" t="s">
        <v>4139</v>
      </c>
      <c r="F1760" s="394" t="s">
        <v>7235</v>
      </c>
      <c r="G1760" s="394" t="s">
        <v>7233</v>
      </c>
      <c r="H1760" s="394" t="s">
        <v>7232</v>
      </c>
      <c r="I1760" s="466">
        <v>300</v>
      </c>
      <c r="J1760" s="471">
        <v>0.49</v>
      </c>
      <c r="K1760" s="469">
        <v>1</v>
      </c>
      <c r="L1760" s="384">
        <v>6</v>
      </c>
      <c r="M1760" s="385" t="s">
        <v>7191</v>
      </c>
      <c r="N1760" s="382" t="s">
        <v>9783</v>
      </c>
      <c r="O1760" s="386">
        <v>300</v>
      </c>
      <c r="P1760" s="387"/>
      <c r="Q1760" s="387"/>
      <c r="R1760" s="387"/>
      <c r="S1760" s="387"/>
      <c r="T1760" s="387"/>
      <c r="U1760" s="387"/>
      <c r="V1760" s="387"/>
      <c r="W1760" s="387"/>
      <c r="X1760" s="387"/>
      <c r="Y1760" s="387"/>
      <c r="Z1760" s="387"/>
      <c r="AA1760" s="387"/>
      <c r="AB1760" s="387"/>
      <c r="AC1760" s="387"/>
      <c r="AD1760" s="387"/>
    </row>
    <row r="1761" spans="1:30" ht="16.2" thickBot="1" x14ac:dyDescent="0.35">
      <c r="A1761" s="351" t="s">
        <v>1303</v>
      </c>
      <c r="B1761" s="405" t="s">
        <v>6084</v>
      </c>
      <c r="C1761" s="365" t="s">
        <v>6148</v>
      </c>
      <c r="D1761" s="366" t="s">
        <v>6126</v>
      </c>
      <c r="E1761" s="394" t="s">
        <v>4139</v>
      </c>
      <c r="F1761" s="394" t="s">
        <v>7230</v>
      </c>
      <c r="G1761" s="394" t="s">
        <v>7233</v>
      </c>
      <c r="H1761" s="394" t="s">
        <v>7232</v>
      </c>
      <c r="I1761" s="466">
        <v>300</v>
      </c>
      <c r="J1761" s="471">
        <v>0.49</v>
      </c>
      <c r="K1761" s="469">
        <v>1</v>
      </c>
      <c r="L1761" s="384">
        <v>7</v>
      </c>
      <c r="M1761" s="385" t="s">
        <v>5482</v>
      </c>
      <c r="N1761" s="382" t="s">
        <v>9783</v>
      </c>
      <c r="O1761" s="386">
        <v>300</v>
      </c>
      <c r="P1761" s="387"/>
      <c r="Q1761" s="387"/>
      <c r="R1761" s="387"/>
      <c r="S1761" s="387"/>
      <c r="T1761" s="387"/>
      <c r="U1761" s="387"/>
      <c r="V1761" s="387"/>
      <c r="W1761" s="387"/>
      <c r="X1761" s="387"/>
      <c r="Y1761" s="387"/>
      <c r="Z1761" s="387"/>
      <c r="AA1761" s="387"/>
      <c r="AB1761" s="387"/>
      <c r="AC1761" s="387"/>
      <c r="AD1761" s="387"/>
    </row>
    <row r="1762" spans="1:30" ht="16.2" thickBot="1" x14ac:dyDescent="0.35">
      <c r="A1762" s="351" t="s">
        <v>1303</v>
      </c>
      <c r="B1762" s="365" t="s">
        <v>6978</v>
      </c>
      <c r="C1762" s="365" t="s">
        <v>6148</v>
      </c>
      <c r="D1762" s="366" t="s">
        <v>6126</v>
      </c>
      <c r="E1762" s="394" t="s">
        <v>4139</v>
      </c>
      <c r="F1762" s="394" t="s">
        <v>7230</v>
      </c>
      <c r="G1762" s="394" t="s">
        <v>7233</v>
      </c>
      <c r="H1762" s="394" t="s">
        <v>7232</v>
      </c>
      <c r="I1762" s="466">
        <v>300</v>
      </c>
      <c r="J1762" s="471">
        <v>0.49</v>
      </c>
      <c r="K1762" s="469">
        <v>1</v>
      </c>
      <c r="L1762" s="384">
        <v>7</v>
      </c>
      <c r="M1762" s="385" t="s">
        <v>1302</v>
      </c>
      <c r="N1762" s="382" t="s">
        <v>9783</v>
      </c>
      <c r="O1762" s="386">
        <v>300</v>
      </c>
      <c r="P1762" s="387"/>
      <c r="Q1762" s="387"/>
      <c r="R1762" s="387"/>
      <c r="S1762" s="387"/>
      <c r="T1762" s="387"/>
      <c r="U1762" s="387"/>
      <c r="V1762" s="387"/>
      <c r="W1762" s="387"/>
      <c r="X1762" s="387"/>
      <c r="Y1762" s="387"/>
      <c r="Z1762" s="387"/>
      <c r="AA1762" s="387"/>
      <c r="AB1762" s="387"/>
      <c r="AC1762" s="387"/>
      <c r="AD1762" s="387"/>
    </row>
    <row r="1763" spans="1:30" ht="16.2" thickBot="1" x14ac:dyDescent="0.35">
      <c r="A1763" s="351" t="s">
        <v>2217</v>
      </c>
      <c r="B1763" s="427" t="s">
        <v>1102</v>
      </c>
      <c r="C1763" s="365" t="s">
        <v>6148</v>
      </c>
      <c r="D1763" s="366" t="s">
        <v>6126</v>
      </c>
      <c r="E1763" s="394" t="s">
        <v>4139</v>
      </c>
      <c r="F1763" s="394" t="s">
        <v>7230</v>
      </c>
      <c r="G1763" s="394" t="s">
        <v>7234</v>
      </c>
      <c r="H1763" s="394" t="s">
        <v>7232</v>
      </c>
      <c r="I1763" s="466">
        <v>300</v>
      </c>
      <c r="J1763" s="471">
        <v>0.49</v>
      </c>
      <c r="K1763" s="469">
        <v>2</v>
      </c>
      <c r="L1763" s="384">
        <v>7</v>
      </c>
      <c r="M1763" s="385" t="s">
        <v>9695</v>
      </c>
      <c r="N1763" s="382" t="s">
        <v>9790</v>
      </c>
      <c r="O1763" s="386">
        <v>600</v>
      </c>
      <c r="P1763" s="387"/>
      <c r="Q1763" s="387"/>
      <c r="R1763" s="387"/>
      <c r="S1763" s="387"/>
      <c r="T1763" s="387"/>
      <c r="U1763" s="387"/>
      <c r="V1763" s="387"/>
      <c r="W1763" s="387"/>
      <c r="X1763" s="387"/>
      <c r="Y1763" s="387"/>
      <c r="Z1763" s="387"/>
      <c r="AA1763" s="387"/>
      <c r="AB1763" s="387"/>
      <c r="AC1763" s="387"/>
      <c r="AD1763" s="387"/>
    </row>
    <row r="1764" spans="1:30" ht="16.2" thickBot="1" x14ac:dyDescent="0.35">
      <c r="A1764" s="351" t="s">
        <v>1312</v>
      </c>
      <c r="B1764" s="365" t="s">
        <v>6072</v>
      </c>
      <c r="C1764" s="365" t="s">
        <v>6148</v>
      </c>
      <c r="D1764" s="366" t="s">
        <v>6126</v>
      </c>
      <c r="E1764" s="394" t="s">
        <v>4139</v>
      </c>
      <c r="F1764" s="394" t="s">
        <v>7230</v>
      </c>
      <c r="G1764" s="394" t="s">
        <v>7233</v>
      </c>
      <c r="H1764" s="394" t="s">
        <v>7232</v>
      </c>
      <c r="I1764" s="466">
        <v>300</v>
      </c>
      <c r="J1764" s="471">
        <v>0.49</v>
      </c>
      <c r="K1764" s="469">
        <v>2</v>
      </c>
      <c r="L1764" s="384">
        <v>7</v>
      </c>
      <c r="M1764" s="385" t="s">
        <v>1311</v>
      </c>
      <c r="N1764" s="382" t="s">
        <v>9790</v>
      </c>
      <c r="O1764" s="386">
        <v>600</v>
      </c>
      <c r="P1764" s="387"/>
      <c r="Q1764" s="387"/>
      <c r="R1764" s="387"/>
      <c r="S1764" s="387"/>
      <c r="T1764" s="387"/>
      <c r="U1764" s="387"/>
      <c r="V1764" s="387"/>
      <c r="W1764" s="387"/>
      <c r="X1764" s="387"/>
      <c r="Y1764" s="387"/>
      <c r="Z1764" s="387"/>
      <c r="AA1764" s="387"/>
      <c r="AB1764" s="387"/>
      <c r="AC1764" s="387"/>
      <c r="AD1764" s="387"/>
    </row>
    <row r="1765" spans="1:30" ht="16.2" thickBot="1" x14ac:dyDescent="0.35">
      <c r="A1765" s="351" t="s">
        <v>6913</v>
      </c>
      <c r="B1765" s="425" t="s">
        <v>6970</v>
      </c>
      <c r="C1765" s="365" t="s">
        <v>6148</v>
      </c>
      <c r="D1765" s="366" t="s">
        <v>6126</v>
      </c>
      <c r="E1765" s="394" t="s">
        <v>4139</v>
      </c>
      <c r="F1765" s="394" t="s">
        <v>7230</v>
      </c>
      <c r="G1765" s="394" t="s">
        <v>7233</v>
      </c>
      <c r="H1765" s="394" t="s">
        <v>7232</v>
      </c>
      <c r="I1765" s="466">
        <v>300</v>
      </c>
      <c r="J1765" s="471">
        <v>0.49</v>
      </c>
      <c r="K1765" s="469">
        <v>1</v>
      </c>
      <c r="L1765" s="384">
        <v>7</v>
      </c>
      <c r="M1765" s="385" t="s">
        <v>7017</v>
      </c>
      <c r="N1765" s="382" t="s">
        <v>9783</v>
      </c>
      <c r="O1765" s="386">
        <v>300</v>
      </c>
      <c r="P1765" s="387"/>
      <c r="Q1765" s="387"/>
      <c r="R1765" s="387"/>
      <c r="S1765" s="387"/>
      <c r="T1765" s="387"/>
      <c r="U1765" s="387"/>
      <c r="V1765" s="387"/>
      <c r="W1765" s="387"/>
      <c r="X1765" s="387"/>
      <c r="Y1765" s="387"/>
      <c r="Z1765" s="387"/>
      <c r="AA1765" s="387"/>
      <c r="AB1765" s="387"/>
      <c r="AC1765" s="387"/>
      <c r="AD1765" s="387"/>
    </row>
    <row r="1766" spans="1:30" ht="16.2" thickBot="1" x14ac:dyDescent="0.35">
      <c r="A1766" s="351" t="s">
        <v>1313</v>
      </c>
      <c r="B1766" s="365" t="s">
        <v>6072</v>
      </c>
      <c r="C1766" s="365" t="s">
        <v>6148</v>
      </c>
      <c r="D1766" s="366" t="s">
        <v>6126</v>
      </c>
      <c r="E1766" s="394" t="s">
        <v>4139</v>
      </c>
      <c r="F1766" s="394" t="s">
        <v>7230</v>
      </c>
      <c r="G1766" s="394" t="s">
        <v>7233</v>
      </c>
      <c r="H1766" s="394" t="s">
        <v>7232</v>
      </c>
      <c r="I1766" s="466">
        <v>300</v>
      </c>
      <c r="J1766" s="471">
        <v>0.49</v>
      </c>
      <c r="K1766" s="469">
        <v>2</v>
      </c>
      <c r="L1766" s="384" t="s">
        <v>1775</v>
      </c>
      <c r="M1766" s="385" t="s">
        <v>1314</v>
      </c>
      <c r="N1766" s="382" t="s">
        <v>9790</v>
      </c>
      <c r="O1766" s="386">
        <v>600</v>
      </c>
      <c r="P1766" s="387"/>
      <c r="Q1766" s="387"/>
      <c r="R1766" s="387"/>
      <c r="S1766" s="387"/>
      <c r="T1766" s="387"/>
      <c r="U1766" s="387"/>
      <c r="V1766" s="387"/>
      <c r="W1766" s="387"/>
      <c r="X1766" s="387"/>
      <c r="Y1766" s="387"/>
      <c r="Z1766" s="387"/>
      <c r="AA1766" s="387"/>
      <c r="AB1766" s="387"/>
      <c r="AC1766" s="387"/>
      <c r="AD1766" s="387"/>
    </row>
    <row r="1767" spans="1:30" ht="16.2" thickBot="1" x14ac:dyDescent="0.35">
      <c r="A1767" s="351" t="s">
        <v>3385</v>
      </c>
      <c r="B1767" s="420" t="s">
        <v>6089</v>
      </c>
      <c r="C1767" s="365" t="s">
        <v>6148</v>
      </c>
      <c r="D1767" s="366" t="s">
        <v>6126</v>
      </c>
      <c r="E1767" s="394" t="s">
        <v>4139</v>
      </c>
      <c r="F1767" s="394" t="s">
        <v>7230</v>
      </c>
      <c r="G1767" s="394" t="s">
        <v>7233</v>
      </c>
      <c r="H1767" s="394" t="s">
        <v>7232</v>
      </c>
      <c r="I1767" s="466">
        <v>300</v>
      </c>
      <c r="J1767" s="471">
        <v>0.49</v>
      </c>
      <c r="K1767" s="469">
        <v>1</v>
      </c>
      <c r="L1767" s="384" t="s">
        <v>1775</v>
      </c>
      <c r="M1767" s="385" t="s">
        <v>3386</v>
      </c>
      <c r="N1767" s="382" t="s">
        <v>9783</v>
      </c>
      <c r="O1767" s="386">
        <v>300</v>
      </c>
      <c r="P1767" s="387"/>
      <c r="Q1767" s="387"/>
      <c r="R1767" s="387"/>
      <c r="S1767" s="387"/>
      <c r="T1767" s="387"/>
      <c r="U1767" s="387"/>
      <c r="V1767" s="387"/>
      <c r="W1767" s="387"/>
      <c r="X1767" s="387"/>
      <c r="Y1767" s="387"/>
      <c r="Z1767" s="387"/>
      <c r="AA1767" s="387"/>
      <c r="AB1767" s="387"/>
      <c r="AC1767" s="387"/>
      <c r="AD1767" s="387"/>
    </row>
    <row r="1768" spans="1:30" ht="16.2" thickBot="1" x14ac:dyDescent="0.35">
      <c r="A1768" s="351" t="s">
        <v>3385</v>
      </c>
      <c r="B1768" s="420" t="s">
        <v>6089</v>
      </c>
      <c r="C1768" s="365" t="s">
        <v>6148</v>
      </c>
      <c r="D1768" s="366" t="s">
        <v>6126</v>
      </c>
      <c r="E1768" s="394" t="s">
        <v>4139</v>
      </c>
      <c r="F1768" s="394" t="s">
        <v>7230</v>
      </c>
      <c r="G1768" s="394" t="s">
        <v>7239</v>
      </c>
      <c r="H1768" s="394" t="s">
        <v>7232</v>
      </c>
      <c r="I1768" s="466">
        <v>300</v>
      </c>
      <c r="J1768" s="471">
        <v>0.49</v>
      </c>
      <c r="K1768" s="469">
        <v>1</v>
      </c>
      <c r="L1768" s="384" t="s">
        <v>1775</v>
      </c>
      <c r="M1768" s="385" t="s">
        <v>3386</v>
      </c>
      <c r="N1768" s="382" t="s">
        <v>9783</v>
      </c>
      <c r="O1768" s="386">
        <v>300</v>
      </c>
      <c r="P1768" s="387"/>
      <c r="Q1768" s="387"/>
      <c r="R1768" s="387"/>
      <c r="S1768" s="387"/>
      <c r="T1768" s="387"/>
      <c r="U1768" s="387"/>
      <c r="V1768" s="387"/>
      <c r="W1768" s="387"/>
      <c r="X1768" s="387"/>
      <c r="Y1768" s="387"/>
      <c r="Z1768" s="387"/>
      <c r="AA1768" s="387"/>
      <c r="AB1768" s="387"/>
      <c r="AC1768" s="387"/>
      <c r="AD1768" s="387"/>
    </row>
    <row r="1769" spans="1:30" ht="16.2" thickBot="1" x14ac:dyDescent="0.35">
      <c r="A1769" s="351" t="s">
        <v>9692</v>
      </c>
      <c r="B1769" s="408" t="s">
        <v>9566</v>
      </c>
      <c r="C1769" s="365" t="s">
        <v>6148</v>
      </c>
      <c r="D1769" s="366" t="s">
        <v>6126</v>
      </c>
      <c r="E1769" s="394" t="s">
        <v>4139</v>
      </c>
      <c r="F1769" s="394" t="s">
        <v>7230</v>
      </c>
      <c r="G1769" s="394" t="s">
        <v>7233</v>
      </c>
      <c r="H1769" s="394" t="s">
        <v>7232</v>
      </c>
      <c r="I1769" s="466">
        <v>300</v>
      </c>
      <c r="J1769" s="471">
        <v>0.49</v>
      </c>
      <c r="K1769" s="469">
        <v>1</v>
      </c>
      <c r="L1769" s="384" t="s">
        <v>1775</v>
      </c>
      <c r="M1769" s="385" t="s">
        <v>9864</v>
      </c>
      <c r="N1769" s="382" t="s">
        <v>9783</v>
      </c>
      <c r="O1769" s="386">
        <v>300</v>
      </c>
      <c r="P1769" s="387"/>
      <c r="Q1769" s="387"/>
      <c r="R1769" s="387"/>
      <c r="S1769" s="387"/>
      <c r="T1769" s="387"/>
      <c r="U1769" s="387"/>
      <c r="V1769" s="387"/>
      <c r="W1769" s="387"/>
      <c r="X1769" s="387"/>
      <c r="Y1769" s="387"/>
      <c r="Z1769" s="387"/>
      <c r="AA1769" s="387"/>
      <c r="AB1769" s="387"/>
      <c r="AC1769" s="387"/>
      <c r="AD1769" s="387"/>
    </row>
    <row r="1770" spans="1:30" ht="16.2" thickBot="1" x14ac:dyDescent="0.35">
      <c r="A1770" s="351" t="s">
        <v>2064</v>
      </c>
      <c r="B1770" s="399" t="s">
        <v>1123</v>
      </c>
      <c r="C1770" s="365" t="s">
        <v>6990</v>
      </c>
      <c r="D1770" s="345" t="s">
        <v>6128</v>
      </c>
      <c r="E1770" s="394" t="s">
        <v>4139</v>
      </c>
      <c r="F1770" s="394" t="s">
        <v>7230</v>
      </c>
      <c r="G1770" s="394" t="s">
        <v>7233</v>
      </c>
      <c r="H1770" s="394" t="s">
        <v>7232</v>
      </c>
      <c r="I1770" s="466">
        <v>700</v>
      </c>
      <c r="J1770" s="471">
        <v>0.99</v>
      </c>
      <c r="K1770" s="469">
        <v>1</v>
      </c>
      <c r="L1770" s="384">
        <v>4</v>
      </c>
      <c r="M1770" s="385" t="s">
        <v>9696</v>
      </c>
      <c r="N1770" s="382" t="s">
        <v>9798</v>
      </c>
      <c r="O1770" s="386">
        <v>700</v>
      </c>
      <c r="P1770" s="387"/>
      <c r="Q1770" s="387"/>
      <c r="R1770" s="387"/>
      <c r="S1770" s="387"/>
      <c r="T1770" s="387"/>
      <c r="U1770" s="387"/>
      <c r="V1770" s="387"/>
      <c r="W1770" s="387"/>
      <c r="X1770" s="387"/>
      <c r="Y1770" s="387"/>
      <c r="Z1770" s="387"/>
      <c r="AA1770" s="387"/>
      <c r="AB1770" s="387"/>
      <c r="AC1770" s="387"/>
      <c r="AD1770" s="387"/>
    </row>
    <row r="1771" spans="1:30" ht="16.2" thickBot="1" x14ac:dyDescent="0.35">
      <c r="A1771" s="351" t="s">
        <v>4746</v>
      </c>
      <c r="B1771" s="396" t="s">
        <v>6058</v>
      </c>
      <c r="C1771" s="365" t="s">
        <v>6990</v>
      </c>
      <c r="D1771" s="345" t="s">
        <v>6128</v>
      </c>
      <c r="E1771" s="394" t="s">
        <v>4139</v>
      </c>
      <c r="F1771" s="394" t="s">
        <v>7230</v>
      </c>
      <c r="G1771" s="394" t="s">
        <v>7234</v>
      </c>
      <c r="H1771" s="394" t="s">
        <v>7232</v>
      </c>
      <c r="I1771" s="466">
        <v>700</v>
      </c>
      <c r="J1771" s="471">
        <v>1.49</v>
      </c>
      <c r="K1771" s="469">
        <v>1</v>
      </c>
      <c r="L1771" s="384">
        <v>4</v>
      </c>
      <c r="M1771" s="385" t="s">
        <v>4747</v>
      </c>
      <c r="N1771" s="382" t="s">
        <v>9798</v>
      </c>
      <c r="O1771" s="386">
        <v>700</v>
      </c>
      <c r="P1771" s="387"/>
      <c r="Q1771" s="387"/>
      <c r="R1771" s="387"/>
      <c r="S1771" s="387"/>
      <c r="T1771" s="387"/>
      <c r="U1771" s="387"/>
      <c r="V1771" s="387"/>
      <c r="W1771" s="387"/>
      <c r="X1771" s="387"/>
      <c r="Y1771" s="387"/>
      <c r="Z1771" s="387"/>
      <c r="AA1771" s="387"/>
      <c r="AB1771" s="387"/>
      <c r="AC1771" s="387"/>
      <c r="AD1771" s="387"/>
    </row>
    <row r="1772" spans="1:30" ht="31.8" thickBot="1" x14ac:dyDescent="0.35">
      <c r="A1772" s="351" t="s">
        <v>4746</v>
      </c>
      <c r="B1772" s="396" t="s">
        <v>6058</v>
      </c>
      <c r="C1772" s="365" t="s">
        <v>6990</v>
      </c>
      <c r="D1772" s="345" t="s">
        <v>6128</v>
      </c>
      <c r="E1772" s="394" t="s">
        <v>4139</v>
      </c>
      <c r="F1772" s="394" t="s">
        <v>9777</v>
      </c>
      <c r="G1772" s="394" t="s">
        <v>7234</v>
      </c>
      <c r="H1772" s="394" t="s">
        <v>7232</v>
      </c>
      <c r="I1772" s="466">
        <v>700</v>
      </c>
      <c r="J1772" s="471">
        <v>0.99</v>
      </c>
      <c r="K1772" s="469">
        <v>1</v>
      </c>
      <c r="L1772" s="384">
        <v>4</v>
      </c>
      <c r="M1772" s="385" t="s">
        <v>4748</v>
      </c>
      <c r="N1772" s="382" t="s">
        <v>9798</v>
      </c>
      <c r="O1772" s="386">
        <v>700</v>
      </c>
      <c r="P1772" s="387"/>
      <c r="Q1772" s="387"/>
      <c r="R1772" s="387"/>
      <c r="S1772" s="387"/>
      <c r="T1772" s="387"/>
      <c r="U1772" s="387"/>
      <c r="V1772" s="387"/>
      <c r="W1772" s="387"/>
      <c r="X1772" s="387"/>
      <c r="Y1772" s="387"/>
      <c r="Z1772" s="387"/>
      <c r="AA1772" s="387"/>
      <c r="AB1772" s="387"/>
      <c r="AC1772" s="387"/>
      <c r="AD1772" s="387"/>
    </row>
    <row r="1773" spans="1:30" ht="16.2" thickBot="1" x14ac:dyDescent="0.35">
      <c r="A1773" s="351" t="s">
        <v>678</v>
      </c>
      <c r="B1773" s="396" t="s">
        <v>6058</v>
      </c>
      <c r="C1773" s="365" t="s">
        <v>6990</v>
      </c>
      <c r="D1773" s="366" t="s">
        <v>6126</v>
      </c>
      <c r="E1773" s="394" t="s">
        <v>4139</v>
      </c>
      <c r="F1773" s="394" t="s">
        <v>7230</v>
      </c>
      <c r="G1773" s="394" t="s">
        <v>7234</v>
      </c>
      <c r="H1773" s="394" t="s">
        <v>7232</v>
      </c>
      <c r="I1773" s="466">
        <v>700</v>
      </c>
      <c r="J1773" s="471">
        <v>0.99</v>
      </c>
      <c r="K1773" s="469">
        <v>3</v>
      </c>
      <c r="L1773" s="384">
        <v>4</v>
      </c>
      <c r="M1773" s="385" t="s">
        <v>679</v>
      </c>
      <c r="N1773" s="382" t="s">
        <v>9786</v>
      </c>
      <c r="O1773" s="383">
        <v>2.1</v>
      </c>
      <c r="P1773" s="387"/>
      <c r="Q1773" s="387"/>
      <c r="R1773" s="387"/>
      <c r="S1773" s="387"/>
      <c r="T1773" s="387"/>
      <c r="U1773" s="387"/>
      <c r="V1773" s="387"/>
      <c r="W1773" s="387"/>
      <c r="X1773" s="387"/>
      <c r="Y1773" s="387"/>
      <c r="Z1773" s="387"/>
      <c r="AA1773" s="387"/>
      <c r="AB1773" s="387"/>
      <c r="AC1773" s="387"/>
      <c r="AD1773" s="387"/>
    </row>
    <row r="1774" spans="1:30" ht="16.2" thickBot="1" x14ac:dyDescent="0.35">
      <c r="A1774" s="351" t="s">
        <v>680</v>
      </c>
      <c r="B1774" s="400" t="s">
        <v>6093</v>
      </c>
      <c r="C1774" s="365" t="s">
        <v>6990</v>
      </c>
      <c r="D1774" s="366" t="s">
        <v>6126</v>
      </c>
      <c r="E1774" s="394" t="s">
        <v>4139</v>
      </c>
      <c r="F1774" s="394" t="s">
        <v>7230</v>
      </c>
      <c r="G1774" s="394" t="s">
        <v>7233</v>
      </c>
      <c r="H1774" s="394" t="s">
        <v>7232</v>
      </c>
      <c r="I1774" s="466">
        <v>300</v>
      </c>
      <c r="J1774" s="471">
        <v>0.49</v>
      </c>
      <c r="K1774" s="469">
        <v>1</v>
      </c>
      <c r="L1774" s="384">
        <v>4</v>
      </c>
      <c r="M1774" s="385" t="s">
        <v>681</v>
      </c>
      <c r="N1774" s="382" t="s">
        <v>9783</v>
      </c>
      <c r="O1774" s="386">
        <v>300</v>
      </c>
      <c r="P1774" s="387"/>
      <c r="Q1774" s="387"/>
      <c r="R1774" s="387"/>
      <c r="S1774" s="387"/>
      <c r="T1774" s="387"/>
      <c r="U1774" s="387"/>
      <c r="V1774" s="387"/>
      <c r="W1774" s="387"/>
      <c r="X1774" s="387"/>
      <c r="Y1774" s="387"/>
      <c r="Z1774" s="387"/>
      <c r="AA1774" s="387"/>
      <c r="AB1774" s="387"/>
      <c r="AC1774" s="387"/>
      <c r="AD1774" s="387"/>
    </row>
    <row r="1775" spans="1:30" ht="16.2" thickBot="1" x14ac:dyDescent="0.35">
      <c r="A1775" s="351" t="s">
        <v>5484</v>
      </c>
      <c r="B1775" s="417" t="s">
        <v>6059</v>
      </c>
      <c r="C1775" s="365" t="s">
        <v>6990</v>
      </c>
      <c r="D1775" s="366" t="s">
        <v>6126</v>
      </c>
      <c r="E1775" s="394" t="s">
        <v>4139</v>
      </c>
      <c r="F1775" s="394" t="s">
        <v>7230</v>
      </c>
      <c r="G1775" s="394" t="s">
        <v>7233</v>
      </c>
      <c r="H1775" s="394" t="s">
        <v>7232</v>
      </c>
      <c r="I1775" s="466">
        <v>300</v>
      </c>
      <c r="J1775" s="471">
        <v>0.49</v>
      </c>
      <c r="K1775" s="469">
        <v>1</v>
      </c>
      <c r="L1775" s="384">
        <v>4</v>
      </c>
      <c r="M1775" s="385" t="s">
        <v>5483</v>
      </c>
      <c r="N1775" s="382" t="s">
        <v>9783</v>
      </c>
      <c r="O1775" s="386">
        <v>300</v>
      </c>
      <c r="P1775" s="387"/>
      <c r="Q1775" s="387"/>
      <c r="R1775" s="387"/>
      <c r="S1775" s="387"/>
      <c r="T1775" s="387"/>
      <c r="U1775" s="387"/>
      <c r="V1775" s="387"/>
      <c r="W1775" s="387"/>
      <c r="X1775" s="387"/>
      <c r="Y1775" s="387"/>
      <c r="Z1775" s="387"/>
      <c r="AA1775" s="387"/>
      <c r="AB1775" s="387"/>
      <c r="AC1775" s="387"/>
      <c r="AD1775" s="387"/>
    </row>
    <row r="1776" spans="1:30" ht="16.2" thickBot="1" x14ac:dyDescent="0.35">
      <c r="A1776" s="351" t="s">
        <v>6914</v>
      </c>
      <c r="B1776" s="425" t="s">
        <v>6970</v>
      </c>
      <c r="C1776" s="365" t="s">
        <v>6990</v>
      </c>
      <c r="D1776" s="366" t="s">
        <v>6126</v>
      </c>
      <c r="E1776" s="394" t="s">
        <v>4139</v>
      </c>
      <c r="F1776" s="394" t="s">
        <v>7230</v>
      </c>
      <c r="G1776" s="394" t="s">
        <v>7233</v>
      </c>
      <c r="H1776" s="394" t="s">
        <v>7232</v>
      </c>
      <c r="I1776" s="466">
        <v>300</v>
      </c>
      <c r="J1776" s="471">
        <v>0.49</v>
      </c>
      <c r="K1776" s="469">
        <v>1</v>
      </c>
      <c r="L1776" s="384">
        <v>4</v>
      </c>
      <c r="M1776" s="385" t="s">
        <v>7018</v>
      </c>
      <c r="N1776" s="382" t="s">
        <v>9783</v>
      </c>
      <c r="O1776" s="386">
        <v>300</v>
      </c>
      <c r="P1776" s="387"/>
      <c r="Q1776" s="387"/>
      <c r="R1776" s="387"/>
      <c r="S1776" s="387"/>
      <c r="T1776" s="387"/>
      <c r="U1776" s="387"/>
      <c r="V1776" s="387"/>
      <c r="W1776" s="387"/>
      <c r="X1776" s="387"/>
      <c r="Y1776" s="387"/>
      <c r="Z1776" s="387"/>
      <c r="AA1776" s="387"/>
      <c r="AB1776" s="387"/>
      <c r="AC1776" s="387"/>
      <c r="AD1776" s="387"/>
    </row>
    <row r="1777" spans="1:30" ht="16.2" thickBot="1" x14ac:dyDescent="0.35">
      <c r="A1777" s="351" t="s">
        <v>5741</v>
      </c>
      <c r="B1777" s="417" t="s">
        <v>6059</v>
      </c>
      <c r="C1777" s="365" t="s">
        <v>6990</v>
      </c>
      <c r="D1777" s="366" t="s">
        <v>6126</v>
      </c>
      <c r="E1777" s="394" t="s">
        <v>4139</v>
      </c>
      <c r="F1777" s="394" t="s">
        <v>7230</v>
      </c>
      <c r="G1777" s="394" t="s">
        <v>7233</v>
      </c>
      <c r="H1777" s="394" t="s">
        <v>7232</v>
      </c>
      <c r="I1777" s="466">
        <v>300</v>
      </c>
      <c r="J1777" s="471">
        <v>0.49</v>
      </c>
      <c r="K1777" s="469">
        <v>1</v>
      </c>
      <c r="L1777" s="384">
        <v>5</v>
      </c>
      <c r="M1777" s="385" t="s">
        <v>5740</v>
      </c>
      <c r="N1777" s="382" t="s">
        <v>9783</v>
      </c>
      <c r="O1777" s="386">
        <v>300</v>
      </c>
      <c r="P1777" s="387"/>
      <c r="Q1777" s="387"/>
      <c r="R1777" s="387"/>
      <c r="S1777" s="387"/>
      <c r="T1777" s="387"/>
      <c r="U1777" s="387"/>
      <c r="V1777" s="387"/>
      <c r="W1777" s="387"/>
      <c r="X1777" s="387"/>
      <c r="Y1777" s="387"/>
      <c r="Z1777" s="387"/>
      <c r="AA1777" s="387"/>
      <c r="AB1777" s="387"/>
      <c r="AC1777" s="387"/>
      <c r="AD1777" s="387"/>
    </row>
    <row r="1778" spans="1:30" ht="16.2" thickBot="1" x14ac:dyDescent="0.35">
      <c r="A1778" s="351" t="s">
        <v>7155</v>
      </c>
      <c r="B1778" s="413" t="s">
        <v>7171</v>
      </c>
      <c r="C1778" s="365" t="s">
        <v>6990</v>
      </c>
      <c r="D1778" s="345" t="s">
        <v>6128</v>
      </c>
      <c r="E1778" s="394" t="s">
        <v>4139</v>
      </c>
      <c r="F1778" s="394" t="s">
        <v>7230</v>
      </c>
      <c r="G1778" s="394" t="s">
        <v>7233</v>
      </c>
      <c r="H1778" s="394" t="s">
        <v>7232</v>
      </c>
      <c r="I1778" s="466">
        <v>700</v>
      </c>
      <c r="J1778" s="471">
        <v>0.99</v>
      </c>
      <c r="K1778" s="469">
        <v>1</v>
      </c>
      <c r="L1778" s="384">
        <v>6</v>
      </c>
      <c r="M1778" s="385" t="s">
        <v>7192</v>
      </c>
      <c r="N1778" s="382" t="s">
        <v>9798</v>
      </c>
      <c r="O1778" s="386">
        <v>700</v>
      </c>
      <c r="P1778" s="387"/>
      <c r="Q1778" s="387"/>
      <c r="R1778" s="387"/>
      <c r="S1778" s="387"/>
      <c r="T1778" s="387"/>
      <c r="U1778" s="387"/>
      <c r="V1778" s="387"/>
      <c r="W1778" s="387"/>
      <c r="X1778" s="387"/>
      <c r="Y1778" s="387"/>
      <c r="Z1778" s="387"/>
      <c r="AA1778" s="387"/>
      <c r="AB1778" s="387"/>
      <c r="AC1778" s="387"/>
      <c r="AD1778" s="387"/>
    </row>
    <row r="1779" spans="1:30" ht="16.2" thickBot="1" x14ac:dyDescent="0.35">
      <c r="A1779" s="351" t="s">
        <v>751</v>
      </c>
      <c r="B1779" s="396" t="s">
        <v>6058</v>
      </c>
      <c r="C1779" s="365" t="s">
        <v>6990</v>
      </c>
      <c r="D1779" s="366" t="s">
        <v>6126</v>
      </c>
      <c r="E1779" s="394" t="s">
        <v>4139</v>
      </c>
      <c r="F1779" s="394" t="s">
        <v>9544</v>
      </c>
      <c r="G1779" s="394" t="s">
        <v>7233</v>
      </c>
      <c r="H1779" s="394" t="s">
        <v>7232</v>
      </c>
      <c r="I1779" s="466">
        <v>700</v>
      </c>
      <c r="J1779" s="471">
        <v>0.99</v>
      </c>
      <c r="K1779" s="469">
        <v>1</v>
      </c>
      <c r="L1779" s="384">
        <v>7</v>
      </c>
      <c r="M1779" s="385" t="s">
        <v>752</v>
      </c>
      <c r="N1779" s="382" t="s">
        <v>9798</v>
      </c>
      <c r="O1779" s="386">
        <v>700</v>
      </c>
      <c r="P1779" s="387"/>
      <c r="Q1779" s="387"/>
      <c r="R1779" s="387"/>
      <c r="S1779" s="387"/>
      <c r="T1779" s="387"/>
      <c r="U1779" s="387"/>
      <c r="V1779" s="387"/>
      <c r="W1779" s="387"/>
      <c r="X1779" s="387"/>
      <c r="Y1779" s="387"/>
      <c r="Z1779" s="387"/>
      <c r="AA1779" s="387"/>
      <c r="AB1779" s="387"/>
      <c r="AC1779" s="387"/>
      <c r="AD1779" s="387"/>
    </row>
    <row r="1780" spans="1:30" ht="16.2" thickBot="1" x14ac:dyDescent="0.35">
      <c r="A1780" s="351" t="s">
        <v>751</v>
      </c>
      <c r="B1780" s="396" t="s">
        <v>6058</v>
      </c>
      <c r="C1780" s="365" t="s">
        <v>6990</v>
      </c>
      <c r="D1780" s="366" t="s">
        <v>6126</v>
      </c>
      <c r="E1780" s="394" t="s">
        <v>4139</v>
      </c>
      <c r="F1780" s="394" t="s">
        <v>7230</v>
      </c>
      <c r="G1780" s="394" t="s">
        <v>7234</v>
      </c>
      <c r="H1780" s="394" t="s">
        <v>7232</v>
      </c>
      <c r="I1780" s="466">
        <v>300</v>
      </c>
      <c r="J1780" s="471">
        <v>0.49</v>
      </c>
      <c r="K1780" s="469">
        <v>5</v>
      </c>
      <c r="L1780" s="384">
        <v>7</v>
      </c>
      <c r="M1780" s="385" t="s">
        <v>750</v>
      </c>
      <c r="N1780" s="382" t="s">
        <v>9823</v>
      </c>
      <c r="O1780" s="383">
        <v>1.5</v>
      </c>
      <c r="P1780" s="387"/>
      <c r="Q1780" s="387"/>
      <c r="R1780" s="387"/>
      <c r="S1780" s="387"/>
      <c r="T1780" s="387"/>
      <c r="U1780" s="387"/>
      <c r="V1780" s="387"/>
      <c r="W1780" s="387"/>
      <c r="X1780" s="387"/>
      <c r="Y1780" s="387"/>
      <c r="Z1780" s="387"/>
      <c r="AA1780" s="387"/>
      <c r="AB1780" s="387"/>
      <c r="AC1780" s="387"/>
      <c r="AD1780" s="387"/>
    </row>
    <row r="1781" spans="1:30" ht="16.2" thickBot="1" x14ac:dyDescent="0.35">
      <c r="A1781" s="351" t="s">
        <v>2499</v>
      </c>
      <c r="B1781" s="410" t="s">
        <v>6055</v>
      </c>
      <c r="C1781" s="365" t="s">
        <v>6134</v>
      </c>
      <c r="D1781" s="366" t="s">
        <v>6126</v>
      </c>
      <c r="E1781" s="394" t="s">
        <v>4139</v>
      </c>
      <c r="F1781" s="394" t="s">
        <v>7230</v>
      </c>
      <c r="G1781" s="394" t="s">
        <v>7233</v>
      </c>
      <c r="H1781" s="394" t="s">
        <v>7232</v>
      </c>
      <c r="I1781" s="466">
        <v>300</v>
      </c>
      <c r="J1781" s="471">
        <v>0.49</v>
      </c>
      <c r="K1781" s="469">
        <v>2</v>
      </c>
      <c r="L1781" s="384">
        <v>0</v>
      </c>
      <c r="M1781" s="385" t="s">
        <v>2498</v>
      </c>
      <c r="N1781" s="382" t="s">
        <v>9790</v>
      </c>
      <c r="O1781" s="386">
        <v>600</v>
      </c>
      <c r="P1781" s="387"/>
      <c r="Q1781" s="387"/>
      <c r="R1781" s="387"/>
      <c r="S1781" s="387"/>
      <c r="T1781" s="387"/>
      <c r="U1781" s="387"/>
      <c r="V1781" s="387"/>
      <c r="W1781" s="387"/>
      <c r="X1781" s="387"/>
      <c r="Y1781" s="387"/>
      <c r="Z1781" s="387"/>
      <c r="AA1781" s="387"/>
      <c r="AB1781" s="387"/>
      <c r="AC1781" s="387"/>
      <c r="AD1781" s="387"/>
    </row>
    <row r="1782" spans="1:30" ht="16.2" thickBot="1" x14ac:dyDescent="0.35">
      <c r="A1782" s="351" t="s">
        <v>2499</v>
      </c>
      <c r="B1782" s="410" t="s">
        <v>6055</v>
      </c>
      <c r="C1782" s="365" t="s">
        <v>6134</v>
      </c>
      <c r="D1782" s="366" t="s">
        <v>6126</v>
      </c>
      <c r="E1782" s="394" t="s">
        <v>4139</v>
      </c>
      <c r="F1782" s="394" t="s">
        <v>9503</v>
      </c>
      <c r="G1782" s="394" t="s">
        <v>7233</v>
      </c>
      <c r="H1782" s="394" t="s">
        <v>7232</v>
      </c>
      <c r="I1782" s="467">
        <v>1</v>
      </c>
      <c r="J1782" s="471">
        <v>1.49</v>
      </c>
      <c r="K1782" s="469">
        <v>1</v>
      </c>
      <c r="L1782" s="384">
        <v>0</v>
      </c>
      <c r="M1782" s="385" t="s">
        <v>5742</v>
      </c>
      <c r="N1782" s="382" t="s">
        <v>9806</v>
      </c>
      <c r="O1782" s="383">
        <v>1</v>
      </c>
      <c r="P1782" s="387"/>
      <c r="Q1782" s="387"/>
      <c r="R1782" s="387"/>
      <c r="S1782" s="387"/>
      <c r="T1782" s="387"/>
      <c r="U1782" s="387"/>
      <c r="V1782" s="387"/>
      <c r="W1782" s="387"/>
      <c r="X1782" s="387"/>
      <c r="Y1782" s="387"/>
      <c r="Z1782" s="387"/>
      <c r="AA1782" s="387"/>
      <c r="AB1782" s="387"/>
      <c r="AC1782" s="387"/>
      <c r="AD1782" s="387"/>
    </row>
    <row r="1783" spans="1:30" ht="16.2" thickBot="1" x14ac:dyDescent="0.35">
      <c r="A1783" s="351" t="s">
        <v>4749</v>
      </c>
      <c r="B1783" s="422" t="s">
        <v>1106</v>
      </c>
      <c r="C1783" s="365" t="s">
        <v>6134</v>
      </c>
      <c r="D1783" s="366" t="s">
        <v>6126</v>
      </c>
      <c r="E1783" s="394" t="s">
        <v>4139</v>
      </c>
      <c r="F1783" s="394" t="s">
        <v>7230</v>
      </c>
      <c r="G1783" s="394" t="s">
        <v>7233</v>
      </c>
      <c r="H1783" s="394" t="s">
        <v>7232</v>
      </c>
      <c r="I1783" s="466">
        <v>300</v>
      </c>
      <c r="J1783" s="471">
        <v>0.49</v>
      </c>
      <c r="K1783" s="469">
        <v>1</v>
      </c>
      <c r="L1783" s="384">
        <v>2</v>
      </c>
      <c r="M1783" s="385" t="s">
        <v>9697</v>
      </c>
      <c r="N1783" s="382" t="s">
        <v>9783</v>
      </c>
      <c r="O1783" s="386">
        <v>300</v>
      </c>
      <c r="P1783" s="387"/>
      <c r="Q1783" s="387"/>
      <c r="R1783" s="387"/>
      <c r="S1783" s="387"/>
      <c r="T1783" s="387"/>
      <c r="U1783" s="387"/>
      <c r="V1783" s="387"/>
      <c r="W1783" s="387"/>
      <c r="X1783" s="387"/>
      <c r="Y1783" s="387"/>
      <c r="Z1783" s="387"/>
      <c r="AA1783" s="387"/>
      <c r="AB1783" s="387"/>
      <c r="AC1783" s="387"/>
      <c r="AD1783" s="387"/>
    </row>
    <row r="1784" spans="1:30" ht="16.2" thickBot="1" x14ac:dyDescent="0.35">
      <c r="A1784" s="351" t="s">
        <v>4749</v>
      </c>
      <c r="B1784" s="396" t="s">
        <v>6058</v>
      </c>
      <c r="C1784" s="365" t="s">
        <v>6134</v>
      </c>
      <c r="D1784" s="366" t="s">
        <v>6126</v>
      </c>
      <c r="E1784" s="394" t="s">
        <v>4139</v>
      </c>
      <c r="F1784" s="394" t="s">
        <v>7230</v>
      </c>
      <c r="G1784" s="394" t="s">
        <v>7234</v>
      </c>
      <c r="H1784" s="394" t="s">
        <v>7232</v>
      </c>
      <c r="I1784" s="466">
        <v>300</v>
      </c>
      <c r="J1784" s="471">
        <v>0.49</v>
      </c>
      <c r="K1784" s="469">
        <v>2</v>
      </c>
      <c r="L1784" s="384">
        <v>2</v>
      </c>
      <c r="M1784" s="385" t="s">
        <v>4750</v>
      </c>
      <c r="N1784" s="382" t="s">
        <v>9790</v>
      </c>
      <c r="O1784" s="386">
        <v>600</v>
      </c>
      <c r="P1784" s="387"/>
      <c r="Q1784" s="387"/>
      <c r="R1784" s="387"/>
      <c r="S1784" s="387"/>
      <c r="T1784" s="387"/>
      <c r="U1784" s="387"/>
      <c r="V1784" s="387"/>
      <c r="W1784" s="387"/>
      <c r="X1784" s="387"/>
      <c r="Y1784" s="387"/>
      <c r="Z1784" s="387"/>
      <c r="AA1784" s="387"/>
      <c r="AB1784" s="387"/>
      <c r="AC1784" s="387"/>
      <c r="AD1784" s="387"/>
    </row>
    <row r="1785" spans="1:30" ht="16.2" thickBot="1" x14ac:dyDescent="0.35">
      <c r="A1785" s="351" t="s">
        <v>6915</v>
      </c>
      <c r="B1785" s="406" t="s">
        <v>6969</v>
      </c>
      <c r="C1785" s="365" t="s">
        <v>6134</v>
      </c>
      <c r="D1785" s="345" t="s">
        <v>6128</v>
      </c>
      <c r="E1785" s="394" t="s">
        <v>4139</v>
      </c>
      <c r="F1785" s="394" t="s">
        <v>7230</v>
      </c>
      <c r="G1785" s="394" t="s">
        <v>7234</v>
      </c>
      <c r="H1785" s="394" t="s">
        <v>7232</v>
      </c>
      <c r="I1785" s="466">
        <v>700</v>
      </c>
      <c r="J1785" s="471">
        <v>0.99</v>
      </c>
      <c r="K1785" s="469">
        <v>1</v>
      </c>
      <c r="L1785" s="384">
        <v>3</v>
      </c>
      <c r="M1785" s="385" t="s">
        <v>7019</v>
      </c>
      <c r="N1785" s="382" t="s">
        <v>9798</v>
      </c>
      <c r="O1785" s="386">
        <v>700</v>
      </c>
      <c r="P1785" s="387"/>
      <c r="Q1785" s="387"/>
      <c r="R1785" s="387"/>
      <c r="S1785" s="387"/>
      <c r="T1785" s="387"/>
      <c r="U1785" s="387"/>
      <c r="V1785" s="387"/>
      <c r="W1785" s="387"/>
      <c r="X1785" s="387"/>
      <c r="Y1785" s="387"/>
      <c r="Z1785" s="387"/>
      <c r="AA1785" s="387"/>
      <c r="AB1785" s="387"/>
      <c r="AC1785" s="387"/>
      <c r="AD1785" s="387"/>
    </row>
    <row r="1786" spans="1:30" ht="16.2" thickBot="1" x14ac:dyDescent="0.35">
      <c r="A1786" s="351" t="s">
        <v>1450</v>
      </c>
      <c r="B1786" s="407" t="s">
        <v>1101</v>
      </c>
      <c r="C1786" s="365" t="s">
        <v>6134</v>
      </c>
      <c r="D1786" s="366" t="s">
        <v>6126</v>
      </c>
      <c r="E1786" s="394" t="s">
        <v>4139</v>
      </c>
      <c r="F1786" s="394" t="s">
        <v>7230</v>
      </c>
      <c r="G1786" s="394" t="s">
        <v>7234</v>
      </c>
      <c r="H1786" s="394" t="s">
        <v>7232</v>
      </c>
      <c r="I1786" s="466">
        <v>300</v>
      </c>
      <c r="J1786" s="471">
        <v>0.49</v>
      </c>
      <c r="K1786" s="469">
        <v>2</v>
      </c>
      <c r="L1786" s="384">
        <v>3</v>
      </c>
      <c r="M1786" s="385" t="s">
        <v>1451</v>
      </c>
      <c r="N1786" s="382" t="s">
        <v>9790</v>
      </c>
      <c r="O1786" s="386">
        <v>600</v>
      </c>
      <c r="P1786" s="387"/>
      <c r="Q1786" s="387"/>
      <c r="R1786" s="387"/>
      <c r="S1786" s="387"/>
      <c r="T1786" s="387"/>
      <c r="U1786" s="387"/>
      <c r="V1786" s="387"/>
      <c r="W1786" s="387"/>
      <c r="X1786" s="387"/>
      <c r="Y1786" s="387"/>
      <c r="Z1786" s="387"/>
      <c r="AA1786" s="387"/>
      <c r="AB1786" s="387"/>
      <c r="AC1786" s="387"/>
      <c r="AD1786" s="387"/>
    </row>
    <row r="1787" spans="1:30" ht="16.2" thickBot="1" x14ac:dyDescent="0.35">
      <c r="A1787" s="351" t="s">
        <v>1513</v>
      </c>
      <c r="B1787" s="393" t="s">
        <v>6067</v>
      </c>
      <c r="C1787" s="365" t="s">
        <v>6134</v>
      </c>
      <c r="D1787" s="366" t="s">
        <v>6126</v>
      </c>
      <c r="E1787" s="394" t="s">
        <v>4139</v>
      </c>
      <c r="F1787" s="394" t="s">
        <v>7230</v>
      </c>
      <c r="G1787" s="394" t="s">
        <v>7233</v>
      </c>
      <c r="H1787" s="394" t="s">
        <v>7232</v>
      </c>
      <c r="I1787" s="466">
        <v>300</v>
      </c>
      <c r="J1787" s="471">
        <v>0.49</v>
      </c>
      <c r="K1787" s="469">
        <v>1</v>
      </c>
      <c r="L1787" s="384">
        <v>3</v>
      </c>
      <c r="M1787" s="385" t="s">
        <v>1512</v>
      </c>
      <c r="N1787" s="382" t="s">
        <v>9783</v>
      </c>
      <c r="O1787" s="386">
        <v>300</v>
      </c>
      <c r="P1787" s="387"/>
      <c r="Q1787" s="387"/>
      <c r="R1787" s="387"/>
      <c r="S1787" s="387"/>
      <c r="T1787" s="387"/>
      <c r="U1787" s="387"/>
      <c r="V1787" s="387"/>
      <c r="W1787" s="387"/>
      <c r="X1787" s="387"/>
      <c r="Y1787" s="387"/>
      <c r="Z1787" s="387"/>
      <c r="AA1787" s="387"/>
      <c r="AB1787" s="387"/>
      <c r="AC1787" s="387"/>
      <c r="AD1787" s="387"/>
    </row>
    <row r="1788" spans="1:30" ht="16.2" thickBot="1" x14ac:dyDescent="0.35">
      <c r="A1788" s="351" t="s">
        <v>1513</v>
      </c>
      <c r="B1788" s="393" t="s">
        <v>6067</v>
      </c>
      <c r="C1788" s="365" t="s">
        <v>6134</v>
      </c>
      <c r="D1788" s="366" t="s">
        <v>6126</v>
      </c>
      <c r="E1788" s="394" t="s">
        <v>4139</v>
      </c>
      <c r="F1788" s="394" t="s">
        <v>7230</v>
      </c>
      <c r="G1788" s="394" t="s">
        <v>7234</v>
      </c>
      <c r="H1788" s="394" t="s">
        <v>7232</v>
      </c>
      <c r="I1788" s="466">
        <v>300</v>
      </c>
      <c r="J1788" s="471">
        <v>0.49</v>
      </c>
      <c r="K1788" s="469">
        <v>1</v>
      </c>
      <c r="L1788" s="384">
        <v>3</v>
      </c>
      <c r="M1788" s="385" t="s">
        <v>1512</v>
      </c>
      <c r="N1788" s="382" t="s">
        <v>9783</v>
      </c>
      <c r="O1788" s="386">
        <v>300</v>
      </c>
      <c r="P1788" s="387"/>
      <c r="Q1788" s="387"/>
      <c r="R1788" s="387"/>
      <c r="S1788" s="387"/>
      <c r="T1788" s="387"/>
      <c r="U1788" s="387"/>
      <c r="V1788" s="387"/>
      <c r="W1788" s="387"/>
      <c r="X1788" s="387"/>
      <c r="Y1788" s="387"/>
      <c r="Z1788" s="387"/>
      <c r="AA1788" s="387"/>
      <c r="AB1788" s="387"/>
      <c r="AC1788" s="387"/>
      <c r="AD1788" s="387"/>
    </row>
    <row r="1789" spans="1:30" ht="16.2" thickBot="1" x14ac:dyDescent="0.35">
      <c r="A1789" s="351" t="s">
        <v>1509</v>
      </c>
      <c r="B1789" s="365" t="s">
        <v>6097</v>
      </c>
      <c r="C1789" s="365" t="s">
        <v>6134</v>
      </c>
      <c r="D1789" s="366" t="s">
        <v>6126</v>
      </c>
      <c r="E1789" s="394" t="s">
        <v>4139</v>
      </c>
      <c r="F1789" s="394" t="s">
        <v>7230</v>
      </c>
      <c r="G1789" s="394" t="s">
        <v>7233</v>
      </c>
      <c r="H1789" s="394" t="s">
        <v>7232</v>
      </c>
      <c r="I1789" s="466">
        <v>300</v>
      </c>
      <c r="J1789" s="471">
        <v>0.49</v>
      </c>
      <c r="K1789" s="469">
        <v>1</v>
      </c>
      <c r="L1789" s="384">
        <v>3</v>
      </c>
      <c r="M1789" s="385" t="s">
        <v>1508</v>
      </c>
      <c r="N1789" s="382" t="s">
        <v>9783</v>
      </c>
      <c r="O1789" s="386">
        <v>300</v>
      </c>
      <c r="P1789" s="387"/>
      <c r="Q1789" s="387"/>
      <c r="R1789" s="387"/>
      <c r="S1789" s="387"/>
      <c r="T1789" s="387"/>
      <c r="U1789" s="387"/>
      <c r="V1789" s="387"/>
      <c r="W1789" s="387"/>
      <c r="X1789" s="387"/>
      <c r="Y1789" s="387"/>
      <c r="Z1789" s="387"/>
      <c r="AA1789" s="387"/>
      <c r="AB1789" s="387"/>
      <c r="AC1789" s="387"/>
      <c r="AD1789" s="387"/>
    </row>
    <row r="1790" spans="1:30" ht="16.2" thickBot="1" x14ac:dyDescent="0.35">
      <c r="A1790" s="351" t="s">
        <v>1509</v>
      </c>
      <c r="B1790" s="365" t="s">
        <v>6097</v>
      </c>
      <c r="C1790" s="365" t="s">
        <v>6134</v>
      </c>
      <c r="D1790" s="366" t="s">
        <v>6126</v>
      </c>
      <c r="E1790" s="394" t="s">
        <v>4139</v>
      </c>
      <c r="F1790" s="394" t="s">
        <v>7230</v>
      </c>
      <c r="G1790" s="394" t="s">
        <v>7234</v>
      </c>
      <c r="H1790" s="394" t="s">
        <v>7232</v>
      </c>
      <c r="I1790" s="466">
        <v>300</v>
      </c>
      <c r="J1790" s="471">
        <v>0.49</v>
      </c>
      <c r="K1790" s="469">
        <v>1</v>
      </c>
      <c r="L1790" s="384">
        <v>3</v>
      </c>
      <c r="M1790" s="385" t="s">
        <v>1508</v>
      </c>
      <c r="N1790" s="382" t="s">
        <v>9783</v>
      </c>
      <c r="O1790" s="386">
        <v>300</v>
      </c>
      <c r="P1790" s="387"/>
      <c r="Q1790" s="387"/>
      <c r="R1790" s="387"/>
      <c r="S1790" s="387"/>
      <c r="T1790" s="387"/>
      <c r="U1790" s="387"/>
      <c r="V1790" s="387"/>
      <c r="W1790" s="387"/>
      <c r="X1790" s="387"/>
      <c r="Y1790" s="387"/>
      <c r="Z1790" s="387"/>
      <c r="AA1790" s="387"/>
      <c r="AB1790" s="387"/>
      <c r="AC1790" s="387"/>
      <c r="AD1790" s="387"/>
    </row>
    <row r="1791" spans="1:30" ht="16.2" thickBot="1" x14ac:dyDescent="0.35">
      <c r="A1791" s="351" t="s">
        <v>1510</v>
      </c>
      <c r="B1791" s="365" t="s">
        <v>6097</v>
      </c>
      <c r="C1791" s="365" t="s">
        <v>6134</v>
      </c>
      <c r="D1791" s="366" t="s">
        <v>6126</v>
      </c>
      <c r="E1791" s="394" t="s">
        <v>4139</v>
      </c>
      <c r="F1791" s="394" t="s">
        <v>7230</v>
      </c>
      <c r="G1791" s="394" t="s">
        <v>7233</v>
      </c>
      <c r="H1791" s="394" t="s">
        <v>7232</v>
      </c>
      <c r="I1791" s="466">
        <v>300</v>
      </c>
      <c r="J1791" s="471">
        <v>0.49</v>
      </c>
      <c r="K1791" s="469">
        <v>1</v>
      </c>
      <c r="L1791" s="384">
        <v>3</v>
      </c>
      <c r="M1791" s="385" t="s">
        <v>1511</v>
      </c>
      <c r="N1791" s="382" t="s">
        <v>9783</v>
      </c>
      <c r="O1791" s="386">
        <v>300</v>
      </c>
      <c r="P1791" s="387"/>
      <c r="Q1791" s="387"/>
      <c r="R1791" s="387"/>
      <c r="S1791" s="387"/>
      <c r="T1791" s="387"/>
      <c r="U1791" s="387"/>
      <c r="V1791" s="387"/>
      <c r="W1791" s="387"/>
      <c r="X1791" s="387"/>
      <c r="Y1791" s="387"/>
      <c r="Z1791" s="387"/>
      <c r="AA1791" s="387"/>
      <c r="AB1791" s="387"/>
      <c r="AC1791" s="387"/>
      <c r="AD1791" s="387"/>
    </row>
    <row r="1792" spans="1:30" ht="16.2" thickBot="1" x14ac:dyDescent="0.35">
      <c r="A1792" s="351" t="s">
        <v>1510</v>
      </c>
      <c r="B1792" s="365" t="s">
        <v>6097</v>
      </c>
      <c r="C1792" s="365" t="s">
        <v>6134</v>
      </c>
      <c r="D1792" s="366" t="s">
        <v>6126</v>
      </c>
      <c r="E1792" s="394" t="s">
        <v>4139</v>
      </c>
      <c r="F1792" s="394" t="s">
        <v>7230</v>
      </c>
      <c r="G1792" s="394" t="s">
        <v>7234</v>
      </c>
      <c r="H1792" s="394" t="s">
        <v>7232</v>
      </c>
      <c r="I1792" s="466">
        <v>300</v>
      </c>
      <c r="J1792" s="471">
        <v>0.49</v>
      </c>
      <c r="K1792" s="469">
        <v>1</v>
      </c>
      <c r="L1792" s="384">
        <v>3</v>
      </c>
      <c r="M1792" s="385" t="s">
        <v>1511</v>
      </c>
      <c r="N1792" s="382" t="s">
        <v>9783</v>
      </c>
      <c r="O1792" s="386">
        <v>300</v>
      </c>
      <c r="P1792" s="387"/>
      <c r="Q1792" s="387"/>
      <c r="R1792" s="387"/>
      <c r="S1792" s="387"/>
      <c r="T1792" s="387"/>
      <c r="U1792" s="387"/>
      <c r="V1792" s="387"/>
      <c r="W1792" s="387"/>
      <c r="X1792" s="387"/>
      <c r="Y1792" s="387"/>
      <c r="Z1792" s="387"/>
      <c r="AA1792" s="387"/>
      <c r="AB1792" s="387"/>
      <c r="AC1792" s="387"/>
      <c r="AD1792" s="387"/>
    </row>
    <row r="1793" spans="1:30" ht="16.2" thickBot="1" x14ac:dyDescent="0.35">
      <c r="A1793" s="351" t="s">
        <v>2870</v>
      </c>
      <c r="B1793" s="409" t="s">
        <v>6076</v>
      </c>
      <c r="C1793" s="365" t="s">
        <v>6134</v>
      </c>
      <c r="D1793" s="366" t="s">
        <v>6126</v>
      </c>
      <c r="E1793" s="394" t="s">
        <v>4139</v>
      </c>
      <c r="F1793" s="394" t="s">
        <v>7230</v>
      </c>
      <c r="G1793" s="394" t="s">
        <v>7233</v>
      </c>
      <c r="H1793" s="394" t="s">
        <v>7232</v>
      </c>
      <c r="I1793" s="466">
        <v>300</v>
      </c>
      <c r="J1793" s="471">
        <v>0.49</v>
      </c>
      <c r="K1793" s="469">
        <v>1</v>
      </c>
      <c r="L1793" s="384">
        <v>3</v>
      </c>
      <c r="M1793" s="385" t="s">
        <v>2871</v>
      </c>
      <c r="N1793" s="382" t="s">
        <v>9783</v>
      </c>
      <c r="O1793" s="386">
        <v>300</v>
      </c>
      <c r="P1793" s="387"/>
      <c r="Q1793" s="387"/>
      <c r="R1793" s="387"/>
      <c r="S1793" s="387"/>
      <c r="T1793" s="387"/>
      <c r="U1793" s="387"/>
      <c r="V1793" s="387"/>
      <c r="W1793" s="387"/>
      <c r="X1793" s="387"/>
      <c r="Y1793" s="387"/>
      <c r="Z1793" s="387"/>
      <c r="AA1793" s="387"/>
      <c r="AB1793" s="387"/>
      <c r="AC1793" s="387"/>
      <c r="AD1793" s="387"/>
    </row>
    <row r="1794" spans="1:30" ht="16.2" thickBot="1" x14ac:dyDescent="0.35">
      <c r="A1794" s="351" t="s">
        <v>4751</v>
      </c>
      <c r="B1794" s="401" t="s">
        <v>5944</v>
      </c>
      <c r="C1794" s="365" t="s">
        <v>6134</v>
      </c>
      <c r="D1794" s="366" t="s">
        <v>6126</v>
      </c>
      <c r="E1794" s="394" t="s">
        <v>4139</v>
      </c>
      <c r="F1794" s="394" t="s">
        <v>7230</v>
      </c>
      <c r="G1794" s="394" t="s">
        <v>7233</v>
      </c>
      <c r="H1794" s="394" t="s">
        <v>7232</v>
      </c>
      <c r="I1794" s="466">
        <v>300</v>
      </c>
      <c r="J1794" s="471">
        <v>0.49</v>
      </c>
      <c r="K1794" s="469">
        <v>1</v>
      </c>
      <c r="L1794" s="384">
        <v>3</v>
      </c>
      <c r="M1794" s="385" t="s">
        <v>4752</v>
      </c>
      <c r="N1794" s="382" t="s">
        <v>9783</v>
      </c>
      <c r="O1794" s="386">
        <v>300</v>
      </c>
      <c r="P1794" s="387"/>
      <c r="Q1794" s="387"/>
      <c r="R1794" s="387"/>
      <c r="S1794" s="387"/>
      <c r="T1794" s="387"/>
      <c r="U1794" s="387"/>
      <c r="V1794" s="387"/>
      <c r="W1794" s="387"/>
      <c r="X1794" s="387"/>
      <c r="Y1794" s="387"/>
      <c r="Z1794" s="387"/>
      <c r="AA1794" s="387"/>
      <c r="AB1794" s="387"/>
      <c r="AC1794" s="387"/>
      <c r="AD1794" s="387"/>
    </row>
    <row r="1795" spans="1:30" ht="16.2" thickBot="1" x14ac:dyDescent="0.35">
      <c r="A1795" s="351" t="s">
        <v>4322</v>
      </c>
      <c r="B1795" s="403" t="s">
        <v>6877</v>
      </c>
      <c r="C1795" s="365" t="s">
        <v>6134</v>
      </c>
      <c r="D1795" s="366" t="s">
        <v>6126</v>
      </c>
      <c r="E1795" s="394" t="s">
        <v>4139</v>
      </c>
      <c r="F1795" s="394" t="s">
        <v>9544</v>
      </c>
      <c r="G1795" s="394" t="s">
        <v>7233</v>
      </c>
      <c r="H1795" s="394" t="s">
        <v>7232</v>
      </c>
      <c r="I1795" s="466">
        <v>300</v>
      </c>
      <c r="J1795" s="471">
        <v>0.49</v>
      </c>
      <c r="K1795" s="469">
        <v>1</v>
      </c>
      <c r="L1795" s="384">
        <v>3</v>
      </c>
      <c r="M1795" s="385" t="s">
        <v>4323</v>
      </c>
      <c r="N1795" s="382" t="s">
        <v>9783</v>
      </c>
      <c r="O1795" s="386">
        <v>300</v>
      </c>
      <c r="P1795" s="387"/>
      <c r="Q1795" s="387"/>
      <c r="R1795" s="387"/>
      <c r="S1795" s="387"/>
      <c r="T1795" s="387"/>
      <c r="U1795" s="387"/>
      <c r="V1795" s="387"/>
      <c r="W1795" s="387"/>
      <c r="X1795" s="387"/>
      <c r="Y1795" s="387"/>
      <c r="Z1795" s="387"/>
      <c r="AA1795" s="387"/>
      <c r="AB1795" s="387"/>
      <c r="AC1795" s="387"/>
      <c r="AD1795" s="387"/>
    </row>
    <row r="1796" spans="1:30" ht="16.2" thickBot="1" x14ac:dyDescent="0.35">
      <c r="A1796" s="351" t="s">
        <v>5744</v>
      </c>
      <c r="B1796" s="404" t="s">
        <v>6073</v>
      </c>
      <c r="C1796" s="365" t="s">
        <v>6134</v>
      </c>
      <c r="D1796" s="366" t="s">
        <v>6126</v>
      </c>
      <c r="E1796" s="394" t="s">
        <v>4139</v>
      </c>
      <c r="F1796" s="394" t="s">
        <v>7230</v>
      </c>
      <c r="G1796" s="394" t="s">
        <v>7233</v>
      </c>
      <c r="H1796" s="394" t="s">
        <v>7232</v>
      </c>
      <c r="I1796" s="466">
        <v>300</v>
      </c>
      <c r="J1796" s="471">
        <v>0.99</v>
      </c>
      <c r="K1796" s="469">
        <v>1</v>
      </c>
      <c r="L1796" s="384">
        <v>3</v>
      </c>
      <c r="M1796" s="385" t="s">
        <v>5743</v>
      </c>
      <c r="N1796" s="382" t="s">
        <v>9783</v>
      </c>
      <c r="O1796" s="386">
        <v>300</v>
      </c>
      <c r="P1796" s="387"/>
      <c r="Q1796" s="387"/>
      <c r="R1796" s="387"/>
      <c r="S1796" s="387"/>
      <c r="T1796" s="387"/>
      <c r="U1796" s="387"/>
      <c r="V1796" s="387"/>
      <c r="W1796" s="387"/>
      <c r="X1796" s="387"/>
      <c r="Y1796" s="387"/>
      <c r="Z1796" s="387"/>
      <c r="AA1796" s="387"/>
      <c r="AB1796" s="387"/>
      <c r="AC1796" s="387"/>
      <c r="AD1796" s="387"/>
    </row>
    <row r="1797" spans="1:30" ht="16.2" thickBot="1" x14ac:dyDescent="0.35">
      <c r="A1797" s="351" t="s">
        <v>5744</v>
      </c>
      <c r="B1797" s="404" t="s">
        <v>6073</v>
      </c>
      <c r="C1797" s="365" t="s">
        <v>6134</v>
      </c>
      <c r="D1797" s="366" t="s">
        <v>6126</v>
      </c>
      <c r="E1797" s="394" t="s">
        <v>4139</v>
      </c>
      <c r="F1797" s="394" t="s">
        <v>7230</v>
      </c>
      <c r="G1797" s="394" t="s">
        <v>7234</v>
      </c>
      <c r="H1797" s="394" t="s">
        <v>7232</v>
      </c>
      <c r="I1797" s="466">
        <v>300</v>
      </c>
      <c r="J1797" s="471">
        <v>0.99</v>
      </c>
      <c r="K1797" s="469">
        <v>1</v>
      </c>
      <c r="L1797" s="384">
        <v>3</v>
      </c>
      <c r="M1797" s="385" t="s">
        <v>5743</v>
      </c>
      <c r="N1797" s="382" t="s">
        <v>9783</v>
      </c>
      <c r="O1797" s="386">
        <v>300</v>
      </c>
      <c r="P1797" s="387"/>
      <c r="Q1797" s="387"/>
      <c r="R1797" s="387"/>
      <c r="S1797" s="387"/>
      <c r="T1797" s="387"/>
      <c r="U1797" s="387"/>
      <c r="V1797" s="387"/>
      <c r="W1797" s="387"/>
      <c r="X1797" s="387"/>
      <c r="Y1797" s="387"/>
      <c r="Z1797" s="387"/>
      <c r="AA1797" s="387"/>
      <c r="AB1797" s="387"/>
      <c r="AC1797" s="387"/>
      <c r="AD1797" s="387"/>
    </row>
    <row r="1798" spans="1:30" ht="16.2" thickBot="1" x14ac:dyDescent="0.35">
      <c r="A1798" s="351" t="s">
        <v>5744</v>
      </c>
      <c r="B1798" s="404" t="s">
        <v>6073</v>
      </c>
      <c r="C1798" s="365" t="s">
        <v>6134</v>
      </c>
      <c r="D1798" s="366" t="s">
        <v>6126</v>
      </c>
      <c r="E1798" s="394" t="s">
        <v>4139</v>
      </c>
      <c r="F1798" s="394" t="s">
        <v>7235</v>
      </c>
      <c r="G1798" s="394" t="s">
        <v>7234</v>
      </c>
      <c r="H1798" s="394" t="s">
        <v>7232</v>
      </c>
      <c r="I1798" s="466">
        <v>300</v>
      </c>
      <c r="J1798" s="471">
        <v>0.49</v>
      </c>
      <c r="K1798" s="469">
        <v>3</v>
      </c>
      <c r="L1798" s="384">
        <v>3</v>
      </c>
      <c r="M1798" s="385" t="s">
        <v>5745</v>
      </c>
      <c r="N1798" s="382" t="s">
        <v>9784</v>
      </c>
      <c r="O1798" s="386">
        <v>900</v>
      </c>
      <c r="P1798" s="387"/>
      <c r="Q1798" s="387"/>
      <c r="R1798" s="387"/>
      <c r="S1798" s="387"/>
      <c r="T1798" s="387"/>
      <c r="U1798" s="387"/>
      <c r="V1798" s="387"/>
      <c r="W1798" s="387"/>
      <c r="X1798" s="387"/>
      <c r="Y1798" s="387"/>
      <c r="Z1798" s="387"/>
      <c r="AA1798" s="387"/>
      <c r="AB1798" s="387"/>
      <c r="AC1798" s="387"/>
      <c r="AD1798" s="387"/>
    </row>
    <row r="1799" spans="1:30" ht="16.2" thickBot="1" x14ac:dyDescent="0.35">
      <c r="A1799" s="351" t="s">
        <v>5747</v>
      </c>
      <c r="B1799" s="404" t="s">
        <v>6083</v>
      </c>
      <c r="C1799" s="365" t="s">
        <v>6134</v>
      </c>
      <c r="D1799" s="366" t="s">
        <v>6126</v>
      </c>
      <c r="E1799" s="394" t="s">
        <v>4139</v>
      </c>
      <c r="F1799" s="394" t="s">
        <v>7230</v>
      </c>
      <c r="G1799" s="394" t="s">
        <v>7233</v>
      </c>
      <c r="H1799" s="394" t="s">
        <v>7232</v>
      </c>
      <c r="I1799" s="466">
        <v>300</v>
      </c>
      <c r="J1799" s="471">
        <v>0.49</v>
      </c>
      <c r="K1799" s="469">
        <v>1</v>
      </c>
      <c r="L1799" s="384">
        <v>3</v>
      </c>
      <c r="M1799" s="385" t="s">
        <v>5746</v>
      </c>
      <c r="N1799" s="382" t="s">
        <v>9783</v>
      </c>
      <c r="O1799" s="386">
        <v>300</v>
      </c>
      <c r="P1799" s="387"/>
      <c r="Q1799" s="387"/>
      <c r="R1799" s="387"/>
      <c r="S1799" s="387"/>
      <c r="T1799" s="387"/>
      <c r="U1799" s="387"/>
      <c r="V1799" s="387"/>
      <c r="W1799" s="387"/>
      <c r="X1799" s="387"/>
      <c r="Y1799" s="387"/>
      <c r="Z1799" s="387"/>
      <c r="AA1799" s="387"/>
      <c r="AB1799" s="387"/>
      <c r="AC1799" s="387"/>
      <c r="AD1799" s="387"/>
    </row>
    <row r="1800" spans="1:30" ht="16.2" thickBot="1" x14ac:dyDescent="0.35">
      <c r="A1800" s="351" t="s">
        <v>7156</v>
      </c>
      <c r="B1800" s="413" t="s">
        <v>7170</v>
      </c>
      <c r="C1800" s="365" t="s">
        <v>6134</v>
      </c>
      <c r="D1800" s="366" t="s">
        <v>6126</v>
      </c>
      <c r="E1800" s="394" t="s">
        <v>4139</v>
      </c>
      <c r="F1800" s="394" t="s">
        <v>7235</v>
      </c>
      <c r="G1800" s="394" t="s">
        <v>7233</v>
      </c>
      <c r="H1800" s="394" t="s">
        <v>7232</v>
      </c>
      <c r="I1800" s="466">
        <v>300</v>
      </c>
      <c r="J1800" s="471">
        <v>0.49</v>
      </c>
      <c r="K1800" s="469">
        <v>1</v>
      </c>
      <c r="L1800" s="384">
        <v>3</v>
      </c>
      <c r="M1800" s="385" t="s">
        <v>7193</v>
      </c>
      <c r="N1800" s="382" t="s">
        <v>9783</v>
      </c>
      <c r="O1800" s="386">
        <v>300</v>
      </c>
      <c r="P1800" s="387"/>
      <c r="Q1800" s="387"/>
      <c r="R1800" s="387"/>
      <c r="S1800" s="387"/>
      <c r="T1800" s="387"/>
      <c r="U1800" s="387"/>
      <c r="V1800" s="387"/>
      <c r="W1800" s="387"/>
      <c r="X1800" s="387"/>
      <c r="Y1800" s="387"/>
      <c r="Z1800" s="387"/>
      <c r="AA1800" s="387"/>
      <c r="AB1800" s="387"/>
      <c r="AC1800" s="387"/>
      <c r="AD1800" s="387"/>
    </row>
    <row r="1801" spans="1:30" ht="16.2" thickBot="1" x14ac:dyDescent="0.35">
      <c r="A1801" s="351" t="s">
        <v>7156</v>
      </c>
      <c r="B1801" s="413" t="s">
        <v>7170</v>
      </c>
      <c r="C1801" s="365" t="s">
        <v>6134</v>
      </c>
      <c r="D1801" s="366" t="s">
        <v>6126</v>
      </c>
      <c r="E1801" s="394" t="s">
        <v>4139</v>
      </c>
      <c r="F1801" s="394" t="s">
        <v>7235</v>
      </c>
      <c r="G1801" s="394" t="s">
        <v>7234</v>
      </c>
      <c r="H1801" s="394" t="s">
        <v>7232</v>
      </c>
      <c r="I1801" s="466">
        <v>300</v>
      </c>
      <c r="J1801" s="471">
        <v>0.49</v>
      </c>
      <c r="K1801" s="469">
        <v>1</v>
      </c>
      <c r="L1801" s="384">
        <v>3</v>
      </c>
      <c r="M1801" s="385" t="s">
        <v>7193</v>
      </c>
      <c r="N1801" s="382" t="s">
        <v>9783</v>
      </c>
      <c r="O1801" s="386">
        <v>300</v>
      </c>
      <c r="P1801" s="387"/>
      <c r="Q1801" s="387"/>
      <c r="R1801" s="387"/>
      <c r="S1801" s="387"/>
      <c r="T1801" s="387"/>
      <c r="U1801" s="387"/>
      <c r="V1801" s="387"/>
      <c r="W1801" s="387"/>
      <c r="X1801" s="387"/>
      <c r="Y1801" s="387"/>
      <c r="Z1801" s="387"/>
      <c r="AA1801" s="387"/>
      <c r="AB1801" s="387"/>
      <c r="AC1801" s="387"/>
      <c r="AD1801" s="387"/>
    </row>
    <row r="1802" spans="1:30" ht="16.2" thickBot="1" x14ac:dyDescent="0.35">
      <c r="A1802" s="351" t="s">
        <v>9698</v>
      </c>
      <c r="B1802" s="408" t="s">
        <v>9566</v>
      </c>
      <c r="C1802" s="365" t="s">
        <v>6134</v>
      </c>
      <c r="D1802" s="366" t="s">
        <v>6126</v>
      </c>
      <c r="E1802" s="394" t="s">
        <v>4139</v>
      </c>
      <c r="F1802" s="394" t="s">
        <v>7230</v>
      </c>
      <c r="G1802" s="394" t="s">
        <v>7233</v>
      </c>
      <c r="H1802" s="394" t="s">
        <v>7232</v>
      </c>
      <c r="I1802" s="466">
        <v>300</v>
      </c>
      <c r="J1802" s="471">
        <v>0.49</v>
      </c>
      <c r="K1802" s="469">
        <v>1</v>
      </c>
      <c r="L1802" s="384">
        <v>3</v>
      </c>
      <c r="M1802" s="385" t="s">
        <v>9699</v>
      </c>
      <c r="N1802" s="382" t="s">
        <v>9783</v>
      </c>
      <c r="O1802" s="386">
        <v>300</v>
      </c>
      <c r="P1802" s="387"/>
      <c r="Q1802" s="387"/>
      <c r="R1802" s="387"/>
      <c r="S1802" s="387"/>
      <c r="T1802" s="387"/>
      <c r="U1802" s="387"/>
      <c r="V1802" s="387"/>
      <c r="W1802" s="387"/>
      <c r="X1802" s="387"/>
      <c r="Y1802" s="387"/>
      <c r="Z1802" s="387"/>
      <c r="AA1802" s="387"/>
      <c r="AB1802" s="387"/>
      <c r="AC1802" s="387"/>
      <c r="AD1802" s="387"/>
    </row>
    <row r="1803" spans="1:30" ht="16.2" thickBot="1" x14ac:dyDescent="0.35">
      <c r="A1803" s="351" t="s">
        <v>685</v>
      </c>
      <c r="B1803" s="414" t="s">
        <v>1119</v>
      </c>
      <c r="C1803" s="365" t="s">
        <v>6134</v>
      </c>
      <c r="D1803" s="366" t="s">
        <v>6126</v>
      </c>
      <c r="E1803" s="394" t="s">
        <v>4139</v>
      </c>
      <c r="F1803" s="394" t="s">
        <v>7230</v>
      </c>
      <c r="G1803" s="394" t="s">
        <v>7233</v>
      </c>
      <c r="H1803" s="394" t="s">
        <v>7232</v>
      </c>
      <c r="I1803" s="466">
        <v>300</v>
      </c>
      <c r="J1803" s="471">
        <v>0.49</v>
      </c>
      <c r="K1803" s="469">
        <v>1</v>
      </c>
      <c r="L1803" s="384">
        <v>4</v>
      </c>
      <c r="M1803" s="385" t="s">
        <v>682</v>
      </c>
      <c r="N1803" s="382" t="s">
        <v>9783</v>
      </c>
      <c r="O1803" s="386">
        <v>300</v>
      </c>
      <c r="P1803" s="387"/>
      <c r="Q1803" s="387"/>
      <c r="R1803" s="387"/>
      <c r="S1803" s="387"/>
      <c r="T1803" s="387"/>
      <c r="U1803" s="387"/>
      <c r="V1803" s="387"/>
      <c r="W1803" s="387"/>
      <c r="X1803" s="387"/>
      <c r="Y1803" s="387"/>
      <c r="Z1803" s="387"/>
      <c r="AA1803" s="387"/>
      <c r="AB1803" s="387"/>
      <c r="AC1803" s="387"/>
      <c r="AD1803" s="387"/>
    </row>
    <row r="1804" spans="1:30" ht="16.2" thickBot="1" x14ac:dyDescent="0.35">
      <c r="A1804" s="351" t="s">
        <v>1365</v>
      </c>
      <c r="B1804" s="399" t="s">
        <v>6104</v>
      </c>
      <c r="C1804" s="365" t="s">
        <v>6134</v>
      </c>
      <c r="D1804" s="366" t="s">
        <v>6126</v>
      </c>
      <c r="E1804" s="394" t="s">
        <v>4139</v>
      </c>
      <c r="F1804" s="394" t="s">
        <v>7230</v>
      </c>
      <c r="G1804" s="394" t="s">
        <v>7233</v>
      </c>
      <c r="H1804" s="394" t="s">
        <v>7232</v>
      </c>
      <c r="I1804" s="466">
        <v>500</v>
      </c>
      <c r="J1804" s="471">
        <v>0.75</v>
      </c>
      <c r="K1804" s="469">
        <v>1</v>
      </c>
      <c r="L1804" s="384">
        <v>4</v>
      </c>
      <c r="M1804" s="385" t="s">
        <v>1364</v>
      </c>
      <c r="N1804" s="382" t="s">
        <v>9800</v>
      </c>
      <c r="O1804" s="386">
        <v>500</v>
      </c>
      <c r="P1804" s="387"/>
      <c r="Q1804" s="387"/>
      <c r="R1804" s="387"/>
      <c r="S1804" s="387"/>
      <c r="T1804" s="387"/>
      <c r="U1804" s="387"/>
      <c r="V1804" s="387"/>
      <c r="W1804" s="387"/>
      <c r="X1804" s="387"/>
      <c r="Y1804" s="387"/>
      <c r="Z1804" s="387"/>
      <c r="AA1804" s="387"/>
      <c r="AB1804" s="387"/>
      <c r="AC1804" s="387"/>
      <c r="AD1804" s="387"/>
    </row>
    <row r="1805" spans="1:30" ht="16.2" thickBot="1" x14ac:dyDescent="0.35">
      <c r="A1805" s="351" t="s">
        <v>4324</v>
      </c>
      <c r="B1805" s="400" t="s">
        <v>6093</v>
      </c>
      <c r="C1805" s="365" t="s">
        <v>6134</v>
      </c>
      <c r="D1805" s="366" t="s">
        <v>6126</v>
      </c>
      <c r="E1805" s="394" t="s">
        <v>4139</v>
      </c>
      <c r="F1805" s="394" t="s">
        <v>7230</v>
      </c>
      <c r="G1805" s="394" t="s">
        <v>7233</v>
      </c>
      <c r="H1805" s="394" t="s">
        <v>7232</v>
      </c>
      <c r="I1805" s="466">
        <v>300</v>
      </c>
      <c r="J1805" s="471">
        <v>0.49</v>
      </c>
      <c r="K1805" s="469">
        <v>1</v>
      </c>
      <c r="L1805" s="384">
        <v>4</v>
      </c>
      <c r="M1805" s="385" t="s">
        <v>4325</v>
      </c>
      <c r="N1805" s="382" t="s">
        <v>9783</v>
      </c>
      <c r="O1805" s="386">
        <v>300</v>
      </c>
      <c r="P1805" s="387"/>
      <c r="Q1805" s="387"/>
      <c r="R1805" s="387"/>
      <c r="S1805" s="387"/>
      <c r="T1805" s="387"/>
      <c r="U1805" s="387"/>
      <c r="V1805" s="387"/>
      <c r="W1805" s="387"/>
      <c r="X1805" s="387"/>
      <c r="Y1805" s="387"/>
      <c r="Z1805" s="387"/>
      <c r="AA1805" s="387"/>
      <c r="AB1805" s="387"/>
      <c r="AC1805" s="387"/>
      <c r="AD1805" s="387"/>
    </row>
    <row r="1806" spans="1:30" ht="16.2" thickBot="1" x14ac:dyDescent="0.35">
      <c r="A1806" s="351" t="s">
        <v>5486</v>
      </c>
      <c r="B1806" s="410" t="s">
        <v>6055</v>
      </c>
      <c r="C1806" s="365" t="s">
        <v>6134</v>
      </c>
      <c r="D1806" s="366" t="s">
        <v>6126</v>
      </c>
      <c r="E1806" s="394" t="s">
        <v>4139</v>
      </c>
      <c r="F1806" s="394" t="s">
        <v>7230</v>
      </c>
      <c r="G1806" s="394" t="s">
        <v>7233</v>
      </c>
      <c r="H1806" s="394" t="s">
        <v>7232</v>
      </c>
      <c r="I1806" s="466">
        <v>300</v>
      </c>
      <c r="J1806" s="471">
        <v>0.49</v>
      </c>
      <c r="K1806" s="469">
        <v>1</v>
      </c>
      <c r="L1806" s="384">
        <v>4</v>
      </c>
      <c r="M1806" s="385" t="s">
        <v>5485</v>
      </c>
      <c r="N1806" s="382" t="s">
        <v>9783</v>
      </c>
      <c r="O1806" s="386">
        <v>300</v>
      </c>
      <c r="P1806" s="387"/>
      <c r="Q1806" s="387"/>
      <c r="R1806" s="387"/>
      <c r="S1806" s="387"/>
      <c r="T1806" s="387"/>
      <c r="U1806" s="387"/>
      <c r="V1806" s="387"/>
      <c r="W1806" s="387"/>
      <c r="X1806" s="387"/>
      <c r="Y1806" s="387"/>
      <c r="Z1806" s="387"/>
      <c r="AA1806" s="387"/>
      <c r="AB1806" s="387"/>
      <c r="AC1806" s="387"/>
      <c r="AD1806" s="387"/>
    </row>
    <row r="1807" spans="1:30" ht="16.2" thickBot="1" x14ac:dyDescent="0.35">
      <c r="A1807" s="351" t="s">
        <v>5486</v>
      </c>
      <c r="B1807" s="410" t="s">
        <v>6055</v>
      </c>
      <c r="C1807" s="365" t="s">
        <v>6134</v>
      </c>
      <c r="D1807" s="366" t="s">
        <v>6126</v>
      </c>
      <c r="E1807" s="394" t="s">
        <v>4139</v>
      </c>
      <c r="F1807" s="394" t="s">
        <v>9503</v>
      </c>
      <c r="G1807" s="394" t="s">
        <v>7233</v>
      </c>
      <c r="H1807" s="394" t="s">
        <v>7232</v>
      </c>
      <c r="I1807" s="466">
        <v>300</v>
      </c>
      <c r="J1807" s="471">
        <v>0.49</v>
      </c>
      <c r="K1807" s="469">
        <v>1</v>
      </c>
      <c r="L1807" s="384">
        <v>4</v>
      </c>
      <c r="M1807" s="385" t="s">
        <v>5748</v>
      </c>
      <c r="N1807" s="382" t="s">
        <v>9783</v>
      </c>
      <c r="O1807" s="386">
        <v>300</v>
      </c>
      <c r="P1807" s="387"/>
      <c r="Q1807" s="387"/>
      <c r="R1807" s="387"/>
      <c r="S1807" s="387"/>
      <c r="T1807" s="387"/>
      <c r="U1807" s="387"/>
      <c r="V1807" s="387"/>
      <c r="W1807" s="387"/>
      <c r="X1807" s="387"/>
      <c r="Y1807" s="387"/>
      <c r="Z1807" s="387"/>
      <c r="AA1807" s="387"/>
      <c r="AB1807" s="387"/>
      <c r="AC1807" s="387"/>
      <c r="AD1807" s="387"/>
    </row>
    <row r="1808" spans="1:30" ht="16.2" thickBot="1" x14ac:dyDescent="0.35">
      <c r="A1808" s="351" t="s">
        <v>2990</v>
      </c>
      <c r="B1808" s="402" t="s">
        <v>6094</v>
      </c>
      <c r="C1808" s="365" t="s">
        <v>6134</v>
      </c>
      <c r="D1808" s="366" t="s">
        <v>6126</v>
      </c>
      <c r="E1808" s="394" t="s">
        <v>4139</v>
      </c>
      <c r="F1808" s="394" t="s">
        <v>7230</v>
      </c>
      <c r="G1808" s="394" t="s">
        <v>7233</v>
      </c>
      <c r="H1808" s="394" t="s">
        <v>7232</v>
      </c>
      <c r="I1808" s="466">
        <v>300</v>
      </c>
      <c r="J1808" s="471">
        <v>0.49</v>
      </c>
      <c r="K1808" s="469">
        <v>1</v>
      </c>
      <c r="L1808" s="384">
        <v>4</v>
      </c>
      <c r="M1808" s="385" t="s">
        <v>2991</v>
      </c>
      <c r="N1808" s="382" t="s">
        <v>9783</v>
      </c>
      <c r="O1808" s="386">
        <v>300</v>
      </c>
      <c r="P1808" s="387"/>
      <c r="Q1808" s="387"/>
      <c r="R1808" s="387"/>
      <c r="S1808" s="387"/>
      <c r="T1808" s="387"/>
      <c r="U1808" s="387"/>
      <c r="V1808" s="387"/>
      <c r="W1808" s="387"/>
      <c r="X1808" s="387"/>
      <c r="Y1808" s="387"/>
      <c r="Z1808" s="387"/>
      <c r="AA1808" s="387"/>
      <c r="AB1808" s="387"/>
      <c r="AC1808" s="387"/>
      <c r="AD1808" s="387"/>
    </row>
    <row r="1809" spans="1:30" ht="16.2" thickBot="1" x14ac:dyDescent="0.35">
      <c r="A1809" s="351" t="s">
        <v>6916</v>
      </c>
      <c r="B1809" s="425" t="s">
        <v>6970</v>
      </c>
      <c r="C1809" s="365" t="s">
        <v>6134</v>
      </c>
      <c r="D1809" s="366" t="s">
        <v>6126</v>
      </c>
      <c r="E1809" s="394" t="s">
        <v>4139</v>
      </c>
      <c r="F1809" s="394" t="s">
        <v>7230</v>
      </c>
      <c r="G1809" s="394" t="s">
        <v>7233</v>
      </c>
      <c r="H1809" s="394" t="s">
        <v>7232</v>
      </c>
      <c r="I1809" s="466">
        <v>300</v>
      </c>
      <c r="J1809" s="471">
        <v>0.49</v>
      </c>
      <c r="K1809" s="469">
        <v>1</v>
      </c>
      <c r="L1809" s="384">
        <v>4</v>
      </c>
      <c r="M1809" s="385" t="s">
        <v>7020</v>
      </c>
      <c r="N1809" s="382" t="s">
        <v>9783</v>
      </c>
      <c r="O1809" s="386">
        <v>300</v>
      </c>
      <c r="P1809" s="387"/>
      <c r="Q1809" s="387"/>
      <c r="R1809" s="387"/>
      <c r="S1809" s="387"/>
      <c r="T1809" s="387"/>
      <c r="U1809" s="387"/>
      <c r="V1809" s="387"/>
      <c r="W1809" s="387"/>
      <c r="X1809" s="387"/>
      <c r="Y1809" s="387"/>
      <c r="Z1809" s="387"/>
      <c r="AA1809" s="387"/>
      <c r="AB1809" s="387"/>
      <c r="AC1809" s="387"/>
      <c r="AD1809" s="387"/>
    </row>
    <row r="1810" spans="1:30" ht="16.2" thickBot="1" x14ac:dyDescent="0.35">
      <c r="A1810" s="351" t="s">
        <v>6916</v>
      </c>
      <c r="B1810" s="425" t="s">
        <v>6970</v>
      </c>
      <c r="C1810" s="365" t="s">
        <v>6134</v>
      </c>
      <c r="D1810" s="366" t="s">
        <v>6126</v>
      </c>
      <c r="E1810" s="394" t="s">
        <v>4139</v>
      </c>
      <c r="F1810" s="394" t="s">
        <v>7235</v>
      </c>
      <c r="G1810" s="394" t="s">
        <v>7233</v>
      </c>
      <c r="H1810" s="394" t="s">
        <v>7232</v>
      </c>
      <c r="I1810" s="466">
        <v>300</v>
      </c>
      <c r="J1810" s="471">
        <v>0.49</v>
      </c>
      <c r="K1810" s="469">
        <v>1</v>
      </c>
      <c r="L1810" s="384">
        <v>4</v>
      </c>
      <c r="M1810" s="385" t="s">
        <v>7021</v>
      </c>
      <c r="N1810" s="382" t="s">
        <v>9783</v>
      </c>
      <c r="O1810" s="386">
        <v>300</v>
      </c>
      <c r="P1810" s="387"/>
      <c r="Q1810" s="387"/>
      <c r="R1810" s="387"/>
      <c r="S1810" s="387"/>
      <c r="T1810" s="387"/>
      <c r="U1810" s="387"/>
      <c r="V1810" s="387"/>
      <c r="W1810" s="387"/>
      <c r="X1810" s="387"/>
      <c r="Y1810" s="387"/>
      <c r="Z1810" s="387"/>
      <c r="AA1810" s="387"/>
      <c r="AB1810" s="387"/>
      <c r="AC1810" s="387"/>
      <c r="AD1810" s="387"/>
    </row>
    <row r="1811" spans="1:30" ht="16.2" thickBot="1" x14ac:dyDescent="0.35">
      <c r="A1811" s="351" t="s">
        <v>9700</v>
      </c>
      <c r="B1811" s="408" t="s">
        <v>9566</v>
      </c>
      <c r="C1811" s="365" t="s">
        <v>6134</v>
      </c>
      <c r="D1811" s="366" t="s">
        <v>6126</v>
      </c>
      <c r="E1811" s="394" t="s">
        <v>4139</v>
      </c>
      <c r="F1811" s="394" t="s">
        <v>7230</v>
      </c>
      <c r="G1811" s="394" t="s">
        <v>7233</v>
      </c>
      <c r="H1811" s="394" t="s">
        <v>7232</v>
      </c>
      <c r="I1811" s="466">
        <v>300</v>
      </c>
      <c r="J1811" s="471">
        <v>0.49</v>
      </c>
      <c r="K1811" s="469">
        <v>1</v>
      </c>
      <c r="L1811" s="384">
        <v>4</v>
      </c>
      <c r="M1811" s="385" t="s">
        <v>9701</v>
      </c>
      <c r="N1811" s="382" t="s">
        <v>9783</v>
      </c>
      <c r="O1811" s="386">
        <v>300</v>
      </c>
      <c r="P1811" s="387"/>
      <c r="Q1811" s="387"/>
      <c r="R1811" s="387"/>
      <c r="S1811" s="387"/>
      <c r="T1811" s="387"/>
      <c r="U1811" s="387"/>
      <c r="V1811" s="387"/>
      <c r="W1811" s="387"/>
      <c r="X1811" s="387"/>
      <c r="Y1811" s="387"/>
      <c r="Z1811" s="387"/>
      <c r="AA1811" s="387"/>
      <c r="AB1811" s="387"/>
      <c r="AC1811" s="387"/>
      <c r="AD1811" s="387"/>
    </row>
    <row r="1812" spans="1:30" ht="16.2" thickBot="1" x14ac:dyDescent="0.35">
      <c r="A1812" s="351" t="s">
        <v>4326</v>
      </c>
      <c r="B1812" s="416" t="s">
        <v>6064</v>
      </c>
      <c r="C1812" s="365" t="s">
        <v>6134</v>
      </c>
      <c r="D1812" s="366" t="s">
        <v>6126</v>
      </c>
      <c r="E1812" s="394" t="s">
        <v>4139</v>
      </c>
      <c r="F1812" s="394" t="s">
        <v>7230</v>
      </c>
      <c r="G1812" s="394" t="s">
        <v>7233</v>
      </c>
      <c r="H1812" s="394" t="s">
        <v>7232</v>
      </c>
      <c r="I1812" s="466">
        <v>300</v>
      </c>
      <c r="J1812" s="471">
        <v>0.49</v>
      </c>
      <c r="K1812" s="469">
        <v>1</v>
      </c>
      <c r="L1812" s="384">
        <v>5</v>
      </c>
      <c r="M1812" s="385" t="s">
        <v>4327</v>
      </c>
      <c r="N1812" s="382" t="s">
        <v>9783</v>
      </c>
      <c r="O1812" s="386">
        <v>300</v>
      </c>
      <c r="P1812" s="387"/>
      <c r="Q1812" s="387"/>
      <c r="R1812" s="387"/>
      <c r="S1812" s="387"/>
      <c r="T1812" s="387"/>
      <c r="U1812" s="387"/>
      <c r="V1812" s="387"/>
      <c r="W1812" s="387"/>
      <c r="X1812" s="387"/>
      <c r="Y1812" s="387"/>
      <c r="Z1812" s="387"/>
      <c r="AA1812" s="387"/>
      <c r="AB1812" s="387"/>
      <c r="AC1812" s="387"/>
      <c r="AD1812" s="387"/>
    </row>
    <row r="1813" spans="1:30" ht="16.2" thickBot="1" x14ac:dyDescent="0.35">
      <c r="A1813" s="351" t="s">
        <v>712</v>
      </c>
      <c r="B1813" s="396" t="s">
        <v>6058</v>
      </c>
      <c r="C1813" s="365" t="s">
        <v>6134</v>
      </c>
      <c r="D1813" s="366" t="s">
        <v>6126</v>
      </c>
      <c r="E1813" s="394" t="s">
        <v>4139</v>
      </c>
      <c r="F1813" s="394" t="s">
        <v>7230</v>
      </c>
      <c r="G1813" s="394" t="s">
        <v>7233</v>
      </c>
      <c r="H1813" s="394" t="s">
        <v>7232</v>
      </c>
      <c r="I1813" s="466">
        <v>300</v>
      </c>
      <c r="J1813" s="471">
        <v>0.49</v>
      </c>
      <c r="K1813" s="469">
        <v>2</v>
      </c>
      <c r="L1813" s="384">
        <v>5</v>
      </c>
      <c r="M1813" s="385" t="s">
        <v>711</v>
      </c>
      <c r="N1813" s="382" t="s">
        <v>9790</v>
      </c>
      <c r="O1813" s="386">
        <v>600</v>
      </c>
      <c r="P1813" s="387"/>
      <c r="Q1813" s="387"/>
      <c r="R1813" s="387"/>
      <c r="S1813" s="387"/>
      <c r="T1813" s="387"/>
      <c r="U1813" s="387"/>
      <c r="V1813" s="387"/>
      <c r="W1813" s="387"/>
      <c r="X1813" s="387"/>
      <c r="Y1813" s="387"/>
      <c r="Z1813" s="387"/>
      <c r="AA1813" s="387"/>
      <c r="AB1813" s="387"/>
      <c r="AC1813" s="387"/>
      <c r="AD1813" s="387"/>
    </row>
    <row r="1814" spans="1:30" ht="16.2" thickBot="1" x14ac:dyDescent="0.35">
      <c r="A1814" s="351" t="s">
        <v>712</v>
      </c>
      <c r="B1814" s="396" t="s">
        <v>6058</v>
      </c>
      <c r="C1814" s="365" t="s">
        <v>6134</v>
      </c>
      <c r="D1814" s="366" t="s">
        <v>6126</v>
      </c>
      <c r="E1814" s="394" t="s">
        <v>4139</v>
      </c>
      <c r="F1814" s="394" t="s">
        <v>7230</v>
      </c>
      <c r="G1814" s="394" t="s">
        <v>7234</v>
      </c>
      <c r="H1814" s="394" t="s">
        <v>7232</v>
      </c>
      <c r="I1814" s="466">
        <v>300</v>
      </c>
      <c r="J1814" s="471">
        <v>0.49</v>
      </c>
      <c r="K1814" s="469">
        <v>3</v>
      </c>
      <c r="L1814" s="384">
        <v>5</v>
      </c>
      <c r="M1814" s="385" t="s">
        <v>9702</v>
      </c>
      <c r="N1814" s="382" t="s">
        <v>9784</v>
      </c>
      <c r="O1814" s="386">
        <v>900</v>
      </c>
      <c r="P1814" s="387"/>
      <c r="Q1814" s="387"/>
      <c r="R1814" s="387"/>
      <c r="S1814" s="387"/>
      <c r="T1814" s="387"/>
      <c r="U1814" s="387"/>
      <c r="V1814" s="387"/>
      <c r="W1814" s="387"/>
      <c r="X1814" s="387"/>
      <c r="Y1814" s="387"/>
      <c r="Z1814" s="387"/>
      <c r="AA1814" s="387"/>
      <c r="AB1814" s="387"/>
      <c r="AC1814" s="387"/>
      <c r="AD1814" s="387"/>
    </row>
    <row r="1815" spans="1:30" ht="16.2" thickBot="1" x14ac:dyDescent="0.35">
      <c r="A1815" s="351" t="s">
        <v>2992</v>
      </c>
      <c r="B1815" s="402" t="s">
        <v>6080</v>
      </c>
      <c r="C1815" s="365" t="s">
        <v>6134</v>
      </c>
      <c r="D1815" s="366" t="s">
        <v>6126</v>
      </c>
      <c r="E1815" s="394" t="s">
        <v>4139</v>
      </c>
      <c r="F1815" s="394" t="s">
        <v>9544</v>
      </c>
      <c r="G1815" s="394" t="s">
        <v>7233</v>
      </c>
      <c r="H1815" s="394" t="s">
        <v>7232</v>
      </c>
      <c r="I1815" s="466">
        <v>300</v>
      </c>
      <c r="J1815" s="471">
        <v>0.49</v>
      </c>
      <c r="K1815" s="469">
        <v>1</v>
      </c>
      <c r="L1815" s="384">
        <v>5</v>
      </c>
      <c r="M1815" s="385" t="s">
        <v>2993</v>
      </c>
      <c r="N1815" s="382" t="s">
        <v>9783</v>
      </c>
      <c r="O1815" s="386">
        <v>300</v>
      </c>
      <c r="P1815" s="387"/>
      <c r="Q1815" s="387"/>
      <c r="R1815" s="387"/>
      <c r="S1815" s="387"/>
      <c r="T1815" s="387"/>
      <c r="U1815" s="387"/>
      <c r="V1815" s="387"/>
      <c r="W1815" s="387"/>
      <c r="X1815" s="387"/>
      <c r="Y1815" s="387"/>
      <c r="Z1815" s="387"/>
      <c r="AA1815" s="387"/>
      <c r="AB1815" s="387"/>
      <c r="AC1815" s="387"/>
      <c r="AD1815" s="387"/>
    </row>
    <row r="1816" spans="1:30" ht="31.8" thickBot="1" x14ac:dyDescent="0.35">
      <c r="A1816" s="351" t="s">
        <v>9865</v>
      </c>
      <c r="B1816" s="396" t="s">
        <v>6110</v>
      </c>
      <c r="C1816" s="365" t="s">
        <v>6134</v>
      </c>
      <c r="D1816" s="366" t="s">
        <v>6126</v>
      </c>
      <c r="E1816" s="394" t="s">
        <v>4139</v>
      </c>
      <c r="F1816" s="394" t="s">
        <v>9777</v>
      </c>
      <c r="G1816" s="394" t="s">
        <v>7233</v>
      </c>
      <c r="H1816" s="394" t="s">
        <v>7232</v>
      </c>
      <c r="I1816" s="466">
        <v>300</v>
      </c>
      <c r="J1816" s="471">
        <v>0.49</v>
      </c>
      <c r="K1816" s="469">
        <v>1</v>
      </c>
      <c r="L1816" s="384">
        <v>5</v>
      </c>
      <c r="M1816" s="385" t="s">
        <v>7022</v>
      </c>
      <c r="N1816" s="382" t="s">
        <v>9783</v>
      </c>
      <c r="O1816" s="386">
        <v>300</v>
      </c>
      <c r="P1816" s="387"/>
      <c r="Q1816" s="387"/>
      <c r="R1816" s="387"/>
      <c r="S1816" s="387"/>
      <c r="T1816" s="387"/>
      <c r="U1816" s="387"/>
      <c r="V1816" s="387"/>
      <c r="W1816" s="387"/>
      <c r="X1816" s="387"/>
      <c r="Y1816" s="387"/>
      <c r="Z1816" s="387"/>
      <c r="AA1816" s="387"/>
      <c r="AB1816" s="387"/>
      <c r="AC1816" s="387"/>
      <c r="AD1816" s="387"/>
    </row>
    <row r="1817" spans="1:30" ht="16.2" thickBot="1" x14ac:dyDescent="0.35">
      <c r="A1817" s="351" t="s">
        <v>9703</v>
      </c>
      <c r="B1817" s="408" t="s">
        <v>9534</v>
      </c>
      <c r="C1817" s="365" t="s">
        <v>6134</v>
      </c>
      <c r="D1817" s="366" t="s">
        <v>6126</v>
      </c>
      <c r="E1817" s="394" t="s">
        <v>4139</v>
      </c>
      <c r="F1817" s="394" t="s">
        <v>7230</v>
      </c>
      <c r="G1817" s="394" t="s">
        <v>7233</v>
      </c>
      <c r="H1817" s="394" t="s">
        <v>7232</v>
      </c>
      <c r="I1817" s="466">
        <v>500</v>
      </c>
      <c r="J1817" s="471">
        <v>0.75</v>
      </c>
      <c r="K1817" s="469">
        <v>1</v>
      </c>
      <c r="L1817" s="384">
        <v>5</v>
      </c>
      <c r="M1817" s="385" t="s">
        <v>9704</v>
      </c>
      <c r="N1817" s="382" t="s">
        <v>9800</v>
      </c>
      <c r="O1817" s="386">
        <v>500</v>
      </c>
      <c r="P1817" s="387"/>
      <c r="Q1817" s="387"/>
      <c r="R1817" s="387"/>
      <c r="S1817" s="387"/>
      <c r="T1817" s="387"/>
      <c r="U1817" s="387"/>
      <c r="V1817" s="387"/>
      <c r="W1817" s="387"/>
      <c r="X1817" s="387"/>
      <c r="Y1817" s="387"/>
      <c r="Z1817" s="387"/>
      <c r="AA1817" s="387"/>
      <c r="AB1817" s="387"/>
      <c r="AC1817" s="387"/>
      <c r="AD1817" s="387"/>
    </row>
    <row r="1818" spans="1:30" ht="16.2" thickBot="1" x14ac:dyDescent="0.35">
      <c r="A1818" s="351" t="s">
        <v>5488</v>
      </c>
      <c r="B1818" s="405" t="s">
        <v>6084</v>
      </c>
      <c r="C1818" s="365" t="s">
        <v>6134</v>
      </c>
      <c r="D1818" s="366" t="s">
        <v>6126</v>
      </c>
      <c r="E1818" s="394" t="s">
        <v>4139</v>
      </c>
      <c r="F1818" s="394" t="s">
        <v>7230</v>
      </c>
      <c r="G1818" s="394" t="s">
        <v>7233</v>
      </c>
      <c r="H1818" s="394" t="s">
        <v>7232</v>
      </c>
      <c r="I1818" s="466">
        <v>300</v>
      </c>
      <c r="J1818" s="471">
        <v>0.49</v>
      </c>
      <c r="K1818" s="469">
        <v>1</v>
      </c>
      <c r="L1818" s="384">
        <v>6</v>
      </c>
      <c r="M1818" s="385" t="s">
        <v>5487</v>
      </c>
      <c r="N1818" s="382" t="s">
        <v>9783</v>
      </c>
      <c r="O1818" s="386">
        <v>300</v>
      </c>
      <c r="P1818" s="387"/>
      <c r="Q1818" s="387"/>
      <c r="R1818" s="387"/>
      <c r="S1818" s="387"/>
      <c r="T1818" s="387"/>
      <c r="U1818" s="387"/>
      <c r="V1818" s="387"/>
      <c r="W1818" s="387"/>
      <c r="X1818" s="387"/>
      <c r="Y1818" s="387"/>
      <c r="Z1818" s="387"/>
      <c r="AA1818" s="387"/>
      <c r="AB1818" s="387"/>
      <c r="AC1818" s="387"/>
      <c r="AD1818" s="387"/>
    </row>
    <row r="1819" spans="1:30" ht="16.2" thickBot="1" x14ac:dyDescent="0.35">
      <c r="A1819" s="351" t="s">
        <v>1272</v>
      </c>
      <c r="B1819" s="426" t="s">
        <v>1103</v>
      </c>
      <c r="C1819" s="365" t="s">
        <v>6134</v>
      </c>
      <c r="D1819" s="366" t="s">
        <v>6126</v>
      </c>
      <c r="E1819" s="394" t="s">
        <v>4139</v>
      </c>
      <c r="F1819" s="394" t="s">
        <v>7230</v>
      </c>
      <c r="G1819" s="394" t="s">
        <v>7233</v>
      </c>
      <c r="H1819" s="394" t="s">
        <v>7232</v>
      </c>
      <c r="I1819" s="466">
        <v>300</v>
      </c>
      <c r="J1819" s="471">
        <v>0.49</v>
      </c>
      <c r="K1819" s="469">
        <v>1</v>
      </c>
      <c r="L1819" s="384">
        <v>6</v>
      </c>
      <c r="M1819" s="385" t="s">
        <v>1273</v>
      </c>
      <c r="N1819" s="382" t="s">
        <v>9783</v>
      </c>
      <c r="O1819" s="386">
        <v>300</v>
      </c>
      <c r="P1819" s="387"/>
      <c r="Q1819" s="387"/>
      <c r="R1819" s="387"/>
      <c r="S1819" s="387"/>
      <c r="T1819" s="387"/>
      <c r="U1819" s="387"/>
      <c r="V1819" s="387"/>
      <c r="W1819" s="387"/>
      <c r="X1819" s="387"/>
      <c r="Y1819" s="387"/>
      <c r="Z1819" s="387"/>
      <c r="AA1819" s="387"/>
      <c r="AB1819" s="387"/>
      <c r="AC1819" s="387"/>
      <c r="AD1819" s="387"/>
    </row>
    <row r="1820" spans="1:30" ht="16.2" thickBot="1" x14ac:dyDescent="0.35">
      <c r="A1820" s="351" t="s">
        <v>9866</v>
      </c>
      <c r="B1820" s="365" t="s">
        <v>6097</v>
      </c>
      <c r="C1820" s="365" t="s">
        <v>6134</v>
      </c>
      <c r="D1820" s="366" t="s">
        <v>6126</v>
      </c>
      <c r="E1820" s="394" t="s">
        <v>4139</v>
      </c>
      <c r="F1820" s="394" t="s">
        <v>7230</v>
      </c>
      <c r="G1820" s="394" t="s">
        <v>7233</v>
      </c>
      <c r="H1820" s="394" t="s">
        <v>7232</v>
      </c>
      <c r="I1820" s="467">
        <v>1.4</v>
      </c>
      <c r="J1820" s="471">
        <v>1.99</v>
      </c>
      <c r="K1820" s="469">
        <v>2</v>
      </c>
      <c r="L1820" s="384">
        <v>6</v>
      </c>
      <c r="M1820" s="385" t="s">
        <v>9867</v>
      </c>
      <c r="N1820" s="382" t="s">
        <v>9802</v>
      </c>
      <c r="O1820" s="383">
        <v>2.8</v>
      </c>
      <c r="P1820" s="387"/>
      <c r="Q1820" s="387"/>
      <c r="R1820" s="387"/>
      <c r="S1820" s="387"/>
      <c r="T1820" s="387"/>
      <c r="U1820" s="387"/>
      <c r="V1820" s="387"/>
      <c r="W1820" s="387"/>
      <c r="X1820" s="387"/>
      <c r="Y1820" s="387"/>
      <c r="Z1820" s="387"/>
      <c r="AA1820" s="387"/>
      <c r="AB1820" s="387"/>
      <c r="AC1820" s="387"/>
      <c r="AD1820" s="387"/>
    </row>
    <row r="1821" spans="1:30" ht="16.2" thickBot="1" x14ac:dyDescent="0.35">
      <c r="A1821" s="351" t="s">
        <v>1543</v>
      </c>
      <c r="B1821" s="365" t="s">
        <v>6097</v>
      </c>
      <c r="C1821" s="365" t="s">
        <v>6134</v>
      </c>
      <c r="D1821" s="366" t="s">
        <v>6126</v>
      </c>
      <c r="E1821" s="394" t="s">
        <v>4139</v>
      </c>
      <c r="F1821" s="394" t="s">
        <v>7230</v>
      </c>
      <c r="G1821" s="394" t="s">
        <v>7233</v>
      </c>
      <c r="H1821" s="394" t="s">
        <v>7232</v>
      </c>
      <c r="I1821" s="466">
        <v>300</v>
      </c>
      <c r="J1821" s="471">
        <v>0.49</v>
      </c>
      <c r="K1821" s="469">
        <v>1</v>
      </c>
      <c r="L1821" s="384">
        <v>6</v>
      </c>
      <c r="M1821" s="385" t="s">
        <v>1544</v>
      </c>
      <c r="N1821" s="382" t="s">
        <v>9783</v>
      </c>
      <c r="O1821" s="386">
        <v>300</v>
      </c>
      <c r="P1821" s="387"/>
      <c r="Q1821" s="387"/>
      <c r="R1821" s="387"/>
      <c r="S1821" s="387"/>
      <c r="T1821" s="387"/>
      <c r="U1821" s="387"/>
      <c r="V1821" s="387"/>
      <c r="W1821" s="387"/>
      <c r="X1821" s="387"/>
      <c r="Y1821" s="387"/>
      <c r="Z1821" s="387"/>
      <c r="AA1821" s="387"/>
      <c r="AB1821" s="387"/>
      <c r="AC1821" s="387"/>
      <c r="AD1821" s="387"/>
    </row>
    <row r="1822" spans="1:30" ht="16.2" thickBot="1" x14ac:dyDescent="0.35">
      <c r="A1822" s="351" t="s">
        <v>1543</v>
      </c>
      <c r="B1822" s="365" t="s">
        <v>6097</v>
      </c>
      <c r="C1822" s="365" t="s">
        <v>6134</v>
      </c>
      <c r="D1822" s="366" t="s">
        <v>6126</v>
      </c>
      <c r="E1822" s="394" t="s">
        <v>4139</v>
      </c>
      <c r="F1822" s="394" t="s">
        <v>7230</v>
      </c>
      <c r="G1822" s="394" t="s">
        <v>7234</v>
      </c>
      <c r="H1822" s="394" t="s">
        <v>7232</v>
      </c>
      <c r="I1822" s="466">
        <v>300</v>
      </c>
      <c r="J1822" s="471">
        <v>0.49</v>
      </c>
      <c r="K1822" s="469">
        <v>1</v>
      </c>
      <c r="L1822" s="384">
        <v>6</v>
      </c>
      <c r="M1822" s="385" t="s">
        <v>1544</v>
      </c>
      <c r="N1822" s="382" t="s">
        <v>9783</v>
      </c>
      <c r="O1822" s="386">
        <v>300</v>
      </c>
      <c r="P1822" s="387"/>
      <c r="Q1822" s="387"/>
      <c r="R1822" s="387"/>
      <c r="S1822" s="387"/>
      <c r="T1822" s="387"/>
      <c r="U1822" s="387"/>
      <c r="V1822" s="387"/>
      <c r="W1822" s="387"/>
      <c r="X1822" s="387"/>
      <c r="Y1822" s="387"/>
      <c r="Z1822" s="387"/>
      <c r="AA1822" s="387"/>
      <c r="AB1822" s="387"/>
      <c r="AC1822" s="387"/>
      <c r="AD1822" s="387"/>
    </row>
    <row r="1823" spans="1:30" ht="16.2" thickBot="1" x14ac:dyDescent="0.35">
      <c r="A1823" s="351" t="s">
        <v>735</v>
      </c>
      <c r="B1823" s="408" t="s">
        <v>1134</v>
      </c>
      <c r="C1823" s="365" t="s">
        <v>6134</v>
      </c>
      <c r="D1823" s="366" t="s">
        <v>6126</v>
      </c>
      <c r="E1823" s="394" t="s">
        <v>4139</v>
      </c>
      <c r="F1823" s="394" t="s">
        <v>7230</v>
      </c>
      <c r="G1823" s="394" t="s">
        <v>7233</v>
      </c>
      <c r="H1823" s="394" t="s">
        <v>7232</v>
      </c>
      <c r="I1823" s="466">
        <v>300</v>
      </c>
      <c r="J1823" s="471">
        <v>0.49</v>
      </c>
      <c r="K1823" s="469">
        <v>2</v>
      </c>
      <c r="L1823" s="384">
        <v>6</v>
      </c>
      <c r="M1823" s="385" t="s">
        <v>736</v>
      </c>
      <c r="N1823" s="382" t="s">
        <v>9790</v>
      </c>
      <c r="O1823" s="386">
        <v>600</v>
      </c>
      <c r="P1823" s="387"/>
      <c r="Q1823" s="387"/>
      <c r="R1823" s="387"/>
      <c r="S1823" s="387"/>
      <c r="T1823" s="387"/>
      <c r="U1823" s="387"/>
      <c r="V1823" s="387"/>
      <c r="W1823" s="387"/>
      <c r="X1823" s="387"/>
      <c r="Y1823" s="387"/>
      <c r="Z1823" s="387"/>
      <c r="AA1823" s="387"/>
      <c r="AB1823" s="387"/>
      <c r="AC1823" s="387"/>
      <c r="AD1823" s="387"/>
    </row>
    <row r="1824" spans="1:30" ht="16.2" thickBot="1" x14ac:dyDescent="0.35">
      <c r="A1824" s="351" t="s">
        <v>735</v>
      </c>
      <c r="B1824" s="408" t="s">
        <v>1134</v>
      </c>
      <c r="C1824" s="365" t="s">
        <v>6134</v>
      </c>
      <c r="D1824" s="366" t="s">
        <v>6126</v>
      </c>
      <c r="E1824" s="394" t="s">
        <v>4139</v>
      </c>
      <c r="F1824" s="394" t="s">
        <v>7230</v>
      </c>
      <c r="G1824" s="394" t="s">
        <v>7234</v>
      </c>
      <c r="H1824" s="394" t="s">
        <v>7232</v>
      </c>
      <c r="I1824" s="466">
        <v>300</v>
      </c>
      <c r="J1824" s="471">
        <v>0.49</v>
      </c>
      <c r="K1824" s="469">
        <v>2</v>
      </c>
      <c r="L1824" s="384">
        <v>6</v>
      </c>
      <c r="M1824" s="385" t="s">
        <v>736</v>
      </c>
      <c r="N1824" s="382" t="s">
        <v>9790</v>
      </c>
      <c r="O1824" s="386">
        <v>600</v>
      </c>
      <c r="P1824" s="387"/>
      <c r="Q1824" s="387"/>
      <c r="R1824" s="387"/>
      <c r="S1824" s="387"/>
      <c r="T1824" s="387"/>
      <c r="U1824" s="387"/>
      <c r="V1824" s="387"/>
      <c r="W1824" s="387"/>
      <c r="X1824" s="387"/>
      <c r="Y1824" s="387"/>
      <c r="Z1824" s="387"/>
      <c r="AA1824" s="387"/>
      <c r="AB1824" s="387"/>
      <c r="AC1824" s="387"/>
      <c r="AD1824" s="387"/>
    </row>
    <row r="1825" spans="1:30" ht="16.2" thickBot="1" x14ac:dyDescent="0.35">
      <c r="A1825" s="351" t="s">
        <v>9705</v>
      </c>
      <c r="B1825" s="408" t="s">
        <v>9566</v>
      </c>
      <c r="C1825" s="365" t="s">
        <v>6134</v>
      </c>
      <c r="D1825" s="366" t="s">
        <v>6126</v>
      </c>
      <c r="E1825" s="394" t="s">
        <v>4139</v>
      </c>
      <c r="F1825" s="394" t="s">
        <v>7230</v>
      </c>
      <c r="G1825" s="394" t="s">
        <v>7233</v>
      </c>
      <c r="H1825" s="394" t="s">
        <v>7232</v>
      </c>
      <c r="I1825" s="466">
        <v>300</v>
      </c>
      <c r="J1825" s="471">
        <v>0.49</v>
      </c>
      <c r="K1825" s="469">
        <v>1</v>
      </c>
      <c r="L1825" s="384">
        <v>6</v>
      </c>
      <c r="M1825" s="385" t="s">
        <v>9706</v>
      </c>
      <c r="N1825" s="382" t="s">
        <v>9783</v>
      </c>
      <c r="O1825" s="386">
        <v>300</v>
      </c>
      <c r="P1825" s="387"/>
      <c r="Q1825" s="387"/>
      <c r="R1825" s="387"/>
      <c r="S1825" s="387"/>
      <c r="T1825" s="387"/>
      <c r="U1825" s="387"/>
      <c r="V1825" s="387"/>
      <c r="W1825" s="387"/>
      <c r="X1825" s="387"/>
      <c r="Y1825" s="387"/>
      <c r="Z1825" s="387"/>
      <c r="AA1825" s="387"/>
      <c r="AB1825" s="387"/>
      <c r="AC1825" s="387"/>
      <c r="AD1825" s="387"/>
    </row>
    <row r="1826" spans="1:30" ht="16.2" thickBot="1" x14ac:dyDescent="0.35">
      <c r="A1826" s="351" t="s">
        <v>5664</v>
      </c>
      <c r="B1826" s="404" t="s">
        <v>6083</v>
      </c>
      <c r="C1826" s="365" t="s">
        <v>6134</v>
      </c>
      <c r="D1826" s="366" t="s">
        <v>6126</v>
      </c>
      <c r="E1826" s="394" t="s">
        <v>4139</v>
      </c>
      <c r="F1826" s="394" t="s">
        <v>7230</v>
      </c>
      <c r="G1826" s="394" t="s">
        <v>7233</v>
      </c>
      <c r="H1826" s="394" t="s">
        <v>7232</v>
      </c>
      <c r="I1826" s="467">
        <v>1</v>
      </c>
      <c r="J1826" s="471">
        <v>0.99</v>
      </c>
      <c r="K1826" s="469">
        <v>1</v>
      </c>
      <c r="L1826" s="384">
        <v>7</v>
      </c>
      <c r="M1826" s="385" t="s">
        <v>7131</v>
      </c>
      <c r="N1826" s="382" t="s">
        <v>9806</v>
      </c>
      <c r="O1826" s="383">
        <v>1</v>
      </c>
      <c r="P1826" s="387"/>
      <c r="Q1826" s="387"/>
      <c r="R1826" s="387"/>
      <c r="S1826" s="387"/>
      <c r="T1826" s="387"/>
      <c r="U1826" s="387"/>
      <c r="V1826" s="387"/>
      <c r="W1826" s="387"/>
      <c r="X1826" s="387"/>
      <c r="Y1826" s="387"/>
      <c r="Z1826" s="387"/>
      <c r="AA1826" s="387"/>
      <c r="AB1826" s="387"/>
      <c r="AC1826" s="387"/>
      <c r="AD1826" s="387"/>
    </row>
    <row r="1827" spans="1:30" ht="16.2" thickBot="1" x14ac:dyDescent="0.35">
      <c r="A1827" s="351" t="s">
        <v>9707</v>
      </c>
      <c r="B1827" s="408" t="s">
        <v>9566</v>
      </c>
      <c r="C1827" s="365" t="s">
        <v>6134</v>
      </c>
      <c r="D1827" s="366" t="s">
        <v>6126</v>
      </c>
      <c r="E1827" s="394" t="s">
        <v>4139</v>
      </c>
      <c r="F1827" s="394" t="s">
        <v>7230</v>
      </c>
      <c r="G1827" s="394" t="s">
        <v>7233</v>
      </c>
      <c r="H1827" s="394" t="s">
        <v>7232</v>
      </c>
      <c r="I1827" s="466">
        <v>900</v>
      </c>
      <c r="J1827" s="471">
        <v>0.99</v>
      </c>
      <c r="K1827" s="469">
        <v>1</v>
      </c>
      <c r="L1827" s="384">
        <v>7</v>
      </c>
      <c r="M1827" s="385" t="s">
        <v>9708</v>
      </c>
      <c r="N1827" s="382" t="s">
        <v>9812</v>
      </c>
      <c r="O1827" s="386">
        <v>900</v>
      </c>
      <c r="P1827" s="387"/>
      <c r="Q1827" s="387"/>
      <c r="R1827" s="387"/>
      <c r="S1827" s="387"/>
      <c r="T1827" s="387"/>
      <c r="U1827" s="387"/>
      <c r="V1827" s="387"/>
      <c r="W1827" s="387"/>
      <c r="X1827" s="387"/>
      <c r="Y1827" s="387"/>
      <c r="Z1827" s="387"/>
      <c r="AA1827" s="387"/>
      <c r="AB1827" s="387"/>
      <c r="AC1827" s="387"/>
      <c r="AD1827" s="387"/>
    </row>
    <row r="1828" spans="1:30" ht="16.2" thickBot="1" x14ac:dyDescent="0.35">
      <c r="A1828" s="351" t="s">
        <v>9709</v>
      </c>
      <c r="B1828" s="408" t="s">
        <v>9566</v>
      </c>
      <c r="C1828" s="365" t="s">
        <v>6134</v>
      </c>
      <c r="D1828" s="366" t="s">
        <v>6126</v>
      </c>
      <c r="E1828" s="394" t="s">
        <v>4139</v>
      </c>
      <c r="F1828" s="394" t="s">
        <v>7230</v>
      </c>
      <c r="G1828" s="394" t="s">
        <v>7233</v>
      </c>
      <c r="H1828" s="394" t="s">
        <v>7232</v>
      </c>
      <c r="I1828" s="466">
        <v>300</v>
      </c>
      <c r="J1828" s="471">
        <v>0.49</v>
      </c>
      <c r="K1828" s="469">
        <v>1</v>
      </c>
      <c r="L1828" s="384">
        <v>7</v>
      </c>
      <c r="M1828" s="385" t="s">
        <v>9710</v>
      </c>
      <c r="N1828" s="382" t="s">
        <v>9783</v>
      </c>
      <c r="O1828" s="386">
        <v>300</v>
      </c>
      <c r="P1828" s="387"/>
      <c r="Q1828" s="387"/>
      <c r="R1828" s="387"/>
      <c r="S1828" s="387"/>
      <c r="T1828" s="387"/>
      <c r="U1828" s="387"/>
      <c r="V1828" s="387"/>
      <c r="W1828" s="387"/>
      <c r="X1828" s="387"/>
      <c r="Y1828" s="387"/>
      <c r="Z1828" s="387"/>
      <c r="AA1828" s="387"/>
      <c r="AB1828" s="387"/>
      <c r="AC1828" s="387"/>
      <c r="AD1828" s="387"/>
    </row>
    <row r="1829" spans="1:30" ht="16.2" thickBot="1" x14ac:dyDescent="0.35">
      <c r="A1829" s="351" t="s">
        <v>1734</v>
      </c>
      <c r="B1829" s="393" t="s">
        <v>6067</v>
      </c>
      <c r="C1829" s="365" t="s">
        <v>6134</v>
      </c>
      <c r="D1829" s="366" t="s">
        <v>6126</v>
      </c>
      <c r="E1829" s="394" t="s">
        <v>4139</v>
      </c>
      <c r="F1829" s="394" t="s">
        <v>7230</v>
      </c>
      <c r="G1829" s="394" t="s">
        <v>7233</v>
      </c>
      <c r="H1829" s="394" t="s">
        <v>7232</v>
      </c>
      <c r="I1829" s="466">
        <v>300</v>
      </c>
      <c r="J1829" s="471">
        <v>0.49</v>
      </c>
      <c r="K1829" s="469">
        <v>1</v>
      </c>
      <c r="L1829" s="384">
        <v>8</v>
      </c>
      <c r="M1829" s="385" t="s">
        <v>758</v>
      </c>
      <c r="N1829" s="382" t="s">
        <v>9783</v>
      </c>
      <c r="O1829" s="386">
        <v>300</v>
      </c>
      <c r="P1829" s="387"/>
      <c r="Q1829" s="387"/>
      <c r="R1829" s="387"/>
      <c r="S1829" s="387"/>
      <c r="T1829" s="387"/>
      <c r="U1829" s="387"/>
      <c r="V1829" s="387"/>
      <c r="W1829" s="387"/>
      <c r="X1829" s="387"/>
      <c r="Y1829" s="387"/>
      <c r="Z1829" s="387"/>
      <c r="AA1829" s="387"/>
      <c r="AB1829" s="387"/>
      <c r="AC1829" s="387"/>
      <c r="AD1829" s="387"/>
    </row>
    <row r="1830" spans="1:30" ht="16.2" thickBot="1" x14ac:dyDescent="0.35">
      <c r="A1830" s="351" t="s">
        <v>1734</v>
      </c>
      <c r="B1830" s="393" t="s">
        <v>6067</v>
      </c>
      <c r="C1830" s="365" t="s">
        <v>6134</v>
      </c>
      <c r="D1830" s="366" t="s">
        <v>6126</v>
      </c>
      <c r="E1830" s="394" t="s">
        <v>4139</v>
      </c>
      <c r="F1830" s="394" t="s">
        <v>7230</v>
      </c>
      <c r="G1830" s="394" t="s">
        <v>7234</v>
      </c>
      <c r="H1830" s="394" t="s">
        <v>7232</v>
      </c>
      <c r="I1830" s="466">
        <v>300</v>
      </c>
      <c r="J1830" s="471">
        <v>0.49</v>
      </c>
      <c r="K1830" s="469">
        <v>2</v>
      </c>
      <c r="L1830" s="384">
        <v>8</v>
      </c>
      <c r="M1830" s="385" t="s">
        <v>758</v>
      </c>
      <c r="N1830" s="382" t="s">
        <v>9790</v>
      </c>
      <c r="O1830" s="386">
        <v>600</v>
      </c>
      <c r="P1830" s="387"/>
      <c r="Q1830" s="387"/>
      <c r="R1830" s="387"/>
      <c r="S1830" s="387"/>
      <c r="T1830" s="387"/>
      <c r="U1830" s="387"/>
      <c r="V1830" s="387"/>
      <c r="W1830" s="387"/>
      <c r="X1830" s="387"/>
      <c r="Y1830" s="387"/>
      <c r="Z1830" s="387"/>
      <c r="AA1830" s="387"/>
      <c r="AB1830" s="387"/>
      <c r="AC1830" s="387"/>
      <c r="AD1830" s="387"/>
    </row>
    <row r="1831" spans="1:30" ht="16.2" thickBot="1" x14ac:dyDescent="0.35">
      <c r="A1831" s="351" t="s">
        <v>1560</v>
      </c>
      <c r="B1831" s="405" t="s">
        <v>6084</v>
      </c>
      <c r="C1831" s="365" t="s">
        <v>6134</v>
      </c>
      <c r="D1831" s="345" t="s">
        <v>6128</v>
      </c>
      <c r="E1831" s="394" t="s">
        <v>4139</v>
      </c>
      <c r="F1831" s="394" t="s">
        <v>7230</v>
      </c>
      <c r="G1831" s="394" t="s">
        <v>7233</v>
      </c>
      <c r="H1831" s="394" t="s">
        <v>7232</v>
      </c>
      <c r="I1831" s="466">
        <v>700</v>
      </c>
      <c r="J1831" s="471">
        <v>0.99</v>
      </c>
      <c r="K1831" s="469">
        <v>1</v>
      </c>
      <c r="L1831" s="384" t="s">
        <v>1775</v>
      </c>
      <c r="M1831" s="385" t="s">
        <v>5749</v>
      </c>
      <c r="N1831" s="382" t="s">
        <v>9798</v>
      </c>
      <c r="O1831" s="386">
        <v>700</v>
      </c>
      <c r="P1831" s="387"/>
      <c r="Q1831" s="387"/>
      <c r="R1831" s="387"/>
      <c r="S1831" s="387"/>
      <c r="T1831" s="387"/>
      <c r="U1831" s="387"/>
      <c r="V1831" s="387"/>
      <c r="W1831" s="387"/>
      <c r="X1831" s="387"/>
      <c r="Y1831" s="387"/>
      <c r="Z1831" s="387"/>
      <c r="AA1831" s="387"/>
      <c r="AB1831" s="387"/>
      <c r="AC1831" s="387"/>
      <c r="AD1831" s="387"/>
    </row>
    <row r="1832" spans="1:30" ht="16.2" thickBot="1" x14ac:dyDescent="0.35">
      <c r="A1832" s="351" t="s">
        <v>1560</v>
      </c>
      <c r="B1832" s="365" t="s">
        <v>6097</v>
      </c>
      <c r="C1832" s="365" t="s">
        <v>6134</v>
      </c>
      <c r="D1832" s="345" t="s">
        <v>6128</v>
      </c>
      <c r="E1832" s="394" t="s">
        <v>4139</v>
      </c>
      <c r="F1832" s="394" t="s">
        <v>7230</v>
      </c>
      <c r="G1832" s="394" t="s">
        <v>7233</v>
      </c>
      <c r="H1832" s="394" t="s">
        <v>7232</v>
      </c>
      <c r="I1832" s="466">
        <v>700</v>
      </c>
      <c r="J1832" s="471">
        <v>0.99</v>
      </c>
      <c r="K1832" s="469">
        <v>1</v>
      </c>
      <c r="L1832" s="384" t="s">
        <v>1775</v>
      </c>
      <c r="M1832" s="385" t="s">
        <v>1559</v>
      </c>
      <c r="N1832" s="382" t="s">
        <v>9798</v>
      </c>
      <c r="O1832" s="386">
        <v>700</v>
      </c>
      <c r="P1832" s="387"/>
      <c r="Q1832" s="387"/>
      <c r="R1832" s="387"/>
      <c r="S1832" s="387"/>
      <c r="T1832" s="387"/>
      <c r="U1832" s="387"/>
      <c r="V1832" s="387"/>
      <c r="W1832" s="387"/>
      <c r="X1832" s="387"/>
      <c r="Y1832" s="387"/>
      <c r="Z1832" s="387"/>
      <c r="AA1832" s="387"/>
      <c r="AB1832" s="387"/>
      <c r="AC1832" s="387"/>
      <c r="AD1832" s="387"/>
    </row>
    <row r="1833" spans="1:30" ht="16.2" thickBot="1" x14ac:dyDescent="0.35">
      <c r="A1833" s="351" t="s">
        <v>1560</v>
      </c>
      <c r="B1833" s="365" t="s">
        <v>6097</v>
      </c>
      <c r="C1833" s="365" t="s">
        <v>6134</v>
      </c>
      <c r="D1833" s="345" t="s">
        <v>6128</v>
      </c>
      <c r="E1833" s="394" t="s">
        <v>4139</v>
      </c>
      <c r="F1833" s="394" t="s">
        <v>7230</v>
      </c>
      <c r="G1833" s="394" t="s">
        <v>7234</v>
      </c>
      <c r="H1833" s="394" t="s">
        <v>7232</v>
      </c>
      <c r="I1833" s="466">
        <v>700</v>
      </c>
      <c r="J1833" s="471">
        <v>0.99</v>
      </c>
      <c r="K1833" s="469">
        <v>1</v>
      </c>
      <c r="L1833" s="384" t="s">
        <v>1775</v>
      </c>
      <c r="M1833" s="385" t="s">
        <v>1559</v>
      </c>
      <c r="N1833" s="382" t="s">
        <v>9798</v>
      </c>
      <c r="O1833" s="386">
        <v>700</v>
      </c>
      <c r="P1833" s="387"/>
      <c r="Q1833" s="387"/>
      <c r="R1833" s="387"/>
      <c r="S1833" s="387"/>
      <c r="T1833" s="387"/>
      <c r="U1833" s="387"/>
      <c r="V1833" s="387"/>
      <c r="W1833" s="387"/>
      <c r="X1833" s="387"/>
      <c r="Y1833" s="387"/>
      <c r="Z1833" s="387"/>
      <c r="AA1833" s="387"/>
      <c r="AB1833" s="387"/>
      <c r="AC1833" s="387"/>
      <c r="AD1833" s="387"/>
    </row>
    <row r="1834" spans="1:30" ht="16.2" thickBot="1" x14ac:dyDescent="0.35">
      <c r="A1834" s="351" t="s">
        <v>2501</v>
      </c>
      <c r="B1834" s="421" t="s">
        <v>6099</v>
      </c>
      <c r="C1834" s="365" t="s">
        <v>6134</v>
      </c>
      <c r="D1834" s="366" t="s">
        <v>6126</v>
      </c>
      <c r="E1834" s="394" t="s">
        <v>4139</v>
      </c>
      <c r="F1834" s="394" t="s">
        <v>7230</v>
      </c>
      <c r="G1834" s="394" t="s">
        <v>7233</v>
      </c>
      <c r="H1834" s="394" t="s">
        <v>7232</v>
      </c>
      <c r="I1834" s="466">
        <v>300</v>
      </c>
      <c r="J1834" s="471">
        <v>0.49</v>
      </c>
      <c r="K1834" s="469">
        <v>1</v>
      </c>
      <c r="L1834" s="384" t="s">
        <v>1775</v>
      </c>
      <c r="M1834" s="385" t="s">
        <v>2500</v>
      </c>
      <c r="N1834" s="382" t="s">
        <v>9783</v>
      </c>
      <c r="O1834" s="386">
        <v>300</v>
      </c>
      <c r="P1834" s="387"/>
      <c r="Q1834" s="387"/>
      <c r="R1834" s="387"/>
      <c r="S1834" s="387"/>
      <c r="T1834" s="387"/>
      <c r="U1834" s="387"/>
      <c r="V1834" s="387"/>
      <c r="W1834" s="387"/>
      <c r="X1834" s="387"/>
      <c r="Y1834" s="387"/>
      <c r="Z1834" s="387"/>
      <c r="AA1834" s="387"/>
      <c r="AB1834" s="387"/>
      <c r="AC1834" s="387"/>
      <c r="AD1834" s="387"/>
    </row>
    <row r="1835" spans="1:30" ht="16.2" thickBot="1" x14ac:dyDescent="0.35">
      <c r="A1835" s="351" t="s">
        <v>2501</v>
      </c>
      <c r="B1835" s="421" t="s">
        <v>6099</v>
      </c>
      <c r="C1835" s="365" t="s">
        <v>6134</v>
      </c>
      <c r="D1835" s="366" t="s">
        <v>6126</v>
      </c>
      <c r="E1835" s="394" t="s">
        <v>4139</v>
      </c>
      <c r="F1835" s="394" t="s">
        <v>7230</v>
      </c>
      <c r="G1835" s="394" t="s">
        <v>7234</v>
      </c>
      <c r="H1835" s="394" t="s">
        <v>7232</v>
      </c>
      <c r="I1835" s="466">
        <v>300</v>
      </c>
      <c r="J1835" s="471">
        <v>0.49</v>
      </c>
      <c r="K1835" s="469">
        <v>1</v>
      </c>
      <c r="L1835" s="384" t="s">
        <v>1775</v>
      </c>
      <c r="M1835" s="385" t="s">
        <v>2500</v>
      </c>
      <c r="N1835" s="382" t="s">
        <v>9783</v>
      </c>
      <c r="O1835" s="386">
        <v>300</v>
      </c>
      <c r="P1835" s="387"/>
      <c r="Q1835" s="387"/>
      <c r="R1835" s="387"/>
      <c r="S1835" s="387"/>
      <c r="T1835" s="387"/>
      <c r="U1835" s="387"/>
      <c r="V1835" s="387"/>
      <c r="W1835" s="387"/>
      <c r="X1835" s="387"/>
      <c r="Y1835" s="387"/>
      <c r="Z1835" s="387"/>
      <c r="AA1835" s="387"/>
      <c r="AB1835" s="387"/>
      <c r="AC1835" s="387"/>
      <c r="AD1835" s="387"/>
    </row>
    <row r="1836" spans="1:30" ht="16.2" thickBot="1" x14ac:dyDescent="0.35">
      <c r="A1836" s="351" t="s">
        <v>4329</v>
      </c>
      <c r="B1836" s="403" t="s">
        <v>6877</v>
      </c>
      <c r="C1836" s="365" t="s">
        <v>6152</v>
      </c>
      <c r="D1836" s="366" t="s">
        <v>6126</v>
      </c>
      <c r="E1836" s="394" t="s">
        <v>4139</v>
      </c>
      <c r="F1836" s="394" t="s">
        <v>7230</v>
      </c>
      <c r="G1836" s="394" t="s">
        <v>7233</v>
      </c>
      <c r="H1836" s="394" t="s">
        <v>7232</v>
      </c>
      <c r="I1836" s="466">
        <v>300</v>
      </c>
      <c r="J1836" s="471">
        <v>0.49</v>
      </c>
      <c r="K1836" s="469">
        <v>1</v>
      </c>
      <c r="L1836" s="384">
        <v>3</v>
      </c>
      <c r="M1836" s="385" t="s">
        <v>4328</v>
      </c>
      <c r="N1836" s="382" t="s">
        <v>9783</v>
      </c>
      <c r="O1836" s="386">
        <v>300</v>
      </c>
      <c r="P1836" s="387"/>
      <c r="Q1836" s="387"/>
      <c r="R1836" s="387"/>
      <c r="S1836" s="387"/>
      <c r="T1836" s="387"/>
      <c r="U1836" s="387"/>
      <c r="V1836" s="387"/>
      <c r="W1836" s="387"/>
      <c r="X1836" s="387"/>
      <c r="Y1836" s="387"/>
      <c r="Z1836" s="387"/>
      <c r="AA1836" s="387"/>
      <c r="AB1836" s="387"/>
      <c r="AC1836" s="387"/>
      <c r="AD1836" s="387"/>
    </row>
    <row r="1837" spans="1:30" ht="16.2" thickBot="1" x14ac:dyDescent="0.35">
      <c r="A1837" s="351" t="s">
        <v>4329</v>
      </c>
      <c r="B1837" s="403" t="s">
        <v>6877</v>
      </c>
      <c r="C1837" s="365" t="s">
        <v>6152</v>
      </c>
      <c r="D1837" s="366" t="s">
        <v>6126</v>
      </c>
      <c r="E1837" s="394" t="s">
        <v>4139</v>
      </c>
      <c r="F1837" s="394" t="s">
        <v>7230</v>
      </c>
      <c r="G1837" s="394" t="s">
        <v>7234</v>
      </c>
      <c r="H1837" s="394" t="s">
        <v>7232</v>
      </c>
      <c r="I1837" s="466">
        <v>300</v>
      </c>
      <c r="J1837" s="471">
        <v>0.49</v>
      </c>
      <c r="K1837" s="469">
        <v>1</v>
      </c>
      <c r="L1837" s="384">
        <v>3</v>
      </c>
      <c r="M1837" s="385" t="s">
        <v>4328</v>
      </c>
      <c r="N1837" s="382" t="s">
        <v>9783</v>
      </c>
      <c r="O1837" s="386">
        <v>300</v>
      </c>
      <c r="P1837" s="387"/>
      <c r="Q1837" s="387"/>
      <c r="R1837" s="387"/>
      <c r="S1837" s="387"/>
      <c r="T1837" s="387"/>
      <c r="U1837" s="387"/>
      <c r="V1837" s="387"/>
      <c r="W1837" s="387"/>
      <c r="X1837" s="387"/>
      <c r="Y1837" s="387"/>
      <c r="Z1837" s="387"/>
      <c r="AA1837" s="387"/>
      <c r="AB1837" s="387"/>
      <c r="AC1837" s="387"/>
      <c r="AD1837" s="387"/>
    </row>
    <row r="1838" spans="1:30" ht="16.2" thickBot="1" x14ac:dyDescent="0.35">
      <c r="A1838" s="351" t="s">
        <v>4329</v>
      </c>
      <c r="B1838" s="403" t="s">
        <v>6877</v>
      </c>
      <c r="C1838" s="365" t="s">
        <v>6152</v>
      </c>
      <c r="D1838" s="366" t="s">
        <v>6126</v>
      </c>
      <c r="E1838" s="394" t="s">
        <v>4139</v>
      </c>
      <c r="F1838" s="394" t="s">
        <v>7235</v>
      </c>
      <c r="G1838" s="394" t="s">
        <v>7233</v>
      </c>
      <c r="H1838" s="394" t="s">
        <v>7232</v>
      </c>
      <c r="I1838" s="466">
        <v>300</v>
      </c>
      <c r="J1838" s="471">
        <v>0.49</v>
      </c>
      <c r="K1838" s="469">
        <v>1</v>
      </c>
      <c r="L1838" s="384">
        <v>3</v>
      </c>
      <c r="M1838" s="385" t="s">
        <v>4330</v>
      </c>
      <c r="N1838" s="382" t="s">
        <v>9783</v>
      </c>
      <c r="O1838" s="386">
        <v>300</v>
      </c>
      <c r="P1838" s="387"/>
      <c r="Q1838" s="387"/>
      <c r="R1838" s="387"/>
      <c r="S1838" s="387"/>
      <c r="T1838" s="387"/>
      <c r="U1838" s="387"/>
      <c r="V1838" s="387"/>
      <c r="W1838" s="387"/>
      <c r="X1838" s="387"/>
      <c r="Y1838" s="387"/>
      <c r="Z1838" s="387"/>
      <c r="AA1838" s="387"/>
      <c r="AB1838" s="387"/>
      <c r="AC1838" s="387"/>
      <c r="AD1838" s="387"/>
    </row>
    <row r="1839" spans="1:30" ht="16.2" thickBot="1" x14ac:dyDescent="0.35">
      <c r="A1839" s="351" t="s">
        <v>4335</v>
      </c>
      <c r="B1839" s="403" t="s">
        <v>6877</v>
      </c>
      <c r="C1839" s="365" t="s">
        <v>6152</v>
      </c>
      <c r="D1839" s="366" t="s">
        <v>6126</v>
      </c>
      <c r="E1839" s="394" t="s">
        <v>4139</v>
      </c>
      <c r="F1839" s="394" t="s">
        <v>7230</v>
      </c>
      <c r="G1839" s="394" t="s">
        <v>7233</v>
      </c>
      <c r="H1839" s="394" t="s">
        <v>7232</v>
      </c>
      <c r="I1839" s="466">
        <v>300</v>
      </c>
      <c r="J1839" s="471">
        <v>0.49</v>
      </c>
      <c r="K1839" s="469">
        <v>1</v>
      </c>
      <c r="L1839" s="384">
        <v>4</v>
      </c>
      <c r="M1839" s="385" t="s">
        <v>4336</v>
      </c>
      <c r="N1839" s="382" t="s">
        <v>9783</v>
      </c>
      <c r="O1839" s="386">
        <v>300</v>
      </c>
      <c r="P1839" s="387"/>
      <c r="Q1839" s="387"/>
      <c r="R1839" s="387"/>
      <c r="S1839" s="387"/>
      <c r="T1839" s="387"/>
      <c r="U1839" s="387"/>
      <c r="V1839" s="387"/>
      <c r="W1839" s="387"/>
      <c r="X1839" s="387"/>
      <c r="Y1839" s="387"/>
      <c r="Z1839" s="387"/>
      <c r="AA1839" s="387"/>
      <c r="AB1839" s="387"/>
      <c r="AC1839" s="387"/>
      <c r="AD1839" s="387"/>
    </row>
    <row r="1840" spans="1:30" ht="16.2" thickBot="1" x14ac:dyDescent="0.35">
      <c r="A1840" s="351" t="s">
        <v>4335</v>
      </c>
      <c r="B1840" s="403" t="s">
        <v>6877</v>
      </c>
      <c r="C1840" s="365" t="s">
        <v>6152</v>
      </c>
      <c r="D1840" s="366" t="s">
        <v>6126</v>
      </c>
      <c r="E1840" s="394" t="s">
        <v>4139</v>
      </c>
      <c r="F1840" s="394" t="s">
        <v>7230</v>
      </c>
      <c r="G1840" s="394" t="s">
        <v>7234</v>
      </c>
      <c r="H1840" s="394" t="s">
        <v>7232</v>
      </c>
      <c r="I1840" s="466">
        <v>300</v>
      </c>
      <c r="J1840" s="471">
        <v>0.49</v>
      </c>
      <c r="K1840" s="469">
        <v>1</v>
      </c>
      <c r="L1840" s="384">
        <v>4</v>
      </c>
      <c r="M1840" s="385" t="s">
        <v>4336</v>
      </c>
      <c r="N1840" s="382" t="s">
        <v>9783</v>
      </c>
      <c r="O1840" s="386">
        <v>300</v>
      </c>
      <c r="P1840" s="387"/>
      <c r="Q1840" s="387"/>
      <c r="R1840" s="387"/>
      <c r="S1840" s="387"/>
      <c r="T1840" s="387"/>
      <c r="U1840" s="387"/>
      <c r="V1840" s="387"/>
      <c r="W1840" s="387"/>
      <c r="X1840" s="387"/>
      <c r="Y1840" s="387"/>
      <c r="Z1840" s="387"/>
      <c r="AA1840" s="387"/>
      <c r="AB1840" s="387"/>
      <c r="AC1840" s="387"/>
      <c r="AD1840" s="387"/>
    </row>
    <row r="1841" spans="1:30" ht="16.2" thickBot="1" x14ac:dyDescent="0.35">
      <c r="A1841" s="351" t="s">
        <v>4335</v>
      </c>
      <c r="B1841" s="403" t="s">
        <v>6877</v>
      </c>
      <c r="C1841" s="365" t="s">
        <v>6152</v>
      </c>
      <c r="D1841" s="366" t="s">
        <v>6126</v>
      </c>
      <c r="E1841" s="394" t="s">
        <v>4139</v>
      </c>
      <c r="F1841" s="394" t="s">
        <v>7235</v>
      </c>
      <c r="G1841" s="394" t="s">
        <v>7233</v>
      </c>
      <c r="H1841" s="394" t="s">
        <v>7232</v>
      </c>
      <c r="I1841" s="466">
        <v>300</v>
      </c>
      <c r="J1841" s="471">
        <v>0.49</v>
      </c>
      <c r="K1841" s="469">
        <v>1</v>
      </c>
      <c r="L1841" s="384">
        <v>4</v>
      </c>
      <c r="M1841" s="385" t="s">
        <v>4337</v>
      </c>
      <c r="N1841" s="382" t="s">
        <v>9783</v>
      </c>
      <c r="O1841" s="386">
        <v>300</v>
      </c>
      <c r="P1841" s="387"/>
      <c r="Q1841" s="387"/>
      <c r="R1841" s="387"/>
      <c r="S1841" s="387"/>
      <c r="T1841" s="387"/>
      <c r="U1841" s="387"/>
      <c r="V1841" s="387"/>
      <c r="W1841" s="387"/>
      <c r="X1841" s="387"/>
      <c r="Y1841" s="387"/>
      <c r="Z1841" s="387"/>
      <c r="AA1841" s="387"/>
      <c r="AB1841" s="387"/>
      <c r="AC1841" s="387"/>
      <c r="AD1841" s="387"/>
    </row>
    <row r="1842" spans="1:30" ht="16.2" thickBot="1" x14ac:dyDescent="0.35">
      <c r="A1842" s="351" t="s">
        <v>4334</v>
      </c>
      <c r="B1842" s="403" t="s">
        <v>6877</v>
      </c>
      <c r="C1842" s="365" t="s">
        <v>6152</v>
      </c>
      <c r="D1842" s="366" t="s">
        <v>6126</v>
      </c>
      <c r="E1842" s="394" t="s">
        <v>4139</v>
      </c>
      <c r="F1842" s="394" t="s">
        <v>7230</v>
      </c>
      <c r="G1842" s="394" t="s">
        <v>7233</v>
      </c>
      <c r="H1842" s="394" t="s">
        <v>7232</v>
      </c>
      <c r="I1842" s="466">
        <v>300</v>
      </c>
      <c r="J1842" s="471">
        <v>0.49</v>
      </c>
      <c r="K1842" s="469">
        <v>2</v>
      </c>
      <c r="L1842" s="384">
        <v>4</v>
      </c>
      <c r="M1842" s="385" t="s">
        <v>4333</v>
      </c>
      <c r="N1842" s="382" t="s">
        <v>9790</v>
      </c>
      <c r="O1842" s="386">
        <v>600</v>
      </c>
      <c r="P1842" s="387"/>
      <c r="Q1842" s="387"/>
      <c r="R1842" s="387"/>
      <c r="S1842" s="387"/>
      <c r="T1842" s="387"/>
      <c r="U1842" s="387"/>
      <c r="V1842" s="387"/>
      <c r="W1842" s="387"/>
      <c r="X1842" s="387"/>
      <c r="Y1842" s="387"/>
      <c r="Z1842" s="387"/>
      <c r="AA1842" s="387"/>
      <c r="AB1842" s="387"/>
      <c r="AC1842" s="387"/>
      <c r="AD1842" s="387"/>
    </row>
    <row r="1843" spans="1:30" ht="16.2" thickBot="1" x14ac:dyDescent="0.35">
      <c r="A1843" s="351" t="s">
        <v>4334</v>
      </c>
      <c r="B1843" s="403" t="s">
        <v>6877</v>
      </c>
      <c r="C1843" s="365" t="s">
        <v>6152</v>
      </c>
      <c r="D1843" s="366" t="s">
        <v>6126</v>
      </c>
      <c r="E1843" s="394" t="s">
        <v>4139</v>
      </c>
      <c r="F1843" s="394" t="s">
        <v>7230</v>
      </c>
      <c r="G1843" s="394" t="s">
        <v>7234</v>
      </c>
      <c r="H1843" s="394" t="s">
        <v>7232</v>
      </c>
      <c r="I1843" s="466">
        <v>300</v>
      </c>
      <c r="J1843" s="471">
        <v>0.49</v>
      </c>
      <c r="K1843" s="469">
        <v>1</v>
      </c>
      <c r="L1843" s="384">
        <v>4</v>
      </c>
      <c r="M1843" s="385" t="s">
        <v>4333</v>
      </c>
      <c r="N1843" s="382" t="s">
        <v>9783</v>
      </c>
      <c r="O1843" s="386">
        <v>300</v>
      </c>
      <c r="P1843" s="387"/>
      <c r="Q1843" s="387"/>
      <c r="R1843" s="387"/>
      <c r="S1843" s="387"/>
      <c r="T1843" s="387"/>
      <c r="U1843" s="387"/>
      <c r="V1843" s="387"/>
      <c r="W1843" s="387"/>
      <c r="X1843" s="387"/>
      <c r="Y1843" s="387"/>
      <c r="Z1843" s="387"/>
      <c r="AA1843" s="387"/>
      <c r="AB1843" s="387"/>
      <c r="AC1843" s="387"/>
      <c r="AD1843" s="387"/>
    </row>
    <row r="1844" spans="1:30" ht="16.2" thickBot="1" x14ac:dyDescent="0.35">
      <c r="A1844" s="351" t="s">
        <v>4331</v>
      </c>
      <c r="B1844" s="403" t="s">
        <v>6877</v>
      </c>
      <c r="C1844" s="365" t="s">
        <v>6152</v>
      </c>
      <c r="D1844" s="366" t="s">
        <v>6126</v>
      </c>
      <c r="E1844" s="394" t="s">
        <v>4139</v>
      </c>
      <c r="F1844" s="394" t="s">
        <v>7235</v>
      </c>
      <c r="G1844" s="394" t="s">
        <v>7234</v>
      </c>
      <c r="H1844" s="394" t="s">
        <v>7232</v>
      </c>
      <c r="I1844" s="466">
        <v>300</v>
      </c>
      <c r="J1844" s="471">
        <v>0.49</v>
      </c>
      <c r="K1844" s="469">
        <v>1</v>
      </c>
      <c r="L1844" s="384">
        <v>4</v>
      </c>
      <c r="M1844" s="385" t="s">
        <v>4332</v>
      </c>
      <c r="N1844" s="382" t="s">
        <v>9783</v>
      </c>
      <c r="O1844" s="386">
        <v>300</v>
      </c>
      <c r="P1844" s="387"/>
      <c r="Q1844" s="387"/>
      <c r="R1844" s="387"/>
      <c r="S1844" s="387"/>
      <c r="T1844" s="387"/>
      <c r="U1844" s="387"/>
      <c r="V1844" s="387"/>
      <c r="W1844" s="387"/>
      <c r="X1844" s="387"/>
      <c r="Y1844" s="387"/>
      <c r="Z1844" s="387"/>
      <c r="AA1844" s="387"/>
      <c r="AB1844" s="387"/>
      <c r="AC1844" s="387"/>
      <c r="AD1844" s="387"/>
    </row>
    <row r="1845" spans="1:30" ht="16.2" thickBot="1" x14ac:dyDescent="0.35">
      <c r="A1845" s="351" t="s">
        <v>4331</v>
      </c>
      <c r="B1845" s="403" t="s">
        <v>6877</v>
      </c>
      <c r="C1845" s="365" t="s">
        <v>6152</v>
      </c>
      <c r="D1845" s="366" t="s">
        <v>6126</v>
      </c>
      <c r="E1845" s="394" t="s">
        <v>4139</v>
      </c>
      <c r="F1845" s="394" t="s">
        <v>7230</v>
      </c>
      <c r="G1845" s="394" t="s">
        <v>7234</v>
      </c>
      <c r="H1845" s="394" t="s">
        <v>7232</v>
      </c>
      <c r="I1845" s="466">
        <v>300</v>
      </c>
      <c r="J1845" s="471">
        <v>0.49</v>
      </c>
      <c r="K1845" s="469">
        <v>1</v>
      </c>
      <c r="L1845" s="384">
        <v>4</v>
      </c>
      <c r="M1845" s="385" t="s">
        <v>5489</v>
      </c>
      <c r="N1845" s="382" t="s">
        <v>9783</v>
      </c>
      <c r="O1845" s="386">
        <v>300</v>
      </c>
      <c r="P1845" s="387"/>
      <c r="Q1845" s="387"/>
      <c r="R1845" s="387"/>
      <c r="S1845" s="387"/>
      <c r="T1845" s="387"/>
      <c r="U1845" s="387"/>
      <c r="V1845" s="387"/>
      <c r="W1845" s="387"/>
      <c r="X1845" s="387"/>
      <c r="Y1845" s="387"/>
      <c r="Z1845" s="387"/>
      <c r="AA1845" s="387"/>
      <c r="AB1845" s="387"/>
      <c r="AC1845" s="387"/>
      <c r="AD1845" s="387"/>
    </row>
    <row r="1846" spans="1:30" ht="16.2" thickBot="1" x14ac:dyDescent="0.35">
      <c r="A1846" s="351" t="s">
        <v>5706</v>
      </c>
      <c r="B1846" s="404" t="s">
        <v>6073</v>
      </c>
      <c r="C1846" s="365" t="s">
        <v>6152</v>
      </c>
      <c r="D1846" s="345" t="s">
        <v>6128</v>
      </c>
      <c r="E1846" s="394" t="s">
        <v>4139</v>
      </c>
      <c r="F1846" s="394" t="s">
        <v>7235</v>
      </c>
      <c r="G1846" s="394" t="s">
        <v>7233</v>
      </c>
      <c r="H1846" s="394" t="s">
        <v>7232</v>
      </c>
      <c r="I1846" s="466">
        <v>700</v>
      </c>
      <c r="J1846" s="471">
        <v>0.99</v>
      </c>
      <c r="K1846" s="469">
        <v>1</v>
      </c>
      <c r="L1846" s="384">
        <v>4</v>
      </c>
      <c r="M1846" s="385" t="s">
        <v>7194</v>
      </c>
      <c r="N1846" s="382" t="s">
        <v>9798</v>
      </c>
      <c r="O1846" s="386">
        <v>700</v>
      </c>
      <c r="P1846" s="387"/>
      <c r="Q1846" s="387"/>
      <c r="R1846" s="387"/>
      <c r="S1846" s="387"/>
      <c r="T1846" s="387"/>
      <c r="U1846" s="387"/>
      <c r="V1846" s="387"/>
      <c r="W1846" s="387"/>
      <c r="X1846" s="387"/>
      <c r="Y1846" s="387"/>
      <c r="Z1846" s="387"/>
      <c r="AA1846" s="387"/>
      <c r="AB1846" s="387"/>
      <c r="AC1846" s="387"/>
      <c r="AD1846" s="387"/>
    </row>
    <row r="1847" spans="1:30" ht="16.2" thickBot="1" x14ac:dyDescent="0.35">
      <c r="A1847" s="351" t="s">
        <v>5706</v>
      </c>
      <c r="B1847" s="404" t="s">
        <v>6073</v>
      </c>
      <c r="C1847" s="365" t="s">
        <v>6152</v>
      </c>
      <c r="D1847" s="345" t="s">
        <v>6128</v>
      </c>
      <c r="E1847" s="394" t="s">
        <v>4139</v>
      </c>
      <c r="F1847" s="394" t="s">
        <v>7235</v>
      </c>
      <c r="G1847" s="394" t="s">
        <v>7234</v>
      </c>
      <c r="H1847" s="394" t="s">
        <v>7232</v>
      </c>
      <c r="I1847" s="466">
        <v>700</v>
      </c>
      <c r="J1847" s="471">
        <v>0.99</v>
      </c>
      <c r="K1847" s="469">
        <v>1</v>
      </c>
      <c r="L1847" s="384">
        <v>4</v>
      </c>
      <c r="M1847" s="385" t="s">
        <v>7194</v>
      </c>
      <c r="N1847" s="382" t="s">
        <v>9798</v>
      </c>
      <c r="O1847" s="386">
        <v>700</v>
      </c>
      <c r="P1847" s="387"/>
      <c r="Q1847" s="387"/>
      <c r="R1847" s="387"/>
      <c r="S1847" s="387"/>
      <c r="T1847" s="387"/>
      <c r="U1847" s="387"/>
      <c r="V1847" s="387"/>
      <c r="W1847" s="387"/>
      <c r="X1847" s="387"/>
      <c r="Y1847" s="387"/>
      <c r="Z1847" s="387"/>
      <c r="AA1847" s="387"/>
      <c r="AB1847" s="387"/>
      <c r="AC1847" s="387"/>
      <c r="AD1847" s="387"/>
    </row>
    <row r="1848" spans="1:30" ht="16.2" thickBot="1" x14ac:dyDescent="0.35">
      <c r="A1848" s="351" t="s">
        <v>5491</v>
      </c>
      <c r="B1848" s="417" t="s">
        <v>6059</v>
      </c>
      <c r="C1848" s="365" t="s">
        <v>6152</v>
      </c>
      <c r="D1848" s="366" t="s">
        <v>6126</v>
      </c>
      <c r="E1848" s="394" t="s">
        <v>4139</v>
      </c>
      <c r="F1848" s="394" t="s">
        <v>7230</v>
      </c>
      <c r="G1848" s="394" t="s">
        <v>7233</v>
      </c>
      <c r="H1848" s="394" t="s">
        <v>7232</v>
      </c>
      <c r="I1848" s="466">
        <v>700</v>
      </c>
      <c r="J1848" s="471">
        <v>0.99</v>
      </c>
      <c r="K1848" s="469">
        <v>1</v>
      </c>
      <c r="L1848" s="384">
        <v>5</v>
      </c>
      <c r="M1848" s="385" t="s">
        <v>5490</v>
      </c>
      <c r="N1848" s="382" t="s">
        <v>9798</v>
      </c>
      <c r="O1848" s="386">
        <v>700</v>
      </c>
      <c r="P1848" s="387"/>
      <c r="Q1848" s="387"/>
      <c r="R1848" s="387"/>
      <c r="S1848" s="387"/>
      <c r="T1848" s="387"/>
      <c r="U1848" s="387"/>
      <c r="V1848" s="387"/>
      <c r="W1848" s="387"/>
      <c r="X1848" s="387"/>
      <c r="Y1848" s="387"/>
      <c r="Z1848" s="387"/>
      <c r="AA1848" s="387"/>
      <c r="AB1848" s="387"/>
      <c r="AC1848" s="387"/>
      <c r="AD1848" s="387"/>
    </row>
    <row r="1849" spans="1:30" ht="16.2" thickBot="1" x14ac:dyDescent="0.35">
      <c r="A1849" s="351" t="s">
        <v>7157</v>
      </c>
      <c r="B1849" s="398" t="s">
        <v>6881</v>
      </c>
      <c r="C1849" s="365" t="s">
        <v>6152</v>
      </c>
      <c r="D1849" s="366" t="s">
        <v>6126</v>
      </c>
      <c r="E1849" s="394" t="s">
        <v>4139</v>
      </c>
      <c r="F1849" s="394" t="s">
        <v>7230</v>
      </c>
      <c r="G1849" s="394" t="s">
        <v>7233</v>
      </c>
      <c r="H1849" s="394" t="s">
        <v>7232</v>
      </c>
      <c r="I1849" s="466">
        <v>300</v>
      </c>
      <c r="J1849" s="471">
        <v>0.49</v>
      </c>
      <c r="K1849" s="469">
        <v>1</v>
      </c>
      <c r="L1849" s="384">
        <v>5</v>
      </c>
      <c r="M1849" s="385" t="s">
        <v>7195</v>
      </c>
      <c r="N1849" s="382" t="s">
        <v>9783</v>
      </c>
      <c r="O1849" s="386">
        <v>300</v>
      </c>
      <c r="P1849" s="387"/>
      <c r="Q1849" s="387"/>
      <c r="R1849" s="387"/>
      <c r="S1849" s="387"/>
      <c r="T1849" s="387"/>
      <c r="U1849" s="387"/>
      <c r="V1849" s="387"/>
      <c r="W1849" s="387"/>
      <c r="X1849" s="387"/>
      <c r="Y1849" s="387"/>
      <c r="Z1849" s="387"/>
      <c r="AA1849" s="387"/>
      <c r="AB1849" s="387"/>
      <c r="AC1849" s="387"/>
      <c r="AD1849" s="387"/>
    </row>
    <row r="1850" spans="1:30" ht="16.2" thickBot="1" x14ac:dyDescent="0.35">
      <c r="A1850" s="351" t="s">
        <v>754</v>
      </c>
      <c r="B1850" s="425" t="s">
        <v>1108</v>
      </c>
      <c r="C1850" s="365" t="s">
        <v>6152</v>
      </c>
      <c r="D1850" s="345" t="s">
        <v>6128</v>
      </c>
      <c r="E1850" s="394" t="s">
        <v>4139</v>
      </c>
      <c r="F1850" s="394" t="s">
        <v>7230</v>
      </c>
      <c r="G1850" s="394" t="s">
        <v>7233</v>
      </c>
      <c r="H1850" s="394" t="s">
        <v>7232</v>
      </c>
      <c r="I1850" s="466">
        <v>700</v>
      </c>
      <c r="J1850" s="471">
        <v>0.99</v>
      </c>
      <c r="K1850" s="469">
        <v>1</v>
      </c>
      <c r="L1850" s="384">
        <v>7</v>
      </c>
      <c r="M1850" s="385" t="s">
        <v>753</v>
      </c>
      <c r="N1850" s="382" t="s">
        <v>9798</v>
      </c>
      <c r="O1850" s="386">
        <v>700</v>
      </c>
      <c r="P1850" s="387"/>
      <c r="Q1850" s="387"/>
      <c r="R1850" s="387"/>
      <c r="S1850" s="387"/>
      <c r="T1850" s="387"/>
      <c r="U1850" s="387"/>
      <c r="V1850" s="387"/>
      <c r="W1850" s="387"/>
      <c r="X1850" s="387"/>
      <c r="Y1850" s="387"/>
      <c r="Z1850" s="387"/>
      <c r="AA1850" s="387"/>
      <c r="AB1850" s="387"/>
      <c r="AC1850" s="387"/>
      <c r="AD1850" s="387"/>
    </row>
    <row r="1851" spans="1:30" ht="16.2" thickBot="1" x14ac:dyDescent="0.35">
      <c r="A1851" s="351" t="s">
        <v>5493</v>
      </c>
      <c r="B1851" s="417" t="s">
        <v>6059</v>
      </c>
      <c r="C1851" s="365" t="s">
        <v>6152</v>
      </c>
      <c r="D1851" s="366" t="s">
        <v>6126</v>
      </c>
      <c r="E1851" s="394" t="s">
        <v>4139</v>
      </c>
      <c r="F1851" s="394" t="s">
        <v>7230</v>
      </c>
      <c r="G1851" s="394" t="s">
        <v>7233</v>
      </c>
      <c r="H1851" s="394" t="s">
        <v>7232</v>
      </c>
      <c r="I1851" s="466">
        <v>300</v>
      </c>
      <c r="J1851" s="471">
        <v>0.49</v>
      </c>
      <c r="K1851" s="469">
        <v>1</v>
      </c>
      <c r="L1851" s="384" t="s">
        <v>1775</v>
      </c>
      <c r="M1851" s="385" t="s">
        <v>5492</v>
      </c>
      <c r="N1851" s="382" t="s">
        <v>9783</v>
      </c>
      <c r="O1851" s="386">
        <v>300</v>
      </c>
      <c r="P1851" s="387"/>
      <c r="Q1851" s="387"/>
      <c r="R1851" s="387"/>
      <c r="S1851" s="387"/>
      <c r="T1851" s="387"/>
      <c r="U1851" s="387"/>
      <c r="V1851" s="387"/>
      <c r="W1851" s="387"/>
      <c r="X1851" s="387"/>
      <c r="Y1851" s="387"/>
      <c r="Z1851" s="387"/>
      <c r="AA1851" s="387"/>
      <c r="AB1851" s="387"/>
      <c r="AC1851" s="387"/>
      <c r="AD1851" s="387"/>
    </row>
    <row r="1852" spans="1:30" ht="16.2" thickBot="1" x14ac:dyDescent="0.35">
      <c r="A1852" s="351" t="s">
        <v>2502</v>
      </c>
      <c r="B1852" s="420" t="s">
        <v>6089</v>
      </c>
      <c r="C1852" s="365" t="s">
        <v>6133</v>
      </c>
      <c r="D1852" s="366" t="s">
        <v>6126</v>
      </c>
      <c r="E1852" s="394" t="s">
        <v>4139</v>
      </c>
      <c r="F1852" s="394" t="s">
        <v>7230</v>
      </c>
      <c r="G1852" s="394" t="s">
        <v>7234</v>
      </c>
      <c r="H1852" s="394" t="s">
        <v>7232</v>
      </c>
      <c r="I1852" s="466">
        <v>300</v>
      </c>
      <c r="J1852" s="471">
        <v>0.49</v>
      </c>
      <c r="K1852" s="469">
        <v>3</v>
      </c>
      <c r="L1852" s="384">
        <v>1</v>
      </c>
      <c r="M1852" s="385" t="s">
        <v>2165</v>
      </c>
      <c r="N1852" s="382" t="s">
        <v>9784</v>
      </c>
      <c r="O1852" s="386">
        <v>900</v>
      </c>
      <c r="P1852" s="387"/>
      <c r="Q1852" s="387"/>
      <c r="R1852" s="387"/>
      <c r="S1852" s="387"/>
      <c r="T1852" s="387"/>
      <c r="U1852" s="387"/>
      <c r="V1852" s="387"/>
      <c r="W1852" s="387"/>
      <c r="X1852" s="387"/>
      <c r="Y1852" s="387"/>
      <c r="Z1852" s="387"/>
      <c r="AA1852" s="387"/>
      <c r="AB1852" s="387"/>
      <c r="AC1852" s="387"/>
      <c r="AD1852" s="387"/>
    </row>
    <row r="1853" spans="1:30" ht="16.2" thickBot="1" x14ac:dyDescent="0.35">
      <c r="A1853" s="351" t="s">
        <v>2502</v>
      </c>
      <c r="B1853" s="420" t="s">
        <v>6089</v>
      </c>
      <c r="C1853" s="365" t="s">
        <v>6133</v>
      </c>
      <c r="D1853" s="366" t="s">
        <v>6126</v>
      </c>
      <c r="E1853" s="394" t="s">
        <v>4139</v>
      </c>
      <c r="F1853" s="394" t="s">
        <v>7230</v>
      </c>
      <c r="G1853" s="394" t="s">
        <v>7239</v>
      </c>
      <c r="H1853" s="394" t="s">
        <v>7232</v>
      </c>
      <c r="I1853" s="466">
        <v>300</v>
      </c>
      <c r="J1853" s="471">
        <v>0.49</v>
      </c>
      <c r="K1853" s="469">
        <v>2</v>
      </c>
      <c r="L1853" s="384">
        <v>1</v>
      </c>
      <c r="M1853" s="385" t="s">
        <v>2165</v>
      </c>
      <c r="N1853" s="382" t="s">
        <v>9790</v>
      </c>
      <c r="O1853" s="386">
        <v>600</v>
      </c>
      <c r="P1853" s="387"/>
      <c r="Q1853" s="387"/>
      <c r="R1853" s="387"/>
      <c r="S1853" s="387"/>
      <c r="T1853" s="387"/>
      <c r="U1853" s="387"/>
      <c r="V1853" s="387"/>
      <c r="W1853" s="387"/>
      <c r="X1853" s="387"/>
      <c r="Y1853" s="387"/>
      <c r="Z1853" s="387"/>
      <c r="AA1853" s="387"/>
      <c r="AB1853" s="387"/>
      <c r="AC1853" s="387"/>
      <c r="AD1853" s="387"/>
    </row>
    <row r="1854" spans="1:30" ht="16.2" thickBot="1" x14ac:dyDescent="0.35">
      <c r="A1854" s="351" t="s">
        <v>1363</v>
      </c>
      <c r="B1854" s="405" t="s">
        <v>6084</v>
      </c>
      <c r="C1854" s="365" t="s">
        <v>6133</v>
      </c>
      <c r="D1854" s="366" t="s">
        <v>6126</v>
      </c>
      <c r="E1854" s="394" t="s">
        <v>4139</v>
      </c>
      <c r="F1854" s="394" t="s">
        <v>7230</v>
      </c>
      <c r="G1854" s="394" t="s">
        <v>7233</v>
      </c>
      <c r="H1854" s="394" t="s">
        <v>7232</v>
      </c>
      <c r="I1854" s="466">
        <v>300</v>
      </c>
      <c r="J1854" s="471">
        <v>0.49</v>
      </c>
      <c r="K1854" s="469">
        <v>1</v>
      </c>
      <c r="L1854" s="384">
        <v>2</v>
      </c>
      <c r="M1854" s="385" t="s">
        <v>5494</v>
      </c>
      <c r="N1854" s="382" t="s">
        <v>9783</v>
      </c>
      <c r="O1854" s="386">
        <v>300</v>
      </c>
      <c r="P1854" s="387"/>
      <c r="Q1854" s="387"/>
      <c r="R1854" s="387"/>
      <c r="S1854" s="387"/>
      <c r="T1854" s="387"/>
      <c r="U1854" s="387"/>
      <c r="V1854" s="387"/>
      <c r="W1854" s="387"/>
      <c r="X1854" s="387"/>
      <c r="Y1854" s="387"/>
      <c r="Z1854" s="387"/>
      <c r="AA1854" s="387"/>
      <c r="AB1854" s="387"/>
      <c r="AC1854" s="387"/>
      <c r="AD1854" s="387"/>
    </row>
    <row r="1855" spans="1:30" ht="16.2" thickBot="1" x14ac:dyDescent="0.35">
      <c r="A1855" s="351" t="s">
        <v>1363</v>
      </c>
      <c r="B1855" s="365" t="s">
        <v>6072</v>
      </c>
      <c r="C1855" s="365" t="s">
        <v>6133</v>
      </c>
      <c r="D1855" s="366" t="s">
        <v>6126</v>
      </c>
      <c r="E1855" s="394" t="s">
        <v>4139</v>
      </c>
      <c r="F1855" s="394" t="s">
        <v>7230</v>
      </c>
      <c r="G1855" s="394" t="s">
        <v>7233</v>
      </c>
      <c r="H1855" s="394" t="s">
        <v>7232</v>
      </c>
      <c r="I1855" s="466">
        <v>300</v>
      </c>
      <c r="J1855" s="471">
        <v>0.49</v>
      </c>
      <c r="K1855" s="469">
        <v>3</v>
      </c>
      <c r="L1855" s="384">
        <v>2</v>
      </c>
      <c r="M1855" s="385" t="s">
        <v>1362</v>
      </c>
      <c r="N1855" s="382" t="s">
        <v>9784</v>
      </c>
      <c r="O1855" s="386">
        <v>900</v>
      </c>
      <c r="P1855" s="387"/>
      <c r="Q1855" s="387"/>
      <c r="R1855" s="387"/>
      <c r="S1855" s="387"/>
      <c r="T1855" s="387"/>
      <c r="U1855" s="387"/>
      <c r="V1855" s="387"/>
      <c r="W1855" s="387"/>
      <c r="X1855" s="387"/>
      <c r="Y1855" s="387"/>
      <c r="Z1855" s="387"/>
      <c r="AA1855" s="387"/>
      <c r="AB1855" s="387"/>
      <c r="AC1855" s="387"/>
      <c r="AD1855" s="387"/>
    </row>
    <row r="1856" spans="1:30" ht="16.2" thickBot="1" x14ac:dyDescent="0.35">
      <c r="A1856" s="351" t="s">
        <v>102</v>
      </c>
      <c r="B1856" s="396" t="s">
        <v>6058</v>
      </c>
      <c r="C1856" s="365" t="s">
        <v>6133</v>
      </c>
      <c r="D1856" s="345" t="s">
        <v>6128</v>
      </c>
      <c r="E1856" s="394" t="s">
        <v>4139</v>
      </c>
      <c r="F1856" s="394" t="s">
        <v>7230</v>
      </c>
      <c r="G1856" s="394" t="s">
        <v>7234</v>
      </c>
      <c r="H1856" s="394" t="s">
        <v>7232</v>
      </c>
      <c r="I1856" s="466">
        <v>700</v>
      </c>
      <c r="J1856" s="471">
        <v>1.49</v>
      </c>
      <c r="K1856" s="469">
        <v>2</v>
      </c>
      <c r="L1856" s="384">
        <v>2</v>
      </c>
      <c r="M1856" s="385" t="s">
        <v>4753</v>
      </c>
      <c r="N1856" s="382" t="s">
        <v>9801</v>
      </c>
      <c r="O1856" s="383">
        <v>1.4</v>
      </c>
      <c r="P1856" s="387"/>
      <c r="Q1856" s="387"/>
      <c r="R1856" s="387"/>
      <c r="S1856" s="387"/>
      <c r="T1856" s="387"/>
      <c r="U1856" s="387"/>
      <c r="V1856" s="387"/>
      <c r="W1856" s="387"/>
      <c r="X1856" s="387"/>
      <c r="Y1856" s="387"/>
      <c r="Z1856" s="387"/>
      <c r="AA1856" s="387"/>
      <c r="AB1856" s="387"/>
      <c r="AC1856" s="387"/>
      <c r="AD1856" s="387"/>
    </row>
    <row r="1857" spans="1:30" ht="16.2" thickBot="1" x14ac:dyDescent="0.35">
      <c r="A1857" s="351" t="s">
        <v>632</v>
      </c>
      <c r="B1857" s="400" t="s">
        <v>6093</v>
      </c>
      <c r="C1857" s="365" t="s">
        <v>6133</v>
      </c>
      <c r="D1857" s="366" t="s">
        <v>6126</v>
      </c>
      <c r="E1857" s="394" t="s">
        <v>4139</v>
      </c>
      <c r="F1857" s="394" t="s">
        <v>7230</v>
      </c>
      <c r="G1857" s="394" t="s">
        <v>7233</v>
      </c>
      <c r="H1857" s="394" t="s">
        <v>7232</v>
      </c>
      <c r="I1857" s="466">
        <v>300</v>
      </c>
      <c r="J1857" s="471">
        <v>0.49</v>
      </c>
      <c r="K1857" s="469">
        <v>2</v>
      </c>
      <c r="L1857" s="384">
        <v>2</v>
      </c>
      <c r="M1857" s="385" t="s">
        <v>633</v>
      </c>
      <c r="N1857" s="382" t="s">
        <v>9790</v>
      </c>
      <c r="O1857" s="386">
        <v>600</v>
      </c>
      <c r="P1857" s="387"/>
      <c r="Q1857" s="387"/>
      <c r="R1857" s="387"/>
      <c r="S1857" s="387"/>
      <c r="T1857" s="387"/>
      <c r="U1857" s="387"/>
      <c r="V1857" s="387"/>
      <c r="W1857" s="387"/>
      <c r="X1857" s="387"/>
      <c r="Y1857" s="387"/>
      <c r="Z1857" s="387"/>
      <c r="AA1857" s="387"/>
      <c r="AB1857" s="387"/>
      <c r="AC1857" s="387"/>
      <c r="AD1857" s="387"/>
    </row>
    <row r="1858" spans="1:30" ht="16.2" thickBot="1" x14ac:dyDescent="0.35">
      <c r="A1858" s="351" t="s">
        <v>2504</v>
      </c>
      <c r="B1858" s="420" t="s">
        <v>6089</v>
      </c>
      <c r="C1858" s="365" t="s">
        <v>6133</v>
      </c>
      <c r="D1858" s="366" t="s">
        <v>6126</v>
      </c>
      <c r="E1858" s="394" t="s">
        <v>4139</v>
      </c>
      <c r="F1858" s="394" t="s">
        <v>7230</v>
      </c>
      <c r="G1858" s="394" t="s">
        <v>7233</v>
      </c>
      <c r="H1858" s="394" t="s">
        <v>7232</v>
      </c>
      <c r="I1858" s="466">
        <v>300</v>
      </c>
      <c r="J1858" s="471">
        <v>0.49</v>
      </c>
      <c r="K1858" s="469">
        <v>2</v>
      </c>
      <c r="L1858" s="384">
        <v>2</v>
      </c>
      <c r="M1858" s="385" t="s">
        <v>2503</v>
      </c>
      <c r="N1858" s="382" t="s">
        <v>9790</v>
      </c>
      <c r="O1858" s="386">
        <v>600</v>
      </c>
      <c r="P1858" s="387"/>
      <c r="Q1858" s="387"/>
      <c r="R1858" s="387"/>
      <c r="S1858" s="387"/>
      <c r="T1858" s="387"/>
      <c r="U1858" s="387"/>
      <c r="V1858" s="387"/>
      <c r="W1858" s="387"/>
      <c r="X1858" s="387"/>
      <c r="Y1858" s="387"/>
      <c r="Z1858" s="387"/>
      <c r="AA1858" s="387"/>
      <c r="AB1858" s="387"/>
      <c r="AC1858" s="387"/>
      <c r="AD1858" s="387"/>
    </row>
    <row r="1859" spans="1:30" ht="16.2" thickBot="1" x14ac:dyDescent="0.35">
      <c r="A1859" s="351" t="s">
        <v>2504</v>
      </c>
      <c r="B1859" s="420" t="s">
        <v>6089</v>
      </c>
      <c r="C1859" s="365" t="s">
        <v>6133</v>
      </c>
      <c r="D1859" s="366" t="s">
        <v>6126</v>
      </c>
      <c r="E1859" s="394" t="s">
        <v>4139</v>
      </c>
      <c r="F1859" s="394" t="s">
        <v>7230</v>
      </c>
      <c r="G1859" s="394" t="s">
        <v>7234</v>
      </c>
      <c r="H1859" s="394" t="s">
        <v>7232</v>
      </c>
      <c r="I1859" s="466">
        <v>300</v>
      </c>
      <c r="J1859" s="471">
        <v>0.49</v>
      </c>
      <c r="K1859" s="469">
        <v>1</v>
      </c>
      <c r="L1859" s="384">
        <v>2</v>
      </c>
      <c r="M1859" s="385" t="s">
        <v>2503</v>
      </c>
      <c r="N1859" s="382" t="s">
        <v>9783</v>
      </c>
      <c r="O1859" s="386">
        <v>300</v>
      </c>
      <c r="P1859" s="387"/>
      <c r="Q1859" s="387"/>
      <c r="R1859" s="387"/>
      <c r="S1859" s="387"/>
      <c r="T1859" s="387"/>
      <c r="U1859" s="387"/>
      <c r="V1859" s="387"/>
      <c r="W1859" s="387"/>
      <c r="X1859" s="387"/>
      <c r="Y1859" s="387"/>
      <c r="Z1859" s="387"/>
      <c r="AA1859" s="387"/>
      <c r="AB1859" s="387"/>
      <c r="AC1859" s="387"/>
      <c r="AD1859" s="387"/>
    </row>
    <row r="1860" spans="1:30" ht="16.2" thickBot="1" x14ac:dyDescent="0.35">
      <c r="A1860" s="351" t="s">
        <v>3388</v>
      </c>
      <c r="B1860" s="401" t="s">
        <v>5944</v>
      </c>
      <c r="C1860" s="365" t="s">
        <v>6133</v>
      </c>
      <c r="D1860" s="366" t="s">
        <v>6126</v>
      </c>
      <c r="E1860" s="394" t="s">
        <v>4139</v>
      </c>
      <c r="F1860" s="394" t="s">
        <v>7230</v>
      </c>
      <c r="G1860" s="394" t="s">
        <v>7233</v>
      </c>
      <c r="H1860" s="394" t="s">
        <v>7232</v>
      </c>
      <c r="I1860" s="466">
        <v>300</v>
      </c>
      <c r="J1860" s="471">
        <v>0.49</v>
      </c>
      <c r="K1860" s="469">
        <v>1</v>
      </c>
      <c r="L1860" s="384">
        <v>2</v>
      </c>
      <c r="M1860" s="385" t="s">
        <v>3387</v>
      </c>
      <c r="N1860" s="382" t="s">
        <v>9783</v>
      </c>
      <c r="O1860" s="386">
        <v>300</v>
      </c>
      <c r="P1860" s="387"/>
      <c r="Q1860" s="387"/>
      <c r="R1860" s="387"/>
      <c r="S1860" s="387"/>
      <c r="T1860" s="387"/>
      <c r="U1860" s="387"/>
      <c r="V1860" s="387"/>
      <c r="W1860" s="387"/>
      <c r="X1860" s="387"/>
      <c r="Y1860" s="387"/>
      <c r="Z1860" s="387"/>
      <c r="AA1860" s="387"/>
      <c r="AB1860" s="387"/>
      <c r="AC1860" s="387"/>
      <c r="AD1860" s="387"/>
    </row>
    <row r="1861" spans="1:30" ht="16.2" thickBot="1" x14ac:dyDescent="0.35">
      <c r="A1861" s="351" t="s">
        <v>3388</v>
      </c>
      <c r="B1861" s="401" t="s">
        <v>5944</v>
      </c>
      <c r="C1861" s="365" t="s">
        <v>6133</v>
      </c>
      <c r="D1861" s="366" t="s">
        <v>6126</v>
      </c>
      <c r="E1861" s="394" t="s">
        <v>4139</v>
      </c>
      <c r="F1861" s="394" t="s">
        <v>7230</v>
      </c>
      <c r="G1861" s="394" t="s">
        <v>7234</v>
      </c>
      <c r="H1861" s="394" t="s">
        <v>7232</v>
      </c>
      <c r="I1861" s="466">
        <v>300</v>
      </c>
      <c r="J1861" s="471">
        <v>0.49</v>
      </c>
      <c r="K1861" s="469">
        <v>1</v>
      </c>
      <c r="L1861" s="384">
        <v>2</v>
      </c>
      <c r="M1861" s="385" t="s">
        <v>3387</v>
      </c>
      <c r="N1861" s="382" t="s">
        <v>9783</v>
      </c>
      <c r="O1861" s="386">
        <v>300</v>
      </c>
      <c r="P1861" s="387"/>
      <c r="Q1861" s="387"/>
      <c r="R1861" s="387"/>
      <c r="S1861" s="387"/>
      <c r="T1861" s="387"/>
      <c r="U1861" s="387"/>
      <c r="V1861" s="387"/>
      <c r="W1861" s="387"/>
      <c r="X1861" s="387"/>
      <c r="Y1861" s="387"/>
      <c r="Z1861" s="387"/>
      <c r="AA1861" s="387"/>
      <c r="AB1861" s="387"/>
      <c r="AC1861" s="387"/>
      <c r="AD1861" s="387"/>
    </row>
    <row r="1862" spans="1:30" ht="16.2" thickBot="1" x14ac:dyDescent="0.35">
      <c r="A1862" s="351" t="s">
        <v>5496</v>
      </c>
      <c r="B1862" s="417" t="s">
        <v>6059</v>
      </c>
      <c r="C1862" s="365" t="s">
        <v>6133</v>
      </c>
      <c r="D1862" s="366" t="s">
        <v>6126</v>
      </c>
      <c r="E1862" s="394" t="s">
        <v>4139</v>
      </c>
      <c r="F1862" s="394" t="s">
        <v>7230</v>
      </c>
      <c r="G1862" s="394" t="s">
        <v>7233</v>
      </c>
      <c r="H1862" s="394" t="s">
        <v>7232</v>
      </c>
      <c r="I1862" s="466">
        <v>500</v>
      </c>
      <c r="J1862" s="471">
        <v>0.75</v>
      </c>
      <c r="K1862" s="469">
        <v>1</v>
      </c>
      <c r="L1862" s="384">
        <v>2</v>
      </c>
      <c r="M1862" s="385" t="s">
        <v>5495</v>
      </c>
      <c r="N1862" s="382" t="s">
        <v>9800</v>
      </c>
      <c r="O1862" s="386">
        <v>500</v>
      </c>
      <c r="P1862" s="387"/>
      <c r="Q1862" s="387"/>
      <c r="R1862" s="387"/>
      <c r="S1862" s="387"/>
      <c r="T1862" s="387"/>
      <c r="U1862" s="387"/>
      <c r="V1862" s="387"/>
      <c r="W1862" s="387"/>
      <c r="X1862" s="387"/>
      <c r="Y1862" s="387"/>
      <c r="Z1862" s="387"/>
      <c r="AA1862" s="387"/>
      <c r="AB1862" s="387"/>
      <c r="AC1862" s="387"/>
      <c r="AD1862" s="387"/>
    </row>
    <row r="1863" spans="1:30" ht="16.2" thickBot="1" x14ac:dyDescent="0.35">
      <c r="A1863" s="351" t="s">
        <v>657</v>
      </c>
      <c r="B1863" s="428" t="s">
        <v>6891</v>
      </c>
      <c r="C1863" s="365" t="s">
        <v>6133</v>
      </c>
      <c r="D1863" s="366" t="s">
        <v>6126</v>
      </c>
      <c r="E1863" s="394" t="s">
        <v>4139</v>
      </c>
      <c r="F1863" s="394" t="s">
        <v>7230</v>
      </c>
      <c r="G1863" s="394" t="s">
        <v>7233</v>
      </c>
      <c r="H1863" s="394" t="s">
        <v>7232</v>
      </c>
      <c r="I1863" s="466">
        <v>300</v>
      </c>
      <c r="J1863" s="471">
        <v>0.49</v>
      </c>
      <c r="K1863" s="469">
        <v>3</v>
      </c>
      <c r="L1863" s="384">
        <v>3</v>
      </c>
      <c r="M1863" s="385" t="s">
        <v>658</v>
      </c>
      <c r="N1863" s="382" t="s">
        <v>9784</v>
      </c>
      <c r="O1863" s="386">
        <v>900</v>
      </c>
      <c r="P1863" s="387"/>
      <c r="Q1863" s="387"/>
      <c r="R1863" s="387"/>
      <c r="S1863" s="387"/>
      <c r="T1863" s="387"/>
      <c r="U1863" s="387"/>
      <c r="V1863" s="387"/>
      <c r="W1863" s="387"/>
      <c r="X1863" s="387"/>
      <c r="Y1863" s="387"/>
      <c r="Z1863" s="387"/>
      <c r="AA1863" s="387"/>
      <c r="AB1863" s="387"/>
      <c r="AC1863" s="387"/>
      <c r="AD1863" s="387"/>
    </row>
    <row r="1864" spans="1:30" ht="16.2" thickBot="1" x14ac:dyDescent="0.35">
      <c r="A1864" s="351" t="s">
        <v>657</v>
      </c>
      <c r="B1864" s="428" t="s">
        <v>6891</v>
      </c>
      <c r="C1864" s="365" t="s">
        <v>6133</v>
      </c>
      <c r="D1864" s="366" t="s">
        <v>6126</v>
      </c>
      <c r="E1864" s="394" t="s">
        <v>4139</v>
      </c>
      <c r="F1864" s="394" t="s">
        <v>7230</v>
      </c>
      <c r="G1864" s="394" t="s">
        <v>7234</v>
      </c>
      <c r="H1864" s="394" t="s">
        <v>7232</v>
      </c>
      <c r="I1864" s="466">
        <v>300</v>
      </c>
      <c r="J1864" s="471">
        <v>0.49</v>
      </c>
      <c r="K1864" s="469">
        <v>1</v>
      </c>
      <c r="L1864" s="384">
        <v>3</v>
      </c>
      <c r="M1864" s="385" t="s">
        <v>658</v>
      </c>
      <c r="N1864" s="382" t="s">
        <v>9783</v>
      </c>
      <c r="O1864" s="386">
        <v>300</v>
      </c>
      <c r="P1864" s="387"/>
      <c r="Q1864" s="387"/>
      <c r="R1864" s="387"/>
      <c r="S1864" s="387"/>
      <c r="T1864" s="387"/>
      <c r="U1864" s="387"/>
      <c r="V1864" s="387"/>
      <c r="W1864" s="387"/>
      <c r="X1864" s="387"/>
      <c r="Y1864" s="387"/>
      <c r="Z1864" s="387"/>
      <c r="AA1864" s="387"/>
      <c r="AB1864" s="387"/>
      <c r="AC1864" s="387"/>
      <c r="AD1864" s="387"/>
    </row>
    <row r="1865" spans="1:30" ht="16.2" thickBot="1" x14ac:dyDescent="0.35">
      <c r="A1865" s="351" t="s">
        <v>660</v>
      </c>
      <c r="B1865" s="408" t="s">
        <v>1134</v>
      </c>
      <c r="C1865" s="365" t="s">
        <v>6133</v>
      </c>
      <c r="D1865" s="366" t="s">
        <v>6126</v>
      </c>
      <c r="E1865" s="394" t="s">
        <v>4139</v>
      </c>
      <c r="F1865" s="394" t="s">
        <v>7230</v>
      </c>
      <c r="G1865" s="394" t="s">
        <v>7233</v>
      </c>
      <c r="H1865" s="394" t="s">
        <v>7232</v>
      </c>
      <c r="I1865" s="466">
        <v>300</v>
      </c>
      <c r="J1865" s="471">
        <v>0.49</v>
      </c>
      <c r="K1865" s="469">
        <v>3</v>
      </c>
      <c r="L1865" s="384">
        <v>3</v>
      </c>
      <c r="M1865" s="385" t="s">
        <v>3118</v>
      </c>
      <c r="N1865" s="382" t="s">
        <v>9784</v>
      </c>
      <c r="O1865" s="386">
        <v>900</v>
      </c>
      <c r="P1865" s="387"/>
      <c r="Q1865" s="387"/>
      <c r="R1865" s="387"/>
      <c r="S1865" s="387"/>
      <c r="T1865" s="387"/>
      <c r="U1865" s="387"/>
      <c r="V1865" s="387"/>
      <c r="W1865" s="387"/>
      <c r="X1865" s="387"/>
      <c r="Y1865" s="387"/>
      <c r="Z1865" s="387"/>
      <c r="AA1865" s="387"/>
      <c r="AB1865" s="387"/>
      <c r="AC1865" s="387"/>
      <c r="AD1865" s="387"/>
    </row>
    <row r="1866" spans="1:30" ht="16.2" thickBot="1" x14ac:dyDescent="0.35">
      <c r="A1866" s="351" t="s">
        <v>660</v>
      </c>
      <c r="B1866" s="408" t="s">
        <v>1134</v>
      </c>
      <c r="C1866" s="365" t="s">
        <v>6133</v>
      </c>
      <c r="D1866" s="366" t="s">
        <v>6126</v>
      </c>
      <c r="E1866" s="394" t="s">
        <v>4139</v>
      </c>
      <c r="F1866" s="394" t="s">
        <v>9544</v>
      </c>
      <c r="G1866" s="394" t="s">
        <v>7233</v>
      </c>
      <c r="H1866" s="394" t="s">
        <v>7232</v>
      </c>
      <c r="I1866" s="466">
        <v>300</v>
      </c>
      <c r="J1866" s="471">
        <v>0.49</v>
      </c>
      <c r="K1866" s="469">
        <v>1</v>
      </c>
      <c r="L1866" s="384">
        <v>3</v>
      </c>
      <c r="M1866" s="385" t="s">
        <v>659</v>
      </c>
      <c r="N1866" s="382" t="s">
        <v>9783</v>
      </c>
      <c r="O1866" s="386">
        <v>300</v>
      </c>
      <c r="P1866" s="387"/>
      <c r="Q1866" s="387"/>
      <c r="R1866" s="387"/>
      <c r="S1866" s="387"/>
      <c r="T1866" s="387"/>
      <c r="U1866" s="387"/>
      <c r="V1866" s="387"/>
      <c r="W1866" s="387"/>
      <c r="X1866" s="387"/>
      <c r="Y1866" s="387"/>
      <c r="Z1866" s="387"/>
      <c r="AA1866" s="387"/>
      <c r="AB1866" s="387"/>
      <c r="AC1866" s="387"/>
      <c r="AD1866" s="387"/>
    </row>
    <row r="1867" spans="1:30" ht="16.2" thickBot="1" x14ac:dyDescent="0.35">
      <c r="A1867" s="351" t="s">
        <v>1626</v>
      </c>
      <c r="B1867" s="409" t="s">
        <v>6076</v>
      </c>
      <c r="C1867" s="365" t="s">
        <v>6133</v>
      </c>
      <c r="D1867" s="366" t="s">
        <v>6126</v>
      </c>
      <c r="E1867" s="394" t="s">
        <v>4139</v>
      </c>
      <c r="F1867" s="394" t="s">
        <v>7235</v>
      </c>
      <c r="G1867" s="394" t="s">
        <v>7233</v>
      </c>
      <c r="H1867" s="394" t="s">
        <v>7232</v>
      </c>
      <c r="I1867" s="466">
        <v>300</v>
      </c>
      <c r="J1867" s="471">
        <v>0.49</v>
      </c>
      <c r="K1867" s="469">
        <v>2</v>
      </c>
      <c r="L1867" s="384">
        <v>3</v>
      </c>
      <c r="M1867" s="385" t="s">
        <v>1627</v>
      </c>
      <c r="N1867" s="382" t="s">
        <v>9790</v>
      </c>
      <c r="O1867" s="386">
        <v>600</v>
      </c>
      <c r="P1867" s="387"/>
      <c r="Q1867" s="387"/>
      <c r="R1867" s="387"/>
      <c r="S1867" s="387"/>
      <c r="T1867" s="387"/>
      <c r="U1867" s="387"/>
      <c r="V1867" s="387"/>
      <c r="W1867" s="387"/>
      <c r="X1867" s="387"/>
      <c r="Y1867" s="387"/>
      <c r="Z1867" s="387"/>
      <c r="AA1867" s="387"/>
      <c r="AB1867" s="387"/>
      <c r="AC1867" s="387"/>
      <c r="AD1867" s="387"/>
    </row>
    <row r="1868" spans="1:30" ht="31.8" thickBot="1" x14ac:dyDescent="0.35">
      <c r="A1868" s="351" t="s">
        <v>9711</v>
      </c>
      <c r="B1868" s="420" t="s">
        <v>6089</v>
      </c>
      <c r="C1868" s="365" t="s">
        <v>6133</v>
      </c>
      <c r="D1868" s="366" t="s">
        <v>6126</v>
      </c>
      <c r="E1868" s="394" t="s">
        <v>4139</v>
      </c>
      <c r="F1868" s="394" t="s">
        <v>7230</v>
      </c>
      <c r="G1868" s="394" t="s">
        <v>7233</v>
      </c>
      <c r="H1868" s="394" t="s">
        <v>7232</v>
      </c>
      <c r="I1868" s="466">
        <v>300</v>
      </c>
      <c r="J1868" s="471">
        <v>0.49</v>
      </c>
      <c r="K1868" s="469">
        <v>3</v>
      </c>
      <c r="L1868" s="384">
        <v>3</v>
      </c>
      <c r="M1868" s="385" t="s">
        <v>2180</v>
      </c>
      <c r="N1868" s="382" t="s">
        <v>9784</v>
      </c>
      <c r="O1868" s="386">
        <v>900</v>
      </c>
      <c r="P1868" s="387"/>
      <c r="Q1868" s="387"/>
      <c r="R1868" s="387"/>
      <c r="S1868" s="387"/>
      <c r="T1868" s="387"/>
      <c r="U1868" s="387"/>
      <c r="V1868" s="387"/>
      <c r="W1868" s="387"/>
      <c r="X1868" s="387"/>
      <c r="Y1868" s="387"/>
      <c r="Z1868" s="387"/>
      <c r="AA1868" s="387"/>
      <c r="AB1868" s="387"/>
      <c r="AC1868" s="387"/>
      <c r="AD1868" s="387"/>
    </row>
    <row r="1869" spans="1:30" ht="31.8" thickBot="1" x14ac:dyDescent="0.35">
      <c r="A1869" s="351" t="s">
        <v>9711</v>
      </c>
      <c r="B1869" s="420" t="s">
        <v>6089</v>
      </c>
      <c r="C1869" s="365" t="s">
        <v>6133</v>
      </c>
      <c r="D1869" s="366" t="s">
        <v>6126</v>
      </c>
      <c r="E1869" s="394" t="s">
        <v>4139</v>
      </c>
      <c r="F1869" s="394" t="s">
        <v>7230</v>
      </c>
      <c r="G1869" s="394" t="s">
        <v>7234</v>
      </c>
      <c r="H1869" s="394" t="s">
        <v>7232</v>
      </c>
      <c r="I1869" s="466">
        <v>300</v>
      </c>
      <c r="J1869" s="471">
        <v>0.49</v>
      </c>
      <c r="K1869" s="469">
        <v>2</v>
      </c>
      <c r="L1869" s="384">
        <v>3</v>
      </c>
      <c r="M1869" s="385" t="s">
        <v>9712</v>
      </c>
      <c r="N1869" s="382" t="s">
        <v>9790</v>
      </c>
      <c r="O1869" s="386">
        <v>600</v>
      </c>
      <c r="P1869" s="387"/>
      <c r="Q1869" s="387"/>
      <c r="R1869" s="387"/>
      <c r="S1869" s="387"/>
      <c r="T1869" s="387"/>
      <c r="U1869" s="387"/>
      <c r="V1869" s="387"/>
      <c r="W1869" s="387"/>
      <c r="X1869" s="387"/>
      <c r="Y1869" s="387"/>
      <c r="Z1869" s="387"/>
      <c r="AA1869" s="387"/>
      <c r="AB1869" s="387"/>
      <c r="AC1869" s="387"/>
      <c r="AD1869" s="387"/>
    </row>
    <row r="1870" spans="1:30" ht="31.8" thickBot="1" x14ac:dyDescent="0.35">
      <c r="A1870" s="351" t="s">
        <v>9711</v>
      </c>
      <c r="B1870" s="420" t="s">
        <v>6089</v>
      </c>
      <c r="C1870" s="365" t="s">
        <v>6133</v>
      </c>
      <c r="D1870" s="366" t="s">
        <v>6126</v>
      </c>
      <c r="E1870" s="394" t="s">
        <v>4139</v>
      </c>
      <c r="F1870" s="394" t="s">
        <v>7230</v>
      </c>
      <c r="G1870" s="394" t="s">
        <v>7239</v>
      </c>
      <c r="H1870" s="394" t="s">
        <v>7232</v>
      </c>
      <c r="I1870" s="466">
        <v>300</v>
      </c>
      <c r="J1870" s="471">
        <v>0.49</v>
      </c>
      <c r="K1870" s="469">
        <v>1</v>
      </c>
      <c r="L1870" s="384">
        <v>3</v>
      </c>
      <c r="M1870" s="385" t="s">
        <v>9712</v>
      </c>
      <c r="N1870" s="382" t="s">
        <v>9783</v>
      </c>
      <c r="O1870" s="386">
        <v>300</v>
      </c>
      <c r="P1870" s="387"/>
      <c r="Q1870" s="387"/>
      <c r="R1870" s="387"/>
      <c r="S1870" s="387"/>
      <c r="T1870" s="387"/>
      <c r="U1870" s="387"/>
      <c r="V1870" s="387"/>
      <c r="W1870" s="387"/>
      <c r="X1870" s="387"/>
      <c r="Y1870" s="387"/>
      <c r="Z1870" s="387"/>
      <c r="AA1870" s="387"/>
      <c r="AB1870" s="387"/>
      <c r="AC1870" s="387"/>
      <c r="AD1870" s="387"/>
    </row>
    <row r="1871" spans="1:30" ht="16.2" thickBot="1" x14ac:dyDescent="0.35">
      <c r="A1871" s="351" t="s">
        <v>2183</v>
      </c>
      <c r="B1871" s="420" t="s">
        <v>6063</v>
      </c>
      <c r="C1871" s="365" t="s">
        <v>6133</v>
      </c>
      <c r="D1871" s="366" t="s">
        <v>6126</v>
      </c>
      <c r="E1871" s="394" t="s">
        <v>4139</v>
      </c>
      <c r="F1871" s="394" t="s">
        <v>7230</v>
      </c>
      <c r="G1871" s="394" t="s">
        <v>7233</v>
      </c>
      <c r="H1871" s="394" t="s">
        <v>7232</v>
      </c>
      <c r="I1871" s="466">
        <v>500</v>
      </c>
      <c r="J1871" s="471">
        <v>0.75</v>
      </c>
      <c r="K1871" s="469">
        <v>1</v>
      </c>
      <c r="L1871" s="384">
        <v>3</v>
      </c>
      <c r="M1871" s="385" t="s">
        <v>2182</v>
      </c>
      <c r="N1871" s="382" t="s">
        <v>9800</v>
      </c>
      <c r="O1871" s="386">
        <v>500</v>
      </c>
      <c r="P1871" s="387"/>
      <c r="Q1871" s="387"/>
      <c r="R1871" s="387"/>
      <c r="S1871" s="387"/>
      <c r="T1871" s="387"/>
      <c r="U1871" s="387"/>
      <c r="V1871" s="387"/>
      <c r="W1871" s="387"/>
      <c r="X1871" s="387"/>
      <c r="Y1871" s="387"/>
      <c r="Z1871" s="387"/>
      <c r="AA1871" s="387"/>
      <c r="AB1871" s="387"/>
      <c r="AC1871" s="387"/>
      <c r="AD1871" s="387"/>
    </row>
    <row r="1872" spans="1:30" ht="16.2" thickBot="1" x14ac:dyDescent="0.35">
      <c r="A1872" s="351" t="s">
        <v>9713</v>
      </c>
      <c r="B1872" s="425" t="s">
        <v>6970</v>
      </c>
      <c r="C1872" s="365" t="s">
        <v>6133</v>
      </c>
      <c r="D1872" s="366" t="s">
        <v>6126</v>
      </c>
      <c r="E1872" s="394" t="s">
        <v>4139</v>
      </c>
      <c r="F1872" s="394" t="s">
        <v>7230</v>
      </c>
      <c r="G1872" s="394" t="s">
        <v>7234</v>
      </c>
      <c r="H1872" s="394" t="s">
        <v>7232</v>
      </c>
      <c r="I1872" s="467">
        <v>1.4</v>
      </c>
      <c r="J1872" s="471">
        <v>1.99</v>
      </c>
      <c r="K1872" s="469">
        <v>2</v>
      </c>
      <c r="L1872" s="384">
        <v>3</v>
      </c>
      <c r="M1872" s="385" t="s">
        <v>9714</v>
      </c>
      <c r="N1872" s="382" t="s">
        <v>9802</v>
      </c>
      <c r="O1872" s="383">
        <v>2.8</v>
      </c>
      <c r="P1872" s="387"/>
      <c r="Q1872" s="387"/>
      <c r="R1872" s="387"/>
      <c r="S1872" s="387"/>
      <c r="T1872" s="387"/>
      <c r="U1872" s="387"/>
      <c r="V1872" s="387"/>
      <c r="W1872" s="387"/>
      <c r="X1872" s="387"/>
      <c r="Y1872" s="387"/>
      <c r="Z1872" s="387"/>
      <c r="AA1872" s="387"/>
      <c r="AB1872" s="387"/>
      <c r="AC1872" s="387"/>
      <c r="AD1872" s="387"/>
    </row>
    <row r="1873" spans="1:30" ht="16.2" thickBot="1" x14ac:dyDescent="0.35">
      <c r="A1873" s="351" t="s">
        <v>5500</v>
      </c>
      <c r="B1873" s="405" t="s">
        <v>6084</v>
      </c>
      <c r="C1873" s="365" t="s">
        <v>6133</v>
      </c>
      <c r="D1873" s="366" t="s">
        <v>6126</v>
      </c>
      <c r="E1873" s="394" t="s">
        <v>4139</v>
      </c>
      <c r="F1873" s="394" t="s">
        <v>7230</v>
      </c>
      <c r="G1873" s="394" t="s">
        <v>7233</v>
      </c>
      <c r="H1873" s="394" t="s">
        <v>7232</v>
      </c>
      <c r="I1873" s="466">
        <v>500</v>
      </c>
      <c r="J1873" s="471">
        <v>0.75</v>
      </c>
      <c r="K1873" s="469">
        <v>1</v>
      </c>
      <c r="L1873" s="384">
        <v>4</v>
      </c>
      <c r="M1873" s="385" t="s">
        <v>5499</v>
      </c>
      <c r="N1873" s="382" t="s">
        <v>9800</v>
      </c>
      <c r="O1873" s="386">
        <v>500</v>
      </c>
      <c r="P1873" s="387"/>
      <c r="Q1873" s="387"/>
      <c r="R1873" s="387"/>
      <c r="S1873" s="387"/>
      <c r="T1873" s="387"/>
      <c r="U1873" s="387"/>
      <c r="V1873" s="387"/>
      <c r="W1873" s="387"/>
      <c r="X1873" s="387"/>
      <c r="Y1873" s="387"/>
      <c r="Z1873" s="387"/>
      <c r="AA1873" s="387"/>
      <c r="AB1873" s="387"/>
      <c r="AC1873" s="387"/>
      <c r="AD1873" s="387"/>
    </row>
    <row r="1874" spans="1:30" ht="16.2" thickBot="1" x14ac:dyDescent="0.35">
      <c r="A1874" s="351" t="s">
        <v>5498</v>
      </c>
      <c r="B1874" s="405" t="s">
        <v>6084</v>
      </c>
      <c r="C1874" s="365" t="s">
        <v>6133</v>
      </c>
      <c r="D1874" s="366" t="s">
        <v>6126</v>
      </c>
      <c r="E1874" s="394" t="s">
        <v>4139</v>
      </c>
      <c r="F1874" s="394" t="s">
        <v>7230</v>
      </c>
      <c r="G1874" s="394" t="s">
        <v>7233</v>
      </c>
      <c r="H1874" s="394" t="s">
        <v>7232</v>
      </c>
      <c r="I1874" s="466">
        <v>700</v>
      </c>
      <c r="J1874" s="471">
        <v>0.99</v>
      </c>
      <c r="K1874" s="469">
        <v>2</v>
      </c>
      <c r="L1874" s="384">
        <v>4</v>
      </c>
      <c r="M1874" s="385" t="s">
        <v>5497</v>
      </c>
      <c r="N1874" s="382" t="s">
        <v>9801</v>
      </c>
      <c r="O1874" s="383">
        <v>1.4</v>
      </c>
      <c r="P1874" s="387"/>
      <c r="Q1874" s="387"/>
      <c r="R1874" s="387"/>
      <c r="S1874" s="387"/>
      <c r="T1874" s="387"/>
      <c r="U1874" s="387"/>
      <c r="V1874" s="387"/>
      <c r="W1874" s="387"/>
      <c r="X1874" s="387"/>
      <c r="Y1874" s="387"/>
      <c r="Z1874" s="387"/>
      <c r="AA1874" s="387"/>
      <c r="AB1874" s="387"/>
      <c r="AC1874" s="387"/>
      <c r="AD1874" s="387"/>
    </row>
    <row r="1875" spans="1:30" ht="16.2" thickBot="1" x14ac:dyDescent="0.35">
      <c r="A1875" s="351" t="s">
        <v>2193</v>
      </c>
      <c r="B1875" s="427" t="s">
        <v>1102</v>
      </c>
      <c r="C1875" s="365" t="s">
        <v>6133</v>
      </c>
      <c r="D1875" s="366" t="s">
        <v>6126</v>
      </c>
      <c r="E1875" s="394" t="s">
        <v>4139</v>
      </c>
      <c r="F1875" s="394" t="s">
        <v>7230</v>
      </c>
      <c r="G1875" s="394" t="s">
        <v>7234</v>
      </c>
      <c r="H1875" s="394" t="s">
        <v>7232</v>
      </c>
      <c r="I1875" s="466">
        <v>300</v>
      </c>
      <c r="J1875" s="471">
        <v>0.49</v>
      </c>
      <c r="K1875" s="469">
        <v>2</v>
      </c>
      <c r="L1875" s="384">
        <v>4</v>
      </c>
      <c r="M1875" s="385" t="s">
        <v>9715</v>
      </c>
      <c r="N1875" s="382" t="s">
        <v>9790</v>
      </c>
      <c r="O1875" s="386">
        <v>600</v>
      </c>
      <c r="P1875" s="387"/>
      <c r="Q1875" s="387"/>
      <c r="R1875" s="387"/>
      <c r="S1875" s="387"/>
      <c r="T1875" s="387"/>
      <c r="U1875" s="387"/>
      <c r="V1875" s="387"/>
      <c r="W1875" s="387"/>
      <c r="X1875" s="387"/>
      <c r="Y1875" s="387"/>
      <c r="Z1875" s="387"/>
      <c r="AA1875" s="387"/>
      <c r="AB1875" s="387"/>
      <c r="AC1875" s="387"/>
      <c r="AD1875" s="387"/>
    </row>
    <row r="1876" spans="1:30" ht="16.2" thickBot="1" x14ac:dyDescent="0.35">
      <c r="A1876" s="351" t="s">
        <v>1360</v>
      </c>
      <c r="B1876" s="365" t="s">
        <v>6072</v>
      </c>
      <c r="C1876" s="365" t="s">
        <v>6133</v>
      </c>
      <c r="D1876" s="366" t="s">
        <v>6126</v>
      </c>
      <c r="E1876" s="394" t="s">
        <v>4139</v>
      </c>
      <c r="F1876" s="394" t="s">
        <v>7230</v>
      </c>
      <c r="G1876" s="394" t="s">
        <v>7233</v>
      </c>
      <c r="H1876" s="394" t="s">
        <v>7232</v>
      </c>
      <c r="I1876" s="467">
        <v>2.1</v>
      </c>
      <c r="J1876" s="471">
        <v>1.99</v>
      </c>
      <c r="K1876" s="469">
        <v>1</v>
      </c>
      <c r="L1876" s="384">
        <v>4</v>
      </c>
      <c r="M1876" s="385" t="s">
        <v>9716</v>
      </c>
      <c r="N1876" s="382" t="s">
        <v>9788</v>
      </c>
      <c r="O1876" s="383">
        <v>2.1</v>
      </c>
      <c r="P1876" s="387"/>
      <c r="Q1876" s="387"/>
      <c r="R1876" s="387"/>
      <c r="S1876" s="387"/>
      <c r="T1876" s="387"/>
      <c r="U1876" s="387"/>
      <c r="V1876" s="387"/>
      <c r="W1876" s="387"/>
      <c r="X1876" s="387"/>
      <c r="Y1876" s="387"/>
      <c r="Z1876" s="387"/>
      <c r="AA1876" s="387"/>
      <c r="AB1876" s="387"/>
      <c r="AC1876" s="387"/>
      <c r="AD1876" s="387"/>
    </row>
    <row r="1877" spans="1:30" ht="16.2" thickBot="1" x14ac:dyDescent="0.35">
      <c r="A1877" s="351" t="s">
        <v>686</v>
      </c>
      <c r="B1877" s="414" t="s">
        <v>1119</v>
      </c>
      <c r="C1877" s="365" t="s">
        <v>6133</v>
      </c>
      <c r="D1877" s="366" t="s">
        <v>6126</v>
      </c>
      <c r="E1877" s="394" t="s">
        <v>4139</v>
      </c>
      <c r="F1877" s="394" t="s">
        <v>7230</v>
      </c>
      <c r="G1877" s="394" t="s">
        <v>7233</v>
      </c>
      <c r="H1877" s="394" t="s">
        <v>7232</v>
      </c>
      <c r="I1877" s="466">
        <v>300</v>
      </c>
      <c r="J1877" s="471">
        <v>0.49</v>
      </c>
      <c r="K1877" s="469">
        <v>1</v>
      </c>
      <c r="L1877" s="384">
        <v>4</v>
      </c>
      <c r="M1877" s="385" t="s">
        <v>687</v>
      </c>
      <c r="N1877" s="382" t="s">
        <v>9783</v>
      </c>
      <c r="O1877" s="386">
        <v>300</v>
      </c>
      <c r="P1877" s="387"/>
      <c r="Q1877" s="387"/>
      <c r="R1877" s="387"/>
      <c r="S1877" s="387"/>
      <c r="T1877" s="387"/>
      <c r="U1877" s="387"/>
      <c r="V1877" s="387"/>
      <c r="W1877" s="387"/>
      <c r="X1877" s="387"/>
      <c r="Y1877" s="387"/>
      <c r="Z1877" s="387"/>
      <c r="AA1877" s="387"/>
      <c r="AB1877" s="387"/>
      <c r="AC1877" s="387"/>
      <c r="AD1877" s="387"/>
    </row>
    <row r="1878" spans="1:30" ht="16.2" thickBot="1" x14ac:dyDescent="0.35">
      <c r="A1878" s="351" t="s">
        <v>3636</v>
      </c>
      <c r="B1878" s="396" t="s">
        <v>6058</v>
      </c>
      <c r="C1878" s="365" t="s">
        <v>6133</v>
      </c>
      <c r="D1878" s="366" t="s">
        <v>6126</v>
      </c>
      <c r="E1878" s="394" t="s">
        <v>4139</v>
      </c>
      <c r="F1878" s="394" t="s">
        <v>7230</v>
      </c>
      <c r="G1878" s="394" t="s">
        <v>7234</v>
      </c>
      <c r="H1878" s="394" t="s">
        <v>7232</v>
      </c>
      <c r="I1878" s="466">
        <v>300</v>
      </c>
      <c r="J1878" s="471">
        <v>0.49</v>
      </c>
      <c r="K1878" s="469">
        <v>3</v>
      </c>
      <c r="L1878" s="384">
        <v>4</v>
      </c>
      <c r="M1878" s="385" t="s">
        <v>3635</v>
      </c>
      <c r="N1878" s="382" t="s">
        <v>9784</v>
      </c>
      <c r="O1878" s="386">
        <v>900</v>
      </c>
      <c r="P1878" s="387"/>
      <c r="Q1878" s="387"/>
      <c r="R1878" s="387"/>
      <c r="S1878" s="387"/>
      <c r="T1878" s="387"/>
      <c r="U1878" s="387"/>
      <c r="V1878" s="387"/>
      <c r="W1878" s="387"/>
      <c r="X1878" s="387"/>
      <c r="Y1878" s="387"/>
      <c r="Z1878" s="387"/>
      <c r="AA1878" s="387"/>
      <c r="AB1878" s="387"/>
      <c r="AC1878" s="387"/>
      <c r="AD1878" s="387"/>
    </row>
    <row r="1879" spans="1:30" ht="16.2" thickBot="1" x14ac:dyDescent="0.35">
      <c r="A1879" s="351" t="s">
        <v>331</v>
      </c>
      <c r="B1879" s="408" t="s">
        <v>1134</v>
      </c>
      <c r="C1879" s="365" t="s">
        <v>6133</v>
      </c>
      <c r="D1879" s="345" t="s">
        <v>6128</v>
      </c>
      <c r="E1879" s="394" t="s">
        <v>4139</v>
      </c>
      <c r="F1879" s="394" t="s">
        <v>7230</v>
      </c>
      <c r="G1879" s="394" t="s">
        <v>7233</v>
      </c>
      <c r="H1879" s="394" t="s">
        <v>7232</v>
      </c>
      <c r="I1879" s="467">
        <v>1.4</v>
      </c>
      <c r="J1879" s="471">
        <v>1.99</v>
      </c>
      <c r="K1879" s="469">
        <v>2</v>
      </c>
      <c r="L1879" s="384">
        <v>4</v>
      </c>
      <c r="M1879" s="385" t="s">
        <v>9717</v>
      </c>
      <c r="N1879" s="382" t="s">
        <v>9802</v>
      </c>
      <c r="O1879" s="383">
        <v>2.8</v>
      </c>
      <c r="P1879" s="387"/>
      <c r="Q1879" s="387"/>
      <c r="R1879" s="387"/>
      <c r="S1879" s="387"/>
      <c r="T1879" s="387"/>
      <c r="U1879" s="387"/>
      <c r="V1879" s="387"/>
      <c r="W1879" s="387"/>
      <c r="X1879" s="387"/>
      <c r="Y1879" s="387"/>
      <c r="Z1879" s="387"/>
      <c r="AA1879" s="387"/>
      <c r="AB1879" s="387"/>
      <c r="AC1879" s="387"/>
      <c r="AD1879" s="387"/>
    </row>
    <row r="1880" spans="1:30" ht="16.2" thickBot="1" x14ac:dyDescent="0.35">
      <c r="A1880" s="351" t="s">
        <v>1704</v>
      </c>
      <c r="B1880" s="409" t="s">
        <v>6076</v>
      </c>
      <c r="C1880" s="365" t="s">
        <v>6133</v>
      </c>
      <c r="D1880" s="366" t="s">
        <v>6126</v>
      </c>
      <c r="E1880" s="394" t="s">
        <v>4139</v>
      </c>
      <c r="F1880" s="394" t="s">
        <v>7230</v>
      </c>
      <c r="G1880" s="394" t="s">
        <v>7233</v>
      </c>
      <c r="H1880" s="394" t="s">
        <v>7232</v>
      </c>
      <c r="I1880" s="466">
        <v>300</v>
      </c>
      <c r="J1880" s="471">
        <v>0.49</v>
      </c>
      <c r="K1880" s="469">
        <v>1</v>
      </c>
      <c r="L1880" s="384">
        <v>4</v>
      </c>
      <c r="M1880" s="385" t="s">
        <v>1703</v>
      </c>
      <c r="N1880" s="382" t="s">
        <v>9783</v>
      </c>
      <c r="O1880" s="386">
        <v>300</v>
      </c>
      <c r="P1880" s="387"/>
      <c r="Q1880" s="387"/>
      <c r="R1880" s="387"/>
      <c r="S1880" s="387"/>
      <c r="T1880" s="387"/>
      <c r="U1880" s="387"/>
      <c r="V1880" s="387"/>
      <c r="W1880" s="387"/>
      <c r="X1880" s="387"/>
      <c r="Y1880" s="387"/>
      <c r="Z1880" s="387"/>
      <c r="AA1880" s="387"/>
      <c r="AB1880" s="387"/>
      <c r="AC1880" s="387"/>
      <c r="AD1880" s="387"/>
    </row>
    <row r="1881" spans="1:30" ht="16.2" thickBot="1" x14ac:dyDescent="0.35">
      <c r="A1881" s="351" t="s">
        <v>2361</v>
      </c>
      <c r="B1881" s="420" t="s">
        <v>6089</v>
      </c>
      <c r="C1881" s="365" t="s">
        <v>6133</v>
      </c>
      <c r="D1881" s="366" t="s">
        <v>6126</v>
      </c>
      <c r="E1881" s="394" t="s">
        <v>4139</v>
      </c>
      <c r="F1881" s="394" t="s">
        <v>7230</v>
      </c>
      <c r="G1881" s="394" t="s">
        <v>7239</v>
      </c>
      <c r="H1881" s="394" t="s">
        <v>7232</v>
      </c>
      <c r="I1881" s="467">
        <v>1.4</v>
      </c>
      <c r="J1881" s="471">
        <v>1.49</v>
      </c>
      <c r="K1881" s="469">
        <v>1</v>
      </c>
      <c r="L1881" s="384">
        <v>4</v>
      </c>
      <c r="M1881" s="385" t="s">
        <v>7196</v>
      </c>
      <c r="N1881" s="382" t="s">
        <v>9789</v>
      </c>
      <c r="O1881" s="383">
        <v>1.4</v>
      </c>
      <c r="P1881" s="387"/>
      <c r="Q1881" s="387"/>
      <c r="R1881" s="387"/>
      <c r="S1881" s="387"/>
      <c r="T1881" s="387"/>
      <c r="U1881" s="387"/>
      <c r="V1881" s="387"/>
      <c r="W1881" s="387"/>
      <c r="X1881" s="387"/>
      <c r="Y1881" s="387"/>
      <c r="Z1881" s="387"/>
      <c r="AA1881" s="387"/>
      <c r="AB1881" s="387"/>
      <c r="AC1881" s="387"/>
      <c r="AD1881" s="387"/>
    </row>
    <row r="1882" spans="1:30" ht="16.2" thickBot="1" x14ac:dyDescent="0.35">
      <c r="A1882" s="351" t="s">
        <v>2195</v>
      </c>
      <c r="B1882" s="420" t="s">
        <v>6089</v>
      </c>
      <c r="C1882" s="365" t="s">
        <v>6133</v>
      </c>
      <c r="D1882" s="366" t="s">
        <v>6126</v>
      </c>
      <c r="E1882" s="394" t="s">
        <v>4139</v>
      </c>
      <c r="F1882" s="394" t="s">
        <v>9544</v>
      </c>
      <c r="G1882" s="394" t="s">
        <v>7233</v>
      </c>
      <c r="H1882" s="394" t="s">
        <v>7232</v>
      </c>
      <c r="I1882" s="466">
        <v>700</v>
      </c>
      <c r="J1882" s="471">
        <v>0.99</v>
      </c>
      <c r="K1882" s="469">
        <v>1</v>
      </c>
      <c r="L1882" s="384">
        <v>4</v>
      </c>
      <c r="M1882" s="385" t="s">
        <v>2196</v>
      </c>
      <c r="N1882" s="382" t="s">
        <v>9798</v>
      </c>
      <c r="O1882" s="386">
        <v>700</v>
      </c>
      <c r="P1882" s="387"/>
      <c r="Q1882" s="387"/>
      <c r="R1882" s="387"/>
      <c r="S1882" s="387"/>
      <c r="T1882" s="387"/>
      <c r="U1882" s="387"/>
      <c r="V1882" s="387"/>
      <c r="W1882" s="387"/>
      <c r="X1882" s="387"/>
      <c r="Y1882" s="387"/>
      <c r="Z1882" s="387"/>
      <c r="AA1882" s="387"/>
      <c r="AB1882" s="387"/>
      <c r="AC1882" s="387"/>
      <c r="AD1882" s="387"/>
    </row>
    <row r="1883" spans="1:30" ht="16.2" thickBot="1" x14ac:dyDescent="0.35">
      <c r="A1883" s="351" t="s">
        <v>2195</v>
      </c>
      <c r="B1883" s="420" t="s">
        <v>6089</v>
      </c>
      <c r="C1883" s="365" t="s">
        <v>6133</v>
      </c>
      <c r="D1883" s="366" t="s">
        <v>6126</v>
      </c>
      <c r="E1883" s="394" t="s">
        <v>4139</v>
      </c>
      <c r="F1883" s="394" t="s">
        <v>7230</v>
      </c>
      <c r="G1883" s="394" t="s">
        <v>7234</v>
      </c>
      <c r="H1883" s="394" t="s">
        <v>7232</v>
      </c>
      <c r="I1883" s="466">
        <v>300</v>
      </c>
      <c r="J1883" s="471">
        <v>0.49</v>
      </c>
      <c r="K1883" s="469">
        <v>2</v>
      </c>
      <c r="L1883" s="384">
        <v>4</v>
      </c>
      <c r="M1883" s="385" t="s">
        <v>2194</v>
      </c>
      <c r="N1883" s="382" t="s">
        <v>9790</v>
      </c>
      <c r="O1883" s="386">
        <v>600</v>
      </c>
      <c r="P1883" s="387"/>
      <c r="Q1883" s="387"/>
      <c r="R1883" s="387"/>
      <c r="S1883" s="387"/>
      <c r="T1883" s="387"/>
      <c r="U1883" s="387"/>
      <c r="V1883" s="387"/>
      <c r="W1883" s="387"/>
      <c r="X1883" s="387"/>
      <c r="Y1883" s="387"/>
      <c r="Z1883" s="387"/>
      <c r="AA1883" s="387"/>
      <c r="AB1883" s="387"/>
      <c r="AC1883" s="387"/>
      <c r="AD1883" s="387"/>
    </row>
    <row r="1884" spans="1:30" ht="16.2" thickBot="1" x14ac:dyDescent="0.35">
      <c r="A1884" s="351" t="s">
        <v>2198</v>
      </c>
      <c r="B1884" s="410" t="s">
        <v>6055</v>
      </c>
      <c r="C1884" s="365" t="s">
        <v>6133</v>
      </c>
      <c r="D1884" s="366" t="s">
        <v>6126</v>
      </c>
      <c r="E1884" s="394" t="s">
        <v>4139</v>
      </c>
      <c r="F1884" s="394" t="s">
        <v>7230</v>
      </c>
      <c r="G1884" s="394" t="s">
        <v>7233</v>
      </c>
      <c r="H1884" s="394" t="s">
        <v>7232</v>
      </c>
      <c r="I1884" s="466">
        <v>300</v>
      </c>
      <c r="J1884" s="471">
        <v>0.49</v>
      </c>
      <c r="K1884" s="469">
        <v>2</v>
      </c>
      <c r="L1884" s="384">
        <v>4</v>
      </c>
      <c r="M1884" s="385" t="s">
        <v>2197</v>
      </c>
      <c r="N1884" s="382" t="s">
        <v>9790</v>
      </c>
      <c r="O1884" s="386">
        <v>600</v>
      </c>
      <c r="P1884" s="387"/>
      <c r="Q1884" s="387"/>
      <c r="R1884" s="387"/>
      <c r="S1884" s="387"/>
      <c r="T1884" s="387"/>
      <c r="U1884" s="387"/>
      <c r="V1884" s="387"/>
      <c r="W1884" s="387"/>
      <c r="X1884" s="387"/>
      <c r="Y1884" s="387"/>
      <c r="Z1884" s="387"/>
      <c r="AA1884" s="387"/>
      <c r="AB1884" s="387"/>
      <c r="AC1884" s="387"/>
      <c r="AD1884" s="387"/>
    </row>
    <row r="1885" spans="1:30" ht="16.2" thickBot="1" x14ac:dyDescent="0.35">
      <c r="A1885" s="351" t="s">
        <v>5502</v>
      </c>
      <c r="B1885" s="417" t="s">
        <v>6059</v>
      </c>
      <c r="C1885" s="365" t="s">
        <v>6133</v>
      </c>
      <c r="D1885" s="366" t="s">
        <v>6126</v>
      </c>
      <c r="E1885" s="394" t="s">
        <v>4139</v>
      </c>
      <c r="F1885" s="394" t="s">
        <v>7230</v>
      </c>
      <c r="G1885" s="394" t="s">
        <v>7233</v>
      </c>
      <c r="H1885" s="394" t="s">
        <v>7232</v>
      </c>
      <c r="I1885" s="467">
        <v>1</v>
      </c>
      <c r="J1885" s="471">
        <v>1.49</v>
      </c>
      <c r="K1885" s="469">
        <v>1</v>
      </c>
      <c r="L1885" s="384">
        <v>4</v>
      </c>
      <c r="M1885" s="385" t="s">
        <v>7024</v>
      </c>
      <c r="N1885" s="382" t="s">
        <v>9806</v>
      </c>
      <c r="O1885" s="383">
        <v>1</v>
      </c>
      <c r="P1885" s="387"/>
      <c r="Q1885" s="387"/>
      <c r="R1885" s="387"/>
      <c r="S1885" s="387"/>
      <c r="T1885" s="387"/>
      <c r="U1885" s="387"/>
      <c r="V1885" s="387"/>
      <c r="W1885" s="387"/>
      <c r="X1885" s="387"/>
      <c r="Y1885" s="387"/>
      <c r="Z1885" s="387"/>
      <c r="AA1885" s="387"/>
      <c r="AB1885" s="387"/>
      <c r="AC1885" s="387"/>
      <c r="AD1885" s="387"/>
    </row>
    <row r="1886" spans="1:30" ht="16.2" thickBot="1" x14ac:dyDescent="0.35">
      <c r="A1886" s="351" t="s">
        <v>5751</v>
      </c>
      <c r="B1886" s="404" t="s">
        <v>6073</v>
      </c>
      <c r="C1886" s="365" t="s">
        <v>6133</v>
      </c>
      <c r="D1886" s="366" t="s">
        <v>6126</v>
      </c>
      <c r="E1886" s="394" t="s">
        <v>4139</v>
      </c>
      <c r="F1886" s="394" t="s">
        <v>7230</v>
      </c>
      <c r="G1886" s="394" t="s">
        <v>7234</v>
      </c>
      <c r="H1886" s="394" t="s">
        <v>7232</v>
      </c>
      <c r="I1886" s="466">
        <v>300</v>
      </c>
      <c r="J1886" s="471">
        <v>0.49</v>
      </c>
      <c r="K1886" s="469">
        <v>1</v>
      </c>
      <c r="L1886" s="384">
        <v>4</v>
      </c>
      <c r="M1886" s="385" t="s">
        <v>5750</v>
      </c>
      <c r="N1886" s="382" t="s">
        <v>9783</v>
      </c>
      <c r="O1886" s="386">
        <v>300</v>
      </c>
      <c r="P1886" s="387"/>
      <c r="Q1886" s="387"/>
      <c r="R1886" s="387"/>
      <c r="S1886" s="387"/>
      <c r="T1886" s="387"/>
      <c r="U1886" s="387"/>
      <c r="V1886" s="387"/>
      <c r="W1886" s="387"/>
      <c r="X1886" s="387"/>
      <c r="Y1886" s="387"/>
      <c r="Z1886" s="387"/>
      <c r="AA1886" s="387"/>
      <c r="AB1886" s="387"/>
      <c r="AC1886" s="387"/>
      <c r="AD1886" s="387"/>
    </row>
    <row r="1887" spans="1:30" ht="16.2" thickBot="1" x14ac:dyDescent="0.35">
      <c r="A1887" s="351" t="s">
        <v>5751</v>
      </c>
      <c r="B1887" s="404" t="s">
        <v>6073</v>
      </c>
      <c r="C1887" s="365" t="s">
        <v>6133</v>
      </c>
      <c r="D1887" s="366" t="s">
        <v>6126</v>
      </c>
      <c r="E1887" s="394" t="s">
        <v>4139</v>
      </c>
      <c r="F1887" s="394" t="s">
        <v>7235</v>
      </c>
      <c r="G1887" s="394" t="s">
        <v>7234</v>
      </c>
      <c r="H1887" s="394" t="s">
        <v>7232</v>
      </c>
      <c r="I1887" s="466">
        <v>300</v>
      </c>
      <c r="J1887" s="471">
        <v>0.49</v>
      </c>
      <c r="K1887" s="469">
        <v>1</v>
      </c>
      <c r="L1887" s="384">
        <v>4</v>
      </c>
      <c r="M1887" s="385" t="s">
        <v>5752</v>
      </c>
      <c r="N1887" s="382" t="s">
        <v>9783</v>
      </c>
      <c r="O1887" s="386">
        <v>300</v>
      </c>
      <c r="P1887" s="387"/>
      <c r="Q1887" s="387"/>
      <c r="R1887" s="387"/>
      <c r="S1887" s="387"/>
      <c r="T1887" s="387"/>
      <c r="U1887" s="387"/>
      <c r="V1887" s="387"/>
      <c r="W1887" s="387"/>
      <c r="X1887" s="387"/>
      <c r="Y1887" s="387"/>
      <c r="Z1887" s="387"/>
      <c r="AA1887" s="387"/>
      <c r="AB1887" s="387"/>
      <c r="AC1887" s="387"/>
      <c r="AD1887" s="387"/>
    </row>
    <row r="1888" spans="1:30" ht="16.2" thickBot="1" x14ac:dyDescent="0.35">
      <c r="A1888" s="351" t="s">
        <v>3636</v>
      </c>
      <c r="B1888" s="413" t="s">
        <v>7170</v>
      </c>
      <c r="C1888" s="365" t="s">
        <v>6133</v>
      </c>
      <c r="D1888" s="366" t="s">
        <v>6126</v>
      </c>
      <c r="E1888" s="394" t="s">
        <v>4139</v>
      </c>
      <c r="F1888" s="394" t="s">
        <v>7235</v>
      </c>
      <c r="G1888" s="394" t="s">
        <v>7233</v>
      </c>
      <c r="H1888" s="394" t="s">
        <v>7232</v>
      </c>
      <c r="I1888" s="466">
        <v>300</v>
      </c>
      <c r="J1888" s="471">
        <v>0.49</v>
      </c>
      <c r="K1888" s="469">
        <v>1</v>
      </c>
      <c r="L1888" s="384">
        <v>4</v>
      </c>
      <c r="M1888" s="385" t="s">
        <v>7197</v>
      </c>
      <c r="N1888" s="382" t="s">
        <v>9783</v>
      </c>
      <c r="O1888" s="386">
        <v>300</v>
      </c>
      <c r="P1888" s="387"/>
      <c r="Q1888" s="387"/>
      <c r="R1888" s="387"/>
      <c r="S1888" s="387"/>
      <c r="T1888" s="387"/>
      <c r="U1888" s="387"/>
      <c r="V1888" s="387"/>
      <c r="W1888" s="387"/>
      <c r="X1888" s="387"/>
      <c r="Y1888" s="387"/>
      <c r="Z1888" s="387"/>
      <c r="AA1888" s="387"/>
      <c r="AB1888" s="387"/>
      <c r="AC1888" s="387"/>
      <c r="AD1888" s="387"/>
    </row>
    <row r="1889" spans="1:30" ht="16.2" thickBot="1" x14ac:dyDescent="0.35">
      <c r="A1889" s="351" t="s">
        <v>5504</v>
      </c>
      <c r="B1889" s="405" t="s">
        <v>6084</v>
      </c>
      <c r="C1889" s="365" t="s">
        <v>6133</v>
      </c>
      <c r="D1889" s="345" t="s">
        <v>6128</v>
      </c>
      <c r="E1889" s="394" t="s">
        <v>4139</v>
      </c>
      <c r="F1889" s="394" t="s">
        <v>7230</v>
      </c>
      <c r="G1889" s="394" t="s">
        <v>7233</v>
      </c>
      <c r="H1889" s="394" t="s">
        <v>7232</v>
      </c>
      <c r="I1889" s="466">
        <v>700</v>
      </c>
      <c r="J1889" s="471">
        <v>0.99</v>
      </c>
      <c r="K1889" s="469">
        <v>1</v>
      </c>
      <c r="L1889" s="384">
        <v>5</v>
      </c>
      <c r="M1889" s="385" t="s">
        <v>5503</v>
      </c>
      <c r="N1889" s="382" t="s">
        <v>9798</v>
      </c>
      <c r="O1889" s="386">
        <v>700</v>
      </c>
      <c r="P1889" s="387"/>
      <c r="Q1889" s="387"/>
      <c r="R1889" s="387"/>
      <c r="S1889" s="387"/>
      <c r="T1889" s="387"/>
      <c r="U1889" s="387"/>
      <c r="V1889" s="387"/>
      <c r="W1889" s="387"/>
      <c r="X1889" s="387"/>
      <c r="Y1889" s="387"/>
      <c r="Z1889" s="387"/>
      <c r="AA1889" s="387"/>
      <c r="AB1889" s="387"/>
      <c r="AC1889" s="387"/>
      <c r="AD1889" s="387"/>
    </row>
    <row r="1890" spans="1:30" ht="16.2" thickBot="1" x14ac:dyDescent="0.35">
      <c r="A1890" s="351" t="s">
        <v>1357</v>
      </c>
      <c r="B1890" s="365" t="s">
        <v>6072</v>
      </c>
      <c r="C1890" s="365" t="s">
        <v>6133</v>
      </c>
      <c r="D1890" s="366" t="s">
        <v>6126</v>
      </c>
      <c r="E1890" s="394" t="s">
        <v>4139</v>
      </c>
      <c r="F1890" s="394" t="s">
        <v>7230</v>
      </c>
      <c r="G1890" s="394" t="s">
        <v>7233</v>
      </c>
      <c r="H1890" s="394" t="s">
        <v>7232</v>
      </c>
      <c r="I1890" s="466">
        <v>300</v>
      </c>
      <c r="J1890" s="471">
        <v>0.49</v>
      </c>
      <c r="K1890" s="469">
        <v>3</v>
      </c>
      <c r="L1890" s="384">
        <v>5</v>
      </c>
      <c r="M1890" s="385" t="s">
        <v>1356</v>
      </c>
      <c r="N1890" s="382" t="s">
        <v>9784</v>
      </c>
      <c r="O1890" s="386">
        <v>900</v>
      </c>
      <c r="P1890" s="387"/>
      <c r="Q1890" s="387"/>
      <c r="R1890" s="387"/>
      <c r="S1890" s="387"/>
      <c r="T1890" s="387"/>
      <c r="U1890" s="387"/>
      <c r="V1890" s="387"/>
      <c r="W1890" s="387"/>
      <c r="X1890" s="387"/>
      <c r="Y1890" s="387"/>
      <c r="Z1890" s="387"/>
      <c r="AA1890" s="387"/>
      <c r="AB1890" s="387"/>
      <c r="AC1890" s="387"/>
      <c r="AD1890" s="387"/>
    </row>
    <row r="1891" spans="1:30" ht="16.2" thickBot="1" x14ac:dyDescent="0.35">
      <c r="A1891" s="351" t="s">
        <v>6919</v>
      </c>
      <c r="B1891" s="396" t="s">
        <v>6110</v>
      </c>
      <c r="C1891" s="365" t="s">
        <v>6133</v>
      </c>
      <c r="D1891" s="366" t="s">
        <v>6126</v>
      </c>
      <c r="E1891" s="394" t="s">
        <v>4139</v>
      </c>
      <c r="F1891" s="394" t="s">
        <v>7230</v>
      </c>
      <c r="G1891" s="394" t="s">
        <v>7233</v>
      </c>
      <c r="H1891" s="394" t="s">
        <v>7232</v>
      </c>
      <c r="I1891" s="466">
        <v>300</v>
      </c>
      <c r="J1891" s="471">
        <v>0.49</v>
      </c>
      <c r="K1891" s="469">
        <v>1</v>
      </c>
      <c r="L1891" s="384">
        <v>5</v>
      </c>
      <c r="M1891" s="385" t="s">
        <v>7025</v>
      </c>
      <c r="N1891" s="382" t="s">
        <v>9783</v>
      </c>
      <c r="O1891" s="386">
        <v>300</v>
      </c>
      <c r="P1891" s="387"/>
      <c r="Q1891" s="387"/>
      <c r="R1891" s="387"/>
      <c r="S1891" s="387"/>
      <c r="T1891" s="387"/>
      <c r="U1891" s="387"/>
      <c r="V1891" s="387"/>
      <c r="W1891" s="387"/>
      <c r="X1891" s="387"/>
      <c r="Y1891" s="387"/>
      <c r="Z1891" s="387"/>
      <c r="AA1891" s="387"/>
      <c r="AB1891" s="387"/>
      <c r="AC1891" s="387"/>
      <c r="AD1891" s="387"/>
    </row>
    <row r="1892" spans="1:30" ht="16.2" thickBot="1" x14ac:dyDescent="0.35">
      <c r="A1892" s="351" t="s">
        <v>6919</v>
      </c>
      <c r="B1892" s="396" t="s">
        <v>6110</v>
      </c>
      <c r="C1892" s="365" t="s">
        <v>6133</v>
      </c>
      <c r="D1892" s="366" t="s">
        <v>6126</v>
      </c>
      <c r="E1892" s="394" t="s">
        <v>4139</v>
      </c>
      <c r="F1892" s="394" t="s">
        <v>7230</v>
      </c>
      <c r="G1892" s="394" t="s">
        <v>7234</v>
      </c>
      <c r="H1892" s="394" t="s">
        <v>7232</v>
      </c>
      <c r="I1892" s="466">
        <v>300</v>
      </c>
      <c r="J1892" s="471">
        <v>0.49</v>
      </c>
      <c r="K1892" s="469">
        <v>1</v>
      </c>
      <c r="L1892" s="384">
        <v>5</v>
      </c>
      <c r="M1892" s="385" t="s">
        <v>7025</v>
      </c>
      <c r="N1892" s="382" t="s">
        <v>9783</v>
      </c>
      <c r="O1892" s="386">
        <v>300</v>
      </c>
      <c r="P1892" s="387"/>
      <c r="Q1892" s="387"/>
      <c r="R1892" s="387"/>
      <c r="S1892" s="387"/>
      <c r="T1892" s="387"/>
      <c r="U1892" s="387"/>
      <c r="V1892" s="387"/>
      <c r="W1892" s="387"/>
      <c r="X1892" s="387"/>
      <c r="Y1892" s="387"/>
      <c r="Z1892" s="387"/>
      <c r="AA1892" s="387"/>
      <c r="AB1892" s="387"/>
      <c r="AC1892" s="387"/>
      <c r="AD1892" s="387"/>
    </row>
    <row r="1893" spans="1:30" ht="16.2" thickBot="1" x14ac:dyDescent="0.35">
      <c r="A1893" s="351" t="s">
        <v>7158</v>
      </c>
      <c r="B1893" s="413" t="s">
        <v>7169</v>
      </c>
      <c r="C1893" s="365" t="s">
        <v>6133</v>
      </c>
      <c r="D1893" s="366" t="s">
        <v>6126</v>
      </c>
      <c r="E1893" s="394" t="s">
        <v>4139</v>
      </c>
      <c r="F1893" s="394" t="s">
        <v>7230</v>
      </c>
      <c r="G1893" s="394" t="s">
        <v>7234</v>
      </c>
      <c r="H1893" s="394" t="s">
        <v>7232</v>
      </c>
      <c r="I1893" s="466">
        <v>300</v>
      </c>
      <c r="J1893" s="471">
        <v>0.49</v>
      </c>
      <c r="K1893" s="469">
        <v>1</v>
      </c>
      <c r="L1893" s="384">
        <v>5</v>
      </c>
      <c r="M1893" s="385" t="s">
        <v>7198</v>
      </c>
      <c r="N1893" s="382" t="s">
        <v>9783</v>
      </c>
      <c r="O1893" s="386">
        <v>300</v>
      </c>
      <c r="P1893" s="387"/>
      <c r="Q1893" s="387"/>
      <c r="R1893" s="387"/>
      <c r="S1893" s="387"/>
      <c r="T1893" s="387"/>
      <c r="U1893" s="387"/>
      <c r="V1893" s="387"/>
      <c r="W1893" s="387"/>
      <c r="X1893" s="387"/>
      <c r="Y1893" s="387"/>
      <c r="Z1893" s="387"/>
      <c r="AA1893" s="387"/>
      <c r="AB1893" s="387"/>
      <c r="AC1893" s="387"/>
      <c r="AD1893" s="387"/>
    </row>
    <row r="1894" spans="1:30" ht="16.2" thickBot="1" x14ac:dyDescent="0.35">
      <c r="A1894" s="351" t="s">
        <v>1353</v>
      </c>
      <c r="B1894" s="365" t="s">
        <v>6072</v>
      </c>
      <c r="C1894" s="365" t="s">
        <v>6133</v>
      </c>
      <c r="D1894" s="345" t="s">
        <v>6128</v>
      </c>
      <c r="E1894" s="394" t="s">
        <v>4139</v>
      </c>
      <c r="F1894" s="394" t="s">
        <v>7230</v>
      </c>
      <c r="G1894" s="394" t="s">
        <v>7233</v>
      </c>
      <c r="H1894" s="394" t="s">
        <v>7232</v>
      </c>
      <c r="I1894" s="466">
        <v>700</v>
      </c>
      <c r="J1894" s="471">
        <v>0.99</v>
      </c>
      <c r="K1894" s="469">
        <v>3</v>
      </c>
      <c r="L1894" s="384">
        <v>6</v>
      </c>
      <c r="M1894" s="385" t="s">
        <v>1352</v>
      </c>
      <c r="N1894" s="382" t="s">
        <v>9786</v>
      </c>
      <c r="O1894" s="383">
        <v>2.1</v>
      </c>
      <c r="P1894" s="387"/>
      <c r="Q1894" s="387"/>
      <c r="R1894" s="387"/>
      <c r="S1894" s="387"/>
      <c r="T1894" s="387"/>
      <c r="U1894" s="387"/>
      <c r="V1894" s="387"/>
      <c r="W1894" s="387"/>
      <c r="X1894" s="387"/>
      <c r="Y1894" s="387"/>
      <c r="Z1894" s="387"/>
      <c r="AA1894" s="387"/>
      <c r="AB1894" s="387"/>
      <c r="AC1894" s="387"/>
      <c r="AD1894" s="387"/>
    </row>
    <row r="1895" spans="1:30" ht="16.2" thickBot="1" x14ac:dyDescent="0.35">
      <c r="A1895" s="351" t="s">
        <v>738</v>
      </c>
      <c r="B1895" s="414" t="s">
        <v>1119</v>
      </c>
      <c r="C1895" s="365" t="s">
        <v>6133</v>
      </c>
      <c r="D1895" s="366" t="s">
        <v>6126</v>
      </c>
      <c r="E1895" s="394" t="s">
        <v>4139</v>
      </c>
      <c r="F1895" s="394" t="s">
        <v>7230</v>
      </c>
      <c r="G1895" s="394" t="s">
        <v>7233</v>
      </c>
      <c r="H1895" s="394" t="s">
        <v>7232</v>
      </c>
      <c r="I1895" s="466">
        <v>900</v>
      </c>
      <c r="J1895" s="471">
        <v>1.25</v>
      </c>
      <c r="K1895" s="469">
        <v>1</v>
      </c>
      <c r="L1895" s="384">
        <v>6</v>
      </c>
      <c r="M1895" s="385" t="s">
        <v>737</v>
      </c>
      <c r="N1895" s="382" t="s">
        <v>9812</v>
      </c>
      <c r="O1895" s="386">
        <v>900</v>
      </c>
      <c r="P1895" s="387"/>
      <c r="Q1895" s="387"/>
      <c r="R1895" s="387"/>
      <c r="S1895" s="387"/>
      <c r="T1895" s="387"/>
      <c r="U1895" s="387"/>
      <c r="V1895" s="387"/>
      <c r="W1895" s="387"/>
      <c r="X1895" s="387"/>
      <c r="Y1895" s="387"/>
      <c r="Z1895" s="387"/>
      <c r="AA1895" s="387"/>
      <c r="AB1895" s="387"/>
      <c r="AC1895" s="387"/>
      <c r="AD1895" s="387"/>
    </row>
    <row r="1896" spans="1:30" ht="16.2" thickBot="1" x14ac:dyDescent="0.35">
      <c r="A1896" s="351" t="s">
        <v>7159</v>
      </c>
      <c r="B1896" s="413" t="s">
        <v>7169</v>
      </c>
      <c r="C1896" s="365" t="s">
        <v>6133</v>
      </c>
      <c r="D1896" s="366" t="s">
        <v>6126</v>
      </c>
      <c r="E1896" s="394" t="s">
        <v>4139</v>
      </c>
      <c r="F1896" s="394" t="s">
        <v>7230</v>
      </c>
      <c r="G1896" s="394" t="s">
        <v>7233</v>
      </c>
      <c r="H1896" s="394" t="s">
        <v>7232</v>
      </c>
      <c r="I1896" s="466">
        <v>300</v>
      </c>
      <c r="J1896" s="471">
        <v>0.49</v>
      </c>
      <c r="K1896" s="469">
        <v>1</v>
      </c>
      <c r="L1896" s="384">
        <v>6</v>
      </c>
      <c r="M1896" s="385" t="s">
        <v>7199</v>
      </c>
      <c r="N1896" s="382" t="s">
        <v>9783</v>
      </c>
      <c r="O1896" s="386">
        <v>300</v>
      </c>
      <c r="P1896" s="387"/>
      <c r="Q1896" s="387"/>
      <c r="R1896" s="387"/>
      <c r="S1896" s="387"/>
      <c r="T1896" s="387"/>
      <c r="U1896" s="387"/>
      <c r="V1896" s="387"/>
      <c r="W1896" s="387"/>
      <c r="X1896" s="387"/>
      <c r="Y1896" s="387"/>
      <c r="Z1896" s="387"/>
      <c r="AA1896" s="387"/>
      <c r="AB1896" s="387"/>
      <c r="AC1896" s="387"/>
      <c r="AD1896" s="387"/>
    </row>
    <row r="1897" spans="1:30" ht="16.2" thickBot="1" x14ac:dyDescent="0.35">
      <c r="A1897" s="351" t="s">
        <v>9718</v>
      </c>
      <c r="B1897" s="408" t="s">
        <v>9534</v>
      </c>
      <c r="C1897" s="365" t="s">
        <v>6133</v>
      </c>
      <c r="D1897" s="366" t="s">
        <v>6126</v>
      </c>
      <c r="E1897" s="394" t="s">
        <v>4139</v>
      </c>
      <c r="F1897" s="394" t="s">
        <v>7230</v>
      </c>
      <c r="G1897" s="394" t="s">
        <v>7234</v>
      </c>
      <c r="H1897" s="394" t="s">
        <v>7232</v>
      </c>
      <c r="I1897" s="466">
        <v>500</v>
      </c>
      <c r="J1897" s="471">
        <v>0.75</v>
      </c>
      <c r="K1897" s="469">
        <v>1</v>
      </c>
      <c r="L1897" s="384">
        <v>6</v>
      </c>
      <c r="M1897" s="385" t="s">
        <v>9719</v>
      </c>
      <c r="N1897" s="382" t="s">
        <v>9800</v>
      </c>
      <c r="O1897" s="386">
        <v>500</v>
      </c>
      <c r="P1897" s="387"/>
      <c r="Q1897" s="387"/>
      <c r="R1897" s="387"/>
      <c r="S1897" s="387"/>
      <c r="T1897" s="387"/>
      <c r="U1897" s="387"/>
      <c r="V1897" s="387"/>
      <c r="W1897" s="387"/>
      <c r="X1897" s="387"/>
      <c r="Y1897" s="387"/>
      <c r="Z1897" s="387"/>
      <c r="AA1897" s="387"/>
      <c r="AB1897" s="387"/>
      <c r="AC1897" s="387"/>
      <c r="AD1897" s="387"/>
    </row>
    <row r="1898" spans="1:30" ht="16.2" thickBot="1" x14ac:dyDescent="0.35">
      <c r="A1898" s="351" t="s">
        <v>5506</v>
      </c>
      <c r="B1898" s="420" t="s">
        <v>6089</v>
      </c>
      <c r="C1898" s="365" t="s">
        <v>6133</v>
      </c>
      <c r="D1898" s="345" t="s">
        <v>6128</v>
      </c>
      <c r="E1898" s="394" t="s">
        <v>4139</v>
      </c>
      <c r="F1898" s="394" t="s">
        <v>7230</v>
      </c>
      <c r="G1898" s="394" t="s">
        <v>7234</v>
      </c>
      <c r="H1898" s="394" t="s">
        <v>7232</v>
      </c>
      <c r="I1898" s="466">
        <v>700</v>
      </c>
      <c r="J1898" s="471">
        <v>0.99</v>
      </c>
      <c r="K1898" s="469">
        <v>1</v>
      </c>
      <c r="L1898" s="384">
        <v>7</v>
      </c>
      <c r="M1898" s="385" t="s">
        <v>5505</v>
      </c>
      <c r="N1898" s="382" t="s">
        <v>9798</v>
      </c>
      <c r="O1898" s="386">
        <v>700</v>
      </c>
      <c r="P1898" s="387"/>
      <c r="Q1898" s="387"/>
      <c r="R1898" s="387"/>
      <c r="S1898" s="387"/>
      <c r="T1898" s="387"/>
      <c r="U1898" s="387"/>
      <c r="V1898" s="387"/>
      <c r="W1898" s="387"/>
      <c r="X1898" s="387"/>
      <c r="Y1898" s="387"/>
      <c r="Z1898" s="387"/>
      <c r="AA1898" s="387"/>
      <c r="AB1898" s="387"/>
      <c r="AC1898" s="387"/>
      <c r="AD1898" s="387"/>
    </row>
    <row r="1899" spans="1:30" ht="16.2" thickBot="1" x14ac:dyDescent="0.35">
      <c r="A1899" s="351" t="s">
        <v>6920</v>
      </c>
      <c r="B1899" s="428" t="s">
        <v>6891</v>
      </c>
      <c r="C1899" s="365" t="s">
        <v>6133</v>
      </c>
      <c r="D1899" s="366" t="s">
        <v>6126</v>
      </c>
      <c r="E1899" s="394" t="s">
        <v>4139</v>
      </c>
      <c r="F1899" s="394" t="s">
        <v>7230</v>
      </c>
      <c r="G1899" s="394" t="s">
        <v>7234</v>
      </c>
      <c r="H1899" s="394" t="s">
        <v>7232</v>
      </c>
      <c r="I1899" s="466">
        <v>300</v>
      </c>
      <c r="J1899" s="471">
        <v>0.49</v>
      </c>
      <c r="K1899" s="469">
        <v>1</v>
      </c>
      <c r="L1899" s="384">
        <v>8</v>
      </c>
      <c r="M1899" s="385" t="s">
        <v>759</v>
      </c>
      <c r="N1899" s="382" t="s">
        <v>9783</v>
      </c>
      <c r="O1899" s="386">
        <v>300</v>
      </c>
      <c r="P1899" s="387"/>
      <c r="Q1899" s="387"/>
      <c r="R1899" s="387"/>
      <c r="S1899" s="387"/>
      <c r="T1899" s="387"/>
      <c r="U1899" s="387"/>
      <c r="V1899" s="387"/>
      <c r="W1899" s="387"/>
      <c r="X1899" s="387"/>
      <c r="Y1899" s="387"/>
      <c r="Z1899" s="387"/>
      <c r="AA1899" s="387"/>
      <c r="AB1899" s="387"/>
      <c r="AC1899" s="387"/>
      <c r="AD1899" s="387"/>
    </row>
    <row r="1900" spans="1:30" ht="16.2" thickBot="1" x14ac:dyDescent="0.35">
      <c r="A1900" s="351" t="s">
        <v>1354</v>
      </c>
      <c r="B1900" s="365" t="s">
        <v>6072</v>
      </c>
      <c r="C1900" s="365" t="s">
        <v>6133</v>
      </c>
      <c r="D1900" s="366" t="s">
        <v>6126</v>
      </c>
      <c r="E1900" s="394" t="s">
        <v>4139</v>
      </c>
      <c r="F1900" s="394" t="s">
        <v>7230</v>
      </c>
      <c r="G1900" s="394" t="s">
        <v>7233</v>
      </c>
      <c r="H1900" s="394" t="s">
        <v>7232</v>
      </c>
      <c r="I1900" s="467">
        <v>1</v>
      </c>
      <c r="J1900" s="471">
        <v>0.99</v>
      </c>
      <c r="K1900" s="469">
        <v>3</v>
      </c>
      <c r="L1900" s="384">
        <v>8</v>
      </c>
      <c r="M1900" s="385" t="s">
        <v>1355</v>
      </c>
      <c r="N1900" s="382" t="s">
        <v>9827</v>
      </c>
      <c r="O1900" s="383">
        <v>3</v>
      </c>
      <c r="P1900" s="387"/>
      <c r="Q1900" s="387"/>
      <c r="R1900" s="387"/>
      <c r="S1900" s="387"/>
      <c r="T1900" s="387"/>
      <c r="U1900" s="387"/>
      <c r="V1900" s="387"/>
      <c r="W1900" s="387"/>
      <c r="X1900" s="387"/>
      <c r="Y1900" s="387"/>
      <c r="Z1900" s="387"/>
      <c r="AA1900" s="387"/>
      <c r="AB1900" s="387"/>
      <c r="AC1900" s="387"/>
      <c r="AD1900" s="387"/>
    </row>
    <row r="1901" spans="1:30" ht="16.2" thickBot="1" x14ac:dyDescent="0.35">
      <c r="A1901" s="351" t="s">
        <v>1350</v>
      </c>
      <c r="B1901" s="365" t="s">
        <v>6072</v>
      </c>
      <c r="C1901" s="365" t="s">
        <v>6133</v>
      </c>
      <c r="D1901" s="366" t="s">
        <v>6126</v>
      </c>
      <c r="E1901" s="394" t="s">
        <v>4139</v>
      </c>
      <c r="F1901" s="394" t="s">
        <v>7230</v>
      </c>
      <c r="G1901" s="394" t="s">
        <v>7233</v>
      </c>
      <c r="H1901" s="394" t="s">
        <v>7232</v>
      </c>
      <c r="I1901" s="466">
        <v>300</v>
      </c>
      <c r="J1901" s="471">
        <v>0.49</v>
      </c>
      <c r="K1901" s="469">
        <v>3</v>
      </c>
      <c r="L1901" s="384" t="s">
        <v>1775</v>
      </c>
      <c r="M1901" s="385" t="s">
        <v>1351</v>
      </c>
      <c r="N1901" s="382" t="s">
        <v>9784</v>
      </c>
      <c r="O1901" s="386">
        <v>900</v>
      </c>
      <c r="P1901" s="387"/>
      <c r="Q1901" s="387"/>
      <c r="R1901" s="387"/>
      <c r="S1901" s="387"/>
      <c r="T1901" s="387"/>
      <c r="U1901" s="387"/>
      <c r="V1901" s="387"/>
      <c r="W1901" s="387"/>
      <c r="X1901" s="387"/>
      <c r="Y1901" s="387"/>
      <c r="Z1901" s="387"/>
      <c r="AA1901" s="387"/>
      <c r="AB1901" s="387"/>
      <c r="AC1901" s="387"/>
      <c r="AD1901" s="387"/>
    </row>
    <row r="1902" spans="1:30" ht="16.2" thickBot="1" x14ac:dyDescent="0.35">
      <c r="A1902" s="351" t="s">
        <v>9720</v>
      </c>
      <c r="B1902" s="413" t="s">
        <v>7169</v>
      </c>
      <c r="C1902" s="365" t="s">
        <v>6145</v>
      </c>
      <c r="D1902" s="345" t="s">
        <v>6128</v>
      </c>
      <c r="E1902" s="394" t="s">
        <v>4139</v>
      </c>
      <c r="F1902" s="394" t="s">
        <v>7230</v>
      </c>
      <c r="G1902" s="394" t="s">
        <v>7233</v>
      </c>
      <c r="H1902" s="394" t="s">
        <v>7232</v>
      </c>
      <c r="I1902" s="466">
        <v>700</v>
      </c>
      <c r="J1902" s="471">
        <v>0.99</v>
      </c>
      <c r="K1902" s="469">
        <v>1</v>
      </c>
      <c r="L1902" s="384">
        <v>3</v>
      </c>
      <c r="M1902" s="385" t="s">
        <v>9721</v>
      </c>
      <c r="N1902" s="382" t="s">
        <v>9798</v>
      </c>
      <c r="O1902" s="386">
        <v>700</v>
      </c>
      <c r="P1902" s="387"/>
      <c r="Q1902" s="387"/>
      <c r="R1902" s="387"/>
      <c r="S1902" s="387"/>
      <c r="T1902" s="387"/>
      <c r="U1902" s="387"/>
      <c r="V1902" s="387"/>
      <c r="W1902" s="387"/>
      <c r="X1902" s="387"/>
      <c r="Y1902" s="387"/>
      <c r="Z1902" s="387"/>
      <c r="AA1902" s="387"/>
      <c r="AB1902" s="387"/>
      <c r="AC1902" s="387"/>
      <c r="AD1902" s="387"/>
    </row>
    <row r="1903" spans="1:30" ht="16.2" thickBot="1" x14ac:dyDescent="0.35">
      <c r="A1903" s="351" t="s">
        <v>9722</v>
      </c>
      <c r="B1903" s="460" t="s">
        <v>9523</v>
      </c>
      <c r="C1903" s="365" t="s">
        <v>6145</v>
      </c>
      <c r="D1903" s="366" t="s">
        <v>6126</v>
      </c>
      <c r="E1903" s="394" t="s">
        <v>4139</v>
      </c>
      <c r="F1903" s="394" t="s">
        <v>7230</v>
      </c>
      <c r="G1903" s="394" t="s">
        <v>7233</v>
      </c>
      <c r="H1903" s="394" t="s">
        <v>7232</v>
      </c>
      <c r="I1903" s="466">
        <v>300</v>
      </c>
      <c r="J1903" s="471">
        <v>0.49</v>
      </c>
      <c r="K1903" s="469">
        <v>1</v>
      </c>
      <c r="L1903" s="384">
        <v>3</v>
      </c>
      <c r="M1903" s="385" t="s">
        <v>9723</v>
      </c>
      <c r="N1903" s="382" t="s">
        <v>9783</v>
      </c>
      <c r="O1903" s="386">
        <v>300</v>
      </c>
      <c r="P1903" s="387"/>
      <c r="Q1903" s="387"/>
      <c r="R1903" s="387"/>
      <c r="S1903" s="387"/>
      <c r="T1903" s="387"/>
      <c r="U1903" s="387"/>
      <c r="V1903" s="387"/>
      <c r="W1903" s="387"/>
      <c r="X1903" s="387"/>
      <c r="Y1903" s="387"/>
      <c r="Z1903" s="387"/>
      <c r="AA1903" s="387"/>
      <c r="AB1903" s="387"/>
      <c r="AC1903" s="387"/>
      <c r="AD1903" s="387"/>
    </row>
    <row r="1904" spans="1:30" ht="16.2" thickBot="1" x14ac:dyDescent="0.35">
      <c r="A1904" s="351" t="s">
        <v>690</v>
      </c>
      <c r="B1904" s="396" t="s">
        <v>6058</v>
      </c>
      <c r="C1904" s="365" t="s">
        <v>6145</v>
      </c>
      <c r="D1904" s="366" t="s">
        <v>6126</v>
      </c>
      <c r="E1904" s="394" t="s">
        <v>4139</v>
      </c>
      <c r="F1904" s="394" t="s">
        <v>7230</v>
      </c>
      <c r="G1904" s="394" t="s">
        <v>7234</v>
      </c>
      <c r="H1904" s="394" t="s">
        <v>7232</v>
      </c>
      <c r="I1904" s="466">
        <v>300</v>
      </c>
      <c r="J1904" s="471">
        <v>0.49</v>
      </c>
      <c r="K1904" s="469">
        <v>5</v>
      </c>
      <c r="L1904" s="384">
        <v>4</v>
      </c>
      <c r="M1904" s="385" t="s">
        <v>688</v>
      </c>
      <c r="N1904" s="382" t="s">
        <v>9823</v>
      </c>
      <c r="O1904" s="383">
        <v>1.5</v>
      </c>
      <c r="P1904" s="387"/>
      <c r="Q1904" s="387"/>
      <c r="R1904" s="387"/>
      <c r="S1904" s="387"/>
      <c r="T1904" s="387"/>
      <c r="U1904" s="387"/>
      <c r="V1904" s="387"/>
      <c r="W1904" s="387"/>
      <c r="X1904" s="387"/>
      <c r="Y1904" s="387"/>
      <c r="Z1904" s="387"/>
      <c r="AA1904" s="387"/>
      <c r="AB1904" s="387"/>
      <c r="AC1904" s="387"/>
      <c r="AD1904" s="387"/>
    </row>
    <row r="1905" spans="1:30" ht="16.2" thickBot="1" x14ac:dyDescent="0.35">
      <c r="A1905" s="351" t="s">
        <v>4339</v>
      </c>
      <c r="B1905" s="400" t="s">
        <v>6093</v>
      </c>
      <c r="C1905" s="365" t="s">
        <v>6145</v>
      </c>
      <c r="D1905" s="366" t="s">
        <v>6126</v>
      </c>
      <c r="E1905" s="394" t="s">
        <v>4139</v>
      </c>
      <c r="F1905" s="394" t="s">
        <v>7230</v>
      </c>
      <c r="G1905" s="394" t="s">
        <v>7233</v>
      </c>
      <c r="H1905" s="394" t="s">
        <v>7232</v>
      </c>
      <c r="I1905" s="466">
        <v>300</v>
      </c>
      <c r="J1905" s="471">
        <v>0.49</v>
      </c>
      <c r="K1905" s="469">
        <v>1</v>
      </c>
      <c r="L1905" s="384">
        <v>4</v>
      </c>
      <c r="M1905" s="385" t="s">
        <v>4338</v>
      </c>
      <c r="N1905" s="382" t="s">
        <v>9783</v>
      </c>
      <c r="O1905" s="386">
        <v>300</v>
      </c>
      <c r="P1905" s="387"/>
      <c r="Q1905" s="387"/>
      <c r="R1905" s="387"/>
      <c r="S1905" s="387"/>
      <c r="T1905" s="387"/>
      <c r="U1905" s="387"/>
      <c r="V1905" s="387"/>
      <c r="W1905" s="387"/>
      <c r="X1905" s="387"/>
      <c r="Y1905" s="387"/>
      <c r="Z1905" s="387"/>
      <c r="AA1905" s="387"/>
      <c r="AB1905" s="387"/>
      <c r="AC1905" s="387"/>
      <c r="AD1905" s="387"/>
    </row>
    <row r="1906" spans="1:30" ht="16.2" thickBot="1" x14ac:dyDescent="0.35">
      <c r="A1906" s="351" t="s">
        <v>4755</v>
      </c>
      <c r="B1906" s="415" t="s">
        <v>6886</v>
      </c>
      <c r="C1906" s="365" t="s">
        <v>6145</v>
      </c>
      <c r="D1906" s="366" t="s">
        <v>6126</v>
      </c>
      <c r="E1906" s="394" t="s">
        <v>4139</v>
      </c>
      <c r="F1906" s="394" t="s">
        <v>7230</v>
      </c>
      <c r="G1906" s="394" t="s">
        <v>7233</v>
      </c>
      <c r="H1906" s="394" t="s">
        <v>7232</v>
      </c>
      <c r="I1906" s="466">
        <v>300</v>
      </c>
      <c r="J1906" s="471">
        <v>0.49</v>
      </c>
      <c r="K1906" s="469">
        <v>1</v>
      </c>
      <c r="L1906" s="384">
        <v>4</v>
      </c>
      <c r="M1906" s="385" t="s">
        <v>4754</v>
      </c>
      <c r="N1906" s="382" t="s">
        <v>9783</v>
      </c>
      <c r="O1906" s="386">
        <v>300</v>
      </c>
      <c r="P1906" s="387"/>
      <c r="Q1906" s="387"/>
      <c r="R1906" s="387"/>
      <c r="S1906" s="387"/>
      <c r="T1906" s="387"/>
      <c r="U1906" s="387"/>
      <c r="V1906" s="387"/>
      <c r="W1906" s="387"/>
      <c r="X1906" s="387"/>
      <c r="Y1906" s="387"/>
      <c r="Z1906" s="387"/>
      <c r="AA1906" s="387"/>
      <c r="AB1906" s="387"/>
      <c r="AC1906" s="387"/>
      <c r="AD1906" s="387"/>
    </row>
    <row r="1907" spans="1:30" ht="16.2" thickBot="1" x14ac:dyDescent="0.35">
      <c r="A1907" s="351" t="s">
        <v>5508</v>
      </c>
      <c r="B1907" s="417" t="s">
        <v>6059</v>
      </c>
      <c r="C1907" s="365" t="s">
        <v>6875</v>
      </c>
      <c r="D1907" s="366" t="s">
        <v>6126</v>
      </c>
      <c r="E1907" s="394" t="s">
        <v>4139</v>
      </c>
      <c r="F1907" s="394" t="s">
        <v>7230</v>
      </c>
      <c r="G1907" s="394" t="s">
        <v>7233</v>
      </c>
      <c r="H1907" s="394" t="s">
        <v>7232</v>
      </c>
      <c r="I1907" s="466">
        <v>300</v>
      </c>
      <c r="J1907" s="471">
        <v>0.49</v>
      </c>
      <c r="K1907" s="469">
        <v>1</v>
      </c>
      <c r="L1907" s="384">
        <v>1</v>
      </c>
      <c r="M1907" s="385" t="s">
        <v>5507</v>
      </c>
      <c r="N1907" s="382" t="s">
        <v>9783</v>
      </c>
      <c r="O1907" s="386">
        <v>300</v>
      </c>
      <c r="P1907" s="387"/>
      <c r="Q1907" s="387"/>
      <c r="R1907" s="387"/>
      <c r="S1907" s="387"/>
      <c r="T1907" s="387"/>
      <c r="U1907" s="387"/>
      <c r="V1907" s="387"/>
      <c r="W1907" s="387"/>
      <c r="X1907" s="387"/>
      <c r="Y1907" s="387"/>
      <c r="Z1907" s="387"/>
      <c r="AA1907" s="387"/>
      <c r="AB1907" s="387"/>
      <c r="AC1907" s="387"/>
      <c r="AD1907" s="387"/>
    </row>
    <row r="1908" spans="1:30" ht="16.2" thickBot="1" x14ac:dyDescent="0.35">
      <c r="A1908" s="351" t="s">
        <v>2168</v>
      </c>
      <c r="B1908" s="422" t="s">
        <v>1106</v>
      </c>
      <c r="C1908" s="365" t="s">
        <v>6875</v>
      </c>
      <c r="D1908" s="366" t="s">
        <v>6126</v>
      </c>
      <c r="E1908" s="394" t="s">
        <v>4139</v>
      </c>
      <c r="F1908" s="394" t="s">
        <v>7230</v>
      </c>
      <c r="G1908" s="394" t="s">
        <v>7233</v>
      </c>
      <c r="H1908" s="394" t="s">
        <v>7232</v>
      </c>
      <c r="I1908" s="466">
        <v>300</v>
      </c>
      <c r="J1908" s="471">
        <v>0.49</v>
      </c>
      <c r="K1908" s="469">
        <v>1</v>
      </c>
      <c r="L1908" s="384">
        <v>2</v>
      </c>
      <c r="M1908" s="385" t="s">
        <v>2169</v>
      </c>
      <c r="N1908" s="382" t="s">
        <v>9783</v>
      </c>
      <c r="O1908" s="386">
        <v>300</v>
      </c>
      <c r="P1908" s="387"/>
      <c r="Q1908" s="387"/>
      <c r="R1908" s="387"/>
      <c r="S1908" s="387"/>
      <c r="T1908" s="387"/>
      <c r="U1908" s="387"/>
      <c r="V1908" s="387"/>
      <c r="W1908" s="387"/>
      <c r="X1908" s="387"/>
      <c r="Y1908" s="387"/>
      <c r="Z1908" s="387"/>
      <c r="AA1908" s="387"/>
      <c r="AB1908" s="387"/>
      <c r="AC1908" s="387"/>
      <c r="AD1908" s="387"/>
    </row>
    <row r="1909" spans="1:30" ht="16.2" thickBot="1" x14ac:dyDescent="0.35">
      <c r="A1909" s="351" t="s">
        <v>2168</v>
      </c>
      <c r="B1909" s="422" t="s">
        <v>1106</v>
      </c>
      <c r="C1909" s="365" t="s">
        <v>6875</v>
      </c>
      <c r="D1909" s="366" t="s">
        <v>6126</v>
      </c>
      <c r="E1909" s="394" t="s">
        <v>4139</v>
      </c>
      <c r="F1909" s="394" t="s">
        <v>7230</v>
      </c>
      <c r="G1909" s="394" t="s">
        <v>7234</v>
      </c>
      <c r="H1909" s="394" t="s">
        <v>7232</v>
      </c>
      <c r="I1909" s="466">
        <v>300</v>
      </c>
      <c r="J1909" s="471">
        <v>0.49</v>
      </c>
      <c r="K1909" s="469">
        <v>1</v>
      </c>
      <c r="L1909" s="384">
        <v>2</v>
      </c>
      <c r="M1909" s="385" t="s">
        <v>2169</v>
      </c>
      <c r="N1909" s="382" t="s">
        <v>9783</v>
      </c>
      <c r="O1909" s="386">
        <v>300</v>
      </c>
      <c r="P1909" s="387"/>
      <c r="Q1909" s="387"/>
      <c r="R1909" s="387"/>
      <c r="S1909" s="387"/>
      <c r="T1909" s="387"/>
      <c r="U1909" s="387"/>
      <c r="V1909" s="387"/>
      <c r="W1909" s="387"/>
      <c r="X1909" s="387"/>
      <c r="Y1909" s="387"/>
      <c r="Z1909" s="387"/>
      <c r="AA1909" s="387"/>
      <c r="AB1909" s="387"/>
      <c r="AC1909" s="387"/>
      <c r="AD1909" s="387"/>
    </row>
    <row r="1910" spans="1:30" ht="16.2" thickBot="1" x14ac:dyDescent="0.35">
      <c r="A1910" s="351" t="s">
        <v>1251</v>
      </c>
      <c r="B1910" s="428" t="s">
        <v>6891</v>
      </c>
      <c r="C1910" s="365" t="s">
        <v>6875</v>
      </c>
      <c r="D1910" s="366" t="s">
        <v>6126</v>
      </c>
      <c r="E1910" s="394" t="s">
        <v>4139</v>
      </c>
      <c r="F1910" s="394" t="s">
        <v>7230</v>
      </c>
      <c r="G1910" s="394" t="s">
        <v>7233</v>
      </c>
      <c r="H1910" s="394" t="s">
        <v>7232</v>
      </c>
      <c r="I1910" s="466">
        <v>300</v>
      </c>
      <c r="J1910" s="471">
        <v>0.49</v>
      </c>
      <c r="K1910" s="469">
        <v>3</v>
      </c>
      <c r="L1910" s="384">
        <v>2</v>
      </c>
      <c r="M1910" s="385" t="s">
        <v>1250</v>
      </c>
      <c r="N1910" s="382" t="s">
        <v>9784</v>
      </c>
      <c r="O1910" s="386">
        <v>900</v>
      </c>
      <c r="P1910" s="387"/>
      <c r="Q1910" s="387"/>
      <c r="R1910" s="387"/>
      <c r="S1910" s="387"/>
      <c r="T1910" s="387"/>
      <c r="U1910" s="387"/>
      <c r="V1910" s="387"/>
      <c r="W1910" s="387"/>
      <c r="X1910" s="387"/>
      <c r="Y1910" s="387"/>
      <c r="Z1910" s="387"/>
      <c r="AA1910" s="387"/>
      <c r="AB1910" s="387"/>
      <c r="AC1910" s="387"/>
      <c r="AD1910" s="387"/>
    </row>
    <row r="1911" spans="1:30" ht="16.2" thickBot="1" x14ac:dyDescent="0.35">
      <c r="A1911" s="351" t="s">
        <v>5509</v>
      </c>
      <c r="B1911" s="400" t="s">
        <v>6093</v>
      </c>
      <c r="C1911" s="365" t="s">
        <v>6875</v>
      </c>
      <c r="D1911" s="366" t="s">
        <v>6126</v>
      </c>
      <c r="E1911" s="394" t="s">
        <v>4139</v>
      </c>
      <c r="F1911" s="394" t="s">
        <v>7230</v>
      </c>
      <c r="G1911" s="394" t="s">
        <v>7233</v>
      </c>
      <c r="H1911" s="394" t="s">
        <v>7232</v>
      </c>
      <c r="I1911" s="467">
        <v>1.4</v>
      </c>
      <c r="J1911" s="471">
        <v>1.99</v>
      </c>
      <c r="K1911" s="469">
        <v>1</v>
      </c>
      <c r="L1911" s="384">
        <v>2</v>
      </c>
      <c r="M1911" s="385" t="s">
        <v>5510</v>
      </c>
      <c r="N1911" s="382" t="s">
        <v>9789</v>
      </c>
      <c r="O1911" s="383">
        <v>1.4</v>
      </c>
      <c r="P1911" s="387"/>
      <c r="Q1911" s="387"/>
      <c r="R1911" s="387"/>
      <c r="S1911" s="387"/>
      <c r="T1911" s="387"/>
      <c r="U1911" s="387"/>
      <c r="V1911" s="387"/>
      <c r="W1911" s="387"/>
      <c r="X1911" s="387"/>
      <c r="Y1911" s="387"/>
      <c r="Z1911" s="387"/>
      <c r="AA1911" s="387"/>
      <c r="AB1911" s="387"/>
      <c r="AC1911" s="387"/>
      <c r="AD1911" s="387"/>
    </row>
    <row r="1912" spans="1:30" ht="16.2" thickBot="1" x14ac:dyDescent="0.35">
      <c r="A1912" s="351" t="s">
        <v>2170</v>
      </c>
      <c r="B1912" s="420" t="s">
        <v>6089</v>
      </c>
      <c r="C1912" s="365" t="s">
        <v>6875</v>
      </c>
      <c r="D1912" s="366" t="s">
        <v>6126</v>
      </c>
      <c r="E1912" s="394" t="s">
        <v>4139</v>
      </c>
      <c r="F1912" s="394" t="s">
        <v>7230</v>
      </c>
      <c r="G1912" s="394" t="s">
        <v>7233</v>
      </c>
      <c r="H1912" s="394" t="s">
        <v>7232</v>
      </c>
      <c r="I1912" s="466">
        <v>300</v>
      </c>
      <c r="J1912" s="471">
        <v>0.49</v>
      </c>
      <c r="K1912" s="469">
        <v>1</v>
      </c>
      <c r="L1912" s="384">
        <v>2</v>
      </c>
      <c r="M1912" s="385" t="s">
        <v>2171</v>
      </c>
      <c r="N1912" s="382" t="s">
        <v>9783</v>
      </c>
      <c r="O1912" s="386">
        <v>300</v>
      </c>
      <c r="P1912" s="387"/>
      <c r="Q1912" s="387"/>
      <c r="R1912" s="387"/>
      <c r="S1912" s="387"/>
      <c r="T1912" s="387"/>
      <c r="U1912" s="387"/>
      <c r="V1912" s="387"/>
      <c r="W1912" s="387"/>
      <c r="X1912" s="387"/>
      <c r="Y1912" s="387"/>
      <c r="Z1912" s="387"/>
      <c r="AA1912" s="387"/>
      <c r="AB1912" s="387"/>
      <c r="AC1912" s="387"/>
      <c r="AD1912" s="387"/>
    </row>
    <row r="1913" spans="1:30" ht="16.2" thickBot="1" x14ac:dyDescent="0.35">
      <c r="A1913" s="351" t="s">
        <v>2170</v>
      </c>
      <c r="B1913" s="420" t="s">
        <v>6089</v>
      </c>
      <c r="C1913" s="365" t="s">
        <v>6875</v>
      </c>
      <c r="D1913" s="366" t="s">
        <v>6126</v>
      </c>
      <c r="E1913" s="394" t="s">
        <v>4139</v>
      </c>
      <c r="F1913" s="394" t="s">
        <v>7230</v>
      </c>
      <c r="G1913" s="394" t="s">
        <v>7234</v>
      </c>
      <c r="H1913" s="394" t="s">
        <v>7232</v>
      </c>
      <c r="I1913" s="466">
        <v>300</v>
      </c>
      <c r="J1913" s="471">
        <v>0.49</v>
      </c>
      <c r="K1913" s="469">
        <v>1</v>
      </c>
      <c r="L1913" s="384">
        <v>2</v>
      </c>
      <c r="M1913" s="385" t="s">
        <v>2171</v>
      </c>
      <c r="N1913" s="382" t="s">
        <v>9783</v>
      </c>
      <c r="O1913" s="386">
        <v>300</v>
      </c>
      <c r="P1913" s="387"/>
      <c r="Q1913" s="387"/>
      <c r="R1913" s="387"/>
      <c r="S1913" s="387"/>
      <c r="T1913" s="387"/>
      <c r="U1913" s="387"/>
      <c r="V1913" s="387"/>
      <c r="W1913" s="387"/>
      <c r="X1913" s="387"/>
      <c r="Y1913" s="387"/>
      <c r="Z1913" s="387"/>
      <c r="AA1913" s="387"/>
      <c r="AB1913" s="387"/>
      <c r="AC1913" s="387"/>
      <c r="AD1913" s="387"/>
    </row>
    <row r="1914" spans="1:30" ht="16.2" thickBot="1" x14ac:dyDescent="0.35">
      <c r="A1914" s="351" t="s">
        <v>6921</v>
      </c>
      <c r="B1914" s="425" t="s">
        <v>6970</v>
      </c>
      <c r="C1914" s="365" t="s">
        <v>6875</v>
      </c>
      <c r="D1914" s="366" t="s">
        <v>6126</v>
      </c>
      <c r="E1914" s="394" t="s">
        <v>4139</v>
      </c>
      <c r="F1914" s="394" t="s">
        <v>7230</v>
      </c>
      <c r="G1914" s="394" t="s">
        <v>7233</v>
      </c>
      <c r="H1914" s="394" t="s">
        <v>7232</v>
      </c>
      <c r="I1914" s="466">
        <v>300</v>
      </c>
      <c r="J1914" s="471">
        <v>0.49</v>
      </c>
      <c r="K1914" s="469">
        <v>1</v>
      </c>
      <c r="L1914" s="384">
        <v>2</v>
      </c>
      <c r="M1914" s="385" t="s">
        <v>7026</v>
      </c>
      <c r="N1914" s="382" t="s">
        <v>9783</v>
      </c>
      <c r="O1914" s="386">
        <v>300</v>
      </c>
      <c r="P1914" s="387"/>
      <c r="Q1914" s="387"/>
      <c r="R1914" s="387"/>
      <c r="S1914" s="387"/>
      <c r="T1914" s="387"/>
      <c r="U1914" s="387"/>
      <c r="V1914" s="387"/>
      <c r="W1914" s="387"/>
      <c r="X1914" s="387"/>
      <c r="Y1914" s="387"/>
      <c r="Z1914" s="387"/>
      <c r="AA1914" s="387"/>
      <c r="AB1914" s="387"/>
      <c r="AC1914" s="387"/>
      <c r="AD1914" s="387"/>
    </row>
    <row r="1915" spans="1:30" ht="16.2" thickBot="1" x14ac:dyDescent="0.35">
      <c r="A1915" s="351" t="s">
        <v>9724</v>
      </c>
      <c r="B1915" s="393" t="s">
        <v>6100</v>
      </c>
      <c r="C1915" s="365" t="s">
        <v>6875</v>
      </c>
      <c r="D1915" s="366" t="s">
        <v>6126</v>
      </c>
      <c r="E1915" s="394" t="s">
        <v>4139</v>
      </c>
      <c r="F1915" s="394" t="s">
        <v>7230</v>
      </c>
      <c r="G1915" s="394" t="s">
        <v>7234</v>
      </c>
      <c r="H1915" s="394" t="s">
        <v>7232</v>
      </c>
      <c r="I1915" s="466">
        <v>300</v>
      </c>
      <c r="J1915" s="471">
        <v>0.49</v>
      </c>
      <c r="K1915" s="469">
        <v>2</v>
      </c>
      <c r="L1915" s="384">
        <v>3</v>
      </c>
      <c r="M1915" s="385" t="s">
        <v>9725</v>
      </c>
      <c r="N1915" s="382" t="s">
        <v>9790</v>
      </c>
      <c r="O1915" s="386">
        <v>600</v>
      </c>
      <c r="P1915" s="387"/>
      <c r="Q1915" s="387"/>
      <c r="R1915" s="387"/>
      <c r="S1915" s="387"/>
      <c r="T1915" s="387"/>
      <c r="U1915" s="387"/>
      <c r="V1915" s="387"/>
      <c r="W1915" s="387"/>
      <c r="X1915" s="387"/>
      <c r="Y1915" s="387"/>
      <c r="Z1915" s="387"/>
      <c r="AA1915" s="387"/>
      <c r="AB1915" s="387"/>
      <c r="AC1915" s="387"/>
      <c r="AD1915" s="387"/>
    </row>
    <row r="1916" spans="1:30" ht="16.2" thickBot="1" x14ac:dyDescent="0.35">
      <c r="A1916" s="351" t="s">
        <v>1562</v>
      </c>
      <c r="B1916" s="428" t="s">
        <v>6891</v>
      </c>
      <c r="C1916" s="365" t="s">
        <v>6875</v>
      </c>
      <c r="D1916" s="366" t="s">
        <v>6126</v>
      </c>
      <c r="E1916" s="394" t="s">
        <v>4139</v>
      </c>
      <c r="F1916" s="394" t="s">
        <v>7230</v>
      </c>
      <c r="G1916" s="394" t="s">
        <v>7233</v>
      </c>
      <c r="H1916" s="394" t="s">
        <v>7232</v>
      </c>
      <c r="I1916" s="466">
        <v>300</v>
      </c>
      <c r="J1916" s="471">
        <v>0.49</v>
      </c>
      <c r="K1916" s="469">
        <v>7</v>
      </c>
      <c r="L1916" s="384">
        <v>3</v>
      </c>
      <c r="M1916" s="385" t="s">
        <v>1563</v>
      </c>
      <c r="N1916" s="382" t="s">
        <v>9807</v>
      </c>
      <c r="O1916" s="383">
        <v>2.1</v>
      </c>
      <c r="P1916" s="387"/>
      <c r="Q1916" s="387"/>
      <c r="R1916" s="387"/>
      <c r="S1916" s="387"/>
      <c r="T1916" s="387"/>
      <c r="U1916" s="387"/>
      <c r="V1916" s="387"/>
      <c r="W1916" s="387"/>
      <c r="X1916" s="387"/>
      <c r="Y1916" s="387"/>
      <c r="Z1916" s="387"/>
      <c r="AA1916" s="387"/>
      <c r="AB1916" s="387"/>
      <c r="AC1916" s="387"/>
      <c r="AD1916" s="387"/>
    </row>
    <row r="1917" spans="1:30" ht="16.2" thickBot="1" x14ac:dyDescent="0.35">
      <c r="A1917" s="351" t="s">
        <v>2994</v>
      </c>
      <c r="B1917" s="428" t="s">
        <v>6891</v>
      </c>
      <c r="C1917" s="365" t="s">
        <v>6875</v>
      </c>
      <c r="D1917" s="366" t="s">
        <v>6126</v>
      </c>
      <c r="E1917" s="394" t="s">
        <v>4139</v>
      </c>
      <c r="F1917" s="394" t="s">
        <v>7230</v>
      </c>
      <c r="G1917" s="394" t="s">
        <v>7233</v>
      </c>
      <c r="H1917" s="394" t="s">
        <v>7232</v>
      </c>
      <c r="I1917" s="466">
        <v>300</v>
      </c>
      <c r="J1917" s="471">
        <v>0.49</v>
      </c>
      <c r="K1917" s="469">
        <v>1</v>
      </c>
      <c r="L1917" s="384">
        <v>3</v>
      </c>
      <c r="M1917" s="385" t="s">
        <v>2995</v>
      </c>
      <c r="N1917" s="382" t="s">
        <v>9783</v>
      </c>
      <c r="O1917" s="386">
        <v>300</v>
      </c>
      <c r="P1917" s="387"/>
      <c r="Q1917" s="387"/>
      <c r="R1917" s="387"/>
      <c r="S1917" s="387"/>
      <c r="T1917" s="387"/>
      <c r="U1917" s="387"/>
      <c r="V1917" s="387"/>
      <c r="W1917" s="387"/>
      <c r="X1917" s="387"/>
      <c r="Y1917" s="387"/>
      <c r="Z1917" s="387"/>
      <c r="AA1917" s="387"/>
      <c r="AB1917" s="387"/>
      <c r="AC1917" s="387"/>
      <c r="AD1917" s="387"/>
    </row>
    <row r="1918" spans="1:30" ht="16.2" thickBot="1" x14ac:dyDescent="0.35">
      <c r="A1918" s="351" t="s">
        <v>1252</v>
      </c>
      <c r="B1918" s="365" t="s">
        <v>6072</v>
      </c>
      <c r="C1918" s="365" t="s">
        <v>6875</v>
      </c>
      <c r="D1918" s="366" t="s">
        <v>6126</v>
      </c>
      <c r="E1918" s="394" t="s">
        <v>4139</v>
      </c>
      <c r="F1918" s="394" t="s">
        <v>7230</v>
      </c>
      <c r="G1918" s="394" t="s">
        <v>7233</v>
      </c>
      <c r="H1918" s="394" t="s">
        <v>7232</v>
      </c>
      <c r="I1918" s="466">
        <v>500</v>
      </c>
      <c r="J1918" s="471">
        <v>0.75</v>
      </c>
      <c r="K1918" s="469">
        <v>4</v>
      </c>
      <c r="L1918" s="384">
        <v>3</v>
      </c>
      <c r="M1918" s="385" t="s">
        <v>1253</v>
      </c>
      <c r="N1918" s="382" t="s">
        <v>9868</v>
      </c>
      <c r="O1918" s="383">
        <v>2</v>
      </c>
      <c r="P1918" s="387"/>
      <c r="Q1918" s="387"/>
      <c r="R1918" s="387"/>
      <c r="S1918" s="387"/>
      <c r="T1918" s="387"/>
      <c r="U1918" s="387"/>
      <c r="V1918" s="387"/>
      <c r="W1918" s="387"/>
      <c r="X1918" s="387"/>
      <c r="Y1918" s="387"/>
      <c r="Z1918" s="387"/>
      <c r="AA1918" s="387"/>
      <c r="AB1918" s="387"/>
      <c r="AC1918" s="387"/>
      <c r="AD1918" s="387"/>
    </row>
    <row r="1919" spans="1:30" ht="16.2" thickBot="1" x14ac:dyDescent="0.35">
      <c r="A1919" s="351" t="s">
        <v>2873</v>
      </c>
      <c r="B1919" s="430" t="s">
        <v>6071</v>
      </c>
      <c r="C1919" s="365" t="s">
        <v>6875</v>
      </c>
      <c r="D1919" s="366" t="s">
        <v>6126</v>
      </c>
      <c r="E1919" s="394" t="s">
        <v>4139</v>
      </c>
      <c r="F1919" s="394" t="s">
        <v>7230</v>
      </c>
      <c r="G1919" s="394" t="s">
        <v>7233</v>
      </c>
      <c r="H1919" s="394" t="s">
        <v>7232</v>
      </c>
      <c r="I1919" s="466">
        <v>300</v>
      </c>
      <c r="J1919" s="471">
        <v>0.49</v>
      </c>
      <c r="K1919" s="469">
        <v>1</v>
      </c>
      <c r="L1919" s="384">
        <v>3</v>
      </c>
      <c r="M1919" s="385" t="s">
        <v>2872</v>
      </c>
      <c r="N1919" s="382" t="s">
        <v>9783</v>
      </c>
      <c r="O1919" s="386">
        <v>300</v>
      </c>
      <c r="P1919" s="387"/>
      <c r="Q1919" s="387"/>
      <c r="R1919" s="387"/>
      <c r="S1919" s="387"/>
      <c r="T1919" s="387"/>
      <c r="U1919" s="387"/>
      <c r="V1919" s="387"/>
      <c r="W1919" s="387"/>
      <c r="X1919" s="387"/>
      <c r="Y1919" s="387"/>
      <c r="Z1919" s="387"/>
      <c r="AA1919" s="387"/>
      <c r="AB1919" s="387"/>
      <c r="AC1919" s="387"/>
      <c r="AD1919" s="387"/>
    </row>
    <row r="1920" spans="1:30" ht="16.2" thickBot="1" x14ac:dyDescent="0.35">
      <c r="A1920" s="351" t="s">
        <v>661</v>
      </c>
      <c r="B1920" s="396" t="s">
        <v>6058</v>
      </c>
      <c r="C1920" s="365" t="s">
        <v>6875</v>
      </c>
      <c r="D1920" s="366" t="s">
        <v>6126</v>
      </c>
      <c r="E1920" s="394" t="s">
        <v>4139</v>
      </c>
      <c r="F1920" s="394" t="s">
        <v>7230</v>
      </c>
      <c r="G1920" s="394" t="s">
        <v>7233</v>
      </c>
      <c r="H1920" s="394" t="s">
        <v>7232</v>
      </c>
      <c r="I1920" s="466">
        <v>300</v>
      </c>
      <c r="J1920" s="471">
        <v>0.49</v>
      </c>
      <c r="K1920" s="469">
        <v>1</v>
      </c>
      <c r="L1920" s="384">
        <v>3</v>
      </c>
      <c r="M1920" s="385" t="s">
        <v>662</v>
      </c>
      <c r="N1920" s="382" t="s">
        <v>9783</v>
      </c>
      <c r="O1920" s="386">
        <v>300</v>
      </c>
      <c r="P1920" s="387"/>
      <c r="Q1920" s="387"/>
      <c r="R1920" s="387"/>
      <c r="S1920" s="387"/>
      <c r="T1920" s="387"/>
      <c r="U1920" s="387"/>
      <c r="V1920" s="387"/>
      <c r="W1920" s="387"/>
      <c r="X1920" s="387"/>
      <c r="Y1920" s="387"/>
      <c r="Z1920" s="387"/>
      <c r="AA1920" s="387"/>
      <c r="AB1920" s="387"/>
      <c r="AC1920" s="387"/>
      <c r="AD1920" s="387"/>
    </row>
    <row r="1921" spans="1:30" ht="16.2" thickBot="1" x14ac:dyDescent="0.35">
      <c r="A1921" s="351" t="s">
        <v>664</v>
      </c>
      <c r="B1921" s="408" t="s">
        <v>1134</v>
      </c>
      <c r="C1921" s="365" t="s">
        <v>6875</v>
      </c>
      <c r="D1921" s="366" t="s">
        <v>6126</v>
      </c>
      <c r="E1921" s="394" t="s">
        <v>4139</v>
      </c>
      <c r="F1921" s="394" t="s">
        <v>7230</v>
      </c>
      <c r="G1921" s="394" t="s">
        <v>7233</v>
      </c>
      <c r="H1921" s="394" t="s">
        <v>7232</v>
      </c>
      <c r="I1921" s="466">
        <v>300</v>
      </c>
      <c r="J1921" s="471">
        <v>0.49</v>
      </c>
      <c r="K1921" s="469">
        <v>2</v>
      </c>
      <c r="L1921" s="384">
        <v>3</v>
      </c>
      <c r="M1921" s="385" t="s">
        <v>663</v>
      </c>
      <c r="N1921" s="382" t="s">
        <v>9790</v>
      </c>
      <c r="O1921" s="386">
        <v>600</v>
      </c>
      <c r="P1921" s="387"/>
      <c r="Q1921" s="387"/>
      <c r="R1921" s="387"/>
      <c r="S1921" s="387"/>
      <c r="T1921" s="387"/>
      <c r="U1921" s="387"/>
      <c r="V1921" s="387"/>
      <c r="W1921" s="387"/>
      <c r="X1921" s="387"/>
      <c r="Y1921" s="387"/>
      <c r="Z1921" s="387"/>
      <c r="AA1921" s="387"/>
      <c r="AB1921" s="387"/>
      <c r="AC1921" s="387"/>
      <c r="AD1921" s="387"/>
    </row>
    <row r="1922" spans="1:30" ht="16.2" thickBot="1" x14ac:dyDescent="0.35">
      <c r="A1922" s="351" t="s">
        <v>664</v>
      </c>
      <c r="B1922" s="408" t="s">
        <v>1134</v>
      </c>
      <c r="C1922" s="365" t="s">
        <v>6875</v>
      </c>
      <c r="D1922" s="366" t="s">
        <v>6126</v>
      </c>
      <c r="E1922" s="394" t="s">
        <v>4139</v>
      </c>
      <c r="F1922" s="394" t="s">
        <v>7230</v>
      </c>
      <c r="G1922" s="394" t="s">
        <v>7234</v>
      </c>
      <c r="H1922" s="394" t="s">
        <v>7232</v>
      </c>
      <c r="I1922" s="466">
        <v>300</v>
      </c>
      <c r="J1922" s="471">
        <v>0.49</v>
      </c>
      <c r="K1922" s="469">
        <v>1</v>
      </c>
      <c r="L1922" s="384">
        <v>3</v>
      </c>
      <c r="M1922" s="385" t="s">
        <v>663</v>
      </c>
      <c r="N1922" s="382" t="s">
        <v>9783</v>
      </c>
      <c r="O1922" s="386">
        <v>300</v>
      </c>
      <c r="P1922" s="387"/>
      <c r="Q1922" s="387"/>
      <c r="R1922" s="387"/>
      <c r="S1922" s="387"/>
      <c r="T1922" s="387"/>
      <c r="U1922" s="387"/>
      <c r="V1922" s="387"/>
      <c r="W1922" s="387"/>
      <c r="X1922" s="387"/>
      <c r="Y1922" s="387"/>
      <c r="Z1922" s="387"/>
      <c r="AA1922" s="387"/>
      <c r="AB1922" s="387"/>
      <c r="AC1922" s="387"/>
      <c r="AD1922" s="387"/>
    </row>
    <row r="1923" spans="1:30" ht="16.2" thickBot="1" x14ac:dyDescent="0.35">
      <c r="A1923" s="351" t="s">
        <v>3638</v>
      </c>
      <c r="B1923" s="420" t="s">
        <v>6089</v>
      </c>
      <c r="C1923" s="365" t="s">
        <v>6875</v>
      </c>
      <c r="D1923" s="345" t="s">
        <v>6128</v>
      </c>
      <c r="E1923" s="394" t="s">
        <v>4139</v>
      </c>
      <c r="F1923" s="394" t="s">
        <v>7230</v>
      </c>
      <c r="G1923" s="394" t="s">
        <v>7239</v>
      </c>
      <c r="H1923" s="394" t="s">
        <v>7232</v>
      </c>
      <c r="I1923" s="467">
        <v>1.4</v>
      </c>
      <c r="J1923" s="471">
        <v>1.99</v>
      </c>
      <c r="K1923" s="469">
        <v>1</v>
      </c>
      <c r="L1923" s="384">
        <v>3</v>
      </c>
      <c r="M1923" s="385" t="s">
        <v>3637</v>
      </c>
      <c r="N1923" s="382" t="s">
        <v>9789</v>
      </c>
      <c r="O1923" s="383">
        <v>1.4</v>
      </c>
      <c r="P1923" s="387"/>
      <c r="Q1923" s="387"/>
      <c r="R1923" s="387"/>
      <c r="S1923" s="387"/>
      <c r="T1923" s="387"/>
      <c r="U1923" s="387"/>
      <c r="V1923" s="387"/>
      <c r="W1923" s="387"/>
      <c r="X1923" s="387"/>
      <c r="Y1923" s="387"/>
      <c r="Z1923" s="387"/>
      <c r="AA1923" s="387"/>
      <c r="AB1923" s="387"/>
      <c r="AC1923" s="387"/>
      <c r="AD1923" s="387"/>
    </row>
    <row r="1924" spans="1:30" ht="16.2" thickBot="1" x14ac:dyDescent="0.35">
      <c r="A1924" s="351" t="s">
        <v>9869</v>
      </c>
      <c r="B1924" s="420" t="s">
        <v>6089</v>
      </c>
      <c r="C1924" s="365" t="s">
        <v>6875</v>
      </c>
      <c r="D1924" s="366" t="s">
        <v>6126</v>
      </c>
      <c r="E1924" s="394" t="s">
        <v>4139</v>
      </c>
      <c r="F1924" s="394" t="s">
        <v>7230</v>
      </c>
      <c r="G1924" s="394" t="s">
        <v>7239</v>
      </c>
      <c r="H1924" s="394" t="s">
        <v>7232</v>
      </c>
      <c r="I1924" s="466">
        <v>300</v>
      </c>
      <c r="J1924" s="471">
        <v>0.49</v>
      </c>
      <c r="K1924" s="469">
        <v>1</v>
      </c>
      <c r="L1924" s="384">
        <v>3</v>
      </c>
      <c r="M1924" s="385" t="s">
        <v>3389</v>
      </c>
      <c r="N1924" s="382" t="s">
        <v>9783</v>
      </c>
      <c r="O1924" s="386">
        <v>300</v>
      </c>
      <c r="P1924" s="387"/>
      <c r="Q1924" s="387"/>
      <c r="R1924" s="387"/>
      <c r="S1924" s="387"/>
      <c r="T1924" s="387"/>
      <c r="U1924" s="387"/>
      <c r="V1924" s="387"/>
      <c r="W1924" s="387"/>
      <c r="X1924" s="387"/>
      <c r="Y1924" s="387"/>
      <c r="Z1924" s="387"/>
      <c r="AA1924" s="387"/>
      <c r="AB1924" s="387"/>
      <c r="AC1924" s="387"/>
      <c r="AD1924" s="387"/>
    </row>
    <row r="1925" spans="1:30" ht="16.2" thickBot="1" x14ac:dyDescent="0.35">
      <c r="A1925" s="351" t="s">
        <v>5754</v>
      </c>
      <c r="B1925" s="401" t="s">
        <v>5944</v>
      </c>
      <c r="C1925" s="365" t="s">
        <v>6875</v>
      </c>
      <c r="D1925" s="366" t="s">
        <v>6126</v>
      </c>
      <c r="E1925" s="394" t="s">
        <v>4139</v>
      </c>
      <c r="F1925" s="394" t="s">
        <v>7230</v>
      </c>
      <c r="G1925" s="394" t="s">
        <v>7234</v>
      </c>
      <c r="H1925" s="394" t="s">
        <v>7232</v>
      </c>
      <c r="I1925" s="466">
        <v>300</v>
      </c>
      <c r="J1925" s="471">
        <v>0.49</v>
      </c>
      <c r="K1925" s="469">
        <v>1</v>
      </c>
      <c r="L1925" s="384">
        <v>3</v>
      </c>
      <c r="M1925" s="385" t="s">
        <v>5753</v>
      </c>
      <c r="N1925" s="382" t="s">
        <v>9783</v>
      </c>
      <c r="O1925" s="386">
        <v>300</v>
      </c>
      <c r="P1925" s="387"/>
      <c r="Q1925" s="387"/>
      <c r="R1925" s="387"/>
      <c r="S1925" s="387"/>
      <c r="T1925" s="387"/>
      <c r="U1925" s="387"/>
      <c r="V1925" s="387"/>
      <c r="W1925" s="387"/>
      <c r="X1925" s="387"/>
      <c r="Y1925" s="387"/>
      <c r="Z1925" s="387"/>
      <c r="AA1925" s="387"/>
      <c r="AB1925" s="387"/>
      <c r="AC1925" s="387"/>
      <c r="AD1925" s="387"/>
    </row>
    <row r="1926" spans="1:30" ht="16.2" thickBot="1" x14ac:dyDescent="0.35">
      <c r="A1926" s="351" t="s">
        <v>2996</v>
      </c>
      <c r="B1926" s="402" t="s">
        <v>6094</v>
      </c>
      <c r="C1926" s="365" t="s">
        <v>6875</v>
      </c>
      <c r="D1926" s="366" t="s">
        <v>6126</v>
      </c>
      <c r="E1926" s="394" t="s">
        <v>4139</v>
      </c>
      <c r="F1926" s="394" t="s">
        <v>7230</v>
      </c>
      <c r="G1926" s="394" t="s">
        <v>7233</v>
      </c>
      <c r="H1926" s="394" t="s">
        <v>7232</v>
      </c>
      <c r="I1926" s="466">
        <v>300</v>
      </c>
      <c r="J1926" s="471">
        <v>0.49</v>
      </c>
      <c r="K1926" s="469">
        <v>1</v>
      </c>
      <c r="L1926" s="384">
        <v>3</v>
      </c>
      <c r="M1926" s="385" t="s">
        <v>2997</v>
      </c>
      <c r="N1926" s="382" t="s">
        <v>9783</v>
      </c>
      <c r="O1926" s="386">
        <v>300</v>
      </c>
      <c r="P1926" s="387"/>
      <c r="Q1926" s="387"/>
      <c r="R1926" s="387"/>
      <c r="S1926" s="387"/>
      <c r="T1926" s="387"/>
      <c r="U1926" s="387"/>
      <c r="V1926" s="387"/>
      <c r="W1926" s="387"/>
      <c r="X1926" s="387"/>
      <c r="Y1926" s="387"/>
      <c r="Z1926" s="387"/>
      <c r="AA1926" s="387"/>
      <c r="AB1926" s="387"/>
      <c r="AC1926" s="387"/>
      <c r="AD1926" s="387"/>
    </row>
    <row r="1927" spans="1:30" ht="16.2" thickBot="1" x14ac:dyDescent="0.35">
      <c r="A1927" s="351" t="s">
        <v>3390</v>
      </c>
      <c r="B1927" s="411" t="s">
        <v>6087</v>
      </c>
      <c r="C1927" s="365" t="s">
        <v>6875</v>
      </c>
      <c r="D1927" s="366" t="s">
        <v>6126</v>
      </c>
      <c r="E1927" s="394" t="s">
        <v>4139</v>
      </c>
      <c r="F1927" s="394" t="s">
        <v>7230</v>
      </c>
      <c r="G1927" s="394" t="s">
        <v>7234</v>
      </c>
      <c r="H1927" s="394" t="s">
        <v>7232</v>
      </c>
      <c r="I1927" s="466">
        <v>300</v>
      </c>
      <c r="J1927" s="471">
        <v>0.49</v>
      </c>
      <c r="K1927" s="469">
        <v>2</v>
      </c>
      <c r="L1927" s="384">
        <v>3</v>
      </c>
      <c r="M1927" s="385" t="s">
        <v>3391</v>
      </c>
      <c r="N1927" s="382" t="s">
        <v>9790</v>
      </c>
      <c r="O1927" s="386">
        <v>600</v>
      </c>
      <c r="P1927" s="387"/>
      <c r="Q1927" s="387"/>
      <c r="R1927" s="387"/>
      <c r="S1927" s="387"/>
      <c r="T1927" s="387"/>
      <c r="U1927" s="387"/>
      <c r="V1927" s="387"/>
      <c r="W1927" s="387"/>
      <c r="X1927" s="387"/>
      <c r="Y1927" s="387"/>
      <c r="Z1927" s="387"/>
      <c r="AA1927" s="387"/>
      <c r="AB1927" s="387"/>
      <c r="AC1927" s="387"/>
      <c r="AD1927" s="387"/>
    </row>
    <row r="1928" spans="1:30" ht="16.2" thickBot="1" x14ac:dyDescent="0.35">
      <c r="A1928" s="351" t="s">
        <v>6922</v>
      </c>
      <c r="B1928" s="396" t="s">
        <v>6110</v>
      </c>
      <c r="C1928" s="365" t="s">
        <v>6875</v>
      </c>
      <c r="D1928" s="366" t="s">
        <v>6126</v>
      </c>
      <c r="E1928" s="394" t="s">
        <v>4139</v>
      </c>
      <c r="F1928" s="394" t="s">
        <v>7230</v>
      </c>
      <c r="G1928" s="394" t="s">
        <v>7233</v>
      </c>
      <c r="H1928" s="394" t="s">
        <v>7232</v>
      </c>
      <c r="I1928" s="466">
        <v>300</v>
      </c>
      <c r="J1928" s="471">
        <v>0.49</v>
      </c>
      <c r="K1928" s="469">
        <v>1</v>
      </c>
      <c r="L1928" s="384">
        <v>3</v>
      </c>
      <c r="M1928" s="385" t="s">
        <v>7027</v>
      </c>
      <c r="N1928" s="382" t="s">
        <v>9783</v>
      </c>
      <c r="O1928" s="386">
        <v>300</v>
      </c>
      <c r="P1928" s="387"/>
      <c r="Q1928" s="387"/>
      <c r="R1928" s="387"/>
      <c r="S1928" s="387"/>
      <c r="T1928" s="387"/>
      <c r="U1928" s="387"/>
      <c r="V1928" s="387"/>
      <c r="W1928" s="387"/>
      <c r="X1928" s="387"/>
      <c r="Y1928" s="387"/>
      <c r="Z1928" s="387"/>
      <c r="AA1928" s="387"/>
      <c r="AB1928" s="387"/>
      <c r="AC1928" s="387"/>
      <c r="AD1928" s="387"/>
    </row>
    <row r="1929" spans="1:30" ht="16.2" thickBot="1" x14ac:dyDescent="0.35">
      <c r="A1929" s="351" t="s">
        <v>1565</v>
      </c>
      <c r="B1929" s="423" t="s">
        <v>6986</v>
      </c>
      <c r="C1929" s="365" t="s">
        <v>6875</v>
      </c>
      <c r="D1929" s="366" t="s">
        <v>6126</v>
      </c>
      <c r="E1929" s="394" t="s">
        <v>4139</v>
      </c>
      <c r="F1929" s="394" t="s">
        <v>7230</v>
      </c>
      <c r="G1929" s="394" t="s">
        <v>7233</v>
      </c>
      <c r="H1929" s="394" t="s">
        <v>7232</v>
      </c>
      <c r="I1929" s="466">
        <v>500</v>
      </c>
      <c r="J1929" s="471">
        <v>0.75</v>
      </c>
      <c r="K1929" s="469">
        <v>1</v>
      </c>
      <c r="L1929" s="384">
        <v>4</v>
      </c>
      <c r="M1929" s="385" t="s">
        <v>1564</v>
      </c>
      <c r="N1929" s="382" t="s">
        <v>9800</v>
      </c>
      <c r="O1929" s="386">
        <v>500</v>
      </c>
      <c r="P1929" s="387"/>
      <c r="Q1929" s="387"/>
      <c r="R1929" s="387"/>
      <c r="S1929" s="387"/>
      <c r="T1929" s="387"/>
      <c r="U1929" s="387"/>
      <c r="V1929" s="387"/>
      <c r="W1929" s="387"/>
      <c r="X1929" s="387"/>
      <c r="Y1929" s="387"/>
      <c r="Z1929" s="387"/>
      <c r="AA1929" s="387"/>
      <c r="AB1929" s="387"/>
      <c r="AC1929" s="387"/>
      <c r="AD1929" s="387"/>
    </row>
    <row r="1930" spans="1:30" ht="16.2" thickBot="1" x14ac:dyDescent="0.35">
      <c r="A1930" s="351" t="s">
        <v>1256</v>
      </c>
      <c r="B1930" s="419" t="s">
        <v>6075</v>
      </c>
      <c r="C1930" s="365" t="s">
        <v>6875</v>
      </c>
      <c r="D1930" s="366" t="s">
        <v>6126</v>
      </c>
      <c r="E1930" s="394" t="s">
        <v>4139</v>
      </c>
      <c r="F1930" s="394" t="s">
        <v>7230</v>
      </c>
      <c r="G1930" s="394" t="s">
        <v>7233</v>
      </c>
      <c r="H1930" s="394" t="s">
        <v>7232</v>
      </c>
      <c r="I1930" s="466">
        <v>300</v>
      </c>
      <c r="J1930" s="471">
        <v>0.49</v>
      </c>
      <c r="K1930" s="469">
        <v>1</v>
      </c>
      <c r="L1930" s="384">
        <v>4</v>
      </c>
      <c r="M1930" s="385" t="s">
        <v>4340</v>
      </c>
      <c r="N1930" s="382" t="s">
        <v>9783</v>
      </c>
      <c r="O1930" s="386">
        <v>300</v>
      </c>
      <c r="P1930" s="387"/>
      <c r="Q1930" s="387"/>
      <c r="R1930" s="387"/>
      <c r="S1930" s="387"/>
      <c r="T1930" s="387"/>
      <c r="U1930" s="387"/>
      <c r="V1930" s="387"/>
      <c r="W1930" s="387"/>
      <c r="X1930" s="387"/>
      <c r="Y1930" s="387"/>
      <c r="Z1930" s="387"/>
      <c r="AA1930" s="387"/>
      <c r="AB1930" s="387"/>
      <c r="AC1930" s="387"/>
      <c r="AD1930" s="387"/>
    </row>
    <row r="1931" spans="1:30" ht="16.2" thickBot="1" x14ac:dyDescent="0.35">
      <c r="A1931" s="351" t="s">
        <v>1256</v>
      </c>
      <c r="B1931" s="419" t="s">
        <v>6075</v>
      </c>
      <c r="C1931" s="365" t="s">
        <v>6875</v>
      </c>
      <c r="D1931" s="366" t="s">
        <v>6126</v>
      </c>
      <c r="E1931" s="394" t="s">
        <v>4139</v>
      </c>
      <c r="F1931" s="394" t="s">
        <v>7230</v>
      </c>
      <c r="G1931" s="394" t="s">
        <v>7234</v>
      </c>
      <c r="H1931" s="394" t="s">
        <v>7232</v>
      </c>
      <c r="I1931" s="466">
        <v>300</v>
      </c>
      <c r="J1931" s="471">
        <v>0.49</v>
      </c>
      <c r="K1931" s="469">
        <v>1</v>
      </c>
      <c r="L1931" s="384">
        <v>4</v>
      </c>
      <c r="M1931" s="385" t="s">
        <v>4340</v>
      </c>
      <c r="N1931" s="382" t="s">
        <v>9783</v>
      </c>
      <c r="O1931" s="386">
        <v>300</v>
      </c>
      <c r="P1931" s="387"/>
      <c r="Q1931" s="387"/>
      <c r="R1931" s="387"/>
      <c r="S1931" s="387"/>
      <c r="T1931" s="387"/>
      <c r="U1931" s="387"/>
      <c r="V1931" s="387"/>
      <c r="W1931" s="387"/>
      <c r="X1931" s="387"/>
      <c r="Y1931" s="387"/>
      <c r="Z1931" s="387"/>
      <c r="AA1931" s="387"/>
      <c r="AB1931" s="387"/>
      <c r="AC1931" s="387"/>
      <c r="AD1931" s="387"/>
    </row>
    <row r="1932" spans="1:30" ht="16.2" thickBot="1" x14ac:dyDescent="0.35">
      <c r="A1932" s="351" t="s">
        <v>1255</v>
      </c>
      <c r="B1932" s="419" t="s">
        <v>6075</v>
      </c>
      <c r="C1932" s="365" t="s">
        <v>6875</v>
      </c>
      <c r="D1932" s="366" t="s">
        <v>6126</v>
      </c>
      <c r="E1932" s="394" t="s">
        <v>4139</v>
      </c>
      <c r="F1932" s="394" t="s">
        <v>7230</v>
      </c>
      <c r="G1932" s="394" t="s">
        <v>7233</v>
      </c>
      <c r="H1932" s="394" t="s">
        <v>7232</v>
      </c>
      <c r="I1932" s="466">
        <v>300</v>
      </c>
      <c r="J1932" s="471">
        <v>0.49</v>
      </c>
      <c r="K1932" s="469">
        <v>1</v>
      </c>
      <c r="L1932" s="384">
        <v>4</v>
      </c>
      <c r="M1932" s="385" t="s">
        <v>2507</v>
      </c>
      <c r="N1932" s="382" t="s">
        <v>9783</v>
      </c>
      <c r="O1932" s="386">
        <v>300</v>
      </c>
      <c r="P1932" s="387"/>
      <c r="Q1932" s="387"/>
      <c r="R1932" s="387"/>
      <c r="S1932" s="387"/>
      <c r="T1932" s="387"/>
      <c r="U1932" s="387"/>
      <c r="V1932" s="387"/>
      <c r="W1932" s="387"/>
      <c r="X1932" s="387"/>
      <c r="Y1932" s="387"/>
      <c r="Z1932" s="387"/>
      <c r="AA1932" s="387"/>
      <c r="AB1932" s="387"/>
      <c r="AC1932" s="387"/>
      <c r="AD1932" s="387"/>
    </row>
    <row r="1933" spans="1:30" ht="16.2" thickBot="1" x14ac:dyDescent="0.35">
      <c r="A1933" s="351" t="s">
        <v>1255</v>
      </c>
      <c r="B1933" s="419" t="s">
        <v>6075</v>
      </c>
      <c r="C1933" s="365" t="s">
        <v>6875</v>
      </c>
      <c r="D1933" s="366" t="s">
        <v>6126</v>
      </c>
      <c r="E1933" s="394" t="s">
        <v>4139</v>
      </c>
      <c r="F1933" s="394" t="s">
        <v>7230</v>
      </c>
      <c r="G1933" s="394" t="s">
        <v>7234</v>
      </c>
      <c r="H1933" s="394" t="s">
        <v>7232</v>
      </c>
      <c r="I1933" s="466">
        <v>300</v>
      </c>
      <c r="J1933" s="471">
        <v>0.49</v>
      </c>
      <c r="K1933" s="469">
        <v>1</v>
      </c>
      <c r="L1933" s="384">
        <v>4</v>
      </c>
      <c r="M1933" s="385" t="s">
        <v>2507</v>
      </c>
      <c r="N1933" s="382" t="s">
        <v>9783</v>
      </c>
      <c r="O1933" s="386">
        <v>300</v>
      </c>
      <c r="P1933" s="387"/>
      <c r="Q1933" s="387"/>
      <c r="R1933" s="387"/>
      <c r="S1933" s="387"/>
      <c r="T1933" s="387"/>
      <c r="U1933" s="387"/>
      <c r="V1933" s="387"/>
      <c r="W1933" s="387"/>
      <c r="X1933" s="387"/>
      <c r="Y1933" s="387"/>
      <c r="Z1933" s="387"/>
      <c r="AA1933" s="387"/>
      <c r="AB1933" s="387"/>
      <c r="AC1933" s="387"/>
      <c r="AD1933" s="387"/>
    </row>
    <row r="1934" spans="1:30" ht="16.2" thickBot="1" x14ac:dyDescent="0.35">
      <c r="A1934" s="351" t="s">
        <v>1492</v>
      </c>
      <c r="B1934" s="433" t="s">
        <v>1107</v>
      </c>
      <c r="C1934" s="365" t="s">
        <v>6875</v>
      </c>
      <c r="D1934" s="366" t="s">
        <v>6126</v>
      </c>
      <c r="E1934" s="394" t="s">
        <v>4139</v>
      </c>
      <c r="F1934" s="394" t="s">
        <v>7230</v>
      </c>
      <c r="G1934" s="394" t="s">
        <v>7233</v>
      </c>
      <c r="H1934" s="394" t="s">
        <v>7232</v>
      </c>
      <c r="I1934" s="466">
        <v>300</v>
      </c>
      <c r="J1934" s="471">
        <v>0.49</v>
      </c>
      <c r="K1934" s="469">
        <v>1</v>
      </c>
      <c r="L1934" s="384">
        <v>4</v>
      </c>
      <c r="M1934" s="385" t="s">
        <v>1493</v>
      </c>
      <c r="N1934" s="382" t="s">
        <v>9783</v>
      </c>
      <c r="O1934" s="386">
        <v>300</v>
      </c>
      <c r="P1934" s="387"/>
      <c r="Q1934" s="387"/>
      <c r="R1934" s="387"/>
      <c r="S1934" s="387"/>
      <c r="T1934" s="387"/>
      <c r="U1934" s="387"/>
      <c r="V1934" s="387"/>
      <c r="W1934" s="387"/>
      <c r="X1934" s="387"/>
      <c r="Y1934" s="387"/>
      <c r="Z1934" s="387"/>
      <c r="AA1934" s="387"/>
      <c r="AB1934" s="387"/>
      <c r="AC1934" s="387"/>
      <c r="AD1934" s="387"/>
    </row>
    <row r="1935" spans="1:30" ht="16.2" thickBot="1" x14ac:dyDescent="0.35">
      <c r="A1935" s="351" t="s">
        <v>1256</v>
      </c>
      <c r="B1935" s="365" t="s">
        <v>6072</v>
      </c>
      <c r="C1935" s="365" t="s">
        <v>6875</v>
      </c>
      <c r="D1935" s="366" t="s">
        <v>6126</v>
      </c>
      <c r="E1935" s="394" t="s">
        <v>4139</v>
      </c>
      <c r="F1935" s="394" t="s">
        <v>7230</v>
      </c>
      <c r="G1935" s="394" t="s">
        <v>7233</v>
      </c>
      <c r="H1935" s="394" t="s">
        <v>7232</v>
      </c>
      <c r="I1935" s="466">
        <v>300</v>
      </c>
      <c r="J1935" s="471">
        <v>0.49</v>
      </c>
      <c r="K1935" s="469">
        <v>3</v>
      </c>
      <c r="L1935" s="384">
        <v>4</v>
      </c>
      <c r="M1935" s="385" t="s">
        <v>1257</v>
      </c>
      <c r="N1935" s="382" t="s">
        <v>9784</v>
      </c>
      <c r="O1935" s="386">
        <v>900</v>
      </c>
      <c r="P1935" s="387"/>
      <c r="Q1935" s="387"/>
      <c r="R1935" s="387"/>
      <c r="S1935" s="387"/>
      <c r="T1935" s="387"/>
      <c r="U1935" s="387"/>
      <c r="V1935" s="387"/>
      <c r="W1935" s="387"/>
      <c r="X1935" s="387"/>
      <c r="Y1935" s="387"/>
      <c r="Z1935" s="387"/>
      <c r="AA1935" s="387"/>
      <c r="AB1935" s="387"/>
      <c r="AC1935" s="387"/>
      <c r="AD1935" s="387"/>
    </row>
    <row r="1936" spans="1:30" ht="16.2" thickBot="1" x14ac:dyDescent="0.35">
      <c r="A1936" s="351" t="s">
        <v>1259</v>
      </c>
      <c r="B1936" s="365" t="s">
        <v>6072</v>
      </c>
      <c r="C1936" s="365" t="s">
        <v>6875</v>
      </c>
      <c r="D1936" s="366" t="s">
        <v>6126</v>
      </c>
      <c r="E1936" s="394" t="s">
        <v>4139</v>
      </c>
      <c r="F1936" s="394" t="s">
        <v>7230</v>
      </c>
      <c r="G1936" s="394" t="s">
        <v>7233</v>
      </c>
      <c r="H1936" s="394" t="s">
        <v>7232</v>
      </c>
      <c r="I1936" s="466">
        <v>300</v>
      </c>
      <c r="J1936" s="471">
        <v>0.49</v>
      </c>
      <c r="K1936" s="469">
        <v>3</v>
      </c>
      <c r="L1936" s="384">
        <v>4</v>
      </c>
      <c r="M1936" s="385" t="s">
        <v>1258</v>
      </c>
      <c r="N1936" s="382" t="s">
        <v>9784</v>
      </c>
      <c r="O1936" s="386">
        <v>900</v>
      </c>
      <c r="P1936" s="387"/>
      <c r="Q1936" s="387"/>
      <c r="R1936" s="387"/>
      <c r="S1936" s="387"/>
      <c r="T1936" s="387"/>
      <c r="U1936" s="387"/>
      <c r="V1936" s="387"/>
      <c r="W1936" s="387"/>
      <c r="X1936" s="387"/>
      <c r="Y1936" s="387"/>
      <c r="Z1936" s="387"/>
      <c r="AA1936" s="387"/>
      <c r="AB1936" s="387"/>
      <c r="AC1936" s="387"/>
      <c r="AD1936" s="387"/>
    </row>
    <row r="1937" spans="1:30" ht="16.2" thickBot="1" x14ac:dyDescent="0.35">
      <c r="A1937" s="351" t="s">
        <v>1255</v>
      </c>
      <c r="B1937" s="365" t="s">
        <v>6072</v>
      </c>
      <c r="C1937" s="365" t="s">
        <v>6875</v>
      </c>
      <c r="D1937" s="366" t="s">
        <v>6126</v>
      </c>
      <c r="E1937" s="394" t="s">
        <v>4139</v>
      </c>
      <c r="F1937" s="394" t="s">
        <v>7230</v>
      </c>
      <c r="G1937" s="394" t="s">
        <v>7233</v>
      </c>
      <c r="H1937" s="394" t="s">
        <v>7232</v>
      </c>
      <c r="I1937" s="466">
        <v>300</v>
      </c>
      <c r="J1937" s="471">
        <v>0.49</v>
      </c>
      <c r="K1937" s="469">
        <v>3</v>
      </c>
      <c r="L1937" s="384">
        <v>4</v>
      </c>
      <c r="M1937" s="385" t="s">
        <v>1254</v>
      </c>
      <c r="N1937" s="382" t="s">
        <v>9784</v>
      </c>
      <c r="O1937" s="386">
        <v>900</v>
      </c>
      <c r="P1937" s="387"/>
      <c r="Q1937" s="387"/>
      <c r="R1937" s="387"/>
      <c r="S1937" s="387"/>
      <c r="T1937" s="387"/>
      <c r="U1937" s="387"/>
      <c r="V1937" s="387"/>
      <c r="W1937" s="387"/>
      <c r="X1937" s="387"/>
      <c r="Y1937" s="387"/>
      <c r="Z1937" s="387"/>
      <c r="AA1937" s="387"/>
      <c r="AB1937" s="387"/>
      <c r="AC1937" s="387"/>
      <c r="AD1937" s="387"/>
    </row>
    <row r="1938" spans="1:30" ht="16.2" thickBot="1" x14ac:dyDescent="0.35">
      <c r="A1938" s="351" t="s">
        <v>691</v>
      </c>
      <c r="B1938" s="414" t="s">
        <v>1119</v>
      </c>
      <c r="C1938" s="365" t="s">
        <v>6875</v>
      </c>
      <c r="D1938" s="366" t="s">
        <v>6126</v>
      </c>
      <c r="E1938" s="394" t="s">
        <v>4139</v>
      </c>
      <c r="F1938" s="394" t="s">
        <v>7230</v>
      </c>
      <c r="G1938" s="394" t="s">
        <v>7233</v>
      </c>
      <c r="H1938" s="394" t="s">
        <v>7232</v>
      </c>
      <c r="I1938" s="466">
        <v>300</v>
      </c>
      <c r="J1938" s="471">
        <v>0.49</v>
      </c>
      <c r="K1938" s="469">
        <v>4</v>
      </c>
      <c r="L1938" s="384">
        <v>4</v>
      </c>
      <c r="M1938" s="385" t="s">
        <v>692</v>
      </c>
      <c r="N1938" s="382" t="s">
        <v>9787</v>
      </c>
      <c r="O1938" s="383">
        <v>1.2</v>
      </c>
      <c r="P1938" s="387"/>
      <c r="Q1938" s="387"/>
      <c r="R1938" s="387"/>
      <c r="S1938" s="387"/>
      <c r="T1938" s="387"/>
      <c r="U1938" s="387"/>
      <c r="V1938" s="387"/>
      <c r="W1938" s="387"/>
      <c r="X1938" s="387"/>
      <c r="Y1938" s="387"/>
      <c r="Z1938" s="387"/>
      <c r="AA1938" s="387"/>
      <c r="AB1938" s="387"/>
      <c r="AC1938" s="387"/>
      <c r="AD1938" s="387"/>
    </row>
    <row r="1939" spans="1:30" ht="16.2" thickBot="1" x14ac:dyDescent="0.35">
      <c r="A1939" s="351" t="s">
        <v>691</v>
      </c>
      <c r="B1939" s="414" t="s">
        <v>1119</v>
      </c>
      <c r="C1939" s="365" t="s">
        <v>6875</v>
      </c>
      <c r="D1939" s="366" t="s">
        <v>6126</v>
      </c>
      <c r="E1939" s="394" t="s">
        <v>4139</v>
      </c>
      <c r="F1939" s="394" t="s">
        <v>7230</v>
      </c>
      <c r="G1939" s="394" t="s">
        <v>7239</v>
      </c>
      <c r="H1939" s="394" t="s">
        <v>7232</v>
      </c>
      <c r="I1939" s="466">
        <v>300</v>
      </c>
      <c r="J1939" s="471">
        <v>0.49</v>
      </c>
      <c r="K1939" s="469">
        <v>1</v>
      </c>
      <c r="L1939" s="384">
        <v>4</v>
      </c>
      <c r="M1939" s="385" t="s">
        <v>692</v>
      </c>
      <c r="N1939" s="382" t="s">
        <v>9783</v>
      </c>
      <c r="O1939" s="386">
        <v>300</v>
      </c>
      <c r="P1939" s="387"/>
      <c r="Q1939" s="387"/>
      <c r="R1939" s="387"/>
      <c r="S1939" s="387"/>
      <c r="T1939" s="387"/>
      <c r="U1939" s="387"/>
      <c r="V1939" s="387"/>
      <c r="W1939" s="387"/>
      <c r="X1939" s="387"/>
      <c r="Y1939" s="387"/>
      <c r="Z1939" s="387"/>
      <c r="AA1939" s="387"/>
      <c r="AB1939" s="387"/>
      <c r="AC1939" s="387"/>
      <c r="AD1939" s="387"/>
    </row>
    <row r="1940" spans="1:30" ht="16.2" thickBot="1" x14ac:dyDescent="0.35">
      <c r="A1940" s="351" t="s">
        <v>1566</v>
      </c>
      <c r="B1940" s="416" t="s">
        <v>6064</v>
      </c>
      <c r="C1940" s="365" t="s">
        <v>6875</v>
      </c>
      <c r="D1940" s="366" t="s">
        <v>6126</v>
      </c>
      <c r="E1940" s="394" t="s">
        <v>4139</v>
      </c>
      <c r="F1940" s="394" t="s">
        <v>7230</v>
      </c>
      <c r="G1940" s="394" t="s">
        <v>7233</v>
      </c>
      <c r="H1940" s="394" t="s">
        <v>7232</v>
      </c>
      <c r="I1940" s="466">
        <v>300</v>
      </c>
      <c r="J1940" s="471">
        <v>0.49</v>
      </c>
      <c r="K1940" s="469">
        <v>2</v>
      </c>
      <c r="L1940" s="384">
        <v>4</v>
      </c>
      <c r="M1940" s="385" t="s">
        <v>1567</v>
      </c>
      <c r="N1940" s="382" t="s">
        <v>9790</v>
      </c>
      <c r="O1940" s="386">
        <v>600</v>
      </c>
      <c r="P1940" s="387"/>
      <c r="Q1940" s="387"/>
      <c r="R1940" s="387"/>
      <c r="S1940" s="387"/>
      <c r="T1940" s="387"/>
      <c r="U1940" s="387"/>
      <c r="V1940" s="387"/>
      <c r="W1940" s="387"/>
      <c r="X1940" s="387"/>
      <c r="Y1940" s="387"/>
      <c r="Z1940" s="387"/>
      <c r="AA1940" s="387"/>
      <c r="AB1940" s="387"/>
      <c r="AC1940" s="387"/>
      <c r="AD1940" s="387"/>
    </row>
    <row r="1941" spans="1:30" ht="31.8" thickBot="1" x14ac:dyDescent="0.35">
      <c r="A1941" s="351" t="s">
        <v>2874</v>
      </c>
      <c r="B1941" s="408" t="s">
        <v>1134</v>
      </c>
      <c r="C1941" s="365" t="s">
        <v>6875</v>
      </c>
      <c r="D1941" s="345" t="s">
        <v>6128</v>
      </c>
      <c r="E1941" s="394" t="s">
        <v>4139</v>
      </c>
      <c r="F1941" s="394" t="s">
        <v>9777</v>
      </c>
      <c r="G1941" s="394" t="s">
        <v>7233</v>
      </c>
      <c r="H1941" s="394" t="s">
        <v>7232</v>
      </c>
      <c r="I1941" s="466">
        <v>700</v>
      </c>
      <c r="J1941" s="471">
        <v>0.99</v>
      </c>
      <c r="K1941" s="469">
        <v>1</v>
      </c>
      <c r="L1941" s="384">
        <v>4</v>
      </c>
      <c r="M1941" s="385" t="s">
        <v>2875</v>
      </c>
      <c r="N1941" s="382" t="s">
        <v>9798</v>
      </c>
      <c r="O1941" s="386">
        <v>700</v>
      </c>
      <c r="P1941" s="387"/>
      <c r="Q1941" s="387"/>
      <c r="R1941" s="387"/>
      <c r="S1941" s="387"/>
      <c r="T1941" s="387"/>
      <c r="U1941" s="387"/>
      <c r="V1941" s="387"/>
      <c r="W1941" s="387"/>
      <c r="X1941" s="387"/>
      <c r="Y1941" s="387"/>
      <c r="Z1941" s="387"/>
      <c r="AA1941" s="387"/>
      <c r="AB1941" s="387"/>
      <c r="AC1941" s="387"/>
      <c r="AD1941" s="387"/>
    </row>
    <row r="1942" spans="1:30" ht="16.2" thickBot="1" x14ac:dyDescent="0.35">
      <c r="A1942" s="351" t="s">
        <v>4342</v>
      </c>
      <c r="B1942" s="400" t="s">
        <v>6093</v>
      </c>
      <c r="C1942" s="365" t="s">
        <v>6875</v>
      </c>
      <c r="D1942" s="366" t="s">
        <v>6126</v>
      </c>
      <c r="E1942" s="394" t="s">
        <v>4139</v>
      </c>
      <c r="F1942" s="394" t="s">
        <v>7230</v>
      </c>
      <c r="G1942" s="394" t="s">
        <v>7233</v>
      </c>
      <c r="H1942" s="394" t="s">
        <v>7232</v>
      </c>
      <c r="I1942" s="466">
        <v>300</v>
      </c>
      <c r="J1942" s="471">
        <v>0.49</v>
      </c>
      <c r="K1942" s="469">
        <v>1</v>
      </c>
      <c r="L1942" s="384">
        <v>4</v>
      </c>
      <c r="M1942" s="385" t="s">
        <v>4341</v>
      </c>
      <c r="N1942" s="382" t="s">
        <v>9783</v>
      </c>
      <c r="O1942" s="386">
        <v>300</v>
      </c>
      <c r="P1942" s="387"/>
      <c r="Q1942" s="387"/>
      <c r="R1942" s="387"/>
      <c r="S1942" s="387"/>
      <c r="T1942" s="387"/>
      <c r="U1942" s="387"/>
      <c r="V1942" s="387"/>
      <c r="W1942" s="387"/>
      <c r="X1942" s="387"/>
      <c r="Y1942" s="387"/>
      <c r="Z1942" s="387"/>
      <c r="AA1942" s="387"/>
      <c r="AB1942" s="387"/>
      <c r="AC1942" s="387"/>
      <c r="AD1942" s="387"/>
    </row>
    <row r="1943" spans="1:30" ht="16.2" thickBot="1" x14ac:dyDescent="0.35">
      <c r="A1943" s="351" t="s">
        <v>1259</v>
      </c>
      <c r="B1943" s="400" t="s">
        <v>6093</v>
      </c>
      <c r="C1943" s="365" t="s">
        <v>6875</v>
      </c>
      <c r="D1943" s="366" t="s">
        <v>6126</v>
      </c>
      <c r="E1943" s="394" t="s">
        <v>4139</v>
      </c>
      <c r="F1943" s="394" t="s">
        <v>7230</v>
      </c>
      <c r="G1943" s="394" t="s">
        <v>7233</v>
      </c>
      <c r="H1943" s="394" t="s">
        <v>7232</v>
      </c>
      <c r="I1943" s="466">
        <v>300</v>
      </c>
      <c r="J1943" s="471">
        <v>0.49</v>
      </c>
      <c r="K1943" s="469">
        <v>2</v>
      </c>
      <c r="L1943" s="384">
        <v>4</v>
      </c>
      <c r="M1943" s="385" t="s">
        <v>2199</v>
      </c>
      <c r="N1943" s="382" t="s">
        <v>9790</v>
      </c>
      <c r="O1943" s="386">
        <v>600</v>
      </c>
      <c r="P1943" s="387"/>
      <c r="Q1943" s="387"/>
      <c r="R1943" s="387"/>
      <c r="S1943" s="387"/>
      <c r="T1943" s="387"/>
      <c r="U1943" s="387"/>
      <c r="V1943" s="387"/>
      <c r="W1943" s="387"/>
      <c r="X1943" s="387"/>
      <c r="Y1943" s="387"/>
      <c r="Z1943" s="387"/>
      <c r="AA1943" s="387"/>
      <c r="AB1943" s="387"/>
      <c r="AC1943" s="387"/>
      <c r="AD1943" s="387"/>
    </row>
    <row r="1944" spans="1:30" ht="16.2" thickBot="1" x14ac:dyDescent="0.35">
      <c r="A1944" s="351" t="s">
        <v>2561</v>
      </c>
      <c r="B1944" s="420" t="s">
        <v>6089</v>
      </c>
      <c r="C1944" s="365" t="s">
        <v>6875</v>
      </c>
      <c r="D1944" s="366" t="s">
        <v>6126</v>
      </c>
      <c r="E1944" s="394" t="s">
        <v>4139</v>
      </c>
      <c r="F1944" s="394" t="s">
        <v>7230</v>
      </c>
      <c r="G1944" s="394" t="s">
        <v>7233</v>
      </c>
      <c r="H1944" s="394" t="s">
        <v>7232</v>
      </c>
      <c r="I1944" s="467">
        <v>1</v>
      </c>
      <c r="J1944" s="471">
        <v>1.99</v>
      </c>
      <c r="K1944" s="469">
        <v>2</v>
      </c>
      <c r="L1944" s="384">
        <v>4</v>
      </c>
      <c r="M1944" s="385" t="s">
        <v>9726</v>
      </c>
      <c r="N1944" s="382" t="s">
        <v>9803</v>
      </c>
      <c r="O1944" s="383">
        <v>2</v>
      </c>
      <c r="P1944" s="387"/>
      <c r="Q1944" s="387"/>
      <c r="R1944" s="387"/>
      <c r="S1944" s="387"/>
      <c r="T1944" s="387"/>
      <c r="U1944" s="387"/>
      <c r="V1944" s="387"/>
      <c r="W1944" s="387"/>
      <c r="X1944" s="387"/>
      <c r="Y1944" s="387"/>
      <c r="Z1944" s="387"/>
      <c r="AA1944" s="387"/>
      <c r="AB1944" s="387"/>
      <c r="AC1944" s="387"/>
      <c r="AD1944" s="387"/>
    </row>
    <row r="1945" spans="1:30" ht="16.2" thickBot="1" x14ac:dyDescent="0.35">
      <c r="A1945" s="351" t="s">
        <v>5511</v>
      </c>
      <c r="B1945" s="420" t="s">
        <v>6089</v>
      </c>
      <c r="C1945" s="365" t="s">
        <v>6875</v>
      </c>
      <c r="D1945" s="366" t="s">
        <v>6126</v>
      </c>
      <c r="E1945" s="394" t="s">
        <v>4139</v>
      </c>
      <c r="F1945" s="394" t="s">
        <v>7230</v>
      </c>
      <c r="G1945" s="394" t="s">
        <v>7234</v>
      </c>
      <c r="H1945" s="394" t="s">
        <v>7232</v>
      </c>
      <c r="I1945" s="466">
        <v>300</v>
      </c>
      <c r="J1945" s="471">
        <v>0.49</v>
      </c>
      <c r="K1945" s="469">
        <v>1</v>
      </c>
      <c r="L1945" s="384">
        <v>4</v>
      </c>
      <c r="M1945" s="385" t="s">
        <v>3392</v>
      </c>
      <c r="N1945" s="382" t="s">
        <v>9783</v>
      </c>
      <c r="O1945" s="386">
        <v>300</v>
      </c>
      <c r="P1945" s="387"/>
      <c r="Q1945" s="387"/>
      <c r="R1945" s="387"/>
      <c r="S1945" s="387"/>
      <c r="T1945" s="387"/>
      <c r="U1945" s="387"/>
      <c r="V1945" s="387"/>
      <c r="W1945" s="387"/>
      <c r="X1945" s="387"/>
      <c r="Y1945" s="387"/>
      <c r="Z1945" s="387"/>
      <c r="AA1945" s="387"/>
      <c r="AB1945" s="387"/>
      <c r="AC1945" s="387"/>
      <c r="AD1945" s="387"/>
    </row>
    <row r="1946" spans="1:30" ht="16.2" thickBot="1" x14ac:dyDescent="0.35">
      <c r="A1946" s="351" t="s">
        <v>5511</v>
      </c>
      <c r="B1946" s="420" t="s">
        <v>6089</v>
      </c>
      <c r="C1946" s="365" t="s">
        <v>6875</v>
      </c>
      <c r="D1946" s="366" t="s">
        <v>6126</v>
      </c>
      <c r="E1946" s="394" t="s">
        <v>4139</v>
      </c>
      <c r="F1946" s="394" t="s">
        <v>7230</v>
      </c>
      <c r="G1946" s="394" t="s">
        <v>7239</v>
      </c>
      <c r="H1946" s="394" t="s">
        <v>7232</v>
      </c>
      <c r="I1946" s="466">
        <v>300</v>
      </c>
      <c r="J1946" s="471">
        <v>0.49</v>
      </c>
      <c r="K1946" s="469">
        <v>1</v>
      </c>
      <c r="L1946" s="384">
        <v>4</v>
      </c>
      <c r="M1946" s="385" t="s">
        <v>3392</v>
      </c>
      <c r="N1946" s="382" t="s">
        <v>9783</v>
      </c>
      <c r="O1946" s="386">
        <v>300</v>
      </c>
      <c r="P1946" s="387"/>
      <c r="Q1946" s="387"/>
      <c r="R1946" s="387"/>
      <c r="S1946" s="387"/>
      <c r="T1946" s="387"/>
      <c r="U1946" s="387"/>
      <c r="V1946" s="387"/>
      <c r="W1946" s="387"/>
      <c r="X1946" s="387"/>
      <c r="Y1946" s="387"/>
      <c r="Z1946" s="387"/>
      <c r="AA1946" s="387"/>
      <c r="AB1946" s="387"/>
      <c r="AC1946" s="387"/>
      <c r="AD1946" s="387"/>
    </row>
    <row r="1947" spans="1:30" ht="16.2" thickBot="1" x14ac:dyDescent="0.35">
      <c r="A1947" s="351" t="s">
        <v>5756</v>
      </c>
      <c r="B1947" s="411" t="s">
        <v>6087</v>
      </c>
      <c r="C1947" s="365" t="s">
        <v>6875</v>
      </c>
      <c r="D1947" s="366" t="s">
        <v>6126</v>
      </c>
      <c r="E1947" s="394" t="s">
        <v>4139</v>
      </c>
      <c r="F1947" s="394" t="s">
        <v>7230</v>
      </c>
      <c r="G1947" s="394" t="s">
        <v>7233</v>
      </c>
      <c r="H1947" s="394" t="s">
        <v>7232</v>
      </c>
      <c r="I1947" s="466">
        <v>300</v>
      </c>
      <c r="J1947" s="471">
        <v>0.49</v>
      </c>
      <c r="K1947" s="469">
        <v>1</v>
      </c>
      <c r="L1947" s="384">
        <v>4</v>
      </c>
      <c r="M1947" s="385" t="s">
        <v>5755</v>
      </c>
      <c r="N1947" s="382" t="s">
        <v>9783</v>
      </c>
      <c r="O1947" s="386">
        <v>300</v>
      </c>
      <c r="P1947" s="387"/>
      <c r="Q1947" s="387"/>
      <c r="R1947" s="387"/>
      <c r="S1947" s="387"/>
      <c r="T1947" s="387"/>
      <c r="U1947" s="387"/>
      <c r="V1947" s="387"/>
      <c r="W1947" s="387"/>
      <c r="X1947" s="387"/>
      <c r="Y1947" s="387"/>
      <c r="Z1947" s="387"/>
      <c r="AA1947" s="387"/>
      <c r="AB1947" s="387"/>
      <c r="AC1947" s="387"/>
      <c r="AD1947" s="387"/>
    </row>
    <row r="1948" spans="1:30" ht="16.2" thickBot="1" x14ac:dyDescent="0.35">
      <c r="A1948" s="351" t="s">
        <v>5758</v>
      </c>
      <c r="B1948" s="404" t="s">
        <v>6073</v>
      </c>
      <c r="C1948" s="365" t="s">
        <v>6875</v>
      </c>
      <c r="D1948" s="366" t="s">
        <v>6126</v>
      </c>
      <c r="E1948" s="394" t="s">
        <v>4139</v>
      </c>
      <c r="F1948" s="394" t="s">
        <v>7230</v>
      </c>
      <c r="G1948" s="394" t="s">
        <v>7233</v>
      </c>
      <c r="H1948" s="394" t="s">
        <v>7232</v>
      </c>
      <c r="I1948" s="466">
        <v>300</v>
      </c>
      <c r="J1948" s="471">
        <v>0.49</v>
      </c>
      <c r="K1948" s="469">
        <v>1</v>
      </c>
      <c r="L1948" s="384">
        <v>4</v>
      </c>
      <c r="M1948" s="385" t="s">
        <v>5757</v>
      </c>
      <c r="N1948" s="382" t="s">
        <v>9783</v>
      </c>
      <c r="O1948" s="386">
        <v>300</v>
      </c>
      <c r="P1948" s="387"/>
      <c r="Q1948" s="387"/>
      <c r="R1948" s="387"/>
      <c r="S1948" s="387"/>
      <c r="T1948" s="387"/>
      <c r="U1948" s="387"/>
      <c r="V1948" s="387"/>
      <c r="W1948" s="387"/>
      <c r="X1948" s="387"/>
      <c r="Y1948" s="387"/>
      <c r="Z1948" s="387"/>
      <c r="AA1948" s="387"/>
      <c r="AB1948" s="387"/>
      <c r="AC1948" s="387"/>
      <c r="AD1948" s="387"/>
    </row>
    <row r="1949" spans="1:30" ht="16.2" thickBot="1" x14ac:dyDescent="0.35">
      <c r="A1949" s="351" t="s">
        <v>5758</v>
      </c>
      <c r="B1949" s="404" t="s">
        <v>6073</v>
      </c>
      <c r="C1949" s="365" t="s">
        <v>6875</v>
      </c>
      <c r="D1949" s="366" t="s">
        <v>6126</v>
      </c>
      <c r="E1949" s="394" t="s">
        <v>4139</v>
      </c>
      <c r="F1949" s="394" t="s">
        <v>7230</v>
      </c>
      <c r="G1949" s="394" t="s">
        <v>7234</v>
      </c>
      <c r="H1949" s="394" t="s">
        <v>7232</v>
      </c>
      <c r="I1949" s="466">
        <v>300</v>
      </c>
      <c r="J1949" s="471">
        <v>0.49</v>
      </c>
      <c r="K1949" s="469">
        <v>2</v>
      </c>
      <c r="L1949" s="384">
        <v>4</v>
      </c>
      <c r="M1949" s="385" t="s">
        <v>5757</v>
      </c>
      <c r="N1949" s="382" t="s">
        <v>9790</v>
      </c>
      <c r="O1949" s="386">
        <v>600</v>
      </c>
      <c r="P1949" s="387"/>
      <c r="Q1949" s="387"/>
      <c r="R1949" s="387"/>
      <c r="S1949" s="387"/>
      <c r="T1949" s="387"/>
      <c r="U1949" s="387"/>
      <c r="V1949" s="387"/>
      <c r="W1949" s="387"/>
      <c r="X1949" s="387"/>
      <c r="Y1949" s="387"/>
      <c r="Z1949" s="387"/>
      <c r="AA1949" s="387"/>
      <c r="AB1949" s="387"/>
      <c r="AC1949" s="387"/>
      <c r="AD1949" s="387"/>
    </row>
    <row r="1950" spans="1:30" ht="16.2" thickBot="1" x14ac:dyDescent="0.35">
      <c r="A1950" s="351" t="s">
        <v>4342</v>
      </c>
      <c r="B1950" s="404" t="s">
        <v>6083</v>
      </c>
      <c r="C1950" s="365" t="s">
        <v>6875</v>
      </c>
      <c r="D1950" s="366" t="s">
        <v>6126</v>
      </c>
      <c r="E1950" s="394" t="s">
        <v>4139</v>
      </c>
      <c r="F1950" s="394" t="s">
        <v>7230</v>
      </c>
      <c r="G1950" s="394" t="s">
        <v>7233</v>
      </c>
      <c r="H1950" s="394" t="s">
        <v>7232</v>
      </c>
      <c r="I1950" s="466">
        <v>300</v>
      </c>
      <c r="J1950" s="471">
        <v>0.49</v>
      </c>
      <c r="K1950" s="469">
        <v>1</v>
      </c>
      <c r="L1950" s="384">
        <v>4</v>
      </c>
      <c r="M1950" s="385" t="s">
        <v>5761</v>
      </c>
      <c r="N1950" s="382" t="s">
        <v>9783</v>
      </c>
      <c r="O1950" s="386">
        <v>300</v>
      </c>
      <c r="P1950" s="387"/>
      <c r="Q1950" s="387"/>
      <c r="R1950" s="387"/>
      <c r="S1950" s="387"/>
      <c r="T1950" s="387"/>
      <c r="U1950" s="387"/>
      <c r="V1950" s="387"/>
      <c r="W1950" s="387"/>
      <c r="X1950" s="387"/>
      <c r="Y1950" s="387"/>
      <c r="Z1950" s="387"/>
      <c r="AA1950" s="387"/>
      <c r="AB1950" s="387"/>
      <c r="AC1950" s="387"/>
      <c r="AD1950" s="387"/>
    </row>
    <row r="1951" spans="1:30" ht="16.2" thickBot="1" x14ac:dyDescent="0.35">
      <c r="A1951" s="351" t="s">
        <v>5846</v>
      </c>
      <c r="B1951" s="404" t="s">
        <v>6083</v>
      </c>
      <c r="C1951" s="365" t="s">
        <v>6875</v>
      </c>
      <c r="D1951" s="366" t="s">
        <v>6126</v>
      </c>
      <c r="E1951" s="394" t="s">
        <v>4139</v>
      </c>
      <c r="F1951" s="394" t="s">
        <v>7230</v>
      </c>
      <c r="G1951" s="394" t="s">
        <v>7233</v>
      </c>
      <c r="H1951" s="394" t="s">
        <v>7232</v>
      </c>
      <c r="I1951" s="466">
        <v>700</v>
      </c>
      <c r="J1951" s="471">
        <v>0.99</v>
      </c>
      <c r="K1951" s="469">
        <v>1</v>
      </c>
      <c r="L1951" s="384">
        <v>4</v>
      </c>
      <c r="M1951" s="385" t="s">
        <v>7200</v>
      </c>
      <c r="N1951" s="382" t="s">
        <v>9798</v>
      </c>
      <c r="O1951" s="386">
        <v>700</v>
      </c>
      <c r="P1951" s="387"/>
      <c r="Q1951" s="387"/>
      <c r="R1951" s="387"/>
      <c r="S1951" s="387"/>
      <c r="T1951" s="387"/>
      <c r="U1951" s="387"/>
      <c r="V1951" s="387"/>
      <c r="W1951" s="387"/>
      <c r="X1951" s="387"/>
      <c r="Y1951" s="387"/>
      <c r="Z1951" s="387"/>
      <c r="AA1951" s="387"/>
      <c r="AB1951" s="387"/>
      <c r="AC1951" s="387"/>
      <c r="AD1951" s="387"/>
    </row>
    <row r="1952" spans="1:30" ht="16.2" thickBot="1" x14ac:dyDescent="0.35">
      <c r="A1952" s="351" t="s">
        <v>5760</v>
      </c>
      <c r="B1952" s="404" t="s">
        <v>6083</v>
      </c>
      <c r="C1952" s="365" t="s">
        <v>6875</v>
      </c>
      <c r="D1952" s="366" t="s">
        <v>6126</v>
      </c>
      <c r="E1952" s="394" t="s">
        <v>4139</v>
      </c>
      <c r="F1952" s="394" t="s">
        <v>7230</v>
      </c>
      <c r="G1952" s="394" t="s">
        <v>7233</v>
      </c>
      <c r="H1952" s="394" t="s">
        <v>7232</v>
      </c>
      <c r="I1952" s="466">
        <v>300</v>
      </c>
      <c r="J1952" s="471">
        <v>0.49</v>
      </c>
      <c r="K1952" s="469">
        <v>1</v>
      </c>
      <c r="L1952" s="384">
        <v>4</v>
      </c>
      <c r="M1952" s="385" t="s">
        <v>5759</v>
      </c>
      <c r="N1952" s="382" t="s">
        <v>9783</v>
      </c>
      <c r="O1952" s="386">
        <v>300</v>
      </c>
      <c r="P1952" s="387"/>
      <c r="Q1952" s="387"/>
      <c r="R1952" s="387"/>
      <c r="S1952" s="387"/>
      <c r="T1952" s="387"/>
      <c r="U1952" s="387"/>
      <c r="V1952" s="387"/>
      <c r="W1952" s="387"/>
      <c r="X1952" s="387"/>
      <c r="Y1952" s="387"/>
      <c r="Z1952" s="387"/>
      <c r="AA1952" s="387"/>
      <c r="AB1952" s="387"/>
      <c r="AC1952" s="387"/>
      <c r="AD1952" s="387"/>
    </row>
    <row r="1953" spans="1:30" ht="16.2" thickBot="1" x14ac:dyDescent="0.35">
      <c r="A1953" s="351" t="s">
        <v>4344</v>
      </c>
      <c r="B1953" s="398" t="s">
        <v>6881</v>
      </c>
      <c r="C1953" s="365" t="s">
        <v>6875</v>
      </c>
      <c r="D1953" s="366" t="s">
        <v>6126</v>
      </c>
      <c r="E1953" s="394" t="s">
        <v>4139</v>
      </c>
      <c r="F1953" s="394" t="s">
        <v>7230</v>
      </c>
      <c r="G1953" s="394" t="s">
        <v>7233</v>
      </c>
      <c r="H1953" s="394" t="s">
        <v>7232</v>
      </c>
      <c r="I1953" s="466">
        <v>300</v>
      </c>
      <c r="J1953" s="471">
        <v>0.49</v>
      </c>
      <c r="K1953" s="469">
        <v>1</v>
      </c>
      <c r="L1953" s="384">
        <v>4</v>
      </c>
      <c r="M1953" s="385" t="s">
        <v>4343</v>
      </c>
      <c r="N1953" s="382" t="s">
        <v>9783</v>
      </c>
      <c r="O1953" s="386">
        <v>300</v>
      </c>
      <c r="P1953" s="387"/>
      <c r="Q1953" s="387"/>
      <c r="R1953" s="387"/>
      <c r="S1953" s="387"/>
      <c r="T1953" s="387"/>
      <c r="U1953" s="387"/>
      <c r="V1953" s="387"/>
      <c r="W1953" s="387"/>
      <c r="X1953" s="387"/>
      <c r="Y1953" s="387"/>
      <c r="Z1953" s="387"/>
      <c r="AA1953" s="387"/>
      <c r="AB1953" s="387"/>
      <c r="AC1953" s="387"/>
      <c r="AD1953" s="387"/>
    </row>
    <row r="1954" spans="1:30" ht="16.2" thickBot="1" x14ac:dyDescent="0.35">
      <c r="A1954" s="351" t="s">
        <v>1270</v>
      </c>
      <c r="B1954" s="365" t="s">
        <v>6072</v>
      </c>
      <c r="C1954" s="365" t="s">
        <v>6875</v>
      </c>
      <c r="D1954" s="366" t="s">
        <v>6126</v>
      </c>
      <c r="E1954" s="394" t="s">
        <v>4139</v>
      </c>
      <c r="F1954" s="394" t="s">
        <v>7230</v>
      </c>
      <c r="G1954" s="394" t="s">
        <v>7233</v>
      </c>
      <c r="H1954" s="394" t="s">
        <v>7232</v>
      </c>
      <c r="I1954" s="466">
        <v>300</v>
      </c>
      <c r="J1954" s="471">
        <v>0.49</v>
      </c>
      <c r="K1954" s="469">
        <v>3</v>
      </c>
      <c r="L1954" s="384">
        <v>5</v>
      </c>
      <c r="M1954" s="385" t="s">
        <v>1271</v>
      </c>
      <c r="N1954" s="382" t="s">
        <v>9784</v>
      </c>
      <c r="O1954" s="386">
        <v>900</v>
      </c>
      <c r="P1954" s="387"/>
      <c r="Q1954" s="387"/>
      <c r="R1954" s="387"/>
      <c r="S1954" s="387"/>
      <c r="T1954" s="387"/>
      <c r="U1954" s="387"/>
      <c r="V1954" s="387"/>
      <c r="W1954" s="387"/>
      <c r="X1954" s="387"/>
      <c r="Y1954" s="387"/>
      <c r="Z1954" s="387"/>
      <c r="AA1954" s="387"/>
      <c r="AB1954" s="387"/>
      <c r="AC1954" s="387"/>
      <c r="AD1954" s="387"/>
    </row>
    <row r="1955" spans="1:30" ht="16.2" thickBot="1" x14ac:dyDescent="0.35">
      <c r="A1955" s="351" t="s">
        <v>3639</v>
      </c>
      <c r="B1955" s="420" t="s">
        <v>6089</v>
      </c>
      <c r="C1955" s="365" t="s">
        <v>6875</v>
      </c>
      <c r="D1955" s="345" t="s">
        <v>6128</v>
      </c>
      <c r="E1955" s="394" t="s">
        <v>4139</v>
      </c>
      <c r="F1955" s="394" t="s">
        <v>7230</v>
      </c>
      <c r="G1955" s="394" t="s">
        <v>7239</v>
      </c>
      <c r="H1955" s="394" t="s">
        <v>7232</v>
      </c>
      <c r="I1955" s="467">
        <v>1.4</v>
      </c>
      <c r="J1955" s="471">
        <v>1.99</v>
      </c>
      <c r="K1955" s="469">
        <v>1</v>
      </c>
      <c r="L1955" s="384">
        <v>5</v>
      </c>
      <c r="M1955" s="385" t="s">
        <v>3640</v>
      </c>
      <c r="N1955" s="382" t="s">
        <v>9789</v>
      </c>
      <c r="O1955" s="383">
        <v>1.4</v>
      </c>
      <c r="P1955" s="387"/>
      <c r="Q1955" s="387"/>
      <c r="R1955" s="387"/>
      <c r="S1955" s="387"/>
      <c r="T1955" s="387"/>
      <c r="U1955" s="387"/>
      <c r="V1955" s="387"/>
      <c r="W1955" s="387"/>
      <c r="X1955" s="387"/>
      <c r="Y1955" s="387"/>
      <c r="Z1955" s="387"/>
      <c r="AA1955" s="387"/>
      <c r="AB1955" s="387"/>
      <c r="AC1955" s="387"/>
      <c r="AD1955" s="387"/>
    </row>
    <row r="1956" spans="1:30" ht="16.2" thickBot="1" x14ac:dyDescent="0.35">
      <c r="A1956" s="351" t="s">
        <v>2208</v>
      </c>
      <c r="B1956" s="420" t="s">
        <v>6089</v>
      </c>
      <c r="C1956" s="365" t="s">
        <v>6875</v>
      </c>
      <c r="D1956" s="366" t="s">
        <v>6126</v>
      </c>
      <c r="E1956" s="394" t="s">
        <v>4139</v>
      </c>
      <c r="F1956" s="394" t="s">
        <v>7230</v>
      </c>
      <c r="G1956" s="394" t="s">
        <v>7234</v>
      </c>
      <c r="H1956" s="394" t="s">
        <v>7232</v>
      </c>
      <c r="I1956" s="466">
        <v>300</v>
      </c>
      <c r="J1956" s="471">
        <v>0.49</v>
      </c>
      <c r="K1956" s="469">
        <v>1</v>
      </c>
      <c r="L1956" s="384">
        <v>5</v>
      </c>
      <c r="M1956" s="385" t="s">
        <v>2207</v>
      </c>
      <c r="N1956" s="382" t="s">
        <v>9783</v>
      </c>
      <c r="O1956" s="386">
        <v>300</v>
      </c>
      <c r="P1956" s="387"/>
      <c r="Q1956" s="387"/>
      <c r="R1956" s="387"/>
      <c r="S1956" s="387"/>
      <c r="T1956" s="387"/>
      <c r="U1956" s="387"/>
      <c r="V1956" s="387"/>
      <c r="W1956" s="387"/>
      <c r="X1956" s="387"/>
      <c r="Y1956" s="387"/>
      <c r="Z1956" s="387"/>
      <c r="AA1956" s="387"/>
      <c r="AB1956" s="387"/>
      <c r="AC1956" s="387"/>
      <c r="AD1956" s="387"/>
    </row>
    <row r="1957" spans="1:30" ht="16.2" thickBot="1" x14ac:dyDescent="0.35">
      <c r="A1957" s="351" t="s">
        <v>2208</v>
      </c>
      <c r="B1957" s="420" t="s">
        <v>6089</v>
      </c>
      <c r="C1957" s="365" t="s">
        <v>6875</v>
      </c>
      <c r="D1957" s="366" t="s">
        <v>6126</v>
      </c>
      <c r="E1957" s="394" t="s">
        <v>4139</v>
      </c>
      <c r="F1957" s="394" t="s">
        <v>7230</v>
      </c>
      <c r="G1957" s="394" t="s">
        <v>7239</v>
      </c>
      <c r="H1957" s="394" t="s">
        <v>7232</v>
      </c>
      <c r="I1957" s="466">
        <v>300</v>
      </c>
      <c r="J1957" s="471">
        <v>0.49</v>
      </c>
      <c r="K1957" s="469">
        <v>1</v>
      </c>
      <c r="L1957" s="384">
        <v>5</v>
      </c>
      <c r="M1957" s="385" t="s">
        <v>2207</v>
      </c>
      <c r="N1957" s="382" t="s">
        <v>9783</v>
      </c>
      <c r="O1957" s="386">
        <v>300</v>
      </c>
      <c r="P1957" s="387"/>
      <c r="Q1957" s="387"/>
      <c r="R1957" s="387"/>
      <c r="S1957" s="387"/>
      <c r="T1957" s="387"/>
      <c r="U1957" s="387"/>
      <c r="V1957" s="387"/>
      <c r="W1957" s="387"/>
      <c r="X1957" s="387"/>
      <c r="Y1957" s="387"/>
      <c r="Z1957" s="387"/>
      <c r="AA1957" s="387"/>
      <c r="AB1957" s="387"/>
      <c r="AC1957" s="387"/>
      <c r="AD1957" s="387"/>
    </row>
    <row r="1958" spans="1:30" ht="16.2" thickBot="1" x14ac:dyDescent="0.35">
      <c r="A1958" s="351" t="s">
        <v>2210</v>
      </c>
      <c r="B1958" s="365" t="s">
        <v>6973</v>
      </c>
      <c r="C1958" s="365" t="s">
        <v>6875</v>
      </c>
      <c r="D1958" s="366" t="s">
        <v>6126</v>
      </c>
      <c r="E1958" s="394" t="s">
        <v>4139</v>
      </c>
      <c r="F1958" s="394" t="s">
        <v>7230</v>
      </c>
      <c r="G1958" s="394" t="s">
        <v>7234</v>
      </c>
      <c r="H1958" s="394" t="s">
        <v>7232</v>
      </c>
      <c r="I1958" s="466">
        <v>300</v>
      </c>
      <c r="J1958" s="471">
        <v>0.49</v>
      </c>
      <c r="K1958" s="469">
        <v>1</v>
      </c>
      <c r="L1958" s="384">
        <v>5</v>
      </c>
      <c r="M1958" s="385" t="s">
        <v>2209</v>
      </c>
      <c r="N1958" s="382" t="s">
        <v>9783</v>
      </c>
      <c r="O1958" s="386">
        <v>300</v>
      </c>
      <c r="P1958" s="387"/>
      <c r="Q1958" s="387"/>
      <c r="R1958" s="387"/>
      <c r="S1958" s="387"/>
      <c r="T1958" s="387"/>
      <c r="U1958" s="387"/>
      <c r="V1958" s="387"/>
      <c r="W1958" s="387"/>
      <c r="X1958" s="387"/>
      <c r="Y1958" s="387"/>
      <c r="Z1958" s="387"/>
      <c r="AA1958" s="387"/>
      <c r="AB1958" s="387"/>
      <c r="AC1958" s="387"/>
      <c r="AD1958" s="387"/>
    </row>
    <row r="1959" spans="1:30" ht="31.8" thickBot="1" x14ac:dyDescent="0.35">
      <c r="A1959" s="351" t="s">
        <v>2508</v>
      </c>
      <c r="B1959" s="421" t="s">
        <v>6099</v>
      </c>
      <c r="C1959" s="365" t="s">
        <v>6875</v>
      </c>
      <c r="D1959" s="366" t="s">
        <v>6126</v>
      </c>
      <c r="E1959" s="394" t="s">
        <v>4139</v>
      </c>
      <c r="F1959" s="394" t="s">
        <v>9777</v>
      </c>
      <c r="G1959" s="394" t="s">
        <v>7233</v>
      </c>
      <c r="H1959" s="394" t="s">
        <v>7232</v>
      </c>
      <c r="I1959" s="466">
        <v>300</v>
      </c>
      <c r="J1959" s="471">
        <v>0.49</v>
      </c>
      <c r="K1959" s="469">
        <v>1</v>
      </c>
      <c r="L1959" s="384">
        <v>5</v>
      </c>
      <c r="M1959" s="385" t="s">
        <v>5762</v>
      </c>
      <c r="N1959" s="382" t="s">
        <v>9783</v>
      </c>
      <c r="O1959" s="386">
        <v>300</v>
      </c>
      <c r="P1959" s="387"/>
      <c r="Q1959" s="387"/>
      <c r="R1959" s="387"/>
      <c r="S1959" s="387"/>
      <c r="T1959" s="387"/>
      <c r="U1959" s="387"/>
      <c r="V1959" s="387"/>
      <c r="W1959" s="387"/>
      <c r="X1959" s="387"/>
      <c r="Y1959" s="387"/>
      <c r="Z1959" s="387"/>
      <c r="AA1959" s="387"/>
      <c r="AB1959" s="387"/>
      <c r="AC1959" s="387"/>
      <c r="AD1959" s="387"/>
    </row>
    <row r="1960" spans="1:30" ht="16.2" thickBot="1" x14ac:dyDescent="0.35">
      <c r="A1960" s="351" t="s">
        <v>5764</v>
      </c>
      <c r="B1960" s="404" t="s">
        <v>6083</v>
      </c>
      <c r="C1960" s="365" t="s">
        <v>6875</v>
      </c>
      <c r="D1960" s="366" t="s">
        <v>6126</v>
      </c>
      <c r="E1960" s="394" t="s">
        <v>4139</v>
      </c>
      <c r="F1960" s="394" t="s">
        <v>7230</v>
      </c>
      <c r="G1960" s="394" t="s">
        <v>7233</v>
      </c>
      <c r="H1960" s="394" t="s">
        <v>7232</v>
      </c>
      <c r="I1960" s="466">
        <v>300</v>
      </c>
      <c r="J1960" s="471">
        <v>0.49</v>
      </c>
      <c r="K1960" s="469">
        <v>1</v>
      </c>
      <c r="L1960" s="384">
        <v>5</v>
      </c>
      <c r="M1960" s="385" t="s">
        <v>5763</v>
      </c>
      <c r="N1960" s="382" t="s">
        <v>9783</v>
      </c>
      <c r="O1960" s="386">
        <v>300</v>
      </c>
      <c r="P1960" s="387"/>
      <c r="Q1960" s="387"/>
      <c r="R1960" s="387"/>
      <c r="S1960" s="387"/>
      <c r="T1960" s="387"/>
      <c r="U1960" s="387"/>
      <c r="V1960" s="387"/>
      <c r="W1960" s="387"/>
      <c r="X1960" s="387"/>
      <c r="Y1960" s="387"/>
      <c r="Z1960" s="387"/>
      <c r="AA1960" s="387"/>
      <c r="AB1960" s="387"/>
      <c r="AC1960" s="387"/>
      <c r="AD1960" s="387"/>
    </row>
    <row r="1961" spans="1:30" ht="16.2" thickBot="1" x14ac:dyDescent="0.35">
      <c r="A1961" s="351" t="s">
        <v>7160</v>
      </c>
      <c r="B1961" s="413" t="s">
        <v>7169</v>
      </c>
      <c r="C1961" s="365" t="s">
        <v>6875</v>
      </c>
      <c r="D1961" s="366" t="s">
        <v>6126</v>
      </c>
      <c r="E1961" s="394" t="s">
        <v>4139</v>
      </c>
      <c r="F1961" s="394" t="s">
        <v>7230</v>
      </c>
      <c r="G1961" s="394" t="s">
        <v>7233</v>
      </c>
      <c r="H1961" s="394" t="s">
        <v>7232</v>
      </c>
      <c r="I1961" s="466">
        <v>300</v>
      </c>
      <c r="J1961" s="471">
        <v>0.49</v>
      </c>
      <c r="K1961" s="469">
        <v>1</v>
      </c>
      <c r="L1961" s="384">
        <v>5</v>
      </c>
      <c r="M1961" s="385" t="s">
        <v>7201</v>
      </c>
      <c r="N1961" s="382" t="s">
        <v>9783</v>
      </c>
      <c r="O1961" s="386">
        <v>300</v>
      </c>
      <c r="P1961" s="387"/>
      <c r="Q1961" s="387"/>
      <c r="R1961" s="387"/>
      <c r="S1961" s="387"/>
      <c r="T1961" s="387"/>
      <c r="U1961" s="387"/>
      <c r="V1961" s="387"/>
      <c r="W1961" s="387"/>
      <c r="X1961" s="387"/>
      <c r="Y1961" s="387"/>
      <c r="Z1961" s="387"/>
      <c r="AA1961" s="387"/>
      <c r="AB1961" s="387"/>
      <c r="AC1961" s="387"/>
      <c r="AD1961" s="387"/>
    </row>
    <row r="1962" spans="1:30" ht="16.2" thickBot="1" x14ac:dyDescent="0.35">
      <c r="A1962" s="351" t="s">
        <v>7161</v>
      </c>
      <c r="B1962" s="413" t="s">
        <v>7169</v>
      </c>
      <c r="C1962" s="365" t="s">
        <v>6875</v>
      </c>
      <c r="D1962" s="366" t="s">
        <v>6126</v>
      </c>
      <c r="E1962" s="394" t="s">
        <v>4139</v>
      </c>
      <c r="F1962" s="394" t="s">
        <v>7230</v>
      </c>
      <c r="G1962" s="394" t="s">
        <v>7233</v>
      </c>
      <c r="H1962" s="394" t="s">
        <v>7232</v>
      </c>
      <c r="I1962" s="466">
        <v>300</v>
      </c>
      <c r="J1962" s="471">
        <v>0.49</v>
      </c>
      <c r="K1962" s="469">
        <v>1</v>
      </c>
      <c r="L1962" s="384">
        <v>5</v>
      </c>
      <c r="M1962" s="385" t="s">
        <v>7202</v>
      </c>
      <c r="N1962" s="382" t="s">
        <v>9783</v>
      </c>
      <c r="O1962" s="386">
        <v>300</v>
      </c>
      <c r="P1962" s="387"/>
      <c r="Q1962" s="387"/>
      <c r="R1962" s="387"/>
      <c r="S1962" s="387"/>
      <c r="T1962" s="387"/>
      <c r="U1962" s="387"/>
      <c r="V1962" s="387"/>
      <c r="W1962" s="387"/>
      <c r="X1962" s="387"/>
      <c r="Y1962" s="387"/>
      <c r="Z1962" s="387"/>
      <c r="AA1962" s="387"/>
      <c r="AB1962" s="387"/>
      <c r="AC1962" s="387"/>
      <c r="AD1962" s="387"/>
    </row>
    <row r="1963" spans="1:30" ht="16.2" thickBot="1" x14ac:dyDescent="0.35">
      <c r="A1963" s="351" t="s">
        <v>7161</v>
      </c>
      <c r="B1963" s="413" t="s">
        <v>7169</v>
      </c>
      <c r="C1963" s="365" t="s">
        <v>6875</v>
      </c>
      <c r="D1963" s="366" t="s">
        <v>6126</v>
      </c>
      <c r="E1963" s="394" t="s">
        <v>4139</v>
      </c>
      <c r="F1963" s="394" t="s">
        <v>7230</v>
      </c>
      <c r="G1963" s="394" t="s">
        <v>7234</v>
      </c>
      <c r="H1963" s="394" t="s">
        <v>7232</v>
      </c>
      <c r="I1963" s="466">
        <v>300</v>
      </c>
      <c r="J1963" s="471">
        <v>0.49</v>
      </c>
      <c r="K1963" s="469">
        <v>1</v>
      </c>
      <c r="L1963" s="384">
        <v>5</v>
      </c>
      <c r="M1963" s="385" t="s">
        <v>7202</v>
      </c>
      <c r="N1963" s="382" t="s">
        <v>9783</v>
      </c>
      <c r="O1963" s="386">
        <v>300</v>
      </c>
      <c r="P1963" s="387"/>
      <c r="Q1963" s="387"/>
      <c r="R1963" s="387"/>
      <c r="S1963" s="387"/>
      <c r="T1963" s="387"/>
      <c r="U1963" s="387"/>
      <c r="V1963" s="387"/>
      <c r="W1963" s="387"/>
      <c r="X1963" s="387"/>
      <c r="Y1963" s="387"/>
      <c r="Z1963" s="387"/>
      <c r="AA1963" s="387"/>
      <c r="AB1963" s="387"/>
      <c r="AC1963" s="387"/>
      <c r="AD1963" s="387"/>
    </row>
    <row r="1964" spans="1:30" ht="16.2" thickBot="1" x14ac:dyDescent="0.35">
      <c r="A1964" s="351" t="s">
        <v>4070</v>
      </c>
      <c r="B1964" s="419" t="s">
        <v>6075</v>
      </c>
      <c r="C1964" s="365" t="s">
        <v>6875</v>
      </c>
      <c r="D1964" s="366" t="s">
        <v>6126</v>
      </c>
      <c r="E1964" s="394" t="s">
        <v>4139</v>
      </c>
      <c r="F1964" s="394" t="s">
        <v>7230</v>
      </c>
      <c r="G1964" s="394" t="s">
        <v>7233</v>
      </c>
      <c r="H1964" s="394" t="s">
        <v>7232</v>
      </c>
      <c r="I1964" s="466">
        <v>300</v>
      </c>
      <c r="J1964" s="471">
        <v>0.49</v>
      </c>
      <c r="K1964" s="469">
        <v>1</v>
      </c>
      <c r="L1964" s="384">
        <v>6</v>
      </c>
      <c r="M1964" s="385" t="s">
        <v>7028</v>
      </c>
      <c r="N1964" s="382" t="s">
        <v>9783</v>
      </c>
      <c r="O1964" s="386">
        <v>300</v>
      </c>
      <c r="P1964" s="387"/>
      <c r="Q1964" s="387"/>
      <c r="R1964" s="387"/>
      <c r="S1964" s="387"/>
      <c r="T1964" s="387"/>
      <c r="U1964" s="387"/>
      <c r="V1964" s="387"/>
      <c r="W1964" s="387"/>
      <c r="X1964" s="387"/>
      <c r="Y1964" s="387"/>
      <c r="Z1964" s="387"/>
      <c r="AA1964" s="387"/>
      <c r="AB1964" s="387"/>
      <c r="AC1964" s="387"/>
      <c r="AD1964" s="387"/>
    </row>
    <row r="1965" spans="1:30" ht="16.2" thickBot="1" x14ac:dyDescent="0.35">
      <c r="A1965" s="351" t="s">
        <v>2216</v>
      </c>
      <c r="B1965" s="427" t="s">
        <v>1102</v>
      </c>
      <c r="C1965" s="365" t="s">
        <v>6875</v>
      </c>
      <c r="D1965" s="366" t="s">
        <v>6126</v>
      </c>
      <c r="E1965" s="394" t="s">
        <v>4139</v>
      </c>
      <c r="F1965" s="394" t="s">
        <v>7230</v>
      </c>
      <c r="G1965" s="394" t="s">
        <v>7234</v>
      </c>
      <c r="H1965" s="394" t="s">
        <v>7232</v>
      </c>
      <c r="I1965" s="466">
        <v>300</v>
      </c>
      <c r="J1965" s="471">
        <v>0.49</v>
      </c>
      <c r="K1965" s="469">
        <v>2</v>
      </c>
      <c r="L1965" s="384">
        <v>6</v>
      </c>
      <c r="M1965" s="385" t="s">
        <v>9727</v>
      </c>
      <c r="N1965" s="382" t="s">
        <v>9790</v>
      </c>
      <c r="O1965" s="386">
        <v>600</v>
      </c>
      <c r="P1965" s="387"/>
      <c r="Q1965" s="387"/>
      <c r="R1965" s="387"/>
      <c r="S1965" s="387"/>
      <c r="T1965" s="387"/>
      <c r="U1965" s="387"/>
      <c r="V1965" s="387"/>
      <c r="W1965" s="387"/>
      <c r="X1965" s="387"/>
      <c r="Y1965" s="387"/>
      <c r="Z1965" s="387"/>
      <c r="AA1965" s="387"/>
      <c r="AB1965" s="387"/>
      <c r="AC1965" s="387"/>
      <c r="AD1965" s="387"/>
    </row>
    <row r="1966" spans="1:30" ht="16.2" thickBot="1" x14ac:dyDescent="0.35">
      <c r="A1966" s="351" t="s">
        <v>1276</v>
      </c>
      <c r="B1966" s="426" t="s">
        <v>1103</v>
      </c>
      <c r="C1966" s="365" t="s">
        <v>6875</v>
      </c>
      <c r="D1966" s="366" t="s">
        <v>6126</v>
      </c>
      <c r="E1966" s="394" t="s">
        <v>4139</v>
      </c>
      <c r="F1966" s="394" t="s">
        <v>7230</v>
      </c>
      <c r="G1966" s="394" t="s">
        <v>7233</v>
      </c>
      <c r="H1966" s="394" t="s">
        <v>7232</v>
      </c>
      <c r="I1966" s="466">
        <v>300</v>
      </c>
      <c r="J1966" s="471">
        <v>0.49</v>
      </c>
      <c r="K1966" s="469">
        <v>1</v>
      </c>
      <c r="L1966" s="384">
        <v>6</v>
      </c>
      <c r="M1966" s="385" t="s">
        <v>1274</v>
      </c>
      <c r="N1966" s="382" t="s">
        <v>9783</v>
      </c>
      <c r="O1966" s="386">
        <v>300</v>
      </c>
      <c r="P1966" s="387"/>
      <c r="Q1966" s="387"/>
      <c r="R1966" s="387"/>
      <c r="S1966" s="387"/>
      <c r="T1966" s="387"/>
      <c r="U1966" s="387"/>
      <c r="V1966" s="387"/>
      <c r="W1966" s="387"/>
      <c r="X1966" s="387"/>
      <c r="Y1966" s="387"/>
      <c r="Z1966" s="387"/>
      <c r="AA1966" s="387"/>
      <c r="AB1966" s="387"/>
      <c r="AC1966" s="387"/>
      <c r="AD1966" s="387"/>
    </row>
    <row r="1967" spans="1:30" ht="16.2" thickBot="1" x14ac:dyDescent="0.35">
      <c r="A1967" s="351" t="s">
        <v>1276</v>
      </c>
      <c r="B1967" s="365" t="s">
        <v>6072</v>
      </c>
      <c r="C1967" s="365" t="s">
        <v>6875</v>
      </c>
      <c r="D1967" s="366" t="s">
        <v>6126</v>
      </c>
      <c r="E1967" s="394" t="s">
        <v>4139</v>
      </c>
      <c r="F1967" s="394" t="s">
        <v>7230</v>
      </c>
      <c r="G1967" s="394" t="s">
        <v>7233</v>
      </c>
      <c r="H1967" s="394" t="s">
        <v>7232</v>
      </c>
      <c r="I1967" s="466">
        <v>300</v>
      </c>
      <c r="J1967" s="471">
        <v>0.49</v>
      </c>
      <c r="K1967" s="469">
        <v>3</v>
      </c>
      <c r="L1967" s="384">
        <v>6</v>
      </c>
      <c r="M1967" s="385" t="s">
        <v>1275</v>
      </c>
      <c r="N1967" s="382" t="s">
        <v>9784</v>
      </c>
      <c r="O1967" s="386">
        <v>900</v>
      </c>
      <c r="P1967" s="387"/>
      <c r="Q1967" s="387"/>
      <c r="R1967" s="387"/>
      <c r="S1967" s="387"/>
      <c r="T1967" s="387"/>
      <c r="U1967" s="387"/>
      <c r="V1967" s="387"/>
      <c r="W1967" s="387"/>
      <c r="X1967" s="387"/>
      <c r="Y1967" s="387"/>
      <c r="Z1967" s="387"/>
      <c r="AA1967" s="387"/>
      <c r="AB1967" s="387"/>
      <c r="AC1967" s="387"/>
      <c r="AD1967" s="387"/>
    </row>
    <row r="1968" spans="1:30" ht="16.2" thickBot="1" x14ac:dyDescent="0.35">
      <c r="A1968" s="351" t="s">
        <v>1569</v>
      </c>
      <c r="B1968" s="428" t="s">
        <v>6891</v>
      </c>
      <c r="C1968" s="365" t="s">
        <v>6875</v>
      </c>
      <c r="D1968" s="366" t="s">
        <v>6126</v>
      </c>
      <c r="E1968" s="394" t="s">
        <v>4139</v>
      </c>
      <c r="F1968" s="394" t="s">
        <v>7230</v>
      </c>
      <c r="G1968" s="394" t="s">
        <v>7233</v>
      </c>
      <c r="H1968" s="394" t="s">
        <v>7232</v>
      </c>
      <c r="I1968" s="466">
        <v>300</v>
      </c>
      <c r="J1968" s="471">
        <v>0.49</v>
      </c>
      <c r="K1968" s="469">
        <v>1</v>
      </c>
      <c r="L1968" s="384">
        <v>7</v>
      </c>
      <c r="M1968" s="385" t="s">
        <v>1568</v>
      </c>
      <c r="N1968" s="382" t="s">
        <v>9783</v>
      </c>
      <c r="O1968" s="386">
        <v>300</v>
      </c>
      <c r="P1968" s="387"/>
      <c r="Q1968" s="387"/>
      <c r="R1968" s="387"/>
      <c r="S1968" s="387"/>
      <c r="T1968" s="387"/>
      <c r="U1968" s="387"/>
      <c r="V1968" s="387"/>
      <c r="W1968" s="387"/>
      <c r="X1968" s="387"/>
      <c r="Y1968" s="387"/>
      <c r="Z1968" s="387"/>
      <c r="AA1968" s="387"/>
      <c r="AB1968" s="387"/>
      <c r="AC1968" s="387"/>
      <c r="AD1968" s="387"/>
    </row>
    <row r="1969" spans="1:30" ht="16.2" thickBot="1" x14ac:dyDescent="0.35">
      <c r="A1969" s="351" t="s">
        <v>1569</v>
      </c>
      <c r="B1969" s="428" t="s">
        <v>6891</v>
      </c>
      <c r="C1969" s="365" t="s">
        <v>6875</v>
      </c>
      <c r="D1969" s="366" t="s">
        <v>6126</v>
      </c>
      <c r="E1969" s="394" t="s">
        <v>4139</v>
      </c>
      <c r="F1969" s="394" t="s">
        <v>7230</v>
      </c>
      <c r="G1969" s="394" t="s">
        <v>7234</v>
      </c>
      <c r="H1969" s="394" t="s">
        <v>7232</v>
      </c>
      <c r="I1969" s="466">
        <v>300</v>
      </c>
      <c r="J1969" s="471">
        <v>0.49</v>
      </c>
      <c r="K1969" s="469">
        <v>1</v>
      </c>
      <c r="L1969" s="384">
        <v>7</v>
      </c>
      <c r="M1969" s="385" t="s">
        <v>1568</v>
      </c>
      <c r="N1969" s="382" t="s">
        <v>9783</v>
      </c>
      <c r="O1969" s="386">
        <v>300</v>
      </c>
      <c r="P1969" s="387"/>
      <c r="Q1969" s="387"/>
      <c r="R1969" s="387"/>
      <c r="S1969" s="387"/>
      <c r="T1969" s="387"/>
      <c r="U1969" s="387"/>
      <c r="V1969" s="387"/>
      <c r="W1969" s="387"/>
      <c r="X1969" s="387"/>
      <c r="Y1969" s="387"/>
      <c r="Z1969" s="387"/>
      <c r="AA1969" s="387"/>
      <c r="AB1969" s="387"/>
      <c r="AC1969" s="387"/>
      <c r="AD1969" s="387"/>
    </row>
    <row r="1970" spans="1:30" ht="16.2" thickBot="1" x14ac:dyDescent="0.35">
      <c r="A1970" s="351" t="s">
        <v>1569</v>
      </c>
      <c r="B1970" s="400" t="s">
        <v>6093</v>
      </c>
      <c r="C1970" s="365" t="s">
        <v>6875</v>
      </c>
      <c r="D1970" s="366" t="s">
        <v>6126</v>
      </c>
      <c r="E1970" s="394" t="s">
        <v>4139</v>
      </c>
      <c r="F1970" s="394" t="s">
        <v>7230</v>
      </c>
      <c r="G1970" s="394" t="s">
        <v>7233</v>
      </c>
      <c r="H1970" s="394" t="s">
        <v>7232</v>
      </c>
      <c r="I1970" s="466">
        <v>300</v>
      </c>
      <c r="J1970" s="471">
        <v>0.49</v>
      </c>
      <c r="K1970" s="469">
        <v>2</v>
      </c>
      <c r="L1970" s="384">
        <v>7</v>
      </c>
      <c r="M1970" s="385" t="s">
        <v>2219</v>
      </c>
      <c r="N1970" s="382" t="s">
        <v>9790</v>
      </c>
      <c r="O1970" s="386">
        <v>600</v>
      </c>
      <c r="P1970" s="387"/>
      <c r="Q1970" s="387"/>
      <c r="R1970" s="387"/>
      <c r="S1970" s="387"/>
      <c r="T1970" s="387"/>
      <c r="U1970" s="387"/>
      <c r="V1970" s="387"/>
      <c r="W1970" s="387"/>
      <c r="X1970" s="387"/>
      <c r="Y1970" s="387"/>
      <c r="Z1970" s="387"/>
      <c r="AA1970" s="387"/>
      <c r="AB1970" s="387"/>
      <c r="AC1970" s="387"/>
      <c r="AD1970" s="387"/>
    </row>
    <row r="1971" spans="1:30" ht="16.2" thickBot="1" x14ac:dyDescent="0.35">
      <c r="A1971" s="351" t="s">
        <v>2773</v>
      </c>
      <c r="B1971" s="420" t="s">
        <v>6089</v>
      </c>
      <c r="C1971" s="365" t="s">
        <v>6875</v>
      </c>
      <c r="D1971" s="345" t="s">
        <v>6128</v>
      </c>
      <c r="E1971" s="394" t="s">
        <v>4139</v>
      </c>
      <c r="F1971" s="394" t="s">
        <v>7230</v>
      </c>
      <c r="G1971" s="394" t="s">
        <v>7234</v>
      </c>
      <c r="H1971" s="394" t="s">
        <v>7232</v>
      </c>
      <c r="I1971" s="467">
        <v>1.4</v>
      </c>
      <c r="J1971" s="471">
        <v>1.99</v>
      </c>
      <c r="K1971" s="469">
        <v>2</v>
      </c>
      <c r="L1971" s="384">
        <v>7</v>
      </c>
      <c r="M1971" s="385" t="s">
        <v>9728</v>
      </c>
      <c r="N1971" s="382" t="s">
        <v>9802</v>
      </c>
      <c r="O1971" s="383">
        <v>2.8</v>
      </c>
      <c r="P1971" s="387"/>
      <c r="Q1971" s="387"/>
      <c r="R1971" s="387"/>
      <c r="S1971" s="387"/>
      <c r="T1971" s="387"/>
      <c r="U1971" s="387"/>
      <c r="V1971" s="387"/>
      <c r="W1971" s="387"/>
      <c r="X1971" s="387"/>
      <c r="Y1971" s="387"/>
      <c r="Z1971" s="387"/>
      <c r="AA1971" s="387"/>
      <c r="AB1971" s="387"/>
      <c r="AC1971" s="387"/>
      <c r="AD1971" s="387"/>
    </row>
    <row r="1972" spans="1:30" ht="16.2" thickBot="1" x14ac:dyDescent="0.35">
      <c r="A1972" s="351" t="s">
        <v>2220</v>
      </c>
      <c r="B1972" s="365" t="s">
        <v>6973</v>
      </c>
      <c r="C1972" s="365" t="s">
        <v>6875</v>
      </c>
      <c r="D1972" s="366" t="s">
        <v>6126</v>
      </c>
      <c r="E1972" s="394" t="s">
        <v>4139</v>
      </c>
      <c r="F1972" s="394" t="s">
        <v>7230</v>
      </c>
      <c r="G1972" s="394" t="s">
        <v>7234</v>
      </c>
      <c r="H1972" s="394" t="s">
        <v>7232</v>
      </c>
      <c r="I1972" s="467">
        <v>1.4</v>
      </c>
      <c r="J1972" s="471">
        <v>1.99</v>
      </c>
      <c r="K1972" s="469">
        <v>1</v>
      </c>
      <c r="L1972" s="384">
        <v>7</v>
      </c>
      <c r="M1972" s="385" t="s">
        <v>2221</v>
      </c>
      <c r="N1972" s="382" t="s">
        <v>9789</v>
      </c>
      <c r="O1972" s="383">
        <v>1.4</v>
      </c>
      <c r="P1972" s="387"/>
      <c r="Q1972" s="387"/>
      <c r="R1972" s="387"/>
      <c r="S1972" s="387"/>
      <c r="T1972" s="387"/>
      <c r="U1972" s="387"/>
      <c r="V1972" s="387"/>
      <c r="W1972" s="387"/>
      <c r="X1972" s="387"/>
      <c r="Y1972" s="387"/>
      <c r="Z1972" s="387"/>
      <c r="AA1972" s="387"/>
      <c r="AB1972" s="387"/>
      <c r="AC1972" s="387"/>
      <c r="AD1972" s="387"/>
    </row>
    <row r="1973" spans="1:30" ht="16.2" thickBot="1" x14ac:dyDescent="0.35">
      <c r="A1973" s="351" t="s">
        <v>1284</v>
      </c>
      <c r="B1973" s="365" t="s">
        <v>6072</v>
      </c>
      <c r="C1973" s="365" t="s">
        <v>6875</v>
      </c>
      <c r="D1973" s="366" t="s">
        <v>6126</v>
      </c>
      <c r="E1973" s="394" t="s">
        <v>4139</v>
      </c>
      <c r="F1973" s="394" t="s">
        <v>7230</v>
      </c>
      <c r="G1973" s="394" t="s">
        <v>7233</v>
      </c>
      <c r="H1973" s="394" t="s">
        <v>7232</v>
      </c>
      <c r="I1973" s="466">
        <v>500</v>
      </c>
      <c r="J1973" s="471">
        <v>0.49</v>
      </c>
      <c r="K1973" s="469">
        <v>3</v>
      </c>
      <c r="L1973" s="384">
        <v>8</v>
      </c>
      <c r="M1973" s="385" t="s">
        <v>1283</v>
      </c>
      <c r="N1973" s="382" t="s">
        <v>9822</v>
      </c>
      <c r="O1973" s="383">
        <v>1.5</v>
      </c>
      <c r="P1973" s="387"/>
      <c r="Q1973" s="387"/>
      <c r="R1973" s="387"/>
      <c r="S1973" s="387"/>
      <c r="T1973" s="387"/>
      <c r="U1973" s="387"/>
      <c r="V1973" s="387"/>
      <c r="W1973" s="387"/>
      <c r="X1973" s="387"/>
      <c r="Y1973" s="387"/>
      <c r="Z1973" s="387"/>
      <c r="AA1973" s="387"/>
      <c r="AB1973" s="387"/>
      <c r="AC1973" s="387"/>
      <c r="AD1973" s="387"/>
    </row>
    <row r="1974" spans="1:30" ht="16.2" thickBot="1" x14ac:dyDescent="0.35">
      <c r="A1974" s="351" t="s">
        <v>1285</v>
      </c>
      <c r="B1974" s="365" t="s">
        <v>6072</v>
      </c>
      <c r="C1974" s="365" t="s">
        <v>6875</v>
      </c>
      <c r="D1974" s="366" t="s">
        <v>6126</v>
      </c>
      <c r="E1974" s="394" t="s">
        <v>4139</v>
      </c>
      <c r="F1974" s="394" t="s">
        <v>7230</v>
      </c>
      <c r="G1974" s="394" t="s">
        <v>7233</v>
      </c>
      <c r="H1974" s="394" t="s">
        <v>7232</v>
      </c>
      <c r="I1974" s="466">
        <v>300</v>
      </c>
      <c r="J1974" s="471">
        <v>0.49</v>
      </c>
      <c r="K1974" s="469">
        <v>3</v>
      </c>
      <c r="L1974" s="384" t="s">
        <v>1775</v>
      </c>
      <c r="M1974" s="385" t="s">
        <v>1286</v>
      </c>
      <c r="N1974" s="382" t="s">
        <v>9784</v>
      </c>
      <c r="O1974" s="386">
        <v>900</v>
      </c>
      <c r="P1974" s="387"/>
      <c r="Q1974" s="387"/>
      <c r="R1974" s="387"/>
      <c r="S1974" s="387"/>
      <c r="T1974" s="387"/>
      <c r="U1974" s="387"/>
      <c r="V1974" s="387"/>
      <c r="W1974" s="387"/>
      <c r="X1974" s="387"/>
      <c r="Y1974" s="387"/>
      <c r="Z1974" s="387"/>
      <c r="AA1974" s="387"/>
      <c r="AB1974" s="387"/>
      <c r="AC1974" s="387"/>
      <c r="AD1974" s="387"/>
    </row>
    <row r="1975" spans="1:30" ht="16.2" thickBot="1" x14ac:dyDescent="0.35">
      <c r="A1975" s="351" t="s">
        <v>3393</v>
      </c>
      <c r="B1975" s="411" t="s">
        <v>6087</v>
      </c>
      <c r="C1975" s="365" t="s">
        <v>6875</v>
      </c>
      <c r="D1975" s="366" t="s">
        <v>6126</v>
      </c>
      <c r="E1975" s="394" t="s">
        <v>4139</v>
      </c>
      <c r="F1975" s="394" t="s">
        <v>7230</v>
      </c>
      <c r="G1975" s="394" t="s">
        <v>7234</v>
      </c>
      <c r="H1975" s="394" t="s">
        <v>7232</v>
      </c>
      <c r="I1975" s="466">
        <v>300</v>
      </c>
      <c r="J1975" s="471">
        <v>0.49</v>
      </c>
      <c r="K1975" s="469">
        <v>1</v>
      </c>
      <c r="L1975" s="384" t="s">
        <v>1775</v>
      </c>
      <c r="M1975" s="385" t="s">
        <v>3394</v>
      </c>
      <c r="N1975" s="382" t="s">
        <v>9783</v>
      </c>
      <c r="O1975" s="386">
        <v>300</v>
      </c>
      <c r="P1975" s="387"/>
      <c r="Q1975" s="387"/>
      <c r="R1975" s="387"/>
      <c r="S1975" s="387"/>
      <c r="T1975" s="387"/>
      <c r="U1975" s="387"/>
      <c r="V1975" s="387"/>
      <c r="W1975" s="387"/>
      <c r="X1975" s="387"/>
      <c r="Y1975" s="387"/>
      <c r="Z1975" s="387"/>
      <c r="AA1975" s="387"/>
      <c r="AB1975" s="387"/>
      <c r="AC1975" s="387"/>
      <c r="AD1975" s="387"/>
    </row>
    <row r="1976" spans="1:30" ht="16.2" thickBot="1" x14ac:dyDescent="0.35">
      <c r="A1976" s="351" t="s">
        <v>3395</v>
      </c>
      <c r="B1976" s="411" t="s">
        <v>6087</v>
      </c>
      <c r="C1976" s="365" t="s">
        <v>6883</v>
      </c>
      <c r="D1976" s="366" t="s">
        <v>6126</v>
      </c>
      <c r="E1976" s="394" t="s">
        <v>4139</v>
      </c>
      <c r="F1976" s="394" t="s">
        <v>7230</v>
      </c>
      <c r="G1976" s="394" t="s">
        <v>7234</v>
      </c>
      <c r="H1976" s="394" t="s">
        <v>7232</v>
      </c>
      <c r="I1976" s="466">
        <v>300</v>
      </c>
      <c r="J1976" s="471">
        <v>0.49</v>
      </c>
      <c r="K1976" s="469">
        <v>1</v>
      </c>
      <c r="L1976" s="384">
        <v>3</v>
      </c>
      <c r="M1976" s="385" t="s">
        <v>7029</v>
      </c>
      <c r="N1976" s="382" t="s">
        <v>9783</v>
      </c>
      <c r="O1976" s="386">
        <v>300</v>
      </c>
      <c r="P1976" s="387"/>
      <c r="Q1976" s="387"/>
      <c r="R1976" s="387"/>
      <c r="S1976" s="387"/>
      <c r="T1976" s="387"/>
      <c r="U1976" s="387"/>
      <c r="V1976" s="387"/>
      <c r="W1976" s="387"/>
      <c r="X1976" s="387"/>
      <c r="Y1976" s="387"/>
      <c r="Z1976" s="387"/>
      <c r="AA1976" s="387"/>
      <c r="AB1976" s="387"/>
      <c r="AC1976" s="387"/>
      <c r="AD1976" s="387"/>
    </row>
    <row r="1977" spans="1:30" ht="16.2" thickBot="1" x14ac:dyDescent="0.35">
      <c r="A1977" s="351" t="s">
        <v>4567</v>
      </c>
      <c r="B1977" s="415" t="s">
        <v>6886</v>
      </c>
      <c r="C1977" s="365" t="s">
        <v>6883</v>
      </c>
      <c r="D1977" s="366" t="s">
        <v>6126</v>
      </c>
      <c r="E1977" s="394" t="s">
        <v>4139</v>
      </c>
      <c r="F1977" s="394" t="s">
        <v>7230</v>
      </c>
      <c r="G1977" s="394" t="s">
        <v>7234</v>
      </c>
      <c r="H1977" s="394" t="s">
        <v>7232</v>
      </c>
      <c r="I1977" s="466">
        <v>300</v>
      </c>
      <c r="J1977" s="471">
        <v>0.49</v>
      </c>
      <c r="K1977" s="469">
        <v>1</v>
      </c>
      <c r="L1977" s="384">
        <v>3</v>
      </c>
      <c r="M1977" s="385" t="s">
        <v>4756</v>
      </c>
      <c r="N1977" s="382" t="s">
        <v>9783</v>
      </c>
      <c r="O1977" s="386">
        <v>300</v>
      </c>
      <c r="P1977" s="387"/>
      <c r="Q1977" s="387"/>
      <c r="R1977" s="387"/>
      <c r="S1977" s="387"/>
      <c r="T1977" s="387"/>
      <c r="U1977" s="387"/>
      <c r="V1977" s="387"/>
      <c r="W1977" s="387"/>
      <c r="X1977" s="387"/>
      <c r="Y1977" s="387"/>
      <c r="Z1977" s="387"/>
      <c r="AA1977" s="387"/>
      <c r="AB1977" s="387"/>
      <c r="AC1977" s="387"/>
      <c r="AD1977" s="387"/>
    </row>
    <row r="1978" spans="1:30" ht="16.2" thickBot="1" x14ac:dyDescent="0.35">
      <c r="A1978" s="351" t="s">
        <v>693</v>
      </c>
      <c r="B1978" s="396" t="s">
        <v>6058</v>
      </c>
      <c r="C1978" s="365" t="s">
        <v>6883</v>
      </c>
      <c r="D1978" s="345" t="s">
        <v>6128</v>
      </c>
      <c r="E1978" s="394" t="s">
        <v>4139</v>
      </c>
      <c r="F1978" s="394" t="s">
        <v>7235</v>
      </c>
      <c r="G1978" s="394" t="s">
        <v>7234</v>
      </c>
      <c r="H1978" s="394" t="s">
        <v>7232</v>
      </c>
      <c r="I1978" s="467">
        <v>1</v>
      </c>
      <c r="J1978" s="471">
        <v>1.49</v>
      </c>
      <c r="K1978" s="469">
        <v>1</v>
      </c>
      <c r="L1978" s="384">
        <v>4</v>
      </c>
      <c r="M1978" s="385" t="s">
        <v>3641</v>
      </c>
      <c r="N1978" s="382" t="s">
        <v>9806</v>
      </c>
      <c r="O1978" s="383">
        <v>1</v>
      </c>
      <c r="P1978" s="387"/>
      <c r="Q1978" s="387"/>
      <c r="R1978" s="387"/>
      <c r="S1978" s="387"/>
      <c r="T1978" s="387"/>
      <c r="U1978" s="387"/>
      <c r="V1978" s="387"/>
      <c r="W1978" s="387"/>
      <c r="X1978" s="387"/>
      <c r="Y1978" s="387"/>
      <c r="Z1978" s="387"/>
      <c r="AA1978" s="387"/>
      <c r="AB1978" s="387"/>
      <c r="AC1978" s="387"/>
      <c r="AD1978" s="387"/>
    </row>
    <row r="1979" spans="1:30" ht="16.2" thickBot="1" x14ac:dyDescent="0.35">
      <c r="A1979" s="351" t="s">
        <v>715</v>
      </c>
      <c r="B1979" s="396" t="s">
        <v>6058</v>
      </c>
      <c r="C1979" s="365" t="s">
        <v>6883</v>
      </c>
      <c r="D1979" s="366" t="s">
        <v>6126</v>
      </c>
      <c r="E1979" s="394" t="s">
        <v>4139</v>
      </c>
      <c r="F1979" s="394" t="s">
        <v>7230</v>
      </c>
      <c r="G1979" s="394" t="s">
        <v>7233</v>
      </c>
      <c r="H1979" s="394" t="s">
        <v>7232</v>
      </c>
      <c r="I1979" s="466">
        <v>300</v>
      </c>
      <c r="J1979" s="471">
        <v>0.49</v>
      </c>
      <c r="K1979" s="469">
        <v>2</v>
      </c>
      <c r="L1979" s="384">
        <v>5</v>
      </c>
      <c r="M1979" s="385" t="s">
        <v>716</v>
      </c>
      <c r="N1979" s="382" t="s">
        <v>9790</v>
      </c>
      <c r="O1979" s="386">
        <v>600</v>
      </c>
      <c r="P1979" s="387"/>
      <c r="Q1979" s="387"/>
      <c r="R1979" s="387"/>
      <c r="S1979" s="387"/>
      <c r="T1979" s="387"/>
      <c r="U1979" s="387"/>
      <c r="V1979" s="387"/>
      <c r="W1979" s="387"/>
      <c r="X1979" s="387"/>
      <c r="Y1979" s="387"/>
      <c r="Z1979" s="387"/>
      <c r="AA1979" s="387"/>
      <c r="AB1979" s="387"/>
      <c r="AC1979" s="387"/>
      <c r="AD1979" s="387"/>
    </row>
    <row r="1980" spans="1:30" ht="16.2" thickBot="1" x14ac:dyDescent="0.35">
      <c r="A1980" s="351" t="s">
        <v>715</v>
      </c>
      <c r="B1980" s="396" t="s">
        <v>6058</v>
      </c>
      <c r="C1980" s="365" t="s">
        <v>6883</v>
      </c>
      <c r="D1980" s="366" t="s">
        <v>6126</v>
      </c>
      <c r="E1980" s="394" t="s">
        <v>4139</v>
      </c>
      <c r="F1980" s="394" t="s">
        <v>7230</v>
      </c>
      <c r="G1980" s="394" t="s">
        <v>7234</v>
      </c>
      <c r="H1980" s="394" t="s">
        <v>7232</v>
      </c>
      <c r="I1980" s="466">
        <v>300</v>
      </c>
      <c r="J1980" s="471">
        <v>0.49</v>
      </c>
      <c r="K1980" s="469">
        <v>1</v>
      </c>
      <c r="L1980" s="384">
        <v>5</v>
      </c>
      <c r="M1980" s="385" t="s">
        <v>9729</v>
      </c>
      <c r="N1980" s="382" t="s">
        <v>9783</v>
      </c>
      <c r="O1980" s="386">
        <v>300</v>
      </c>
      <c r="P1980" s="387"/>
      <c r="Q1980" s="387"/>
      <c r="R1980" s="387"/>
      <c r="S1980" s="387"/>
      <c r="T1980" s="387"/>
      <c r="U1980" s="387"/>
      <c r="V1980" s="387"/>
      <c r="W1980" s="387"/>
      <c r="X1980" s="387"/>
      <c r="Y1980" s="387"/>
      <c r="Z1980" s="387"/>
      <c r="AA1980" s="387"/>
      <c r="AB1980" s="387"/>
      <c r="AC1980" s="387"/>
      <c r="AD1980" s="387"/>
    </row>
    <row r="1981" spans="1:30" ht="16.2" thickBot="1" x14ac:dyDescent="0.35">
      <c r="A1981" s="351" t="s">
        <v>5766</v>
      </c>
      <c r="B1981" s="410" t="s">
        <v>6055</v>
      </c>
      <c r="C1981" s="365" t="s">
        <v>6883</v>
      </c>
      <c r="D1981" s="366" t="s">
        <v>6126</v>
      </c>
      <c r="E1981" s="394" t="s">
        <v>4139</v>
      </c>
      <c r="F1981" s="394" t="s">
        <v>7230</v>
      </c>
      <c r="G1981" s="394" t="s">
        <v>7233</v>
      </c>
      <c r="H1981" s="394" t="s">
        <v>7232</v>
      </c>
      <c r="I1981" s="466">
        <v>300</v>
      </c>
      <c r="J1981" s="471">
        <v>0.49</v>
      </c>
      <c r="K1981" s="469">
        <v>1</v>
      </c>
      <c r="L1981" s="384">
        <v>8</v>
      </c>
      <c r="M1981" s="385" t="s">
        <v>5765</v>
      </c>
      <c r="N1981" s="382" t="s">
        <v>9783</v>
      </c>
      <c r="O1981" s="386">
        <v>300</v>
      </c>
      <c r="P1981" s="387"/>
      <c r="Q1981" s="387"/>
      <c r="R1981" s="387"/>
      <c r="S1981" s="387"/>
      <c r="T1981" s="387"/>
      <c r="U1981" s="387"/>
      <c r="V1981" s="387"/>
      <c r="W1981" s="387"/>
      <c r="X1981" s="387"/>
      <c r="Y1981" s="387"/>
      <c r="Z1981" s="387"/>
      <c r="AA1981" s="387"/>
      <c r="AB1981" s="387"/>
      <c r="AC1981" s="387"/>
      <c r="AD1981" s="387"/>
    </row>
    <row r="1982" spans="1:30" ht="16.2" thickBot="1" x14ac:dyDescent="0.35">
      <c r="A1982" s="351" t="s">
        <v>4345</v>
      </c>
      <c r="B1982" s="419" t="s">
        <v>6075</v>
      </c>
      <c r="C1982" s="365" t="s">
        <v>6139</v>
      </c>
      <c r="D1982" s="366" t="s">
        <v>6126</v>
      </c>
      <c r="E1982" s="394" t="s">
        <v>4139</v>
      </c>
      <c r="F1982" s="394" t="s">
        <v>7230</v>
      </c>
      <c r="G1982" s="394" t="s">
        <v>7234</v>
      </c>
      <c r="H1982" s="394" t="s">
        <v>7232</v>
      </c>
      <c r="I1982" s="466">
        <v>300</v>
      </c>
      <c r="J1982" s="471">
        <v>0.49</v>
      </c>
      <c r="K1982" s="469">
        <v>1</v>
      </c>
      <c r="L1982" s="384">
        <v>2</v>
      </c>
      <c r="M1982" s="385" t="s">
        <v>4346</v>
      </c>
      <c r="N1982" s="382" t="s">
        <v>9783</v>
      </c>
      <c r="O1982" s="386">
        <v>300</v>
      </c>
      <c r="P1982" s="387"/>
      <c r="Q1982" s="387"/>
      <c r="R1982" s="387"/>
      <c r="S1982" s="387"/>
      <c r="T1982" s="387"/>
      <c r="U1982" s="387"/>
      <c r="V1982" s="387"/>
      <c r="W1982" s="387"/>
      <c r="X1982" s="387"/>
      <c r="Y1982" s="387"/>
      <c r="Z1982" s="387"/>
      <c r="AA1982" s="387"/>
      <c r="AB1982" s="387"/>
      <c r="AC1982" s="387"/>
      <c r="AD1982" s="387"/>
    </row>
    <row r="1983" spans="1:30" ht="16.2" thickBot="1" x14ac:dyDescent="0.35">
      <c r="A1983" s="351" t="s">
        <v>1298</v>
      </c>
      <c r="B1983" s="365" t="s">
        <v>6978</v>
      </c>
      <c r="C1983" s="365" t="s">
        <v>6139</v>
      </c>
      <c r="D1983" s="366" t="s">
        <v>6126</v>
      </c>
      <c r="E1983" s="394" t="s">
        <v>4139</v>
      </c>
      <c r="F1983" s="394" t="s">
        <v>7230</v>
      </c>
      <c r="G1983" s="394" t="s">
        <v>7233</v>
      </c>
      <c r="H1983" s="394" t="s">
        <v>7232</v>
      </c>
      <c r="I1983" s="466">
        <v>300</v>
      </c>
      <c r="J1983" s="471">
        <v>0.49</v>
      </c>
      <c r="K1983" s="469">
        <v>1</v>
      </c>
      <c r="L1983" s="384">
        <v>2</v>
      </c>
      <c r="M1983" s="385" t="s">
        <v>1297</v>
      </c>
      <c r="N1983" s="382" t="s">
        <v>9783</v>
      </c>
      <c r="O1983" s="386">
        <v>300</v>
      </c>
      <c r="P1983" s="387"/>
      <c r="Q1983" s="387"/>
      <c r="R1983" s="387"/>
      <c r="S1983" s="387"/>
      <c r="T1983" s="387"/>
      <c r="U1983" s="387"/>
      <c r="V1983" s="387"/>
      <c r="W1983" s="387"/>
      <c r="X1983" s="387"/>
      <c r="Y1983" s="387"/>
      <c r="Z1983" s="387"/>
      <c r="AA1983" s="387"/>
      <c r="AB1983" s="387"/>
      <c r="AC1983" s="387"/>
      <c r="AD1983" s="387"/>
    </row>
    <row r="1984" spans="1:30" ht="16.2" thickBot="1" x14ac:dyDescent="0.35">
      <c r="A1984" s="351" t="s">
        <v>3153</v>
      </c>
      <c r="B1984" s="393" t="s">
        <v>6067</v>
      </c>
      <c r="C1984" s="365" t="s">
        <v>6139</v>
      </c>
      <c r="D1984" s="366" t="s">
        <v>6126</v>
      </c>
      <c r="E1984" s="394" t="s">
        <v>4139</v>
      </c>
      <c r="F1984" s="394" t="s">
        <v>7230</v>
      </c>
      <c r="G1984" s="394" t="s">
        <v>7234</v>
      </c>
      <c r="H1984" s="394" t="s">
        <v>7232</v>
      </c>
      <c r="I1984" s="466">
        <v>300</v>
      </c>
      <c r="J1984" s="471">
        <v>0.49</v>
      </c>
      <c r="K1984" s="469">
        <v>2</v>
      </c>
      <c r="L1984" s="384">
        <v>2</v>
      </c>
      <c r="M1984" s="385" t="s">
        <v>3396</v>
      </c>
      <c r="N1984" s="382" t="s">
        <v>9790</v>
      </c>
      <c r="O1984" s="386">
        <v>600</v>
      </c>
      <c r="P1984" s="387"/>
      <c r="Q1984" s="387"/>
      <c r="R1984" s="387"/>
      <c r="S1984" s="387"/>
      <c r="T1984" s="387"/>
      <c r="U1984" s="387"/>
      <c r="V1984" s="387"/>
      <c r="W1984" s="387"/>
      <c r="X1984" s="387"/>
      <c r="Y1984" s="387"/>
      <c r="Z1984" s="387"/>
      <c r="AA1984" s="387"/>
      <c r="AB1984" s="387"/>
      <c r="AC1984" s="387"/>
      <c r="AD1984" s="387"/>
    </row>
    <row r="1985" spans="1:30" ht="16.2" thickBot="1" x14ac:dyDescent="0.35">
      <c r="A1985" s="351" t="s">
        <v>4348</v>
      </c>
      <c r="B1985" s="416" t="s">
        <v>6064</v>
      </c>
      <c r="C1985" s="365" t="s">
        <v>6139</v>
      </c>
      <c r="D1985" s="366" t="s">
        <v>6126</v>
      </c>
      <c r="E1985" s="394" t="s">
        <v>4139</v>
      </c>
      <c r="F1985" s="394" t="s">
        <v>7230</v>
      </c>
      <c r="G1985" s="394" t="s">
        <v>7233</v>
      </c>
      <c r="H1985" s="394" t="s">
        <v>7232</v>
      </c>
      <c r="I1985" s="466">
        <v>300</v>
      </c>
      <c r="J1985" s="471">
        <v>0.49</v>
      </c>
      <c r="K1985" s="469">
        <v>1</v>
      </c>
      <c r="L1985" s="384">
        <v>2</v>
      </c>
      <c r="M1985" s="385" t="s">
        <v>4347</v>
      </c>
      <c r="N1985" s="382" t="s">
        <v>9783</v>
      </c>
      <c r="O1985" s="386">
        <v>300</v>
      </c>
      <c r="P1985" s="387"/>
      <c r="Q1985" s="387"/>
      <c r="R1985" s="387"/>
      <c r="S1985" s="387"/>
      <c r="T1985" s="387"/>
      <c r="U1985" s="387"/>
      <c r="V1985" s="387"/>
      <c r="W1985" s="387"/>
      <c r="X1985" s="387"/>
      <c r="Y1985" s="387"/>
      <c r="Z1985" s="387"/>
      <c r="AA1985" s="387"/>
      <c r="AB1985" s="387"/>
      <c r="AC1985" s="387"/>
      <c r="AD1985" s="387"/>
    </row>
    <row r="1986" spans="1:30" ht="16.2" thickBot="1" x14ac:dyDescent="0.35">
      <c r="A1986" s="351" t="s">
        <v>4348</v>
      </c>
      <c r="B1986" s="416" t="s">
        <v>6064</v>
      </c>
      <c r="C1986" s="365" t="s">
        <v>6139</v>
      </c>
      <c r="D1986" s="366" t="s">
        <v>6126</v>
      </c>
      <c r="E1986" s="394" t="s">
        <v>4139</v>
      </c>
      <c r="F1986" s="394" t="s">
        <v>7230</v>
      </c>
      <c r="G1986" s="394" t="s">
        <v>7234</v>
      </c>
      <c r="H1986" s="394" t="s">
        <v>7232</v>
      </c>
      <c r="I1986" s="466">
        <v>300</v>
      </c>
      <c r="J1986" s="471">
        <v>0.49</v>
      </c>
      <c r="K1986" s="469">
        <v>1</v>
      </c>
      <c r="L1986" s="384">
        <v>2</v>
      </c>
      <c r="M1986" s="385" t="s">
        <v>4347</v>
      </c>
      <c r="N1986" s="382" t="s">
        <v>9783</v>
      </c>
      <c r="O1986" s="386">
        <v>300</v>
      </c>
      <c r="P1986" s="387"/>
      <c r="Q1986" s="387"/>
      <c r="R1986" s="387"/>
      <c r="S1986" s="387"/>
      <c r="T1986" s="387"/>
      <c r="U1986" s="387"/>
      <c r="V1986" s="387"/>
      <c r="W1986" s="387"/>
      <c r="X1986" s="387"/>
      <c r="Y1986" s="387"/>
      <c r="Z1986" s="387"/>
      <c r="AA1986" s="387"/>
      <c r="AB1986" s="387"/>
      <c r="AC1986" s="387"/>
      <c r="AD1986" s="387"/>
    </row>
    <row r="1987" spans="1:30" ht="16.2" thickBot="1" x14ac:dyDescent="0.35">
      <c r="A1987" s="351" t="s">
        <v>2172</v>
      </c>
      <c r="B1987" s="410" t="s">
        <v>6055</v>
      </c>
      <c r="C1987" s="365" t="s">
        <v>6139</v>
      </c>
      <c r="D1987" s="366" t="s">
        <v>6126</v>
      </c>
      <c r="E1987" s="394" t="s">
        <v>4139</v>
      </c>
      <c r="F1987" s="394" t="s">
        <v>7230</v>
      </c>
      <c r="G1987" s="394" t="s">
        <v>7233</v>
      </c>
      <c r="H1987" s="394" t="s">
        <v>7232</v>
      </c>
      <c r="I1987" s="466">
        <v>300</v>
      </c>
      <c r="J1987" s="471">
        <v>0.49</v>
      </c>
      <c r="K1987" s="469">
        <v>3</v>
      </c>
      <c r="L1987" s="384">
        <v>2</v>
      </c>
      <c r="M1987" s="385" t="s">
        <v>2173</v>
      </c>
      <c r="N1987" s="382" t="s">
        <v>9784</v>
      </c>
      <c r="O1987" s="386">
        <v>900</v>
      </c>
      <c r="P1987" s="387"/>
      <c r="Q1987" s="387"/>
      <c r="R1987" s="387"/>
      <c r="S1987" s="387"/>
      <c r="T1987" s="387"/>
      <c r="U1987" s="387"/>
      <c r="V1987" s="387"/>
      <c r="W1987" s="387"/>
      <c r="X1987" s="387"/>
      <c r="Y1987" s="387"/>
      <c r="Z1987" s="387"/>
      <c r="AA1987" s="387"/>
      <c r="AB1987" s="387"/>
      <c r="AC1987" s="387"/>
      <c r="AD1987" s="387"/>
    </row>
    <row r="1988" spans="1:30" ht="16.2" thickBot="1" x14ac:dyDescent="0.35">
      <c r="A1988" s="351" t="s">
        <v>2172</v>
      </c>
      <c r="B1988" s="410" t="s">
        <v>6055</v>
      </c>
      <c r="C1988" s="365" t="s">
        <v>6139</v>
      </c>
      <c r="D1988" s="366" t="s">
        <v>6126</v>
      </c>
      <c r="E1988" s="394" t="s">
        <v>4139</v>
      </c>
      <c r="F1988" s="394" t="s">
        <v>9544</v>
      </c>
      <c r="G1988" s="394" t="s">
        <v>7233</v>
      </c>
      <c r="H1988" s="394" t="s">
        <v>7232</v>
      </c>
      <c r="I1988" s="466">
        <v>500</v>
      </c>
      <c r="J1988" s="471">
        <v>0.75</v>
      </c>
      <c r="K1988" s="469">
        <v>1</v>
      </c>
      <c r="L1988" s="384">
        <v>2</v>
      </c>
      <c r="M1988" s="385" t="s">
        <v>4349</v>
      </c>
      <c r="N1988" s="382" t="s">
        <v>9800</v>
      </c>
      <c r="O1988" s="386">
        <v>500</v>
      </c>
      <c r="P1988" s="387"/>
      <c r="Q1988" s="387"/>
      <c r="R1988" s="387"/>
      <c r="S1988" s="387"/>
      <c r="T1988" s="387"/>
      <c r="U1988" s="387"/>
      <c r="V1988" s="387"/>
      <c r="W1988" s="387"/>
      <c r="X1988" s="387"/>
      <c r="Y1988" s="387"/>
      <c r="Z1988" s="387"/>
      <c r="AA1988" s="387"/>
      <c r="AB1988" s="387"/>
      <c r="AC1988" s="387"/>
      <c r="AD1988" s="387"/>
    </row>
    <row r="1989" spans="1:30" ht="16.2" thickBot="1" x14ac:dyDescent="0.35">
      <c r="A1989" s="351" t="s">
        <v>4074</v>
      </c>
      <c r="B1989" s="403" t="s">
        <v>6877</v>
      </c>
      <c r="C1989" s="365" t="s">
        <v>6139</v>
      </c>
      <c r="D1989" s="366" t="s">
        <v>6126</v>
      </c>
      <c r="E1989" s="394" t="s">
        <v>4139</v>
      </c>
      <c r="F1989" s="394" t="s">
        <v>7230</v>
      </c>
      <c r="G1989" s="394" t="s">
        <v>7233</v>
      </c>
      <c r="H1989" s="394" t="s">
        <v>7232</v>
      </c>
      <c r="I1989" s="466">
        <v>300</v>
      </c>
      <c r="J1989" s="471">
        <v>0.49</v>
      </c>
      <c r="K1989" s="469">
        <v>1</v>
      </c>
      <c r="L1989" s="384">
        <v>2</v>
      </c>
      <c r="M1989" s="385" t="s">
        <v>4235</v>
      </c>
      <c r="N1989" s="382" t="s">
        <v>9783</v>
      </c>
      <c r="O1989" s="386">
        <v>300</v>
      </c>
      <c r="P1989" s="387"/>
      <c r="Q1989" s="387"/>
      <c r="R1989" s="387"/>
      <c r="S1989" s="387"/>
      <c r="T1989" s="387"/>
      <c r="U1989" s="387"/>
      <c r="V1989" s="387"/>
      <c r="W1989" s="387"/>
      <c r="X1989" s="387"/>
      <c r="Y1989" s="387"/>
      <c r="Z1989" s="387"/>
      <c r="AA1989" s="387"/>
      <c r="AB1989" s="387"/>
      <c r="AC1989" s="387"/>
      <c r="AD1989" s="387"/>
    </row>
    <row r="1990" spans="1:30" ht="16.2" thickBot="1" x14ac:dyDescent="0.35">
      <c r="A1990" s="351" t="s">
        <v>4074</v>
      </c>
      <c r="B1990" s="403" t="s">
        <v>6877</v>
      </c>
      <c r="C1990" s="365" t="s">
        <v>6139</v>
      </c>
      <c r="D1990" s="366" t="s">
        <v>6126</v>
      </c>
      <c r="E1990" s="394" t="s">
        <v>4139</v>
      </c>
      <c r="F1990" s="394" t="s">
        <v>7230</v>
      </c>
      <c r="G1990" s="394" t="s">
        <v>7234</v>
      </c>
      <c r="H1990" s="394" t="s">
        <v>7232</v>
      </c>
      <c r="I1990" s="466">
        <v>300</v>
      </c>
      <c r="J1990" s="471">
        <v>0.49</v>
      </c>
      <c r="K1990" s="469">
        <v>2</v>
      </c>
      <c r="L1990" s="384">
        <v>2</v>
      </c>
      <c r="M1990" s="385" t="s">
        <v>4235</v>
      </c>
      <c r="N1990" s="382" t="s">
        <v>9790</v>
      </c>
      <c r="O1990" s="386">
        <v>600</v>
      </c>
      <c r="P1990" s="387"/>
      <c r="Q1990" s="387"/>
      <c r="R1990" s="387"/>
      <c r="S1990" s="387"/>
      <c r="T1990" s="387"/>
      <c r="U1990" s="387"/>
      <c r="V1990" s="387"/>
      <c r="W1990" s="387"/>
      <c r="X1990" s="387"/>
      <c r="Y1990" s="387"/>
      <c r="Z1990" s="387"/>
      <c r="AA1990" s="387"/>
      <c r="AB1990" s="387"/>
      <c r="AC1990" s="387"/>
      <c r="AD1990" s="387"/>
    </row>
    <row r="1991" spans="1:30" ht="16.2" thickBot="1" x14ac:dyDescent="0.35">
      <c r="A1991" s="351" t="s">
        <v>6923</v>
      </c>
      <c r="B1991" s="396" t="s">
        <v>6110</v>
      </c>
      <c r="C1991" s="365" t="s">
        <v>6139</v>
      </c>
      <c r="D1991" s="366" t="s">
        <v>6126</v>
      </c>
      <c r="E1991" s="394" t="s">
        <v>4139</v>
      </c>
      <c r="F1991" s="394" t="s">
        <v>7230</v>
      </c>
      <c r="G1991" s="394" t="s">
        <v>7233</v>
      </c>
      <c r="H1991" s="394" t="s">
        <v>7232</v>
      </c>
      <c r="I1991" s="466">
        <v>300</v>
      </c>
      <c r="J1991" s="471">
        <v>0.49</v>
      </c>
      <c r="K1991" s="469">
        <v>1</v>
      </c>
      <c r="L1991" s="384">
        <v>2</v>
      </c>
      <c r="M1991" s="385" t="s">
        <v>7030</v>
      </c>
      <c r="N1991" s="382" t="s">
        <v>9783</v>
      </c>
      <c r="O1991" s="386">
        <v>300</v>
      </c>
      <c r="P1991" s="387"/>
      <c r="Q1991" s="387"/>
      <c r="R1991" s="387"/>
      <c r="S1991" s="387"/>
      <c r="T1991" s="387"/>
      <c r="U1991" s="387"/>
      <c r="V1991" s="387"/>
      <c r="W1991" s="387"/>
      <c r="X1991" s="387"/>
      <c r="Y1991" s="387"/>
      <c r="Z1991" s="387"/>
      <c r="AA1991" s="387"/>
      <c r="AB1991" s="387"/>
      <c r="AC1991" s="387"/>
      <c r="AD1991" s="387"/>
    </row>
    <row r="1992" spans="1:30" ht="16.2" thickBot="1" x14ac:dyDescent="0.35">
      <c r="A1992" s="351" t="s">
        <v>6923</v>
      </c>
      <c r="B1992" s="396" t="s">
        <v>6110</v>
      </c>
      <c r="C1992" s="365" t="s">
        <v>6139</v>
      </c>
      <c r="D1992" s="366" t="s">
        <v>6126</v>
      </c>
      <c r="E1992" s="394" t="s">
        <v>4139</v>
      </c>
      <c r="F1992" s="394" t="s">
        <v>7230</v>
      </c>
      <c r="G1992" s="394" t="s">
        <v>7234</v>
      </c>
      <c r="H1992" s="394" t="s">
        <v>7232</v>
      </c>
      <c r="I1992" s="466">
        <v>300</v>
      </c>
      <c r="J1992" s="471">
        <v>0.49</v>
      </c>
      <c r="K1992" s="469">
        <v>1</v>
      </c>
      <c r="L1992" s="384">
        <v>2</v>
      </c>
      <c r="M1992" s="385" t="s">
        <v>7030</v>
      </c>
      <c r="N1992" s="382" t="s">
        <v>9783</v>
      </c>
      <c r="O1992" s="386">
        <v>300</v>
      </c>
      <c r="P1992" s="387"/>
      <c r="Q1992" s="387"/>
      <c r="R1992" s="387"/>
      <c r="S1992" s="387"/>
      <c r="T1992" s="387"/>
      <c r="U1992" s="387"/>
      <c r="V1992" s="387"/>
      <c r="W1992" s="387"/>
      <c r="X1992" s="387"/>
      <c r="Y1992" s="387"/>
      <c r="Z1992" s="387"/>
      <c r="AA1992" s="387"/>
      <c r="AB1992" s="387"/>
      <c r="AC1992" s="387"/>
      <c r="AD1992" s="387"/>
    </row>
    <row r="1993" spans="1:30" ht="16.2" thickBot="1" x14ac:dyDescent="0.35">
      <c r="A1993" s="351" t="s">
        <v>7162</v>
      </c>
      <c r="B1993" s="419" t="s">
        <v>6075</v>
      </c>
      <c r="C1993" s="365" t="s">
        <v>6139</v>
      </c>
      <c r="D1993" s="366" t="s">
        <v>6126</v>
      </c>
      <c r="E1993" s="394" t="s">
        <v>4139</v>
      </c>
      <c r="F1993" s="394" t="s">
        <v>7230</v>
      </c>
      <c r="G1993" s="394" t="s">
        <v>7233</v>
      </c>
      <c r="H1993" s="394" t="s">
        <v>7232</v>
      </c>
      <c r="I1993" s="467">
        <v>1.4</v>
      </c>
      <c r="J1993" s="471">
        <v>1.99</v>
      </c>
      <c r="K1993" s="469">
        <v>1</v>
      </c>
      <c r="L1993" s="384">
        <v>3</v>
      </c>
      <c r="M1993" s="385" t="s">
        <v>7203</v>
      </c>
      <c r="N1993" s="382" t="s">
        <v>9789</v>
      </c>
      <c r="O1993" s="383">
        <v>1.4</v>
      </c>
      <c r="P1993" s="387"/>
      <c r="Q1993" s="387"/>
      <c r="R1993" s="387"/>
      <c r="S1993" s="387"/>
      <c r="T1993" s="387"/>
      <c r="U1993" s="387"/>
      <c r="V1993" s="387"/>
      <c r="W1993" s="387"/>
      <c r="X1993" s="387"/>
      <c r="Y1993" s="387"/>
      <c r="Z1993" s="387"/>
      <c r="AA1993" s="387"/>
      <c r="AB1993" s="387"/>
      <c r="AC1993" s="387"/>
      <c r="AD1993" s="387"/>
    </row>
    <row r="1994" spans="1:30" ht="16.2" thickBot="1" x14ac:dyDescent="0.35">
      <c r="A1994" s="351" t="s">
        <v>1514</v>
      </c>
      <c r="B1994" s="365" t="s">
        <v>6097</v>
      </c>
      <c r="C1994" s="365" t="s">
        <v>6139</v>
      </c>
      <c r="D1994" s="366" t="s">
        <v>6126</v>
      </c>
      <c r="E1994" s="394" t="s">
        <v>4139</v>
      </c>
      <c r="F1994" s="394" t="s">
        <v>7230</v>
      </c>
      <c r="G1994" s="394" t="s">
        <v>7233</v>
      </c>
      <c r="H1994" s="394" t="s">
        <v>7232</v>
      </c>
      <c r="I1994" s="466">
        <v>300</v>
      </c>
      <c r="J1994" s="471">
        <v>0.49</v>
      </c>
      <c r="K1994" s="469">
        <v>1</v>
      </c>
      <c r="L1994" s="384">
        <v>3</v>
      </c>
      <c r="M1994" s="385" t="s">
        <v>1515</v>
      </c>
      <c r="N1994" s="382" t="s">
        <v>9783</v>
      </c>
      <c r="O1994" s="386">
        <v>300</v>
      </c>
      <c r="P1994" s="387"/>
      <c r="Q1994" s="387"/>
      <c r="R1994" s="387"/>
      <c r="S1994" s="387"/>
      <c r="T1994" s="387"/>
      <c r="U1994" s="387"/>
      <c r="V1994" s="387"/>
      <c r="W1994" s="387"/>
      <c r="X1994" s="387"/>
      <c r="Y1994" s="387"/>
      <c r="Z1994" s="387"/>
      <c r="AA1994" s="387"/>
      <c r="AB1994" s="387"/>
      <c r="AC1994" s="387"/>
      <c r="AD1994" s="387"/>
    </row>
    <row r="1995" spans="1:30" ht="16.2" thickBot="1" x14ac:dyDescent="0.35">
      <c r="A1995" s="351" t="s">
        <v>2998</v>
      </c>
      <c r="B1995" s="414" t="s">
        <v>1119</v>
      </c>
      <c r="C1995" s="365" t="s">
        <v>6139</v>
      </c>
      <c r="D1995" s="366" t="s">
        <v>6126</v>
      </c>
      <c r="E1995" s="394" t="s">
        <v>4139</v>
      </c>
      <c r="F1995" s="394" t="s">
        <v>7230</v>
      </c>
      <c r="G1995" s="394" t="s">
        <v>7233</v>
      </c>
      <c r="H1995" s="394" t="s">
        <v>7232</v>
      </c>
      <c r="I1995" s="466">
        <v>300</v>
      </c>
      <c r="J1995" s="471">
        <v>0.49</v>
      </c>
      <c r="K1995" s="469">
        <v>1</v>
      </c>
      <c r="L1995" s="384">
        <v>3</v>
      </c>
      <c r="M1995" s="385" t="s">
        <v>2999</v>
      </c>
      <c r="N1995" s="382" t="s">
        <v>9783</v>
      </c>
      <c r="O1995" s="386">
        <v>300</v>
      </c>
      <c r="P1995" s="387"/>
      <c r="Q1995" s="387"/>
      <c r="R1995" s="387"/>
      <c r="S1995" s="387"/>
      <c r="T1995" s="387"/>
      <c r="U1995" s="387"/>
      <c r="V1995" s="387"/>
      <c r="W1995" s="387"/>
      <c r="X1995" s="387"/>
      <c r="Y1995" s="387"/>
      <c r="Z1995" s="387"/>
      <c r="AA1995" s="387"/>
      <c r="AB1995" s="387"/>
      <c r="AC1995" s="387"/>
      <c r="AD1995" s="387"/>
    </row>
    <row r="1996" spans="1:30" ht="16.2" thickBot="1" x14ac:dyDescent="0.35">
      <c r="A1996" s="351" t="s">
        <v>3643</v>
      </c>
      <c r="B1996" s="401" t="s">
        <v>5944</v>
      </c>
      <c r="C1996" s="365" t="s">
        <v>6139</v>
      </c>
      <c r="D1996" s="366" t="s">
        <v>6126</v>
      </c>
      <c r="E1996" s="394" t="s">
        <v>4139</v>
      </c>
      <c r="F1996" s="394" t="s">
        <v>7230</v>
      </c>
      <c r="G1996" s="394" t="s">
        <v>7234</v>
      </c>
      <c r="H1996" s="394" t="s">
        <v>7232</v>
      </c>
      <c r="I1996" s="466">
        <v>300</v>
      </c>
      <c r="J1996" s="471">
        <v>0.49</v>
      </c>
      <c r="K1996" s="469">
        <v>1</v>
      </c>
      <c r="L1996" s="384">
        <v>3</v>
      </c>
      <c r="M1996" s="385" t="s">
        <v>3642</v>
      </c>
      <c r="N1996" s="382" t="s">
        <v>9783</v>
      </c>
      <c r="O1996" s="386">
        <v>300</v>
      </c>
      <c r="P1996" s="387"/>
      <c r="Q1996" s="387"/>
      <c r="R1996" s="387"/>
      <c r="S1996" s="387"/>
      <c r="T1996" s="387"/>
      <c r="U1996" s="387"/>
      <c r="V1996" s="387"/>
      <c r="W1996" s="387"/>
      <c r="X1996" s="387"/>
      <c r="Y1996" s="387"/>
      <c r="Z1996" s="387"/>
      <c r="AA1996" s="387"/>
      <c r="AB1996" s="387"/>
      <c r="AC1996" s="387"/>
      <c r="AD1996" s="387"/>
    </row>
    <row r="1997" spans="1:30" ht="16.2" thickBot="1" x14ac:dyDescent="0.35">
      <c r="A1997" s="351" t="s">
        <v>2828</v>
      </c>
      <c r="B1997" s="401" t="s">
        <v>5944</v>
      </c>
      <c r="C1997" s="365" t="s">
        <v>6139</v>
      </c>
      <c r="D1997" s="366" t="s">
        <v>6126</v>
      </c>
      <c r="E1997" s="394" t="s">
        <v>4139</v>
      </c>
      <c r="F1997" s="394" t="s">
        <v>7230</v>
      </c>
      <c r="G1997" s="394" t="s">
        <v>7233</v>
      </c>
      <c r="H1997" s="394" t="s">
        <v>7232</v>
      </c>
      <c r="I1997" s="466">
        <v>300</v>
      </c>
      <c r="J1997" s="471">
        <v>0.49</v>
      </c>
      <c r="K1997" s="469">
        <v>2</v>
      </c>
      <c r="L1997" s="384">
        <v>3</v>
      </c>
      <c r="M1997" s="385" t="s">
        <v>2829</v>
      </c>
      <c r="N1997" s="382" t="s">
        <v>9790</v>
      </c>
      <c r="O1997" s="386">
        <v>600</v>
      </c>
      <c r="P1997" s="387"/>
      <c r="Q1997" s="387"/>
      <c r="R1997" s="387"/>
      <c r="S1997" s="387"/>
      <c r="T1997" s="387"/>
      <c r="U1997" s="387"/>
      <c r="V1997" s="387"/>
      <c r="W1997" s="387"/>
      <c r="X1997" s="387"/>
      <c r="Y1997" s="387"/>
      <c r="Z1997" s="387"/>
      <c r="AA1997" s="387"/>
      <c r="AB1997" s="387"/>
      <c r="AC1997" s="387"/>
      <c r="AD1997" s="387"/>
    </row>
    <row r="1998" spans="1:30" ht="16.2" thickBot="1" x14ac:dyDescent="0.35">
      <c r="A1998" s="351" t="s">
        <v>2828</v>
      </c>
      <c r="B1998" s="401" t="s">
        <v>5944</v>
      </c>
      <c r="C1998" s="365" t="s">
        <v>6139</v>
      </c>
      <c r="D1998" s="366" t="s">
        <v>6126</v>
      </c>
      <c r="E1998" s="394" t="s">
        <v>4139</v>
      </c>
      <c r="F1998" s="394" t="s">
        <v>7230</v>
      </c>
      <c r="G1998" s="394" t="s">
        <v>7234</v>
      </c>
      <c r="H1998" s="394" t="s">
        <v>7232</v>
      </c>
      <c r="I1998" s="466">
        <v>300</v>
      </c>
      <c r="J1998" s="471">
        <v>0.49</v>
      </c>
      <c r="K1998" s="469">
        <v>1</v>
      </c>
      <c r="L1998" s="384">
        <v>3</v>
      </c>
      <c r="M1998" s="385" t="s">
        <v>2829</v>
      </c>
      <c r="N1998" s="382" t="s">
        <v>9783</v>
      </c>
      <c r="O1998" s="386">
        <v>300</v>
      </c>
      <c r="P1998" s="387"/>
      <c r="Q1998" s="387"/>
      <c r="R1998" s="387"/>
      <c r="S1998" s="387"/>
      <c r="T1998" s="387"/>
      <c r="U1998" s="387"/>
      <c r="V1998" s="387"/>
      <c r="W1998" s="387"/>
      <c r="X1998" s="387"/>
      <c r="Y1998" s="387"/>
      <c r="Z1998" s="387"/>
      <c r="AA1998" s="387"/>
      <c r="AB1998" s="387"/>
      <c r="AC1998" s="387"/>
      <c r="AD1998" s="387"/>
    </row>
    <row r="1999" spans="1:30" ht="16.2" thickBot="1" x14ac:dyDescent="0.35">
      <c r="A1999" s="351" t="s">
        <v>5768</v>
      </c>
      <c r="B1999" s="404" t="s">
        <v>6073</v>
      </c>
      <c r="C1999" s="365" t="s">
        <v>6139</v>
      </c>
      <c r="D1999" s="366" t="s">
        <v>6126</v>
      </c>
      <c r="E1999" s="394" t="s">
        <v>4139</v>
      </c>
      <c r="F1999" s="394" t="s">
        <v>7230</v>
      </c>
      <c r="G1999" s="394" t="s">
        <v>7233</v>
      </c>
      <c r="H1999" s="394" t="s">
        <v>7232</v>
      </c>
      <c r="I1999" s="466">
        <v>300</v>
      </c>
      <c r="J1999" s="471">
        <v>0.49</v>
      </c>
      <c r="K1999" s="469">
        <v>1</v>
      </c>
      <c r="L1999" s="384">
        <v>3</v>
      </c>
      <c r="M1999" s="385" t="s">
        <v>5767</v>
      </c>
      <c r="N1999" s="382" t="s">
        <v>9783</v>
      </c>
      <c r="O1999" s="386">
        <v>300</v>
      </c>
      <c r="P1999" s="387"/>
      <c r="Q1999" s="387"/>
      <c r="R1999" s="387"/>
      <c r="S1999" s="387"/>
      <c r="T1999" s="387"/>
      <c r="U1999" s="387"/>
      <c r="V1999" s="387"/>
      <c r="W1999" s="387"/>
      <c r="X1999" s="387"/>
      <c r="Y1999" s="387"/>
      <c r="Z1999" s="387"/>
      <c r="AA1999" s="387"/>
      <c r="AB1999" s="387"/>
      <c r="AC1999" s="387"/>
      <c r="AD1999" s="387"/>
    </row>
    <row r="2000" spans="1:30" ht="16.2" thickBot="1" x14ac:dyDescent="0.35">
      <c r="A2000" s="351" t="s">
        <v>5768</v>
      </c>
      <c r="B2000" s="404" t="s">
        <v>6073</v>
      </c>
      <c r="C2000" s="365" t="s">
        <v>6139</v>
      </c>
      <c r="D2000" s="366" t="s">
        <v>6126</v>
      </c>
      <c r="E2000" s="394" t="s">
        <v>4139</v>
      </c>
      <c r="F2000" s="394" t="s">
        <v>7230</v>
      </c>
      <c r="G2000" s="394" t="s">
        <v>7234</v>
      </c>
      <c r="H2000" s="394" t="s">
        <v>7232</v>
      </c>
      <c r="I2000" s="466">
        <v>300</v>
      </c>
      <c r="J2000" s="471">
        <v>0.49</v>
      </c>
      <c r="K2000" s="469">
        <v>1</v>
      </c>
      <c r="L2000" s="384">
        <v>3</v>
      </c>
      <c r="M2000" s="385" t="s">
        <v>5767</v>
      </c>
      <c r="N2000" s="382" t="s">
        <v>9783</v>
      </c>
      <c r="O2000" s="386">
        <v>300</v>
      </c>
      <c r="P2000" s="387"/>
      <c r="Q2000" s="387"/>
      <c r="R2000" s="387"/>
      <c r="S2000" s="387"/>
      <c r="T2000" s="387"/>
      <c r="U2000" s="387"/>
      <c r="V2000" s="387"/>
      <c r="W2000" s="387"/>
      <c r="X2000" s="387"/>
      <c r="Y2000" s="387"/>
      <c r="Z2000" s="387"/>
      <c r="AA2000" s="387"/>
      <c r="AB2000" s="387"/>
      <c r="AC2000" s="387"/>
      <c r="AD2000" s="387"/>
    </row>
    <row r="2001" spans="1:30" ht="16.2" thickBot="1" x14ac:dyDescent="0.35">
      <c r="A2001" s="351" t="s">
        <v>4351</v>
      </c>
      <c r="B2001" s="398" t="s">
        <v>6881</v>
      </c>
      <c r="C2001" s="365" t="s">
        <v>6139</v>
      </c>
      <c r="D2001" s="366" t="s">
        <v>6126</v>
      </c>
      <c r="E2001" s="394" t="s">
        <v>4139</v>
      </c>
      <c r="F2001" s="394" t="s">
        <v>7230</v>
      </c>
      <c r="G2001" s="394" t="s">
        <v>7233</v>
      </c>
      <c r="H2001" s="394" t="s">
        <v>7232</v>
      </c>
      <c r="I2001" s="466">
        <v>300</v>
      </c>
      <c r="J2001" s="471">
        <v>0.39</v>
      </c>
      <c r="K2001" s="469">
        <v>2</v>
      </c>
      <c r="L2001" s="384">
        <v>3</v>
      </c>
      <c r="M2001" s="385" t="s">
        <v>4350</v>
      </c>
      <c r="N2001" s="382" t="s">
        <v>9870</v>
      </c>
      <c r="O2001" s="386">
        <v>600</v>
      </c>
      <c r="P2001" s="387"/>
      <c r="Q2001" s="387"/>
      <c r="R2001" s="387"/>
      <c r="S2001" s="387"/>
      <c r="T2001" s="387"/>
      <c r="U2001" s="387"/>
      <c r="V2001" s="387"/>
      <c r="W2001" s="387"/>
      <c r="X2001" s="387"/>
      <c r="Y2001" s="387"/>
      <c r="Z2001" s="387"/>
      <c r="AA2001" s="387"/>
      <c r="AB2001" s="387"/>
      <c r="AC2001" s="387"/>
      <c r="AD2001" s="387"/>
    </row>
    <row r="2002" spans="1:30" ht="16.2" thickBot="1" x14ac:dyDescent="0.35">
      <c r="A2002" s="351" t="s">
        <v>1300</v>
      </c>
      <c r="B2002" s="407" t="s">
        <v>1101</v>
      </c>
      <c r="C2002" s="365" t="s">
        <v>6139</v>
      </c>
      <c r="D2002" s="366" t="s">
        <v>6126</v>
      </c>
      <c r="E2002" s="394" t="s">
        <v>4139</v>
      </c>
      <c r="F2002" s="394" t="s">
        <v>7230</v>
      </c>
      <c r="G2002" s="394" t="s">
        <v>7233</v>
      </c>
      <c r="H2002" s="394" t="s">
        <v>7232</v>
      </c>
      <c r="I2002" s="466">
        <v>300</v>
      </c>
      <c r="J2002" s="471">
        <v>0.49</v>
      </c>
      <c r="K2002" s="469">
        <v>1</v>
      </c>
      <c r="L2002" s="384">
        <v>4</v>
      </c>
      <c r="M2002" s="385" t="s">
        <v>1301</v>
      </c>
      <c r="N2002" s="382" t="s">
        <v>9783</v>
      </c>
      <c r="O2002" s="386">
        <v>300</v>
      </c>
      <c r="P2002" s="387"/>
      <c r="Q2002" s="387"/>
      <c r="R2002" s="387"/>
      <c r="S2002" s="387"/>
      <c r="T2002" s="387"/>
      <c r="U2002" s="387"/>
      <c r="V2002" s="387"/>
      <c r="W2002" s="387"/>
      <c r="X2002" s="387"/>
      <c r="Y2002" s="387"/>
      <c r="Z2002" s="387"/>
      <c r="AA2002" s="387"/>
      <c r="AB2002" s="387"/>
      <c r="AC2002" s="387"/>
      <c r="AD2002" s="387"/>
    </row>
    <row r="2003" spans="1:30" ht="16.2" thickBot="1" x14ac:dyDescent="0.35">
      <c r="A2003" s="351" t="s">
        <v>695</v>
      </c>
      <c r="B2003" s="425" t="s">
        <v>1108</v>
      </c>
      <c r="C2003" s="365" t="s">
        <v>6139</v>
      </c>
      <c r="D2003" s="366" t="s">
        <v>6126</v>
      </c>
      <c r="E2003" s="394" t="s">
        <v>4139</v>
      </c>
      <c r="F2003" s="394" t="s">
        <v>7230</v>
      </c>
      <c r="G2003" s="394" t="s">
        <v>7233</v>
      </c>
      <c r="H2003" s="394" t="s">
        <v>7232</v>
      </c>
      <c r="I2003" s="466">
        <v>700</v>
      </c>
      <c r="J2003" s="471">
        <v>0.99</v>
      </c>
      <c r="K2003" s="469">
        <v>1</v>
      </c>
      <c r="L2003" s="384">
        <v>4</v>
      </c>
      <c r="M2003" s="385" t="s">
        <v>696</v>
      </c>
      <c r="N2003" s="382" t="s">
        <v>9798</v>
      </c>
      <c r="O2003" s="386">
        <v>700</v>
      </c>
      <c r="P2003" s="387"/>
      <c r="Q2003" s="387"/>
      <c r="R2003" s="387"/>
      <c r="S2003" s="387"/>
      <c r="T2003" s="387"/>
      <c r="U2003" s="387"/>
      <c r="V2003" s="387"/>
      <c r="W2003" s="387"/>
      <c r="X2003" s="387"/>
      <c r="Y2003" s="387"/>
      <c r="Z2003" s="387"/>
      <c r="AA2003" s="387"/>
      <c r="AB2003" s="387"/>
      <c r="AC2003" s="387"/>
      <c r="AD2003" s="387"/>
    </row>
    <row r="2004" spans="1:30" ht="16.2" thickBot="1" x14ac:dyDescent="0.35">
      <c r="A2004" s="351" t="s">
        <v>695</v>
      </c>
      <c r="B2004" s="425" t="s">
        <v>1108</v>
      </c>
      <c r="C2004" s="365" t="s">
        <v>6139</v>
      </c>
      <c r="D2004" s="366" t="s">
        <v>6126</v>
      </c>
      <c r="E2004" s="394" t="s">
        <v>4139</v>
      </c>
      <c r="F2004" s="394" t="s">
        <v>7230</v>
      </c>
      <c r="G2004" s="394" t="s">
        <v>7234</v>
      </c>
      <c r="H2004" s="394" t="s">
        <v>7232</v>
      </c>
      <c r="I2004" s="466">
        <v>700</v>
      </c>
      <c r="J2004" s="471">
        <v>0.99</v>
      </c>
      <c r="K2004" s="469">
        <v>1</v>
      </c>
      <c r="L2004" s="384">
        <v>4</v>
      </c>
      <c r="M2004" s="385" t="s">
        <v>696</v>
      </c>
      <c r="N2004" s="382" t="s">
        <v>9798</v>
      </c>
      <c r="O2004" s="386">
        <v>700</v>
      </c>
      <c r="P2004" s="387"/>
      <c r="Q2004" s="387"/>
      <c r="R2004" s="387"/>
      <c r="S2004" s="387"/>
      <c r="T2004" s="387"/>
      <c r="U2004" s="387"/>
      <c r="V2004" s="387"/>
      <c r="W2004" s="387"/>
      <c r="X2004" s="387"/>
      <c r="Y2004" s="387"/>
      <c r="Z2004" s="387"/>
      <c r="AA2004" s="387"/>
      <c r="AB2004" s="387"/>
      <c r="AC2004" s="387"/>
      <c r="AD2004" s="387"/>
    </row>
    <row r="2005" spans="1:30" ht="16.2" thickBot="1" x14ac:dyDescent="0.35">
      <c r="A2005" s="351" t="s">
        <v>1523</v>
      </c>
      <c r="B2005" s="365" t="s">
        <v>6097</v>
      </c>
      <c r="C2005" s="365" t="s">
        <v>6139</v>
      </c>
      <c r="D2005" s="366" t="s">
        <v>6126</v>
      </c>
      <c r="E2005" s="394" t="s">
        <v>4139</v>
      </c>
      <c r="F2005" s="394" t="s">
        <v>7230</v>
      </c>
      <c r="G2005" s="394" t="s">
        <v>7233</v>
      </c>
      <c r="H2005" s="394" t="s">
        <v>7232</v>
      </c>
      <c r="I2005" s="466">
        <v>300</v>
      </c>
      <c r="J2005" s="471">
        <v>0.49</v>
      </c>
      <c r="K2005" s="469">
        <v>1</v>
      </c>
      <c r="L2005" s="384">
        <v>4</v>
      </c>
      <c r="M2005" s="385" t="s">
        <v>1522</v>
      </c>
      <c r="N2005" s="382" t="s">
        <v>9783</v>
      </c>
      <c r="O2005" s="386">
        <v>300</v>
      </c>
      <c r="P2005" s="387"/>
      <c r="Q2005" s="387"/>
      <c r="R2005" s="387"/>
      <c r="S2005" s="387"/>
      <c r="T2005" s="387"/>
      <c r="U2005" s="387"/>
      <c r="V2005" s="387"/>
      <c r="W2005" s="387"/>
      <c r="X2005" s="387"/>
      <c r="Y2005" s="387"/>
      <c r="Z2005" s="387"/>
      <c r="AA2005" s="387"/>
      <c r="AB2005" s="387"/>
      <c r="AC2005" s="387"/>
      <c r="AD2005" s="387"/>
    </row>
    <row r="2006" spans="1:30" ht="16.2" thickBot="1" x14ac:dyDescent="0.35">
      <c r="A2006" s="351" t="s">
        <v>1300</v>
      </c>
      <c r="B2006" s="365" t="s">
        <v>6097</v>
      </c>
      <c r="C2006" s="365" t="s">
        <v>6139</v>
      </c>
      <c r="D2006" s="366" t="s">
        <v>6126</v>
      </c>
      <c r="E2006" s="394" t="s">
        <v>4139</v>
      </c>
      <c r="F2006" s="394" t="s">
        <v>7230</v>
      </c>
      <c r="G2006" s="394" t="s">
        <v>7233</v>
      </c>
      <c r="H2006" s="394" t="s">
        <v>7232</v>
      </c>
      <c r="I2006" s="466">
        <v>300</v>
      </c>
      <c r="J2006" s="471">
        <v>0.49</v>
      </c>
      <c r="K2006" s="469">
        <v>1</v>
      </c>
      <c r="L2006" s="384">
        <v>4</v>
      </c>
      <c r="M2006" s="385" t="s">
        <v>1524</v>
      </c>
      <c r="N2006" s="382" t="s">
        <v>9783</v>
      </c>
      <c r="O2006" s="386">
        <v>300</v>
      </c>
      <c r="P2006" s="387"/>
      <c r="Q2006" s="387"/>
      <c r="R2006" s="387"/>
      <c r="S2006" s="387"/>
      <c r="T2006" s="387"/>
      <c r="U2006" s="387"/>
      <c r="V2006" s="387"/>
      <c r="W2006" s="387"/>
      <c r="X2006" s="387"/>
      <c r="Y2006" s="387"/>
      <c r="Z2006" s="387"/>
      <c r="AA2006" s="387"/>
      <c r="AB2006" s="387"/>
      <c r="AC2006" s="387"/>
      <c r="AD2006" s="387"/>
    </row>
    <row r="2007" spans="1:30" ht="16.2" thickBot="1" x14ac:dyDescent="0.35">
      <c r="A2007" s="351" t="s">
        <v>1520</v>
      </c>
      <c r="B2007" s="365" t="s">
        <v>6097</v>
      </c>
      <c r="C2007" s="365" t="s">
        <v>6139</v>
      </c>
      <c r="D2007" s="366" t="s">
        <v>6126</v>
      </c>
      <c r="E2007" s="394" t="s">
        <v>4139</v>
      </c>
      <c r="F2007" s="394" t="s">
        <v>7230</v>
      </c>
      <c r="G2007" s="394" t="s">
        <v>7233</v>
      </c>
      <c r="H2007" s="394" t="s">
        <v>7232</v>
      </c>
      <c r="I2007" s="466">
        <v>300</v>
      </c>
      <c r="J2007" s="471">
        <v>0.49</v>
      </c>
      <c r="K2007" s="469">
        <v>1</v>
      </c>
      <c r="L2007" s="384">
        <v>4</v>
      </c>
      <c r="M2007" s="385" t="s">
        <v>1521</v>
      </c>
      <c r="N2007" s="382" t="s">
        <v>9783</v>
      </c>
      <c r="O2007" s="386">
        <v>300</v>
      </c>
      <c r="P2007" s="387"/>
      <c r="Q2007" s="387"/>
      <c r="R2007" s="387"/>
      <c r="S2007" s="387"/>
      <c r="T2007" s="387"/>
      <c r="U2007" s="387"/>
      <c r="V2007" s="387"/>
      <c r="W2007" s="387"/>
      <c r="X2007" s="387"/>
      <c r="Y2007" s="387"/>
      <c r="Z2007" s="387"/>
      <c r="AA2007" s="387"/>
      <c r="AB2007" s="387"/>
      <c r="AC2007" s="387"/>
      <c r="AD2007" s="387"/>
    </row>
    <row r="2008" spans="1:30" ht="16.2" thickBot="1" x14ac:dyDescent="0.35">
      <c r="A2008" s="351" t="s">
        <v>1519</v>
      </c>
      <c r="B2008" s="365" t="s">
        <v>6097</v>
      </c>
      <c r="C2008" s="365" t="s">
        <v>6139</v>
      </c>
      <c r="D2008" s="366" t="s">
        <v>6126</v>
      </c>
      <c r="E2008" s="394" t="s">
        <v>4139</v>
      </c>
      <c r="F2008" s="394" t="s">
        <v>7230</v>
      </c>
      <c r="G2008" s="394" t="s">
        <v>7233</v>
      </c>
      <c r="H2008" s="394" t="s">
        <v>7232</v>
      </c>
      <c r="I2008" s="466">
        <v>300</v>
      </c>
      <c r="J2008" s="471">
        <v>0.49</v>
      </c>
      <c r="K2008" s="469">
        <v>1</v>
      </c>
      <c r="L2008" s="384">
        <v>4</v>
      </c>
      <c r="M2008" s="385" t="s">
        <v>1518</v>
      </c>
      <c r="N2008" s="382" t="s">
        <v>9783</v>
      </c>
      <c r="O2008" s="386">
        <v>300</v>
      </c>
      <c r="P2008" s="387"/>
      <c r="Q2008" s="387"/>
      <c r="R2008" s="387"/>
      <c r="S2008" s="387"/>
      <c r="T2008" s="387"/>
      <c r="U2008" s="387"/>
      <c r="V2008" s="387"/>
      <c r="W2008" s="387"/>
      <c r="X2008" s="387"/>
      <c r="Y2008" s="387"/>
      <c r="Z2008" s="387"/>
      <c r="AA2008" s="387"/>
      <c r="AB2008" s="387"/>
      <c r="AC2008" s="387"/>
      <c r="AD2008" s="387"/>
    </row>
    <row r="2009" spans="1:30" ht="16.2" thickBot="1" x14ac:dyDescent="0.35">
      <c r="A2009" s="351" t="s">
        <v>1145</v>
      </c>
      <c r="B2009" s="400" t="s">
        <v>6093</v>
      </c>
      <c r="C2009" s="365" t="s">
        <v>6139</v>
      </c>
      <c r="D2009" s="366" t="s">
        <v>6126</v>
      </c>
      <c r="E2009" s="394" t="s">
        <v>4139</v>
      </c>
      <c r="F2009" s="394" t="s">
        <v>7230</v>
      </c>
      <c r="G2009" s="394" t="s">
        <v>7233</v>
      </c>
      <c r="H2009" s="394" t="s">
        <v>7232</v>
      </c>
      <c r="I2009" s="466">
        <v>300</v>
      </c>
      <c r="J2009" s="471">
        <v>0.49</v>
      </c>
      <c r="K2009" s="469">
        <v>1</v>
      </c>
      <c r="L2009" s="384">
        <v>4</v>
      </c>
      <c r="M2009" s="385" t="s">
        <v>1146</v>
      </c>
      <c r="N2009" s="382" t="s">
        <v>9783</v>
      </c>
      <c r="O2009" s="386">
        <v>300</v>
      </c>
      <c r="P2009" s="387"/>
      <c r="Q2009" s="387"/>
      <c r="R2009" s="387"/>
      <c r="S2009" s="387"/>
      <c r="T2009" s="387"/>
      <c r="U2009" s="387"/>
      <c r="V2009" s="387"/>
      <c r="W2009" s="387"/>
      <c r="X2009" s="387"/>
      <c r="Y2009" s="387"/>
      <c r="Z2009" s="387"/>
      <c r="AA2009" s="387"/>
      <c r="AB2009" s="387"/>
      <c r="AC2009" s="387"/>
      <c r="AD2009" s="387"/>
    </row>
    <row r="2010" spans="1:30" ht="16.2" thickBot="1" x14ac:dyDescent="0.35">
      <c r="A2010" s="351" t="s">
        <v>5513</v>
      </c>
      <c r="B2010" s="429" t="s">
        <v>6086</v>
      </c>
      <c r="C2010" s="365" t="s">
        <v>6139</v>
      </c>
      <c r="D2010" s="348" t="s">
        <v>6150</v>
      </c>
      <c r="E2010" s="394" t="s">
        <v>4139</v>
      </c>
      <c r="F2010" s="394" t="s">
        <v>9503</v>
      </c>
      <c r="G2010" s="394" t="s">
        <v>7234</v>
      </c>
      <c r="H2010" s="394" t="s">
        <v>7232</v>
      </c>
      <c r="I2010" s="466">
        <v>300</v>
      </c>
      <c r="J2010" s="471">
        <v>0.49</v>
      </c>
      <c r="K2010" s="469">
        <v>2</v>
      </c>
      <c r="L2010" s="384">
        <v>4</v>
      </c>
      <c r="M2010" s="385" t="s">
        <v>5512</v>
      </c>
      <c r="N2010" s="382" t="s">
        <v>9790</v>
      </c>
      <c r="O2010" s="386">
        <v>600</v>
      </c>
      <c r="P2010" s="387"/>
      <c r="Q2010" s="387"/>
      <c r="R2010" s="387"/>
      <c r="S2010" s="387"/>
      <c r="T2010" s="387"/>
      <c r="U2010" s="387"/>
      <c r="V2010" s="387"/>
      <c r="W2010" s="387"/>
      <c r="X2010" s="387"/>
      <c r="Y2010" s="387"/>
      <c r="Z2010" s="387"/>
      <c r="AA2010" s="387"/>
      <c r="AB2010" s="387"/>
      <c r="AC2010" s="387"/>
      <c r="AD2010" s="387"/>
    </row>
    <row r="2011" spans="1:30" ht="16.2" thickBot="1" x14ac:dyDescent="0.35">
      <c r="A2011" s="351" t="s">
        <v>3645</v>
      </c>
      <c r="B2011" s="402" t="s">
        <v>6094</v>
      </c>
      <c r="C2011" s="365" t="s">
        <v>6139</v>
      </c>
      <c r="D2011" s="366" t="s">
        <v>6126</v>
      </c>
      <c r="E2011" s="394" t="s">
        <v>4139</v>
      </c>
      <c r="F2011" s="394" t="s">
        <v>7230</v>
      </c>
      <c r="G2011" s="394" t="s">
        <v>7233</v>
      </c>
      <c r="H2011" s="394" t="s">
        <v>7232</v>
      </c>
      <c r="I2011" s="466">
        <v>700</v>
      </c>
      <c r="J2011" s="471">
        <v>0.99</v>
      </c>
      <c r="K2011" s="469">
        <v>3</v>
      </c>
      <c r="L2011" s="384">
        <v>4</v>
      </c>
      <c r="M2011" s="385" t="s">
        <v>3644</v>
      </c>
      <c r="N2011" s="382" t="s">
        <v>9786</v>
      </c>
      <c r="O2011" s="383">
        <v>2.1</v>
      </c>
      <c r="P2011" s="387"/>
      <c r="Q2011" s="387"/>
      <c r="R2011" s="387"/>
      <c r="S2011" s="387"/>
      <c r="T2011" s="387"/>
      <c r="U2011" s="387"/>
      <c r="V2011" s="387"/>
      <c r="W2011" s="387"/>
      <c r="X2011" s="387"/>
      <c r="Y2011" s="387"/>
      <c r="Z2011" s="387"/>
      <c r="AA2011" s="387"/>
      <c r="AB2011" s="387"/>
      <c r="AC2011" s="387"/>
      <c r="AD2011" s="387"/>
    </row>
    <row r="2012" spans="1:30" ht="16.2" thickBot="1" x14ac:dyDescent="0.35">
      <c r="A2012" s="351" t="s">
        <v>3400</v>
      </c>
      <c r="B2012" s="411" t="s">
        <v>6977</v>
      </c>
      <c r="C2012" s="365" t="s">
        <v>6139</v>
      </c>
      <c r="D2012" s="345" t="s">
        <v>6128</v>
      </c>
      <c r="E2012" s="394" t="s">
        <v>4139</v>
      </c>
      <c r="F2012" s="394" t="s">
        <v>7230</v>
      </c>
      <c r="G2012" s="394" t="s">
        <v>7234</v>
      </c>
      <c r="H2012" s="394" t="s">
        <v>7232</v>
      </c>
      <c r="I2012" s="466">
        <v>700</v>
      </c>
      <c r="J2012" s="471">
        <v>0.99</v>
      </c>
      <c r="K2012" s="469">
        <v>1</v>
      </c>
      <c r="L2012" s="384">
        <v>4</v>
      </c>
      <c r="M2012" s="385" t="s">
        <v>3399</v>
      </c>
      <c r="N2012" s="382" t="s">
        <v>9798</v>
      </c>
      <c r="O2012" s="386">
        <v>700</v>
      </c>
      <c r="P2012" s="387"/>
      <c r="Q2012" s="387"/>
      <c r="R2012" s="387"/>
      <c r="S2012" s="387"/>
      <c r="T2012" s="387"/>
      <c r="U2012" s="387"/>
      <c r="V2012" s="387"/>
      <c r="W2012" s="387"/>
      <c r="X2012" s="387"/>
      <c r="Y2012" s="387"/>
      <c r="Z2012" s="387"/>
      <c r="AA2012" s="387"/>
      <c r="AB2012" s="387"/>
      <c r="AC2012" s="387"/>
      <c r="AD2012" s="387"/>
    </row>
    <row r="2013" spans="1:30" ht="16.2" thickBot="1" x14ac:dyDescent="0.35">
      <c r="A2013" s="351" t="s">
        <v>721</v>
      </c>
      <c r="B2013" s="393" t="s">
        <v>6067</v>
      </c>
      <c r="C2013" s="365" t="s">
        <v>6139</v>
      </c>
      <c r="D2013" s="366" t="s">
        <v>6126</v>
      </c>
      <c r="E2013" s="394" t="s">
        <v>4139</v>
      </c>
      <c r="F2013" s="394" t="s">
        <v>7230</v>
      </c>
      <c r="G2013" s="394" t="s">
        <v>7233</v>
      </c>
      <c r="H2013" s="394" t="s">
        <v>7232</v>
      </c>
      <c r="I2013" s="466">
        <v>300</v>
      </c>
      <c r="J2013" s="471">
        <v>0.49</v>
      </c>
      <c r="K2013" s="469">
        <v>1</v>
      </c>
      <c r="L2013" s="384">
        <v>5</v>
      </c>
      <c r="M2013" s="385" t="s">
        <v>722</v>
      </c>
      <c r="N2013" s="382" t="s">
        <v>9783</v>
      </c>
      <c r="O2013" s="386">
        <v>300</v>
      </c>
      <c r="P2013" s="387"/>
      <c r="Q2013" s="387"/>
      <c r="R2013" s="387"/>
      <c r="S2013" s="387"/>
      <c r="T2013" s="387"/>
      <c r="U2013" s="387"/>
      <c r="V2013" s="387"/>
      <c r="W2013" s="387"/>
      <c r="X2013" s="387"/>
      <c r="Y2013" s="387"/>
      <c r="Z2013" s="387"/>
      <c r="AA2013" s="387"/>
      <c r="AB2013" s="387"/>
      <c r="AC2013" s="387"/>
      <c r="AD2013" s="387"/>
    </row>
    <row r="2014" spans="1:30" ht="16.2" thickBot="1" x14ac:dyDescent="0.35">
      <c r="A2014" s="351" t="s">
        <v>721</v>
      </c>
      <c r="B2014" s="393" t="s">
        <v>6067</v>
      </c>
      <c r="C2014" s="365" t="s">
        <v>6139</v>
      </c>
      <c r="D2014" s="366" t="s">
        <v>6126</v>
      </c>
      <c r="E2014" s="394" t="s">
        <v>4139</v>
      </c>
      <c r="F2014" s="394" t="s">
        <v>7230</v>
      </c>
      <c r="G2014" s="394" t="s">
        <v>7234</v>
      </c>
      <c r="H2014" s="394" t="s">
        <v>7232</v>
      </c>
      <c r="I2014" s="466">
        <v>300</v>
      </c>
      <c r="J2014" s="471">
        <v>0.49</v>
      </c>
      <c r="K2014" s="469">
        <v>2</v>
      </c>
      <c r="L2014" s="384">
        <v>5</v>
      </c>
      <c r="M2014" s="385" t="s">
        <v>722</v>
      </c>
      <c r="N2014" s="382" t="s">
        <v>9790</v>
      </c>
      <c r="O2014" s="386">
        <v>600</v>
      </c>
      <c r="P2014" s="387"/>
      <c r="Q2014" s="387"/>
      <c r="R2014" s="387"/>
      <c r="S2014" s="387"/>
      <c r="T2014" s="387"/>
      <c r="U2014" s="387"/>
      <c r="V2014" s="387"/>
      <c r="W2014" s="387"/>
      <c r="X2014" s="387"/>
      <c r="Y2014" s="387"/>
      <c r="Z2014" s="387"/>
      <c r="AA2014" s="387"/>
      <c r="AB2014" s="387"/>
      <c r="AC2014" s="387"/>
      <c r="AD2014" s="387"/>
    </row>
    <row r="2015" spans="1:30" ht="16.2" thickBot="1" x14ac:dyDescent="0.35">
      <c r="A2015" s="351" t="s">
        <v>717</v>
      </c>
      <c r="B2015" s="396" t="s">
        <v>6058</v>
      </c>
      <c r="C2015" s="365" t="s">
        <v>6139</v>
      </c>
      <c r="D2015" s="366" t="s">
        <v>6126</v>
      </c>
      <c r="E2015" s="394" t="s">
        <v>4139</v>
      </c>
      <c r="F2015" s="394" t="s">
        <v>7230</v>
      </c>
      <c r="G2015" s="394" t="s">
        <v>7234</v>
      </c>
      <c r="H2015" s="394" t="s">
        <v>7232</v>
      </c>
      <c r="I2015" s="467">
        <v>1</v>
      </c>
      <c r="J2015" s="471">
        <v>1.49</v>
      </c>
      <c r="K2015" s="469">
        <v>2</v>
      </c>
      <c r="L2015" s="384">
        <v>5</v>
      </c>
      <c r="M2015" s="385" t="s">
        <v>9730</v>
      </c>
      <c r="N2015" s="382" t="s">
        <v>9803</v>
      </c>
      <c r="O2015" s="383">
        <v>2</v>
      </c>
      <c r="P2015" s="387"/>
      <c r="Q2015" s="387"/>
      <c r="R2015" s="387"/>
      <c r="S2015" s="387"/>
      <c r="T2015" s="387"/>
      <c r="U2015" s="387"/>
      <c r="V2015" s="387"/>
      <c r="W2015" s="387"/>
      <c r="X2015" s="387"/>
      <c r="Y2015" s="387"/>
      <c r="Z2015" s="387"/>
      <c r="AA2015" s="387"/>
      <c r="AB2015" s="387"/>
      <c r="AC2015" s="387"/>
      <c r="AD2015" s="387"/>
    </row>
    <row r="2016" spans="1:30" ht="16.2" thickBot="1" x14ac:dyDescent="0.35">
      <c r="A2016" s="351" t="s">
        <v>717</v>
      </c>
      <c r="B2016" s="396" t="s">
        <v>6058</v>
      </c>
      <c r="C2016" s="365" t="s">
        <v>6139</v>
      </c>
      <c r="D2016" s="366" t="s">
        <v>6126</v>
      </c>
      <c r="E2016" s="394" t="s">
        <v>4139</v>
      </c>
      <c r="F2016" s="394" t="s">
        <v>7230</v>
      </c>
      <c r="G2016" s="394" t="s">
        <v>7233</v>
      </c>
      <c r="H2016" s="394" t="s">
        <v>7232</v>
      </c>
      <c r="I2016" s="467">
        <v>1</v>
      </c>
      <c r="J2016" s="471">
        <v>1.49</v>
      </c>
      <c r="K2016" s="469">
        <v>1</v>
      </c>
      <c r="L2016" s="384">
        <v>5</v>
      </c>
      <c r="M2016" s="385" t="s">
        <v>9730</v>
      </c>
      <c r="N2016" s="382" t="s">
        <v>9806</v>
      </c>
      <c r="O2016" s="383">
        <v>1</v>
      </c>
      <c r="P2016" s="387"/>
      <c r="Q2016" s="387"/>
      <c r="R2016" s="387"/>
      <c r="S2016" s="387"/>
      <c r="T2016" s="387"/>
      <c r="U2016" s="387"/>
      <c r="V2016" s="387"/>
      <c r="W2016" s="387"/>
      <c r="X2016" s="387"/>
      <c r="Y2016" s="387"/>
      <c r="Z2016" s="387"/>
      <c r="AA2016" s="387"/>
      <c r="AB2016" s="387"/>
      <c r="AC2016" s="387"/>
      <c r="AD2016" s="387"/>
    </row>
    <row r="2017" spans="1:30" ht="16.2" thickBot="1" x14ac:dyDescent="0.35">
      <c r="A2017" s="351" t="s">
        <v>6924</v>
      </c>
      <c r="B2017" s="412" t="s">
        <v>6890</v>
      </c>
      <c r="C2017" s="365" t="s">
        <v>6139</v>
      </c>
      <c r="D2017" s="345" t="s">
        <v>6128</v>
      </c>
      <c r="E2017" s="394" t="s">
        <v>4139</v>
      </c>
      <c r="F2017" s="394" t="s">
        <v>7230</v>
      </c>
      <c r="G2017" s="394" t="s">
        <v>7233</v>
      </c>
      <c r="H2017" s="394" t="s">
        <v>7232</v>
      </c>
      <c r="I2017" s="466">
        <v>700</v>
      </c>
      <c r="J2017" s="471">
        <v>0.99</v>
      </c>
      <c r="K2017" s="469">
        <v>1</v>
      </c>
      <c r="L2017" s="384">
        <v>5</v>
      </c>
      <c r="M2017" s="385" t="s">
        <v>7031</v>
      </c>
      <c r="N2017" s="382" t="s">
        <v>9798</v>
      </c>
      <c r="O2017" s="386">
        <v>700</v>
      </c>
      <c r="P2017" s="387"/>
      <c r="Q2017" s="387"/>
      <c r="R2017" s="387"/>
      <c r="S2017" s="387"/>
      <c r="T2017" s="387"/>
      <c r="U2017" s="387"/>
      <c r="V2017" s="387"/>
      <c r="W2017" s="387"/>
      <c r="X2017" s="387"/>
      <c r="Y2017" s="387"/>
      <c r="Z2017" s="387"/>
      <c r="AA2017" s="387"/>
      <c r="AB2017" s="387"/>
      <c r="AC2017" s="387"/>
      <c r="AD2017" s="387"/>
    </row>
    <row r="2018" spans="1:30" ht="16.2" thickBot="1" x14ac:dyDescent="0.35">
      <c r="A2018" s="351" t="s">
        <v>717</v>
      </c>
      <c r="B2018" s="413" t="s">
        <v>7170</v>
      </c>
      <c r="C2018" s="365" t="s">
        <v>6139</v>
      </c>
      <c r="D2018" s="366" t="s">
        <v>6126</v>
      </c>
      <c r="E2018" s="394" t="s">
        <v>4139</v>
      </c>
      <c r="F2018" s="394" t="s">
        <v>7235</v>
      </c>
      <c r="G2018" s="394" t="s">
        <v>7233</v>
      </c>
      <c r="H2018" s="394" t="s">
        <v>7232</v>
      </c>
      <c r="I2018" s="466">
        <v>700</v>
      </c>
      <c r="J2018" s="471">
        <v>0.99</v>
      </c>
      <c r="K2018" s="469">
        <v>2</v>
      </c>
      <c r="L2018" s="384">
        <v>5</v>
      </c>
      <c r="M2018" s="385" t="s">
        <v>7204</v>
      </c>
      <c r="N2018" s="382" t="s">
        <v>9801</v>
      </c>
      <c r="O2018" s="383">
        <v>1.4</v>
      </c>
      <c r="P2018" s="387"/>
      <c r="Q2018" s="387"/>
      <c r="R2018" s="387"/>
      <c r="S2018" s="387"/>
      <c r="T2018" s="387"/>
      <c r="U2018" s="387"/>
      <c r="V2018" s="387"/>
      <c r="W2018" s="387"/>
      <c r="X2018" s="387"/>
      <c r="Y2018" s="387"/>
      <c r="Z2018" s="387"/>
      <c r="AA2018" s="387"/>
      <c r="AB2018" s="387"/>
      <c r="AC2018" s="387"/>
      <c r="AD2018" s="387"/>
    </row>
    <row r="2019" spans="1:30" ht="16.2" thickBot="1" x14ac:dyDescent="0.35">
      <c r="A2019" s="351" t="s">
        <v>9731</v>
      </c>
      <c r="B2019" s="408" t="s">
        <v>9534</v>
      </c>
      <c r="C2019" s="365" t="s">
        <v>6139</v>
      </c>
      <c r="D2019" s="366" t="s">
        <v>6126</v>
      </c>
      <c r="E2019" s="394" t="s">
        <v>4139</v>
      </c>
      <c r="F2019" s="394" t="s">
        <v>7230</v>
      </c>
      <c r="G2019" s="394" t="s">
        <v>7233</v>
      </c>
      <c r="H2019" s="394" t="s">
        <v>7232</v>
      </c>
      <c r="I2019" s="466">
        <v>500</v>
      </c>
      <c r="J2019" s="471">
        <v>0.75</v>
      </c>
      <c r="K2019" s="469">
        <v>2</v>
      </c>
      <c r="L2019" s="384">
        <v>5</v>
      </c>
      <c r="M2019" s="385" t="s">
        <v>9732</v>
      </c>
      <c r="N2019" s="382" t="s">
        <v>9782</v>
      </c>
      <c r="O2019" s="383">
        <v>1</v>
      </c>
      <c r="P2019" s="387"/>
      <c r="Q2019" s="387"/>
      <c r="R2019" s="387"/>
      <c r="S2019" s="387"/>
      <c r="T2019" s="387"/>
      <c r="U2019" s="387"/>
      <c r="V2019" s="387"/>
      <c r="W2019" s="387"/>
      <c r="X2019" s="387"/>
      <c r="Y2019" s="387"/>
      <c r="Z2019" s="387"/>
      <c r="AA2019" s="387"/>
      <c r="AB2019" s="387"/>
      <c r="AC2019" s="387"/>
      <c r="AD2019" s="387"/>
    </row>
    <row r="2020" spans="1:30" ht="16.2" thickBot="1" x14ac:dyDescent="0.35">
      <c r="A2020" s="351" t="s">
        <v>9731</v>
      </c>
      <c r="B2020" s="408" t="s">
        <v>9534</v>
      </c>
      <c r="C2020" s="365" t="s">
        <v>6139</v>
      </c>
      <c r="D2020" s="366" t="s">
        <v>6126</v>
      </c>
      <c r="E2020" s="394" t="s">
        <v>4139</v>
      </c>
      <c r="F2020" s="394" t="s">
        <v>7230</v>
      </c>
      <c r="G2020" s="394" t="s">
        <v>7234</v>
      </c>
      <c r="H2020" s="394" t="s">
        <v>7232</v>
      </c>
      <c r="I2020" s="466">
        <v>500</v>
      </c>
      <c r="J2020" s="471">
        <v>0.75</v>
      </c>
      <c r="K2020" s="469">
        <v>2</v>
      </c>
      <c r="L2020" s="384">
        <v>5</v>
      </c>
      <c r="M2020" s="385" t="s">
        <v>9732</v>
      </c>
      <c r="N2020" s="382" t="s">
        <v>9782</v>
      </c>
      <c r="O2020" s="383">
        <v>1</v>
      </c>
      <c r="P2020" s="387"/>
      <c r="Q2020" s="387"/>
      <c r="R2020" s="387"/>
      <c r="S2020" s="387"/>
      <c r="T2020" s="387"/>
      <c r="U2020" s="387"/>
      <c r="V2020" s="387"/>
      <c r="W2020" s="387"/>
      <c r="X2020" s="387"/>
      <c r="Y2020" s="387"/>
      <c r="Z2020" s="387"/>
      <c r="AA2020" s="387"/>
      <c r="AB2020" s="387"/>
      <c r="AC2020" s="387"/>
      <c r="AD2020" s="387"/>
    </row>
    <row r="2021" spans="1:30" ht="16.2" thickBot="1" x14ac:dyDescent="0.35">
      <c r="A2021" s="351" t="s">
        <v>741</v>
      </c>
      <c r="B2021" s="393" t="s">
        <v>6067</v>
      </c>
      <c r="C2021" s="365" t="s">
        <v>6139</v>
      </c>
      <c r="D2021" s="345" t="s">
        <v>6128</v>
      </c>
      <c r="E2021" s="394" t="s">
        <v>4139</v>
      </c>
      <c r="F2021" s="394" t="s">
        <v>7230</v>
      </c>
      <c r="G2021" s="394" t="s">
        <v>7233</v>
      </c>
      <c r="H2021" s="394" t="s">
        <v>7232</v>
      </c>
      <c r="I2021" s="466">
        <v>700</v>
      </c>
      <c r="J2021" s="471">
        <v>0.99</v>
      </c>
      <c r="K2021" s="469">
        <v>2</v>
      </c>
      <c r="L2021" s="384">
        <v>6</v>
      </c>
      <c r="M2021" s="385" t="s">
        <v>740</v>
      </c>
      <c r="N2021" s="382" t="s">
        <v>9801</v>
      </c>
      <c r="O2021" s="383">
        <v>1.4</v>
      </c>
      <c r="P2021" s="387"/>
      <c r="Q2021" s="387"/>
      <c r="R2021" s="387"/>
      <c r="S2021" s="387"/>
      <c r="T2021" s="387"/>
      <c r="U2021" s="387"/>
      <c r="V2021" s="387"/>
      <c r="W2021" s="387"/>
      <c r="X2021" s="387"/>
      <c r="Y2021" s="387"/>
      <c r="Z2021" s="387"/>
      <c r="AA2021" s="387"/>
      <c r="AB2021" s="387"/>
      <c r="AC2021" s="387"/>
      <c r="AD2021" s="387"/>
    </row>
    <row r="2022" spans="1:30" ht="16.2" thickBot="1" x14ac:dyDescent="0.35">
      <c r="A2022" s="351" t="s">
        <v>1774</v>
      </c>
      <c r="B2022" s="393" t="s">
        <v>6067</v>
      </c>
      <c r="C2022" s="365" t="s">
        <v>6139</v>
      </c>
      <c r="D2022" s="366" t="s">
        <v>6126</v>
      </c>
      <c r="E2022" s="394" t="s">
        <v>4139</v>
      </c>
      <c r="F2022" s="394" t="s">
        <v>7230</v>
      </c>
      <c r="G2022" s="394" t="s">
        <v>7233</v>
      </c>
      <c r="H2022" s="394" t="s">
        <v>7232</v>
      </c>
      <c r="I2022" s="466">
        <v>300</v>
      </c>
      <c r="J2022" s="471">
        <v>0.49</v>
      </c>
      <c r="K2022" s="469">
        <v>1</v>
      </c>
      <c r="L2022" s="384">
        <v>6</v>
      </c>
      <c r="M2022" s="385" t="s">
        <v>739</v>
      </c>
      <c r="N2022" s="382" t="s">
        <v>9783</v>
      </c>
      <c r="O2022" s="386">
        <v>300</v>
      </c>
      <c r="P2022" s="387"/>
      <c r="Q2022" s="387"/>
      <c r="R2022" s="387"/>
      <c r="S2022" s="387"/>
      <c r="T2022" s="387"/>
      <c r="U2022" s="387"/>
      <c r="V2022" s="387"/>
      <c r="W2022" s="387"/>
      <c r="X2022" s="387"/>
      <c r="Y2022" s="387"/>
      <c r="Z2022" s="387"/>
      <c r="AA2022" s="387"/>
      <c r="AB2022" s="387"/>
      <c r="AC2022" s="387"/>
      <c r="AD2022" s="387"/>
    </row>
    <row r="2023" spans="1:30" ht="16.2" thickBot="1" x14ac:dyDescent="0.35">
      <c r="A2023" s="351" t="s">
        <v>1774</v>
      </c>
      <c r="B2023" s="393" t="s">
        <v>6067</v>
      </c>
      <c r="C2023" s="365" t="s">
        <v>6139</v>
      </c>
      <c r="D2023" s="366" t="s">
        <v>6126</v>
      </c>
      <c r="E2023" s="394" t="s">
        <v>4139</v>
      </c>
      <c r="F2023" s="394" t="s">
        <v>7230</v>
      </c>
      <c r="G2023" s="394" t="s">
        <v>7234</v>
      </c>
      <c r="H2023" s="394" t="s">
        <v>7232</v>
      </c>
      <c r="I2023" s="466">
        <v>300</v>
      </c>
      <c r="J2023" s="471">
        <v>0.49</v>
      </c>
      <c r="K2023" s="469">
        <v>1</v>
      </c>
      <c r="L2023" s="384">
        <v>6</v>
      </c>
      <c r="M2023" s="385" t="s">
        <v>739</v>
      </c>
      <c r="N2023" s="382" t="s">
        <v>9783</v>
      </c>
      <c r="O2023" s="386">
        <v>300</v>
      </c>
      <c r="P2023" s="387"/>
      <c r="Q2023" s="387"/>
      <c r="R2023" s="387"/>
      <c r="S2023" s="387"/>
      <c r="T2023" s="387"/>
      <c r="U2023" s="387"/>
      <c r="V2023" s="387"/>
      <c r="W2023" s="387"/>
      <c r="X2023" s="387"/>
      <c r="Y2023" s="387"/>
      <c r="Z2023" s="387"/>
      <c r="AA2023" s="387"/>
      <c r="AB2023" s="387"/>
      <c r="AC2023" s="387"/>
      <c r="AD2023" s="387"/>
    </row>
    <row r="2024" spans="1:30" ht="16.2" thickBot="1" x14ac:dyDescent="0.35">
      <c r="A2024" s="351" t="s">
        <v>1545</v>
      </c>
      <c r="B2024" s="365" t="s">
        <v>6097</v>
      </c>
      <c r="C2024" s="365" t="s">
        <v>6139</v>
      </c>
      <c r="D2024" s="366" t="s">
        <v>6126</v>
      </c>
      <c r="E2024" s="394" t="s">
        <v>4139</v>
      </c>
      <c r="F2024" s="394" t="s">
        <v>7230</v>
      </c>
      <c r="G2024" s="394" t="s">
        <v>7233</v>
      </c>
      <c r="H2024" s="394" t="s">
        <v>7232</v>
      </c>
      <c r="I2024" s="466">
        <v>300</v>
      </c>
      <c r="J2024" s="471">
        <v>0.49</v>
      </c>
      <c r="K2024" s="469">
        <v>1</v>
      </c>
      <c r="L2024" s="384">
        <v>6</v>
      </c>
      <c r="M2024" s="385" t="s">
        <v>1546</v>
      </c>
      <c r="N2024" s="382" t="s">
        <v>9783</v>
      </c>
      <c r="O2024" s="386">
        <v>300</v>
      </c>
      <c r="P2024" s="387"/>
      <c r="Q2024" s="387"/>
      <c r="R2024" s="387"/>
      <c r="S2024" s="387"/>
      <c r="T2024" s="387"/>
      <c r="U2024" s="387"/>
      <c r="V2024" s="387"/>
      <c r="W2024" s="387"/>
      <c r="X2024" s="387"/>
      <c r="Y2024" s="387"/>
      <c r="Z2024" s="387"/>
      <c r="AA2024" s="387"/>
      <c r="AB2024" s="387"/>
      <c r="AC2024" s="387"/>
      <c r="AD2024" s="387"/>
    </row>
    <row r="2025" spans="1:30" ht="16.2" thickBot="1" x14ac:dyDescent="0.35">
      <c r="A2025" s="351" t="s">
        <v>743</v>
      </c>
      <c r="B2025" s="408" t="s">
        <v>1134</v>
      </c>
      <c r="C2025" s="365" t="s">
        <v>6139</v>
      </c>
      <c r="D2025" s="366" t="s">
        <v>6126</v>
      </c>
      <c r="E2025" s="394" t="s">
        <v>4139</v>
      </c>
      <c r="F2025" s="394" t="s">
        <v>7230</v>
      </c>
      <c r="G2025" s="394" t="s">
        <v>7233</v>
      </c>
      <c r="H2025" s="394" t="s">
        <v>7232</v>
      </c>
      <c r="I2025" s="466">
        <v>300</v>
      </c>
      <c r="J2025" s="471">
        <v>0.49</v>
      </c>
      <c r="K2025" s="469">
        <v>2</v>
      </c>
      <c r="L2025" s="384">
        <v>6</v>
      </c>
      <c r="M2025" s="385" t="s">
        <v>3120</v>
      </c>
      <c r="N2025" s="382" t="s">
        <v>9790</v>
      </c>
      <c r="O2025" s="386">
        <v>600</v>
      </c>
      <c r="P2025" s="387"/>
      <c r="Q2025" s="387"/>
      <c r="R2025" s="387"/>
      <c r="S2025" s="387"/>
      <c r="T2025" s="387"/>
      <c r="U2025" s="387"/>
      <c r="V2025" s="387"/>
      <c r="W2025" s="387"/>
      <c r="X2025" s="387"/>
      <c r="Y2025" s="387"/>
      <c r="Z2025" s="387"/>
      <c r="AA2025" s="387"/>
      <c r="AB2025" s="387"/>
      <c r="AC2025" s="387"/>
      <c r="AD2025" s="387"/>
    </row>
    <row r="2026" spans="1:30" ht="16.2" thickBot="1" x14ac:dyDescent="0.35">
      <c r="A2026" s="351" t="s">
        <v>743</v>
      </c>
      <c r="B2026" s="408" t="s">
        <v>1134</v>
      </c>
      <c r="C2026" s="365" t="s">
        <v>6139</v>
      </c>
      <c r="D2026" s="366" t="s">
        <v>6126</v>
      </c>
      <c r="E2026" s="394" t="s">
        <v>4139</v>
      </c>
      <c r="F2026" s="394" t="s">
        <v>7235</v>
      </c>
      <c r="G2026" s="394" t="s">
        <v>7233</v>
      </c>
      <c r="H2026" s="394" t="s">
        <v>7232</v>
      </c>
      <c r="I2026" s="466">
        <v>300</v>
      </c>
      <c r="J2026" s="471">
        <v>0.49</v>
      </c>
      <c r="K2026" s="469">
        <v>1</v>
      </c>
      <c r="L2026" s="384">
        <v>6</v>
      </c>
      <c r="M2026" s="385" t="s">
        <v>742</v>
      </c>
      <c r="N2026" s="382" t="s">
        <v>9783</v>
      </c>
      <c r="O2026" s="386">
        <v>300</v>
      </c>
      <c r="P2026" s="387"/>
      <c r="Q2026" s="387"/>
      <c r="R2026" s="387"/>
      <c r="S2026" s="387"/>
      <c r="T2026" s="387"/>
      <c r="U2026" s="387"/>
      <c r="V2026" s="387"/>
      <c r="W2026" s="387"/>
      <c r="X2026" s="387"/>
      <c r="Y2026" s="387"/>
      <c r="Z2026" s="387"/>
      <c r="AA2026" s="387"/>
      <c r="AB2026" s="387"/>
      <c r="AC2026" s="387"/>
      <c r="AD2026" s="387"/>
    </row>
    <row r="2027" spans="1:30" ht="16.2" thickBot="1" x14ac:dyDescent="0.35">
      <c r="A2027" s="351" t="s">
        <v>743</v>
      </c>
      <c r="B2027" s="408" t="s">
        <v>1134</v>
      </c>
      <c r="C2027" s="365" t="s">
        <v>6139</v>
      </c>
      <c r="D2027" s="366" t="s">
        <v>6126</v>
      </c>
      <c r="E2027" s="394" t="s">
        <v>4139</v>
      </c>
      <c r="F2027" s="394" t="s">
        <v>7235</v>
      </c>
      <c r="G2027" s="394" t="s">
        <v>7234</v>
      </c>
      <c r="H2027" s="394" t="s">
        <v>7232</v>
      </c>
      <c r="I2027" s="466">
        <v>300</v>
      </c>
      <c r="J2027" s="471">
        <v>0.49</v>
      </c>
      <c r="K2027" s="469">
        <v>1</v>
      </c>
      <c r="L2027" s="384">
        <v>6</v>
      </c>
      <c r="M2027" s="385" t="s">
        <v>742</v>
      </c>
      <c r="N2027" s="382" t="s">
        <v>9783</v>
      </c>
      <c r="O2027" s="386">
        <v>300</v>
      </c>
      <c r="P2027" s="387"/>
      <c r="Q2027" s="387"/>
      <c r="R2027" s="387"/>
      <c r="S2027" s="387"/>
      <c r="T2027" s="387"/>
      <c r="U2027" s="387"/>
      <c r="V2027" s="387"/>
      <c r="W2027" s="387"/>
      <c r="X2027" s="387"/>
      <c r="Y2027" s="387"/>
      <c r="Z2027" s="387"/>
      <c r="AA2027" s="387"/>
      <c r="AB2027" s="387"/>
      <c r="AC2027" s="387"/>
      <c r="AD2027" s="387"/>
    </row>
    <row r="2028" spans="1:30" ht="16.2" thickBot="1" x14ac:dyDescent="0.35">
      <c r="A2028" s="351" t="s">
        <v>1685</v>
      </c>
      <c r="B2028" s="409" t="s">
        <v>6076</v>
      </c>
      <c r="C2028" s="365" t="s">
        <v>6139</v>
      </c>
      <c r="D2028" s="366" t="s">
        <v>6126</v>
      </c>
      <c r="E2028" s="394" t="s">
        <v>4139</v>
      </c>
      <c r="F2028" s="394" t="s">
        <v>7230</v>
      </c>
      <c r="G2028" s="394" t="s">
        <v>7233</v>
      </c>
      <c r="H2028" s="394" t="s">
        <v>7232</v>
      </c>
      <c r="I2028" s="466">
        <v>300</v>
      </c>
      <c r="J2028" s="471">
        <v>0.49</v>
      </c>
      <c r="K2028" s="469">
        <v>1</v>
      </c>
      <c r="L2028" s="384">
        <v>6</v>
      </c>
      <c r="M2028" s="385" t="s">
        <v>1686</v>
      </c>
      <c r="N2028" s="382" t="s">
        <v>9783</v>
      </c>
      <c r="O2028" s="386">
        <v>300</v>
      </c>
      <c r="P2028" s="387"/>
      <c r="Q2028" s="387"/>
      <c r="R2028" s="387"/>
      <c r="S2028" s="387"/>
      <c r="T2028" s="387"/>
      <c r="U2028" s="387"/>
      <c r="V2028" s="387"/>
      <c r="W2028" s="387"/>
      <c r="X2028" s="387"/>
      <c r="Y2028" s="387"/>
      <c r="Z2028" s="387"/>
      <c r="AA2028" s="387"/>
      <c r="AB2028" s="387"/>
      <c r="AC2028" s="387"/>
      <c r="AD2028" s="387"/>
    </row>
    <row r="2029" spans="1:30" ht="16.2" thickBot="1" x14ac:dyDescent="0.35">
      <c r="A2029" s="351" t="s">
        <v>1685</v>
      </c>
      <c r="B2029" s="409" t="s">
        <v>6076</v>
      </c>
      <c r="C2029" s="365" t="s">
        <v>6139</v>
      </c>
      <c r="D2029" s="366" t="s">
        <v>6126</v>
      </c>
      <c r="E2029" s="394" t="s">
        <v>4139</v>
      </c>
      <c r="F2029" s="394" t="s">
        <v>7230</v>
      </c>
      <c r="G2029" s="394" t="s">
        <v>7234</v>
      </c>
      <c r="H2029" s="394" t="s">
        <v>7232</v>
      </c>
      <c r="I2029" s="466">
        <v>300</v>
      </c>
      <c r="J2029" s="471">
        <v>0.49</v>
      </c>
      <c r="K2029" s="469">
        <v>1</v>
      </c>
      <c r="L2029" s="384">
        <v>6</v>
      </c>
      <c r="M2029" s="385" t="s">
        <v>1686</v>
      </c>
      <c r="N2029" s="382" t="s">
        <v>9783</v>
      </c>
      <c r="O2029" s="386">
        <v>300</v>
      </c>
      <c r="P2029" s="387"/>
      <c r="Q2029" s="387"/>
      <c r="R2029" s="387"/>
      <c r="S2029" s="387"/>
      <c r="T2029" s="387"/>
      <c r="U2029" s="387"/>
      <c r="V2029" s="387"/>
      <c r="W2029" s="387"/>
      <c r="X2029" s="387"/>
      <c r="Y2029" s="387"/>
      <c r="Z2029" s="387"/>
      <c r="AA2029" s="387"/>
      <c r="AB2029" s="387"/>
      <c r="AC2029" s="387"/>
      <c r="AD2029" s="387"/>
    </row>
    <row r="2030" spans="1:30" ht="16.2" thickBot="1" x14ac:dyDescent="0.35">
      <c r="A2030" s="351" t="s">
        <v>5901</v>
      </c>
      <c r="B2030" s="396" t="s">
        <v>6110</v>
      </c>
      <c r="C2030" s="365" t="s">
        <v>6139</v>
      </c>
      <c r="D2030" s="345" t="s">
        <v>6128</v>
      </c>
      <c r="E2030" s="394" t="s">
        <v>4139</v>
      </c>
      <c r="F2030" s="394" t="s">
        <v>7230</v>
      </c>
      <c r="G2030" s="394" t="s">
        <v>7234</v>
      </c>
      <c r="H2030" s="394" t="s">
        <v>7232</v>
      </c>
      <c r="I2030" s="466">
        <v>700</v>
      </c>
      <c r="J2030" s="471">
        <v>0.99</v>
      </c>
      <c r="K2030" s="469">
        <v>2</v>
      </c>
      <c r="L2030" s="384">
        <v>6</v>
      </c>
      <c r="M2030" s="385" t="s">
        <v>7032</v>
      </c>
      <c r="N2030" s="382" t="s">
        <v>9801</v>
      </c>
      <c r="O2030" s="383">
        <v>1.4</v>
      </c>
      <c r="P2030" s="387"/>
      <c r="Q2030" s="387"/>
      <c r="R2030" s="387"/>
      <c r="S2030" s="387"/>
      <c r="T2030" s="387"/>
      <c r="U2030" s="387"/>
      <c r="V2030" s="387"/>
      <c r="W2030" s="387"/>
      <c r="X2030" s="387"/>
      <c r="Y2030" s="387"/>
      <c r="Z2030" s="387"/>
      <c r="AA2030" s="387"/>
      <c r="AB2030" s="387"/>
      <c r="AC2030" s="387"/>
      <c r="AD2030" s="387"/>
    </row>
    <row r="2031" spans="1:30" ht="16.2" thickBot="1" x14ac:dyDescent="0.35">
      <c r="A2031" s="351" t="s">
        <v>2510</v>
      </c>
      <c r="B2031" s="419" t="s">
        <v>6075</v>
      </c>
      <c r="C2031" s="365" t="s">
        <v>6139</v>
      </c>
      <c r="D2031" s="366" t="s">
        <v>6126</v>
      </c>
      <c r="E2031" s="394" t="s">
        <v>4139</v>
      </c>
      <c r="F2031" s="394" t="s">
        <v>7230</v>
      </c>
      <c r="G2031" s="394" t="s">
        <v>7233</v>
      </c>
      <c r="H2031" s="394" t="s">
        <v>7232</v>
      </c>
      <c r="I2031" s="466">
        <v>300</v>
      </c>
      <c r="J2031" s="471">
        <v>0.49</v>
      </c>
      <c r="K2031" s="469">
        <v>1</v>
      </c>
      <c r="L2031" s="384">
        <v>7</v>
      </c>
      <c r="M2031" s="385" t="s">
        <v>2509</v>
      </c>
      <c r="N2031" s="382" t="s">
        <v>9783</v>
      </c>
      <c r="O2031" s="386">
        <v>300</v>
      </c>
      <c r="P2031" s="387"/>
      <c r="Q2031" s="387"/>
      <c r="R2031" s="387"/>
      <c r="S2031" s="387"/>
      <c r="T2031" s="387"/>
      <c r="U2031" s="387"/>
      <c r="V2031" s="387"/>
      <c r="W2031" s="387"/>
      <c r="X2031" s="387"/>
      <c r="Y2031" s="387"/>
      <c r="Z2031" s="387"/>
      <c r="AA2031" s="387"/>
      <c r="AB2031" s="387"/>
      <c r="AC2031" s="387"/>
      <c r="AD2031" s="387"/>
    </row>
    <row r="2032" spans="1:30" ht="16.2" thickBot="1" x14ac:dyDescent="0.35">
      <c r="A2032" s="351" t="s">
        <v>2510</v>
      </c>
      <c r="B2032" s="419" t="s">
        <v>6075</v>
      </c>
      <c r="C2032" s="365" t="s">
        <v>6139</v>
      </c>
      <c r="D2032" s="366" t="s">
        <v>6126</v>
      </c>
      <c r="E2032" s="394" t="s">
        <v>4139</v>
      </c>
      <c r="F2032" s="394" t="s">
        <v>7230</v>
      </c>
      <c r="G2032" s="394" t="s">
        <v>7234</v>
      </c>
      <c r="H2032" s="394" t="s">
        <v>7232</v>
      </c>
      <c r="I2032" s="466">
        <v>300</v>
      </c>
      <c r="J2032" s="471">
        <v>0.49</v>
      </c>
      <c r="K2032" s="469">
        <v>1</v>
      </c>
      <c r="L2032" s="384">
        <v>7</v>
      </c>
      <c r="M2032" s="385" t="s">
        <v>2509</v>
      </c>
      <c r="N2032" s="382" t="s">
        <v>9783</v>
      </c>
      <c r="O2032" s="386">
        <v>300</v>
      </c>
      <c r="P2032" s="387"/>
      <c r="Q2032" s="387"/>
      <c r="R2032" s="387"/>
      <c r="S2032" s="387"/>
      <c r="T2032" s="387"/>
      <c r="U2032" s="387"/>
      <c r="V2032" s="387"/>
      <c r="W2032" s="387"/>
      <c r="X2032" s="387"/>
      <c r="Y2032" s="387"/>
      <c r="Z2032" s="387"/>
      <c r="AA2032" s="387"/>
      <c r="AB2032" s="387"/>
      <c r="AC2032" s="387"/>
      <c r="AD2032" s="387"/>
    </row>
    <row r="2033" spans="1:30" ht="16.2" thickBot="1" x14ac:dyDescent="0.35">
      <c r="A2033" s="351" t="s">
        <v>1556</v>
      </c>
      <c r="B2033" s="365" t="s">
        <v>6097</v>
      </c>
      <c r="C2033" s="365" t="s">
        <v>6139</v>
      </c>
      <c r="D2033" s="366" t="s">
        <v>6126</v>
      </c>
      <c r="E2033" s="394" t="s">
        <v>4139</v>
      </c>
      <c r="F2033" s="394" t="s">
        <v>7230</v>
      </c>
      <c r="G2033" s="394" t="s">
        <v>7233</v>
      </c>
      <c r="H2033" s="394" t="s">
        <v>7232</v>
      </c>
      <c r="I2033" s="466">
        <v>300</v>
      </c>
      <c r="J2033" s="471">
        <v>0.49</v>
      </c>
      <c r="K2033" s="469">
        <v>1</v>
      </c>
      <c r="L2033" s="384">
        <v>7</v>
      </c>
      <c r="M2033" s="385" t="s">
        <v>1555</v>
      </c>
      <c r="N2033" s="382" t="s">
        <v>9783</v>
      </c>
      <c r="O2033" s="386">
        <v>300</v>
      </c>
      <c r="P2033" s="387"/>
      <c r="Q2033" s="387"/>
      <c r="R2033" s="387"/>
      <c r="S2033" s="387"/>
      <c r="T2033" s="387"/>
      <c r="U2033" s="387"/>
      <c r="V2033" s="387"/>
      <c r="W2033" s="387"/>
      <c r="X2033" s="387"/>
      <c r="Y2033" s="387"/>
      <c r="Z2033" s="387"/>
      <c r="AA2033" s="387"/>
      <c r="AB2033" s="387"/>
      <c r="AC2033" s="387"/>
      <c r="AD2033" s="387"/>
    </row>
    <row r="2034" spans="1:30" ht="16.2" thickBot="1" x14ac:dyDescent="0.35">
      <c r="A2034" s="351" t="s">
        <v>6925</v>
      </c>
      <c r="B2034" s="419" t="s">
        <v>6075</v>
      </c>
      <c r="C2034" s="365" t="s">
        <v>6139</v>
      </c>
      <c r="D2034" s="366" t="s">
        <v>6126</v>
      </c>
      <c r="E2034" s="394" t="s">
        <v>4139</v>
      </c>
      <c r="F2034" s="394" t="s">
        <v>7230</v>
      </c>
      <c r="G2034" s="394" t="s">
        <v>7233</v>
      </c>
      <c r="H2034" s="394" t="s">
        <v>7232</v>
      </c>
      <c r="I2034" s="466">
        <v>300</v>
      </c>
      <c r="J2034" s="471">
        <v>0.49</v>
      </c>
      <c r="K2034" s="469">
        <v>1</v>
      </c>
      <c r="L2034" s="384" t="s">
        <v>1775</v>
      </c>
      <c r="M2034" s="385" t="s">
        <v>7033</v>
      </c>
      <c r="N2034" s="382" t="s">
        <v>9783</v>
      </c>
      <c r="O2034" s="386">
        <v>300</v>
      </c>
      <c r="P2034" s="387"/>
      <c r="Q2034" s="387"/>
      <c r="R2034" s="387"/>
      <c r="S2034" s="387"/>
      <c r="T2034" s="387"/>
      <c r="U2034" s="387"/>
      <c r="V2034" s="387"/>
      <c r="W2034" s="387"/>
      <c r="X2034" s="387"/>
      <c r="Y2034" s="387"/>
      <c r="Z2034" s="387"/>
      <c r="AA2034" s="387"/>
      <c r="AB2034" s="387"/>
      <c r="AC2034" s="387"/>
      <c r="AD2034" s="387"/>
    </row>
    <row r="2035" spans="1:30" ht="16.2" thickBot="1" x14ac:dyDescent="0.35">
      <c r="A2035" s="351" t="s">
        <v>764</v>
      </c>
      <c r="B2035" s="399" t="s">
        <v>6104</v>
      </c>
      <c r="C2035" s="365" t="s">
        <v>6139</v>
      </c>
      <c r="D2035" s="366" t="s">
        <v>6126</v>
      </c>
      <c r="E2035" s="394" t="s">
        <v>4139</v>
      </c>
      <c r="F2035" s="394" t="s">
        <v>7230</v>
      </c>
      <c r="G2035" s="394" t="s">
        <v>7233</v>
      </c>
      <c r="H2035" s="394" t="s">
        <v>7232</v>
      </c>
      <c r="I2035" s="466">
        <v>300</v>
      </c>
      <c r="J2035" s="471">
        <v>0.49</v>
      </c>
      <c r="K2035" s="469">
        <v>1</v>
      </c>
      <c r="L2035" s="384" t="s">
        <v>1775</v>
      </c>
      <c r="M2035" s="385" t="s">
        <v>763</v>
      </c>
      <c r="N2035" s="382" t="s">
        <v>9783</v>
      </c>
      <c r="O2035" s="386">
        <v>300</v>
      </c>
      <c r="P2035" s="387"/>
      <c r="Q2035" s="387"/>
      <c r="R2035" s="387"/>
      <c r="S2035" s="387"/>
      <c r="T2035" s="387"/>
      <c r="U2035" s="387"/>
      <c r="V2035" s="387"/>
      <c r="W2035" s="387"/>
      <c r="X2035" s="387"/>
      <c r="Y2035" s="387"/>
      <c r="Z2035" s="387"/>
      <c r="AA2035" s="387"/>
      <c r="AB2035" s="387"/>
      <c r="AC2035" s="387"/>
      <c r="AD2035" s="387"/>
    </row>
    <row r="2036" spans="1:30" ht="16.2" thickBot="1" x14ac:dyDescent="0.35">
      <c r="A2036" s="351" t="s">
        <v>665</v>
      </c>
      <c r="B2036" s="400" t="s">
        <v>6093</v>
      </c>
      <c r="C2036" s="365" t="s">
        <v>6885</v>
      </c>
      <c r="D2036" s="366" t="s">
        <v>6126</v>
      </c>
      <c r="E2036" s="394" t="s">
        <v>4139</v>
      </c>
      <c r="F2036" s="394" t="s">
        <v>7230</v>
      </c>
      <c r="G2036" s="394" t="s">
        <v>7233</v>
      </c>
      <c r="H2036" s="394" t="s">
        <v>7232</v>
      </c>
      <c r="I2036" s="466">
        <v>300</v>
      </c>
      <c r="J2036" s="471">
        <v>0.49</v>
      </c>
      <c r="K2036" s="469">
        <v>1</v>
      </c>
      <c r="L2036" s="384">
        <v>3</v>
      </c>
      <c r="M2036" s="385" t="s">
        <v>667</v>
      </c>
      <c r="N2036" s="382" t="s">
        <v>9783</v>
      </c>
      <c r="O2036" s="386">
        <v>300</v>
      </c>
      <c r="P2036" s="387"/>
      <c r="Q2036" s="387"/>
      <c r="R2036" s="387"/>
      <c r="S2036" s="387"/>
      <c r="T2036" s="387"/>
      <c r="U2036" s="387"/>
      <c r="V2036" s="387"/>
      <c r="W2036" s="387"/>
      <c r="X2036" s="387"/>
      <c r="Y2036" s="387"/>
      <c r="Z2036" s="387"/>
      <c r="AA2036" s="387"/>
      <c r="AB2036" s="387"/>
      <c r="AC2036" s="387"/>
      <c r="AD2036" s="387"/>
    </row>
    <row r="2037" spans="1:30" ht="16.2" thickBot="1" x14ac:dyDescent="0.35">
      <c r="A2037" s="351" t="s">
        <v>4353</v>
      </c>
      <c r="B2037" s="403" t="s">
        <v>6877</v>
      </c>
      <c r="C2037" s="365" t="s">
        <v>6885</v>
      </c>
      <c r="D2037" s="366" t="s">
        <v>6126</v>
      </c>
      <c r="E2037" s="394" t="s">
        <v>4139</v>
      </c>
      <c r="F2037" s="394" t="s">
        <v>7230</v>
      </c>
      <c r="G2037" s="394" t="s">
        <v>7233</v>
      </c>
      <c r="H2037" s="394" t="s">
        <v>7232</v>
      </c>
      <c r="I2037" s="466">
        <v>300</v>
      </c>
      <c r="J2037" s="471">
        <v>0.49</v>
      </c>
      <c r="K2037" s="469">
        <v>2</v>
      </c>
      <c r="L2037" s="384">
        <v>3</v>
      </c>
      <c r="M2037" s="385" t="s">
        <v>4352</v>
      </c>
      <c r="N2037" s="382" t="s">
        <v>9790</v>
      </c>
      <c r="O2037" s="386">
        <v>600</v>
      </c>
      <c r="P2037" s="387"/>
      <c r="Q2037" s="387"/>
      <c r="R2037" s="387"/>
      <c r="S2037" s="387"/>
      <c r="T2037" s="387"/>
      <c r="U2037" s="387"/>
      <c r="V2037" s="387"/>
      <c r="W2037" s="387"/>
      <c r="X2037" s="387"/>
      <c r="Y2037" s="387"/>
      <c r="Z2037" s="387"/>
      <c r="AA2037" s="387"/>
      <c r="AB2037" s="387"/>
      <c r="AC2037" s="387"/>
      <c r="AD2037" s="387"/>
    </row>
    <row r="2038" spans="1:30" ht="16.2" thickBot="1" x14ac:dyDescent="0.35">
      <c r="A2038" s="351" t="s">
        <v>4353</v>
      </c>
      <c r="B2038" s="403" t="s">
        <v>6877</v>
      </c>
      <c r="C2038" s="365" t="s">
        <v>6885</v>
      </c>
      <c r="D2038" s="366" t="s">
        <v>6126</v>
      </c>
      <c r="E2038" s="394" t="s">
        <v>4139</v>
      </c>
      <c r="F2038" s="394" t="s">
        <v>7230</v>
      </c>
      <c r="G2038" s="394" t="s">
        <v>7234</v>
      </c>
      <c r="H2038" s="394" t="s">
        <v>7232</v>
      </c>
      <c r="I2038" s="466">
        <v>300</v>
      </c>
      <c r="J2038" s="471">
        <v>0.49</v>
      </c>
      <c r="K2038" s="469">
        <v>2</v>
      </c>
      <c r="L2038" s="384">
        <v>3</v>
      </c>
      <c r="M2038" s="385" t="s">
        <v>4352</v>
      </c>
      <c r="N2038" s="382" t="s">
        <v>9790</v>
      </c>
      <c r="O2038" s="386">
        <v>600</v>
      </c>
      <c r="P2038" s="387"/>
      <c r="Q2038" s="387"/>
      <c r="R2038" s="387"/>
      <c r="S2038" s="387"/>
      <c r="T2038" s="387"/>
      <c r="U2038" s="387"/>
      <c r="V2038" s="387"/>
      <c r="W2038" s="387"/>
      <c r="X2038" s="387"/>
      <c r="Y2038" s="387"/>
      <c r="Z2038" s="387"/>
      <c r="AA2038" s="387"/>
      <c r="AB2038" s="387"/>
      <c r="AC2038" s="387"/>
      <c r="AD2038" s="387"/>
    </row>
    <row r="2039" spans="1:30" ht="16.2" thickBot="1" x14ac:dyDescent="0.35">
      <c r="A2039" s="351" t="s">
        <v>5515</v>
      </c>
      <c r="B2039" s="403" t="s">
        <v>6877</v>
      </c>
      <c r="C2039" s="365" t="s">
        <v>6885</v>
      </c>
      <c r="D2039" s="366" t="s">
        <v>6126</v>
      </c>
      <c r="E2039" s="394" t="s">
        <v>4139</v>
      </c>
      <c r="F2039" s="394" t="s">
        <v>7230</v>
      </c>
      <c r="G2039" s="394" t="s">
        <v>7233</v>
      </c>
      <c r="H2039" s="394" t="s">
        <v>7232</v>
      </c>
      <c r="I2039" s="466">
        <v>300</v>
      </c>
      <c r="J2039" s="471">
        <v>0.49</v>
      </c>
      <c r="K2039" s="469">
        <v>1</v>
      </c>
      <c r="L2039" s="384">
        <v>3</v>
      </c>
      <c r="M2039" s="385" t="s">
        <v>5514</v>
      </c>
      <c r="N2039" s="382" t="s">
        <v>9783</v>
      </c>
      <c r="O2039" s="386">
        <v>300</v>
      </c>
      <c r="P2039" s="387"/>
      <c r="Q2039" s="387"/>
      <c r="R2039" s="387"/>
      <c r="S2039" s="387"/>
      <c r="T2039" s="387"/>
      <c r="U2039" s="387"/>
      <c r="V2039" s="387"/>
      <c r="W2039" s="387"/>
      <c r="X2039" s="387"/>
      <c r="Y2039" s="387"/>
      <c r="Z2039" s="387"/>
      <c r="AA2039" s="387"/>
      <c r="AB2039" s="387"/>
      <c r="AC2039" s="387"/>
      <c r="AD2039" s="387"/>
    </row>
    <row r="2040" spans="1:30" ht="16.2" thickBot="1" x14ac:dyDescent="0.35">
      <c r="A2040" s="351" t="s">
        <v>5515</v>
      </c>
      <c r="B2040" s="403" t="s">
        <v>6877</v>
      </c>
      <c r="C2040" s="365" t="s">
        <v>6885</v>
      </c>
      <c r="D2040" s="366" t="s">
        <v>6126</v>
      </c>
      <c r="E2040" s="394" t="s">
        <v>4139</v>
      </c>
      <c r="F2040" s="394" t="s">
        <v>7230</v>
      </c>
      <c r="G2040" s="394" t="s">
        <v>7234</v>
      </c>
      <c r="H2040" s="394" t="s">
        <v>7232</v>
      </c>
      <c r="I2040" s="466">
        <v>300</v>
      </c>
      <c r="J2040" s="471">
        <v>0.49</v>
      </c>
      <c r="K2040" s="469">
        <v>2</v>
      </c>
      <c r="L2040" s="384">
        <v>3</v>
      </c>
      <c r="M2040" s="385" t="s">
        <v>5514</v>
      </c>
      <c r="N2040" s="382" t="s">
        <v>9790</v>
      </c>
      <c r="O2040" s="386">
        <v>600</v>
      </c>
      <c r="P2040" s="387"/>
      <c r="Q2040" s="387"/>
      <c r="R2040" s="387"/>
      <c r="S2040" s="387"/>
      <c r="T2040" s="387"/>
      <c r="U2040" s="387"/>
      <c r="V2040" s="387"/>
      <c r="W2040" s="387"/>
      <c r="X2040" s="387"/>
      <c r="Y2040" s="387"/>
      <c r="Z2040" s="387"/>
      <c r="AA2040" s="387"/>
      <c r="AB2040" s="387"/>
      <c r="AC2040" s="387"/>
      <c r="AD2040" s="387"/>
    </row>
    <row r="2041" spans="1:30" ht="16.2" thickBot="1" x14ac:dyDescent="0.35">
      <c r="A2041" s="351" t="s">
        <v>5515</v>
      </c>
      <c r="B2041" s="403" t="s">
        <v>6877</v>
      </c>
      <c r="C2041" s="365" t="s">
        <v>6885</v>
      </c>
      <c r="D2041" s="366" t="s">
        <v>6126</v>
      </c>
      <c r="E2041" s="394" t="s">
        <v>4139</v>
      </c>
      <c r="F2041" s="394" t="s">
        <v>7235</v>
      </c>
      <c r="G2041" s="394" t="s">
        <v>7234</v>
      </c>
      <c r="H2041" s="394" t="s">
        <v>7232</v>
      </c>
      <c r="I2041" s="466">
        <v>300</v>
      </c>
      <c r="J2041" s="471">
        <v>0.49</v>
      </c>
      <c r="K2041" s="469">
        <v>1</v>
      </c>
      <c r="L2041" s="384">
        <v>3</v>
      </c>
      <c r="M2041" s="385" t="s">
        <v>5516</v>
      </c>
      <c r="N2041" s="382" t="s">
        <v>9783</v>
      </c>
      <c r="O2041" s="386">
        <v>300</v>
      </c>
      <c r="P2041" s="387"/>
      <c r="Q2041" s="387"/>
      <c r="R2041" s="387"/>
      <c r="S2041" s="387"/>
      <c r="T2041" s="387"/>
      <c r="U2041" s="387"/>
      <c r="V2041" s="387"/>
      <c r="W2041" s="387"/>
      <c r="X2041" s="387"/>
      <c r="Y2041" s="387"/>
      <c r="Z2041" s="387"/>
      <c r="AA2041" s="387"/>
      <c r="AB2041" s="387"/>
      <c r="AC2041" s="387"/>
      <c r="AD2041" s="387"/>
    </row>
    <row r="2042" spans="1:30" ht="16.2" thickBot="1" x14ac:dyDescent="0.35">
      <c r="A2042" s="351" t="s">
        <v>4355</v>
      </c>
      <c r="B2042" s="403" t="s">
        <v>6877</v>
      </c>
      <c r="C2042" s="365" t="s">
        <v>6885</v>
      </c>
      <c r="D2042" s="366" t="s">
        <v>6126</v>
      </c>
      <c r="E2042" s="394" t="s">
        <v>4139</v>
      </c>
      <c r="F2042" s="394" t="s">
        <v>7230</v>
      </c>
      <c r="G2042" s="394" t="s">
        <v>7233</v>
      </c>
      <c r="H2042" s="394" t="s">
        <v>7232</v>
      </c>
      <c r="I2042" s="466">
        <v>300</v>
      </c>
      <c r="J2042" s="471">
        <v>0.49</v>
      </c>
      <c r="K2042" s="469">
        <v>1</v>
      </c>
      <c r="L2042" s="384">
        <v>3</v>
      </c>
      <c r="M2042" s="385" t="s">
        <v>4354</v>
      </c>
      <c r="N2042" s="382" t="s">
        <v>9783</v>
      </c>
      <c r="O2042" s="386">
        <v>300</v>
      </c>
      <c r="P2042" s="387"/>
      <c r="Q2042" s="387"/>
      <c r="R2042" s="387"/>
      <c r="S2042" s="387"/>
      <c r="T2042" s="387"/>
      <c r="U2042" s="387"/>
      <c r="V2042" s="387"/>
      <c r="W2042" s="387"/>
      <c r="X2042" s="387"/>
      <c r="Y2042" s="387"/>
      <c r="Z2042" s="387"/>
      <c r="AA2042" s="387"/>
      <c r="AB2042" s="387"/>
      <c r="AC2042" s="387"/>
      <c r="AD2042" s="387"/>
    </row>
    <row r="2043" spans="1:30" ht="16.2" thickBot="1" x14ac:dyDescent="0.35">
      <c r="A2043" s="351" t="s">
        <v>4355</v>
      </c>
      <c r="B2043" s="403" t="s">
        <v>6877</v>
      </c>
      <c r="C2043" s="365" t="s">
        <v>6885</v>
      </c>
      <c r="D2043" s="366" t="s">
        <v>6126</v>
      </c>
      <c r="E2043" s="394" t="s">
        <v>4139</v>
      </c>
      <c r="F2043" s="394" t="s">
        <v>7230</v>
      </c>
      <c r="G2043" s="394" t="s">
        <v>7234</v>
      </c>
      <c r="H2043" s="394" t="s">
        <v>7232</v>
      </c>
      <c r="I2043" s="466">
        <v>300</v>
      </c>
      <c r="J2043" s="471">
        <v>0.49</v>
      </c>
      <c r="K2043" s="469">
        <v>1</v>
      </c>
      <c r="L2043" s="384">
        <v>3</v>
      </c>
      <c r="M2043" s="385" t="s">
        <v>4354</v>
      </c>
      <c r="N2043" s="382" t="s">
        <v>9783</v>
      </c>
      <c r="O2043" s="386">
        <v>300</v>
      </c>
      <c r="P2043" s="387"/>
      <c r="Q2043" s="387"/>
      <c r="R2043" s="387"/>
      <c r="S2043" s="387"/>
      <c r="T2043" s="387"/>
      <c r="U2043" s="387"/>
      <c r="V2043" s="387"/>
      <c r="W2043" s="387"/>
      <c r="X2043" s="387"/>
      <c r="Y2043" s="387"/>
      <c r="Z2043" s="387"/>
      <c r="AA2043" s="387"/>
      <c r="AB2043" s="387"/>
      <c r="AC2043" s="387"/>
      <c r="AD2043" s="387"/>
    </row>
    <row r="2044" spans="1:30" ht="16.2" thickBot="1" x14ac:dyDescent="0.35">
      <c r="A2044" s="351" t="s">
        <v>5770</v>
      </c>
      <c r="B2044" s="417" t="s">
        <v>6059</v>
      </c>
      <c r="C2044" s="365" t="s">
        <v>6885</v>
      </c>
      <c r="D2044" s="366" t="s">
        <v>6126</v>
      </c>
      <c r="E2044" s="394" t="s">
        <v>4139</v>
      </c>
      <c r="F2044" s="394" t="s">
        <v>7230</v>
      </c>
      <c r="G2044" s="394" t="s">
        <v>7233</v>
      </c>
      <c r="H2044" s="394" t="s">
        <v>7232</v>
      </c>
      <c r="I2044" s="466">
        <v>300</v>
      </c>
      <c r="J2044" s="471">
        <v>0.49</v>
      </c>
      <c r="K2044" s="469">
        <v>1</v>
      </c>
      <c r="L2044" s="384">
        <v>3</v>
      </c>
      <c r="M2044" s="385" t="s">
        <v>5769</v>
      </c>
      <c r="N2044" s="382" t="s">
        <v>9783</v>
      </c>
      <c r="O2044" s="386">
        <v>300</v>
      </c>
      <c r="P2044" s="387"/>
      <c r="Q2044" s="387"/>
      <c r="R2044" s="387"/>
      <c r="S2044" s="387"/>
      <c r="T2044" s="387"/>
      <c r="U2044" s="387"/>
      <c r="V2044" s="387"/>
      <c r="W2044" s="387"/>
      <c r="X2044" s="387"/>
      <c r="Y2044" s="387"/>
      <c r="Z2044" s="387"/>
      <c r="AA2044" s="387"/>
      <c r="AB2044" s="387"/>
      <c r="AC2044" s="387"/>
      <c r="AD2044" s="387"/>
    </row>
    <row r="2045" spans="1:30" ht="16.2" thickBot="1" x14ac:dyDescent="0.35">
      <c r="A2045" s="351" t="s">
        <v>5772</v>
      </c>
      <c r="B2045" s="417" t="s">
        <v>6059</v>
      </c>
      <c r="C2045" s="365" t="s">
        <v>6885</v>
      </c>
      <c r="D2045" s="366" t="s">
        <v>6126</v>
      </c>
      <c r="E2045" s="394" t="s">
        <v>4139</v>
      </c>
      <c r="F2045" s="394" t="s">
        <v>7230</v>
      </c>
      <c r="G2045" s="394" t="s">
        <v>7233</v>
      </c>
      <c r="H2045" s="394" t="s">
        <v>7232</v>
      </c>
      <c r="I2045" s="467">
        <v>1.4</v>
      </c>
      <c r="J2045" s="471">
        <v>1.99</v>
      </c>
      <c r="K2045" s="469">
        <v>1</v>
      </c>
      <c r="L2045" s="384">
        <v>3</v>
      </c>
      <c r="M2045" s="385" t="s">
        <v>5771</v>
      </c>
      <c r="N2045" s="382" t="s">
        <v>9789</v>
      </c>
      <c r="O2045" s="383">
        <v>1.4</v>
      </c>
      <c r="P2045" s="387"/>
      <c r="Q2045" s="387"/>
      <c r="R2045" s="387"/>
      <c r="S2045" s="387"/>
      <c r="T2045" s="387"/>
      <c r="U2045" s="387"/>
      <c r="V2045" s="387"/>
      <c r="W2045" s="387"/>
      <c r="X2045" s="387"/>
      <c r="Y2045" s="387"/>
      <c r="Z2045" s="387"/>
      <c r="AA2045" s="387"/>
      <c r="AB2045" s="387"/>
      <c r="AC2045" s="387"/>
      <c r="AD2045" s="387"/>
    </row>
    <row r="2046" spans="1:30" ht="16.2" thickBot="1" x14ac:dyDescent="0.35">
      <c r="A2046" s="351" t="s">
        <v>4356</v>
      </c>
      <c r="B2046" s="403" t="s">
        <v>6877</v>
      </c>
      <c r="C2046" s="365" t="s">
        <v>6885</v>
      </c>
      <c r="D2046" s="366" t="s">
        <v>6126</v>
      </c>
      <c r="E2046" s="394" t="s">
        <v>4139</v>
      </c>
      <c r="F2046" s="394" t="s">
        <v>7230</v>
      </c>
      <c r="G2046" s="394" t="s">
        <v>7234</v>
      </c>
      <c r="H2046" s="394" t="s">
        <v>7232</v>
      </c>
      <c r="I2046" s="466">
        <v>300</v>
      </c>
      <c r="J2046" s="471">
        <v>0.49</v>
      </c>
      <c r="K2046" s="469">
        <v>4</v>
      </c>
      <c r="L2046" s="384">
        <v>4</v>
      </c>
      <c r="M2046" s="385" t="s">
        <v>4357</v>
      </c>
      <c r="N2046" s="382" t="s">
        <v>9787</v>
      </c>
      <c r="O2046" s="383">
        <v>1.2</v>
      </c>
      <c r="P2046" s="387"/>
      <c r="Q2046" s="387"/>
      <c r="R2046" s="387"/>
      <c r="S2046" s="387"/>
      <c r="T2046" s="387"/>
      <c r="U2046" s="387"/>
      <c r="V2046" s="387"/>
      <c r="W2046" s="387"/>
      <c r="X2046" s="387"/>
      <c r="Y2046" s="387"/>
      <c r="Z2046" s="387"/>
      <c r="AA2046" s="387"/>
      <c r="AB2046" s="387"/>
      <c r="AC2046" s="387"/>
      <c r="AD2046" s="387"/>
    </row>
    <row r="2047" spans="1:30" ht="16.2" thickBot="1" x14ac:dyDescent="0.35">
      <c r="A2047" s="351" t="s">
        <v>4757</v>
      </c>
      <c r="B2047" s="415" t="s">
        <v>6886</v>
      </c>
      <c r="C2047" s="365" t="s">
        <v>6885</v>
      </c>
      <c r="D2047" s="366" t="s">
        <v>6126</v>
      </c>
      <c r="E2047" s="394" t="s">
        <v>4139</v>
      </c>
      <c r="F2047" s="394" t="s">
        <v>7230</v>
      </c>
      <c r="G2047" s="394" t="s">
        <v>7233</v>
      </c>
      <c r="H2047" s="394" t="s">
        <v>7232</v>
      </c>
      <c r="I2047" s="466">
        <v>300</v>
      </c>
      <c r="J2047" s="471">
        <v>0.49</v>
      </c>
      <c r="K2047" s="469">
        <v>1</v>
      </c>
      <c r="L2047" s="384">
        <v>4</v>
      </c>
      <c r="M2047" s="385" t="s">
        <v>4758</v>
      </c>
      <c r="N2047" s="382" t="s">
        <v>9783</v>
      </c>
      <c r="O2047" s="386">
        <v>300</v>
      </c>
      <c r="P2047" s="387"/>
      <c r="Q2047" s="387"/>
      <c r="R2047" s="387"/>
      <c r="S2047" s="387"/>
      <c r="T2047" s="387"/>
      <c r="U2047" s="387"/>
      <c r="V2047" s="387"/>
      <c r="W2047" s="387"/>
      <c r="X2047" s="387"/>
      <c r="Y2047" s="387"/>
      <c r="Z2047" s="387"/>
      <c r="AA2047" s="387"/>
      <c r="AB2047" s="387"/>
      <c r="AC2047" s="387"/>
      <c r="AD2047" s="387"/>
    </row>
    <row r="2048" spans="1:30" ht="16.2" thickBot="1" x14ac:dyDescent="0.35">
      <c r="A2048" s="351" t="s">
        <v>5518</v>
      </c>
      <c r="B2048" s="417" t="s">
        <v>6059</v>
      </c>
      <c r="C2048" s="365" t="s">
        <v>6885</v>
      </c>
      <c r="D2048" s="366" t="s">
        <v>6126</v>
      </c>
      <c r="E2048" s="394" t="s">
        <v>4139</v>
      </c>
      <c r="F2048" s="394" t="s">
        <v>7230</v>
      </c>
      <c r="G2048" s="394" t="s">
        <v>7233</v>
      </c>
      <c r="H2048" s="394" t="s">
        <v>7232</v>
      </c>
      <c r="I2048" s="466">
        <v>300</v>
      </c>
      <c r="J2048" s="471">
        <v>0.49</v>
      </c>
      <c r="K2048" s="469">
        <v>2</v>
      </c>
      <c r="L2048" s="384">
        <v>4</v>
      </c>
      <c r="M2048" s="385" t="s">
        <v>5517</v>
      </c>
      <c r="N2048" s="382" t="s">
        <v>9790</v>
      </c>
      <c r="O2048" s="386">
        <v>600</v>
      </c>
      <c r="P2048" s="387"/>
      <c r="Q2048" s="387"/>
      <c r="R2048" s="387"/>
      <c r="S2048" s="387"/>
      <c r="T2048" s="387"/>
      <c r="U2048" s="387"/>
      <c r="V2048" s="387"/>
      <c r="W2048" s="387"/>
      <c r="X2048" s="387"/>
      <c r="Y2048" s="387"/>
      <c r="Z2048" s="387"/>
      <c r="AA2048" s="387"/>
      <c r="AB2048" s="387"/>
      <c r="AC2048" s="387"/>
      <c r="AD2048" s="387"/>
    </row>
    <row r="2049" spans="1:30" ht="16.2" thickBot="1" x14ac:dyDescent="0.35">
      <c r="A2049" s="351" t="s">
        <v>5670</v>
      </c>
      <c r="B2049" s="404" t="s">
        <v>6073</v>
      </c>
      <c r="C2049" s="365" t="s">
        <v>6885</v>
      </c>
      <c r="D2049" s="345" t="s">
        <v>6128</v>
      </c>
      <c r="E2049" s="394" t="s">
        <v>4139</v>
      </c>
      <c r="F2049" s="394" t="s">
        <v>7230</v>
      </c>
      <c r="G2049" s="394" t="s">
        <v>7234</v>
      </c>
      <c r="H2049" s="394" t="s">
        <v>7232</v>
      </c>
      <c r="I2049" s="467">
        <v>1</v>
      </c>
      <c r="J2049" s="471">
        <v>1.49</v>
      </c>
      <c r="K2049" s="469">
        <v>1</v>
      </c>
      <c r="L2049" s="384">
        <v>5</v>
      </c>
      <c r="M2049" s="385" t="s">
        <v>7034</v>
      </c>
      <c r="N2049" s="382" t="s">
        <v>9806</v>
      </c>
      <c r="O2049" s="383">
        <v>1</v>
      </c>
      <c r="P2049" s="387"/>
      <c r="Q2049" s="387"/>
      <c r="R2049" s="387"/>
      <c r="S2049" s="387"/>
      <c r="T2049" s="387"/>
      <c r="U2049" s="387"/>
      <c r="V2049" s="387"/>
      <c r="W2049" s="387"/>
      <c r="X2049" s="387"/>
      <c r="Y2049" s="387"/>
      <c r="Z2049" s="387"/>
      <c r="AA2049" s="387"/>
      <c r="AB2049" s="387"/>
      <c r="AC2049" s="387"/>
      <c r="AD2049" s="387"/>
    </row>
    <row r="2050" spans="1:30" ht="16.2" thickBot="1" x14ac:dyDescent="0.35">
      <c r="A2050" s="351" t="s">
        <v>744</v>
      </c>
      <c r="B2050" s="398" t="s">
        <v>6082</v>
      </c>
      <c r="C2050" s="365" t="s">
        <v>6885</v>
      </c>
      <c r="D2050" s="345" t="s">
        <v>6128</v>
      </c>
      <c r="E2050" s="394" t="s">
        <v>4139</v>
      </c>
      <c r="F2050" s="394" t="s">
        <v>7230</v>
      </c>
      <c r="G2050" s="394" t="s">
        <v>7234</v>
      </c>
      <c r="H2050" s="394" t="s">
        <v>7232</v>
      </c>
      <c r="I2050" s="467">
        <v>1</v>
      </c>
      <c r="J2050" s="471">
        <v>1.49</v>
      </c>
      <c r="K2050" s="469">
        <v>1</v>
      </c>
      <c r="L2050" s="384">
        <v>6</v>
      </c>
      <c r="M2050" s="385" t="s">
        <v>745</v>
      </c>
      <c r="N2050" s="382" t="s">
        <v>9806</v>
      </c>
      <c r="O2050" s="383">
        <v>1</v>
      </c>
      <c r="P2050" s="387"/>
      <c r="Q2050" s="387"/>
      <c r="R2050" s="387"/>
      <c r="S2050" s="387"/>
      <c r="T2050" s="387"/>
      <c r="U2050" s="387"/>
      <c r="V2050" s="387"/>
      <c r="W2050" s="387"/>
      <c r="X2050" s="387"/>
      <c r="Y2050" s="387"/>
      <c r="Z2050" s="387"/>
      <c r="AA2050" s="387"/>
      <c r="AB2050" s="387"/>
      <c r="AC2050" s="387"/>
      <c r="AD2050" s="387"/>
    </row>
    <row r="2051" spans="1:30" ht="16.2" thickBot="1" x14ac:dyDescent="0.35">
      <c r="A2051" s="351" t="s">
        <v>747</v>
      </c>
      <c r="B2051" s="430" t="s">
        <v>6071</v>
      </c>
      <c r="C2051" s="365" t="s">
        <v>6885</v>
      </c>
      <c r="D2051" s="366" t="s">
        <v>6126</v>
      </c>
      <c r="E2051" s="394" t="s">
        <v>4139</v>
      </c>
      <c r="F2051" s="394" t="s">
        <v>7230</v>
      </c>
      <c r="G2051" s="394" t="s">
        <v>7233</v>
      </c>
      <c r="H2051" s="394" t="s">
        <v>7232</v>
      </c>
      <c r="I2051" s="466">
        <v>300</v>
      </c>
      <c r="J2051" s="471">
        <v>0.49</v>
      </c>
      <c r="K2051" s="469">
        <v>1</v>
      </c>
      <c r="L2051" s="384">
        <v>6</v>
      </c>
      <c r="M2051" s="385" t="s">
        <v>746</v>
      </c>
      <c r="N2051" s="382" t="s">
        <v>9783</v>
      </c>
      <c r="O2051" s="386">
        <v>300</v>
      </c>
      <c r="P2051" s="387"/>
      <c r="Q2051" s="387"/>
      <c r="R2051" s="387"/>
      <c r="S2051" s="387"/>
      <c r="T2051" s="387"/>
      <c r="U2051" s="387"/>
      <c r="V2051" s="387"/>
      <c r="W2051" s="387"/>
      <c r="X2051" s="387"/>
      <c r="Y2051" s="387"/>
      <c r="Z2051" s="387"/>
      <c r="AA2051" s="387"/>
      <c r="AB2051" s="387"/>
      <c r="AC2051" s="387"/>
      <c r="AD2051" s="387"/>
    </row>
    <row r="2052" spans="1:30" ht="16.2" thickBot="1" x14ac:dyDescent="0.35">
      <c r="A2052" s="351" t="s">
        <v>6926</v>
      </c>
      <c r="B2052" s="412" t="s">
        <v>6890</v>
      </c>
      <c r="C2052" s="365" t="s">
        <v>6885</v>
      </c>
      <c r="D2052" s="345" t="s">
        <v>6128</v>
      </c>
      <c r="E2052" s="394" t="s">
        <v>4139</v>
      </c>
      <c r="F2052" s="394" t="s">
        <v>7230</v>
      </c>
      <c r="G2052" s="394" t="s">
        <v>7233</v>
      </c>
      <c r="H2052" s="394" t="s">
        <v>7232</v>
      </c>
      <c r="I2052" s="466">
        <v>700</v>
      </c>
      <c r="J2052" s="471">
        <v>0.99</v>
      </c>
      <c r="K2052" s="469">
        <v>1</v>
      </c>
      <c r="L2052" s="384">
        <v>7</v>
      </c>
      <c r="M2052" s="385" t="s">
        <v>7035</v>
      </c>
      <c r="N2052" s="382" t="s">
        <v>9798</v>
      </c>
      <c r="O2052" s="386">
        <v>700</v>
      </c>
      <c r="P2052" s="387"/>
      <c r="Q2052" s="387"/>
      <c r="R2052" s="387"/>
      <c r="S2052" s="387"/>
      <c r="T2052" s="387"/>
      <c r="U2052" s="387"/>
      <c r="V2052" s="387"/>
      <c r="W2052" s="387"/>
      <c r="X2052" s="387"/>
      <c r="Y2052" s="387"/>
      <c r="Z2052" s="387"/>
      <c r="AA2052" s="387"/>
      <c r="AB2052" s="387"/>
      <c r="AC2052" s="387"/>
      <c r="AD2052" s="387"/>
    </row>
    <row r="2053" spans="1:30" ht="16.2" thickBot="1" x14ac:dyDescent="0.35">
      <c r="A2053" s="351" t="s">
        <v>5520</v>
      </c>
      <c r="B2053" s="422" t="s">
        <v>1106</v>
      </c>
      <c r="C2053" s="365" t="s">
        <v>6888</v>
      </c>
      <c r="D2053" s="366" t="s">
        <v>6126</v>
      </c>
      <c r="E2053" s="394" t="s">
        <v>4139</v>
      </c>
      <c r="F2053" s="394" t="s">
        <v>7230</v>
      </c>
      <c r="G2053" s="394" t="s">
        <v>7234</v>
      </c>
      <c r="H2053" s="394" t="s">
        <v>7232</v>
      </c>
      <c r="I2053" s="467">
        <v>1</v>
      </c>
      <c r="J2053" s="471">
        <v>1.49</v>
      </c>
      <c r="K2053" s="469">
        <v>1</v>
      </c>
      <c r="L2053" s="384">
        <v>2</v>
      </c>
      <c r="M2053" s="385" t="s">
        <v>5519</v>
      </c>
      <c r="N2053" s="382" t="s">
        <v>9806</v>
      </c>
      <c r="O2053" s="383">
        <v>1</v>
      </c>
      <c r="P2053" s="387"/>
      <c r="Q2053" s="387"/>
      <c r="R2053" s="387"/>
      <c r="S2053" s="387"/>
      <c r="T2053" s="387"/>
      <c r="U2053" s="387"/>
      <c r="V2053" s="387"/>
      <c r="W2053" s="387"/>
      <c r="X2053" s="387"/>
      <c r="Y2053" s="387"/>
      <c r="Z2053" s="387"/>
      <c r="AA2053" s="387"/>
      <c r="AB2053" s="387"/>
      <c r="AC2053" s="387"/>
      <c r="AD2053" s="387"/>
    </row>
    <row r="2054" spans="1:30" ht="16.2" thickBot="1" x14ac:dyDescent="0.35">
      <c r="A2054" s="351" t="s">
        <v>634</v>
      </c>
      <c r="B2054" s="416" t="s">
        <v>6064</v>
      </c>
      <c r="C2054" s="365" t="s">
        <v>6888</v>
      </c>
      <c r="D2054" s="366" t="s">
        <v>6126</v>
      </c>
      <c r="E2054" s="394" t="s">
        <v>4139</v>
      </c>
      <c r="F2054" s="394" t="s">
        <v>7230</v>
      </c>
      <c r="G2054" s="394" t="s">
        <v>7233</v>
      </c>
      <c r="H2054" s="394" t="s">
        <v>7232</v>
      </c>
      <c r="I2054" s="466">
        <v>300</v>
      </c>
      <c r="J2054" s="471">
        <v>0.49</v>
      </c>
      <c r="K2054" s="469">
        <v>2</v>
      </c>
      <c r="L2054" s="384">
        <v>2</v>
      </c>
      <c r="M2054" s="385" t="s">
        <v>635</v>
      </c>
      <c r="N2054" s="382" t="s">
        <v>9790</v>
      </c>
      <c r="O2054" s="386">
        <v>600</v>
      </c>
      <c r="P2054" s="387"/>
      <c r="Q2054" s="387"/>
      <c r="R2054" s="387"/>
      <c r="S2054" s="387"/>
      <c r="T2054" s="387"/>
      <c r="U2054" s="387"/>
      <c r="V2054" s="387"/>
      <c r="W2054" s="387"/>
      <c r="X2054" s="387"/>
      <c r="Y2054" s="387"/>
      <c r="Z2054" s="387"/>
      <c r="AA2054" s="387"/>
      <c r="AB2054" s="387"/>
      <c r="AC2054" s="387"/>
      <c r="AD2054" s="387"/>
    </row>
    <row r="2055" spans="1:30" ht="16.2" thickBot="1" x14ac:dyDescent="0.35">
      <c r="A2055" s="351" t="s">
        <v>5522</v>
      </c>
      <c r="B2055" s="429" t="s">
        <v>6086</v>
      </c>
      <c r="C2055" s="365" t="s">
        <v>6888</v>
      </c>
      <c r="D2055" s="366" t="s">
        <v>6126</v>
      </c>
      <c r="E2055" s="394" t="s">
        <v>4139</v>
      </c>
      <c r="F2055" s="394" t="s">
        <v>7230</v>
      </c>
      <c r="G2055" s="394" t="s">
        <v>7234</v>
      </c>
      <c r="H2055" s="394" t="s">
        <v>7232</v>
      </c>
      <c r="I2055" s="466">
        <v>300</v>
      </c>
      <c r="J2055" s="471">
        <v>0.49</v>
      </c>
      <c r="K2055" s="469">
        <v>1</v>
      </c>
      <c r="L2055" s="384">
        <v>2</v>
      </c>
      <c r="M2055" s="385" t="s">
        <v>5521</v>
      </c>
      <c r="N2055" s="382" t="s">
        <v>9783</v>
      </c>
      <c r="O2055" s="386">
        <v>300</v>
      </c>
      <c r="P2055" s="387"/>
      <c r="Q2055" s="387"/>
      <c r="R2055" s="387"/>
      <c r="S2055" s="387"/>
      <c r="T2055" s="387"/>
      <c r="U2055" s="387"/>
      <c r="V2055" s="387"/>
      <c r="W2055" s="387"/>
      <c r="X2055" s="387"/>
      <c r="Y2055" s="387"/>
      <c r="Z2055" s="387"/>
      <c r="AA2055" s="387"/>
      <c r="AB2055" s="387"/>
      <c r="AC2055" s="387"/>
      <c r="AD2055" s="387"/>
    </row>
    <row r="2056" spans="1:30" ht="16.2" thickBot="1" x14ac:dyDescent="0.35">
      <c r="A2056" s="351" t="s">
        <v>3000</v>
      </c>
      <c r="B2056" s="429" t="s">
        <v>6086</v>
      </c>
      <c r="C2056" s="365" t="s">
        <v>6888</v>
      </c>
      <c r="D2056" s="366" t="s">
        <v>6126</v>
      </c>
      <c r="E2056" s="394" t="s">
        <v>4139</v>
      </c>
      <c r="F2056" s="394" t="s">
        <v>7230</v>
      </c>
      <c r="G2056" s="394" t="s">
        <v>7233</v>
      </c>
      <c r="H2056" s="394" t="s">
        <v>7232</v>
      </c>
      <c r="I2056" s="466">
        <v>700</v>
      </c>
      <c r="J2056" s="471">
        <v>0.99</v>
      </c>
      <c r="K2056" s="469">
        <v>1</v>
      </c>
      <c r="L2056" s="384">
        <v>2</v>
      </c>
      <c r="M2056" s="385" t="s">
        <v>3001</v>
      </c>
      <c r="N2056" s="382" t="s">
        <v>9798</v>
      </c>
      <c r="O2056" s="386">
        <v>700</v>
      </c>
      <c r="P2056" s="387"/>
      <c r="Q2056" s="387"/>
      <c r="R2056" s="387"/>
      <c r="S2056" s="387"/>
      <c r="T2056" s="387"/>
      <c r="U2056" s="387"/>
      <c r="V2056" s="387"/>
      <c r="W2056" s="387"/>
      <c r="X2056" s="387"/>
      <c r="Y2056" s="387"/>
      <c r="Z2056" s="387"/>
      <c r="AA2056" s="387"/>
      <c r="AB2056" s="387"/>
      <c r="AC2056" s="387"/>
      <c r="AD2056" s="387"/>
    </row>
    <row r="2057" spans="1:30" ht="16.2" thickBot="1" x14ac:dyDescent="0.35">
      <c r="A2057" s="351" t="s">
        <v>2837</v>
      </c>
      <c r="B2057" s="410" t="s">
        <v>6055</v>
      </c>
      <c r="C2057" s="365" t="s">
        <v>6888</v>
      </c>
      <c r="D2057" s="366" t="s">
        <v>6126</v>
      </c>
      <c r="E2057" s="394" t="s">
        <v>4139</v>
      </c>
      <c r="F2057" s="394" t="s">
        <v>7235</v>
      </c>
      <c r="G2057" s="394" t="s">
        <v>7233</v>
      </c>
      <c r="H2057" s="394" t="s">
        <v>7232</v>
      </c>
      <c r="I2057" s="467">
        <v>1.4</v>
      </c>
      <c r="J2057" s="471">
        <v>1.49</v>
      </c>
      <c r="K2057" s="469">
        <v>1</v>
      </c>
      <c r="L2057" s="384">
        <v>2</v>
      </c>
      <c r="M2057" s="385" t="s">
        <v>3121</v>
      </c>
      <c r="N2057" s="382" t="s">
        <v>9789</v>
      </c>
      <c r="O2057" s="383">
        <v>1.4</v>
      </c>
      <c r="P2057" s="387"/>
      <c r="Q2057" s="387"/>
      <c r="R2057" s="387"/>
      <c r="S2057" s="387"/>
      <c r="T2057" s="387"/>
      <c r="U2057" s="387"/>
      <c r="V2057" s="387"/>
      <c r="W2057" s="387"/>
      <c r="X2057" s="387"/>
      <c r="Y2057" s="387"/>
      <c r="Z2057" s="387"/>
      <c r="AA2057" s="387"/>
      <c r="AB2057" s="387"/>
      <c r="AC2057" s="387"/>
      <c r="AD2057" s="387"/>
    </row>
    <row r="2058" spans="1:30" ht="16.2" thickBot="1" x14ac:dyDescent="0.35">
      <c r="A2058" s="351" t="s">
        <v>2837</v>
      </c>
      <c r="B2058" s="410" t="s">
        <v>6055</v>
      </c>
      <c r="C2058" s="365" t="s">
        <v>6888</v>
      </c>
      <c r="D2058" s="366" t="s">
        <v>6126</v>
      </c>
      <c r="E2058" s="394" t="s">
        <v>4139</v>
      </c>
      <c r="F2058" s="394" t="s">
        <v>7230</v>
      </c>
      <c r="G2058" s="394" t="s">
        <v>7233</v>
      </c>
      <c r="H2058" s="394" t="s">
        <v>7232</v>
      </c>
      <c r="I2058" s="467">
        <v>1.4</v>
      </c>
      <c r="J2058" s="471">
        <v>1.49</v>
      </c>
      <c r="K2058" s="469">
        <v>2</v>
      </c>
      <c r="L2058" s="384">
        <v>2</v>
      </c>
      <c r="M2058" s="385" t="s">
        <v>5523</v>
      </c>
      <c r="N2058" s="382" t="s">
        <v>9802</v>
      </c>
      <c r="O2058" s="383">
        <v>2.8</v>
      </c>
      <c r="P2058" s="387"/>
      <c r="Q2058" s="387"/>
      <c r="R2058" s="387"/>
      <c r="S2058" s="387"/>
      <c r="T2058" s="387"/>
      <c r="U2058" s="387"/>
      <c r="V2058" s="387"/>
      <c r="W2058" s="387"/>
      <c r="X2058" s="387"/>
      <c r="Y2058" s="387"/>
      <c r="Z2058" s="387"/>
      <c r="AA2058" s="387"/>
      <c r="AB2058" s="387"/>
      <c r="AC2058" s="387"/>
      <c r="AD2058" s="387"/>
    </row>
    <row r="2059" spans="1:30" ht="16.2" thickBot="1" x14ac:dyDescent="0.35">
      <c r="A2059" s="351" t="s">
        <v>2837</v>
      </c>
      <c r="B2059" s="410" t="s">
        <v>6055</v>
      </c>
      <c r="C2059" s="365" t="s">
        <v>6888</v>
      </c>
      <c r="D2059" s="366" t="s">
        <v>6126</v>
      </c>
      <c r="E2059" s="394" t="s">
        <v>4139</v>
      </c>
      <c r="F2059" s="394" t="s">
        <v>7230</v>
      </c>
      <c r="G2059" s="394" t="s">
        <v>7234</v>
      </c>
      <c r="H2059" s="394" t="s">
        <v>7232</v>
      </c>
      <c r="I2059" s="467">
        <v>1.4</v>
      </c>
      <c r="J2059" s="471">
        <v>1.49</v>
      </c>
      <c r="K2059" s="469">
        <v>1</v>
      </c>
      <c r="L2059" s="384">
        <v>2</v>
      </c>
      <c r="M2059" s="385" t="s">
        <v>5523</v>
      </c>
      <c r="N2059" s="382" t="s">
        <v>9789</v>
      </c>
      <c r="O2059" s="383">
        <v>1.4</v>
      </c>
      <c r="P2059" s="387"/>
      <c r="Q2059" s="387"/>
      <c r="R2059" s="387"/>
      <c r="S2059" s="387"/>
      <c r="T2059" s="387"/>
      <c r="U2059" s="387"/>
      <c r="V2059" s="387"/>
      <c r="W2059" s="387"/>
      <c r="X2059" s="387"/>
      <c r="Y2059" s="387"/>
      <c r="Z2059" s="387"/>
      <c r="AA2059" s="387"/>
      <c r="AB2059" s="387"/>
      <c r="AC2059" s="387"/>
      <c r="AD2059" s="387"/>
    </row>
    <row r="2060" spans="1:30" ht="16.2" thickBot="1" x14ac:dyDescent="0.35">
      <c r="A2060" s="351" t="s">
        <v>4359</v>
      </c>
      <c r="B2060" s="421" t="s">
        <v>7111</v>
      </c>
      <c r="C2060" s="365" t="s">
        <v>6888</v>
      </c>
      <c r="D2060" s="366" t="s">
        <v>6126</v>
      </c>
      <c r="E2060" s="394" t="s">
        <v>4139</v>
      </c>
      <c r="F2060" s="394" t="s">
        <v>7230</v>
      </c>
      <c r="G2060" s="394" t="s">
        <v>7233</v>
      </c>
      <c r="H2060" s="394" t="s">
        <v>7232</v>
      </c>
      <c r="I2060" s="466">
        <v>300</v>
      </c>
      <c r="J2060" s="471">
        <v>0.49</v>
      </c>
      <c r="K2060" s="469">
        <v>1</v>
      </c>
      <c r="L2060" s="384">
        <v>2</v>
      </c>
      <c r="M2060" s="385" t="s">
        <v>4358</v>
      </c>
      <c r="N2060" s="382" t="s">
        <v>9783</v>
      </c>
      <c r="O2060" s="386">
        <v>300</v>
      </c>
      <c r="P2060" s="387"/>
      <c r="Q2060" s="387"/>
      <c r="R2060" s="387"/>
      <c r="S2060" s="387"/>
      <c r="T2060" s="387"/>
      <c r="U2060" s="387"/>
      <c r="V2060" s="387"/>
      <c r="W2060" s="387"/>
      <c r="X2060" s="387"/>
      <c r="Y2060" s="387"/>
      <c r="Z2060" s="387"/>
      <c r="AA2060" s="387"/>
      <c r="AB2060" s="387"/>
      <c r="AC2060" s="387"/>
      <c r="AD2060" s="387"/>
    </row>
    <row r="2061" spans="1:30" ht="16.2" thickBot="1" x14ac:dyDescent="0.35">
      <c r="A2061" s="351" t="s">
        <v>4360</v>
      </c>
      <c r="B2061" s="421" t="s">
        <v>7111</v>
      </c>
      <c r="C2061" s="365" t="s">
        <v>6888</v>
      </c>
      <c r="D2061" s="366" t="s">
        <v>6126</v>
      </c>
      <c r="E2061" s="394" t="s">
        <v>4139</v>
      </c>
      <c r="F2061" s="394" t="s">
        <v>7230</v>
      </c>
      <c r="G2061" s="394" t="s">
        <v>7233</v>
      </c>
      <c r="H2061" s="394" t="s">
        <v>7232</v>
      </c>
      <c r="I2061" s="466">
        <v>300</v>
      </c>
      <c r="J2061" s="471">
        <v>0.49</v>
      </c>
      <c r="K2061" s="469">
        <v>1</v>
      </c>
      <c r="L2061" s="384">
        <v>2</v>
      </c>
      <c r="M2061" s="385" t="s">
        <v>4361</v>
      </c>
      <c r="N2061" s="382" t="s">
        <v>9783</v>
      </c>
      <c r="O2061" s="386">
        <v>300</v>
      </c>
      <c r="P2061" s="387"/>
      <c r="Q2061" s="387"/>
      <c r="R2061" s="387"/>
      <c r="S2061" s="387"/>
      <c r="T2061" s="387"/>
      <c r="U2061" s="387"/>
      <c r="V2061" s="387"/>
      <c r="W2061" s="387"/>
      <c r="X2061" s="387"/>
      <c r="Y2061" s="387"/>
      <c r="Z2061" s="387"/>
      <c r="AA2061" s="387"/>
      <c r="AB2061" s="387"/>
      <c r="AC2061" s="387"/>
      <c r="AD2061" s="387"/>
    </row>
    <row r="2062" spans="1:30" ht="16.2" thickBot="1" x14ac:dyDescent="0.35">
      <c r="A2062" s="351" t="s">
        <v>3401</v>
      </c>
      <c r="B2062" s="401" t="s">
        <v>5944</v>
      </c>
      <c r="C2062" s="365" t="s">
        <v>6888</v>
      </c>
      <c r="D2062" s="366" t="s">
        <v>6126</v>
      </c>
      <c r="E2062" s="394" t="s">
        <v>4139</v>
      </c>
      <c r="F2062" s="394" t="s">
        <v>7230</v>
      </c>
      <c r="G2062" s="394" t="s">
        <v>7234</v>
      </c>
      <c r="H2062" s="394" t="s">
        <v>7232</v>
      </c>
      <c r="I2062" s="466">
        <v>700</v>
      </c>
      <c r="J2062" s="471">
        <v>0.99</v>
      </c>
      <c r="K2062" s="469">
        <v>2</v>
      </c>
      <c r="L2062" s="384">
        <v>2</v>
      </c>
      <c r="M2062" s="385" t="s">
        <v>3402</v>
      </c>
      <c r="N2062" s="382" t="s">
        <v>9801</v>
      </c>
      <c r="O2062" s="383">
        <v>1.4</v>
      </c>
      <c r="P2062" s="387"/>
      <c r="Q2062" s="387"/>
      <c r="R2062" s="387"/>
      <c r="S2062" s="387"/>
      <c r="T2062" s="387"/>
      <c r="U2062" s="387"/>
      <c r="V2062" s="387"/>
      <c r="W2062" s="387"/>
      <c r="X2062" s="387"/>
      <c r="Y2062" s="387"/>
      <c r="Z2062" s="387"/>
      <c r="AA2062" s="387"/>
      <c r="AB2062" s="387"/>
      <c r="AC2062" s="387"/>
      <c r="AD2062" s="387"/>
    </row>
    <row r="2063" spans="1:30" ht="16.2" thickBot="1" x14ac:dyDescent="0.35">
      <c r="A2063" s="351" t="s">
        <v>4362</v>
      </c>
      <c r="B2063" s="403" t="s">
        <v>6877</v>
      </c>
      <c r="C2063" s="365" t="s">
        <v>6888</v>
      </c>
      <c r="D2063" s="366" t="s">
        <v>6126</v>
      </c>
      <c r="E2063" s="394" t="s">
        <v>4139</v>
      </c>
      <c r="F2063" s="394" t="s">
        <v>7230</v>
      </c>
      <c r="G2063" s="394" t="s">
        <v>7234</v>
      </c>
      <c r="H2063" s="394" t="s">
        <v>7232</v>
      </c>
      <c r="I2063" s="466">
        <v>300</v>
      </c>
      <c r="J2063" s="471">
        <v>0.49</v>
      </c>
      <c r="K2063" s="469">
        <v>3</v>
      </c>
      <c r="L2063" s="384">
        <v>2</v>
      </c>
      <c r="M2063" s="385" t="s">
        <v>4363</v>
      </c>
      <c r="N2063" s="382" t="s">
        <v>9784</v>
      </c>
      <c r="O2063" s="386">
        <v>900</v>
      </c>
      <c r="P2063" s="387"/>
      <c r="Q2063" s="387"/>
      <c r="R2063" s="387"/>
      <c r="S2063" s="387"/>
      <c r="T2063" s="387"/>
      <c r="U2063" s="387"/>
      <c r="V2063" s="387"/>
      <c r="W2063" s="387"/>
      <c r="X2063" s="387"/>
      <c r="Y2063" s="387"/>
      <c r="Z2063" s="387"/>
      <c r="AA2063" s="387"/>
      <c r="AB2063" s="387"/>
      <c r="AC2063" s="387"/>
      <c r="AD2063" s="387"/>
    </row>
    <row r="2064" spans="1:30" ht="16.2" thickBot="1" x14ac:dyDescent="0.35">
      <c r="A2064" s="351" t="s">
        <v>5774</v>
      </c>
      <c r="B2064" s="404" t="s">
        <v>6083</v>
      </c>
      <c r="C2064" s="365" t="s">
        <v>6888</v>
      </c>
      <c r="D2064" s="345" t="s">
        <v>6128</v>
      </c>
      <c r="E2064" s="394" t="s">
        <v>4139</v>
      </c>
      <c r="F2064" s="394" t="s">
        <v>7230</v>
      </c>
      <c r="G2064" s="394" t="s">
        <v>7233</v>
      </c>
      <c r="H2064" s="394" t="s">
        <v>7232</v>
      </c>
      <c r="I2064" s="467">
        <v>1</v>
      </c>
      <c r="J2064" s="471">
        <v>1.49</v>
      </c>
      <c r="K2064" s="469">
        <v>1</v>
      </c>
      <c r="L2064" s="384">
        <v>2</v>
      </c>
      <c r="M2064" s="385" t="s">
        <v>5773</v>
      </c>
      <c r="N2064" s="382" t="s">
        <v>9806</v>
      </c>
      <c r="O2064" s="383">
        <v>1</v>
      </c>
      <c r="P2064" s="387"/>
      <c r="Q2064" s="387"/>
      <c r="R2064" s="387"/>
      <c r="S2064" s="387"/>
      <c r="T2064" s="387"/>
      <c r="U2064" s="387"/>
      <c r="V2064" s="387"/>
      <c r="W2064" s="387"/>
      <c r="X2064" s="387"/>
      <c r="Y2064" s="387"/>
      <c r="Z2064" s="387"/>
      <c r="AA2064" s="387"/>
      <c r="AB2064" s="387"/>
      <c r="AC2064" s="387"/>
      <c r="AD2064" s="387"/>
    </row>
    <row r="2065" spans="1:30" ht="16.2" thickBot="1" x14ac:dyDescent="0.35">
      <c r="A2065" s="351" t="s">
        <v>6927</v>
      </c>
      <c r="B2065" s="425" t="s">
        <v>6970</v>
      </c>
      <c r="C2065" s="365" t="s">
        <v>6888</v>
      </c>
      <c r="D2065" s="366" t="s">
        <v>6126</v>
      </c>
      <c r="E2065" s="394" t="s">
        <v>4139</v>
      </c>
      <c r="F2065" s="394" t="s">
        <v>7230</v>
      </c>
      <c r="G2065" s="394" t="s">
        <v>7233</v>
      </c>
      <c r="H2065" s="394" t="s">
        <v>7232</v>
      </c>
      <c r="I2065" s="466">
        <v>300</v>
      </c>
      <c r="J2065" s="471">
        <v>0.49</v>
      </c>
      <c r="K2065" s="469">
        <v>1</v>
      </c>
      <c r="L2065" s="384">
        <v>2</v>
      </c>
      <c r="M2065" s="385" t="s">
        <v>7036</v>
      </c>
      <c r="N2065" s="382" t="s">
        <v>9783</v>
      </c>
      <c r="O2065" s="386">
        <v>300</v>
      </c>
      <c r="P2065" s="387"/>
      <c r="Q2065" s="387"/>
      <c r="R2065" s="387"/>
      <c r="S2065" s="387"/>
      <c r="T2065" s="387"/>
      <c r="U2065" s="387"/>
      <c r="V2065" s="387"/>
      <c r="W2065" s="387"/>
      <c r="X2065" s="387"/>
      <c r="Y2065" s="387"/>
      <c r="Z2065" s="387"/>
      <c r="AA2065" s="387"/>
      <c r="AB2065" s="387"/>
      <c r="AC2065" s="387"/>
      <c r="AD2065" s="387"/>
    </row>
    <row r="2066" spans="1:30" ht="16.2" thickBot="1" x14ac:dyDescent="0.35">
      <c r="A2066" s="351" t="s">
        <v>3122</v>
      </c>
      <c r="B2066" s="405" t="s">
        <v>6084</v>
      </c>
      <c r="C2066" s="365" t="s">
        <v>6888</v>
      </c>
      <c r="D2066" s="366" t="s">
        <v>6126</v>
      </c>
      <c r="E2066" s="394" t="s">
        <v>4139</v>
      </c>
      <c r="F2066" s="394" t="s">
        <v>7230</v>
      </c>
      <c r="G2066" s="394" t="s">
        <v>7233</v>
      </c>
      <c r="H2066" s="394" t="s">
        <v>7232</v>
      </c>
      <c r="I2066" s="466">
        <v>300</v>
      </c>
      <c r="J2066" s="471">
        <v>0.49</v>
      </c>
      <c r="K2066" s="469">
        <v>1</v>
      </c>
      <c r="L2066" s="384">
        <v>3</v>
      </c>
      <c r="M2066" s="385" t="s">
        <v>3123</v>
      </c>
      <c r="N2066" s="382" t="s">
        <v>9783</v>
      </c>
      <c r="O2066" s="386">
        <v>300</v>
      </c>
      <c r="P2066" s="387"/>
      <c r="Q2066" s="387"/>
      <c r="R2066" s="387"/>
      <c r="S2066" s="387"/>
      <c r="T2066" s="387"/>
      <c r="U2066" s="387"/>
      <c r="V2066" s="387"/>
      <c r="W2066" s="387"/>
      <c r="X2066" s="387"/>
      <c r="Y2066" s="387"/>
      <c r="Z2066" s="387"/>
      <c r="AA2066" s="387"/>
      <c r="AB2066" s="387"/>
      <c r="AC2066" s="387"/>
      <c r="AD2066" s="387"/>
    </row>
    <row r="2067" spans="1:30" ht="16.2" thickBot="1" x14ac:dyDescent="0.35">
      <c r="A2067" s="351" t="s">
        <v>3122</v>
      </c>
      <c r="B2067" s="405" t="s">
        <v>6084</v>
      </c>
      <c r="C2067" s="365" t="s">
        <v>6888</v>
      </c>
      <c r="D2067" s="366" t="s">
        <v>6126</v>
      </c>
      <c r="E2067" s="394" t="s">
        <v>4139</v>
      </c>
      <c r="F2067" s="394" t="s">
        <v>7230</v>
      </c>
      <c r="G2067" s="394" t="s">
        <v>7234</v>
      </c>
      <c r="H2067" s="394" t="s">
        <v>7232</v>
      </c>
      <c r="I2067" s="466">
        <v>300</v>
      </c>
      <c r="J2067" s="471">
        <v>0.49</v>
      </c>
      <c r="K2067" s="469">
        <v>1</v>
      </c>
      <c r="L2067" s="384">
        <v>3</v>
      </c>
      <c r="M2067" s="385" t="s">
        <v>3123</v>
      </c>
      <c r="N2067" s="382" t="s">
        <v>9783</v>
      </c>
      <c r="O2067" s="386">
        <v>300</v>
      </c>
      <c r="P2067" s="387"/>
      <c r="Q2067" s="387"/>
      <c r="R2067" s="387"/>
      <c r="S2067" s="387"/>
      <c r="T2067" s="387"/>
      <c r="U2067" s="387"/>
      <c r="V2067" s="387"/>
      <c r="W2067" s="387"/>
      <c r="X2067" s="387"/>
      <c r="Y2067" s="387"/>
      <c r="Z2067" s="387"/>
      <c r="AA2067" s="387"/>
      <c r="AB2067" s="387"/>
      <c r="AC2067" s="387"/>
      <c r="AD2067" s="387"/>
    </row>
    <row r="2068" spans="1:30" ht="16.2" thickBot="1" x14ac:dyDescent="0.35">
      <c r="A2068" s="351" t="s">
        <v>669</v>
      </c>
      <c r="B2068" s="396" t="s">
        <v>6058</v>
      </c>
      <c r="C2068" s="365" t="s">
        <v>6888</v>
      </c>
      <c r="D2068" s="366" t="s">
        <v>6126</v>
      </c>
      <c r="E2068" s="394" t="s">
        <v>4139</v>
      </c>
      <c r="F2068" s="394" t="s">
        <v>7230</v>
      </c>
      <c r="G2068" s="394" t="s">
        <v>7233</v>
      </c>
      <c r="H2068" s="394" t="s">
        <v>7232</v>
      </c>
      <c r="I2068" s="466">
        <v>300</v>
      </c>
      <c r="J2068" s="471">
        <v>0.49</v>
      </c>
      <c r="K2068" s="469">
        <v>1</v>
      </c>
      <c r="L2068" s="384">
        <v>3</v>
      </c>
      <c r="M2068" s="385" t="s">
        <v>668</v>
      </c>
      <c r="N2068" s="382" t="s">
        <v>9783</v>
      </c>
      <c r="O2068" s="386">
        <v>300</v>
      </c>
      <c r="P2068" s="387"/>
      <c r="Q2068" s="387"/>
      <c r="R2068" s="387"/>
      <c r="S2068" s="387"/>
      <c r="T2068" s="387"/>
      <c r="U2068" s="387"/>
      <c r="V2068" s="387"/>
      <c r="W2068" s="387"/>
      <c r="X2068" s="387"/>
      <c r="Y2068" s="387"/>
      <c r="Z2068" s="387"/>
      <c r="AA2068" s="387"/>
      <c r="AB2068" s="387"/>
      <c r="AC2068" s="387"/>
      <c r="AD2068" s="387"/>
    </row>
    <row r="2069" spans="1:30" ht="16.2" thickBot="1" x14ac:dyDescent="0.35">
      <c r="A2069" s="351" t="s">
        <v>669</v>
      </c>
      <c r="B2069" s="396" t="s">
        <v>6058</v>
      </c>
      <c r="C2069" s="365" t="s">
        <v>6888</v>
      </c>
      <c r="D2069" s="366" t="s">
        <v>6126</v>
      </c>
      <c r="E2069" s="394" t="s">
        <v>4139</v>
      </c>
      <c r="F2069" s="394" t="s">
        <v>7230</v>
      </c>
      <c r="G2069" s="394" t="s">
        <v>7234</v>
      </c>
      <c r="H2069" s="394" t="s">
        <v>7232</v>
      </c>
      <c r="I2069" s="466">
        <v>300</v>
      </c>
      <c r="J2069" s="471">
        <v>0.49</v>
      </c>
      <c r="K2069" s="469">
        <v>4</v>
      </c>
      <c r="L2069" s="384">
        <v>3</v>
      </c>
      <c r="M2069" s="385" t="s">
        <v>9733</v>
      </c>
      <c r="N2069" s="382" t="s">
        <v>9787</v>
      </c>
      <c r="O2069" s="383">
        <v>1.2</v>
      </c>
      <c r="P2069" s="387"/>
      <c r="Q2069" s="387"/>
      <c r="R2069" s="387"/>
      <c r="S2069" s="387"/>
      <c r="T2069" s="387"/>
      <c r="U2069" s="387"/>
      <c r="V2069" s="387"/>
      <c r="W2069" s="387"/>
      <c r="X2069" s="387"/>
      <c r="Y2069" s="387"/>
      <c r="Z2069" s="387"/>
      <c r="AA2069" s="387"/>
      <c r="AB2069" s="387"/>
      <c r="AC2069" s="387"/>
      <c r="AD2069" s="387"/>
    </row>
    <row r="2070" spans="1:30" ht="16.2" thickBot="1" x14ac:dyDescent="0.35">
      <c r="A2070" s="351" t="s">
        <v>4364</v>
      </c>
      <c r="B2070" s="421" t="s">
        <v>7111</v>
      </c>
      <c r="C2070" s="365" t="s">
        <v>6888</v>
      </c>
      <c r="D2070" s="366" t="s">
        <v>6126</v>
      </c>
      <c r="E2070" s="394" t="s">
        <v>4139</v>
      </c>
      <c r="F2070" s="394" t="s">
        <v>7230</v>
      </c>
      <c r="G2070" s="394" t="s">
        <v>7233</v>
      </c>
      <c r="H2070" s="394" t="s">
        <v>7232</v>
      </c>
      <c r="I2070" s="466">
        <v>700</v>
      </c>
      <c r="J2070" s="471">
        <v>0.99</v>
      </c>
      <c r="K2070" s="469">
        <v>1</v>
      </c>
      <c r="L2070" s="384">
        <v>3</v>
      </c>
      <c r="M2070" s="385" t="s">
        <v>4365</v>
      </c>
      <c r="N2070" s="382" t="s">
        <v>9798</v>
      </c>
      <c r="O2070" s="386">
        <v>700</v>
      </c>
      <c r="P2070" s="387"/>
      <c r="Q2070" s="387"/>
      <c r="R2070" s="387"/>
      <c r="S2070" s="387"/>
      <c r="T2070" s="387"/>
      <c r="U2070" s="387"/>
      <c r="V2070" s="387"/>
      <c r="W2070" s="387"/>
      <c r="X2070" s="387"/>
      <c r="Y2070" s="387"/>
      <c r="Z2070" s="387"/>
      <c r="AA2070" s="387"/>
      <c r="AB2070" s="387"/>
      <c r="AC2070" s="387"/>
      <c r="AD2070" s="387"/>
    </row>
    <row r="2071" spans="1:30" ht="16.2" thickBot="1" x14ac:dyDescent="0.35">
      <c r="A2071" s="351" t="s">
        <v>5777</v>
      </c>
      <c r="B2071" s="404" t="s">
        <v>6073</v>
      </c>
      <c r="C2071" s="365" t="s">
        <v>6888</v>
      </c>
      <c r="D2071" s="366" t="s">
        <v>6126</v>
      </c>
      <c r="E2071" s="394" t="s">
        <v>4139</v>
      </c>
      <c r="F2071" s="394" t="s">
        <v>7230</v>
      </c>
      <c r="G2071" s="394" t="s">
        <v>7234</v>
      </c>
      <c r="H2071" s="394" t="s">
        <v>7232</v>
      </c>
      <c r="I2071" s="466">
        <v>300</v>
      </c>
      <c r="J2071" s="471">
        <v>0.49</v>
      </c>
      <c r="K2071" s="469">
        <v>1</v>
      </c>
      <c r="L2071" s="384">
        <v>3</v>
      </c>
      <c r="M2071" s="385" t="s">
        <v>5775</v>
      </c>
      <c r="N2071" s="382" t="s">
        <v>9783</v>
      </c>
      <c r="O2071" s="386">
        <v>300</v>
      </c>
      <c r="P2071" s="387"/>
      <c r="Q2071" s="387"/>
      <c r="R2071" s="387"/>
      <c r="S2071" s="387"/>
      <c r="T2071" s="387"/>
      <c r="U2071" s="387"/>
      <c r="V2071" s="387"/>
      <c r="W2071" s="387"/>
      <c r="X2071" s="387"/>
      <c r="Y2071" s="387"/>
      <c r="Z2071" s="387"/>
      <c r="AA2071" s="387"/>
      <c r="AB2071" s="387"/>
      <c r="AC2071" s="387"/>
      <c r="AD2071" s="387"/>
    </row>
    <row r="2072" spans="1:30" ht="16.2" thickBot="1" x14ac:dyDescent="0.35">
      <c r="A2072" s="351" t="s">
        <v>5777</v>
      </c>
      <c r="B2072" s="404" t="s">
        <v>6073</v>
      </c>
      <c r="C2072" s="365" t="s">
        <v>6888</v>
      </c>
      <c r="D2072" s="366" t="s">
        <v>6126</v>
      </c>
      <c r="E2072" s="394" t="s">
        <v>4139</v>
      </c>
      <c r="F2072" s="394" t="s">
        <v>7235</v>
      </c>
      <c r="G2072" s="394" t="s">
        <v>7233</v>
      </c>
      <c r="H2072" s="394" t="s">
        <v>7232</v>
      </c>
      <c r="I2072" s="466">
        <v>300</v>
      </c>
      <c r="J2072" s="471">
        <v>0.49</v>
      </c>
      <c r="K2072" s="469">
        <v>1</v>
      </c>
      <c r="L2072" s="384">
        <v>3</v>
      </c>
      <c r="M2072" s="385" t="s">
        <v>5776</v>
      </c>
      <c r="N2072" s="382" t="s">
        <v>9783</v>
      </c>
      <c r="O2072" s="386">
        <v>300</v>
      </c>
      <c r="P2072" s="387"/>
      <c r="Q2072" s="387"/>
      <c r="R2072" s="387"/>
      <c r="S2072" s="387"/>
      <c r="T2072" s="387"/>
      <c r="U2072" s="387"/>
      <c r="V2072" s="387"/>
      <c r="W2072" s="387"/>
      <c r="X2072" s="387"/>
      <c r="Y2072" s="387"/>
      <c r="Z2072" s="387"/>
      <c r="AA2072" s="387"/>
      <c r="AB2072" s="387"/>
      <c r="AC2072" s="387"/>
      <c r="AD2072" s="387"/>
    </row>
    <row r="2073" spans="1:30" ht="16.2" thickBot="1" x14ac:dyDescent="0.35">
      <c r="A2073" s="351" t="s">
        <v>669</v>
      </c>
      <c r="B2073" s="413" t="s">
        <v>7170</v>
      </c>
      <c r="C2073" s="365" t="s">
        <v>6888</v>
      </c>
      <c r="D2073" s="366" t="s">
        <v>6126</v>
      </c>
      <c r="E2073" s="394" t="s">
        <v>4139</v>
      </c>
      <c r="F2073" s="394" t="s">
        <v>7235</v>
      </c>
      <c r="G2073" s="394" t="s">
        <v>7233</v>
      </c>
      <c r="H2073" s="394" t="s">
        <v>7232</v>
      </c>
      <c r="I2073" s="466">
        <v>300</v>
      </c>
      <c r="J2073" s="471">
        <v>0.49</v>
      </c>
      <c r="K2073" s="469">
        <v>1</v>
      </c>
      <c r="L2073" s="384">
        <v>3</v>
      </c>
      <c r="M2073" s="385" t="s">
        <v>7205</v>
      </c>
      <c r="N2073" s="382" t="s">
        <v>9783</v>
      </c>
      <c r="O2073" s="386">
        <v>300</v>
      </c>
      <c r="P2073" s="387"/>
      <c r="Q2073" s="387"/>
      <c r="R2073" s="387"/>
      <c r="S2073" s="387"/>
      <c r="T2073" s="387"/>
      <c r="U2073" s="387"/>
      <c r="V2073" s="387"/>
      <c r="W2073" s="387"/>
      <c r="X2073" s="387"/>
      <c r="Y2073" s="387"/>
      <c r="Z2073" s="387"/>
      <c r="AA2073" s="387"/>
      <c r="AB2073" s="387"/>
      <c r="AC2073" s="387"/>
      <c r="AD2073" s="387"/>
    </row>
    <row r="2074" spans="1:30" ht="16.2" thickBot="1" x14ac:dyDescent="0.35">
      <c r="A2074" s="351" t="s">
        <v>9734</v>
      </c>
      <c r="B2074" s="460" t="s">
        <v>9523</v>
      </c>
      <c r="C2074" s="365" t="s">
        <v>6888</v>
      </c>
      <c r="D2074" s="366" t="s">
        <v>6126</v>
      </c>
      <c r="E2074" s="394" t="s">
        <v>4139</v>
      </c>
      <c r="F2074" s="394" t="s">
        <v>7230</v>
      </c>
      <c r="G2074" s="394" t="s">
        <v>7233</v>
      </c>
      <c r="H2074" s="394" t="s">
        <v>7232</v>
      </c>
      <c r="I2074" s="466">
        <v>300</v>
      </c>
      <c r="J2074" s="471">
        <v>0.49</v>
      </c>
      <c r="K2074" s="469">
        <v>1</v>
      </c>
      <c r="L2074" s="384">
        <v>3</v>
      </c>
      <c r="M2074" s="385" t="s">
        <v>9735</v>
      </c>
      <c r="N2074" s="382" t="s">
        <v>9783</v>
      </c>
      <c r="O2074" s="386">
        <v>300</v>
      </c>
      <c r="P2074" s="387"/>
      <c r="Q2074" s="387"/>
      <c r="R2074" s="387"/>
      <c r="S2074" s="387"/>
      <c r="T2074" s="387"/>
      <c r="U2074" s="387"/>
      <c r="V2074" s="387"/>
      <c r="W2074" s="387"/>
      <c r="X2074" s="387"/>
      <c r="Y2074" s="387"/>
      <c r="Z2074" s="387"/>
      <c r="AA2074" s="387"/>
      <c r="AB2074" s="387"/>
      <c r="AC2074" s="387"/>
      <c r="AD2074" s="387"/>
    </row>
    <row r="2075" spans="1:30" ht="16.2" thickBot="1" x14ac:dyDescent="0.35">
      <c r="A2075" s="351" t="s">
        <v>9736</v>
      </c>
      <c r="B2075" s="408" t="s">
        <v>9534</v>
      </c>
      <c r="C2075" s="365" t="s">
        <v>6888</v>
      </c>
      <c r="D2075" s="366" t="s">
        <v>6126</v>
      </c>
      <c r="E2075" s="394" t="s">
        <v>4139</v>
      </c>
      <c r="F2075" s="394" t="s">
        <v>7230</v>
      </c>
      <c r="G2075" s="394" t="s">
        <v>7234</v>
      </c>
      <c r="H2075" s="394" t="s">
        <v>7232</v>
      </c>
      <c r="I2075" s="466">
        <v>300</v>
      </c>
      <c r="J2075" s="471">
        <v>0.49</v>
      </c>
      <c r="K2075" s="469">
        <v>1</v>
      </c>
      <c r="L2075" s="384">
        <v>3</v>
      </c>
      <c r="M2075" s="385" t="s">
        <v>9737</v>
      </c>
      <c r="N2075" s="382" t="s">
        <v>9783</v>
      </c>
      <c r="O2075" s="386">
        <v>300</v>
      </c>
      <c r="P2075" s="387"/>
      <c r="Q2075" s="387"/>
      <c r="R2075" s="387"/>
      <c r="S2075" s="387"/>
      <c r="T2075" s="387"/>
      <c r="U2075" s="387"/>
      <c r="V2075" s="387"/>
      <c r="W2075" s="387"/>
      <c r="X2075" s="387"/>
      <c r="Y2075" s="387"/>
      <c r="Z2075" s="387"/>
      <c r="AA2075" s="387"/>
      <c r="AB2075" s="387"/>
      <c r="AC2075" s="387"/>
      <c r="AD2075" s="387"/>
    </row>
    <row r="2076" spans="1:30" ht="16.2" thickBot="1" x14ac:dyDescent="0.35">
      <c r="A2076" s="351" t="s">
        <v>4367</v>
      </c>
      <c r="B2076" s="398" t="s">
        <v>6881</v>
      </c>
      <c r="C2076" s="365" t="s">
        <v>6888</v>
      </c>
      <c r="D2076" s="366" t="s">
        <v>6126</v>
      </c>
      <c r="E2076" s="394" t="s">
        <v>4139</v>
      </c>
      <c r="F2076" s="394" t="s">
        <v>7230</v>
      </c>
      <c r="G2076" s="394" t="s">
        <v>7233</v>
      </c>
      <c r="H2076" s="394" t="s">
        <v>7232</v>
      </c>
      <c r="I2076" s="466">
        <v>300</v>
      </c>
      <c r="J2076" s="471">
        <v>0.49</v>
      </c>
      <c r="K2076" s="469">
        <v>1</v>
      </c>
      <c r="L2076" s="384">
        <v>3</v>
      </c>
      <c r="M2076" s="385" t="s">
        <v>4366</v>
      </c>
      <c r="N2076" s="382" t="s">
        <v>9783</v>
      </c>
      <c r="O2076" s="386">
        <v>300</v>
      </c>
      <c r="P2076" s="387"/>
      <c r="Q2076" s="387"/>
      <c r="R2076" s="387"/>
      <c r="S2076" s="387"/>
      <c r="T2076" s="387"/>
      <c r="U2076" s="387"/>
      <c r="V2076" s="387"/>
      <c r="W2076" s="387"/>
      <c r="X2076" s="387"/>
      <c r="Y2076" s="387"/>
      <c r="Z2076" s="387"/>
      <c r="AA2076" s="387"/>
      <c r="AB2076" s="387"/>
      <c r="AC2076" s="387"/>
      <c r="AD2076" s="387"/>
    </row>
    <row r="2077" spans="1:30" ht="16.2" thickBot="1" x14ac:dyDescent="0.35">
      <c r="A2077" s="351" t="s">
        <v>1261</v>
      </c>
      <c r="B2077" s="365" t="s">
        <v>6072</v>
      </c>
      <c r="C2077" s="365" t="s">
        <v>6888</v>
      </c>
      <c r="D2077" s="366" t="s">
        <v>6126</v>
      </c>
      <c r="E2077" s="394" t="s">
        <v>4139</v>
      </c>
      <c r="F2077" s="394" t="s">
        <v>7230</v>
      </c>
      <c r="G2077" s="394" t="s">
        <v>7233</v>
      </c>
      <c r="H2077" s="394" t="s">
        <v>7232</v>
      </c>
      <c r="I2077" s="466">
        <v>300</v>
      </c>
      <c r="J2077" s="471">
        <v>0.49</v>
      </c>
      <c r="K2077" s="469">
        <v>3</v>
      </c>
      <c r="L2077" s="384">
        <v>4</v>
      </c>
      <c r="M2077" s="385" t="s">
        <v>1260</v>
      </c>
      <c r="N2077" s="382" t="s">
        <v>9784</v>
      </c>
      <c r="O2077" s="386">
        <v>900</v>
      </c>
      <c r="P2077" s="387"/>
      <c r="Q2077" s="387"/>
      <c r="R2077" s="387"/>
      <c r="S2077" s="387"/>
      <c r="T2077" s="387"/>
      <c r="U2077" s="387"/>
      <c r="V2077" s="387"/>
      <c r="W2077" s="387"/>
      <c r="X2077" s="387"/>
      <c r="Y2077" s="387"/>
      <c r="Z2077" s="387"/>
      <c r="AA2077" s="387"/>
      <c r="AB2077" s="387"/>
      <c r="AC2077" s="387"/>
      <c r="AD2077" s="387"/>
    </row>
    <row r="2078" spans="1:30" ht="16.2" thickBot="1" x14ac:dyDescent="0.35">
      <c r="A2078" s="351" t="s">
        <v>1267</v>
      </c>
      <c r="B2078" s="365" t="s">
        <v>6072</v>
      </c>
      <c r="C2078" s="365" t="s">
        <v>6888</v>
      </c>
      <c r="D2078" s="366" t="s">
        <v>6126</v>
      </c>
      <c r="E2078" s="394" t="s">
        <v>4139</v>
      </c>
      <c r="F2078" s="394" t="s">
        <v>7230</v>
      </c>
      <c r="G2078" s="394" t="s">
        <v>7233</v>
      </c>
      <c r="H2078" s="394" t="s">
        <v>7232</v>
      </c>
      <c r="I2078" s="466">
        <v>400</v>
      </c>
      <c r="J2078" s="471">
        <v>0.59</v>
      </c>
      <c r="K2078" s="469">
        <v>3</v>
      </c>
      <c r="L2078" s="384">
        <v>4</v>
      </c>
      <c r="M2078" s="385" t="s">
        <v>1266</v>
      </c>
      <c r="N2078" s="382" t="s">
        <v>9871</v>
      </c>
      <c r="O2078" s="383">
        <v>1.2</v>
      </c>
      <c r="P2078" s="387"/>
      <c r="Q2078" s="387"/>
      <c r="R2078" s="387"/>
      <c r="S2078" s="387"/>
      <c r="T2078" s="387"/>
      <c r="U2078" s="387"/>
      <c r="V2078" s="387"/>
      <c r="W2078" s="387"/>
      <c r="X2078" s="387"/>
      <c r="Y2078" s="387"/>
      <c r="Z2078" s="387"/>
      <c r="AA2078" s="387"/>
      <c r="AB2078" s="387"/>
      <c r="AC2078" s="387"/>
      <c r="AD2078" s="387"/>
    </row>
    <row r="2079" spans="1:30" ht="16.2" thickBot="1" x14ac:dyDescent="0.35">
      <c r="A2079" s="351" t="s">
        <v>1262</v>
      </c>
      <c r="B2079" s="365" t="s">
        <v>6072</v>
      </c>
      <c r="C2079" s="365" t="s">
        <v>6888</v>
      </c>
      <c r="D2079" s="366" t="s">
        <v>6126</v>
      </c>
      <c r="E2079" s="394" t="s">
        <v>4139</v>
      </c>
      <c r="F2079" s="394" t="s">
        <v>7230</v>
      </c>
      <c r="G2079" s="394" t="s">
        <v>7233</v>
      </c>
      <c r="H2079" s="394" t="s">
        <v>7232</v>
      </c>
      <c r="I2079" s="466">
        <v>500</v>
      </c>
      <c r="J2079" s="471">
        <v>0.75</v>
      </c>
      <c r="K2079" s="469">
        <v>3</v>
      </c>
      <c r="L2079" s="384">
        <v>4</v>
      </c>
      <c r="M2079" s="385" t="s">
        <v>1263</v>
      </c>
      <c r="N2079" s="382" t="s">
        <v>9822</v>
      </c>
      <c r="O2079" s="383">
        <v>1.5</v>
      </c>
      <c r="P2079" s="387"/>
      <c r="Q2079" s="387"/>
      <c r="R2079" s="387"/>
      <c r="S2079" s="387"/>
      <c r="T2079" s="387"/>
      <c r="U2079" s="387"/>
      <c r="V2079" s="387"/>
      <c r="W2079" s="387"/>
      <c r="X2079" s="387"/>
      <c r="Y2079" s="387"/>
      <c r="Z2079" s="387"/>
      <c r="AA2079" s="387"/>
      <c r="AB2079" s="387"/>
      <c r="AC2079" s="387"/>
      <c r="AD2079" s="387"/>
    </row>
    <row r="2080" spans="1:30" ht="16.2" thickBot="1" x14ac:dyDescent="0.35">
      <c r="A2080" s="351" t="s">
        <v>1265</v>
      </c>
      <c r="B2080" s="365" t="s">
        <v>6072</v>
      </c>
      <c r="C2080" s="365" t="s">
        <v>6888</v>
      </c>
      <c r="D2080" s="366" t="s">
        <v>6126</v>
      </c>
      <c r="E2080" s="394" t="s">
        <v>4139</v>
      </c>
      <c r="F2080" s="394" t="s">
        <v>7230</v>
      </c>
      <c r="G2080" s="394" t="s">
        <v>7233</v>
      </c>
      <c r="H2080" s="394" t="s">
        <v>7232</v>
      </c>
      <c r="I2080" s="466">
        <v>300</v>
      </c>
      <c r="J2080" s="471">
        <v>0.49</v>
      </c>
      <c r="K2080" s="469">
        <v>3</v>
      </c>
      <c r="L2080" s="384">
        <v>4</v>
      </c>
      <c r="M2080" s="385" t="s">
        <v>1264</v>
      </c>
      <c r="N2080" s="382" t="s">
        <v>9784</v>
      </c>
      <c r="O2080" s="386">
        <v>900</v>
      </c>
      <c r="P2080" s="387"/>
      <c r="Q2080" s="387"/>
      <c r="R2080" s="387"/>
      <c r="S2080" s="387"/>
      <c r="T2080" s="387"/>
      <c r="U2080" s="387"/>
      <c r="V2080" s="387"/>
      <c r="W2080" s="387"/>
      <c r="X2080" s="387"/>
      <c r="Y2080" s="387"/>
      <c r="Z2080" s="387"/>
      <c r="AA2080" s="387"/>
      <c r="AB2080" s="387"/>
      <c r="AC2080" s="387"/>
      <c r="AD2080" s="387"/>
    </row>
    <row r="2081" spans="1:30" ht="16.2" thickBot="1" x14ac:dyDescent="0.35">
      <c r="A2081" s="351" t="s">
        <v>698</v>
      </c>
      <c r="B2081" s="396" t="s">
        <v>6058</v>
      </c>
      <c r="C2081" s="365" t="s">
        <v>6888</v>
      </c>
      <c r="D2081" s="366" t="s">
        <v>6126</v>
      </c>
      <c r="E2081" s="394" t="s">
        <v>4139</v>
      </c>
      <c r="F2081" s="394" t="s">
        <v>7230</v>
      </c>
      <c r="G2081" s="394" t="s">
        <v>7233</v>
      </c>
      <c r="H2081" s="394" t="s">
        <v>7232</v>
      </c>
      <c r="I2081" s="466">
        <v>300</v>
      </c>
      <c r="J2081" s="471">
        <v>0.49</v>
      </c>
      <c r="K2081" s="469">
        <v>2</v>
      </c>
      <c r="L2081" s="384">
        <v>4</v>
      </c>
      <c r="M2081" s="385" t="s">
        <v>697</v>
      </c>
      <c r="N2081" s="382" t="s">
        <v>9790</v>
      </c>
      <c r="O2081" s="386">
        <v>600</v>
      </c>
      <c r="P2081" s="387"/>
      <c r="Q2081" s="387"/>
      <c r="R2081" s="387"/>
      <c r="S2081" s="387"/>
      <c r="T2081" s="387"/>
      <c r="U2081" s="387"/>
      <c r="V2081" s="387"/>
      <c r="W2081" s="387"/>
      <c r="X2081" s="387"/>
      <c r="Y2081" s="387"/>
      <c r="Z2081" s="387"/>
      <c r="AA2081" s="387"/>
      <c r="AB2081" s="387"/>
      <c r="AC2081" s="387"/>
      <c r="AD2081" s="387"/>
    </row>
    <row r="2082" spans="1:30" ht="16.2" thickBot="1" x14ac:dyDescent="0.35">
      <c r="A2082" s="351" t="s">
        <v>698</v>
      </c>
      <c r="B2082" s="396" t="s">
        <v>6058</v>
      </c>
      <c r="C2082" s="365" t="s">
        <v>6888</v>
      </c>
      <c r="D2082" s="366" t="s">
        <v>6126</v>
      </c>
      <c r="E2082" s="394" t="s">
        <v>4139</v>
      </c>
      <c r="F2082" s="394" t="s">
        <v>7230</v>
      </c>
      <c r="G2082" s="394" t="s">
        <v>7234</v>
      </c>
      <c r="H2082" s="394" t="s">
        <v>7232</v>
      </c>
      <c r="I2082" s="466">
        <v>300</v>
      </c>
      <c r="J2082" s="471">
        <v>0.49</v>
      </c>
      <c r="K2082" s="469">
        <v>2</v>
      </c>
      <c r="L2082" s="384">
        <v>4</v>
      </c>
      <c r="M2082" s="385" t="s">
        <v>9738</v>
      </c>
      <c r="N2082" s="382" t="s">
        <v>9790</v>
      </c>
      <c r="O2082" s="386">
        <v>600</v>
      </c>
      <c r="P2082" s="387"/>
      <c r="Q2082" s="387"/>
      <c r="R2082" s="387"/>
      <c r="S2082" s="387"/>
      <c r="T2082" s="387"/>
      <c r="U2082" s="387"/>
      <c r="V2082" s="387"/>
      <c r="W2082" s="387"/>
      <c r="X2082" s="387"/>
      <c r="Y2082" s="387"/>
      <c r="Z2082" s="387"/>
      <c r="AA2082" s="387"/>
      <c r="AB2082" s="387"/>
      <c r="AC2082" s="387"/>
      <c r="AD2082" s="387"/>
    </row>
    <row r="2083" spans="1:30" ht="16.2" thickBot="1" x14ac:dyDescent="0.35">
      <c r="A2083" s="351" t="s">
        <v>699</v>
      </c>
      <c r="B2083" s="408" t="s">
        <v>1134</v>
      </c>
      <c r="C2083" s="365" t="s">
        <v>6888</v>
      </c>
      <c r="D2083" s="366" t="s">
        <v>6126</v>
      </c>
      <c r="E2083" s="394" t="s">
        <v>4139</v>
      </c>
      <c r="F2083" s="394" t="s">
        <v>7230</v>
      </c>
      <c r="G2083" s="394" t="s">
        <v>7233</v>
      </c>
      <c r="H2083" s="394" t="s">
        <v>7232</v>
      </c>
      <c r="I2083" s="466">
        <v>300</v>
      </c>
      <c r="J2083" s="471">
        <v>0.49</v>
      </c>
      <c r="K2083" s="469">
        <v>1</v>
      </c>
      <c r="L2083" s="384">
        <v>4</v>
      </c>
      <c r="M2083" s="385" t="s">
        <v>700</v>
      </c>
      <c r="N2083" s="382" t="s">
        <v>9783</v>
      </c>
      <c r="O2083" s="386">
        <v>300</v>
      </c>
      <c r="P2083" s="387"/>
      <c r="Q2083" s="387"/>
      <c r="R2083" s="387"/>
      <c r="S2083" s="387"/>
      <c r="T2083" s="387"/>
      <c r="U2083" s="387"/>
      <c r="V2083" s="387"/>
      <c r="W2083" s="387"/>
      <c r="X2083" s="387"/>
      <c r="Y2083" s="387"/>
      <c r="Z2083" s="387"/>
      <c r="AA2083" s="387"/>
      <c r="AB2083" s="387"/>
      <c r="AC2083" s="387"/>
      <c r="AD2083" s="387"/>
    </row>
    <row r="2084" spans="1:30" ht="16.2" thickBot="1" x14ac:dyDescent="0.35">
      <c r="A2084" s="351" t="s">
        <v>702</v>
      </c>
      <c r="B2084" s="400" t="s">
        <v>6093</v>
      </c>
      <c r="C2084" s="365" t="s">
        <v>6888</v>
      </c>
      <c r="D2084" s="366" t="s">
        <v>6126</v>
      </c>
      <c r="E2084" s="394" t="s">
        <v>4139</v>
      </c>
      <c r="F2084" s="394" t="s">
        <v>7230</v>
      </c>
      <c r="G2084" s="394" t="s">
        <v>7233</v>
      </c>
      <c r="H2084" s="394" t="s">
        <v>7232</v>
      </c>
      <c r="I2084" s="466">
        <v>300</v>
      </c>
      <c r="J2084" s="471">
        <v>0.49</v>
      </c>
      <c r="K2084" s="469">
        <v>2</v>
      </c>
      <c r="L2084" s="384">
        <v>4</v>
      </c>
      <c r="M2084" s="385" t="s">
        <v>701</v>
      </c>
      <c r="N2084" s="382" t="s">
        <v>9790</v>
      </c>
      <c r="O2084" s="386">
        <v>600</v>
      </c>
      <c r="P2084" s="387"/>
      <c r="Q2084" s="387"/>
      <c r="R2084" s="387"/>
      <c r="S2084" s="387"/>
      <c r="T2084" s="387"/>
      <c r="U2084" s="387"/>
      <c r="V2084" s="387"/>
      <c r="W2084" s="387"/>
      <c r="X2084" s="387"/>
      <c r="Y2084" s="387"/>
      <c r="Z2084" s="387"/>
      <c r="AA2084" s="387"/>
      <c r="AB2084" s="387"/>
      <c r="AC2084" s="387"/>
      <c r="AD2084" s="387"/>
    </row>
    <row r="2085" spans="1:30" ht="16.2" thickBot="1" x14ac:dyDescent="0.35">
      <c r="A2085" s="351" t="s">
        <v>3265</v>
      </c>
      <c r="B2085" s="401" t="s">
        <v>5944</v>
      </c>
      <c r="C2085" s="365" t="s">
        <v>6888</v>
      </c>
      <c r="D2085" s="345" t="s">
        <v>6128</v>
      </c>
      <c r="E2085" s="394" t="s">
        <v>4139</v>
      </c>
      <c r="F2085" s="394" t="s">
        <v>7235</v>
      </c>
      <c r="G2085" s="394" t="s">
        <v>7234</v>
      </c>
      <c r="H2085" s="394" t="s">
        <v>7232</v>
      </c>
      <c r="I2085" s="466">
        <v>700</v>
      </c>
      <c r="J2085" s="471">
        <v>0.99</v>
      </c>
      <c r="K2085" s="469">
        <v>1</v>
      </c>
      <c r="L2085" s="384">
        <v>4</v>
      </c>
      <c r="M2085" s="385" t="s">
        <v>3646</v>
      </c>
      <c r="N2085" s="382" t="s">
        <v>9798</v>
      </c>
      <c r="O2085" s="386">
        <v>700</v>
      </c>
      <c r="P2085" s="387"/>
      <c r="Q2085" s="387"/>
      <c r="R2085" s="387"/>
      <c r="S2085" s="387"/>
      <c r="T2085" s="387"/>
      <c r="U2085" s="387"/>
      <c r="V2085" s="387"/>
      <c r="W2085" s="387"/>
      <c r="X2085" s="387"/>
      <c r="Y2085" s="387"/>
      <c r="Z2085" s="387"/>
      <c r="AA2085" s="387"/>
      <c r="AB2085" s="387"/>
      <c r="AC2085" s="387"/>
      <c r="AD2085" s="387"/>
    </row>
    <row r="2086" spans="1:30" ht="16.2" thickBot="1" x14ac:dyDescent="0.35">
      <c r="A2086" s="351" t="s">
        <v>702</v>
      </c>
      <c r="B2086" s="413" t="s">
        <v>7170</v>
      </c>
      <c r="C2086" s="365" t="s">
        <v>6888</v>
      </c>
      <c r="D2086" s="366" t="s">
        <v>6126</v>
      </c>
      <c r="E2086" s="394" t="s">
        <v>4139</v>
      </c>
      <c r="F2086" s="394" t="s">
        <v>7235</v>
      </c>
      <c r="G2086" s="394" t="s">
        <v>7234</v>
      </c>
      <c r="H2086" s="394" t="s">
        <v>7232</v>
      </c>
      <c r="I2086" s="466">
        <v>300</v>
      </c>
      <c r="J2086" s="471">
        <v>0.49</v>
      </c>
      <c r="K2086" s="469">
        <v>2</v>
      </c>
      <c r="L2086" s="384">
        <v>4</v>
      </c>
      <c r="M2086" s="385" t="s">
        <v>7206</v>
      </c>
      <c r="N2086" s="382" t="s">
        <v>9790</v>
      </c>
      <c r="O2086" s="386">
        <v>600</v>
      </c>
      <c r="P2086" s="387"/>
      <c r="Q2086" s="387"/>
      <c r="R2086" s="387"/>
      <c r="S2086" s="387"/>
      <c r="T2086" s="387"/>
      <c r="U2086" s="387"/>
      <c r="V2086" s="387"/>
      <c r="W2086" s="387"/>
      <c r="X2086" s="387"/>
      <c r="Y2086" s="387"/>
      <c r="Z2086" s="387"/>
      <c r="AA2086" s="387"/>
      <c r="AB2086" s="387"/>
      <c r="AC2086" s="387"/>
      <c r="AD2086" s="387"/>
    </row>
    <row r="2087" spans="1:30" ht="16.2" thickBot="1" x14ac:dyDescent="0.35">
      <c r="A2087" s="351" t="s">
        <v>3403</v>
      </c>
      <c r="B2087" s="428" t="s">
        <v>6891</v>
      </c>
      <c r="C2087" s="365" t="s">
        <v>6888</v>
      </c>
      <c r="D2087" s="345" t="s">
        <v>6128</v>
      </c>
      <c r="E2087" s="394" t="s">
        <v>4139</v>
      </c>
      <c r="F2087" s="394" t="s">
        <v>7230</v>
      </c>
      <c r="G2087" s="394" t="s">
        <v>7234</v>
      </c>
      <c r="H2087" s="394" t="s">
        <v>7232</v>
      </c>
      <c r="I2087" s="466">
        <v>700</v>
      </c>
      <c r="J2087" s="471">
        <v>0.99</v>
      </c>
      <c r="K2087" s="469">
        <v>1</v>
      </c>
      <c r="L2087" s="384">
        <v>5</v>
      </c>
      <c r="M2087" s="385" t="s">
        <v>3404</v>
      </c>
      <c r="N2087" s="382" t="s">
        <v>9798</v>
      </c>
      <c r="O2087" s="386">
        <v>700</v>
      </c>
      <c r="P2087" s="387"/>
      <c r="Q2087" s="387"/>
      <c r="R2087" s="387"/>
      <c r="S2087" s="387"/>
      <c r="T2087" s="387"/>
      <c r="U2087" s="387"/>
      <c r="V2087" s="387"/>
      <c r="W2087" s="387"/>
      <c r="X2087" s="387"/>
      <c r="Y2087" s="387"/>
      <c r="Z2087" s="387"/>
      <c r="AA2087" s="387"/>
      <c r="AB2087" s="387"/>
      <c r="AC2087" s="387"/>
      <c r="AD2087" s="387"/>
    </row>
    <row r="2088" spans="1:30" ht="16.2" thickBot="1" x14ac:dyDescent="0.35">
      <c r="A2088" s="351" t="s">
        <v>725</v>
      </c>
      <c r="B2088" s="414" t="s">
        <v>1119</v>
      </c>
      <c r="C2088" s="365" t="s">
        <v>6888</v>
      </c>
      <c r="D2088" s="366" t="s">
        <v>6126</v>
      </c>
      <c r="E2088" s="394" t="s">
        <v>4139</v>
      </c>
      <c r="F2088" s="394" t="s">
        <v>7230</v>
      </c>
      <c r="G2088" s="394" t="s">
        <v>7233</v>
      </c>
      <c r="H2088" s="394" t="s">
        <v>7232</v>
      </c>
      <c r="I2088" s="466">
        <v>300</v>
      </c>
      <c r="J2088" s="471">
        <v>0.49</v>
      </c>
      <c r="K2088" s="469">
        <v>1</v>
      </c>
      <c r="L2088" s="384">
        <v>5</v>
      </c>
      <c r="M2088" s="385" t="s">
        <v>726</v>
      </c>
      <c r="N2088" s="382" t="s">
        <v>9783</v>
      </c>
      <c r="O2088" s="386">
        <v>300</v>
      </c>
      <c r="P2088" s="387"/>
      <c r="Q2088" s="387"/>
      <c r="R2088" s="387"/>
      <c r="S2088" s="387"/>
      <c r="T2088" s="387"/>
      <c r="U2088" s="387"/>
      <c r="V2088" s="387"/>
      <c r="W2088" s="387"/>
      <c r="X2088" s="387"/>
      <c r="Y2088" s="387"/>
      <c r="Z2088" s="387"/>
      <c r="AA2088" s="387"/>
      <c r="AB2088" s="387"/>
      <c r="AC2088" s="387"/>
      <c r="AD2088" s="387"/>
    </row>
    <row r="2089" spans="1:30" ht="16.2" thickBot="1" x14ac:dyDescent="0.35">
      <c r="A2089" s="351" t="s">
        <v>4759</v>
      </c>
      <c r="B2089" s="421" t="s">
        <v>6099</v>
      </c>
      <c r="C2089" s="365" t="s">
        <v>6888</v>
      </c>
      <c r="D2089" s="366" t="s">
        <v>6126</v>
      </c>
      <c r="E2089" s="394" t="s">
        <v>4139</v>
      </c>
      <c r="F2089" s="394" t="s">
        <v>7230</v>
      </c>
      <c r="G2089" s="394" t="s">
        <v>7233</v>
      </c>
      <c r="H2089" s="394" t="s">
        <v>7232</v>
      </c>
      <c r="I2089" s="466">
        <v>300</v>
      </c>
      <c r="J2089" s="471">
        <v>0.49</v>
      </c>
      <c r="K2089" s="469">
        <v>1</v>
      </c>
      <c r="L2089" s="384">
        <v>5</v>
      </c>
      <c r="M2089" s="385" t="s">
        <v>4760</v>
      </c>
      <c r="N2089" s="382" t="s">
        <v>9783</v>
      </c>
      <c r="O2089" s="386">
        <v>300</v>
      </c>
      <c r="P2089" s="387"/>
      <c r="Q2089" s="387"/>
      <c r="R2089" s="387"/>
      <c r="S2089" s="387"/>
      <c r="T2089" s="387"/>
      <c r="U2089" s="387"/>
      <c r="V2089" s="387"/>
      <c r="W2089" s="387"/>
      <c r="X2089" s="387"/>
      <c r="Y2089" s="387"/>
      <c r="Z2089" s="387"/>
      <c r="AA2089" s="387"/>
      <c r="AB2089" s="387"/>
      <c r="AC2089" s="387"/>
      <c r="AD2089" s="387"/>
    </row>
    <row r="2090" spans="1:30" ht="16.2" thickBot="1" x14ac:dyDescent="0.35">
      <c r="A2090" s="351" t="s">
        <v>1280</v>
      </c>
      <c r="B2090" s="423" t="s">
        <v>6976</v>
      </c>
      <c r="C2090" s="365" t="s">
        <v>6888</v>
      </c>
      <c r="D2090" s="366" t="s">
        <v>6126</v>
      </c>
      <c r="E2090" s="394" t="s">
        <v>4139</v>
      </c>
      <c r="F2090" s="394" t="s">
        <v>7230</v>
      </c>
      <c r="G2090" s="394" t="s">
        <v>7234</v>
      </c>
      <c r="H2090" s="394" t="s">
        <v>7232</v>
      </c>
      <c r="I2090" s="467">
        <v>1.4</v>
      </c>
      <c r="J2090" s="471">
        <v>1.99</v>
      </c>
      <c r="K2090" s="469">
        <v>2</v>
      </c>
      <c r="L2090" s="384">
        <v>6</v>
      </c>
      <c r="M2090" s="385" t="s">
        <v>9872</v>
      </c>
      <c r="N2090" s="382" t="s">
        <v>9802</v>
      </c>
      <c r="O2090" s="383">
        <v>2.8</v>
      </c>
      <c r="P2090" s="387"/>
      <c r="Q2090" s="387"/>
      <c r="R2090" s="387"/>
      <c r="S2090" s="387"/>
      <c r="T2090" s="387"/>
      <c r="U2090" s="387"/>
      <c r="V2090" s="387"/>
      <c r="W2090" s="387"/>
      <c r="X2090" s="387"/>
      <c r="Y2090" s="387"/>
      <c r="Z2090" s="387"/>
      <c r="AA2090" s="387"/>
      <c r="AB2090" s="387"/>
      <c r="AC2090" s="387"/>
      <c r="AD2090" s="387"/>
    </row>
    <row r="2091" spans="1:30" ht="16.2" thickBot="1" x14ac:dyDescent="0.35">
      <c r="A2091" s="351" t="s">
        <v>3125</v>
      </c>
      <c r="B2091" s="405" t="s">
        <v>6084</v>
      </c>
      <c r="C2091" s="365" t="s">
        <v>6888</v>
      </c>
      <c r="D2091" s="366" t="s">
        <v>6126</v>
      </c>
      <c r="E2091" s="394" t="s">
        <v>4139</v>
      </c>
      <c r="F2091" s="394" t="s">
        <v>7230</v>
      </c>
      <c r="G2091" s="394" t="s">
        <v>7234</v>
      </c>
      <c r="H2091" s="394" t="s">
        <v>7232</v>
      </c>
      <c r="I2091" s="466">
        <v>400</v>
      </c>
      <c r="J2091" s="471">
        <v>0.49</v>
      </c>
      <c r="K2091" s="469">
        <v>1</v>
      </c>
      <c r="L2091" s="384">
        <v>6</v>
      </c>
      <c r="M2091" s="385" t="s">
        <v>3124</v>
      </c>
      <c r="N2091" s="382" t="s">
        <v>9821</v>
      </c>
      <c r="O2091" s="386">
        <v>400</v>
      </c>
      <c r="P2091" s="387"/>
      <c r="Q2091" s="387"/>
      <c r="R2091" s="387"/>
      <c r="S2091" s="387"/>
      <c r="T2091" s="387"/>
      <c r="U2091" s="387"/>
      <c r="V2091" s="387"/>
      <c r="W2091" s="387"/>
      <c r="X2091" s="387"/>
      <c r="Y2091" s="387"/>
      <c r="Z2091" s="387"/>
      <c r="AA2091" s="387"/>
      <c r="AB2091" s="387"/>
      <c r="AC2091" s="387"/>
      <c r="AD2091" s="387"/>
    </row>
    <row r="2092" spans="1:30" ht="16.2" thickBot="1" x14ac:dyDescent="0.35">
      <c r="A2092" s="351" t="s">
        <v>1455</v>
      </c>
      <c r="B2092" s="407" t="s">
        <v>1101</v>
      </c>
      <c r="C2092" s="365" t="s">
        <v>6888</v>
      </c>
      <c r="D2092" s="366" t="s">
        <v>6126</v>
      </c>
      <c r="E2092" s="394" t="s">
        <v>4139</v>
      </c>
      <c r="F2092" s="394" t="s">
        <v>7230</v>
      </c>
      <c r="G2092" s="394" t="s">
        <v>7234</v>
      </c>
      <c r="H2092" s="394" t="s">
        <v>7232</v>
      </c>
      <c r="I2092" s="466">
        <v>300</v>
      </c>
      <c r="J2092" s="471">
        <v>0.49</v>
      </c>
      <c r="K2092" s="469">
        <v>1</v>
      </c>
      <c r="L2092" s="384">
        <v>6</v>
      </c>
      <c r="M2092" s="385" t="s">
        <v>1454</v>
      </c>
      <c r="N2092" s="382" t="s">
        <v>9783</v>
      </c>
      <c r="O2092" s="386">
        <v>300</v>
      </c>
      <c r="P2092" s="387"/>
      <c r="Q2092" s="387"/>
      <c r="R2092" s="387"/>
      <c r="S2092" s="387"/>
      <c r="T2092" s="387"/>
      <c r="U2092" s="387"/>
      <c r="V2092" s="387"/>
      <c r="W2092" s="387"/>
      <c r="X2092" s="387"/>
      <c r="Y2092" s="387"/>
      <c r="Z2092" s="387"/>
      <c r="AA2092" s="387"/>
      <c r="AB2092" s="387"/>
      <c r="AC2092" s="387"/>
      <c r="AD2092" s="387"/>
    </row>
    <row r="2093" spans="1:30" ht="16.2" thickBot="1" x14ac:dyDescent="0.35">
      <c r="A2093" s="351" t="s">
        <v>1281</v>
      </c>
      <c r="B2093" s="428" t="s">
        <v>6891</v>
      </c>
      <c r="C2093" s="365" t="s">
        <v>6888</v>
      </c>
      <c r="D2093" s="366" t="s">
        <v>6126</v>
      </c>
      <c r="E2093" s="394" t="s">
        <v>4139</v>
      </c>
      <c r="F2093" s="394" t="s">
        <v>7230</v>
      </c>
      <c r="G2093" s="394" t="s">
        <v>7233</v>
      </c>
      <c r="H2093" s="394" t="s">
        <v>7232</v>
      </c>
      <c r="I2093" s="466">
        <v>300</v>
      </c>
      <c r="J2093" s="471">
        <v>0.49</v>
      </c>
      <c r="K2093" s="469">
        <v>3</v>
      </c>
      <c r="L2093" s="384">
        <v>6</v>
      </c>
      <c r="M2093" s="385" t="s">
        <v>1282</v>
      </c>
      <c r="N2093" s="382" t="s">
        <v>9784</v>
      </c>
      <c r="O2093" s="386">
        <v>900</v>
      </c>
      <c r="P2093" s="387"/>
      <c r="Q2093" s="387"/>
      <c r="R2093" s="387"/>
      <c r="S2093" s="387"/>
      <c r="T2093" s="387"/>
      <c r="U2093" s="387"/>
      <c r="V2093" s="387"/>
      <c r="W2093" s="387"/>
      <c r="X2093" s="387"/>
      <c r="Y2093" s="387"/>
      <c r="Z2093" s="387"/>
      <c r="AA2093" s="387"/>
      <c r="AB2093" s="387"/>
      <c r="AC2093" s="387"/>
      <c r="AD2093" s="387"/>
    </row>
    <row r="2094" spans="1:30" ht="16.2" thickBot="1" x14ac:dyDescent="0.35">
      <c r="A2094" s="351" t="s">
        <v>1278</v>
      </c>
      <c r="B2094" s="365" t="s">
        <v>6072</v>
      </c>
      <c r="C2094" s="365" t="s">
        <v>6888</v>
      </c>
      <c r="D2094" s="345" t="s">
        <v>6128</v>
      </c>
      <c r="E2094" s="394" t="s">
        <v>4139</v>
      </c>
      <c r="F2094" s="394" t="s">
        <v>7230</v>
      </c>
      <c r="G2094" s="394" t="s">
        <v>7233</v>
      </c>
      <c r="H2094" s="394" t="s">
        <v>7232</v>
      </c>
      <c r="I2094" s="466">
        <v>700</v>
      </c>
      <c r="J2094" s="471">
        <v>0.99</v>
      </c>
      <c r="K2094" s="469">
        <v>3</v>
      </c>
      <c r="L2094" s="384">
        <v>6</v>
      </c>
      <c r="M2094" s="385" t="s">
        <v>1277</v>
      </c>
      <c r="N2094" s="382" t="s">
        <v>9786</v>
      </c>
      <c r="O2094" s="383">
        <v>2.1</v>
      </c>
      <c r="P2094" s="387"/>
      <c r="Q2094" s="387"/>
      <c r="R2094" s="387"/>
      <c r="S2094" s="387"/>
      <c r="T2094" s="387"/>
      <c r="U2094" s="387"/>
      <c r="V2094" s="387"/>
      <c r="W2094" s="387"/>
      <c r="X2094" s="387"/>
      <c r="Y2094" s="387"/>
      <c r="Z2094" s="387"/>
      <c r="AA2094" s="387"/>
      <c r="AB2094" s="387"/>
      <c r="AC2094" s="387"/>
      <c r="AD2094" s="387"/>
    </row>
    <row r="2095" spans="1:30" ht="16.2" thickBot="1" x14ac:dyDescent="0.35">
      <c r="A2095" s="351" t="s">
        <v>1280</v>
      </c>
      <c r="B2095" s="365" t="s">
        <v>6072</v>
      </c>
      <c r="C2095" s="365" t="s">
        <v>6888</v>
      </c>
      <c r="D2095" s="366" t="s">
        <v>6126</v>
      </c>
      <c r="E2095" s="394" t="s">
        <v>4139</v>
      </c>
      <c r="F2095" s="394" t="s">
        <v>7230</v>
      </c>
      <c r="G2095" s="394" t="s">
        <v>7233</v>
      </c>
      <c r="H2095" s="394" t="s">
        <v>7232</v>
      </c>
      <c r="I2095" s="467">
        <v>1.7</v>
      </c>
      <c r="J2095" s="471">
        <v>1.99</v>
      </c>
      <c r="K2095" s="469">
        <v>2</v>
      </c>
      <c r="L2095" s="384">
        <v>6</v>
      </c>
      <c r="M2095" s="385" t="s">
        <v>7136</v>
      </c>
      <c r="N2095" s="382" t="s">
        <v>9873</v>
      </c>
      <c r="O2095" s="383">
        <v>3.4</v>
      </c>
      <c r="P2095" s="387"/>
      <c r="Q2095" s="387"/>
      <c r="R2095" s="387"/>
      <c r="S2095" s="387"/>
      <c r="T2095" s="387"/>
      <c r="U2095" s="387"/>
      <c r="V2095" s="387"/>
      <c r="W2095" s="387"/>
      <c r="X2095" s="387"/>
      <c r="Y2095" s="387"/>
      <c r="Z2095" s="387"/>
      <c r="AA2095" s="387"/>
      <c r="AB2095" s="387"/>
      <c r="AC2095" s="387"/>
      <c r="AD2095" s="387"/>
    </row>
    <row r="2096" spans="1:30" ht="16.2" thickBot="1" x14ac:dyDescent="0.35">
      <c r="A2096" s="351" t="s">
        <v>3405</v>
      </c>
      <c r="B2096" s="428" t="s">
        <v>6891</v>
      </c>
      <c r="C2096" s="365" t="s">
        <v>6888</v>
      </c>
      <c r="D2096" s="345" t="s">
        <v>6128</v>
      </c>
      <c r="E2096" s="394" t="s">
        <v>4139</v>
      </c>
      <c r="F2096" s="394" t="s">
        <v>7230</v>
      </c>
      <c r="G2096" s="394" t="s">
        <v>7234</v>
      </c>
      <c r="H2096" s="394" t="s">
        <v>7232</v>
      </c>
      <c r="I2096" s="466">
        <v>700</v>
      </c>
      <c r="J2096" s="471">
        <v>0.99</v>
      </c>
      <c r="K2096" s="469">
        <v>2</v>
      </c>
      <c r="L2096" s="384" t="s">
        <v>1775</v>
      </c>
      <c r="M2096" s="385" t="s">
        <v>3406</v>
      </c>
      <c r="N2096" s="382" t="s">
        <v>9801</v>
      </c>
      <c r="O2096" s="383">
        <v>1.4</v>
      </c>
      <c r="P2096" s="387"/>
      <c r="Q2096" s="387"/>
      <c r="R2096" s="387"/>
      <c r="S2096" s="387"/>
      <c r="T2096" s="387"/>
      <c r="U2096" s="387"/>
      <c r="V2096" s="387"/>
      <c r="W2096" s="387"/>
      <c r="X2096" s="387"/>
      <c r="Y2096" s="387"/>
      <c r="Z2096" s="387"/>
      <c r="AA2096" s="387"/>
      <c r="AB2096" s="387"/>
      <c r="AC2096" s="387"/>
      <c r="AD2096" s="387"/>
    </row>
    <row r="2097" spans="1:30" ht="16.2" thickBot="1" x14ac:dyDescent="0.35">
      <c r="A2097" s="351" t="s">
        <v>4372</v>
      </c>
      <c r="B2097" s="403" t="s">
        <v>6877</v>
      </c>
      <c r="C2097" s="365" t="s">
        <v>6884</v>
      </c>
      <c r="D2097" s="366" t="s">
        <v>6126</v>
      </c>
      <c r="E2097" s="394" t="s">
        <v>4139</v>
      </c>
      <c r="F2097" s="394" t="s">
        <v>7235</v>
      </c>
      <c r="G2097" s="394" t="s">
        <v>7233</v>
      </c>
      <c r="H2097" s="394" t="s">
        <v>7232</v>
      </c>
      <c r="I2097" s="466">
        <v>500</v>
      </c>
      <c r="J2097" s="471">
        <v>0.75</v>
      </c>
      <c r="K2097" s="469">
        <v>1</v>
      </c>
      <c r="L2097" s="384">
        <v>3</v>
      </c>
      <c r="M2097" s="385" t="s">
        <v>4371</v>
      </c>
      <c r="N2097" s="382" t="s">
        <v>9800</v>
      </c>
      <c r="O2097" s="386">
        <v>500</v>
      </c>
      <c r="P2097" s="387"/>
      <c r="Q2097" s="387"/>
      <c r="R2097" s="387"/>
      <c r="S2097" s="387"/>
      <c r="T2097" s="387"/>
      <c r="U2097" s="387"/>
      <c r="V2097" s="387"/>
      <c r="W2097" s="387"/>
      <c r="X2097" s="387"/>
      <c r="Y2097" s="387"/>
      <c r="Z2097" s="387"/>
      <c r="AA2097" s="387"/>
      <c r="AB2097" s="387"/>
      <c r="AC2097" s="387"/>
      <c r="AD2097" s="387"/>
    </row>
    <row r="2098" spans="1:30" ht="16.2" thickBot="1" x14ac:dyDescent="0.35">
      <c r="A2098" s="351" t="s">
        <v>4370</v>
      </c>
      <c r="B2098" s="403" t="s">
        <v>6877</v>
      </c>
      <c r="C2098" s="365" t="s">
        <v>6884</v>
      </c>
      <c r="D2098" s="366" t="s">
        <v>6126</v>
      </c>
      <c r="E2098" s="394" t="s">
        <v>4139</v>
      </c>
      <c r="F2098" s="394" t="s">
        <v>7230</v>
      </c>
      <c r="G2098" s="394" t="s">
        <v>7233</v>
      </c>
      <c r="H2098" s="394" t="s">
        <v>7232</v>
      </c>
      <c r="I2098" s="466">
        <v>300</v>
      </c>
      <c r="J2098" s="471">
        <v>0.49</v>
      </c>
      <c r="K2098" s="469">
        <v>1</v>
      </c>
      <c r="L2098" s="384">
        <v>3</v>
      </c>
      <c r="M2098" s="385" t="s">
        <v>4369</v>
      </c>
      <c r="N2098" s="382" t="s">
        <v>9783</v>
      </c>
      <c r="O2098" s="386">
        <v>300</v>
      </c>
      <c r="P2098" s="387"/>
      <c r="Q2098" s="387"/>
      <c r="R2098" s="387"/>
      <c r="S2098" s="387"/>
      <c r="T2098" s="387"/>
      <c r="U2098" s="387"/>
      <c r="V2098" s="387"/>
      <c r="W2098" s="387"/>
      <c r="X2098" s="387"/>
      <c r="Y2098" s="387"/>
      <c r="Z2098" s="387"/>
      <c r="AA2098" s="387"/>
      <c r="AB2098" s="387"/>
      <c r="AC2098" s="387"/>
      <c r="AD2098" s="387"/>
    </row>
    <row r="2099" spans="1:30" ht="16.2" thickBot="1" x14ac:dyDescent="0.35">
      <c r="A2099" s="351" t="s">
        <v>4370</v>
      </c>
      <c r="B2099" s="403" t="s">
        <v>6877</v>
      </c>
      <c r="C2099" s="365" t="s">
        <v>6884</v>
      </c>
      <c r="D2099" s="366" t="s">
        <v>6126</v>
      </c>
      <c r="E2099" s="394" t="s">
        <v>4139</v>
      </c>
      <c r="F2099" s="394" t="s">
        <v>7230</v>
      </c>
      <c r="G2099" s="394" t="s">
        <v>7234</v>
      </c>
      <c r="H2099" s="394" t="s">
        <v>7232</v>
      </c>
      <c r="I2099" s="466">
        <v>300</v>
      </c>
      <c r="J2099" s="471">
        <v>0.49</v>
      </c>
      <c r="K2099" s="469">
        <v>2</v>
      </c>
      <c r="L2099" s="384">
        <v>3</v>
      </c>
      <c r="M2099" s="385" t="s">
        <v>4369</v>
      </c>
      <c r="N2099" s="382" t="s">
        <v>9790</v>
      </c>
      <c r="O2099" s="386">
        <v>600</v>
      </c>
      <c r="P2099" s="387"/>
      <c r="Q2099" s="387"/>
      <c r="R2099" s="387"/>
      <c r="S2099" s="387"/>
      <c r="T2099" s="387"/>
      <c r="U2099" s="387"/>
      <c r="V2099" s="387"/>
      <c r="W2099" s="387"/>
      <c r="X2099" s="387"/>
      <c r="Y2099" s="387"/>
      <c r="Z2099" s="387"/>
      <c r="AA2099" s="387"/>
      <c r="AB2099" s="387"/>
      <c r="AC2099" s="387"/>
      <c r="AD2099" s="387"/>
    </row>
    <row r="2100" spans="1:30" ht="16.2" thickBot="1" x14ac:dyDescent="0.35">
      <c r="A2100" s="351" t="s">
        <v>3757</v>
      </c>
      <c r="B2100" s="403" t="s">
        <v>6877</v>
      </c>
      <c r="C2100" s="365" t="s">
        <v>6884</v>
      </c>
      <c r="D2100" s="366" t="s">
        <v>6126</v>
      </c>
      <c r="E2100" s="394" t="s">
        <v>4139</v>
      </c>
      <c r="F2100" s="394" t="s">
        <v>7230</v>
      </c>
      <c r="G2100" s="394" t="s">
        <v>7233</v>
      </c>
      <c r="H2100" s="394" t="s">
        <v>7232</v>
      </c>
      <c r="I2100" s="466">
        <v>300</v>
      </c>
      <c r="J2100" s="471">
        <v>0.49</v>
      </c>
      <c r="K2100" s="469">
        <v>1</v>
      </c>
      <c r="L2100" s="384">
        <v>3</v>
      </c>
      <c r="M2100" s="385" t="s">
        <v>5524</v>
      </c>
      <c r="N2100" s="382" t="s">
        <v>9783</v>
      </c>
      <c r="O2100" s="386">
        <v>300</v>
      </c>
      <c r="P2100" s="387"/>
      <c r="Q2100" s="387"/>
      <c r="R2100" s="387"/>
      <c r="S2100" s="387"/>
      <c r="T2100" s="387"/>
      <c r="U2100" s="387"/>
      <c r="V2100" s="387"/>
      <c r="W2100" s="387"/>
      <c r="X2100" s="387"/>
      <c r="Y2100" s="387"/>
      <c r="Z2100" s="387"/>
      <c r="AA2100" s="387"/>
      <c r="AB2100" s="387"/>
      <c r="AC2100" s="387"/>
      <c r="AD2100" s="387"/>
    </row>
    <row r="2101" spans="1:30" ht="16.2" thickBot="1" x14ac:dyDescent="0.35">
      <c r="A2101" s="351" t="s">
        <v>3757</v>
      </c>
      <c r="B2101" s="403" t="s">
        <v>6877</v>
      </c>
      <c r="C2101" s="365" t="s">
        <v>6884</v>
      </c>
      <c r="D2101" s="366" t="s">
        <v>6126</v>
      </c>
      <c r="E2101" s="394" t="s">
        <v>4139</v>
      </c>
      <c r="F2101" s="394" t="s">
        <v>7230</v>
      </c>
      <c r="G2101" s="394" t="s">
        <v>7234</v>
      </c>
      <c r="H2101" s="394" t="s">
        <v>7232</v>
      </c>
      <c r="I2101" s="466">
        <v>300</v>
      </c>
      <c r="J2101" s="471">
        <v>0.49</v>
      </c>
      <c r="K2101" s="469">
        <v>1</v>
      </c>
      <c r="L2101" s="384">
        <v>3</v>
      </c>
      <c r="M2101" s="385" t="s">
        <v>5524</v>
      </c>
      <c r="N2101" s="382" t="s">
        <v>9783</v>
      </c>
      <c r="O2101" s="386">
        <v>300</v>
      </c>
      <c r="P2101" s="387"/>
      <c r="Q2101" s="387"/>
      <c r="R2101" s="387"/>
      <c r="S2101" s="387"/>
      <c r="T2101" s="387"/>
      <c r="U2101" s="387"/>
      <c r="V2101" s="387"/>
      <c r="W2101" s="387"/>
      <c r="X2101" s="387"/>
      <c r="Y2101" s="387"/>
      <c r="Z2101" s="387"/>
      <c r="AA2101" s="387"/>
      <c r="AB2101" s="387"/>
      <c r="AC2101" s="387"/>
      <c r="AD2101" s="387"/>
    </row>
    <row r="2102" spans="1:30" ht="16.2" thickBot="1" x14ac:dyDescent="0.35">
      <c r="A2102" s="351" t="s">
        <v>3757</v>
      </c>
      <c r="B2102" s="403" t="s">
        <v>6877</v>
      </c>
      <c r="C2102" s="365" t="s">
        <v>6884</v>
      </c>
      <c r="D2102" s="366" t="s">
        <v>6126</v>
      </c>
      <c r="E2102" s="394" t="s">
        <v>4139</v>
      </c>
      <c r="F2102" s="394" t="s">
        <v>7235</v>
      </c>
      <c r="G2102" s="394" t="s">
        <v>7234</v>
      </c>
      <c r="H2102" s="394" t="s">
        <v>7232</v>
      </c>
      <c r="I2102" s="466">
        <v>300</v>
      </c>
      <c r="J2102" s="471">
        <v>0.49</v>
      </c>
      <c r="K2102" s="469">
        <v>1</v>
      </c>
      <c r="L2102" s="384">
        <v>3</v>
      </c>
      <c r="M2102" s="385" t="s">
        <v>5779</v>
      </c>
      <c r="N2102" s="382" t="s">
        <v>9783</v>
      </c>
      <c r="O2102" s="386">
        <v>300</v>
      </c>
      <c r="P2102" s="387"/>
      <c r="Q2102" s="387"/>
      <c r="R2102" s="387"/>
      <c r="S2102" s="387"/>
      <c r="T2102" s="387"/>
      <c r="U2102" s="387"/>
      <c r="V2102" s="387"/>
      <c r="W2102" s="387"/>
      <c r="X2102" s="387"/>
      <c r="Y2102" s="387"/>
      <c r="Z2102" s="387"/>
      <c r="AA2102" s="387"/>
      <c r="AB2102" s="387"/>
      <c r="AC2102" s="387"/>
      <c r="AD2102" s="387"/>
    </row>
    <row r="2103" spans="1:30" ht="16.2" thickBot="1" x14ac:dyDescent="0.35">
      <c r="A2103" s="351" t="s">
        <v>4762</v>
      </c>
      <c r="B2103" s="415" t="s">
        <v>6886</v>
      </c>
      <c r="C2103" s="365" t="s">
        <v>6884</v>
      </c>
      <c r="D2103" s="366" t="s">
        <v>6126</v>
      </c>
      <c r="E2103" s="394" t="s">
        <v>4139</v>
      </c>
      <c r="F2103" s="394" t="s">
        <v>7230</v>
      </c>
      <c r="G2103" s="394" t="s">
        <v>7233</v>
      </c>
      <c r="H2103" s="394" t="s">
        <v>7232</v>
      </c>
      <c r="I2103" s="466">
        <v>300</v>
      </c>
      <c r="J2103" s="471">
        <v>0.49</v>
      </c>
      <c r="K2103" s="469">
        <v>1</v>
      </c>
      <c r="L2103" s="384">
        <v>3</v>
      </c>
      <c r="M2103" s="385" t="s">
        <v>4761</v>
      </c>
      <c r="N2103" s="382" t="s">
        <v>9783</v>
      </c>
      <c r="O2103" s="386">
        <v>300</v>
      </c>
      <c r="P2103" s="387"/>
      <c r="Q2103" s="387"/>
      <c r="R2103" s="387"/>
      <c r="S2103" s="387"/>
      <c r="T2103" s="387"/>
      <c r="U2103" s="387"/>
      <c r="V2103" s="387"/>
      <c r="W2103" s="387"/>
      <c r="X2103" s="387"/>
      <c r="Y2103" s="387"/>
      <c r="Z2103" s="387"/>
      <c r="AA2103" s="387"/>
      <c r="AB2103" s="387"/>
      <c r="AC2103" s="387"/>
      <c r="AD2103" s="387"/>
    </row>
    <row r="2104" spans="1:30" ht="16.2" thickBot="1" x14ac:dyDescent="0.35">
      <c r="A2104" s="351" t="s">
        <v>5781</v>
      </c>
      <c r="B2104" s="404" t="s">
        <v>6073</v>
      </c>
      <c r="C2104" s="365" t="s">
        <v>6884</v>
      </c>
      <c r="D2104" s="345" t="s">
        <v>6128</v>
      </c>
      <c r="E2104" s="394" t="s">
        <v>4139</v>
      </c>
      <c r="F2104" s="394" t="s">
        <v>7235</v>
      </c>
      <c r="G2104" s="394" t="s">
        <v>7233</v>
      </c>
      <c r="H2104" s="394" t="s">
        <v>7232</v>
      </c>
      <c r="I2104" s="466">
        <v>700</v>
      </c>
      <c r="J2104" s="471">
        <v>0.99</v>
      </c>
      <c r="K2104" s="469">
        <v>1</v>
      </c>
      <c r="L2104" s="384">
        <v>3</v>
      </c>
      <c r="M2104" s="385" t="s">
        <v>5780</v>
      </c>
      <c r="N2104" s="382" t="s">
        <v>9798</v>
      </c>
      <c r="O2104" s="386">
        <v>700</v>
      </c>
      <c r="P2104" s="387"/>
      <c r="Q2104" s="387"/>
      <c r="R2104" s="387"/>
      <c r="S2104" s="387"/>
      <c r="T2104" s="387"/>
      <c r="U2104" s="387"/>
      <c r="V2104" s="387"/>
      <c r="W2104" s="387"/>
      <c r="X2104" s="387"/>
      <c r="Y2104" s="387"/>
      <c r="Z2104" s="387"/>
      <c r="AA2104" s="387"/>
      <c r="AB2104" s="387"/>
      <c r="AC2104" s="387"/>
      <c r="AD2104" s="387"/>
    </row>
    <row r="2105" spans="1:30" ht="16.2" thickBot="1" x14ac:dyDescent="0.35">
      <c r="A2105" s="351" t="s">
        <v>7163</v>
      </c>
      <c r="B2105" s="413" t="s">
        <v>7171</v>
      </c>
      <c r="C2105" s="365" t="s">
        <v>6884</v>
      </c>
      <c r="D2105" s="345" t="s">
        <v>6128</v>
      </c>
      <c r="E2105" s="394" t="s">
        <v>4139</v>
      </c>
      <c r="F2105" s="394" t="s">
        <v>7230</v>
      </c>
      <c r="G2105" s="394" t="s">
        <v>7234</v>
      </c>
      <c r="H2105" s="394" t="s">
        <v>7232</v>
      </c>
      <c r="I2105" s="466">
        <v>700</v>
      </c>
      <c r="J2105" s="471">
        <v>0.99</v>
      </c>
      <c r="K2105" s="469">
        <v>1</v>
      </c>
      <c r="L2105" s="384">
        <v>3</v>
      </c>
      <c r="M2105" s="385" t="s">
        <v>7208</v>
      </c>
      <c r="N2105" s="382" t="s">
        <v>9798</v>
      </c>
      <c r="O2105" s="386">
        <v>700</v>
      </c>
      <c r="P2105" s="387"/>
      <c r="Q2105" s="387"/>
      <c r="R2105" s="387"/>
      <c r="S2105" s="387"/>
      <c r="T2105" s="387"/>
      <c r="U2105" s="387"/>
      <c r="V2105" s="387"/>
      <c r="W2105" s="387"/>
      <c r="X2105" s="387"/>
      <c r="Y2105" s="387"/>
      <c r="Z2105" s="387"/>
      <c r="AA2105" s="387"/>
      <c r="AB2105" s="387"/>
      <c r="AC2105" s="387"/>
      <c r="AD2105" s="387"/>
    </row>
    <row r="2106" spans="1:30" ht="16.2" thickBot="1" x14ac:dyDescent="0.35">
      <c r="A2106" s="351" t="s">
        <v>4376</v>
      </c>
      <c r="B2106" s="403" t="s">
        <v>6877</v>
      </c>
      <c r="C2106" s="365" t="s">
        <v>6884</v>
      </c>
      <c r="D2106" s="345" t="s">
        <v>6128</v>
      </c>
      <c r="E2106" s="394" t="s">
        <v>4139</v>
      </c>
      <c r="F2106" s="394" t="s">
        <v>7230</v>
      </c>
      <c r="G2106" s="394" t="s">
        <v>7233</v>
      </c>
      <c r="H2106" s="394" t="s">
        <v>7232</v>
      </c>
      <c r="I2106" s="466">
        <v>700</v>
      </c>
      <c r="J2106" s="471">
        <v>0.99</v>
      </c>
      <c r="K2106" s="469">
        <v>1</v>
      </c>
      <c r="L2106" s="384">
        <v>4</v>
      </c>
      <c r="M2106" s="385" t="s">
        <v>4375</v>
      </c>
      <c r="N2106" s="382" t="s">
        <v>9798</v>
      </c>
      <c r="O2106" s="386">
        <v>700</v>
      </c>
      <c r="P2106" s="387"/>
      <c r="Q2106" s="387"/>
      <c r="R2106" s="387"/>
      <c r="S2106" s="387"/>
      <c r="T2106" s="387"/>
      <c r="U2106" s="387"/>
      <c r="V2106" s="387"/>
      <c r="W2106" s="387"/>
      <c r="X2106" s="387"/>
      <c r="Y2106" s="387"/>
      <c r="Z2106" s="387"/>
      <c r="AA2106" s="387"/>
      <c r="AB2106" s="387"/>
      <c r="AC2106" s="387"/>
      <c r="AD2106" s="387"/>
    </row>
    <row r="2107" spans="1:30" ht="16.2" thickBot="1" x14ac:dyDescent="0.35">
      <c r="A2107" s="351" t="s">
        <v>4376</v>
      </c>
      <c r="B2107" s="403" t="s">
        <v>6877</v>
      </c>
      <c r="C2107" s="365" t="s">
        <v>6884</v>
      </c>
      <c r="D2107" s="345" t="s">
        <v>6128</v>
      </c>
      <c r="E2107" s="394" t="s">
        <v>4139</v>
      </c>
      <c r="F2107" s="394" t="s">
        <v>7230</v>
      </c>
      <c r="G2107" s="394" t="s">
        <v>7234</v>
      </c>
      <c r="H2107" s="394" t="s">
        <v>7232</v>
      </c>
      <c r="I2107" s="466">
        <v>700</v>
      </c>
      <c r="J2107" s="471">
        <v>0.99</v>
      </c>
      <c r="K2107" s="469">
        <v>1</v>
      </c>
      <c r="L2107" s="384">
        <v>4</v>
      </c>
      <c r="M2107" s="385" t="s">
        <v>4375</v>
      </c>
      <c r="N2107" s="382" t="s">
        <v>9798</v>
      </c>
      <c r="O2107" s="386">
        <v>700</v>
      </c>
      <c r="P2107" s="387"/>
      <c r="Q2107" s="387"/>
      <c r="R2107" s="387"/>
      <c r="S2107" s="387"/>
      <c r="T2107" s="387"/>
      <c r="U2107" s="387"/>
      <c r="V2107" s="387"/>
      <c r="W2107" s="387"/>
      <c r="X2107" s="387"/>
      <c r="Y2107" s="387"/>
      <c r="Z2107" s="387"/>
      <c r="AA2107" s="387"/>
      <c r="AB2107" s="387"/>
      <c r="AC2107" s="387"/>
      <c r="AD2107" s="387"/>
    </row>
    <row r="2108" spans="1:30" ht="16.2" thickBot="1" x14ac:dyDescent="0.35">
      <c r="A2108" s="351" t="s">
        <v>4376</v>
      </c>
      <c r="B2108" s="403" t="s">
        <v>6877</v>
      </c>
      <c r="C2108" s="365" t="s">
        <v>6884</v>
      </c>
      <c r="D2108" s="345" t="s">
        <v>6128</v>
      </c>
      <c r="E2108" s="394" t="s">
        <v>4139</v>
      </c>
      <c r="F2108" s="394" t="s">
        <v>7235</v>
      </c>
      <c r="G2108" s="394" t="s">
        <v>7234</v>
      </c>
      <c r="H2108" s="394" t="s">
        <v>7232</v>
      </c>
      <c r="I2108" s="466">
        <v>700</v>
      </c>
      <c r="J2108" s="471">
        <v>0.99</v>
      </c>
      <c r="K2108" s="469">
        <v>1</v>
      </c>
      <c r="L2108" s="384">
        <v>4</v>
      </c>
      <c r="M2108" s="385" t="s">
        <v>5525</v>
      </c>
      <c r="N2108" s="382" t="s">
        <v>9798</v>
      </c>
      <c r="O2108" s="386">
        <v>700</v>
      </c>
      <c r="P2108" s="387"/>
      <c r="Q2108" s="387"/>
      <c r="R2108" s="387"/>
      <c r="S2108" s="387"/>
      <c r="T2108" s="387"/>
      <c r="U2108" s="387"/>
      <c r="V2108" s="387"/>
      <c r="W2108" s="387"/>
      <c r="X2108" s="387"/>
      <c r="Y2108" s="387"/>
      <c r="Z2108" s="387"/>
      <c r="AA2108" s="387"/>
      <c r="AB2108" s="387"/>
      <c r="AC2108" s="387"/>
      <c r="AD2108" s="387"/>
    </row>
    <row r="2109" spans="1:30" ht="16.2" thickBot="1" x14ac:dyDescent="0.35">
      <c r="A2109" s="351" t="s">
        <v>4374</v>
      </c>
      <c r="B2109" s="403" t="s">
        <v>6880</v>
      </c>
      <c r="C2109" s="365" t="s">
        <v>6884</v>
      </c>
      <c r="D2109" s="345" t="s">
        <v>6128</v>
      </c>
      <c r="E2109" s="394" t="s">
        <v>4139</v>
      </c>
      <c r="F2109" s="394" t="s">
        <v>7230</v>
      </c>
      <c r="G2109" s="394" t="s">
        <v>7233</v>
      </c>
      <c r="H2109" s="394" t="s">
        <v>7232</v>
      </c>
      <c r="I2109" s="466">
        <v>700</v>
      </c>
      <c r="J2109" s="471">
        <v>0.99</v>
      </c>
      <c r="K2109" s="469">
        <v>1</v>
      </c>
      <c r="L2109" s="384">
        <v>4</v>
      </c>
      <c r="M2109" s="385" t="s">
        <v>4373</v>
      </c>
      <c r="N2109" s="382" t="s">
        <v>9798</v>
      </c>
      <c r="O2109" s="386">
        <v>700</v>
      </c>
      <c r="P2109" s="387"/>
      <c r="Q2109" s="387"/>
      <c r="R2109" s="387"/>
      <c r="S2109" s="387"/>
      <c r="T2109" s="387"/>
      <c r="U2109" s="387"/>
      <c r="V2109" s="387"/>
      <c r="W2109" s="387"/>
      <c r="X2109" s="387"/>
      <c r="Y2109" s="387"/>
      <c r="Z2109" s="387"/>
      <c r="AA2109" s="387"/>
      <c r="AB2109" s="387"/>
      <c r="AC2109" s="387"/>
      <c r="AD2109" s="387"/>
    </row>
    <row r="2110" spans="1:30" ht="16.2" thickBot="1" x14ac:dyDescent="0.35">
      <c r="A2110" s="351" t="s">
        <v>6928</v>
      </c>
      <c r="B2110" s="396" t="s">
        <v>6110</v>
      </c>
      <c r="C2110" s="365" t="s">
        <v>6884</v>
      </c>
      <c r="D2110" s="366" t="s">
        <v>6126</v>
      </c>
      <c r="E2110" s="394" t="s">
        <v>4139</v>
      </c>
      <c r="F2110" s="394" t="s">
        <v>7230</v>
      </c>
      <c r="G2110" s="394" t="s">
        <v>7234</v>
      </c>
      <c r="H2110" s="394" t="s">
        <v>7232</v>
      </c>
      <c r="I2110" s="466">
        <v>300</v>
      </c>
      <c r="J2110" s="471">
        <v>0.49</v>
      </c>
      <c r="K2110" s="469">
        <v>1</v>
      </c>
      <c r="L2110" s="384">
        <v>4</v>
      </c>
      <c r="M2110" s="385" t="s">
        <v>7037</v>
      </c>
      <c r="N2110" s="382" t="s">
        <v>9783</v>
      </c>
      <c r="O2110" s="386">
        <v>300</v>
      </c>
      <c r="P2110" s="387"/>
      <c r="Q2110" s="387"/>
      <c r="R2110" s="387"/>
      <c r="S2110" s="387"/>
      <c r="T2110" s="387"/>
      <c r="U2110" s="387"/>
      <c r="V2110" s="387"/>
      <c r="W2110" s="387"/>
      <c r="X2110" s="387"/>
      <c r="Y2110" s="387"/>
      <c r="Z2110" s="387"/>
      <c r="AA2110" s="387"/>
      <c r="AB2110" s="387"/>
      <c r="AC2110" s="387"/>
      <c r="AD2110" s="387"/>
    </row>
    <row r="2111" spans="1:30" ht="16.2" thickBot="1" x14ac:dyDescent="0.35">
      <c r="A2111" s="351" t="s">
        <v>4378</v>
      </c>
      <c r="B2111" s="400" t="s">
        <v>6093</v>
      </c>
      <c r="C2111" s="365" t="s">
        <v>6884</v>
      </c>
      <c r="D2111" s="366" t="s">
        <v>6126</v>
      </c>
      <c r="E2111" s="394" t="s">
        <v>4139</v>
      </c>
      <c r="F2111" s="394" t="s">
        <v>7230</v>
      </c>
      <c r="G2111" s="394" t="s">
        <v>7233</v>
      </c>
      <c r="H2111" s="394" t="s">
        <v>7232</v>
      </c>
      <c r="I2111" s="466">
        <v>300</v>
      </c>
      <c r="J2111" s="471">
        <v>0.49</v>
      </c>
      <c r="K2111" s="469">
        <v>1</v>
      </c>
      <c r="L2111" s="384">
        <v>6</v>
      </c>
      <c r="M2111" s="385" t="s">
        <v>4377</v>
      </c>
      <c r="N2111" s="382" t="s">
        <v>9783</v>
      </c>
      <c r="O2111" s="386">
        <v>300</v>
      </c>
      <c r="P2111" s="387"/>
      <c r="Q2111" s="387"/>
      <c r="R2111" s="387"/>
      <c r="S2111" s="387"/>
      <c r="T2111" s="387"/>
      <c r="U2111" s="387"/>
      <c r="V2111" s="387"/>
      <c r="W2111" s="387"/>
      <c r="X2111" s="387"/>
      <c r="Y2111" s="387"/>
      <c r="Z2111" s="387"/>
      <c r="AA2111" s="387"/>
      <c r="AB2111" s="387"/>
      <c r="AC2111" s="387"/>
      <c r="AD2111" s="387"/>
    </row>
    <row r="2112" spans="1:30" ht="16.2" thickBot="1" x14ac:dyDescent="0.35">
      <c r="A2112" s="351" t="s">
        <v>3748</v>
      </c>
      <c r="B2112" s="403" t="s">
        <v>6877</v>
      </c>
      <c r="C2112" s="365" t="s">
        <v>6884</v>
      </c>
      <c r="D2112" s="366" t="s">
        <v>6126</v>
      </c>
      <c r="E2112" s="394" t="s">
        <v>4139</v>
      </c>
      <c r="F2112" s="394" t="s">
        <v>7230</v>
      </c>
      <c r="G2112" s="394" t="s">
        <v>7233</v>
      </c>
      <c r="H2112" s="394" t="s">
        <v>7232</v>
      </c>
      <c r="I2112" s="466">
        <v>300</v>
      </c>
      <c r="J2112" s="471">
        <v>0.49</v>
      </c>
      <c r="K2112" s="469">
        <v>1</v>
      </c>
      <c r="L2112" s="384">
        <v>7</v>
      </c>
      <c r="M2112" s="385" t="s">
        <v>4379</v>
      </c>
      <c r="N2112" s="382" t="s">
        <v>9783</v>
      </c>
      <c r="O2112" s="386">
        <v>300</v>
      </c>
      <c r="P2112" s="387"/>
      <c r="Q2112" s="387"/>
      <c r="R2112" s="387"/>
      <c r="S2112" s="387"/>
      <c r="T2112" s="387"/>
      <c r="U2112" s="387"/>
      <c r="V2112" s="387"/>
      <c r="W2112" s="387"/>
      <c r="X2112" s="387"/>
      <c r="Y2112" s="387"/>
      <c r="Z2112" s="387"/>
      <c r="AA2112" s="387"/>
      <c r="AB2112" s="387"/>
      <c r="AC2112" s="387"/>
      <c r="AD2112" s="387"/>
    </row>
    <row r="2113" spans="1:30" ht="16.2" thickBot="1" x14ac:dyDescent="0.35">
      <c r="A2113" s="351" t="s">
        <v>3748</v>
      </c>
      <c r="B2113" s="403" t="s">
        <v>6877</v>
      </c>
      <c r="C2113" s="365" t="s">
        <v>6884</v>
      </c>
      <c r="D2113" s="366" t="s">
        <v>6126</v>
      </c>
      <c r="E2113" s="394" t="s">
        <v>4139</v>
      </c>
      <c r="F2113" s="394" t="s">
        <v>7230</v>
      </c>
      <c r="G2113" s="394" t="s">
        <v>7234</v>
      </c>
      <c r="H2113" s="394" t="s">
        <v>7232</v>
      </c>
      <c r="I2113" s="466">
        <v>300</v>
      </c>
      <c r="J2113" s="471">
        <v>0.49</v>
      </c>
      <c r="K2113" s="469">
        <v>4</v>
      </c>
      <c r="L2113" s="384">
        <v>7</v>
      </c>
      <c r="M2113" s="385" t="s">
        <v>4379</v>
      </c>
      <c r="N2113" s="382" t="s">
        <v>9787</v>
      </c>
      <c r="O2113" s="383">
        <v>1.2</v>
      </c>
      <c r="P2113" s="387"/>
      <c r="Q2113" s="387"/>
      <c r="R2113" s="387"/>
      <c r="S2113" s="387"/>
      <c r="T2113" s="387"/>
      <c r="U2113" s="387"/>
      <c r="V2113" s="387"/>
      <c r="W2113" s="387"/>
      <c r="X2113" s="387"/>
      <c r="Y2113" s="387"/>
      <c r="Z2113" s="387"/>
      <c r="AA2113" s="387"/>
      <c r="AB2113" s="387"/>
      <c r="AC2113" s="387"/>
      <c r="AD2113" s="387"/>
    </row>
    <row r="2114" spans="1:30" ht="16.2" thickBot="1" x14ac:dyDescent="0.35">
      <c r="A2114" s="351" t="s">
        <v>2512</v>
      </c>
      <c r="B2114" s="421" t="s">
        <v>7111</v>
      </c>
      <c r="C2114" s="365" t="s">
        <v>6143</v>
      </c>
      <c r="D2114" s="366" t="s">
        <v>6126</v>
      </c>
      <c r="E2114" s="394" t="s">
        <v>4139</v>
      </c>
      <c r="F2114" s="394" t="s">
        <v>9544</v>
      </c>
      <c r="G2114" s="394" t="s">
        <v>7233</v>
      </c>
      <c r="H2114" s="394" t="s">
        <v>7232</v>
      </c>
      <c r="I2114" s="466">
        <v>700</v>
      </c>
      <c r="J2114" s="471">
        <v>0.99</v>
      </c>
      <c r="K2114" s="469">
        <v>1</v>
      </c>
      <c r="L2114" s="384">
        <v>2</v>
      </c>
      <c r="M2114" s="385" t="s">
        <v>2513</v>
      </c>
      <c r="N2114" s="382" t="s">
        <v>9798</v>
      </c>
      <c r="O2114" s="386">
        <v>700</v>
      </c>
      <c r="P2114" s="387"/>
      <c r="Q2114" s="387"/>
      <c r="R2114" s="387"/>
      <c r="S2114" s="387"/>
      <c r="T2114" s="387"/>
      <c r="U2114" s="387"/>
      <c r="V2114" s="387"/>
      <c r="W2114" s="387"/>
      <c r="X2114" s="387"/>
      <c r="Y2114" s="387"/>
      <c r="Z2114" s="387"/>
      <c r="AA2114" s="387"/>
      <c r="AB2114" s="387"/>
      <c r="AC2114" s="387"/>
      <c r="AD2114" s="387"/>
    </row>
    <row r="2115" spans="1:30" ht="16.2" thickBot="1" x14ac:dyDescent="0.35">
      <c r="A2115" s="351" t="s">
        <v>2512</v>
      </c>
      <c r="B2115" s="421" t="s">
        <v>7111</v>
      </c>
      <c r="C2115" s="365" t="s">
        <v>6143</v>
      </c>
      <c r="D2115" s="366" t="s">
        <v>6126</v>
      </c>
      <c r="E2115" s="394" t="s">
        <v>4139</v>
      </c>
      <c r="F2115" s="394" t="s">
        <v>7230</v>
      </c>
      <c r="G2115" s="394" t="s">
        <v>7233</v>
      </c>
      <c r="H2115" s="394" t="s">
        <v>7232</v>
      </c>
      <c r="I2115" s="466">
        <v>300</v>
      </c>
      <c r="J2115" s="471">
        <v>0.49</v>
      </c>
      <c r="K2115" s="469">
        <v>1</v>
      </c>
      <c r="L2115" s="384">
        <v>2</v>
      </c>
      <c r="M2115" s="385" t="s">
        <v>4380</v>
      </c>
      <c r="N2115" s="382" t="s">
        <v>9783</v>
      </c>
      <c r="O2115" s="386">
        <v>300</v>
      </c>
      <c r="P2115" s="387"/>
      <c r="Q2115" s="387"/>
      <c r="R2115" s="387"/>
      <c r="S2115" s="387"/>
      <c r="T2115" s="387"/>
      <c r="U2115" s="387"/>
      <c r="V2115" s="387"/>
      <c r="W2115" s="387"/>
      <c r="X2115" s="387"/>
      <c r="Y2115" s="387"/>
      <c r="Z2115" s="387"/>
      <c r="AA2115" s="387"/>
      <c r="AB2115" s="387"/>
      <c r="AC2115" s="387"/>
      <c r="AD2115" s="387"/>
    </row>
    <row r="2116" spans="1:30" ht="16.2" thickBot="1" x14ac:dyDescent="0.35">
      <c r="A2116" s="351" t="s">
        <v>5783</v>
      </c>
      <c r="B2116" s="404" t="s">
        <v>6073</v>
      </c>
      <c r="C2116" s="365" t="s">
        <v>6143</v>
      </c>
      <c r="D2116" s="366" t="s">
        <v>6126</v>
      </c>
      <c r="E2116" s="394" t="s">
        <v>4139</v>
      </c>
      <c r="F2116" s="394" t="s">
        <v>7230</v>
      </c>
      <c r="G2116" s="394" t="s">
        <v>7233</v>
      </c>
      <c r="H2116" s="394" t="s">
        <v>7232</v>
      </c>
      <c r="I2116" s="466">
        <v>300</v>
      </c>
      <c r="J2116" s="471">
        <v>0.49</v>
      </c>
      <c r="K2116" s="469">
        <v>1</v>
      </c>
      <c r="L2116" s="384">
        <v>2</v>
      </c>
      <c r="M2116" s="385" t="s">
        <v>5782</v>
      </c>
      <c r="N2116" s="382" t="s">
        <v>9783</v>
      </c>
      <c r="O2116" s="386">
        <v>300</v>
      </c>
      <c r="P2116" s="387"/>
      <c r="Q2116" s="387"/>
      <c r="R2116" s="387"/>
      <c r="S2116" s="387"/>
      <c r="T2116" s="387"/>
      <c r="U2116" s="387"/>
      <c r="V2116" s="387"/>
      <c r="W2116" s="387"/>
      <c r="X2116" s="387"/>
      <c r="Y2116" s="387"/>
      <c r="Z2116" s="387"/>
      <c r="AA2116" s="387"/>
      <c r="AB2116" s="387"/>
      <c r="AC2116" s="387"/>
      <c r="AD2116" s="387"/>
    </row>
    <row r="2117" spans="1:30" ht="16.2" thickBot="1" x14ac:dyDescent="0.35">
      <c r="A2117" s="351" t="s">
        <v>5783</v>
      </c>
      <c r="B2117" s="404" t="s">
        <v>6073</v>
      </c>
      <c r="C2117" s="365" t="s">
        <v>6143</v>
      </c>
      <c r="D2117" s="366" t="s">
        <v>6126</v>
      </c>
      <c r="E2117" s="394" t="s">
        <v>4139</v>
      </c>
      <c r="F2117" s="394" t="s">
        <v>7230</v>
      </c>
      <c r="G2117" s="394" t="s">
        <v>7234</v>
      </c>
      <c r="H2117" s="394" t="s">
        <v>7232</v>
      </c>
      <c r="I2117" s="466">
        <v>300</v>
      </c>
      <c r="J2117" s="471">
        <v>0.49</v>
      </c>
      <c r="K2117" s="469">
        <v>1</v>
      </c>
      <c r="L2117" s="384">
        <v>2</v>
      </c>
      <c r="M2117" s="385" t="s">
        <v>5782</v>
      </c>
      <c r="N2117" s="382" t="s">
        <v>9783</v>
      </c>
      <c r="O2117" s="386">
        <v>300</v>
      </c>
      <c r="P2117" s="387"/>
      <c r="Q2117" s="387"/>
      <c r="R2117" s="387"/>
      <c r="S2117" s="387"/>
      <c r="T2117" s="387"/>
      <c r="U2117" s="387"/>
      <c r="V2117" s="387"/>
      <c r="W2117" s="387"/>
      <c r="X2117" s="387"/>
      <c r="Y2117" s="387"/>
      <c r="Z2117" s="387"/>
      <c r="AA2117" s="387"/>
      <c r="AB2117" s="387"/>
      <c r="AC2117" s="387"/>
      <c r="AD2117" s="387"/>
    </row>
    <row r="2118" spans="1:30" ht="16.2" thickBot="1" x14ac:dyDescent="0.35">
      <c r="A2118" s="351" t="s">
        <v>5783</v>
      </c>
      <c r="B2118" s="404" t="s">
        <v>6073</v>
      </c>
      <c r="C2118" s="365" t="s">
        <v>6143</v>
      </c>
      <c r="D2118" s="366" t="s">
        <v>6126</v>
      </c>
      <c r="E2118" s="394" t="s">
        <v>4139</v>
      </c>
      <c r="F2118" s="394" t="s">
        <v>7235</v>
      </c>
      <c r="G2118" s="394" t="s">
        <v>7233</v>
      </c>
      <c r="H2118" s="394" t="s">
        <v>7232</v>
      </c>
      <c r="I2118" s="466">
        <v>300</v>
      </c>
      <c r="J2118" s="471">
        <v>0.49</v>
      </c>
      <c r="K2118" s="469">
        <v>1</v>
      </c>
      <c r="L2118" s="384">
        <v>2</v>
      </c>
      <c r="M2118" s="385" t="s">
        <v>5784</v>
      </c>
      <c r="N2118" s="382" t="s">
        <v>9783</v>
      </c>
      <c r="O2118" s="386">
        <v>300</v>
      </c>
      <c r="P2118" s="387"/>
      <c r="Q2118" s="387"/>
      <c r="R2118" s="387"/>
      <c r="S2118" s="387"/>
      <c r="T2118" s="387"/>
      <c r="U2118" s="387"/>
      <c r="V2118" s="387"/>
      <c r="W2118" s="387"/>
      <c r="X2118" s="387"/>
      <c r="Y2118" s="387"/>
      <c r="Z2118" s="387"/>
      <c r="AA2118" s="387"/>
      <c r="AB2118" s="387"/>
      <c r="AC2118" s="387"/>
      <c r="AD2118" s="387"/>
    </row>
    <row r="2119" spans="1:30" ht="16.2" thickBot="1" x14ac:dyDescent="0.35">
      <c r="A2119" s="351" t="s">
        <v>5783</v>
      </c>
      <c r="B2119" s="404" t="s">
        <v>6073</v>
      </c>
      <c r="C2119" s="365" t="s">
        <v>6143</v>
      </c>
      <c r="D2119" s="366" t="s">
        <v>6126</v>
      </c>
      <c r="E2119" s="394" t="s">
        <v>4139</v>
      </c>
      <c r="F2119" s="394" t="s">
        <v>7235</v>
      </c>
      <c r="G2119" s="394" t="s">
        <v>7234</v>
      </c>
      <c r="H2119" s="394" t="s">
        <v>7232</v>
      </c>
      <c r="I2119" s="466">
        <v>300</v>
      </c>
      <c r="J2119" s="471">
        <v>0.49</v>
      </c>
      <c r="K2119" s="469">
        <v>2</v>
      </c>
      <c r="L2119" s="384">
        <v>2</v>
      </c>
      <c r="M2119" s="385" t="s">
        <v>5784</v>
      </c>
      <c r="N2119" s="382" t="s">
        <v>9790</v>
      </c>
      <c r="O2119" s="386">
        <v>600</v>
      </c>
      <c r="P2119" s="387"/>
      <c r="Q2119" s="387"/>
      <c r="R2119" s="387"/>
      <c r="S2119" s="387"/>
      <c r="T2119" s="387"/>
      <c r="U2119" s="387"/>
      <c r="V2119" s="387"/>
      <c r="W2119" s="387"/>
      <c r="X2119" s="387"/>
      <c r="Y2119" s="387"/>
      <c r="Z2119" s="387"/>
      <c r="AA2119" s="387"/>
      <c r="AB2119" s="387"/>
      <c r="AC2119" s="387"/>
      <c r="AD2119" s="387"/>
    </row>
    <row r="2120" spans="1:30" ht="31.8" thickBot="1" x14ac:dyDescent="0.35">
      <c r="A2120" s="351" t="s">
        <v>9739</v>
      </c>
      <c r="B2120" s="422" t="s">
        <v>1106</v>
      </c>
      <c r="C2120" s="365" t="s">
        <v>6143</v>
      </c>
      <c r="D2120" s="366" t="s">
        <v>6126</v>
      </c>
      <c r="E2120" s="394" t="s">
        <v>4139</v>
      </c>
      <c r="F2120" s="394" t="s">
        <v>7230</v>
      </c>
      <c r="G2120" s="394" t="s">
        <v>7234</v>
      </c>
      <c r="H2120" s="394" t="s">
        <v>7232</v>
      </c>
      <c r="I2120" s="467">
        <v>2.1</v>
      </c>
      <c r="J2120" s="471">
        <v>2.4900000000000002</v>
      </c>
      <c r="K2120" s="469">
        <v>3</v>
      </c>
      <c r="L2120" s="384">
        <v>3</v>
      </c>
      <c r="M2120" s="385" t="s">
        <v>9740</v>
      </c>
      <c r="N2120" s="382" t="s">
        <v>9874</v>
      </c>
      <c r="O2120" s="383">
        <v>6.3</v>
      </c>
      <c r="P2120" s="387"/>
      <c r="Q2120" s="387"/>
      <c r="R2120" s="387"/>
      <c r="S2120" s="387"/>
      <c r="T2120" s="387"/>
      <c r="U2120" s="387"/>
      <c r="V2120" s="387"/>
      <c r="W2120" s="387"/>
      <c r="X2120" s="387"/>
      <c r="Y2120" s="387"/>
      <c r="Z2120" s="387"/>
      <c r="AA2120" s="387"/>
      <c r="AB2120" s="387"/>
      <c r="AC2120" s="387"/>
      <c r="AD2120" s="387"/>
    </row>
    <row r="2121" spans="1:30" ht="16.2" thickBot="1" x14ac:dyDescent="0.35">
      <c r="A2121" s="351" t="s">
        <v>1718</v>
      </c>
      <c r="B2121" s="400" t="s">
        <v>6093</v>
      </c>
      <c r="C2121" s="365" t="s">
        <v>6143</v>
      </c>
      <c r="D2121" s="366" t="s">
        <v>6126</v>
      </c>
      <c r="E2121" s="394" t="s">
        <v>4139</v>
      </c>
      <c r="F2121" s="394" t="s">
        <v>7230</v>
      </c>
      <c r="G2121" s="394" t="s">
        <v>7233</v>
      </c>
      <c r="H2121" s="394" t="s">
        <v>7232</v>
      </c>
      <c r="I2121" s="466">
        <v>300</v>
      </c>
      <c r="J2121" s="471">
        <v>0.49</v>
      </c>
      <c r="K2121" s="469">
        <v>1</v>
      </c>
      <c r="L2121" s="384">
        <v>3</v>
      </c>
      <c r="M2121" s="385" t="s">
        <v>1717</v>
      </c>
      <c r="N2121" s="382" t="s">
        <v>9783</v>
      </c>
      <c r="O2121" s="386">
        <v>300</v>
      </c>
      <c r="P2121" s="387"/>
      <c r="Q2121" s="387"/>
      <c r="R2121" s="387"/>
      <c r="S2121" s="387"/>
      <c r="T2121" s="387"/>
      <c r="U2121" s="387"/>
      <c r="V2121" s="387"/>
      <c r="W2121" s="387"/>
      <c r="X2121" s="387"/>
      <c r="Y2121" s="387"/>
      <c r="Z2121" s="387"/>
      <c r="AA2121" s="387"/>
      <c r="AB2121" s="387"/>
      <c r="AC2121" s="387"/>
      <c r="AD2121" s="387"/>
    </row>
    <row r="2122" spans="1:30" ht="16.2" thickBot="1" x14ac:dyDescent="0.35">
      <c r="A2122" s="351" t="s">
        <v>2185</v>
      </c>
      <c r="B2122" s="409" t="s">
        <v>6076</v>
      </c>
      <c r="C2122" s="365" t="s">
        <v>6143</v>
      </c>
      <c r="D2122" s="366" t="s">
        <v>6126</v>
      </c>
      <c r="E2122" s="394" t="s">
        <v>4139</v>
      </c>
      <c r="F2122" s="394" t="s">
        <v>7230</v>
      </c>
      <c r="G2122" s="394" t="s">
        <v>7233</v>
      </c>
      <c r="H2122" s="394" t="s">
        <v>7232</v>
      </c>
      <c r="I2122" s="466">
        <v>300</v>
      </c>
      <c r="J2122" s="471">
        <v>0.49</v>
      </c>
      <c r="K2122" s="469">
        <v>2</v>
      </c>
      <c r="L2122" s="384">
        <v>3</v>
      </c>
      <c r="M2122" s="385" t="s">
        <v>2184</v>
      </c>
      <c r="N2122" s="382" t="s">
        <v>9790</v>
      </c>
      <c r="O2122" s="386">
        <v>600</v>
      </c>
      <c r="P2122" s="387"/>
      <c r="Q2122" s="387"/>
      <c r="R2122" s="387"/>
      <c r="S2122" s="387"/>
      <c r="T2122" s="387"/>
      <c r="U2122" s="387"/>
      <c r="V2122" s="387"/>
      <c r="W2122" s="387"/>
      <c r="X2122" s="387"/>
      <c r="Y2122" s="387"/>
      <c r="Z2122" s="387"/>
      <c r="AA2122" s="387"/>
      <c r="AB2122" s="387"/>
      <c r="AC2122" s="387"/>
      <c r="AD2122" s="387"/>
    </row>
    <row r="2123" spans="1:30" ht="16.2" thickBot="1" x14ac:dyDescent="0.35">
      <c r="A2123" s="351" t="s">
        <v>5527</v>
      </c>
      <c r="B2123" s="429" t="s">
        <v>6086</v>
      </c>
      <c r="C2123" s="365" t="s">
        <v>6143</v>
      </c>
      <c r="D2123" s="348" t="s">
        <v>6150</v>
      </c>
      <c r="E2123" s="394" t="s">
        <v>4139</v>
      </c>
      <c r="F2123" s="394" t="s">
        <v>9503</v>
      </c>
      <c r="G2123" s="394" t="s">
        <v>7234</v>
      </c>
      <c r="H2123" s="394" t="s">
        <v>7232</v>
      </c>
      <c r="I2123" s="466">
        <v>200</v>
      </c>
      <c r="J2123" s="471">
        <v>0.28999999999999998</v>
      </c>
      <c r="K2123" s="469">
        <v>1</v>
      </c>
      <c r="L2123" s="384">
        <v>3</v>
      </c>
      <c r="M2123" s="385" t="s">
        <v>5526</v>
      </c>
      <c r="N2123" s="382" t="s">
        <v>9799</v>
      </c>
      <c r="O2123" s="386">
        <v>200</v>
      </c>
      <c r="P2123" s="387"/>
      <c r="Q2123" s="387"/>
      <c r="R2123" s="387"/>
      <c r="S2123" s="387"/>
      <c r="T2123" s="387"/>
      <c r="U2123" s="387"/>
      <c r="V2123" s="387"/>
      <c r="W2123" s="387"/>
      <c r="X2123" s="387"/>
      <c r="Y2123" s="387"/>
      <c r="Z2123" s="387"/>
      <c r="AA2123" s="387"/>
      <c r="AB2123" s="387"/>
      <c r="AC2123" s="387"/>
      <c r="AD2123" s="387"/>
    </row>
    <row r="2124" spans="1:30" ht="16.2" thickBot="1" x14ac:dyDescent="0.35">
      <c r="A2124" s="351" t="s">
        <v>3648</v>
      </c>
      <c r="B2124" s="420" t="s">
        <v>6089</v>
      </c>
      <c r="C2124" s="365" t="s">
        <v>6143</v>
      </c>
      <c r="D2124" s="366" t="s">
        <v>6126</v>
      </c>
      <c r="E2124" s="394" t="s">
        <v>4139</v>
      </c>
      <c r="F2124" s="394" t="s">
        <v>7230</v>
      </c>
      <c r="G2124" s="394" t="s">
        <v>7239</v>
      </c>
      <c r="H2124" s="394" t="s">
        <v>7232</v>
      </c>
      <c r="I2124" s="466">
        <v>300</v>
      </c>
      <c r="J2124" s="471">
        <v>0.49</v>
      </c>
      <c r="K2124" s="469">
        <v>1</v>
      </c>
      <c r="L2124" s="384">
        <v>3</v>
      </c>
      <c r="M2124" s="385" t="s">
        <v>3647</v>
      </c>
      <c r="N2124" s="382" t="s">
        <v>9783</v>
      </c>
      <c r="O2124" s="386">
        <v>300</v>
      </c>
      <c r="P2124" s="387"/>
      <c r="Q2124" s="387"/>
      <c r="R2124" s="387"/>
      <c r="S2124" s="387"/>
      <c r="T2124" s="387"/>
      <c r="U2124" s="387"/>
      <c r="V2124" s="387"/>
      <c r="W2124" s="387"/>
      <c r="X2124" s="387"/>
      <c r="Y2124" s="387"/>
      <c r="Z2124" s="387"/>
      <c r="AA2124" s="387"/>
      <c r="AB2124" s="387"/>
      <c r="AC2124" s="387"/>
      <c r="AD2124" s="387"/>
    </row>
    <row r="2125" spans="1:30" ht="16.2" thickBot="1" x14ac:dyDescent="0.35">
      <c r="A2125" s="351" t="s">
        <v>2187</v>
      </c>
      <c r="B2125" s="420" t="s">
        <v>6089</v>
      </c>
      <c r="C2125" s="365" t="s">
        <v>6143</v>
      </c>
      <c r="D2125" s="366" t="s">
        <v>6126</v>
      </c>
      <c r="E2125" s="394" t="s">
        <v>4139</v>
      </c>
      <c r="F2125" s="394" t="s">
        <v>7230</v>
      </c>
      <c r="G2125" s="394" t="s">
        <v>7234</v>
      </c>
      <c r="H2125" s="394" t="s">
        <v>7232</v>
      </c>
      <c r="I2125" s="466">
        <v>300</v>
      </c>
      <c r="J2125" s="471">
        <v>0.49</v>
      </c>
      <c r="K2125" s="469">
        <v>1</v>
      </c>
      <c r="L2125" s="384">
        <v>3</v>
      </c>
      <c r="M2125" s="385" t="s">
        <v>2186</v>
      </c>
      <c r="N2125" s="382" t="s">
        <v>9783</v>
      </c>
      <c r="O2125" s="386">
        <v>300</v>
      </c>
      <c r="P2125" s="387"/>
      <c r="Q2125" s="387"/>
      <c r="R2125" s="387"/>
      <c r="S2125" s="387"/>
      <c r="T2125" s="387"/>
      <c r="U2125" s="387"/>
      <c r="V2125" s="387"/>
      <c r="W2125" s="387"/>
      <c r="X2125" s="387"/>
      <c r="Y2125" s="387"/>
      <c r="Z2125" s="387"/>
      <c r="AA2125" s="387"/>
      <c r="AB2125" s="387"/>
      <c r="AC2125" s="387"/>
      <c r="AD2125" s="387"/>
    </row>
    <row r="2126" spans="1:30" ht="16.2" thickBot="1" x14ac:dyDescent="0.35">
      <c r="A2126" s="351" t="s">
        <v>5529</v>
      </c>
      <c r="B2126" s="420" t="s">
        <v>6089</v>
      </c>
      <c r="C2126" s="365" t="s">
        <v>6143</v>
      </c>
      <c r="D2126" s="366" t="s">
        <v>6126</v>
      </c>
      <c r="E2126" s="394" t="s">
        <v>4139</v>
      </c>
      <c r="F2126" s="394" t="s">
        <v>7230</v>
      </c>
      <c r="G2126" s="394" t="s">
        <v>7234</v>
      </c>
      <c r="H2126" s="394" t="s">
        <v>7232</v>
      </c>
      <c r="I2126" s="466">
        <v>300</v>
      </c>
      <c r="J2126" s="471">
        <v>0.49</v>
      </c>
      <c r="K2126" s="469">
        <v>1</v>
      </c>
      <c r="L2126" s="384">
        <v>3</v>
      </c>
      <c r="M2126" s="385" t="s">
        <v>5528</v>
      </c>
      <c r="N2126" s="382" t="s">
        <v>9783</v>
      </c>
      <c r="O2126" s="386">
        <v>300</v>
      </c>
      <c r="P2126" s="387"/>
      <c r="Q2126" s="387"/>
      <c r="R2126" s="387"/>
      <c r="S2126" s="387"/>
      <c r="T2126" s="387"/>
      <c r="U2126" s="387"/>
      <c r="V2126" s="387"/>
      <c r="W2126" s="387"/>
      <c r="X2126" s="387"/>
      <c r="Y2126" s="387"/>
      <c r="Z2126" s="387"/>
      <c r="AA2126" s="387"/>
      <c r="AB2126" s="387"/>
      <c r="AC2126" s="387"/>
      <c r="AD2126" s="387"/>
    </row>
    <row r="2127" spans="1:30" ht="16.2" thickBot="1" x14ac:dyDescent="0.35">
      <c r="A2127" s="351" t="s">
        <v>2515</v>
      </c>
      <c r="B2127" s="410" t="s">
        <v>6055</v>
      </c>
      <c r="C2127" s="365" t="s">
        <v>6143</v>
      </c>
      <c r="D2127" s="366" t="s">
        <v>6126</v>
      </c>
      <c r="E2127" s="394" t="s">
        <v>4139</v>
      </c>
      <c r="F2127" s="394" t="s">
        <v>7230</v>
      </c>
      <c r="G2127" s="394" t="s">
        <v>7233</v>
      </c>
      <c r="H2127" s="394" t="s">
        <v>7232</v>
      </c>
      <c r="I2127" s="466">
        <v>300</v>
      </c>
      <c r="J2127" s="471">
        <v>0.49</v>
      </c>
      <c r="K2127" s="469">
        <v>3</v>
      </c>
      <c r="L2127" s="384">
        <v>3</v>
      </c>
      <c r="M2127" s="385" t="s">
        <v>2514</v>
      </c>
      <c r="N2127" s="382" t="s">
        <v>9784</v>
      </c>
      <c r="O2127" s="386">
        <v>900</v>
      </c>
      <c r="P2127" s="387"/>
      <c r="Q2127" s="387"/>
      <c r="R2127" s="387"/>
      <c r="S2127" s="387"/>
      <c r="T2127" s="387"/>
      <c r="U2127" s="387"/>
      <c r="V2127" s="387"/>
      <c r="W2127" s="387"/>
      <c r="X2127" s="387"/>
      <c r="Y2127" s="387"/>
      <c r="Z2127" s="387"/>
      <c r="AA2127" s="387"/>
      <c r="AB2127" s="387"/>
      <c r="AC2127" s="387"/>
      <c r="AD2127" s="387"/>
    </row>
    <row r="2128" spans="1:30" ht="16.2" thickBot="1" x14ac:dyDescent="0.35">
      <c r="A2128" s="351" t="s">
        <v>4382</v>
      </c>
      <c r="B2128" s="421" t="s">
        <v>7111</v>
      </c>
      <c r="C2128" s="365" t="s">
        <v>6143</v>
      </c>
      <c r="D2128" s="366" t="s">
        <v>6126</v>
      </c>
      <c r="E2128" s="394" t="s">
        <v>4139</v>
      </c>
      <c r="F2128" s="394" t="s">
        <v>7230</v>
      </c>
      <c r="G2128" s="394" t="s">
        <v>7233</v>
      </c>
      <c r="H2128" s="394" t="s">
        <v>7232</v>
      </c>
      <c r="I2128" s="466">
        <v>300</v>
      </c>
      <c r="J2128" s="471">
        <v>0.49</v>
      </c>
      <c r="K2128" s="469">
        <v>1</v>
      </c>
      <c r="L2128" s="384">
        <v>3</v>
      </c>
      <c r="M2128" s="385" t="s">
        <v>4381</v>
      </c>
      <c r="N2128" s="382" t="s">
        <v>9783</v>
      </c>
      <c r="O2128" s="386">
        <v>300</v>
      </c>
      <c r="P2128" s="387"/>
      <c r="Q2128" s="387"/>
      <c r="R2128" s="387"/>
      <c r="S2128" s="387"/>
      <c r="T2128" s="387"/>
      <c r="U2128" s="387"/>
      <c r="V2128" s="387"/>
      <c r="W2128" s="387"/>
      <c r="X2128" s="387"/>
      <c r="Y2128" s="387"/>
      <c r="Z2128" s="387"/>
      <c r="AA2128" s="387"/>
      <c r="AB2128" s="387"/>
      <c r="AC2128" s="387"/>
      <c r="AD2128" s="387"/>
    </row>
    <row r="2129" spans="1:30" ht="16.2" thickBot="1" x14ac:dyDescent="0.35">
      <c r="A2129" s="351" t="s">
        <v>4763</v>
      </c>
      <c r="B2129" s="401" t="s">
        <v>5944</v>
      </c>
      <c r="C2129" s="365" t="s">
        <v>6143</v>
      </c>
      <c r="D2129" s="366" t="s">
        <v>6126</v>
      </c>
      <c r="E2129" s="394" t="s">
        <v>4139</v>
      </c>
      <c r="F2129" s="394" t="s">
        <v>7230</v>
      </c>
      <c r="G2129" s="394" t="s">
        <v>7233</v>
      </c>
      <c r="H2129" s="394" t="s">
        <v>7232</v>
      </c>
      <c r="I2129" s="466">
        <v>300</v>
      </c>
      <c r="J2129" s="471">
        <v>0.49</v>
      </c>
      <c r="K2129" s="469">
        <v>1</v>
      </c>
      <c r="L2129" s="384">
        <v>3</v>
      </c>
      <c r="M2129" s="385" t="s">
        <v>4764</v>
      </c>
      <c r="N2129" s="382" t="s">
        <v>9783</v>
      </c>
      <c r="O2129" s="386">
        <v>300</v>
      </c>
      <c r="P2129" s="387"/>
      <c r="Q2129" s="387"/>
      <c r="R2129" s="387"/>
      <c r="S2129" s="387"/>
      <c r="T2129" s="387"/>
      <c r="U2129" s="387"/>
      <c r="V2129" s="387"/>
      <c r="W2129" s="387"/>
      <c r="X2129" s="387"/>
      <c r="Y2129" s="387"/>
      <c r="Z2129" s="387"/>
      <c r="AA2129" s="387"/>
      <c r="AB2129" s="387"/>
      <c r="AC2129" s="387"/>
      <c r="AD2129" s="387"/>
    </row>
    <row r="2130" spans="1:30" ht="16.2" thickBot="1" x14ac:dyDescent="0.35">
      <c r="A2130" s="351" t="s">
        <v>3127</v>
      </c>
      <c r="B2130" s="401" t="s">
        <v>5944</v>
      </c>
      <c r="C2130" s="365" t="s">
        <v>6143</v>
      </c>
      <c r="D2130" s="366" t="s">
        <v>6126</v>
      </c>
      <c r="E2130" s="394" t="s">
        <v>4139</v>
      </c>
      <c r="F2130" s="394" t="s">
        <v>7230</v>
      </c>
      <c r="G2130" s="394" t="s">
        <v>7233</v>
      </c>
      <c r="H2130" s="394" t="s">
        <v>7232</v>
      </c>
      <c r="I2130" s="466">
        <v>300</v>
      </c>
      <c r="J2130" s="471">
        <v>0.49</v>
      </c>
      <c r="K2130" s="469">
        <v>1</v>
      </c>
      <c r="L2130" s="384">
        <v>3</v>
      </c>
      <c r="M2130" s="385" t="s">
        <v>3126</v>
      </c>
      <c r="N2130" s="382" t="s">
        <v>9783</v>
      </c>
      <c r="O2130" s="386">
        <v>300</v>
      </c>
      <c r="P2130" s="387"/>
      <c r="Q2130" s="387"/>
      <c r="R2130" s="387"/>
      <c r="S2130" s="387"/>
      <c r="T2130" s="387"/>
      <c r="U2130" s="387"/>
      <c r="V2130" s="387"/>
      <c r="W2130" s="387"/>
      <c r="X2130" s="387"/>
      <c r="Y2130" s="387"/>
      <c r="Z2130" s="387"/>
      <c r="AA2130" s="387"/>
      <c r="AB2130" s="387"/>
      <c r="AC2130" s="387"/>
      <c r="AD2130" s="387"/>
    </row>
    <row r="2131" spans="1:30" ht="16.2" thickBot="1" x14ac:dyDescent="0.35">
      <c r="A2131" s="351" t="s">
        <v>3127</v>
      </c>
      <c r="B2131" s="401" t="s">
        <v>5944</v>
      </c>
      <c r="C2131" s="365" t="s">
        <v>6143</v>
      </c>
      <c r="D2131" s="366" t="s">
        <v>6126</v>
      </c>
      <c r="E2131" s="394" t="s">
        <v>4139</v>
      </c>
      <c r="F2131" s="394" t="s">
        <v>7230</v>
      </c>
      <c r="G2131" s="394" t="s">
        <v>7234</v>
      </c>
      <c r="H2131" s="394" t="s">
        <v>7232</v>
      </c>
      <c r="I2131" s="466">
        <v>300</v>
      </c>
      <c r="J2131" s="471">
        <v>0.49</v>
      </c>
      <c r="K2131" s="469">
        <v>3</v>
      </c>
      <c r="L2131" s="384">
        <v>3</v>
      </c>
      <c r="M2131" s="385" t="s">
        <v>3126</v>
      </c>
      <c r="N2131" s="382" t="s">
        <v>9784</v>
      </c>
      <c r="O2131" s="386">
        <v>900</v>
      </c>
      <c r="P2131" s="387"/>
      <c r="Q2131" s="387"/>
      <c r="R2131" s="387"/>
      <c r="S2131" s="387"/>
      <c r="T2131" s="387"/>
      <c r="U2131" s="387"/>
      <c r="V2131" s="387"/>
      <c r="W2131" s="387"/>
      <c r="X2131" s="387"/>
      <c r="Y2131" s="387"/>
      <c r="Z2131" s="387"/>
      <c r="AA2131" s="387"/>
      <c r="AB2131" s="387"/>
      <c r="AC2131" s="387"/>
      <c r="AD2131" s="387"/>
    </row>
    <row r="2132" spans="1:30" ht="16.2" thickBot="1" x14ac:dyDescent="0.35">
      <c r="A2132" s="351" t="s">
        <v>3127</v>
      </c>
      <c r="B2132" s="401" t="s">
        <v>5944</v>
      </c>
      <c r="C2132" s="365" t="s">
        <v>6143</v>
      </c>
      <c r="D2132" s="366" t="s">
        <v>6126</v>
      </c>
      <c r="E2132" s="394" t="s">
        <v>4139</v>
      </c>
      <c r="F2132" s="394" t="s">
        <v>7235</v>
      </c>
      <c r="G2132" s="394" t="s">
        <v>7234</v>
      </c>
      <c r="H2132" s="394" t="s">
        <v>7232</v>
      </c>
      <c r="I2132" s="466">
        <v>300</v>
      </c>
      <c r="J2132" s="471">
        <v>0.49</v>
      </c>
      <c r="K2132" s="469">
        <v>1</v>
      </c>
      <c r="L2132" s="384">
        <v>3</v>
      </c>
      <c r="M2132" s="385" t="s">
        <v>3649</v>
      </c>
      <c r="N2132" s="382" t="s">
        <v>9783</v>
      </c>
      <c r="O2132" s="386">
        <v>300</v>
      </c>
      <c r="P2132" s="387"/>
      <c r="Q2132" s="387"/>
      <c r="R2132" s="387"/>
      <c r="S2132" s="387"/>
      <c r="T2132" s="387"/>
      <c r="U2132" s="387"/>
      <c r="V2132" s="387"/>
      <c r="W2132" s="387"/>
      <c r="X2132" s="387"/>
      <c r="Y2132" s="387"/>
      <c r="Z2132" s="387"/>
      <c r="AA2132" s="387"/>
      <c r="AB2132" s="387"/>
      <c r="AC2132" s="387"/>
      <c r="AD2132" s="387"/>
    </row>
    <row r="2133" spans="1:30" ht="16.2" thickBot="1" x14ac:dyDescent="0.35">
      <c r="A2133" s="351" t="s">
        <v>3407</v>
      </c>
      <c r="B2133" s="419" t="s">
        <v>6075</v>
      </c>
      <c r="C2133" s="365" t="s">
        <v>6143</v>
      </c>
      <c r="D2133" s="366" t="s">
        <v>6126</v>
      </c>
      <c r="E2133" s="394" t="s">
        <v>4139</v>
      </c>
      <c r="F2133" s="394" t="s">
        <v>7230</v>
      </c>
      <c r="G2133" s="394" t="s">
        <v>7233</v>
      </c>
      <c r="H2133" s="394" t="s">
        <v>7232</v>
      </c>
      <c r="I2133" s="466">
        <v>300</v>
      </c>
      <c r="J2133" s="471">
        <v>0.49</v>
      </c>
      <c r="K2133" s="469">
        <v>1</v>
      </c>
      <c r="L2133" s="384">
        <v>4</v>
      </c>
      <c r="M2133" s="385" t="s">
        <v>3408</v>
      </c>
      <c r="N2133" s="382" t="s">
        <v>9783</v>
      </c>
      <c r="O2133" s="386">
        <v>300</v>
      </c>
      <c r="P2133" s="387"/>
      <c r="Q2133" s="387"/>
      <c r="R2133" s="387"/>
      <c r="S2133" s="387"/>
      <c r="T2133" s="387"/>
      <c r="U2133" s="387"/>
      <c r="V2133" s="387"/>
      <c r="W2133" s="387"/>
      <c r="X2133" s="387"/>
      <c r="Y2133" s="387"/>
      <c r="Z2133" s="387"/>
      <c r="AA2133" s="387"/>
      <c r="AB2133" s="387"/>
      <c r="AC2133" s="387"/>
      <c r="AD2133" s="387"/>
    </row>
    <row r="2134" spans="1:30" ht="16.2" thickBot="1" x14ac:dyDescent="0.35">
      <c r="A2134" s="351" t="s">
        <v>3407</v>
      </c>
      <c r="B2134" s="419" t="s">
        <v>6075</v>
      </c>
      <c r="C2134" s="365" t="s">
        <v>6143</v>
      </c>
      <c r="D2134" s="366" t="s">
        <v>6126</v>
      </c>
      <c r="E2134" s="394" t="s">
        <v>4139</v>
      </c>
      <c r="F2134" s="394" t="s">
        <v>7230</v>
      </c>
      <c r="G2134" s="394" t="s">
        <v>7234</v>
      </c>
      <c r="H2134" s="394" t="s">
        <v>7232</v>
      </c>
      <c r="I2134" s="466">
        <v>300</v>
      </c>
      <c r="J2134" s="471">
        <v>0.49</v>
      </c>
      <c r="K2134" s="469">
        <v>1</v>
      </c>
      <c r="L2134" s="384">
        <v>4</v>
      </c>
      <c r="M2134" s="385" t="s">
        <v>3408</v>
      </c>
      <c r="N2134" s="382" t="s">
        <v>9783</v>
      </c>
      <c r="O2134" s="386">
        <v>300</v>
      </c>
      <c r="P2134" s="387"/>
      <c r="Q2134" s="387"/>
      <c r="R2134" s="387"/>
      <c r="S2134" s="387"/>
      <c r="T2134" s="387"/>
      <c r="U2134" s="387"/>
      <c r="V2134" s="387"/>
      <c r="W2134" s="387"/>
      <c r="X2134" s="387"/>
      <c r="Y2134" s="387"/>
      <c r="Z2134" s="387"/>
      <c r="AA2134" s="387"/>
      <c r="AB2134" s="387"/>
      <c r="AC2134" s="387"/>
      <c r="AD2134" s="387"/>
    </row>
    <row r="2135" spans="1:30" ht="16.2" thickBot="1" x14ac:dyDescent="0.35">
      <c r="A2135" s="351" t="s">
        <v>1453</v>
      </c>
      <c r="B2135" s="407" t="s">
        <v>1101</v>
      </c>
      <c r="C2135" s="365" t="s">
        <v>6143</v>
      </c>
      <c r="D2135" s="366" t="s">
        <v>6126</v>
      </c>
      <c r="E2135" s="394" t="s">
        <v>4139</v>
      </c>
      <c r="F2135" s="394" t="s">
        <v>7230</v>
      </c>
      <c r="G2135" s="394" t="s">
        <v>7234</v>
      </c>
      <c r="H2135" s="394" t="s">
        <v>7232</v>
      </c>
      <c r="I2135" s="466">
        <v>300</v>
      </c>
      <c r="J2135" s="471">
        <v>0.49</v>
      </c>
      <c r="K2135" s="469">
        <v>4</v>
      </c>
      <c r="L2135" s="384">
        <v>4</v>
      </c>
      <c r="M2135" s="385" t="s">
        <v>9741</v>
      </c>
      <c r="N2135" s="382" t="s">
        <v>9787</v>
      </c>
      <c r="O2135" s="383">
        <v>1.2</v>
      </c>
      <c r="P2135" s="387"/>
      <c r="Q2135" s="387"/>
      <c r="R2135" s="387"/>
      <c r="S2135" s="387"/>
      <c r="T2135" s="387"/>
      <c r="U2135" s="387"/>
      <c r="V2135" s="387"/>
      <c r="W2135" s="387"/>
      <c r="X2135" s="387"/>
      <c r="Y2135" s="387"/>
      <c r="Z2135" s="387"/>
      <c r="AA2135" s="387"/>
      <c r="AB2135" s="387"/>
      <c r="AC2135" s="387"/>
      <c r="AD2135" s="387"/>
    </row>
    <row r="2136" spans="1:30" ht="16.2" thickBot="1" x14ac:dyDescent="0.35">
      <c r="A2136" s="351" t="s">
        <v>1495</v>
      </c>
      <c r="B2136" s="433" t="s">
        <v>1107</v>
      </c>
      <c r="C2136" s="365" t="s">
        <v>6143</v>
      </c>
      <c r="D2136" s="366" t="s">
        <v>6126</v>
      </c>
      <c r="E2136" s="394" t="s">
        <v>4139</v>
      </c>
      <c r="F2136" s="394" t="s">
        <v>7230</v>
      </c>
      <c r="G2136" s="394" t="s">
        <v>7233</v>
      </c>
      <c r="H2136" s="394" t="s">
        <v>7232</v>
      </c>
      <c r="I2136" s="466">
        <v>700</v>
      </c>
      <c r="J2136" s="471">
        <v>0.99</v>
      </c>
      <c r="K2136" s="469">
        <v>1</v>
      </c>
      <c r="L2136" s="384">
        <v>4</v>
      </c>
      <c r="M2136" s="385" t="s">
        <v>1494</v>
      </c>
      <c r="N2136" s="382" t="s">
        <v>9798</v>
      </c>
      <c r="O2136" s="386">
        <v>700</v>
      </c>
      <c r="P2136" s="387"/>
      <c r="Q2136" s="387"/>
      <c r="R2136" s="387"/>
      <c r="S2136" s="387"/>
      <c r="T2136" s="387"/>
      <c r="U2136" s="387"/>
      <c r="V2136" s="387"/>
      <c r="W2136" s="387"/>
      <c r="X2136" s="387"/>
      <c r="Y2136" s="387"/>
      <c r="Z2136" s="387"/>
      <c r="AA2136" s="387"/>
      <c r="AB2136" s="387"/>
      <c r="AC2136" s="387"/>
      <c r="AD2136" s="387"/>
    </row>
    <row r="2137" spans="1:30" ht="16.2" thickBot="1" x14ac:dyDescent="0.35">
      <c r="A2137" s="351" t="s">
        <v>1526</v>
      </c>
      <c r="B2137" s="365" t="s">
        <v>6097</v>
      </c>
      <c r="C2137" s="365" t="s">
        <v>6143</v>
      </c>
      <c r="D2137" s="366" t="s">
        <v>6126</v>
      </c>
      <c r="E2137" s="394" t="s">
        <v>4139</v>
      </c>
      <c r="F2137" s="394" t="s">
        <v>7230</v>
      </c>
      <c r="G2137" s="394" t="s">
        <v>7233</v>
      </c>
      <c r="H2137" s="394" t="s">
        <v>7232</v>
      </c>
      <c r="I2137" s="466">
        <v>300</v>
      </c>
      <c r="J2137" s="471">
        <v>0.49</v>
      </c>
      <c r="K2137" s="469">
        <v>1</v>
      </c>
      <c r="L2137" s="384">
        <v>4</v>
      </c>
      <c r="M2137" s="385" t="s">
        <v>1525</v>
      </c>
      <c r="N2137" s="382" t="s">
        <v>9783</v>
      </c>
      <c r="O2137" s="386">
        <v>300</v>
      </c>
      <c r="P2137" s="387"/>
      <c r="Q2137" s="387"/>
      <c r="R2137" s="387"/>
      <c r="S2137" s="387"/>
      <c r="T2137" s="387"/>
      <c r="U2137" s="387"/>
      <c r="V2137" s="387"/>
      <c r="W2137" s="387"/>
      <c r="X2137" s="387"/>
      <c r="Y2137" s="387"/>
      <c r="Z2137" s="387"/>
      <c r="AA2137" s="387"/>
      <c r="AB2137" s="387"/>
      <c r="AC2137" s="387"/>
      <c r="AD2137" s="387"/>
    </row>
    <row r="2138" spans="1:30" ht="16.2" thickBot="1" x14ac:dyDescent="0.35">
      <c r="A2138" s="351" t="s">
        <v>1527</v>
      </c>
      <c r="B2138" s="365" t="s">
        <v>6097</v>
      </c>
      <c r="C2138" s="365" t="s">
        <v>6143</v>
      </c>
      <c r="D2138" s="366" t="s">
        <v>6126</v>
      </c>
      <c r="E2138" s="394" t="s">
        <v>4139</v>
      </c>
      <c r="F2138" s="394" t="s">
        <v>7230</v>
      </c>
      <c r="G2138" s="394" t="s">
        <v>7233</v>
      </c>
      <c r="H2138" s="394" t="s">
        <v>7232</v>
      </c>
      <c r="I2138" s="467">
        <v>1.4</v>
      </c>
      <c r="J2138" s="471">
        <v>1.49</v>
      </c>
      <c r="K2138" s="469">
        <v>1</v>
      </c>
      <c r="L2138" s="384">
        <v>4</v>
      </c>
      <c r="M2138" s="385" t="s">
        <v>1528</v>
      </c>
      <c r="N2138" s="382" t="s">
        <v>9789</v>
      </c>
      <c r="O2138" s="383">
        <v>1.4</v>
      </c>
      <c r="P2138" s="387"/>
      <c r="Q2138" s="387"/>
      <c r="R2138" s="387"/>
      <c r="S2138" s="387"/>
      <c r="T2138" s="387"/>
      <c r="U2138" s="387"/>
      <c r="V2138" s="387"/>
      <c r="W2138" s="387"/>
      <c r="X2138" s="387"/>
      <c r="Y2138" s="387"/>
      <c r="Z2138" s="387"/>
      <c r="AA2138" s="387"/>
      <c r="AB2138" s="387"/>
      <c r="AC2138" s="387"/>
      <c r="AD2138" s="387"/>
    </row>
    <row r="2139" spans="1:30" ht="16.2" thickBot="1" x14ac:dyDescent="0.35">
      <c r="A2139" s="351" t="s">
        <v>704</v>
      </c>
      <c r="B2139" s="414" t="s">
        <v>1119</v>
      </c>
      <c r="C2139" s="365" t="s">
        <v>6143</v>
      </c>
      <c r="D2139" s="366" t="s">
        <v>6126</v>
      </c>
      <c r="E2139" s="394" t="s">
        <v>4139</v>
      </c>
      <c r="F2139" s="394" t="s">
        <v>7230</v>
      </c>
      <c r="G2139" s="394" t="s">
        <v>7233</v>
      </c>
      <c r="H2139" s="394" t="s">
        <v>7232</v>
      </c>
      <c r="I2139" s="466">
        <v>300</v>
      </c>
      <c r="J2139" s="471">
        <v>0.49</v>
      </c>
      <c r="K2139" s="469">
        <v>2</v>
      </c>
      <c r="L2139" s="384">
        <v>4</v>
      </c>
      <c r="M2139" s="385" t="s">
        <v>703</v>
      </c>
      <c r="N2139" s="382" t="s">
        <v>9790</v>
      </c>
      <c r="O2139" s="386">
        <v>600</v>
      </c>
      <c r="P2139" s="387"/>
      <c r="Q2139" s="387"/>
      <c r="R2139" s="387"/>
      <c r="S2139" s="387"/>
      <c r="T2139" s="387"/>
      <c r="U2139" s="387"/>
      <c r="V2139" s="387"/>
      <c r="W2139" s="387"/>
      <c r="X2139" s="387"/>
      <c r="Y2139" s="387"/>
      <c r="Z2139" s="387"/>
      <c r="AA2139" s="387"/>
      <c r="AB2139" s="387"/>
      <c r="AC2139" s="387"/>
      <c r="AD2139" s="387"/>
    </row>
    <row r="2140" spans="1:30" ht="16.2" thickBot="1" x14ac:dyDescent="0.35">
      <c r="A2140" s="351" t="s">
        <v>704</v>
      </c>
      <c r="B2140" s="414" t="s">
        <v>1119</v>
      </c>
      <c r="C2140" s="365" t="s">
        <v>6143</v>
      </c>
      <c r="D2140" s="366" t="s">
        <v>6126</v>
      </c>
      <c r="E2140" s="394" t="s">
        <v>4139</v>
      </c>
      <c r="F2140" s="394" t="s">
        <v>7230</v>
      </c>
      <c r="G2140" s="394" t="s">
        <v>7239</v>
      </c>
      <c r="H2140" s="394" t="s">
        <v>7232</v>
      </c>
      <c r="I2140" s="466">
        <v>300</v>
      </c>
      <c r="J2140" s="471">
        <v>0.49</v>
      </c>
      <c r="K2140" s="469">
        <v>1</v>
      </c>
      <c r="L2140" s="384">
        <v>4</v>
      </c>
      <c r="M2140" s="385" t="s">
        <v>703</v>
      </c>
      <c r="N2140" s="382" t="s">
        <v>9783</v>
      </c>
      <c r="O2140" s="386">
        <v>300</v>
      </c>
      <c r="P2140" s="387"/>
      <c r="Q2140" s="387"/>
      <c r="R2140" s="387"/>
      <c r="S2140" s="387"/>
      <c r="T2140" s="387"/>
      <c r="U2140" s="387"/>
      <c r="V2140" s="387"/>
      <c r="W2140" s="387"/>
      <c r="X2140" s="387"/>
      <c r="Y2140" s="387"/>
      <c r="Z2140" s="387"/>
      <c r="AA2140" s="387"/>
      <c r="AB2140" s="387"/>
      <c r="AC2140" s="387"/>
      <c r="AD2140" s="387"/>
    </row>
    <row r="2141" spans="1:30" ht="16.2" thickBot="1" x14ac:dyDescent="0.35">
      <c r="A2141" s="351" t="s">
        <v>1526</v>
      </c>
      <c r="B2141" s="400" t="s">
        <v>6093</v>
      </c>
      <c r="C2141" s="365" t="s">
        <v>6143</v>
      </c>
      <c r="D2141" s="366" t="s">
        <v>6126</v>
      </c>
      <c r="E2141" s="394" t="s">
        <v>4139</v>
      </c>
      <c r="F2141" s="394" t="s">
        <v>7230</v>
      </c>
      <c r="G2141" s="394" t="s">
        <v>7233</v>
      </c>
      <c r="H2141" s="394" t="s">
        <v>7232</v>
      </c>
      <c r="I2141" s="466">
        <v>300</v>
      </c>
      <c r="J2141" s="471">
        <v>0.49</v>
      </c>
      <c r="K2141" s="469">
        <v>2</v>
      </c>
      <c r="L2141" s="384">
        <v>4</v>
      </c>
      <c r="M2141" s="385" t="s">
        <v>1716</v>
      </c>
      <c r="N2141" s="382" t="s">
        <v>9790</v>
      </c>
      <c r="O2141" s="386">
        <v>600</v>
      </c>
      <c r="P2141" s="387"/>
      <c r="Q2141" s="387"/>
      <c r="R2141" s="387"/>
      <c r="S2141" s="387"/>
      <c r="T2141" s="387"/>
      <c r="U2141" s="387"/>
      <c r="V2141" s="387"/>
      <c r="W2141" s="387"/>
      <c r="X2141" s="387"/>
      <c r="Y2141" s="387"/>
      <c r="Z2141" s="387"/>
      <c r="AA2141" s="387"/>
      <c r="AB2141" s="387"/>
      <c r="AC2141" s="387"/>
      <c r="AD2141" s="387"/>
    </row>
    <row r="2142" spans="1:30" ht="16.2" thickBot="1" x14ac:dyDescent="0.35">
      <c r="A2142" s="351" t="s">
        <v>3128</v>
      </c>
      <c r="B2142" s="420" t="s">
        <v>6089</v>
      </c>
      <c r="C2142" s="365" t="s">
        <v>6143</v>
      </c>
      <c r="D2142" s="366" t="s">
        <v>6126</v>
      </c>
      <c r="E2142" s="394" t="s">
        <v>4139</v>
      </c>
      <c r="F2142" s="394" t="s">
        <v>7230</v>
      </c>
      <c r="G2142" s="394" t="s">
        <v>7233</v>
      </c>
      <c r="H2142" s="394" t="s">
        <v>7232</v>
      </c>
      <c r="I2142" s="466">
        <v>300</v>
      </c>
      <c r="J2142" s="471">
        <v>0.49</v>
      </c>
      <c r="K2142" s="469">
        <v>1</v>
      </c>
      <c r="L2142" s="384">
        <v>4</v>
      </c>
      <c r="M2142" s="385" t="s">
        <v>3129</v>
      </c>
      <c r="N2142" s="382" t="s">
        <v>9783</v>
      </c>
      <c r="O2142" s="386">
        <v>300</v>
      </c>
      <c r="P2142" s="387"/>
      <c r="Q2142" s="387"/>
      <c r="R2142" s="387"/>
      <c r="S2142" s="387"/>
      <c r="T2142" s="387"/>
      <c r="U2142" s="387"/>
      <c r="V2142" s="387"/>
      <c r="W2142" s="387"/>
      <c r="X2142" s="387"/>
      <c r="Y2142" s="387"/>
      <c r="Z2142" s="387"/>
      <c r="AA2142" s="387"/>
      <c r="AB2142" s="387"/>
      <c r="AC2142" s="387"/>
      <c r="AD2142" s="387"/>
    </row>
    <row r="2143" spans="1:30" ht="16.2" thickBot="1" x14ac:dyDescent="0.35">
      <c r="A2143" s="351" t="s">
        <v>6929</v>
      </c>
      <c r="B2143" s="421" t="s">
        <v>6099</v>
      </c>
      <c r="C2143" s="365" t="s">
        <v>6143</v>
      </c>
      <c r="D2143" s="366" t="s">
        <v>6126</v>
      </c>
      <c r="E2143" s="394" t="s">
        <v>4139</v>
      </c>
      <c r="F2143" s="394" t="s">
        <v>7235</v>
      </c>
      <c r="G2143" s="394" t="s">
        <v>7234</v>
      </c>
      <c r="H2143" s="394" t="s">
        <v>7232</v>
      </c>
      <c r="I2143" s="466">
        <v>300</v>
      </c>
      <c r="J2143" s="471">
        <v>0.49</v>
      </c>
      <c r="K2143" s="469">
        <v>1</v>
      </c>
      <c r="L2143" s="384">
        <v>4</v>
      </c>
      <c r="M2143" s="385" t="s">
        <v>7038</v>
      </c>
      <c r="N2143" s="382" t="s">
        <v>9783</v>
      </c>
      <c r="O2143" s="386">
        <v>300</v>
      </c>
      <c r="P2143" s="387"/>
      <c r="Q2143" s="387"/>
      <c r="R2143" s="387"/>
      <c r="S2143" s="387"/>
      <c r="T2143" s="387"/>
      <c r="U2143" s="387"/>
      <c r="V2143" s="387"/>
      <c r="W2143" s="387"/>
      <c r="X2143" s="387"/>
      <c r="Y2143" s="387"/>
      <c r="Z2143" s="387"/>
      <c r="AA2143" s="387"/>
      <c r="AB2143" s="387"/>
      <c r="AC2143" s="387"/>
      <c r="AD2143" s="387"/>
    </row>
    <row r="2144" spans="1:30" ht="16.2" thickBot="1" x14ac:dyDescent="0.35">
      <c r="A2144" s="351" t="s">
        <v>3004</v>
      </c>
      <c r="B2144" s="402" t="s">
        <v>6094</v>
      </c>
      <c r="C2144" s="365" t="s">
        <v>6143</v>
      </c>
      <c r="D2144" s="366" t="s">
        <v>6126</v>
      </c>
      <c r="E2144" s="394" t="s">
        <v>4139</v>
      </c>
      <c r="F2144" s="394" t="s">
        <v>7230</v>
      </c>
      <c r="G2144" s="394" t="s">
        <v>7233</v>
      </c>
      <c r="H2144" s="394" t="s">
        <v>7232</v>
      </c>
      <c r="I2144" s="466">
        <v>300</v>
      </c>
      <c r="J2144" s="471">
        <v>0.49</v>
      </c>
      <c r="K2144" s="469">
        <v>1</v>
      </c>
      <c r="L2144" s="384">
        <v>4</v>
      </c>
      <c r="M2144" s="385" t="s">
        <v>3005</v>
      </c>
      <c r="N2144" s="382" t="s">
        <v>9783</v>
      </c>
      <c r="O2144" s="386">
        <v>300</v>
      </c>
      <c r="P2144" s="387"/>
      <c r="Q2144" s="387"/>
      <c r="R2144" s="387"/>
      <c r="S2144" s="387"/>
      <c r="T2144" s="387"/>
      <c r="U2144" s="387"/>
      <c r="V2144" s="387"/>
      <c r="W2144" s="387"/>
      <c r="X2144" s="387"/>
      <c r="Y2144" s="387"/>
      <c r="Z2144" s="387"/>
      <c r="AA2144" s="387"/>
      <c r="AB2144" s="387"/>
      <c r="AC2144" s="387"/>
      <c r="AD2144" s="387"/>
    </row>
    <row r="2145" spans="1:30" ht="16.2" thickBot="1" x14ac:dyDescent="0.35">
      <c r="A2145" s="351" t="s">
        <v>3004</v>
      </c>
      <c r="B2145" s="402" t="s">
        <v>6094</v>
      </c>
      <c r="C2145" s="365" t="s">
        <v>6143</v>
      </c>
      <c r="D2145" s="366" t="s">
        <v>6126</v>
      </c>
      <c r="E2145" s="394" t="s">
        <v>4139</v>
      </c>
      <c r="F2145" s="394" t="s">
        <v>7230</v>
      </c>
      <c r="G2145" s="394" t="s">
        <v>7234</v>
      </c>
      <c r="H2145" s="394" t="s">
        <v>7232</v>
      </c>
      <c r="I2145" s="466">
        <v>300</v>
      </c>
      <c r="J2145" s="471">
        <v>0.49</v>
      </c>
      <c r="K2145" s="469">
        <v>1</v>
      </c>
      <c r="L2145" s="384">
        <v>4</v>
      </c>
      <c r="M2145" s="385" t="s">
        <v>3005</v>
      </c>
      <c r="N2145" s="382" t="s">
        <v>9783</v>
      </c>
      <c r="O2145" s="386">
        <v>300</v>
      </c>
      <c r="P2145" s="387"/>
      <c r="Q2145" s="387"/>
      <c r="R2145" s="387"/>
      <c r="S2145" s="387"/>
      <c r="T2145" s="387"/>
      <c r="U2145" s="387"/>
      <c r="V2145" s="387"/>
      <c r="W2145" s="387"/>
      <c r="X2145" s="387"/>
      <c r="Y2145" s="387"/>
      <c r="Z2145" s="387"/>
      <c r="AA2145" s="387"/>
      <c r="AB2145" s="387"/>
      <c r="AC2145" s="387"/>
      <c r="AD2145" s="387"/>
    </row>
    <row r="2146" spans="1:30" ht="16.2" thickBot="1" x14ac:dyDescent="0.35">
      <c r="A2146" s="351" t="s">
        <v>7164</v>
      </c>
      <c r="B2146" s="413" t="s">
        <v>7169</v>
      </c>
      <c r="C2146" s="365" t="s">
        <v>6143</v>
      </c>
      <c r="D2146" s="366" t="s">
        <v>6126</v>
      </c>
      <c r="E2146" s="394" t="s">
        <v>4139</v>
      </c>
      <c r="F2146" s="394" t="s">
        <v>7230</v>
      </c>
      <c r="G2146" s="394" t="s">
        <v>7233</v>
      </c>
      <c r="H2146" s="394" t="s">
        <v>7232</v>
      </c>
      <c r="I2146" s="466">
        <v>500</v>
      </c>
      <c r="J2146" s="471">
        <v>0.75</v>
      </c>
      <c r="K2146" s="469">
        <v>1</v>
      </c>
      <c r="L2146" s="384">
        <v>4</v>
      </c>
      <c r="M2146" s="385" t="s">
        <v>7209</v>
      </c>
      <c r="N2146" s="382" t="s">
        <v>9800</v>
      </c>
      <c r="O2146" s="386">
        <v>500</v>
      </c>
      <c r="P2146" s="387"/>
      <c r="Q2146" s="387"/>
      <c r="R2146" s="387"/>
      <c r="S2146" s="387"/>
      <c r="T2146" s="387"/>
      <c r="U2146" s="387"/>
      <c r="V2146" s="387"/>
      <c r="W2146" s="387"/>
      <c r="X2146" s="387"/>
      <c r="Y2146" s="387"/>
      <c r="Z2146" s="387"/>
      <c r="AA2146" s="387"/>
      <c r="AB2146" s="387"/>
      <c r="AC2146" s="387"/>
      <c r="AD2146" s="387"/>
    </row>
    <row r="2147" spans="1:30" ht="16.2" thickBot="1" x14ac:dyDescent="0.35">
      <c r="A2147" s="351" t="s">
        <v>7164</v>
      </c>
      <c r="B2147" s="413" t="s">
        <v>7169</v>
      </c>
      <c r="C2147" s="365" t="s">
        <v>6143</v>
      </c>
      <c r="D2147" s="366" t="s">
        <v>6126</v>
      </c>
      <c r="E2147" s="394" t="s">
        <v>4139</v>
      </c>
      <c r="F2147" s="394" t="s">
        <v>7235</v>
      </c>
      <c r="G2147" s="394" t="s">
        <v>7234</v>
      </c>
      <c r="H2147" s="394" t="s">
        <v>7232</v>
      </c>
      <c r="I2147" s="466">
        <v>300</v>
      </c>
      <c r="J2147" s="471">
        <v>0.49</v>
      </c>
      <c r="K2147" s="469">
        <v>1</v>
      </c>
      <c r="L2147" s="384">
        <v>4</v>
      </c>
      <c r="M2147" s="385" t="s">
        <v>7210</v>
      </c>
      <c r="N2147" s="382" t="s">
        <v>9783</v>
      </c>
      <c r="O2147" s="386">
        <v>300</v>
      </c>
      <c r="P2147" s="387"/>
      <c r="Q2147" s="387"/>
      <c r="R2147" s="387"/>
      <c r="S2147" s="387"/>
      <c r="T2147" s="387"/>
      <c r="U2147" s="387"/>
      <c r="V2147" s="387"/>
      <c r="W2147" s="387"/>
      <c r="X2147" s="387"/>
      <c r="Y2147" s="387"/>
      <c r="Z2147" s="387"/>
      <c r="AA2147" s="387"/>
      <c r="AB2147" s="387"/>
      <c r="AC2147" s="387"/>
      <c r="AD2147" s="387"/>
    </row>
    <row r="2148" spans="1:30" ht="16.2" thickBot="1" x14ac:dyDescent="0.35">
      <c r="A2148" s="351" t="s">
        <v>4383</v>
      </c>
      <c r="B2148" s="419" t="s">
        <v>6075</v>
      </c>
      <c r="C2148" s="365" t="s">
        <v>6143</v>
      </c>
      <c r="D2148" s="366" t="s">
        <v>6126</v>
      </c>
      <c r="E2148" s="394" t="s">
        <v>4139</v>
      </c>
      <c r="F2148" s="394" t="s">
        <v>7230</v>
      </c>
      <c r="G2148" s="394" t="s">
        <v>7233</v>
      </c>
      <c r="H2148" s="394" t="s">
        <v>7232</v>
      </c>
      <c r="I2148" s="466">
        <v>300</v>
      </c>
      <c r="J2148" s="471">
        <v>0.49</v>
      </c>
      <c r="K2148" s="469">
        <v>1</v>
      </c>
      <c r="L2148" s="384">
        <v>5</v>
      </c>
      <c r="M2148" s="385" t="s">
        <v>7039</v>
      </c>
      <c r="N2148" s="382" t="s">
        <v>9783</v>
      </c>
      <c r="O2148" s="386">
        <v>300</v>
      </c>
      <c r="P2148" s="387"/>
      <c r="Q2148" s="387"/>
      <c r="R2148" s="387"/>
      <c r="S2148" s="387"/>
      <c r="T2148" s="387"/>
      <c r="U2148" s="387"/>
      <c r="V2148" s="387"/>
      <c r="W2148" s="387"/>
      <c r="X2148" s="387"/>
      <c r="Y2148" s="387"/>
      <c r="Z2148" s="387"/>
      <c r="AA2148" s="387"/>
      <c r="AB2148" s="387"/>
      <c r="AC2148" s="387"/>
      <c r="AD2148" s="387"/>
    </row>
    <row r="2149" spans="1:30" ht="16.2" thickBot="1" x14ac:dyDescent="0.35">
      <c r="A2149" s="351" t="s">
        <v>4383</v>
      </c>
      <c r="B2149" s="419" t="s">
        <v>6075</v>
      </c>
      <c r="C2149" s="365" t="s">
        <v>6143</v>
      </c>
      <c r="D2149" s="366" t="s">
        <v>6126</v>
      </c>
      <c r="E2149" s="394" t="s">
        <v>4139</v>
      </c>
      <c r="F2149" s="394" t="s">
        <v>7230</v>
      </c>
      <c r="G2149" s="394" t="s">
        <v>7234</v>
      </c>
      <c r="H2149" s="394" t="s">
        <v>7232</v>
      </c>
      <c r="I2149" s="466">
        <v>300</v>
      </c>
      <c r="J2149" s="471">
        <v>0.49</v>
      </c>
      <c r="K2149" s="469">
        <v>1</v>
      </c>
      <c r="L2149" s="384">
        <v>5</v>
      </c>
      <c r="M2149" s="385" t="s">
        <v>7039</v>
      </c>
      <c r="N2149" s="382" t="s">
        <v>9783</v>
      </c>
      <c r="O2149" s="386">
        <v>300</v>
      </c>
      <c r="P2149" s="387"/>
      <c r="Q2149" s="387"/>
      <c r="R2149" s="387"/>
      <c r="S2149" s="387"/>
      <c r="T2149" s="387"/>
      <c r="U2149" s="387"/>
      <c r="V2149" s="387"/>
      <c r="W2149" s="387"/>
      <c r="X2149" s="387"/>
      <c r="Y2149" s="387"/>
      <c r="Z2149" s="387"/>
      <c r="AA2149" s="387"/>
      <c r="AB2149" s="387"/>
      <c r="AC2149" s="387"/>
      <c r="AD2149" s="387"/>
    </row>
    <row r="2150" spans="1:30" ht="16.2" thickBot="1" x14ac:dyDescent="0.35">
      <c r="A2150" s="351" t="s">
        <v>1735</v>
      </c>
      <c r="B2150" s="393" t="s">
        <v>6067</v>
      </c>
      <c r="C2150" s="365" t="s">
        <v>6143</v>
      </c>
      <c r="D2150" s="366" t="s">
        <v>6126</v>
      </c>
      <c r="E2150" s="394" t="s">
        <v>4139</v>
      </c>
      <c r="F2150" s="394" t="s">
        <v>7230</v>
      </c>
      <c r="G2150" s="394" t="s">
        <v>7234</v>
      </c>
      <c r="H2150" s="394" t="s">
        <v>7232</v>
      </c>
      <c r="I2150" s="466">
        <v>300</v>
      </c>
      <c r="J2150" s="471">
        <v>0.49</v>
      </c>
      <c r="K2150" s="469">
        <v>4</v>
      </c>
      <c r="L2150" s="384">
        <v>5</v>
      </c>
      <c r="M2150" s="385" t="s">
        <v>727</v>
      </c>
      <c r="N2150" s="382" t="s">
        <v>9787</v>
      </c>
      <c r="O2150" s="383">
        <v>1.2</v>
      </c>
      <c r="P2150" s="387"/>
      <c r="Q2150" s="387"/>
      <c r="R2150" s="387"/>
      <c r="S2150" s="387"/>
      <c r="T2150" s="387"/>
      <c r="U2150" s="387"/>
      <c r="V2150" s="387"/>
      <c r="W2150" s="387"/>
      <c r="X2150" s="387"/>
      <c r="Y2150" s="387"/>
      <c r="Z2150" s="387"/>
      <c r="AA2150" s="387"/>
      <c r="AB2150" s="387"/>
      <c r="AC2150" s="387"/>
      <c r="AD2150" s="387"/>
    </row>
    <row r="2151" spans="1:30" ht="16.2" thickBot="1" x14ac:dyDescent="0.35">
      <c r="A2151" s="351" t="s">
        <v>728</v>
      </c>
      <c r="B2151" s="414" t="s">
        <v>1119</v>
      </c>
      <c r="C2151" s="365" t="s">
        <v>6143</v>
      </c>
      <c r="D2151" s="366" t="s">
        <v>6126</v>
      </c>
      <c r="E2151" s="394" t="s">
        <v>4139</v>
      </c>
      <c r="F2151" s="394" t="s">
        <v>7230</v>
      </c>
      <c r="G2151" s="394" t="s">
        <v>7233</v>
      </c>
      <c r="H2151" s="394" t="s">
        <v>7232</v>
      </c>
      <c r="I2151" s="466">
        <v>300</v>
      </c>
      <c r="J2151" s="471">
        <v>0.49</v>
      </c>
      <c r="K2151" s="469">
        <v>3</v>
      </c>
      <c r="L2151" s="384">
        <v>5</v>
      </c>
      <c r="M2151" s="385" t="s">
        <v>729</v>
      </c>
      <c r="N2151" s="382" t="s">
        <v>9784</v>
      </c>
      <c r="O2151" s="386">
        <v>900</v>
      </c>
      <c r="P2151" s="387"/>
      <c r="Q2151" s="387"/>
      <c r="R2151" s="387"/>
      <c r="S2151" s="387"/>
      <c r="T2151" s="387"/>
      <c r="U2151" s="387"/>
      <c r="V2151" s="387"/>
      <c r="W2151" s="387"/>
      <c r="X2151" s="387"/>
      <c r="Y2151" s="387"/>
      <c r="Z2151" s="387"/>
      <c r="AA2151" s="387"/>
      <c r="AB2151" s="387"/>
      <c r="AC2151" s="387"/>
      <c r="AD2151" s="387"/>
    </row>
    <row r="2152" spans="1:30" ht="16.2" thickBot="1" x14ac:dyDescent="0.35">
      <c r="A2152" s="351" t="s">
        <v>2212</v>
      </c>
      <c r="B2152" s="424" t="s">
        <v>6096</v>
      </c>
      <c r="C2152" s="365" t="s">
        <v>6143</v>
      </c>
      <c r="D2152" s="366" t="s">
        <v>6126</v>
      </c>
      <c r="E2152" s="394" t="s">
        <v>4139</v>
      </c>
      <c r="F2152" s="394" t="s">
        <v>7230</v>
      </c>
      <c r="G2152" s="394" t="s">
        <v>7233</v>
      </c>
      <c r="H2152" s="394" t="s">
        <v>7232</v>
      </c>
      <c r="I2152" s="466">
        <v>300</v>
      </c>
      <c r="J2152" s="471">
        <v>0.49</v>
      </c>
      <c r="K2152" s="469">
        <v>1</v>
      </c>
      <c r="L2152" s="384">
        <v>5</v>
      </c>
      <c r="M2152" s="385" t="s">
        <v>2211</v>
      </c>
      <c r="N2152" s="382" t="s">
        <v>9783</v>
      </c>
      <c r="O2152" s="386">
        <v>300</v>
      </c>
      <c r="P2152" s="387"/>
      <c r="Q2152" s="387"/>
      <c r="R2152" s="387"/>
      <c r="S2152" s="387"/>
      <c r="T2152" s="387"/>
      <c r="U2152" s="387"/>
      <c r="V2152" s="387"/>
      <c r="W2152" s="387"/>
      <c r="X2152" s="387"/>
      <c r="Y2152" s="387"/>
      <c r="Z2152" s="387"/>
      <c r="AA2152" s="387"/>
      <c r="AB2152" s="387"/>
      <c r="AC2152" s="387"/>
      <c r="AD2152" s="387"/>
    </row>
    <row r="2153" spans="1:30" ht="16.2" thickBot="1" x14ac:dyDescent="0.35">
      <c r="A2153" s="351" t="s">
        <v>731</v>
      </c>
      <c r="B2153" s="396" t="s">
        <v>6058</v>
      </c>
      <c r="C2153" s="365" t="s">
        <v>6143</v>
      </c>
      <c r="D2153" s="366" t="s">
        <v>6126</v>
      </c>
      <c r="E2153" s="394" t="s">
        <v>4139</v>
      </c>
      <c r="F2153" s="394" t="s">
        <v>9544</v>
      </c>
      <c r="G2153" s="394" t="s">
        <v>7233</v>
      </c>
      <c r="H2153" s="394" t="s">
        <v>7232</v>
      </c>
      <c r="I2153" s="467">
        <v>1.4</v>
      </c>
      <c r="J2153" s="471">
        <v>1.99</v>
      </c>
      <c r="K2153" s="469">
        <v>1</v>
      </c>
      <c r="L2153" s="384">
        <v>5</v>
      </c>
      <c r="M2153" s="385" t="s">
        <v>730</v>
      </c>
      <c r="N2153" s="382" t="s">
        <v>9789</v>
      </c>
      <c r="O2153" s="383">
        <v>1.4</v>
      </c>
      <c r="P2153" s="387"/>
      <c r="Q2153" s="387"/>
      <c r="R2153" s="387"/>
      <c r="S2153" s="387"/>
      <c r="T2153" s="387"/>
      <c r="U2153" s="387"/>
      <c r="V2153" s="387"/>
      <c r="W2153" s="387"/>
      <c r="X2153" s="387"/>
      <c r="Y2153" s="387"/>
      <c r="Z2153" s="387"/>
      <c r="AA2153" s="387"/>
      <c r="AB2153" s="387"/>
      <c r="AC2153" s="387"/>
      <c r="AD2153" s="387"/>
    </row>
    <row r="2154" spans="1:30" ht="16.2" thickBot="1" x14ac:dyDescent="0.35">
      <c r="A2154" s="351" t="s">
        <v>416</v>
      </c>
      <c r="B2154" s="400" t="s">
        <v>6093</v>
      </c>
      <c r="C2154" s="365" t="s">
        <v>6143</v>
      </c>
      <c r="D2154" s="366" t="s">
        <v>6126</v>
      </c>
      <c r="E2154" s="394" t="s">
        <v>4139</v>
      </c>
      <c r="F2154" s="394" t="s">
        <v>7230</v>
      </c>
      <c r="G2154" s="394" t="s">
        <v>7233</v>
      </c>
      <c r="H2154" s="394" t="s">
        <v>7232</v>
      </c>
      <c r="I2154" s="466">
        <v>300</v>
      </c>
      <c r="J2154" s="471">
        <v>0.49</v>
      </c>
      <c r="K2154" s="469">
        <v>1</v>
      </c>
      <c r="L2154" s="384">
        <v>5</v>
      </c>
      <c r="M2154" s="385" t="s">
        <v>417</v>
      </c>
      <c r="N2154" s="382" t="s">
        <v>9783</v>
      </c>
      <c r="O2154" s="386">
        <v>300</v>
      </c>
      <c r="P2154" s="387"/>
      <c r="Q2154" s="387"/>
      <c r="R2154" s="387"/>
      <c r="S2154" s="387"/>
      <c r="T2154" s="387"/>
      <c r="U2154" s="387"/>
      <c r="V2154" s="387"/>
      <c r="W2154" s="387"/>
      <c r="X2154" s="387"/>
      <c r="Y2154" s="387"/>
      <c r="Z2154" s="387"/>
      <c r="AA2154" s="387"/>
      <c r="AB2154" s="387"/>
      <c r="AC2154" s="387"/>
      <c r="AD2154" s="387"/>
    </row>
    <row r="2155" spans="1:30" ht="16.2" thickBot="1" x14ac:dyDescent="0.35">
      <c r="A2155" s="351" t="s">
        <v>416</v>
      </c>
      <c r="B2155" s="417" t="s">
        <v>6059</v>
      </c>
      <c r="C2155" s="365" t="s">
        <v>6143</v>
      </c>
      <c r="D2155" s="366" t="s">
        <v>6126</v>
      </c>
      <c r="E2155" s="394" t="s">
        <v>4139</v>
      </c>
      <c r="F2155" s="394" t="s">
        <v>7230</v>
      </c>
      <c r="G2155" s="394" t="s">
        <v>7233</v>
      </c>
      <c r="H2155" s="394" t="s">
        <v>7232</v>
      </c>
      <c r="I2155" s="466">
        <v>500</v>
      </c>
      <c r="J2155" s="471">
        <v>0.75</v>
      </c>
      <c r="K2155" s="469">
        <v>2</v>
      </c>
      <c r="L2155" s="384">
        <v>5</v>
      </c>
      <c r="M2155" s="385" t="s">
        <v>5530</v>
      </c>
      <c r="N2155" s="382" t="s">
        <v>9782</v>
      </c>
      <c r="O2155" s="383">
        <v>1</v>
      </c>
      <c r="P2155" s="387"/>
      <c r="Q2155" s="387"/>
      <c r="R2155" s="387"/>
      <c r="S2155" s="387"/>
      <c r="T2155" s="387"/>
      <c r="U2155" s="387"/>
      <c r="V2155" s="387"/>
      <c r="W2155" s="387"/>
      <c r="X2155" s="387"/>
      <c r="Y2155" s="387"/>
      <c r="Z2155" s="387"/>
      <c r="AA2155" s="387"/>
      <c r="AB2155" s="387"/>
      <c r="AC2155" s="387"/>
      <c r="AD2155" s="387"/>
    </row>
    <row r="2156" spans="1:30" ht="16.2" thickBot="1" x14ac:dyDescent="0.35">
      <c r="A2156" s="351" t="s">
        <v>6930</v>
      </c>
      <c r="B2156" s="396" t="s">
        <v>6110</v>
      </c>
      <c r="C2156" s="365" t="s">
        <v>6143</v>
      </c>
      <c r="D2156" s="366" t="s">
        <v>6126</v>
      </c>
      <c r="E2156" s="394" t="s">
        <v>4139</v>
      </c>
      <c r="F2156" s="394" t="s">
        <v>7230</v>
      </c>
      <c r="G2156" s="394" t="s">
        <v>7234</v>
      </c>
      <c r="H2156" s="394" t="s">
        <v>7232</v>
      </c>
      <c r="I2156" s="466">
        <v>300</v>
      </c>
      <c r="J2156" s="471">
        <v>0.49</v>
      </c>
      <c r="K2156" s="469">
        <v>1</v>
      </c>
      <c r="L2156" s="384">
        <v>5</v>
      </c>
      <c r="M2156" s="385" t="s">
        <v>7040</v>
      </c>
      <c r="N2156" s="382" t="s">
        <v>9783</v>
      </c>
      <c r="O2156" s="386">
        <v>300</v>
      </c>
      <c r="P2156" s="387"/>
      <c r="Q2156" s="387"/>
      <c r="R2156" s="387"/>
      <c r="S2156" s="387"/>
      <c r="T2156" s="387"/>
      <c r="U2156" s="387"/>
      <c r="V2156" s="387"/>
      <c r="W2156" s="387"/>
      <c r="X2156" s="387"/>
      <c r="Y2156" s="387"/>
      <c r="Z2156" s="387"/>
      <c r="AA2156" s="387"/>
      <c r="AB2156" s="387"/>
      <c r="AC2156" s="387"/>
      <c r="AD2156" s="387"/>
    </row>
    <row r="2157" spans="1:30" ht="16.2" thickBot="1" x14ac:dyDescent="0.35">
      <c r="A2157" s="351" t="s">
        <v>731</v>
      </c>
      <c r="B2157" s="413" t="s">
        <v>7170</v>
      </c>
      <c r="C2157" s="365" t="s">
        <v>6143</v>
      </c>
      <c r="D2157" s="366" t="s">
        <v>6126</v>
      </c>
      <c r="E2157" s="394" t="s">
        <v>4139</v>
      </c>
      <c r="F2157" s="394" t="s">
        <v>7235</v>
      </c>
      <c r="G2157" s="394" t="s">
        <v>7233</v>
      </c>
      <c r="H2157" s="394" t="s">
        <v>7232</v>
      </c>
      <c r="I2157" s="466">
        <v>300</v>
      </c>
      <c r="J2157" s="471">
        <v>0.49</v>
      </c>
      <c r="K2157" s="469">
        <v>1</v>
      </c>
      <c r="L2157" s="384">
        <v>5</v>
      </c>
      <c r="M2157" s="385" t="s">
        <v>7211</v>
      </c>
      <c r="N2157" s="382" t="s">
        <v>9783</v>
      </c>
      <c r="O2157" s="386">
        <v>300</v>
      </c>
      <c r="P2157" s="387"/>
      <c r="Q2157" s="387"/>
      <c r="R2157" s="387"/>
      <c r="S2157" s="387"/>
      <c r="T2157" s="387"/>
      <c r="U2157" s="387"/>
      <c r="V2157" s="387"/>
      <c r="W2157" s="387"/>
      <c r="X2157" s="387"/>
      <c r="Y2157" s="387"/>
      <c r="Z2157" s="387"/>
      <c r="AA2157" s="387"/>
      <c r="AB2157" s="387"/>
      <c r="AC2157" s="387"/>
      <c r="AD2157" s="387"/>
    </row>
    <row r="2158" spans="1:30" ht="16.2" thickBot="1" x14ac:dyDescent="0.35">
      <c r="A2158" s="351" t="s">
        <v>9742</v>
      </c>
      <c r="B2158" s="408" t="s">
        <v>9566</v>
      </c>
      <c r="C2158" s="365" t="s">
        <v>6143</v>
      </c>
      <c r="D2158" s="345" t="s">
        <v>6128</v>
      </c>
      <c r="E2158" s="394" t="s">
        <v>4139</v>
      </c>
      <c r="F2158" s="394" t="s">
        <v>7230</v>
      </c>
      <c r="G2158" s="394" t="s">
        <v>7233</v>
      </c>
      <c r="H2158" s="394" t="s">
        <v>7232</v>
      </c>
      <c r="I2158" s="466">
        <v>700</v>
      </c>
      <c r="J2158" s="471">
        <v>0.99</v>
      </c>
      <c r="K2158" s="469">
        <v>1</v>
      </c>
      <c r="L2158" s="384">
        <v>5</v>
      </c>
      <c r="M2158" s="385" t="s">
        <v>9743</v>
      </c>
      <c r="N2158" s="382" t="s">
        <v>9798</v>
      </c>
      <c r="O2158" s="386">
        <v>700</v>
      </c>
      <c r="P2158" s="387"/>
      <c r="Q2158" s="387"/>
      <c r="R2158" s="387"/>
      <c r="S2158" s="387"/>
      <c r="T2158" s="387"/>
      <c r="U2158" s="387"/>
      <c r="V2158" s="387"/>
      <c r="W2158" s="387"/>
      <c r="X2158" s="387"/>
      <c r="Y2158" s="387"/>
      <c r="Z2158" s="387"/>
      <c r="AA2158" s="387"/>
      <c r="AB2158" s="387"/>
      <c r="AC2158" s="387"/>
      <c r="AD2158" s="387"/>
    </row>
    <row r="2159" spans="1:30" ht="16.2" thickBot="1" x14ac:dyDescent="0.35">
      <c r="A2159" s="351" t="s">
        <v>5532</v>
      </c>
      <c r="B2159" s="427" t="s">
        <v>1102</v>
      </c>
      <c r="C2159" s="365" t="s">
        <v>6143</v>
      </c>
      <c r="D2159" s="366" t="s">
        <v>6126</v>
      </c>
      <c r="E2159" s="394" t="s">
        <v>4139</v>
      </c>
      <c r="F2159" s="394" t="s">
        <v>7230</v>
      </c>
      <c r="G2159" s="394" t="s">
        <v>7234</v>
      </c>
      <c r="H2159" s="394" t="s">
        <v>7232</v>
      </c>
      <c r="I2159" s="466">
        <v>300</v>
      </c>
      <c r="J2159" s="471">
        <v>0.49</v>
      </c>
      <c r="K2159" s="469">
        <v>1</v>
      </c>
      <c r="L2159" s="384">
        <v>6</v>
      </c>
      <c r="M2159" s="385" t="s">
        <v>5531</v>
      </c>
      <c r="N2159" s="382" t="s">
        <v>9783</v>
      </c>
      <c r="O2159" s="386">
        <v>300</v>
      </c>
      <c r="P2159" s="387"/>
      <c r="Q2159" s="387"/>
      <c r="R2159" s="387"/>
      <c r="S2159" s="387"/>
      <c r="T2159" s="387"/>
      <c r="U2159" s="387"/>
      <c r="V2159" s="387"/>
      <c r="W2159" s="387"/>
      <c r="X2159" s="387"/>
      <c r="Y2159" s="387"/>
      <c r="Z2159" s="387"/>
      <c r="AA2159" s="387"/>
      <c r="AB2159" s="387"/>
      <c r="AC2159" s="387"/>
      <c r="AD2159" s="387"/>
    </row>
    <row r="2160" spans="1:30" ht="16.2" thickBot="1" x14ac:dyDescent="0.35">
      <c r="A2160" s="351" t="s">
        <v>1713</v>
      </c>
      <c r="B2160" s="400" t="s">
        <v>6093</v>
      </c>
      <c r="C2160" s="365" t="s">
        <v>6143</v>
      </c>
      <c r="D2160" s="366" t="s">
        <v>6126</v>
      </c>
      <c r="E2160" s="394" t="s">
        <v>4139</v>
      </c>
      <c r="F2160" s="394" t="s">
        <v>7230</v>
      </c>
      <c r="G2160" s="394" t="s">
        <v>7233</v>
      </c>
      <c r="H2160" s="394" t="s">
        <v>7232</v>
      </c>
      <c r="I2160" s="466">
        <v>300</v>
      </c>
      <c r="J2160" s="471">
        <v>0.49</v>
      </c>
      <c r="K2160" s="469">
        <v>2</v>
      </c>
      <c r="L2160" s="384">
        <v>6</v>
      </c>
      <c r="M2160" s="385" t="s">
        <v>1714</v>
      </c>
      <c r="N2160" s="382" t="s">
        <v>9790</v>
      </c>
      <c r="O2160" s="386">
        <v>600</v>
      </c>
      <c r="P2160" s="387"/>
      <c r="Q2160" s="387"/>
      <c r="R2160" s="387"/>
      <c r="S2160" s="387"/>
      <c r="T2160" s="387"/>
      <c r="U2160" s="387"/>
      <c r="V2160" s="387"/>
      <c r="W2160" s="387"/>
      <c r="X2160" s="387"/>
      <c r="Y2160" s="387"/>
      <c r="Z2160" s="387"/>
      <c r="AA2160" s="387"/>
      <c r="AB2160" s="387"/>
      <c r="AC2160" s="387"/>
      <c r="AD2160" s="387"/>
    </row>
    <row r="2161" spans="1:30" ht="16.2" thickBot="1" x14ac:dyDescent="0.35">
      <c r="A2161" s="351" t="s">
        <v>3006</v>
      </c>
      <c r="B2161" s="420" t="s">
        <v>6089</v>
      </c>
      <c r="C2161" s="365" t="s">
        <v>6143</v>
      </c>
      <c r="D2161" s="345" t="s">
        <v>6128</v>
      </c>
      <c r="E2161" s="394" t="s">
        <v>4139</v>
      </c>
      <c r="F2161" s="394" t="s">
        <v>7230</v>
      </c>
      <c r="G2161" s="394" t="s">
        <v>7234</v>
      </c>
      <c r="H2161" s="394" t="s">
        <v>7232</v>
      </c>
      <c r="I2161" s="466">
        <v>700</v>
      </c>
      <c r="J2161" s="471">
        <v>0.99</v>
      </c>
      <c r="K2161" s="469">
        <v>1</v>
      </c>
      <c r="L2161" s="384">
        <v>6</v>
      </c>
      <c r="M2161" s="385" t="s">
        <v>3007</v>
      </c>
      <c r="N2161" s="382" t="s">
        <v>9798</v>
      </c>
      <c r="O2161" s="386">
        <v>700</v>
      </c>
      <c r="P2161" s="387"/>
      <c r="Q2161" s="387"/>
      <c r="R2161" s="387"/>
      <c r="S2161" s="387"/>
      <c r="T2161" s="387"/>
      <c r="U2161" s="387"/>
      <c r="V2161" s="387"/>
      <c r="W2161" s="387"/>
      <c r="X2161" s="387"/>
      <c r="Y2161" s="387"/>
      <c r="Z2161" s="387"/>
      <c r="AA2161" s="387"/>
      <c r="AB2161" s="387"/>
      <c r="AC2161" s="387"/>
      <c r="AD2161" s="387"/>
    </row>
    <row r="2162" spans="1:30" ht="16.2" thickBot="1" x14ac:dyDescent="0.35">
      <c r="A2162" s="351" t="s">
        <v>3006</v>
      </c>
      <c r="B2162" s="420" t="s">
        <v>6089</v>
      </c>
      <c r="C2162" s="365" t="s">
        <v>6143</v>
      </c>
      <c r="D2162" s="345" t="s">
        <v>6128</v>
      </c>
      <c r="E2162" s="394" t="s">
        <v>4139</v>
      </c>
      <c r="F2162" s="394" t="s">
        <v>7230</v>
      </c>
      <c r="G2162" s="394" t="s">
        <v>7239</v>
      </c>
      <c r="H2162" s="394" t="s">
        <v>7232</v>
      </c>
      <c r="I2162" s="466">
        <v>700</v>
      </c>
      <c r="J2162" s="471">
        <v>0.99</v>
      </c>
      <c r="K2162" s="469">
        <v>1</v>
      </c>
      <c r="L2162" s="384">
        <v>6</v>
      </c>
      <c r="M2162" s="385" t="s">
        <v>3007</v>
      </c>
      <c r="N2162" s="382" t="s">
        <v>9798</v>
      </c>
      <c r="O2162" s="386">
        <v>700</v>
      </c>
      <c r="P2162" s="387"/>
      <c r="Q2162" s="387"/>
      <c r="R2162" s="387"/>
      <c r="S2162" s="387"/>
      <c r="T2162" s="387"/>
      <c r="U2162" s="387"/>
      <c r="V2162" s="387"/>
      <c r="W2162" s="387"/>
      <c r="X2162" s="387"/>
      <c r="Y2162" s="387"/>
      <c r="Z2162" s="387"/>
      <c r="AA2162" s="387"/>
      <c r="AB2162" s="387"/>
      <c r="AC2162" s="387"/>
      <c r="AD2162" s="387"/>
    </row>
    <row r="2163" spans="1:30" ht="16.2" thickBot="1" x14ac:dyDescent="0.35">
      <c r="A2163" s="351" t="s">
        <v>1557</v>
      </c>
      <c r="B2163" s="365" t="s">
        <v>6097</v>
      </c>
      <c r="C2163" s="365" t="s">
        <v>6143</v>
      </c>
      <c r="D2163" s="366" t="s">
        <v>6126</v>
      </c>
      <c r="E2163" s="394" t="s">
        <v>4139</v>
      </c>
      <c r="F2163" s="394" t="s">
        <v>7230</v>
      </c>
      <c r="G2163" s="394" t="s">
        <v>7233</v>
      </c>
      <c r="H2163" s="394" t="s">
        <v>7232</v>
      </c>
      <c r="I2163" s="466">
        <v>300</v>
      </c>
      <c r="J2163" s="471">
        <v>0.49</v>
      </c>
      <c r="K2163" s="469">
        <v>1</v>
      </c>
      <c r="L2163" s="384">
        <v>7</v>
      </c>
      <c r="M2163" s="385" t="s">
        <v>1558</v>
      </c>
      <c r="N2163" s="382" t="s">
        <v>9783</v>
      </c>
      <c r="O2163" s="386">
        <v>300</v>
      </c>
      <c r="P2163" s="387"/>
      <c r="Q2163" s="387"/>
      <c r="R2163" s="387"/>
      <c r="S2163" s="387"/>
      <c r="T2163" s="387"/>
      <c r="U2163" s="387"/>
      <c r="V2163" s="387"/>
      <c r="W2163" s="387"/>
      <c r="X2163" s="387"/>
      <c r="Y2163" s="387"/>
      <c r="Z2163" s="387"/>
      <c r="AA2163" s="387"/>
      <c r="AB2163" s="387"/>
      <c r="AC2163" s="387"/>
      <c r="AD2163" s="387"/>
    </row>
    <row r="2164" spans="1:30" ht="16.2" thickBot="1" x14ac:dyDescent="0.35">
      <c r="A2164" s="351" t="s">
        <v>1557</v>
      </c>
      <c r="B2164" s="400" t="s">
        <v>6093</v>
      </c>
      <c r="C2164" s="365" t="s">
        <v>6143</v>
      </c>
      <c r="D2164" s="366" t="s">
        <v>6126</v>
      </c>
      <c r="E2164" s="394" t="s">
        <v>4139</v>
      </c>
      <c r="F2164" s="394" t="s">
        <v>7230</v>
      </c>
      <c r="G2164" s="394" t="s">
        <v>7233</v>
      </c>
      <c r="H2164" s="394" t="s">
        <v>7232</v>
      </c>
      <c r="I2164" s="466">
        <v>300</v>
      </c>
      <c r="J2164" s="471">
        <v>0.49</v>
      </c>
      <c r="K2164" s="469">
        <v>2</v>
      </c>
      <c r="L2164" s="384">
        <v>7</v>
      </c>
      <c r="M2164" s="385" t="s">
        <v>1715</v>
      </c>
      <c r="N2164" s="382" t="s">
        <v>9790</v>
      </c>
      <c r="O2164" s="386">
        <v>600</v>
      </c>
      <c r="P2164" s="387"/>
      <c r="Q2164" s="387"/>
      <c r="R2164" s="387"/>
      <c r="S2164" s="387"/>
      <c r="T2164" s="387"/>
      <c r="U2164" s="387"/>
      <c r="V2164" s="387"/>
      <c r="W2164" s="387"/>
      <c r="X2164" s="387"/>
      <c r="Y2164" s="387"/>
      <c r="Z2164" s="387"/>
      <c r="AA2164" s="387"/>
      <c r="AB2164" s="387"/>
      <c r="AC2164" s="387"/>
      <c r="AD2164" s="387"/>
    </row>
    <row r="2165" spans="1:30" ht="16.2" thickBot="1" x14ac:dyDescent="0.35">
      <c r="A2165" s="351" t="s">
        <v>761</v>
      </c>
      <c r="B2165" s="430" t="s">
        <v>6071</v>
      </c>
      <c r="C2165" s="365" t="s">
        <v>6143</v>
      </c>
      <c r="D2165" s="366" t="s">
        <v>6126</v>
      </c>
      <c r="E2165" s="394" t="s">
        <v>4139</v>
      </c>
      <c r="F2165" s="394" t="s">
        <v>7230</v>
      </c>
      <c r="G2165" s="394" t="s">
        <v>7233</v>
      </c>
      <c r="H2165" s="394" t="s">
        <v>7232</v>
      </c>
      <c r="I2165" s="466">
        <v>300</v>
      </c>
      <c r="J2165" s="471">
        <v>0.49</v>
      </c>
      <c r="K2165" s="469">
        <v>1</v>
      </c>
      <c r="L2165" s="384">
        <v>8</v>
      </c>
      <c r="M2165" s="385" t="s">
        <v>760</v>
      </c>
      <c r="N2165" s="382" t="s">
        <v>9783</v>
      </c>
      <c r="O2165" s="386">
        <v>300</v>
      </c>
      <c r="P2165" s="387"/>
      <c r="Q2165" s="387"/>
      <c r="R2165" s="387"/>
      <c r="S2165" s="387"/>
      <c r="T2165" s="387"/>
      <c r="U2165" s="387"/>
      <c r="V2165" s="387"/>
      <c r="W2165" s="387"/>
      <c r="X2165" s="387"/>
      <c r="Y2165" s="387"/>
      <c r="Z2165" s="387"/>
      <c r="AA2165" s="387"/>
      <c r="AB2165" s="387"/>
      <c r="AC2165" s="387"/>
      <c r="AD2165" s="387"/>
    </row>
    <row r="2166" spans="1:30" ht="16.2" thickBot="1" x14ac:dyDescent="0.35">
      <c r="A2166" s="351" t="s">
        <v>3409</v>
      </c>
      <c r="B2166" s="419" t="s">
        <v>6075</v>
      </c>
      <c r="C2166" s="365" t="s">
        <v>6143</v>
      </c>
      <c r="D2166" s="366" t="s">
        <v>6126</v>
      </c>
      <c r="E2166" s="394" t="s">
        <v>4139</v>
      </c>
      <c r="F2166" s="394" t="s">
        <v>7230</v>
      </c>
      <c r="G2166" s="394" t="s">
        <v>7234</v>
      </c>
      <c r="H2166" s="394" t="s">
        <v>7232</v>
      </c>
      <c r="I2166" s="466">
        <v>300</v>
      </c>
      <c r="J2166" s="471">
        <v>0.49</v>
      </c>
      <c r="K2166" s="469">
        <v>1</v>
      </c>
      <c r="L2166" s="384" t="s">
        <v>1775</v>
      </c>
      <c r="M2166" s="385" t="s">
        <v>3410</v>
      </c>
      <c r="N2166" s="382" t="s">
        <v>9783</v>
      </c>
      <c r="O2166" s="386">
        <v>300</v>
      </c>
      <c r="P2166" s="387"/>
      <c r="Q2166" s="387"/>
      <c r="R2166" s="387"/>
      <c r="S2166" s="387"/>
      <c r="T2166" s="387"/>
      <c r="U2166" s="387"/>
      <c r="V2166" s="387"/>
      <c r="W2166" s="387"/>
      <c r="X2166" s="387"/>
      <c r="Y2166" s="387"/>
      <c r="Z2166" s="387"/>
      <c r="AA2166" s="387"/>
      <c r="AB2166" s="387"/>
      <c r="AC2166" s="387"/>
      <c r="AD2166" s="387"/>
    </row>
    <row r="2167" spans="1:30" ht="16.2" thickBot="1" x14ac:dyDescent="0.35">
      <c r="A2167" s="351" t="s">
        <v>3650</v>
      </c>
      <c r="B2167" s="406" t="s">
        <v>6969</v>
      </c>
      <c r="C2167" s="365" t="s">
        <v>6143</v>
      </c>
      <c r="D2167" s="366" t="s">
        <v>6126</v>
      </c>
      <c r="E2167" s="394" t="s">
        <v>4139</v>
      </c>
      <c r="F2167" s="394" t="s">
        <v>7230</v>
      </c>
      <c r="G2167" s="394" t="s">
        <v>7233</v>
      </c>
      <c r="H2167" s="394" t="s">
        <v>7232</v>
      </c>
      <c r="I2167" s="467">
        <v>1</v>
      </c>
      <c r="J2167" s="471">
        <v>1.49</v>
      </c>
      <c r="K2167" s="469">
        <v>1</v>
      </c>
      <c r="L2167" s="384" t="s">
        <v>1775</v>
      </c>
      <c r="M2167" s="385" t="s">
        <v>3651</v>
      </c>
      <c r="N2167" s="382" t="s">
        <v>9806</v>
      </c>
      <c r="O2167" s="383">
        <v>1</v>
      </c>
      <c r="P2167" s="387"/>
      <c r="Q2167" s="387"/>
      <c r="R2167" s="387"/>
      <c r="S2167" s="387"/>
      <c r="T2167" s="387"/>
      <c r="U2167" s="387"/>
      <c r="V2167" s="387"/>
      <c r="W2167" s="387"/>
      <c r="X2167" s="387"/>
      <c r="Y2167" s="387"/>
      <c r="Z2167" s="387"/>
      <c r="AA2167" s="387"/>
      <c r="AB2167" s="387"/>
      <c r="AC2167" s="387"/>
      <c r="AD2167" s="387"/>
    </row>
    <row r="2168" spans="1:30" ht="16.2" thickBot="1" x14ac:dyDescent="0.35">
      <c r="A2168" s="351" t="s">
        <v>765</v>
      </c>
      <c r="B2168" s="408" t="s">
        <v>1134</v>
      </c>
      <c r="C2168" s="365" t="s">
        <v>6143</v>
      </c>
      <c r="D2168" s="366" t="s">
        <v>6126</v>
      </c>
      <c r="E2168" s="394" t="s">
        <v>4139</v>
      </c>
      <c r="F2168" s="394" t="s">
        <v>7230</v>
      </c>
      <c r="G2168" s="394" t="s">
        <v>7233</v>
      </c>
      <c r="H2168" s="394" t="s">
        <v>7232</v>
      </c>
      <c r="I2168" s="466">
        <v>300</v>
      </c>
      <c r="J2168" s="471">
        <v>0.49</v>
      </c>
      <c r="K2168" s="469">
        <v>2</v>
      </c>
      <c r="L2168" s="384" t="s">
        <v>1775</v>
      </c>
      <c r="M2168" s="385" t="s">
        <v>766</v>
      </c>
      <c r="N2168" s="382" t="s">
        <v>9790</v>
      </c>
      <c r="O2168" s="386">
        <v>600</v>
      </c>
      <c r="P2168" s="387"/>
      <c r="Q2168" s="387"/>
      <c r="R2168" s="387"/>
      <c r="S2168" s="387"/>
      <c r="T2168" s="387"/>
      <c r="U2168" s="387"/>
      <c r="V2168" s="387"/>
      <c r="W2168" s="387"/>
      <c r="X2168" s="387"/>
      <c r="Y2168" s="387"/>
      <c r="Z2168" s="387"/>
      <c r="AA2168" s="387"/>
      <c r="AB2168" s="387"/>
      <c r="AC2168" s="387"/>
      <c r="AD2168" s="387"/>
    </row>
    <row r="2169" spans="1:30" ht="16.2" thickBot="1" x14ac:dyDescent="0.35">
      <c r="A2169" s="351" t="s">
        <v>670</v>
      </c>
      <c r="B2169" s="396" t="s">
        <v>6975</v>
      </c>
      <c r="C2169" s="365" t="s">
        <v>6137</v>
      </c>
      <c r="D2169" s="366" t="s">
        <v>6126</v>
      </c>
      <c r="E2169" s="394" t="s">
        <v>4139</v>
      </c>
      <c r="F2169" s="394" t="s">
        <v>7230</v>
      </c>
      <c r="G2169" s="394" t="s">
        <v>7234</v>
      </c>
      <c r="H2169" s="394" t="s">
        <v>7232</v>
      </c>
      <c r="I2169" s="466">
        <v>300</v>
      </c>
      <c r="J2169" s="471">
        <v>0.49</v>
      </c>
      <c r="K2169" s="469">
        <v>1</v>
      </c>
      <c r="L2169" s="384">
        <v>3</v>
      </c>
      <c r="M2169" s="385" t="s">
        <v>5785</v>
      </c>
      <c r="N2169" s="382" t="s">
        <v>9783</v>
      </c>
      <c r="O2169" s="386">
        <v>300</v>
      </c>
      <c r="P2169" s="387"/>
      <c r="Q2169" s="387"/>
      <c r="R2169" s="387"/>
      <c r="S2169" s="387"/>
      <c r="T2169" s="387"/>
      <c r="U2169" s="387"/>
      <c r="V2169" s="387"/>
      <c r="W2169" s="387"/>
      <c r="X2169" s="387"/>
      <c r="Y2169" s="387"/>
      <c r="Z2169" s="387"/>
      <c r="AA2169" s="387"/>
      <c r="AB2169" s="387"/>
      <c r="AC2169" s="387"/>
      <c r="AD2169" s="387"/>
    </row>
    <row r="2170" spans="1:30" ht="16.2" thickBot="1" x14ac:dyDescent="0.35">
      <c r="A2170" s="351" t="s">
        <v>648</v>
      </c>
      <c r="B2170" s="430" t="s">
        <v>6071</v>
      </c>
      <c r="C2170" s="365" t="s">
        <v>6137</v>
      </c>
      <c r="D2170" s="366" t="s">
        <v>6126</v>
      </c>
      <c r="E2170" s="394" t="s">
        <v>4139</v>
      </c>
      <c r="F2170" s="394" t="s">
        <v>7230</v>
      </c>
      <c r="G2170" s="394" t="s">
        <v>7233</v>
      </c>
      <c r="H2170" s="394" t="s">
        <v>7232</v>
      </c>
      <c r="I2170" s="466">
        <v>300</v>
      </c>
      <c r="J2170" s="471">
        <v>0.49</v>
      </c>
      <c r="K2170" s="469">
        <v>1</v>
      </c>
      <c r="L2170" s="384">
        <v>3</v>
      </c>
      <c r="M2170" s="385" t="s">
        <v>649</v>
      </c>
      <c r="N2170" s="382" t="s">
        <v>9783</v>
      </c>
      <c r="O2170" s="386">
        <v>300</v>
      </c>
      <c r="P2170" s="387"/>
      <c r="Q2170" s="387"/>
      <c r="R2170" s="387"/>
      <c r="S2170" s="387"/>
      <c r="T2170" s="387"/>
      <c r="U2170" s="387"/>
      <c r="V2170" s="387"/>
      <c r="W2170" s="387"/>
      <c r="X2170" s="387"/>
      <c r="Y2170" s="387"/>
      <c r="Z2170" s="387"/>
      <c r="AA2170" s="387"/>
      <c r="AB2170" s="387"/>
      <c r="AC2170" s="387"/>
      <c r="AD2170" s="387"/>
    </row>
    <row r="2171" spans="1:30" ht="16.2" thickBot="1" x14ac:dyDescent="0.35">
      <c r="A2171" s="351" t="s">
        <v>670</v>
      </c>
      <c r="B2171" s="430" t="s">
        <v>6071</v>
      </c>
      <c r="C2171" s="365" t="s">
        <v>6137</v>
      </c>
      <c r="D2171" s="366" t="s">
        <v>6126</v>
      </c>
      <c r="E2171" s="394" t="s">
        <v>4139</v>
      </c>
      <c r="F2171" s="394" t="s">
        <v>7230</v>
      </c>
      <c r="G2171" s="394" t="s">
        <v>7233</v>
      </c>
      <c r="H2171" s="394" t="s">
        <v>7232</v>
      </c>
      <c r="I2171" s="466">
        <v>300</v>
      </c>
      <c r="J2171" s="471">
        <v>0.49</v>
      </c>
      <c r="K2171" s="469">
        <v>1</v>
      </c>
      <c r="L2171" s="384">
        <v>3</v>
      </c>
      <c r="M2171" s="385" t="s">
        <v>671</v>
      </c>
      <c r="N2171" s="382" t="s">
        <v>9783</v>
      </c>
      <c r="O2171" s="386">
        <v>300</v>
      </c>
      <c r="P2171" s="387"/>
      <c r="Q2171" s="387"/>
      <c r="R2171" s="387"/>
      <c r="S2171" s="387"/>
      <c r="T2171" s="387"/>
      <c r="U2171" s="387"/>
      <c r="V2171" s="387"/>
      <c r="W2171" s="387"/>
      <c r="X2171" s="387"/>
      <c r="Y2171" s="387"/>
      <c r="Z2171" s="387"/>
      <c r="AA2171" s="387"/>
      <c r="AB2171" s="387"/>
      <c r="AC2171" s="387"/>
      <c r="AD2171" s="387"/>
    </row>
    <row r="2172" spans="1:30" ht="16.2" thickBot="1" x14ac:dyDescent="0.35">
      <c r="A2172" s="351" t="s">
        <v>673</v>
      </c>
      <c r="B2172" s="400" t="s">
        <v>6093</v>
      </c>
      <c r="C2172" s="365" t="s">
        <v>6137</v>
      </c>
      <c r="D2172" s="366" t="s">
        <v>6126</v>
      </c>
      <c r="E2172" s="394" t="s">
        <v>4139</v>
      </c>
      <c r="F2172" s="394" t="s">
        <v>7230</v>
      </c>
      <c r="G2172" s="394" t="s">
        <v>7233</v>
      </c>
      <c r="H2172" s="394" t="s">
        <v>7232</v>
      </c>
      <c r="I2172" s="466">
        <v>300</v>
      </c>
      <c r="J2172" s="471">
        <v>0.49</v>
      </c>
      <c r="K2172" s="469">
        <v>2</v>
      </c>
      <c r="L2172" s="384">
        <v>3</v>
      </c>
      <c r="M2172" s="385" t="s">
        <v>672</v>
      </c>
      <c r="N2172" s="382" t="s">
        <v>9790</v>
      </c>
      <c r="O2172" s="386">
        <v>600</v>
      </c>
      <c r="P2172" s="387"/>
      <c r="Q2172" s="387"/>
      <c r="R2172" s="387"/>
      <c r="S2172" s="387"/>
      <c r="T2172" s="387"/>
      <c r="U2172" s="387"/>
      <c r="V2172" s="387"/>
      <c r="W2172" s="387"/>
      <c r="X2172" s="387"/>
      <c r="Y2172" s="387"/>
      <c r="Z2172" s="387"/>
      <c r="AA2172" s="387"/>
      <c r="AB2172" s="387"/>
      <c r="AC2172" s="387"/>
      <c r="AD2172" s="387"/>
    </row>
    <row r="2173" spans="1:30" ht="16.2" thickBot="1" x14ac:dyDescent="0.35">
      <c r="A2173" s="351" t="s">
        <v>648</v>
      </c>
      <c r="B2173" s="417" t="s">
        <v>6059</v>
      </c>
      <c r="C2173" s="365" t="s">
        <v>6137</v>
      </c>
      <c r="D2173" s="366" t="s">
        <v>6126</v>
      </c>
      <c r="E2173" s="394" t="s">
        <v>4139</v>
      </c>
      <c r="F2173" s="394" t="s">
        <v>7230</v>
      </c>
      <c r="G2173" s="394" t="s">
        <v>7233</v>
      </c>
      <c r="H2173" s="394" t="s">
        <v>7232</v>
      </c>
      <c r="I2173" s="466">
        <v>300</v>
      </c>
      <c r="J2173" s="471">
        <v>0.49</v>
      </c>
      <c r="K2173" s="469">
        <v>1</v>
      </c>
      <c r="L2173" s="384">
        <v>3</v>
      </c>
      <c r="M2173" s="385" t="s">
        <v>5533</v>
      </c>
      <c r="N2173" s="382" t="s">
        <v>9783</v>
      </c>
      <c r="O2173" s="386">
        <v>300</v>
      </c>
      <c r="P2173" s="387"/>
      <c r="Q2173" s="387"/>
      <c r="R2173" s="387"/>
      <c r="S2173" s="387"/>
      <c r="T2173" s="387"/>
      <c r="U2173" s="387"/>
      <c r="V2173" s="387"/>
      <c r="W2173" s="387"/>
      <c r="X2173" s="387"/>
      <c r="Y2173" s="387"/>
      <c r="Z2173" s="387"/>
      <c r="AA2173" s="387"/>
      <c r="AB2173" s="387"/>
      <c r="AC2173" s="387"/>
      <c r="AD2173" s="387"/>
    </row>
    <row r="2174" spans="1:30" ht="16.2" thickBot="1" x14ac:dyDescent="0.35">
      <c r="A2174" s="351" t="s">
        <v>705</v>
      </c>
      <c r="B2174" s="396" t="s">
        <v>6058</v>
      </c>
      <c r="C2174" s="365" t="s">
        <v>6137</v>
      </c>
      <c r="D2174" s="366" t="s">
        <v>6126</v>
      </c>
      <c r="E2174" s="394" t="s">
        <v>4139</v>
      </c>
      <c r="F2174" s="394" t="s">
        <v>7230</v>
      </c>
      <c r="G2174" s="394" t="s">
        <v>7233</v>
      </c>
      <c r="H2174" s="394" t="s">
        <v>7232</v>
      </c>
      <c r="I2174" s="466">
        <v>300</v>
      </c>
      <c r="J2174" s="471">
        <v>0.49</v>
      </c>
      <c r="K2174" s="469">
        <v>2</v>
      </c>
      <c r="L2174" s="384">
        <v>4</v>
      </c>
      <c r="M2174" s="385" t="s">
        <v>706</v>
      </c>
      <c r="N2174" s="382" t="s">
        <v>9790</v>
      </c>
      <c r="O2174" s="386">
        <v>600</v>
      </c>
      <c r="P2174" s="387"/>
      <c r="Q2174" s="387"/>
      <c r="R2174" s="387"/>
      <c r="S2174" s="387"/>
      <c r="T2174" s="387"/>
      <c r="U2174" s="387"/>
      <c r="V2174" s="387"/>
      <c r="W2174" s="387"/>
      <c r="X2174" s="387"/>
      <c r="Y2174" s="387"/>
      <c r="Z2174" s="387"/>
      <c r="AA2174" s="387"/>
      <c r="AB2174" s="387"/>
      <c r="AC2174" s="387"/>
      <c r="AD2174" s="387"/>
    </row>
    <row r="2175" spans="1:30" ht="16.2" thickBot="1" x14ac:dyDescent="0.35">
      <c r="A2175" s="351" t="s">
        <v>705</v>
      </c>
      <c r="B2175" s="396" t="s">
        <v>6058</v>
      </c>
      <c r="C2175" s="365" t="s">
        <v>6137</v>
      </c>
      <c r="D2175" s="366" t="s">
        <v>6126</v>
      </c>
      <c r="E2175" s="394" t="s">
        <v>4139</v>
      </c>
      <c r="F2175" s="394" t="s">
        <v>7230</v>
      </c>
      <c r="G2175" s="394" t="s">
        <v>7234</v>
      </c>
      <c r="H2175" s="394" t="s">
        <v>7232</v>
      </c>
      <c r="I2175" s="466">
        <v>300</v>
      </c>
      <c r="J2175" s="471">
        <v>0.49</v>
      </c>
      <c r="K2175" s="469">
        <v>1</v>
      </c>
      <c r="L2175" s="384">
        <v>4</v>
      </c>
      <c r="M2175" s="385" t="s">
        <v>9744</v>
      </c>
      <c r="N2175" s="382" t="s">
        <v>9783</v>
      </c>
      <c r="O2175" s="386">
        <v>300</v>
      </c>
      <c r="P2175" s="387"/>
      <c r="Q2175" s="387"/>
      <c r="R2175" s="387"/>
      <c r="S2175" s="387"/>
      <c r="T2175" s="387"/>
      <c r="U2175" s="387"/>
      <c r="V2175" s="387"/>
      <c r="W2175" s="387"/>
      <c r="X2175" s="387"/>
      <c r="Y2175" s="387"/>
      <c r="Z2175" s="387"/>
      <c r="AA2175" s="387"/>
      <c r="AB2175" s="387"/>
      <c r="AC2175" s="387"/>
      <c r="AD2175" s="387"/>
    </row>
    <row r="2176" spans="1:30" ht="16.2" thickBot="1" x14ac:dyDescent="0.35">
      <c r="A2176" s="351" t="s">
        <v>732</v>
      </c>
      <c r="B2176" s="365" t="s">
        <v>6981</v>
      </c>
      <c r="C2176" s="365" t="s">
        <v>6137</v>
      </c>
      <c r="D2176" s="345" t="s">
        <v>6128</v>
      </c>
      <c r="E2176" s="394" t="s">
        <v>4139</v>
      </c>
      <c r="F2176" s="394" t="s">
        <v>7230</v>
      </c>
      <c r="G2176" s="394" t="s">
        <v>7233</v>
      </c>
      <c r="H2176" s="394" t="s">
        <v>7232</v>
      </c>
      <c r="I2176" s="467">
        <v>1.4</v>
      </c>
      <c r="J2176" s="471">
        <v>0.99</v>
      </c>
      <c r="K2176" s="469">
        <v>1</v>
      </c>
      <c r="L2176" s="384">
        <v>5</v>
      </c>
      <c r="M2176" s="385" t="s">
        <v>733</v>
      </c>
      <c r="N2176" s="382" t="s">
        <v>9789</v>
      </c>
      <c r="O2176" s="383">
        <v>1.4</v>
      </c>
      <c r="P2176" s="387"/>
      <c r="Q2176" s="387"/>
      <c r="R2176" s="387"/>
      <c r="S2176" s="387"/>
      <c r="T2176" s="387"/>
      <c r="U2176" s="387"/>
      <c r="V2176" s="387"/>
      <c r="W2176" s="387"/>
      <c r="X2176" s="387"/>
      <c r="Y2176" s="387"/>
      <c r="Z2176" s="387"/>
      <c r="AA2176" s="387"/>
      <c r="AB2176" s="387"/>
      <c r="AC2176" s="387"/>
      <c r="AD2176" s="387"/>
    </row>
    <row r="2177" spans="1:30" ht="16.2" thickBot="1" x14ac:dyDescent="0.35">
      <c r="A2177" s="351" t="s">
        <v>6931</v>
      </c>
      <c r="B2177" s="415" t="s">
        <v>6886</v>
      </c>
      <c r="C2177" s="365" t="s">
        <v>6137</v>
      </c>
      <c r="D2177" s="366" t="s">
        <v>6126</v>
      </c>
      <c r="E2177" s="394" t="s">
        <v>4139</v>
      </c>
      <c r="F2177" s="394" t="s">
        <v>7230</v>
      </c>
      <c r="G2177" s="394" t="s">
        <v>7233</v>
      </c>
      <c r="H2177" s="394" t="s">
        <v>7232</v>
      </c>
      <c r="I2177" s="466">
        <v>700</v>
      </c>
      <c r="J2177" s="471">
        <v>1.49</v>
      </c>
      <c r="K2177" s="469">
        <v>1</v>
      </c>
      <c r="L2177" s="384">
        <v>6</v>
      </c>
      <c r="M2177" s="385" t="s">
        <v>7041</v>
      </c>
      <c r="N2177" s="382" t="s">
        <v>9798</v>
      </c>
      <c r="O2177" s="386">
        <v>700</v>
      </c>
      <c r="P2177" s="387"/>
      <c r="Q2177" s="387"/>
      <c r="R2177" s="387"/>
      <c r="S2177" s="387"/>
      <c r="T2177" s="387"/>
      <c r="U2177" s="387"/>
      <c r="V2177" s="387"/>
      <c r="W2177" s="387"/>
      <c r="X2177" s="387"/>
      <c r="Y2177" s="387"/>
      <c r="Z2177" s="387"/>
      <c r="AA2177" s="387"/>
      <c r="AB2177" s="387"/>
      <c r="AC2177" s="387"/>
      <c r="AD2177" s="387"/>
    </row>
    <row r="2178" spans="1:30" ht="16.2" thickBot="1" x14ac:dyDescent="0.35">
      <c r="A2178" s="351" t="s">
        <v>2223</v>
      </c>
      <c r="B2178" s="396" t="s">
        <v>6058</v>
      </c>
      <c r="C2178" s="365" t="s">
        <v>6137</v>
      </c>
      <c r="D2178" s="366" t="s">
        <v>6126</v>
      </c>
      <c r="E2178" s="394" t="s">
        <v>4139</v>
      </c>
      <c r="F2178" s="394" t="s">
        <v>7230</v>
      </c>
      <c r="G2178" s="394" t="s">
        <v>7234</v>
      </c>
      <c r="H2178" s="394" t="s">
        <v>7232</v>
      </c>
      <c r="I2178" s="467">
        <v>1</v>
      </c>
      <c r="J2178" s="471">
        <v>1.49</v>
      </c>
      <c r="K2178" s="469">
        <v>3</v>
      </c>
      <c r="L2178" s="384">
        <v>7</v>
      </c>
      <c r="M2178" s="385" t="s">
        <v>2222</v>
      </c>
      <c r="N2178" s="382" t="s">
        <v>9827</v>
      </c>
      <c r="O2178" s="383">
        <v>3</v>
      </c>
      <c r="P2178" s="387"/>
      <c r="Q2178" s="387"/>
      <c r="R2178" s="387"/>
      <c r="S2178" s="387"/>
      <c r="T2178" s="387"/>
      <c r="U2178" s="387"/>
      <c r="V2178" s="387"/>
      <c r="W2178" s="387"/>
      <c r="X2178" s="387"/>
      <c r="Y2178" s="387"/>
      <c r="Z2178" s="387"/>
      <c r="AA2178" s="387"/>
      <c r="AB2178" s="387"/>
      <c r="AC2178" s="387"/>
      <c r="AD2178" s="387"/>
    </row>
    <row r="2179" spans="1:30" ht="16.2" thickBot="1" x14ac:dyDescent="0.35">
      <c r="A2179" s="351" t="s">
        <v>4385</v>
      </c>
      <c r="B2179" s="434" t="s">
        <v>6892</v>
      </c>
      <c r="C2179" s="365" t="s">
        <v>6135</v>
      </c>
      <c r="D2179" s="345" t="s">
        <v>6128</v>
      </c>
      <c r="E2179" s="394" t="s">
        <v>4139</v>
      </c>
      <c r="F2179" s="394" t="s">
        <v>7230</v>
      </c>
      <c r="G2179" s="394" t="s">
        <v>7233</v>
      </c>
      <c r="H2179" s="394" t="s">
        <v>7232</v>
      </c>
      <c r="I2179" s="466">
        <v>500</v>
      </c>
      <c r="J2179" s="471">
        <v>0.75</v>
      </c>
      <c r="K2179" s="469">
        <v>1</v>
      </c>
      <c r="L2179" s="384">
        <v>0</v>
      </c>
      <c r="M2179" s="385" t="s">
        <v>4384</v>
      </c>
      <c r="N2179" s="382" t="s">
        <v>9800</v>
      </c>
      <c r="O2179" s="386">
        <v>500</v>
      </c>
      <c r="P2179" s="387"/>
      <c r="Q2179" s="387"/>
      <c r="R2179" s="387"/>
      <c r="S2179" s="387"/>
      <c r="T2179" s="387"/>
      <c r="U2179" s="387"/>
      <c r="V2179" s="387"/>
      <c r="W2179" s="387"/>
      <c r="X2179" s="387"/>
      <c r="Y2179" s="387"/>
      <c r="Z2179" s="387"/>
      <c r="AA2179" s="387"/>
      <c r="AB2179" s="387"/>
      <c r="AC2179" s="387"/>
      <c r="AD2179" s="387"/>
    </row>
    <row r="2180" spans="1:30" ht="16.2" thickBot="1" x14ac:dyDescent="0.35">
      <c r="A2180" s="351" t="s">
        <v>5787</v>
      </c>
      <c r="B2180" s="434" t="s">
        <v>6892</v>
      </c>
      <c r="C2180" s="365" t="s">
        <v>6135</v>
      </c>
      <c r="D2180" s="366" t="s">
        <v>6126</v>
      </c>
      <c r="E2180" s="394" t="s">
        <v>4139</v>
      </c>
      <c r="F2180" s="394" t="s">
        <v>7230</v>
      </c>
      <c r="G2180" s="394" t="s">
        <v>7233</v>
      </c>
      <c r="H2180" s="394" t="s">
        <v>7232</v>
      </c>
      <c r="I2180" s="466">
        <v>200</v>
      </c>
      <c r="J2180" s="471">
        <v>0.25</v>
      </c>
      <c r="K2180" s="469">
        <v>1</v>
      </c>
      <c r="L2180" s="384">
        <v>0</v>
      </c>
      <c r="M2180" s="385" t="s">
        <v>5786</v>
      </c>
      <c r="N2180" s="382" t="s">
        <v>9816</v>
      </c>
      <c r="O2180" s="386">
        <v>200</v>
      </c>
      <c r="P2180" s="387"/>
      <c r="Q2180" s="387"/>
      <c r="R2180" s="387"/>
      <c r="S2180" s="387"/>
      <c r="T2180" s="387"/>
      <c r="U2180" s="387"/>
      <c r="V2180" s="387"/>
      <c r="W2180" s="387"/>
      <c r="X2180" s="387"/>
      <c r="Y2180" s="387"/>
      <c r="Z2180" s="387"/>
      <c r="AA2180" s="387"/>
      <c r="AB2180" s="387"/>
      <c r="AC2180" s="387"/>
      <c r="AD2180" s="387"/>
    </row>
    <row r="2181" spans="1:30" ht="16.2" thickBot="1" x14ac:dyDescent="0.35">
      <c r="A2181" s="351" t="s">
        <v>4491</v>
      </c>
      <c r="B2181" s="429" t="s">
        <v>6086</v>
      </c>
      <c r="C2181" s="365" t="s">
        <v>6135</v>
      </c>
      <c r="D2181" s="366" t="s">
        <v>6126</v>
      </c>
      <c r="E2181" s="394" t="s">
        <v>4139</v>
      </c>
      <c r="F2181" s="394" t="s">
        <v>7230</v>
      </c>
      <c r="G2181" s="394" t="s">
        <v>7234</v>
      </c>
      <c r="H2181" s="394" t="s">
        <v>7232</v>
      </c>
      <c r="I2181" s="466">
        <v>700</v>
      </c>
      <c r="J2181" s="471">
        <v>0.99</v>
      </c>
      <c r="K2181" s="469">
        <v>2</v>
      </c>
      <c r="L2181" s="384">
        <v>0</v>
      </c>
      <c r="M2181" s="385" t="s">
        <v>7042</v>
      </c>
      <c r="N2181" s="382" t="s">
        <v>9801</v>
      </c>
      <c r="O2181" s="383">
        <v>1.4</v>
      </c>
      <c r="P2181" s="387"/>
      <c r="Q2181" s="387"/>
      <c r="R2181" s="387"/>
      <c r="S2181" s="387"/>
      <c r="T2181" s="387"/>
      <c r="U2181" s="387"/>
      <c r="V2181" s="387"/>
      <c r="W2181" s="387"/>
      <c r="X2181" s="387"/>
      <c r="Y2181" s="387"/>
      <c r="Z2181" s="387"/>
      <c r="AA2181" s="387"/>
      <c r="AB2181" s="387"/>
      <c r="AC2181" s="387"/>
      <c r="AD2181" s="387"/>
    </row>
    <row r="2182" spans="1:30" ht="16.2" thickBot="1" x14ac:dyDescent="0.35">
      <c r="A2182" s="351" t="s">
        <v>2517</v>
      </c>
      <c r="B2182" s="410" t="s">
        <v>6055</v>
      </c>
      <c r="C2182" s="365" t="s">
        <v>6135</v>
      </c>
      <c r="D2182" s="366" t="s">
        <v>6126</v>
      </c>
      <c r="E2182" s="394" t="s">
        <v>4139</v>
      </c>
      <c r="F2182" s="394" t="s">
        <v>7230</v>
      </c>
      <c r="G2182" s="394" t="s">
        <v>7233</v>
      </c>
      <c r="H2182" s="394" t="s">
        <v>7232</v>
      </c>
      <c r="I2182" s="466">
        <v>700</v>
      </c>
      <c r="J2182" s="471">
        <v>0.99</v>
      </c>
      <c r="K2182" s="469">
        <v>1</v>
      </c>
      <c r="L2182" s="384">
        <v>0</v>
      </c>
      <c r="M2182" s="385" t="s">
        <v>2516</v>
      </c>
      <c r="N2182" s="382" t="s">
        <v>9798</v>
      </c>
      <c r="O2182" s="386">
        <v>700</v>
      </c>
      <c r="P2182" s="387"/>
      <c r="Q2182" s="387"/>
      <c r="R2182" s="387"/>
      <c r="S2182" s="387"/>
      <c r="T2182" s="387"/>
      <c r="U2182" s="387"/>
      <c r="V2182" s="387"/>
      <c r="W2182" s="387"/>
      <c r="X2182" s="387"/>
      <c r="Y2182" s="387"/>
      <c r="Z2182" s="387"/>
      <c r="AA2182" s="387"/>
      <c r="AB2182" s="387"/>
      <c r="AC2182" s="387"/>
      <c r="AD2182" s="387"/>
    </row>
    <row r="2183" spans="1:30" ht="16.2" thickBot="1" x14ac:dyDescent="0.35">
      <c r="A2183" s="351" t="s">
        <v>6932</v>
      </c>
      <c r="B2183" s="419" t="s">
        <v>6075</v>
      </c>
      <c r="C2183" s="365" t="s">
        <v>6135</v>
      </c>
      <c r="D2183" s="366" t="s">
        <v>6126</v>
      </c>
      <c r="E2183" s="394" t="s">
        <v>4139</v>
      </c>
      <c r="F2183" s="394" t="s">
        <v>7230</v>
      </c>
      <c r="G2183" s="394" t="s">
        <v>7233</v>
      </c>
      <c r="H2183" s="394" t="s">
        <v>7232</v>
      </c>
      <c r="I2183" s="467">
        <v>1.4</v>
      </c>
      <c r="J2183" s="471">
        <v>1.99</v>
      </c>
      <c r="K2183" s="469">
        <v>1</v>
      </c>
      <c r="L2183" s="384">
        <v>1</v>
      </c>
      <c r="M2183" s="385" t="s">
        <v>7043</v>
      </c>
      <c r="N2183" s="382" t="s">
        <v>9789</v>
      </c>
      <c r="O2183" s="383">
        <v>1.4</v>
      </c>
      <c r="P2183" s="387"/>
      <c r="Q2183" s="387"/>
      <c r="R2183" s="387"/>
      <c r="S2183" s="387"/>
      <c r="T2183" s="387"/>
      <c r="U2183" s="387"/>
      <c r="V2183" s="387"/>
      <c r="W2183" s="387"/>
      <c r="X2183" s="387"/>
      <c r="Y2183" s="387"/>
      <c r="Z2183" s="387"/>
      <c r="AA2183" s="387"/>
      <c r="AB2183" s="387"/>
      <c r="AC2183" s="387"/>
      <c r="AD2183" s="387"/>
    </row>
    <row r="2184" spans="1:30" ht="16.2" thickBot="1" x14ac:dyDescent="0.35">
      <c r="A2184" s="351" t="s">
        <v>3652</v>
      </c>
      <c r="B2184" s="393" t="s">
        <v>6100</v>
      </c>
      <c r="C2184" s="365" t="s">
        <v>6135</v>
      </c>
      <c r="D2184" s="366" t="s">
        <v>6126</v>
      </c>
      <c r="E2184" s="394" t="s">
        <v>4139</v>
      </c>
      <c r="F2184" s="394" t="s">
        <v>7230</v>
      </c>
      <c r="G2184" s="394" t="s">
        <v>7234</v>
      </c>
      <c r="H2184" s="394" t="s">
        <v>7232</v>
      </c>
      <c r="I2184" s="466">
        <v>500</v>
      </c>
      <c r="J2184" s="471">
        <v>0.75</v>
      </c>
      <c r="K2184" s="469">
        <v>1</v>
      </c>
      <c r="L2184" s="384">
        <v>1</v>
      </c>
      <c r="M2184" s="385" t="s">
        <v>3653</v>
      </c>
      <c r="N2184" s="382" t="s">
        <v>9800</v>
      </c>
      <c r="O2184" s="386">
        <v>500</v>
      </c>
      <c r="P2184" s="387"/>
      <c r="Q2184" s="387"/>
      <c r="R2184" s="387"/>
      <c r="S2184" s="387"/>
      <c r="T2184" s="387"/>
      <c r="U2184" s="387"/>
      <c r="V2184" s="387"/>
      <c r="W2184" s="387"/>
      <c r="X2184" s="387"/>
      <c r="Y2184" s="387"/>
      <c r="Z2184" s="387"/>
      <c r="AA2184" s="387"/>
      <c r="AB2184" s="387"/>
      <c r="AC2184" s="387"/>
      <c r="AD2184" s="387"/>
    </row>
    <row r="2185" spans="1:30" ht="16.2" thickBot="1" x14ac:dyDescent="0.35">
      <c r="A2185" s="351" t="s">
        <v>2225</v>
      </c>
      <c r="B2185" s="422" t="s">
        <v>1106</v>
      </c>
      <c r="C2185" s="365" t="s">
        <v>6135</v>
      </c>
      <c r="D2185" s="366" t="s">
        <v>6126</v>
      </c>
      <c r="E2185" s="394" t="s">
        <v>4139</v>
      </c>
      <c r="F2185" s="394" t="s">
        <v>7230</v>
      </c>
      <c r="G2185" s="394" t="s">
        <v>7233</v>
      </c>
      <c r="H2185" s="394" t="s">
        <v>7232</v>
      </c>
      <c r="I2185" s="466">
        <v>300</v>
      </c>
      <c r="J2185" s="471">
        <v>0.49</v>
      </c>
      <c r="K2185" s="469">
        <v>1</v>
      </c>
      <c r="L2185" s="384">
        <v>1</v>
      </c>
      <c r="M2185" s="385" t="s">
        <v>2224</v>
      </c>
      <c r="N2185" s="382" t="s">
        <v>9783</v>
      </c>
      <c r="O2185" s="386">
        <v>300</v>
      </c>
      <c r="P2185" s="387"/>
      <c r="Q2185" s="387"/>
      <c r="R2185" s="387"/>
      <c r="S2185" s="387"/>
      <c r="T2185" s="387"/>
      <c r="U2185" s="387"/>
      <c r="V2185" s="387"/>
      <c r="W2185" s="387"/>
      <c r="X2185" s="387"/>
      <c r="Y2185" s="387"/>
      <c r="Z2185" s="387"/>
      <c r="AA2185" s="387"/>
      <c r="AB2185" s="387"/>
      <c r="AC2185" s="387"/>
      <c r="AD2185" s="387"/>
    </row>
    <row r="2186" spans="1:30" ht="16.2" thickBot="1" x14ac:dyDescent="0.35">
      <c r="A2186" s="351" t="s">
        <v>2225</v>
      </c>
      <c r="B2186" s="422" t="s">
        <v>1106</v>
      </c>
      <c r="C2186" s="365" t="s">
        <v>6135</v>
      </c>
      <c r="D2186" s="366" t="s">
        <v>6126</v>
      </c>
      <c r="E2186" s="394" t="s">
        <v>4139</v>
      </c>
      <c r="F2186" s="394" t="s">
        <v>7230</v>
      </c>
      <c r="G2186" s="394" t="s">
        <v>7234</v>
      </c>
      <c r="H2186" s="394" t="s">
        <v>7232</v>
      </c>
      <c r="I2186" s="466">
        <v>300</v>
      </c>
      <c r="J2186" s="471">
        <v>0.49</v>
      </c>
      <c r="K2186" s="469">
        <v>1</v>
      </c>
      <c r="L2186" s="384">
        <v>1</v>
      </c>
      <c r="M2186" s="385" t="s">
        <v>9745</v>
      </c>
      <c r="N2186" s="382" t="s">
        <v>9783</v>
      </c>
      <c r="O2186" s="386">
        <v>300</v>
      </c>
      <c r="P2186" s="387"/>
      <c r="Q2186" s="387"/>
      <c r="R2186" s="387"/>
      <c r="S2186" s="387"/>
      <c r="T2186" s="387"/>
      <c r="U2186" s="387"/>
      <c r="V2186" s="387"/>
      <c r="W2186" s="387"/>
      <c r="X2186" s="387"/>
      <c r="Y2186" s="387"/>
      <c r="Z2186" s="387"/>
      <c r="AA2186" s="387"/>
      <c r="AB2186" s="387"/>
      <c r="AC2186" s="387"/>
      <c r="AD2186" s="387"/>
    </row>
    <row r="2187" spans="1:30" ht="16.2" thickBot="1" x14ac:dyDescent="0.35">
      <c r="A2187" s="351" t="s">
        <v>770</v>
      </c>
      <c r="B2187" s="399" t="s">
        <v>1123</v>
      </c>
      <c r="C2187" s="365" t="s">
        <v>6135</v>
      </c>
      <c r="D2187" s="366" t="s">
        <v>6126</v>
      </c>
      <c r="E2187" s="394" t="s">
        <v>4139</v>
      </c>
      <c r="F2187" s="394" t="s">
        <v>7230</v>
      </c>
      <c r="G2187" s="394" t="s">
        <v>7233</v>
      </c>
      <c r="H2187" s="394" t="s">
        <v>7232</v>
      </c>
      <c r="I2187" s="466">
        <v>300</v>
      </c>
      <c r="J2187" s="471">
        <v>0.49</v>
      </c>
      <c r="K2187" s="469">
        <v>4</v>
      </c>
      <c r="L2187" s="384">
        <v>1</v>
      </c>
      <c r="M2187" s="385" t="s">
        <v>771</v>
      </c>
      <c r="N2187" s="382" t="s">
        <v>9787</v>
      </c>
      <c r="O2187" s="383">
        <v>1.2</v>
      </c>
      <c r="P2187" s="387"/>
      <c r="Q2187" s="387"/>
      <c r="R2187" s="387"/>
      <c r="S2187" s="387"/>
      <c r="T2187" s="387"/>
      <c r="U2187" s="387"/>
      <c r="V2187" s="387"/>
      <c r="W2187" s="387"/>
      <c r="X2187" s="387"/>
      <c r="Y2187" s="387"/>
      <c r="Z2187" s="387"/>
      <c r="AA2187" s="387"/>
      <c r="AB2187" s="387"/>
      <c r="AC2187" s="387"/>
      <c r="AD2187" s="387"/>
    </row>
    <row r="2188" spans="1:30" ht="16.2" thickBot="1" x14ac:dyDescent="0.35">
      <c r="A2188" s="351" t="s">
        <v>93</v>
      </c>
      <c r="B2188" s="399" t="s">
        <v>1123</v>
      </c>
      <c r="C2188" s="365" t="s">
        <v>6135</v>
      </c>
      <c r="D2188" s="366" t="s">
        <v>6126</v>
      </c>
      <c r="E2188" s="394" t="s">
        <v>4139</v>
      </c>
      <c r="F2188" s="394" t="s">
        <v>7230</v>
      </c>
      <c r="G2188" s="394" t="s">
        <v>7233</v>
      </c>
      <c r="H2188" s="394" t="s">
        <v>7232</v>
      </c>
      <c r="I2188" s="467">
        <v>2.1</v>
      </c>
      <c r="J2188" s="471">
        <v>2.99</v>
      </c>
      <c r="K2188" s="469">
        <v>1</v>
      </c>
      <c r="L2188" s="384">
        <v>1</v>
      </c>
      <c r="M2188" s="385" t="s">
        <v>9746</v>
      </c>
      <c r="N2188" s="382" t="s">
        <v>9788</v>
      </c>
      <c r="O2188" s="383">
        <v>2.1</v>
      </c>
      <c r="P2188" s="387"/>
      <c r="Q2188" s="387"/>
      <c r="R2188" s="387"/>
      <c r="S2188" s="387"/>
      <c r="T2188" s="387"/>
      <c r="U2188" s="387"/>
      <c r="V2188" s="387"/>
      <c r="W2188" s="387"/>
      <c r="X2188" s="387"/>
      <c r="Y2188" s="387"/>
      <c r="Z2188" s="387"/>
      <c r="AA2188" s="387"/>
      <c r="AB2188" s="387"/>
      <c r="AC2188" s="387"/>
      <c r="AD2188" s="387"/>
    </row>
    <row r="2189" spans="1:30" ht="16.2" thickBot="1" x14ac:dyDescent="0.35">
      <c r="A2189" s="351" t="s">
        <v>2879</v>
      </c>
      <c r="B2189" s="399" t="s">
        <v>1123</v>
      </c>
      <c r="C2189" s="365" t="s">
        <v>6135</v>
      </c>
      <c r="D2189" s="366" t="s">
        <v>6126</v>
      </c>
      <c r="E2189" s="394" t="s">
        <v>4139</v>
      </c>
      <c r="F2189" s="394" t="s">
        <v>7230</v>
      </c>
      <c r="G2189" s="394" t="s">
        <v>7233</v>
      </c>
      <c r="H2189" s="394" t="s">
        <v>7232</v>
      </c>
      <c r="I2189" s="466">
        <v>900</v>
      </c>
      <c r="J2189" s="471">
        <v>1.25</v>
      </c>
      <c r="K2189" s="469">
        <v>2</v>
      </c>
      <c r="L2189" s="384">
        <v>1</v>
      </c>
      <c r="M2189" s="385" t="s">
        <v>2880</v>
      </c>
      <c r="N2189" s="382" t="s">
        <v>9815</v>
      </c>
      <c r="O2189" s="383">
        <v>1.8</v>
      </c>
      <c r="P2189" s="387"/>
      <c r="Q2189" s="387"/>
      <c r="R2189" s="387"/>
      <c r="S2189" s="387"/>
      <c r="T2189" s="387"/>
      <c r="U2189" s="387"/>
      <c r="V2189" s="387"/>
      <c r="W2189" s="387"/>
      <c r="X2189" s="387"/>
      <c r="Y2189" s="387"/>
      <c r="Z2189" s="387"/>
      <c r="AA2189" s="387"/>
      <c r="AB2189" s="387"/>
      <c r="AC2189" s="387"/>
      <c r="AD2189" s="387"/>
    </row>
    <row r="2190" spans="1:30" ht="16.2" thickBot="1" x14ac:dyDescent="0.35">
      <c r="A2190" s="351" t="s">
        <v>2227</v>
      </c>
      <c r="B2190" s="410" t="s">
        <v>6055</v>
      </c>
      <c r="C2190" s="365" t="s">
        <v>6135</v>
      </c>
      <c r="D2190" s="366" t="s">
        <v>6126</v>
      </c>
      <c r="E2190" s="394" t="s">
        <v>4139</v>
      </c>
      <c r="F2190" s="394" t="s">
        <v>7230</v>
      </c>
      <c r="G2190" s="394" t="s">
        <v>7233</v>
      </c>
      <c r="H2190" s="394" t="s">
        <v>7232</v>
      </c>
      <c r="I2190" s="466">
        <v>300</v>
      </c>
      <c r="J2190" s="471">
        <v>0.49</v>
      </c>
      <c r="K2190" s="469">
        <v>3</v>
      </c>
      <c r="L2190" s="384">
        <v>1</v>
      </c>
      <c r="M2190" s="385" t="s">
        <v>2226</v>
      </c>
      <c r="N2190" s="382" t="s">
        <v>9784</v>
      </c>
      <c r="O2190" s="386">
        <v>900</v>
      </c>
      <c r="P2190" s="387"/>
      <c r="Q2190" s="387"/>
      <c r="R2190" s="387"/>
      <c r="S2190" s="387"/>
      <c r="T2190" s="387"/>
      <c r="U2190" s="387"/>
      <c r="V2190" s="387"/>
      <c r="W2190" s="387"/>
      <c r="X2190" s="387"/>
      <c r="Y2190" s="387"/>
      <c r="Z2190" s="387"/>
      <c r="AA2190" s="387"/>
      <c r="AB2190" s="387"/>
      <c r="AC2190" s="387"/>
      <c r="AD2190" s="387"/>
    </row>
    <row r="2191" spans="1:30" ht="16.2" thickBot="1" x14ac:dyDescent="0.35">
      <c r="A2191" s="351" t="s">
        <v>2879</v>
      </c>
      <c r="B2191" s="421" t="s">
        <v>7111</v>
      </c>
      <c r="C2191" s="365" t="s">
        <v>6135</v>
      </c>
      <c r="D2191" s="366" t="s">
        <v>6126</v>
      </c>
      <c r="E2191" s="394" t="s">
        <v>4139</v>
      </c>
      <c r="F2191" s="394" t="s">
        <v>7230</v>
      </c>
      <c r="G2191" s="394" t="s">
        <v>7233</v>
      </c>
      <c r="H2191" s="394" t="s">
        <v>7232</v>
      </c>
      <c r="I2191" s="466">
        <v>700</v>
      </c>
      <c r="J2191" s="471">
        <v>0.99</v>
      </c>
      <c r="K2191" s="469">
        <v>1</v>
      </c>
      <c r="L2191" s="384">
        <v>1</v>
      </c>
      <c r="M2191" s="385" t="s">
        <v>4386</v>
      </c>
      <c r="N2191" s="382" t="s">
        <v>9798</v>
      </c>
      <c r="O2191" s="386">
        <v>700</v>
      </c>
      <c r="P2191" s="387"/>
      <c r="Q2191" s="387"/>
      <c r="R2191" s="387"/>
      <c r="S2191" s="387"/>
      <c r="T2191" s="387"/>
      <c r="U2191" s="387"/>
      <c r="V2191" s="387"/>
      <c r="W2191" s="387"/>
      <c r="X2191" s="387"/>
      <c r="Y2191" s="387"/>
      <c r="Z2191" s="387"/>
      <c r="AA2191" s="387"/>
      <c r="AB2191" s="387"/>
      <c r="AC2191" s="387"/>
      <c r="AD2191" s="387"/>
    </row>
    <row r="2192" spans="1:30" ht="16.2" thickBot="1" x14ac:dyDescent="0.35">
      <c r="A2192" s="351" t="s">
        <v>5788</v>
      </c>
      <c r="B2192" s="417" t="s">
        <v>6059</v>
      </c>
      <c r="C2192" s="365" t="s">
        <v>6135</v>
      </c>
      <c r="D2192" s="366" t="s">
        <v>6126</v>
      </c>
      <c r="E2192" s="394" t="s">
        <v>4139</v>
      </c>
      <c r="F2192" s="394" t="s">
        <v>7230</v>
      </c>
      <c r="G2192" s="394" t="s">
        <v>7233</v>
      </c>
      <c r="H2192" s="394" t="s">
        <v>7232</v>
      </c>
      <c r="I2192" s="467">
        <v>1.4</v>
      </c>
      <c r="J2192" s="471">
        <v>1.99</v>
      </c>
      <c r="K2192" s="469">
        <v>2</v>
      </c>
      <c r="L2192" s="384">
        <v>1</v>
      </c>
      <c r="M2192" s="385" t="s">
        <v>7212</v>
      </c>
      <c r="N2192" s="382" t="s">
        <v>9802</v>
      </c>
      <c r="O2192" s="383">
        <v>2.8</v>
      </c>
      <c r="P2192" s="387"/>
      <c r="Q2192" s="387"/>
      <c r="R2192" s="387"/>
      <c r="S2192" s="387"/>
      <c r="T2192" s="387"/>
      <c r="U2192" s="387"/>
      <c r="V2192" s="387"/>
      <c r="W2192" s="387"/>
      <c r="X2192" s="387"/>
      <c r="Y2192" s="387"/>
      <c r="Z2192" s="387"/>
      <c r="AA2192" s="387"/>
      <c r="AB2192" s="387"/>
      <c r="AC2192" s="387"/>
      <c r="AD2192" s="387"/>
    </row>
    <row r="2193" spans="1:30" ht="16.2" thickBot="1" x14ac:dyDescent="0.35">
      <c r="A2193" s="351" t="s">
        <v>5658</v>
      </c>
      <c r="B2193" s="461" t="s">
        <v>9747</v>
      </c>
      <c r="C2193" s="365" t="s">
        <v>6135</v>
      </c>
      <c r="D2193" s="366" t="s">
        <v>6126</v>
      </c>
      <c r="E2193" s="394" t="s">
        <v>4139</v>
      </c>
      <c r="F2193" s="394" t="s">
        <v>7230</v>
      </c>
      <c r="G2193" s="394" t="s">
        <v>7233</v>
      </c>
      <c r="H2193" s="394" t="s">
        <v>7232</v>
      </c>
      <c r="I2193" s="466">
        <v>700</v>
      </c>
      <c r="J2193" s="471">
        <v>0.99</v>
      </c>
      <c r="K2193" s="469">
        <v>1</v>
      </c>
      <c r="L2193" s="384">
        <v>1</v>
      </c>
      <c r="M2193" s="385" t="s">
        <v>9748</v>
      </c>
      <c r="N2193" s="382" t="s">
        <v>9798</v>
      </c>
      <c r="O2193" s="386">
        <v>700</v>
      </c>
      <c r="P2193" s="387"/>
      <c r="Q2193" s="387"/>
      <c r="R2193" s="387"/>
      <c r="S2193" s="387"/>
      <c r="T2193" s="387"/>
      <c r="U2193" s="387"/>
      <c r="V2193" s="387"/>
      <c r="W2193" s="387"/>
      <c r="X2193" s="387"/>
      <c r="Y2193" s="387"/>
      <c r="Z2193" s="387"/>
      <c r="AA2193" s="387"/>
      <c r="AB2193" s="387"/>
      <c r="AC2193" s="387"/>
      <c r="AD2193" s="387"/>
    </row>
    <row r="2194" spans="1:30" ht="16.2" thickBot="1" x14ac:dyDescent="0.35">
      <c r="A2194" s="351" t="s">
        <v>2233</v>
      </c>
      <c r="B2194" s="393" t="s">
        <v>6100</v>
      </c>
      <c r="C2194" s="365" t="s">
        <v>6135</v>
      </c>
      <c r="D2194" s="366" t="s">
        <v>6126</v>
      </c>
      <c r="E2194" s="394" t="s">
        <v>4139</v>
      </c>
      <c r="F2194" s="394" t="s">
        <v>7230</v>
      </c>
      <c r="G2194" s="394" t="s">
        <v>7234</v>
      </c>
      <c r="H2194" s="394" t="s">
        <v>7232</v>
      </c>
      <c r="I2194" s="466">
        <v>300</v>
      </c>
      <c r="J2194" s="471">
        <v>0.49</v>
      </c>
      <c r="K2194" s="469">
        <v>1</v>
      </c>
      <c r="L2194" s="384">
        <v>2</v>
      </c>
      <c r="M2194" s="385" t="s">
        <v>9749</v>
      </c>
      <c r="N2194" s="382" t="s">
        <v>9783</v>
      </c>
      <c r="O2194" s="386">
        <v>300</v>
      </c>
      <c r="P2194" s="387"/>
      <c r="Q2194" s="387"/>
      <c r="R2194" s="387"/>
      <c r="S2194" s="387"/>
      <c r="T2194" s="387"/>
      <c r="U2194" s="387"/>
      <c r="V2194" s="387"/>
      <c r="W2194" s="387"/>
      <c r="X2194" s="387"/>
      <c r="Y2194" s="387"/>
      <c r="Z2194" s="387"/>
      <c r="AA2194" s="387"/>
      <c r="AB2194" s="387"/>
      <c r="AC2194" s="387"/>
      <c r="AD2194" s="387"/>
    </row>
    <row r="2195" spans="1:30" ht="16.2" thickBot="1" x14ac:dyDescent="0.35">
      <c r="A2195" s="351" t="s">
        <v>9750</v>
      </c>
      <c r="B2195" s="393" t="s">
        <v>6100</v>
      </c>
      <c r="C2195" s="365" t="s">
        <v>6135</v>
      </c>
      <c r="D2195" s="366" t="s">
        <v>6126</v>
      </c>
      <c r="E2195" s="394" t="s">
        <v>4139</v>
      </c>
      <c r="F2195" s="394" t="s">
        <v>7230</v>
      </c>
      <c r="G2195" s="394" t="s">
        <v>7234</v>
      </c>
      <c r="H2195" s="394" t="s">
        <v>7232</v>
      </c>
      <c r="I2195" s="466">
        <v>300</v>
      </c>
      <c r="J2195" s="471">
        <v>0.49</v>
      </c>
      <c r="K2195" s="469">
        <v>1</v>
      </c>
      <c r="L2195" s="384">
        <v>2</v>
      </c>
      <c r="M2195" s="385" t="s">
        <v>9751</v>
      </c>
      <c r="N2195" s="382" t="s">
        <v>9783</v>
      </c>
      <c r="O2195" s="386">
        <v>300</v>
      </c>
      <c r="P2195" s="387"/>
      <c r="Q2195" s="387"/>
      <c r="R2195" s="387"/>
      <c r="S2195" s="387"/>
      <c r="T2195" s="387"/>
      <c r="U2195" s="387"/>
      <c r="V2195" s="387"/>
      <c r="W2195" s="387"/>
      <c r="X2195" s="387"/>
      <c r="Y2195" s="387"/>
      <c r="Z2195" s="387"/>
      <c r="AA2195" s="387"/>
      <c r="AB2195" s="387"/>
      <c r="AC2195" s="387"/>
      <c r="AD2195" s="387"/>
    </row>
    <row r="2196" spans="1:30" ht="16.2" thickBot="1" x14ac:dyDescent="0.35">
      <c r="A2196" s="351" t="s">
        <v>772</v>
      </c>
      <c r="B2196" s="431" t="s">
        <v>6069</v>
      </c>
      <c r="C2196" s="365" t="s">
        <v>6135</v>
      </c>
      <c r="D2196" s="366" t="s">
        <v>6126</v>
      </c>
      <c r="E2196" s="394" t="s">
        <v>4139</v>
      </c>
      <c r="F2196" s="394" t="s">
        <v>7230</v>
      </c>
      <c r="G2196" s="394" t="s">
        <v>7233</v>
      </c>
      <c r="H2196" s="394" t="s">
        <v>7232</v>
      </c>
      <c r="I2196" s="466">
        <v>300</v>
      </c>
      <c r="J2196" s="471">
        <v>0.49</v>
      </c>
      <c r="K2196" s="469">
        <v>1</v>
      </c>
      <c r="L2196" s="384">
        <v>2</v>
      </c>
      <c r="M2196" s="385" t="s">
        <v>773</v>
      </c>
      <c r="N2196" s="382" t="s">
        <v>9783</v>
      </c>
      <c r="O2196" s="386">
        <v>300</v>
      </c>
      <c r="P2196" s="387"/>
      <c r="Q2196" s="387"/>
      <c r="R2196" s="387"/>
      <c r="S2196" s="387"/>
      <c r="T2196" s="387"/>
      <c r="U2196" s="387"/>
      <c r="V2196" s="387"/>
      <c r="W2196" s="387"/>
      <c r="X2196" s="387"/>
      <c r="Y2196" s="387"/>
      <c r="Z2196" s="387"/>
      <c r="AA2196" s="387"/>
      <c r="AB2196" s="387"/>
      <c r="AC2196" s="387"/>
      <c r="AD2196" s="387"/>
    </row>
    <row r="2197" spans="1:30" ht="16.2" thickBot="1" x14ac:dyDescent="0.35">
      <c r="A2197" s="351" t="s">
        <v>772</v>
      </c>
      <c r="B2197" s="431" t="s">
        <v>6069</v>
      </c>
      <c r="C2197" s="365" t="s">
        <v>6135</v>
      </c>
      <c r="D2197" s="366" t="s">
        <v>6126</v>
      </c>
      <c r="E2197" s="394" t="s">
        <v>4139</v>
      </c>
      <c r="F2197" s="394" t="s">
        <v>7230</v>
      </c>
      <c r="G2197" s="394" t="s">
        <v>7234</v>
      </c>
      <c r="H2197" s="394" t="s">
        <v>7232</v>
      </c>
      <c r="I2197" s="466">
        <v>300</v>
      </c>
      <c r="J2197" s="471">
        <v>0.49</v>
      </c>
      <c r="K2197" s="469">
        <v>1</v>
      </c>
      <c r="L2197" s="384">
        <v>2</v>
      </c>
      <c r="M2197" s="385" t="s">
        <v>773</v>
      </c>
      <c r="N2197" s="382" t="s">
        <v>9783</v>
      </c>
      <c r="O2197" s="386">
        <v>300</v>
      </c>
      <c r="P2197" s="387"/>
      <c r="Q2197" s="387"/>
      <c r="R2197" s="387"/>
      <c r="S2197" s="387"/>
      <c r="T2197" s="387"/>
      <c r="U2197" s="387"/>
      <c r="V2197" s="387"/>
      <c r="W2197" s="387"/>
      <c r="X2197" s="387"/>
      <c r="Y2197" s="387"/>
      <c r="Z2197" s="387"/>
      <c r="AA2197" s="387"/>
      <c r="AB2197" s="387"/>
      <c r="AC2197" s="387"/>
      <c r="AD2197" s="387"/>
    </row>
    <row r="2198" spans="1:30" ht="16.2" thickBot="1" x14ac:dyDescent="0.35">
      <c r="A2198" s="351" t="s">
        <v>779</v>
      </c>
      <c r="B2198" s="431" t="s">
        <v>6069</v>
      </c>
      <c r="C2198" s="365" t="s">
        <v>6135</v>
      </c>
      <c r="D2198" s="366" t="s">
        <v>6126</v>
      </c>
      <c r="E2198" s="394" t="s">
        <v>4139</v>
      </c>
      <c r="F2198" s="394" t="s">
        <v>7230</v>
      </c>
      <c r="G2198" s="394" t="s">
        <v>7234</v>
      </c>
      <c r="H2198" s="394" t="s">
        <v>7232</v>
      </c>
      <c r="I2198" s="466">
        <v>400</v>
      </c>
      <c r="J2198" s="471">
        <v>0.59</v>
      </c>
      <c r="K2198" s="469">
        <v>1</v>
      </c>
      <c r="L2198" s="384">
        <v>2</v>
      </c>
      <c r="M2198" s="385" t="s">
        <v>2518</v>
      </c>
      <c r="N2198" s="382" t="s">
        <v>9821</v>
      </c>
      <c r="O2198" s="386">
        <v>400</v>
      </c>
      <c r="P2198" s="387"/>
      <c r="Q2198" s="387"/>
      <c r="R2198" s="387"/>
      <c r="S2198" s="387"/>
      <c r="T2198" s="387"/>
      <c r="U2198" s="387"/>
      <c r="V2198" s="387"/>
      <c r="W2198" s="387"/>
      <c r="X2198" s="387"/>
      <c r="Y2198" s="387"/>
      <c r="Z2198" s="387"/>
      <c r="AA2198" s="387"/>
      <c r="AB2198" s="387"/>
      <c r="AC2198" s="387"/>
      <c r="AD2198" s="387"/>
    </row>
    <row r="2199" spans="1:30" ht="16.2" thickBot="1" x14ac:dyDescent="0.35">
      <c r="A2199" s="351" t="s">
        <v>775</v>
      </c>
      <c r="B2199" s="398" t="s">
        <v>6082</v>
      </c>
      <c r="C2199" s="365" t="s">
        <v>6135</v>
      </c>
      <c r="D2199" s="366" t="s">
        <v>6126</v>
      </c>
      <c r="E2199" s="394" t="s">
        <v>4139</v>
      </c>
      <c r="F2199" s="394" t="s">
        <v>7230</v>
      </c>
      <c r="G2199" s="394" t="s">
        <v>7233</v>
      </c>
      <c r="H2199" s="394" t="s">
        <v>7232</v>
      </c>
      <c r="I2199" s="466">
        <v>300</v>
      </c>
      <c r="J2199" s="471">
        <v>0.49</v>
      </c>
      <c r="K2199" s="469">
        <v>1</v>
      </c>
      <c r="L2199" s="384">
        <v>2</v>
      </c>
      <c r="M2199" s="385" t="s">
        <v>774</v>
      </c>
      <c r="N2199" s="382" t="s">
        <v>9783</v>
      </c>
      <c r="O2199" s="386">
        <v>300</v>
      </c>
      <c r="P2199" s="387"/>
      <c r="Q2199" s="387"/>
      <c r="R2199" s="387"/>
      <c r="S2199" s="387"/>
      <c r="T2199" s="387"/>
      <c r="U2199" s="387"/>
      <c r="V2199" s="387"/>
      <c r="W2199" s="387"/>
      <c r="X2199" s="387"/>
      <c r="Y2199" s="387"/>
      <c r="Z2199" s="387"/>
      <c r="AA2199" s="387"/>
      <c r="AB2199" s="387"/>
      <c r="AC2199" s="387"/>
      <c r="AD2199" s="387"/>
    </row>
    <row r="2200" spans="1:30" ht="16.2" thickBot="1" x14ac:dyDescent="0.35">
      <c r="A2200" s="351" t="s">
        <v>775</v>
      </c>
      <c r="B2200" s="398" t="s">
        <v>6082</v>
      </c>
      <c r="C2200" s="365" t="s">
        <v>6135</v>
      </c>
      <c r="D2200" s="366" t="s">
        <v>6126</v>
      </c>
      <c r="E2200" s="394" t="s">
        <v>4139</v>
      </c>
      <c r="F2200" s="394" t="s">
        <v>7230</v>
      </c>
      <c r="G2200" s="394" t="s">
        <v>7234</v>
      </c>
      <c r="H2200" s="394" t="s">
        <v>7232</v>
      </c>
      <c r="I2200" s="466">
        <v>300</v>
      </c>
      <c r="J2200" s="471">
        <v>0.49</v>
      </c>
      <c r="K2200" s="469">
        <v>2</v>
      </c>
      <c r="L2200" s="384">
        <v>2</v>
      </c>
      <c r="M2200" s="385" t="s">
        <v>774</v>
      </c>
      <c r="N2200" s="382" t="s">
        <v>9790</v>
      </c>
      <c r="O2200" s="386">
        <v>600</v>
      </c>
      <c r="P2200" s="387"/>
      <c r="Q2200" s="387"/>
      <c r="R2200" s="387"/>
      <c r="S2200" s="387"/>
      <c r="T2200" s="387"/>
      <c r="U2200" s="387"/>
      <c r="V2200" s="387"/>
      <c r="W2200" s="387"/>
      <c r="X2200" s="387"/>
      <c r="Y2200" s="387"/>
      <c r="Z2200" s="387"/>
      <c r="AA2200" s="387"/>
      <c r="AB2200" s="387"/>
      <c r="AC2200" s="387"/>
      <c r="AD2200" s="387"/>
    </row>
    <row r="2201" spans="1:30" ht="16.2" thickBot="1" x14ac:dyDescent="0.35">
      <c r="A2201" s="351" t="s">
        <v>776</v>
      </c>
      <c r="B2201" s="393" t="s">
        <v>6067</v>
      </c>
      <c r="C2201" s="365" t="s">
        <v>6135</v>
      </c>
      <c r="D2201" s="366" t="s">
        <v>6126</v>
      </c>
      <c r="E2201" s="394" t="s">
        <v>4139</v>
      </c>
      <c r="F2201" s="394" t="s">
        <v>7230</v>
      </c>
      <c r="G2201" s="394" t="s">
        <v>7234</v>
      </c>
      <c r="H2201" s="394" t="s">
        <v>7232</v>
      </c>
      <c r="I2201" s="466">
        <v>300</v>
      </c>
      <c r="J2201" s="471">
        <v>0.49</v>
      </c>
      <c r="K2201" s="469">
        <v>2</v>
      </c>
      <c r="L2201" s="384">
        <v>2</v>
      </c>
      <c r="M2201" s="385" t="s">
        <v>777</v>
      </c>
      <c r="N2201" s="382" t="s">
        <v>9790</v>
      </c>
      <c r="O2201" s="386">
        <v>600</v>
      </c>
      <c r="P2201" s="387"/>
      <c r="Q2201" s="387"/>
      <c r="R2201" s="387"/>
      <c r="S2201" s="387"/>
      <c r="T2201" s="387"/>
      <c r="U2201" s="387"/>
      <c r="V2201" s="387"/>
      <c r="W2201" s="387"/>
      <c r="X2201" s="387"/>
      <c r="Y2201" s="387"/>
      <c r="Z2201" s="387"/>
      <c r="AA2201" s="387"/>
      <c r="AB2201" s="387"/>
      <c r="AC2201" s="387"/>
      <c r="AD2201" s="387"/>
    </row>
    <row r="2202" spans="1:30" ht="16.2" thickBot="1" x14ac:dyDescent="0.35">
      <c r="A2202" s="351" t="s">
        <v>2231</v>
      </c>
      <c r="B2202" s="435" t="s">
        <v>6107</v>
      </c>
      <c r="C2202" s="365" t="s">
        <v>6135</v>
      </c>
      <c r="D2202" s="366" t="s">
        <v>6126</v>
      </c>
      <c r="E2202" s="394" t="s">
        <v>4139</v>
      </c>
      <c r="F2202" s="394" t="s">
        <v>7230</v>
      </c>
      <c r="G2202" s="394" t="s">
        <v>7233</v>
      </c>
      <c r="H2202" s="394" t="s">
        <v>7232</v>
      </c>
      <c r="I2202" s="466">
        <v>700</v>
      </c>
      <c r="J2202" s="471">
        <v>0.99</v>
      </c>
      <c r="K2202" s="469">
        <v>1</v>
      </c>
      <c r="L2202" s="384">
        <v>2</v>
      </c>
      <c r="M2202" s="385" t="s">
        <v>3008</v>
      </c>
      <c r="N2202" s="382" t="s">
        <v>9798</v>
      </c>
      <c r="O2202" s="386">
        <v>700</v>
      </c>
      <c r="P2202" s="387"/>
      <c r="Q2202" s="387"/>
      <c r="R2202" s="387"/>
      <c r="S2202" s="387"/>
      <c r="T2202" s="387"/>
      <c r="U2202" s="387"/>
      <c r="V2202" s="387"/>
      <c r="W2202" s="387"/>
      <c r="X2202" s="387"/>
      <c r="Y2202" s="387"/>
      <c r="Z2202" s="387"/>
      <c r="AA2202" s="387"/>
      <c r="AB2202" s="387"/>
      <c r="AC2202" s="387"/>
      <c r="AD2202" s="387"/>
    </row>
    <row r="2203" spans="1:30" ht="16.2" thickBot="1" x14ac:dyDescent="0.35">
      <c r="A2203" s="351" t="s">
        <v>2229</v>
      </c>
      <c r="B2203" s="399" t="s">
        <v>1123</v>
      </c>
      <c r="C2203" s="365" t="s">
        <v>6135</v>
      </c>
      <c r="D2203" s="366" t="s">
        <v>6126</v>
      </c>
      <c r="E2203" s="394" t="s">
        <v>4139</v>
      </c>
      <c r="F2203" s="394" t="s">
        <v>7230</v>
      </c>
      <c r="G2203" s="394" t="s">
        <v>7233</v>
      </c>
      <c r="H2203" s="394" t="s">
        <v>7232</v>
      </c>
      <c r="I2203" s="467">
        <v>1</v>
      </c>
      <c r="J2203" s="471">
        <v>1.49</v>
      </c>
      <c r="K2203" s="469">
        <v>3</v>
      </c>
      <c r="L2203" s="384">
        <v>2</v>
      </c>
      <c r="M2203" s="385" t="s">
        <v>2228</v>
      </c>
      <c r="N2203" s="382" t="s">
        <v>9827</v>
      </c>
      <c r="O2203" s="383">
        <v>3</v>
      </c>
      <c r="P2203" s="387"/>
      <c r="Q2203" s="387"/>
      <c r="R2203" s="387"/>
      <c r="S2203" s="387"/>
      <c r="T2203" s="387"/>
      <c r="U2203" s="387"/>
      <c r="V2203" s="387"/>
      <c r="W2203" s="387"/>
      <c r="X2203" s="387"/>
      <c r="Y2203" s="387"/>
      <c r="Z2203" s="387"/>
      <c r="AA2203" s="387"/>
      <c r="AB2203" s="387"/>
      <c r="AC2203" s="387"/>
      <c r="AD2203" s="387"/>
    </row>
    <row r="2204" spans="1:30" ht="16.2" thickBot="1" x14ac:dyDescent="0.35">
      <c r="A2204" s="351" t="s">
        <v>779</v>
      </c>
      <c r="B2204" s="424" t="s">
        <v>6096</v>
      </c>
      <c r="C2204" s="365" t="s">
        <v>6135</v>
      </c>
      <c r="D2204" s="366" t="s">
        <v>6126</v>
      </c>
      <c r="E2204" s="394" t="s">
        <v>4139</v>
      </c>
      <c r="F2204" s="394" t="s">
        <v>7230</v>
      </c>
      <c r="G2204" s="394" t="s">
        <v>7234</v>
      </c>
      <c r="H2204" s="394" t="s">
        <v>7232</v>
      </c>
      <c r="I2204" s="466">
        <v>300</v>
      </c>
      <c r="J2204" s="471">
        <v>0.49</v>
      </c>
      <c r="K2204" s="469">
        <v>1</v>
      </c>
      <c r="L2204" s="384">
        <v>2</v>
      </c>
      <c r="M2204" s="385" t="s">
        <v>778</v>
      </c>
      <c r="N2204" s="382" t="s">
        <v>9783</v>
      </c>
      <c r="O2204" s="386">
        <v>300</v>
      </c>
      <c r="P2204" s="387"/>
      <c r="Q2204" s="387"/>
      <c r="R2204" s="387"/>
      <c r="S2204" s="387"/>
      <c r="T2204" s="387"/>
      <c r="U2204" s="387"/>
      <c r="V2204" s="387"/>
      <c r="W2204" s="387"/>
      <c r="X2204" s="387"/>
      <c r="Y2204" s="387"/>
      <c r="Z2204" s="387"/>
      <c r="AA2204" s="387"/>
      <c r="AB2204" s="387"/>
      <c r="AC2204" s="387"/>
      <c r="AD2204" s="387"/>
    </row>
    <row r="2205" spans="1:30" ht="16.2" thickBot="1" x14ac:dyDescent="0.35">
      <c r="A2205" s="351" t="s">
        <v>780</v>
      </c>
      <c r="B2205" s="430" t="s">
        <v>6071</v>
      </c>
      <c r="C2205" s="365" t="s">
        <v>6135</v>
      </c>
      <c r="D2205" s="366" t="s">
        <v>6126</v>
      </c>
      <c r="E2205" s="394" t="s">
        <v>4139</v>
      </c>
      <c r="F2205" s="394" t="s">
        <v>7230</v>
      </c>
      <c r="G2205" s="394" t="s">
        <v>7233</v>
      </c>
      <c r="H2205" s="394" t="s">
        <v>7232</v>
      </c>
      <c r="I2205" s="466">
        <v>300</v>
      </c>
      <c r="J2205" s="471">
        <v>0.49</v>
      </c>
      <c r="K2205" s="469">
        <v>1</v>
      </c>
      <c r="L2205" s="384">
        <v>2</v>
      </c>
      <c r="M2205" s="385" t="s">
        <v>781</v>
      </c>
      <c r="N2205" s="382" t="s">
        <v>9783</v>
      </c>
      <c r="O2205" s="386">
        <v>300</v>
      </c>
      <c r="P2205" s="387"/>
      <c r="Q2205" s="387"/>
      <c r="R2205" s="387"/>
      <c r="S2205" s="387"/>
      <c r="T2205" s="387"/>
      <c r="U2205" s="387"/>
      <c r="V2205" s="387"/>
      <c r="W2205" s="387"/>
      <c r="X2205" s="387"/>
      <c r="Y2205" s="387"/>
      <c r="Z2205" s="387"/>
      <c r="AA2205" s="387"/>
      <c r="AB2205" s="387"/>
      <c r="AC2205" s="387"/>
      <c r="AD2205" s="387"/>
    </row>
    <row r="2206" spans="1:30" ht="16.2" thickBot="1" x14ac:dyDescent="0.35">
      <c r="A2206" s="351" t="s">
        <v>94</v>
      </c>
      <c r="B2206" s="398" t="s">
        <v>6871</v>
      </c>
      <c r="C2206" s="365" t="s">
        <v>6135</v>
      </c>
      <c r="D2206" s="366" t="s">
        <v>6126</v>
      </c>
      <c r="E2206" s="394" t="s">
        <v>4139</v>
      </c>
      <c r="F2206" s="394" t="s">
        <v>7230</v>
      </c>
      <c r="G2206" s="394" t="s">
        <v>7234</v>
      </c>
      <c r="H2206" s="394" t="s">
        <v>7232</v>
      </c>
      <c r="I2206" s="466">
        <v>300</v>
      </c>
      <c r="J2206" s="471">
        <v>0.49</v>
      </c>
      <c r="K2206" s="469">
        <v>1</v>
      </c>
      <c r="L2206" s="384">
        <v>2</v>
      </c>
      <c r="M2206" s="385" t="s">
        <v>148</v>
      </c>
      <c r="N2206" s="382" t="s">
        <v>9783</v>
      </c>
      <c r="O2206" s="386">
        <v>300</v>
      </c>
      <c r="P2206" s="387"/>
      <c r="Q2206" s="387"/>
      <c r="R2206" s="387"/>
      <c r="S2206" s="387"/>
      <c r="T2206" s="387"/>
      <c r="U2206" s="387"/>
      <c r="V2206" s="387"/>
      <c r="W2206" s="387"/>
      <c r="X2206" s="387"/>
      <c r="Y2206" s="387"/>
      <c r="Z2206" s="387"/>
      <c r="AA2206" s="387"/>
      <c r="AB2206" s="387"/>
      <c r="AC2206" s="387"/>
      <c r="AD2206" s="387"/>
    </row>
    <row r="2207" spans="1:30" ht="16.2" thickBot="1" x14ac:dyDescent="0.35">
      <c r="A2207" s="351" t="s">
        <v>783</v>
      </c>
      <c r="B2207" s="399" t="s">
        <v>6104</v>
      </c>
      <c r="C2207" s="365" t="s">
        <v>6135</v>
      </c>
      <c r="D2207" s="366" t="s">
        <v>6126</v>
      </c>
      <c r="E2207" s="394" t="s">
        <v>4139</v>
      </c>
      <c r="F2207" s="394" t="s">
        <v>7230</v>
      </c>
      <c r="G2207" s="394" t="s">
        <v>7233</v>
      </c>
      <c r="H2207" s="394" t="s">
        <v>7232</v>
      </c>
      <c r="I2207" s="466">
        <v>700</v>
      </c>
      <c r="J2207" s="471">
        <v>0.99</v>
      </c>
      <c r="K2207" s="469">
        <v>1</v>
      </c>
      <c r="L2207" s="384">
        <v>2</v>
      </c>
      <c r="M2207" s="385" t="s">
        <v>782</v>
      </c>
      <c r="N2207" s="382" t="s">
        <v>9798</v>
      </c>
      <c r="O2207" s="386">
        <v>700</v>
      </c>
      <c r="P2207" s="387"/>
      <c r="Q2207" s="387"/>
      <c r="R2207" s="387"/>
      <c r="S2207" s="387"/>
      <c r="T2207" s="387"/>
      <c r="U2207" s="387"/>
      <c r="V2207" s="387"/>
      <c r="W2207" s="387"/>
      <c r="X2207" s="387"/>
      <c r="Y2207" s="387"/>
      <c r="Z2207" s="387"/>
      <c r="AA2207" s="387"/>
      <c r="AB2207" s="387"/>
      <c r="AC2207" s="387"/>
      <c r="AD2207" s="387"/>
    </row>
    <row r="2208" spans="1:30" ht="16.2" thickBot="1" x14ac:dyDescent="0.35">
      <c r="A2208" s="351" t="s">
        <v>2231</v>
      </c>
      <c r="B2208" s="400" t="s">
        <v>6093</v>
      </c>
      <c r="C2208" s="365" t="s">
        <v>6135</v>
      </c>
      <c r="D2208" s="366" t="s">
        <v>6126</v>
      </c>
      <c r="E2208" s="394" t="s">
        <v>4139</v>
      </c>
      <c r="F2208" s="394" t="s">
        <v>7230</v>
      </c>
      <c r="G2208" s="394" t="s">
        <v>7233</v>
      </c>
      <c r="H2208" s="394" t="s">
        <v>7232</v>
      </c>
      <c r="I2208" s="466">
        <v>300</v>
      </c>
      <c r="J2208" s="471">
        <v>0.49</v>
      </c>
      <c r="K2208" s="469">
        <v>2</v>
      </c>
      <c r="L2208" s="384">
        <v>2</v>
      </c>
      <c r="M2208" s="385" t="s">
        <v>2230</v>
      </c>
      <c r="N2208" s="382" t="s">
        <v>9790</v>
      </c>
      <c r="O2208" s="386">
        <v>600</v>
      </c>
      <c r="P2208" s="387"/>
      <c r="Q2208" s="387"/>
      <c r="R2208" s="387"/>
      <c r="S2208" s="387"/>
      <c r="T2208" s="387"/>
      <c r="U2208" s="387"/>
      <c r="V2208" s="387"/>
      <c r="W2208" s="387"/>
      <c r="X2208" s="387"/>
      <c r="Y2208" s="387"/>
      <c r="Z2208" s="387"/>
      <c r="AA2208" s="387"/>
      <c r="AB2208" s="387"/>
      <c r="AC2208" s="387"/>
      <c r="AD2208" s="387"/>
    </row>
    <row r="2209" spans="1:30" ht="16.2" thickBot="1" x14ac:dyDescent="0.35">
      <c r="A2209" s="351" t="s">
        <v>1607</v>
      </c>
      <c r="B2209" s="409" t="s">
        <v>6076</v>
      </c>
      <c r="C2209" s="365" t="s">
        <v>6135</v>
      </c>
      <c r="D2209" s="366" t="s">
        <v>6126</v>
      </c>
      <c r="E2209" s="394" t="s">
        <v>4139</v>
      </c>
      <c r="F2209" s="394" t="s">
        <v>7230</v>
      </c>
      <c r="G2209" s="394" t="s">
        <v>7233</v>
      </c>
      <c r="H2209" s="394" t="s">
        <v>7232</v>
      </c>
      <c r="I2209" s="466">
        <v>700</v>
      </c>
      <c r="J2209" s="471">
        <v>0.99</v>
      </c>
      <c r="K2209" s="469">
        <v>2</v>
      </c>
      <c r="L2209" s="384">
        <v>2</v>
      </c>
      <c r="M2209" s="385" t="s">
        <v>1606</v>
      </c>
      <c r="N2209" s="382" t="s">
        <v>9801</v>
      </c>
      <c r="O2209" s="383">
        <v>1.4</v>
      </c>
      <c r="P2209" s="387"/>
      <c r="Q2209" s="387"/>
      <c r="R2209" s="387"/>
      <c r="S2209" s="387"/>
      <c r="T2209" s="387"/>
      <c r="U2209" s="387"/>
      <c r="V2209" s="387"/>
      <c r="W2209" s="387"/>
      <c r="X2209" s="387"/>
      <c r="Y2209" s="387"/>
      <c r="Z2209" s="387"/>
      <c r="AA2209" s="387"/>
      <c r="AB2209" s="387"/>
      <c r="AC2209" s="387"/>
      <c r="AD2209" s="387"/>
    </row>
    <row r="2210" spans="1:30" ht="16.2" thickBot="1" x14ac:dyDescent="0.35">
      <c r="A2210" s="351" t="s">
        <v>3130</v>
      </c>
      <c r="B2210" s="429" t="s">
        <v>6086</v>
      </c>
      <c r="C2210" s="365" t="s">
        <v>6135</v>
      </c>
      <c r="D2210" s="366" t="s">
        <v>6126</v>
      </c>
      <c r="E2210" s="394" t="s">
        <v>4139</v>
      </c>
      <c r="F2210" s="394" t="s">
        <v>7230</v>
      </c>
      <c r="G2210" s="394" t="s">
        <v>7233</v>
      </c>
      <c r="H2210" s="394" t="s">
        <v>7232</v>
      </c>
      <c r="I2210" s="466">
        <v>300</v>
      </c>
      <c r="J2210" s="471">
        <v>0.49</v>
      </c>
      <c r="K2210" s="469">
        <v>2</v>
      </c>
      <c r="L2210" s="384">
        <v>2</v>
      </c>
      <c r="M2210" s="385" t="s">
        <v>3131</v>
      </c>
      <c r="N2210" s="382" t="s">
        <v>9790</v>
      </c>
      <c r="O2210" s="386">
        <v>600</v>
      </c>
      <c r="P2210" s="387"/>
      <c r="Q2210" s="387"/>
      <c r="R2210" s="387"/>
      <c r="S2210" s="387"/>
      <c r="T2210" s="387"/>
      <c r="U2210" s="387"/>
      <c r="V2210" s="387"/>
      <c r="W2210" s="387"/>
      <c r="X2210" s="387"/>
      <c r="Y2210" s="387"/>
      <c r="Z2210" s="387"/>
      <c r="AA2210" s="387"/>
      <c r="AB2210" s="387"/>
      <c r="AC2210" s="387"/>
      <c r="AD2210" s="387"/>
    </row>
    <row r="2211" spans="1:30" ht="16.2" thickBot="1" x14ac:dyDescent="0.35">
      <c r="A2211" s="351" t="s">
        <v>2233</v>
      </c>
      <c r="B2211" s="365" t="s">
        <v>6973</v>
      </c>
      <c r="C2211" s="365" t="s">
        <v>6135</v>
      </c>
      <c r="D2211" s="366" t="s">
        <v>6126</v>
      </c>
      <c r="E2211" s="394" t="s">
        <v>4139</v>
      </c>
      <c r="F2211" s="394" t="s">
        <v>7230</v>
      </c>
      <c r="G2211" s="394" t="s">
        <v>7234</v>
      </c>
      <c r="H2211" s="394" t="s">
        <v>7232</v>
      </c>
      <c r="I2211" s="466">
        <v>300</v>
      </c>
      <c r="J2211" s="471">
        <v>0.49</v>
      </c>
      <c r="K2211" s="469">
        <v>1</v>
      </c>
      <c r="L2211" s="384">
        <v>2</v>
      </c>
      <c r="M2211" s="385" t="s">
        <v>2232</v>
      </c>
      <c r="N2211" s="382" t="s">
        <v>9783</v>
      </c>
      <c r="O2211" s="386">
        <v>300</v>
      </c>
      <c r="P2211" s="387"/>
      <c r="Q2211" s="387"/>
      <c r="R2211" s="387"/>
      <c r="S2211" s="387"/>
      <c r="T2211" s="387"/>
      <c r="U2211" s="387"/>
      <c r="V2211" s="387"/>
      <c r="W2211" s="387"/>
      <c r="X2211" s="387"/>
      <c r="Y2211" s="387"/>
      <c r="Z2211" s="387"/>
      <c r="AA2211" s="387"/>
      <c r="AB2211" s="387"/>
      <c r="AC2211" s="387"/>
      <c r="AD2211" s="387"/>
    </row>
    <row r="2212" spans="1:30" ht="16.2" thickBot="1" x14ac:dyDescent="0.35">
      <c r="A2212" s="351" t="s">
        <v>2229</v>
      </c>
      <c r="B2212" s="365" t="s">
        <v>6973</v>
      </c>
      <c r="C2212" s="365" t="s">
        <v>6135</v>
      </c>
      <c r="D2212" s="366" t="s">
        <v>6126</v>
      </c>
      <c r="E2212" s="394" t="s">
        <v>4139</v>
      </c>
      <c r="F2212" s="394" t="s">
        <v>7230</v>
      </c>
      <c r="G2212" s="394" t="s">
        <v>7234</v>
      </c>
      <c r="H2212" s="394" t="s">
        <v>7232</v>
      </c>
      <c r="I2212" s="467">
        <v>1</v>
      </c>
      <c r="J2212" s="471">
        <v>1.49</v>
      </c>
      <c r="K2212" s="469">
        <v>1</v>
      </c>
      <c r="L2212" s="384">
        <v>2</v>
      </c>
      <c r="M2212" s="385" t="s">
        <v>2234</v>
      </c>
      <c r="N2212" s="382" t="s">
        <v>9806</v>
      </c>
      <c r="O2212" s="383">
        <v>1</v>
      </c>
      <c r="P2212" s="387"/>
      <c r="Q2212" s="387"/>
      <c r="R2212" s="387"/>
      <c r="S2212" s="387"/>
      <c r="T2212" s="387"/>
      <c r="U2212" s="387"/>
      <c r="V2212" s="387"/>
      <c r="W2212" s="387"/>
      <c r="X2212" s="387"/>
      <c r="Y2212" s="387"/>
      <c r="Z2212" s="387"/>
      <c r="AA2212" s="387"/>
      <c r="AB2212" s="387"/>
      <c r="AC2212" s="387"/>
      <c r="AD2212" s="387"/>
    </row>
    <row r="2213" spans="1:30" ht="16.2" thickBot="1" x14ac:dyDescent="0.35">
      <c r="A2213" s="351" t="s">
        <v>3654</v>
      </c>
      <c r="B2213" s="410" t="s">
        <v>6055</v>
      </c>
      <c r="C2213" s="365" t="s">
        <v>6135</v>
      </c>
      <c r="D2213" s="366" t="s">
        <v>6126</v>
      </c>
      <c r="E2213" s="394" t="s">
        <v>4139</v>
      </c>
      <c r="F2213" s="394" t="s">
        <v>7230</v>
      </c>
      <c r="G2213" s="394" t="s">
        <v>7233</v>
      </c>
      <c r="H2213" s="394" t="s">
        <v>7232</v>
      </c>
      <c r="I2213" s="466">
        <v>500</v>
      </c>
      <c r="J2213" s="471">
        <v>0.75</v>
      </c>
      <c r="K2213" s="469">
        <v>1</v>
      </c>
      <c r="L2213" s="384">
        <v>2</v>
      </c>
      <c r="M2213" s="385" t="s">
        <v>3655</v>
      </c>
      <c r="N2213" s="382" t="s">
        <v>9800</v>
      </c>
      <c r="O2213" s="386">
        <v>500</v>
      </c>
      <c r="P2213" s="387"/>
      <c r="Q2213" s="387"/>
      <c r="R2213" s="387"/>
      <c r="S2213" s="387"/>
      <c r="T2213" s="387"/>
      <c r="U2213" s="387"/>
      <c r="V2213" s="387"/>
      <c r="W2213" s="387"/>
      <c r="X2213" s="387"/>
      <c r="Y2213" s="387"/>
      <c r="Z2213" s="387"/>
      <c r="AA2213" s="387"/>
      <c r="AB2213" s="387"/>
      <c r="AC2213" s="387"/>
      <c r="AD2213" s="387"/>
    </row>
    <row r="2214" spans="1:30" ht="16.2" thickBot="1" x14ac:dyDescent="0.35">
      <c r="A2214" s="351" t="s">
        <v>3411</v>
      </c>
      <c r="B2214" s="410" t="s">
        <v>6055</v>
      </c>
      <c r="C2214" s="365" t="s">
        <v>6135</v>
      </c>
      <c r="D2214" s="366" t="s">
        <v>6126</v>
      </c>
      <c r="E2214" s="394" t="s">
        <v>4139</v>
      </c>
      <c r="F2214" s="394" t="s">
        <v>7230</v>
      </c>
      <c r="G2214" s="394" t="s">
        <v>7233</v>
      </c>
      <c r="H2214" s="394" t="s">
        <v>7232</v>
      </c>
      <c r="I2214" s="466">
        <v>300</v>
      </c>
      <c r="J2214" s="471">
        <v>0.49</v>
      </c>
      <c r="K2214" s="469">
        <v>1</v>
      </c>
      <c r="L2214" s="384">
        <v>2</v>
      </c>
      <c r="M2214" s="385" t="s">
        <v>3412</v>
      </c>
      <c r="N2214" s="382" t="s">
        <v>9783</v>
      </c>
      <c r="O2214" s="386">
        <v>300</v>
      </c>
      <c r="P2214" s="387"/>
      <c r="Q2214" s="387"/>
      <c r="R2214" s="387"/>
      <c r="S2214" s="387"/>
      <c r="T2214" s="387"/>
      <c r="U2214" s="387"/>
      <c r="V2214" s="387"/>
      <c r="W2214" s="387"/>
      <c r="X2214" s="387"/>
      <c r="Y2214" s="387"/>
      <c r="Z2214" s="387"/>
      <c r="AA2214" s="387"/>
      <c r="AB2214" s="387"/>
      <c r="AC2214" s="387"/>
      <c r="AD2214" s="387"/>
    </row>
    <row r="2215" spans="1:30" ht="16.2" thickBot="1" x14ac:dyDescent="0.35">
      <c r="A2215" s="351" t="s">
        <v>5790</v>
      </c>
      <c r="B2215" s="410" t="s">
        <v>6055</v>
      </c>
      <c r="C2215" s="365" t="s">
        <v>6135</v>
      </c>
      <c r="D2215" s="366" t="s">
        <v>6126</v>
      </c>
      <c r="E2215" s="394" t="s">
        <v>4139</v>
      </c>
      <c r="F2215" s="394" t="s">
        <v>7230</v>
      </c>
      <c r="G2215" s="394" t="s">
        <v>7233</v>
      </c>
      <c r="H2215" s="394" t="s">
        <v>7232</v>
      </c>
      <c r="I2215" s="466">
        <v>300</v>
      </c>
      <c r="J2215" s="471">
        <v>0.49</v>
      </c>
      <c r="K2215" s="469">
        <v>1</v>
      </c>
      <c r="L2215" s="384">
        <v>2</v>
      </c>
      <c r="M2215" s="385" t="s">
        <v>5791</v>
      </c>
      <c r="N2215" s="382" t="s">
        <v>9783</v>
      </c>
      <c r="O2215" s="386">
        <v>300</v>
      </c>
      <c r="P2215" s="387"/>
      <c r="Q2215" s="387"/>
      <c r="R2215" s="387"/>
      <c r="S2215" s="387"/>
      <c r="T2215" s="387"/>
      <c r="U2215" s="387"/>
      <c r="V2215" s="387"/>
      <c r="W2215" s="387"/>
      <c r="X2215" s="387"/>
      <c r="Y2215" s="387"/>
      <c r="Z2215" s="387"/>
      <c r="AA2215" s="387"/>
      <c r="AB2215" s="387"/>
      <c r="AC2215" s="387"/>
      <c r="AD2215" s="387"/>
    </row>
    <row r="2216" spans="1:30" ht="16.2" thickBot="1" x14ac:dyDescent="0.35">
      <c r="A2216" s="351" t="s">
        <v>2015</v>
      </c>
      <c r="B2216" s="410" t="s">
        <v>6055</v>
      </c>
      <c r="C2216" s="365" t="s">
        <v>6135</v>
      </c>
      <c r="D2216" s="366" t="s">
        <v>6126</v>
      </c>
      <c r="E2216" s="394" t="s">
        <v>4139</v>
      </c>
      <c r="F2216" s="394" t="s">
        <v>7230</v>
      </c>
      <c r="G2216" s="394" t="s">
        <v>7233</v>
      </c>
      <c r="H2216" s="394" t="s">
        <v>7232</v>
      </c>
      <c r="I2216" s="466">
        <v>300</v>
      </c>
      <c r="J2216" s="471">
        <v>0.49</v>
      </c>
      <c r="K2216" s="469">
        <v>2</v>
      </c>
      <c r="L2216" s="384">
        <v>2</v>
      </c>
      <c r="M2216" s="385" t="s">
        <v>2881</v>
      </c>
      <c r="N2216" s="382" t="s">
        <v>9790</v>
      </c>
      <c r="O2216" s="386">
        <v>600</v>
      </c>
      <c r="P2216" s="387"/>
      <c r="Q2216" s="387"/>
      <c r="R2216" s="387"/>
      <c r="S2216" s="387"/>
      <c r="T2216" s="387"/>
      <c r="U2216" s="387"/>
      <c r="V2216" s="387"/>
      <c r="W2216" s="387"/>
      <c r="X2216" s="387"/>
      <c r="Y2216" s="387"/>
      <c r="Z2216" s="387"/>
      <c r="AA2216" s="387"/>
      <c r="AB2216" s="387"/>
      <c r="AC2216" s="387"/>
      <c r="AD2216" s="387"/>
    </row>
    <row r="2217" spans="1:30" ht="16.2" thickBot="1" x14ac:dyDescent="0.35">
      <c r="A2217" s="351" t="s">
        <v>2520</v>
      </c>
      <c r="B2217" s="421" t="s">
        <v>6099</v>
      </c>
      <c r="C2217" s="365" t="s">
        <v>6135</v>
      </c>
      <c r="D2217" s="366" t="s">
        <v>6126</v>
      </c>
      <c r="E2217" s="394" t="s">
        <v>4139</v>
      </c>
      <c r="F2217" s="394" t="s">
        <v>7230</v>
      </c>
      <c r="G2217" s="394" t="s">
        <v>7233</v>
      </c>
      <c r="H2217" s="394" t="s">
        <v>7232</v>
      </c>
      <c r="I2217" s="466">
        <v>300</v>
      </c>
      <c r="J2217" s="471">
        <v>0.49</v>
      </c>
      <c r="K2217" s="469">
        <v>2</v>
      </c>
      <c r="L2217" s="384">
        <v>2</v>
      </c>
      <c r="M2217" s="385" t="s">
        <v>2519</v>
      </c>
      <c r="N2217" s="382" t="s">
        <v>9790</v>
      </c>
      <c r="O2217" s="386">
        <v>600</v>
      </c>
      <c r="P2217" s="387"/>
      <c r="Q2217" s="387"/>
      <c r="R2217" s="387"/>
      <c r="S2217" s="387"/>
      <c r="T2217" s="387"/>
      <c r="U2217" s="387"/>
      <c r="V2217" s="387"/>
      <c r="W2217" s="387"/>
      <c r="X2217" s="387"/>
      <c r="Y2217" s="387"/>
      <c r="Z2217" s="387"/>
      <c r="AA2217" s="387"/>
      <c r="AB2217" s="387"/>
      <c r="AC2217" s="387"/>
      <c r="AD2217" s="387"/>
    </row>
    <row r="2218" spans="1:30" ht="16.2" thickBot="1" x14ac:dyDescent="0.35">
      <c r="A2218" s="351" t="s">
        <v>2520</v>
      </c>
      <c r="B2218" s="421" t="s">
        <v>6099</v>
      </c>
      <c r="C2218" s="365" t="s">
        <v>6135</v>
      </c>
      <c r="D2218" s="366" t="s">
        <v>6126</v>
      </c>
      <c r="E2218" s="394" t="s">
        <v>4139</v>
      </c>
      <c r="F2218" s="394" t="s">
        <v>7230</v>
      </c>
      <c r="G2218" s="394" t="s">
        <v>7234</v>
      </c>
      <c r="H2218" s="394" t="s">
        <v>7232</v>
      </c>
      <c r="I2218" s="466">
        <v>300</v>
      </c>
      <c r="J2218" s="471">
        <v>0.49</v>
      </c>
      <c r="K2218" s="469">
        <v>1</v>
      </c>
      <c r="L2218" s="384">
        <v>2</v>
      </c>
      <c r="M2218" s="385" t="s">
        <v>2519</v>
      </c>
      <c r="N2218" s="382" t="s">
        <v>9783</v>
      </c>
      <c r="O2218" s="386">
        <v>300</v>
      </c>
      <c r="P2218" s="387"/>
      <c r="Q2218" s="387"/>
      <c r="R2218" s="387"/>
      <c r="S2218" s="387"/>
      <c r="T2218" s="387"/>
      <c r="U2218" s="387"/>
      <c r="V2218" s="387"/>
      <c r="W2218" s="387"/>
      <c r="X2218" s="387"/>
      <c r="Y2218" s="387"/>
      <c r="Z2218" s="387"/>
      <c r="AA2218" s="387"/>
      <c r="AB2218" s="387"/>
      <c r="AC2218" s="387"/>
      <c r="AD2218" s="387"/>
    </row>
    <row r="2219" spans="1:30" ht="16.2" thickBot="1" x14ac:dyDescent="0.35">
      <c r="A2219" s="351" t="s">
        <v>3192</v>
      </c>
      <c r="B2219" s="411" t="s">
        <v>6087</v>
      </c>
      <c r="C2219" s="365" t="s">
        <v>6135</v>
      </c>
      <c r="D2219" s="366" t="s">
        <v>6126</v>
      </c>
      <c r="E2219" s="394" t="s">
        <v>4139</v>
      </c>
      <c r="F2219" s="394" t="s">
        <v>7230</v>
      </c>
      <c r="G2219" s="394" t="s">
        <v>7233</v>
      </c>
      <c r="H2219" s="394" t="s">
        <v>7232</v>
      </c>
      <c r="I2219" s="466">
        <v>300</v>
      </c>
      <c r="J2219" s="471">
        <v>0.49</v>
      </c>
      <c r="K2219" s="469">
        <v>2</v>
      </c>
      <c r="L2219" s="384">
        <v>2</v>
      </c>
      <c r="M2219" s="385" t="s">
        <v>3414</v>
      </c>
      <c r="N2219" s="382" t="s">
        <v>9790</v>
      </c>
      <c r="O2219" s="386">
        <v>600</v>
      </c>
      <c r="P2219" s="387"/>
      <c r="Q2219" s="387"/>
      <c r="R2219" s="387"/>
      <c r="S2219" s="387"/>
      <c r="T2219" s="387"/>
      <c r="U2219" s="387"/>
      <c r="V2219" s="387"/>
      <c r="W2219" s="387"/>
      <c r="X2219" s="387"/>
      <c r="Y2219" s="387"/>
      <c r="Z2219" s="387"/>
      <c r="AA2219" s="387"/>
      <c r="AB2219" s="387"/>
      <c r="AC2219" s="387"/>
      <c r="AD2219" s="387"/>
    </row>
    <row r="2220" spans="1:30" ht="16.2" thickBot="1" x14ac:dyDescent="0.35">
      <c r="A2220" s="351" t="s">
        <v>5710</v>
      </c>
      <c r="B2220" s="404" t="s">
        <v>6073</v>
      </c>
      <c r="C2220" s="365" t="s">
        <v>6135</v>
      </c>
      <c r="D2220" s="345" t="s">
        <v>6128</v>
      </c>
      <c r="E2220" s="394" t="s">
        <v>4139</v>
      </c>
      <c r="F2220" s="394" t="s">
        <v>7230</v>
      </c>
      <c r="G2220" s="394" t="s">
        <v>7234</v>
      </c>
      <c r="H2220" s="394" t="s">
        <v>7232</v>
      </c>
      <c r="I2220" s="467">
        <v>1</v>
      </c>
      <c r="J2220" s="471">
        <v>0.99</v>
      </c>
      <c r="K2220" s="469">
        <v>2</v>
      </c>
      <c r="L2220" s="384">
        <v>2</v>
      </c>
      <c r="M2220" s="385" t="s">
        <v>9752</v>
      </c>
      <c r="N2220" s="382" t="s">
        <v>9803</v>
      </c>
      <c r="O2220" s="383">
        <v>2</v>
      </c>
      <c r="P2220" s="387"/>
      <c r="Q2220" s="387"/>
      <c r="R2220" s="387"/>
      <c r="S2220" s="387"/>
      <c r="T2220" s="387"/>
      <c r="U2220" s="387"/>
      <c r="V2220" s="387"/>
      <c r="W2220" s="387"/>
      <c r="X2220" s="387"/>
      <c r="Y2220" s="387"/>
      <c r="Z2220" s="387"/>
      <c r="AA2220" s="387"/>
      <c r="AB2220" s="387"/>
      <c r="AC2220" s="387"/>
      <c r="AD2220" s="387"/>
    </row>
    <row r="2221" spans="1:30" ht="16.2" thickBot="1" x14ac:dyDescent="0.35">
      <c r="A2221" s="351" t="s">
        <v>2231</v>
      </c>
      <c r="B2221" s="404" t="s">
        <v>6083</v>
      </c>
      <c r="C2221" s="365" t="s">
        <v>6135</v>
      </c>
      <c r="D2221" s="366" t="s">
        <v>6126</v>
      </c>
      <c r="E2221" s="394" t="s">
        <v>4139</v>
      </c>
      <c r="F2221" s="394" t="s">
        <v>7230</v>
      </c>
      <c r="G2221" s="394" t="s">
        <v>7233</v>
      </c>
      <c r="H2221" s="394" t="s">
        <v>7232</v>
      </c>
      <c r="I2221" s="466">
        <v>500</v>
      </c>
      <c r="J2221" s="471">
        <v>0.75</v>
      </c>
      <c r="K2221" s="469">
        <v>1</v>
      </c>
      <c r="L2221" s="384">
        <v>2</v>
      </c>
      <c r="M2221" s="385" t="s">
        <v>5792</v>
      </c>
      <c r="N2221" s="382" t="s">
        <v>9800</v>
      </c>
      <c r="O2221" s="386">
        <v>500</v>
      </c>
      <c r="P2221" s="387"/>
      <c r="Q2221" s="387"/>
      <c r="R2221" s="387"/>
      <c r="S2221" s="387"/>
      <c r="T2221" s="387"/>
      <c r="U2221" s="387"/>
      <c r="V2221" s="387"/>
      <c r="W2221" s="387"/>
      <c r="X2221" s="387"/>
      <c r="Y2221" s="387"/>
      <c r="Z2221" s="387"/>
      <c r="AA2221" s="387"/>
      <c r="AB2221" s="387"/>
      <c r="AC2221" s="387"/>
      <c r="AD2221" s="387"/>
    </row>
    <row r="2222" spans="1:30" ht="16.2" thickBot="1" x14ac:dyDescent="0.35">
      <c r="A2222" s="351" t="s">
        <v>5794</v>
      </c>
      <c r="B2222" s="404" t="s">
        <v>6083</v>
      </c>
      <c r="C2222" s="365" t="s">
        <v>6135</v>
      </c>
      <c r="D2222" s="366" t="s">
        <v>6126</v>
      </c>
      <c r="E2222" s="394" t="s">
        <v>4139</v>
      </c>
      <c r="F2222" s="394" t="s">
        <v>7230</v>
      </c>
      <c r="G2222" s="394" t="s">
        <v>7233</v>
      </c>
      <c r="H2222" s="394" t="s">
        <v>7232</v>
      </c>
      <c r="I2222" s="466">
        <v>300</v>
      </c>
      <c r="J2222" s="471">
        <v>0.49</v>
      </c>
      <c r="K2222" s="469">
        <v>1</v>
      </c>
      <c r="L2222" s="384">
        <v>2</v>
      </c>
      <c r="M2222" s="385" t="s">
        <v>5793</v>
      </c>
      <c r="N2222" s="382" t="s">
        <v>9783</v>
      </c>
      <c r="O2222" s="386">
        <v>300</v>
      </c>
      <c r="P2222" s="387"/>
      <c r="Q2222" s="387"/>
      <c r="R2222" s="387"/>
      <c r="S2222" s="387"/>
      <c r="T2222" s="387"/>
      <c r="U2222" s="387"/>
      <c r="V2222" s="387"/>
      <c r="W2222" s="387"/>
      <c r="X2222" s="387"/>
      <c r="Y2222" s="387"/>
      <c r="Z2222" s="387"/>
      <c r="AA2222" s="387"/>
      <c r="AB2222" s="387"/>
      <c r="AC2222" s="387"/>
      <c r="AD2222" s="387"/>
    </row>
    <row r="2223" spans="1:30" ht="16.2" thickBot="1" x14ac:dyDescent="0.35">
      <c r="A2223" s="351" t="s">
        <v>6933</v>
      </c>
      <c r="B2223" s="396" t="s">
        <v>6110</v>
      </c>
      <c r="C2223" s="365" t="s">
        <v>6135</v>
      </c>
      <c r="D2223" s="366" t="s">
        <v>6126</v>
      </c>
      <c r="E2223" s="394" t="s">
        <v>4139</v>
      </c>
      <c r="F2223" s="394" t="s">
        <v>7230</v>
      </c>
      <c r="G2223" s="394" t="s">
        <v>7233</v>
      </c>
      <c r="H2223" s="394" t="s">
        <v>7232</v>
      </c>
      <c r="I2223" s="466">
        <v>300</v>
      </c>
      <c r="J2223" s="471">
        <v>0.49</v>
      </c>
      <c r="K2223" s="469">
        <v>1</v>
      </c>
      <c r="L2223" s="384">
        <v>2</v>
      </c>
      <c r="M2223" s="385" t="s">
        <v>7045</v>
      </c>
      <c r="N2223" s="382" t="s">
        <v>9783</v>
      </c>
      <c r="O2223" s="386">
        <v>300</v>
      </c>
      <c r="P2223" s="387"/>
      <c r="Q2223" s="387"/>
      <c r="R2223" s="387"/>
      <c r="S2223" s="387"/>
      <c r="T2223" s="387"/>
      <c r="U2223" s="387"/>
      <c r="V2223" s="387"/>
      <c r="W2223" s="387"/>
      <c r="X2223" s="387"/>
      <c r="Y2223" s="387"/>
      <c r="Z2223" s="387"/>
      <c r="AA2223" s="387"/>
      <c r="AB2223" s="387"/>
      <c r="AC2223" s="387"/>
      <c r="AD2223" s="387"/>
    </row>
    <row r="2224" spans="1:30" ht="16.2" thickBot="1" x14ac:dyDescent="0.35">
      <c r="A2224" s="351" t="s">
        <v>6933</v>
      </c>
      <c r="B2224" s="396" t="s">
        <v>6110</v>
      </c>
      <c r="C2224" s="365" t="s">
        <v>6135</v>
      </c>
      <c r="D2224" s="366" t="s">
        <v>6126</v>
      </c>
      <c r="E2224" s="394" t="s">
        <v>4139</v>
      </c>
      <c r="F2224" s="394" t="s">
        <v>7230</v>
      </c>
      <c r="G2224" s="394" t="s">
        <v>7234</v>
      </c>
      <c r="H2224" s="394" t="s">
        <v>7232</v>
      </c>
      <c r="I2224" s="466">
        <v>300</v>
      </c>
      <c r="J2224" s="471">
        <v>0.49</v>
      </c>
      <c r="K2224" s="469">
        <v>1</v>
      </c>
      <c r="L2224" s="384">
        <v>2</v>
      </c>
      <c r="M2224" s="385" t="s">
        <v>7045</v>
      </c>
      <c r="N2224" s="382" t="s">
        <v>9783</v>
      </c>
      <c r="O2224" s="386">
        <v>300</v>
      </c>
      <c r="P2224" s="387"/>
      <c r="Q2224" s="387"/>
      <c r="R2224" s="387"/>
      <c r="S2224" s="387"/>
      <c r="T2224" s="387"/>
      <c r="U2224" s="387"/>
      <c r="V2224" s="387"/>
      <c r="W2224" s="387"/>
      <c r="X2224" s="387"/>
      <c r="Y2224" s="387"/>
      <c r="Z2224" s="387"/>
      <c r="AA2224" s="387"/>
      <c r="AB2224" s="387"/>
      <c r="AC2224" s="387"/>
      <c r="AD2224" s="387"/>
    </row>
    <row r="2225" spans="1:30" ht="16.2" thickBot="1" x14ac:dyDescent="0.35">
      <c r="A2225" s="351" t="s">
        <v>6935</v>
      </c>
      <c r="B2225" s="396" t="s">
        <v>6111</v>
      </c>
      <c r="C2225" s="365" t="s">
        <v>6135</v>
      </c>
      <c r="D2225" s="366" t="s">
        <v>6126</v>
      </c>
      <c r="E2225" s="394" t="s">
        <v>4139</v>
      </c>
      <c r="F2225" s="394" t="s">
        <v>7230</v>
      </c>
      <c r="G2225" s="394" t="s">
        <v>7233</v>
      </c>
      <c r="H2225" s="394" t="s">
        <v>7232</v>
      </c>
      <c r="I2225" s="466">
        <v>300</v>
      </c>
      <c r="J2225" s="471">
        <v>0.49</v>
      </c>
      <c r="K2225" s="469">
        <v>1</v>
      </c>
      <c r="L2225" s="384">
        <v>2</v>
      </c>
      <c r="M2225" s="385" t="s">
        <v>7050</v>
      </c>
      <c r="N2225" s="382" t="s">
        <v>9783</v>
      </c>
      <c r="O2225" s="386">
        <v>300</v>
      </c>
      <c r="P2225" s="387"/>
      <c r="Q2225" s="387"/>
      <c r="R2225" s="387"/>
      <c r="S2225" s="387"/>
      <c r="T2225" s="387"/>
      <c r="U2225" s="387"/>
      <c r="V2225" s="387"/>
      <c r="W2225" s="387"/>
      <c r="X2225" s="387"/>
      <c r="Y2225" s="387"/>
      <c r="Z2225" s="387"/>
      <c r="AA2225" s="387"/>
      <c r="AB2225" s="387"/>
      <c r="AC2225" s="387"/>
      <c r="AD2225" s="387"/>
    </row>
    <row r="2226" spans="1:30" ht="16.2" thickBot="1" x14ac:dyDescent="0.35">
      <c r="A2226" s="351" t="s">
        <v>6935</v>
      </c>
      <c r="B2226" s="396" t="s">
        <v>6111</v>
      </c>
      <c r="C2226" s="365" t="s">
        <v>6135</v>
      </c>
      <c r="D2226" s="366" t="s">
        <v>6126</v>
      </c>
      <c r="E2226" s="394" t="s">
        <v>4139</v>
      </c>
      <c r="F2226" s="394" t="s">
        <v>7230</v>
      </c>
      <c r="G2226" s="394" t="s">
        <v>7234</v>
      </c>
      <c r="H2226" s="394" t="s">
        <v>7232</v>
      </c>
      <c r="I2226" s="466">
        <v>300</v>
      </c>
      <c r="J2226" s="471">
        <v>0.49</v>
      </c>
      <c r="K2226" s="469">
        <v>2</v>
      </c>
      <c r="L2226" s="384">
        <v>2</v>
      </c>
      <c r="M2226" s="385" t="s">
        <v>7050</v>
      </c>
      <c r="N2226" s="382" t="s">
        <v>9790</v>
      </c>
      <c r="O2226" s="386">
        <v>600</v>
      </c>
      <c r="P2226" s="387"/>
      <c r="Q2226" s="387"/>
      <c r="R2226" s="387"/>
      <c r="S2226" s="387"/>
      <c r="T2226" s="387"/>
      <c r="U2226" s="387"/>
      <c r="V2226" s="387"/>
      <c r="W2226" s="387"/>
      <c r="X2226" s="387"/>
      <c r="Y2226" s="387"/>
      <c r="Z2226" s="387"/>
      <c r="AA2226" s="387"/>
      <c r="AB2226" s="387"/>
      <c r="AC2226" s="387"/>
      <c r="AD2226" s="387"/>
    </row>
    <row r="2227" spans="1:30" ht="16.2" thickBot="1" x14ac:dyDescent="0.35">
      <c r="A2227" s="351" t="s">
        <v>2233</v>
      </c>
      <c r="B2227" s="396" t="s">
        <v>6111</v>
      </c>
      <c r="C2227" s="365" t="s">
        <v>6135</v>
      </c>
      <c r="D2227" s="366" t="s">
        <v>6126</v>
      </c>
      <c r="E2227" s="394" t="s">
        <v>4139</v>
      </c>
      <c r="F2227" s="394" t="s">
        <v>7230</v>
      </c>
      <c r="G2227" s="394" t="s">
        <v>7233</v>
      </c>
      <c r="H2227" s="394" t="s">
        <v>7232</v>
      </c>
      <c r="I2227" s="466">
        <v>300</v>
      </c>
      <c r="J2227" s="471">
        <v>0.49</v>
      </c>
      <c r="K2227" s="469">
        <v>2</v>
      </c>
      <c r="L2227" s="384">
        <v>2</v>
      </c>
      <c r="M2227" s="385" t="s">
        <v>7049</v>
      </c>
      <c r="N2227" s="382" t="s">
        <v>9790</v>
      </c>
      <c r="O2227" s="386">
        <v>600</v>
      </c>
      <c r="P2227" s="387"/>
      <c r="Q2227" s="387"/>
      <c r="R2227" s="387"/>
      <c r="S2227" s="387"/>
      <c r="T2227" s="387"/>
      <c r="U2227" s="387"/>
      <c r="V2227" s="387"/>
      <c r="W2227" s="387"/>
      <c r="X2227" s="387"/>
      <c r="Y2227" s="387"/>
      <c r="Z2227" s="387"/>
      <c r="AA2227" s="387"/>
      <c r="AB2227" s="387"/>
      <c r="AC2227" s="387"/>
      <c r="AD2227" s="387"/>
    </row>
    <row r="2228" spans="1:30" ht="16.2" thickBot="1" x14ac:dyDescent="0.35">
      <c r="A2228" s="351" t="s">
        <v>94</v>
      </c>
      <c r="B2228" s="396" t="s">
        <v>6111</v>
      </c>
      <c r="C2228" s="365" t="s">
        <v>6135</v>
      </c>
      <c r="D2228" s="366" t="s">
        <v>6126</v>
      </c>
      <c r="E2228" s="394" t="s">
        <v>4139</v>
      </c>
      <c r="F2228" s="394" t="s">
        <v>7230</v>
      </c>
      <c r="G2228" s="394" t="s">
        <v>7233</v>
      </c>
      <c r="H2228" s="394" t="s">
        <v>7232</v>
      </c>
      <c r="I2228" s="466">
        <v>300</v>
      </c>
      <c r="J2228" s="471">
        <v>0.49</v>
      </c>
      <c r="K2228" s="469">
        <v>1</v>
      </c>
      <c r="L2228" s="384">
        <v>2</v>
      </c>
      <c r="M2228" s="385" t="s">
        <v>7047</v>
      </c>
      <c r="N2228" s="382" t="s">
        <v>9783</v>
      </c>
      <c r="O2228" s="386">
        <v>300</v>
      </c>
      <c r="P2228" s="387"/>
      <c r="Q2228" s="387"/>
      <c r="R2228" s="387"/>
      <c r="S2228" s="387"/>
      <c r="T2228" s="387"/>
      <c r="U2228" s="387"/>
      <c r="V2228" s="387"/>
      <c r="W2228" s="387"/>
      <c r="X2228" s="387"/>
      <c r="Y2228" s="387"/>
      <c r="Z2228" s="387"/>
      <c r="AA2228" s="387"/>
      <c r="AB2228" s="387"/>
      <c r="AC2228" s="387"/>
      <c r="AD2228" s="387"/>
    </row>
    <row r="2229" spans="1:30" ht="16.2" thickBot="1" x14ac:dyDescent="0.35">
      <c r="A2229" s="351" t="s">
        <v>94</v>
      </c>
      <c r="B2229" s="396" t="s">
        <v>6111</v>
      </c>
      <c r="C2229" s="365" t="s">
        <v>6135</v>
      </c>
      <c r="D2229" s="366" t="s">
        <v>6126</v>
      </c>
      <c r="E2229" s="394" t="s">
        <v>4139</v>
      </c>
      <c r="F2229" s="394" t="s">
        <v>7230</v>
      </c>
      <c r="G2229" s="394" t="s">
        <v>7234</v>
      </c>
      <c r="H2229" s="394" t="s">
        <v>7232</v>
      </c>
      <c r="I2229" s="466">
        <v>300</v>
      </c>
      <c r="J2229" s="471">
        <v>0.49</v>
      </c>
      <c r="K2229" s="469">
        <v>1</v>
      </c>
      <c r="L2229" s="384">
        <v>2</v>
      </c>
      <c r="M2229" s="385" t="s">
        <v>7047</v>
      </c>
      <c r="N2229" s="382" t="s">
        <v>9783</v>
      </c>
      <c r="O2229" s="386">
        <v>300</v>
      </c>
      <c r="P2229" s="387"/>
      <c r="Q2229" s="387"/>
      <c r="R2229" s="387"/>
      <c r="S2229" s="387"/>
      <c r="T2229" s="387"/>
      <c r="U2229" s="387"/>
      <c r="V2229" s="387"/>
      <c r="W2229" s="387"/>
      <c r="X2229" s="387"/>
      <c r="Y2229" s="387"/>
      <c r="Z2229" s="387"/>
      <c r="AA2229" s="387"/>
      <c r="AB2229" s="387"/>
      <c r="AC2229" s="387"/>
      <c r="AD2229" s="387"/>
    </row>
    <row r="2230" spans="1:30" ht="16.2" thickBot="1" x14ac:dyDescent="0.35">
      <c r="A2230" s="351" t="s">
        <v>6934</v>
      </c>
      <c r="B2230" s="396" t="s">
        <v>6111</v>
      </c>
      <c r="C2230" s="365" t="s">
        <v>6135</v>
      </c>
      <c r="D2230" s="366" t="s">
        <v>6126</v>
      </c>
      <c r="E2230" s="394" t="s">
        <v>4139</v>
      </c>
      <c r="F2230" s="394" t="s">
        <v>7230</v>
      </c>
      <c r="G2230" s="394" t="s">
        <v>7234</v>
      </c>
      <c r="H2230" s="394" t="s">
        <v>7232</v>
      </c>
      <c r="I2230" s="466">
        <v>300</v>
      </c>
      <c r="J2230" s="471">
        <v>0.49</v>
      </c>
      <c r="K2230" s="469">
        <v>1</v>
      </c>
      <c r="L2230" s="384">
        <v>2</v>
      </c>
      <c r="M2230" s="385" t="s">
        <v>7048</v>
      </c>
      <c r="N2230" s="382" t="s">
        <v>9783</v>
      </c>
      <c r="O2230" s="386">
        <v>300</v>
      </c>
      <c r="P2230" s="387"/>
      <c r="Q2230" s="387"/>
      <c r="R2230" s="387"/>
      <c r="S2230" s="387"/>
      <c r="T2230" s="387"/>
      <c r="U2230" s="387"/>
      <c r="V2230" s="387"/>
      <c r="W2230" s="387"/>
      <c r="X2230" s="387"/>
      <c r="Y2230" s="387"/>
      <c r="Z2230" s="387"/>
      <c r="AA2230" s="387"/>
      <c r="AB2230" s="387"/>
      <c r="AC2230" s="387"/>
      <c r="AD2230" s="387"/>
    </row>
    <row r="2231" spans="1:30" ht="31.8" thickBot="1" x14ac:dyDescent="0.35">
      <c r="A2231" s="351" t="s">
        <v>5911</v>
      </c>
      <c r="B2231" s="396" t="s">
        <v>6111</v>
      </c>
      <c r="C2231" s="365" t="s">
        <v>6135</v>
      </c>
      <c r="D2231" s="366" t="s">
        <v>6126</v>
      </c>
      <c r="E2231" s="394" t="s">
        <v>4139</v>
      </c>
      <c r="F2231" s="394" t="s">
        <v>9875</v>
      </c>
      <c r="G2231" s="394" t="s">
        <v>7234</v>
      </c>
      <c r="H2231" s="394" t="s">
        <v>7232</v>
      </c>
      <c r="I2231" s="466">
        <v>700</v>
      </c>
      <c r="J2231" s="471">
        <v>0.99</v>
      </c>
      <c r="K2231" s="469">
        <v>1</v>
      </c>
      <c r="L2231" s="384">
        <v>2</v>
      </c>
      <c r="M2231" s="385" t="s">
        <v>7138</v>
      </c>
      <c r="N2231" s="382" t="s">
        <v>9798</v>
      </c>
      <c r="O2231" s="386">
        <v>700</v>
      </c>
      <c r="P2231" s="387"/>
      <c r="Q2231" s="387"/>
      <c r="R2231" s="387"/>
      <c r="S2231" s="387"/>
      <c r="T2231" s="387"/>
      <c r="U2231" s="387"/>
      <c r="V2231" s="387"/>
      <c r="W2231" s="387"/>
      <c r="X2231" s="387"/>
      <c r="Y2231" s="387"/>
      <c r="Z2231" s="387"/>
      <c r="AA2231" s="387"/>
      <c r="AB2231" s="387"/>
      <c r="AC2231" s="387"/>
      <c r="AD2231" s="387"/>
    </row>
    <row r="2232" spans="1:30" ht="16.2" thickBot="1" x14ac:dyDescent="0.35">
      <c r="A2232" s="351" t="s">
        <v>6936</v>
      </c>
      <c r="B2232" s="436" t="s">
        <v>6987</v>
      </c>
      <c r="C2232" s="365" t="s">
        <v>6135</v>
      </c>
      <c r="D2232" s="366" t="s">
        <v>6126</v>
      </c>
      <c r="E2232" s="394" t="s">
        <v>4139</v>
      </c>
      <c r="F2232" s="394" t="s">
        <v>7230</v>
      </c>
      <c r="G2232" s="394" t="s">
        <v>7233</v>
      </c>
      <c r="H2232" s="394" t="s">
        <v>7232</v>
      </c>
      <c r="I2232" s="466">
        <v>700</v>
      </c>
      <c r="J2232" s="471">
        <v>0.99</v>
      </c>
      <c r="K2232" s="469">
        <v>1</v>
      </c>
      <c r="L2232" s="384">
        <v>2</v>
      </c>
      <c r="M2232" s="385" t="s">
        <v>7051</v>
      </c>
      <c r="N2232" s="382" t="s">
        <v>9798</v>
      </c>
      <c r="O2232" s="386">
        <v>700</v>
      </c>
      <c r="P2232" s="387"/>
      <c r="Q2232" s="387"/>
      <c r="R2232" s="387"/>
      <c r="S2232" s="387"/>
      <c r="T2232" s="387"/>
      <c r="U2232" s="387"/>
      <c r="V2232" s="387"/>
      <c r="W2232" s="387"/>
      <c r="X2232" s="387"/>
      <c r="Y2232" s="387"/>
      <c r="Z2232" s="387"/>
      <c r="AA2232" s="387"/>
      <c r="AB2232" s="387"/>
      <c r="AC2232" s="387"/>
      <c r="AD2232" s="387"/>
    </row>
    <row r="2233" spans="1:30" ht="16.2" thickBot="1" x14ac:dyDescent="0.35">
      <c r="A2233" s="351" t="s">
        <v>6937</v>
      </c>
      <c r="B2233" s="425" t="s">
        <v>6970</v>
      </c>
      <c r="C2233" s="365" t="s">
        <v>6135</v>
      </c>
      <c r="D2233" s="366" t="s">
        <v>6126</v>
      </c>
      <c r="E2233" s="394" t="s">
        <v>4139</v>
      </c>
      <c r="F2233" s="394" t="s">
        <v>7230</v>
      </c>
      <c r="G2233" s="394" t="s">
        <v>7234</v>
      </c>
      <c r="H2233" s="394" t="s">
        <v>7232</v>
      </c>
      <c r="I2233" s="466">
        <v>300</v>
      </c>
      <c r="J2233" s="471">
        <v>0.49</v>
      </c>
      <c r="K2233" s="469">
        <v>1</v>
      </c>
      <c r="L2233" s="384">
        <v>2</v>
      </c>
      <c r="M2233" s="385" t="s">
        <v>7052</v>
      </c>
      <c r="N2233" s="382" t="s">
        <v>9783</v>
      </c>
      <c r="O2233" s="386">
        <v>300</v>
      </c>
      <c r="P2233" s="387"/>
      <c r="Q2233" s="387"/>
      <c r="R2233" s="387"/>
      <c r="S2233" s="387"/>
      <c r="T2233" s="387"/>
      <c r="U2233" s="387"/>
      <c r="V2233" s="387"/>
      <c r="W2233" s="387"/>
      <c r="X2233" s="387"/>
      <c r="Y2233" s="387"/>
      <c r="Z2233" s="387"/>
      <c r="AA2233" s="387"/>
      <c r="AB2233" s="387"/>
      <c r="AC2233" s="387"/>
      <c r="AD2233" s="387"/>
    </row>
    <row r="2234" spans="1:30" ht="16.2" thickBot="1" x14ac:dyDescent="0.35">
      <c r="A2234" s="351" t="s">
        <v>6938</v>
      </c>
      <c r="B2234" s="425" t="s">
        <v>6970</v>
      </c>
      <c r="C2234" s="365" t="s">
        <v>6135</v>
      </c>
      <c r="D2234" s="366" t="s">
        <v>6126</v>
      </c>
      <c r="E2234" s="394" t="s">
        <v>4139</v>
      </c>
      <c r="F2234" s="394" t="s">
        <v>7230</v>
      </c>
      <c r="G2234" s="394" t="s">
        <v>7234</v>
      </c>
      <c r="H2234" s="394" t="s">
        <v>7232</v>
      </c>
      <c r="I2234" s="466">
        <v>300</v>
      </c>
      <c r="J2234" s="471">
        <v>0.49</v>
      </c>
      <c r="K2234" s="469">
        <v>1</v>
      </c>
      <c r="L2234" s="384">
        <v>2</v>
      </c>
      <c r="M2234" s="385" t="s">
        <v>7053</v>
      </c>
      <c r="N2234" s="382" t="s">
        <v>9783</v>
      </c>
      <c r="O2234" s="386">
        <v>300</v>
      </c>
      <c r="P2234" s="387"/>
      <c r="Q2234" s="387"/>
      <c r="R2234" s="387"/>
      <c r="S2234" s="387"/>
      <c r="T2234" s="387"/>
      <c r="U2234" s="387"/>
      <c r="V2234" s="387"/>
      <c r="W2234" s="387"/>
      <c r="X2234" s="387"/>
      <c r="Y2234" s="387"/>
      <c r="Z2234" s="387"/>
      <c r="AA2234" s="387"/>
      <c r="AB2234" s="387"/>
      <c r="AC2234" s="387"/>
      <c r="AD2234" s="387"/>
    </row>
    <row r="2235" spans="1:30" ht="16.2" thickBot="1" x14ac:dyDescent="0.35">
      <c r="A2235" s="351" t="s">
        <v>9753</v>
      </c>
      <c r="B2235" s="408" t="s">
        <v>9534</v>
      </c>
      <c r="C2235" s="365" t="s">
        <v>6135</v>
      </c>
      <c r="D2235" s="366" t="s">
        <v>6126</v>
      </c>
      <c r="E2235" s="394" t="s">
        <v>4139</v>
      </c>
      <c r="F2235" s="394" t="s">
        <v>7230</v>
      </c>
      <c r="G2235" s="394" t="s">
        <v>7233</v>
      </c>
      <c r="H2235" s="394" t="s">
        <v>7232</v>
      </c>
      <c r="I2235" s="467">
        <v>1</v>
      </c>
      <c r="J2235" s="471">
        <v>1.49</v>
      </c>
      <c r="K2235" s="469">
        <v>1</v>
      </c>
      <c r="L2235" s="384">
        <v>2</v>
      </c>
      <c r="M2235" s="385" t="s">
        <v>9754</v>
      </c>
      <c r="N2235" s="382" t="s">
        <v>9806</v>
      </c>
      <c r="O2235" s="383">
        <v>1</v>
      </c>
      <c r="P2235" s="387"/>
      <c r="Q2235" s="387"/>
      <c r="R2235" s="387"/>
      <c r="S2235" s="387"/>
      <c r="T2235" s="387"/>
      <c r="U2235" s="387"/>
      <c r="V2235" s="387"/>
      <c r="W2235" s="387"/>
      <c r="X2235" s="387"/>
      <c r="Y2235" s="387"/>
      <c r="Z2235" s="387"/>
      <c r="AA2235" s="387"/>
      <c r="AB2235" s="387"/>
      <c r="AC2235" s="387"/>
      <c r="AD2235" s="387"/>
    </row>
    <row r="2236" spans="1:30" ht="16.2" thickBot="1" x14ac:dyDescent="0.35">
      <c r="A2236" s="351" t="s">
        <v>9753</v>
      </c>
      <c r="B2236" s="408" t="s">
        <v>9534</v>
      </c>
      <c r="C2236" s="365" t="s">
        <v>6135</v>
      </c>
      <c r="D2236" s="366" t="s">
        <v>6126</v>
      </c>
      <c r="E2236" s="394" t="s">
        <v>4139</v>
      </c>
      <c r="F2236" s="394" t="s">
        <v>7230</v>
      </c>
      <c r="G2236" s="394" t="s">
        <v>7234</v>
      </c>
      <c r="H2236" s="394" t="s">
        <v>7232</v>
      </c>
      <c r="I2236" s="467">
        <v>1</v>
      </c>
      <c r="J2236" s="471">
        <v>1.49</v>
      </c>
      <c r="K2236" s="469">
        <v>3</v>
      </c>
      <c r="L2236" s="384">
        <v>2</v>
      </c>
      <c r="M2236" s="385" t="s">
        <v>9754</v>
      </c>
      <c r="N2236" s="382" t="s">
        <v>9827</v>
      </c>
      <c r="O2236" s="383">
        <v>3</v>
      </c>
      <c r="P2236" s="387"/>
      <c r="Q2236" s="387"/>
      <c r="R2236" s="387"/>
      <c r="S2236" s="387"/>
      <c r="T2236" s="387"/>
      <c r="U2236" s="387"/>
      <c r="V2236" s="387"/>
      <c r="W2236" s="387"/>
      <c r="X2236" s="387"/>
      <c r="Y2236" s="387"/>
      <c r="Z2236" s="387"/>
      <c r="AA2236" s="387"/>
      <c r="AB2236" s="387"/>
      <c r="AC2236" s="387"/>
      <c r="AD2236" s="387"/>
    </row>
    <row r="2237" spans="1:30" ht="16.2" thickBot="1" x14ac:dyDescent="0.35">
      <c r="A2237" s="351" t="s">
        <v>9755</v>
      </c>
      <c r="B2237" s="408" t="s">
        <v>9534</v>
      </c>
      <c r="C2237" s="365" t="s">
        <v>6135</v>
      </c>
      <c r="D2237" s="366" t="s">
        <v>6126</v>
      </c>
      <c r="E2237" s="394" t="s">
        <v>4139</v>
      </c>
      <c r="F2237" s="394" t="s">
        <v>7230</v>
      </c>
      <c r="G2237" s="394" t="s">
        <v>7234</v>
      </c>
      <c r="H2237" s="394" t="s">
        <v>7232</v>
      </c>
      <c r="I2237" s="466">
        <v>900</v>
      </c>
      <c r="J2237" s="471">
        <v>1.99</v>
      </c>
      <c r="K2237" s="469">
        <v>1</v>
      </c>
      <c r="L2237" s="384">
        <v>2</v>
      </c>
      <c r="M2237" s="385" t="s">
        <v>9756</v>
      </c>
      <c r="N2237" s="382" t="s">
        <v>9812</v>
      </c>
      <c r="O2237" s="386">
        <v>900</v>
      </c>
      <c r="P2237" s="387"/>
      <c r="Q2237" s="387"/>
      <c r="R2237" s="387"/>
      <c r="S2237" s="387"/>
      <c r="T2237" s="387"/>
      <c r="U2237" s="387"/>
      <c r="V2237" s="387"/>
      <c r="W2237" s="387"/>
      <c r="X2237" s="387"/>
      <c r="Y2237" s="387"/>
      <c r="Z2237" s="387"/>
      <c r="AA2237" s="387"/>
      <c r="AB2237" s="387"/>
      <c r="AC2237" s="387"/>
      <c r="AD2237" s="387"/>
    </row>
    <row r="2238" spans="1:30" ht="16.2" thickBot="1" x14ac:dyDescent="0.35">
      <c r="A2238" s="351" t="s">
        <v>2238</v>
      </c>
      <c r="B2238" s="427" t="s">
        <v>1102</v>
      </c>
      <c r="C2238" s="365" t="s">
        <v>6135</v>
      </c>
      <c r="D2238" s="366" t="s">
        <v>6126</v>
      </c>
      <c r="E2238" s="394" t="s">
        <v>4139</v>
      </c>
      <c r="F2238" s="394" t="s">
        <v>7230</v>
      </c>
      <c r="G2238" s="394" t="s">
        <v>7234</v>
      </c>
      <c r="H2238" s="394" t="s">
        <v>7232</v>
      </c>
      <c r="I2238" s="466">
        <v>300</v>
      </c>
      <c r="J2238" s="471">
        <v>0.49</v>
      </c>
      <c r="K2238" s="469">
        <v>1</v>
      </c>
      <c r="L2238" s="384">
        <v>3</v>
      </c>
      <c r="M2238" s="385" t="s">
        <v>2237</v>
      </c>
      <c r="N2238" s="382" t="s">
        <v>9783</v>
      </c>
      <c r="O2238" s="386">
        <v>300</v>
      </c>
      <c r="P2238" s="387"/>
      <c r="Q2238" s="387"/>
      <c r="R2238" s="387"/>
      <c r="S2238" s="387"/>
      <c r="T2238" s="387"/>
      <c r="U2238" s="387"/>
      <c r="V2238" s="387"/>
      <c r="W2238" s="387"/>
      <c r="X2238" s="387"/>
      <c r="Y2238" s="387"/>
      <c r="Z2238" s="387"/>
      <c r="AA2238" s="387"/>
      <c r="AB2238" s="387"/>
      <c r="AC2238" s="387"/>
      <c r="AD2238" s="387"/>
    </row>
    <row r="2239" spans="1:30" ht="16.2" thickBot="1" x14ac:dyDescent="0.35">
      <c r="A2239" s="351" t="s">
        <v>4389</v>
      </c>
      <c r="B2239" s="431" t="s">
        <v>6069</v>
      </c>
      <c r="C2239" s="365" t="s">
        <v>6135</v>
      </c>
      <c r="D2239" s="366" t="s">
        <v>6126</v>
      </c>
      <c r="E2239" s="394" t="s">
        <v>4139</v>
      </c>
      <c r="F2239" s="394" t="s">
        <v>7230</v>
      </c>
      <c r="G2239" s="394" t="s">
        <v>7234</v>
      </c>
      <c r="H2239" s="394" t="s">
        <v>7232</v>
      </c>
      <c r="I2239" s="466">
        <v>300</v>
      </c>
      <c r="J2239" s="471">
        <v>0.49</v>
      </c>
      <c r="K2239" s="469">
        <v>1</v>
      </c>
      <c r="L2239" s="384">
        <v>3</v>
      </c>
      <c r="M2239" s="385" t="s">
        <v>4390</v>
      </c>
      <c r="N2239" s="382" t="s">
        <v>9783</v>
      </c>
      <c r="O2239" s="386">
        <v>300</v>
      </c>
      <c r="P2239" s="387"/>
      <c r="Q2239" s="387"/>
      <c r="R2239" s="387"/>
      <c r="S2239" s="387"/>
      <c r="T2239" s="387"/>
      <c r="U2239" s="387"/>
      <c r="V2239" s="387"/>
      <c r="W2239" s="387"/>
      <c r="X2239" s="387"/>
      <c r="Y2239" s="387"/>
      <c r="Z2239" s="387"/>
      <c r="AA2239" s="387"/>
      <c r="AB2239" s="387"/>
      <c r="AC2239" s="387"/>
      <c r="AD2239" s="387"/>
    </row>
    <row r="2240" spans="1:30" ht="16.2" thickBot="1" x14ac:dyDescent="0.35">
      <c r="A2240" s="351" t="s">
        <v>1288</v>
      </c>
      <c r="B2240" s="426" t="s">
        <v>1103</v>
      </c>
      <c r="C2240" s="365" t="s">
        <v>6135</v>
      </c>
      <c r="D2240" s="366" t="s">
        <v>6126</v>
      </c>
      <c r="E2240" s="394" t="s">
        <v>4139</v>
      </c>
      <c r="F2240" s="394" t="s">
        <v>7230</v>
      </c>
      <c r="G2240" s="394" t="s">
        <v>7233</v>
      </c>
      <c r="H2240" s="394" t="s">
        <v>7232</v>
      </c>
      <c r="I2240" s="466">
        <v>500</v>
      </c>
      <c r="J2240" s="471">
        <v>0.75</v>
      </c>
      <c r="K2240" s="469">
        <v>1</v>
      </c>
      <c r="L2240" s="384">
        <v>3</v>
      </c>
      <c r="M2240" s="385" t="s">
        <v>1287</v>
      </c>
      <c r="N2240" s="382" t="s">
        <v>9800</v>
      </c>
      <c r="O2240" s="386">
        <v>500</v>
      </c>
      <c r="P2240" s="387"/>
      <c r="Q2240" s="387"/>
      <c r="R2240" s="387"/>
      <c r="S2240" s="387"/>
      <c r="T2240" s="387"/>
      <c r="U2240" s="387"/>
      <c r="V2240" s="387"/>
      <c r="W2240" s="387"/>
      <c r="X2240" s="387"/>
      <c r="Y2240" s="387"/>
      <c r="Z2240" s="387"/>
      <c r="AA2240" s="387"/>
      <c r="AB2240" s="387"/>
      <c r="AC2240" s="387"/>
      <c r="AD2240" s="387"/>
    </row>
    <row r="2241" spans="1:30" ht="16.2" thickBot="1" x14ac:dyDescent="0.35">
      <c r="A2241" s="351" t="s">
        <v>2236</v>
      </c>
      <c r="B2241" s="422" t="s">
        <v>1106</v>
      </c>
      <c r="C2241" s="365" t="s">
        <v>6135</v>
      </c>
      <c r="D2241" s="366" t="s">
        <v>6126</v>
      </c>
      <c r="E2241" s="394" t="s">
        <v>4139</v>
      </c>
      <c r="F2241" s="394" t="s">
        <v>7230</v>
      </c>
      <c r="G2241" s="394" t="s">
        <v>7233</v>
      </c>
      <c r="H2241" s="394" t="s">
        <v>7232</v>
      </c>
      <c r="I2241" s="466">
        <v>300</v>
      </c>
      <c r="J2241" s="471">
        <v>0.49</v>
      </c>
      <c r="K2241" s="469">
        <v>1</v>
      </c>
      <c r="L2241" s="384">
        <v>3</v>
      </c>
      <c r="M2241" s="385" t="s">
        <v>2235</v>
      </c>
      <c r="N2241" s="382" t="s">
        <v>9783</v>
      </c>
      <c r="O2241" s="386">
        <v>300</v>
      </c>
      <c r="P2241" s="387"/>
      <c r="Q2241" s="387"/>
      <c r="R2241" s="387"/>
      <c r="S2241" s="387"/>
      <c r="T2241" s="387"/>
      <c r="U2241" s="387"/>
      <c r="V2241" s="387"/>
      <c r="W2241" s="387"/>
      <c r="X2241" s="387"/>
      <c r="Y2241" s="387"/>
      <c r="Z2241" s="387"/>
      <c r="AA2241" s="387"/>
      <c r="AB2241" s="387"/>
      <c r="AC2241" s="387"/>
      <c r="AD2241" s="387"/>
    </row>
    <row r="2242" spans="1:30" ht="16.2" thickBot="1" x14ac:dyDescent="0.35">
      <c r="A2242" s="351" t="s">
        <v>2236</v>
      </c>
      <c r="B2242" s="422" t="s">
        <v>1106</v>
      </c>
      <c r="C2242" s="365" t="s">
        <v>6135</v>
      </c>
      <c r="D2242" s="366" t="s">
        <v>6126</v>
      </c>
      <c r="E2242" s="394" t="s">
        <v>4139</v>
      </c>
      <c r="F2242" s="394" t="s">
        <v>7230</v>
      </c>
      <c r="G2242" s="394" t="s">
        <v>7234</v>
      </c>
      <c r="H2242" s="394" t="s">
        <v>7232</v>
      </c>
      <c r="I2242" s="466">
        <v>300</v>
      </c>
      <c r="J2242" s="471">
        <v>0.49</v>
      </c>
      <c r="K2242" s="469">
        <v>1</v>
      </c>
      <c r="L2242" s="384">
        <v>3</v>
      </c>
      <c r="M2242" s="385" t="s">
        <v>2235</v>
      </c>
      <c r="N2242" s="382" t="s">
        <v>9783</v>
      </c>
      <c r="O2242" s="386">
        <v>300</v>
      </c>
      <c r="P2242" s="387"/>
      <c r="Q2242" s="387"/>
      <c r="R2242" s="387"/>
      <c r="S2242" s="387"/>
      <c r="T2242" s="387"/>
      <c r="U2242" s="387"/>
      <c r="V2242" s="387"/>
      <c r="W2242" s="387"/>
      <c r="X2242" s="387"/>
      <c r="Y2242" s="387"/>
      <c r="Z2242" s="387"/>
      <c r="AA2242" s="387"/>
      <c r="AB2242" s="387"/>
      <c r="AC2242" s="387"/>
      <c r="AD2242" s="387"/>
    </row>
    <row r="2243" spans="1:30" ht="16.2" thickBot="1" x14ac:dyDescent="0.35">
      <c r="A2243" s="351" t="s">
        <v>785</v>
      </c>
      <c r="B2243" s="425" t="s">
        <v>1108</v>
      </c>
      <c r="C2243" s="365" t="s">
        <v>6135</v>
      </c>
      <c r="D2243" s="366" t="s">
        <v>6126</v>
      </c>
      <c r="E2243" s="394" t="s">
        <v>4139</v>
      </c>
      <c r="F2243" s="394" t="s">
        <v>7230</v>
      </c>
      <c r="G2243" s="394" t="s">
        <v>7233</v>
      </c>
      <c r="H2243" s="394" t="s">
        <v>7232</v>
      </c>
      <c r="I2243" s="466">
        <v>300</v>
      </c>
      <c r="J2243" s="471">
        <v>0.49</v>
      </c>
      <c r="K2243" s="469">
        <v>1</v>
      </c>
      <c r="L2243" s="384">
        <v>3</v>
      </c>
      <c r="M2243" s="385" t="s">
        <v>784</v>
      </c>
      <c r="N2243" s="382" t="s">
        <v>9783</v>
      </c>
      <c r="O2243" s="386">
        <v>300</v>
      </c>
      <c r="P2243" s="387"/>
      <c r="Q2243" s="387"/>
      <c r="R2243" s="387"/>
      <c r="S2243" s="387"/>
      <c r="T2243" s="387"/>
      <c r="U2243" s="387"/>
      <c r="V2243" s="387"/>
      <c r="W2243" s="387"/>
      <c r="X2243" s="387"/>
      <c r="Y2243" s="387"/>
      <c r="Z2243" s="387"/>
      <c r="AA2243" s="387"/>
      <c r="AB2243" s="387"/>
      <c r="AC2243" s="387"/>
      <c r="AD2243" s="387"/>
    </row>
    <row r="2244" spans="1:30" ht="16.2" thickBot="1" x14ac:dyDescent="0.35">
      <c r="A2244" s="351" t="s">
        <v>3132</v>
      </c>
      <c r="B2244" s="398" t="s">
        <v>6082</v>
      </c>
      <c r="C2244" s="365" t="s">
        <v>6135</v>
      </c>
      <c r="D2244" s="366" t="s">
        <v>6126</v>
      </c>
      <c r="E2244" s="394" t="s">
        <v>4139</v>
      </c>
      <c r="F2244" s="394" t="s">
        <v>7230</v>
      </c>
      <c r="G2244" s="394" t="s">
        <v>7233</v>
      </c>
      <c r="H2244" s="394" t="s">
        <v>7232</v>
      </c>
      <c r="I2244" s="466">
        <v>300</v>
      </c>
      <c r="J2244" s="471">
        <v>0.49</v>
      </c>
      <c r="K2244" s="469">
        <v>1</v>
      </c>
      <c r="L2244" s="384">
        <v>3</v>
      </c>
      <c r="M2244" s="385" t="s">
        <v>3133</v>
      </c>
      <c r="N2244" s="382" t="s">
        <v>9783</v>
      </c>
      <c r="O2244" s="386">
        <v>300</v>
      </c>
      <c r="P2244" s="387"/>
      <c r="Q2244" s="387"/>
      <c r="R2244" s="387"/>
      <c r="S2244" s="387"/>
      <c r="T2244" s="387"/>
      <c r="U2244" s="387"/>
      <c r="V2244" s="387"/>
      <c r="W2244" s="387"/>
      <c r="X2244" s="387"/>
      <c r="Y2244" s="387"/>
      <c r="Z2244" s="387"/>
      <c r="AA2244" s="387"/>
      <c r="AB2244" s="387"/>
      <c r="AC2244" s="387"/>
      <c r="AD2244" s="387"/>
    </row>
    <row r="2245" spans="1:30" ht="16.2" thickBot="1" x14ac:dyDescent="0.35">
      <c r="A2245" s="351" t="s">
        <v>790</v>
      </c>
      <c r="B2245" s="398" t="s">
        <v>6082</v>
      </c>
      <c r="C2245" s="365" t="s">
        <v>6135</v>
      </c>
      <c r="D2245" s="366" t="s">
        <v>6126</v>
      </c>
      <c r="E2245" s="394" t="s">
        <v>4139</v>
      </c>
      <c r="F2245" s="394" t="s">
        <v>7230</v>
      </c>
      <c r="G2245" s="394" t="s">
        <v>7233</v>
      </c>
      <c r="H2245" s="394" t="s">
        <v>7232</v>
      </c>
      <c r="I2245" s="466">
        <v>300</v>
      </c>
      <c r="J2245" s="471">
        <v>0.49</v>
      </c>
      <c r="K2245" s="469">
        <v>2</v>
      </c>
      <c r="L2245" s="384">
        <v>3</v>
      </c>
      <c r="M2245" s="385" t="s">
        <v>789</v>
      </c>
      <c r="N2245" s="382" t="s">
        <v>9790</v>
      </c>
      <c r="O2245" s="386">
        <v>600</v>
      </c>
      <c r="P2245" s="387"/>
      <c r="Q2245" s="387"/>
      <c r="R2245" s="387"/>
      <c r="S2245" s="387"/>
      <c r="T2245" s="387"/>
      <c r="U2245" s="387"/>
      <c r="V2245" s="387"/>
      <c r="W2245" s="387"/>
      <c r="X2245" s="387"/>
      <c r="Y2245" s="387"/>
      <c r="Z2245" s="387"/>
      <c r="AA2245" s="387"/>
      <c r="AB2245" s="387"/>
      <c r="AC2245" s="387"/>
      <c r="AD2245" s="387"/>
    </row>
    <row r="2246" spans="1:30" ht="16.2" thickBot="1" x14ac:dyDescent="0.35">
      <c r="A2246" s="351" t="s">
        <v>790</v>
      </c>
      <c r="B2246" s="398" t="s">
        <v>6082</v>
      </c>
      <c r="C2246" s="365" t="s">
        <v>6135</v>
      </c>
      <c r="D2246" s="366" t="s">
        <v>6126</v>
      </c>
      <c r="E2246" s="394" t="s">
        <v>4139</v>
      </c>
      <c r="F2246" s="394" t="s">
        <v>7230</v>
      </c>
      <c r="G2246" s="394" t="s">
        <v>7234</v>
      </c>
      <c r="H2246" s="394" t="s">
        <v>7232</v>
      </c>
      <c r="I2246" s="466">
        <v>300</v>
      </c>
      <c r="J2246" s="471">
        <v>0.49</v>
      </c>
      <c r="K2246" s="469">
        <v>1</v>
      </c>
      <c r="L2246" s="384">
        <v>3</v>
      </c>
      <c r="M2246" s="385" t="s">
        <v>789</v>
      </c>
      <c r="N2246" s="382" t="s">
        <v>9783</v>
      </c>
      <c r="O2246" s="386">
        <v>300</v>
      </c>
      <c r="P2246" s="387"/>
      <c r="Q2246" s="387"/>
      <c r="R2246" s="387"/>
      <c r="S2246" s="387"/>
      <c r="T2246" s="387"/>
      <c r="U2246" s="387"/>
      <c r="V2246" s="387"/>
      <c r="W2246" s="387"/>
      <c r="X2246" s="387"/>
      <c r="Y2246" s="387"/>
      <c r="Z2246" s="387"/>
      <c r="AA2246" s="387"/>
      <c r="AB2246" s="387"/>
      <c r="AC2246" s="387"/>
      <c r="AD2246" s="387"/>
    </row>
    <row r="2247" spans="1:30" ht="16.2" thickBot="1" x14ac:dyDescent="0.35">
      <c r="A2247" s="351" t="s">
        <v>787</v>
      </c>
      <c r="B2247" s="398" t="s">
        <v>6082</v>
      </c>
      <c r="C2247" s="365" t="s">
        <v>6135</v>
      </c>
      <c r="D2247" s="366" t="s">
        <v>6126</v>
      </c>
      <c r="E2247" s="394" t="s">
        <v>4139</v>
      </c>
      <c r="F2247" s="394" t="s">
        <v>7230</v>
      </c>
      <c r="G2247" s="394" t="s">
        <v>7234</v>
      </c>
      <c r="H2247" s="394" t="s">
        <v>7232</v>
      </c>
      <c r="I2247" s="466">
        <v>300</v>
      </c>
      <c r="J2247" s="471">
        <v>0.49</v>
      </c>
      <c r="K2247" s="469">
        <v>1</v>
      </c>
      <c r="L2247" s="384">
        <v>3</v>
      </c>
      <c r="M2247" s="385" t="s">
        <v>788</v>
      </c>
      <c r="N2247" s="382" t="s">
        <v>9783</v>
      </c>
      <c r="O2247" s="386">
        <v>300</v>
      </c>
      <c r="P2247" s="387"/>
      <c r="Q2247" s="387"/>
      <c r="R2247" s="387"/>
      <c r="S2247" s="387"/>
      <c r="T2247" s="387"/>
      <c r="U2247" s="387"/>
      <c r="V2247" s="387"/>
      <c r="W2247" s="387"/>
      <c r="X2247" s="387"/>
      <c r="Y2247" s="387"/>
      <c r="Z2247" s="387"/>
      <c r="AA2247" s="387"/>
      <c r="AB2247" s="387"/>
      <c r="AC2247" s="387"/>
      <c r="AD2247" s="387"/>
    </row>
    <row r="2248" spans="1:30" ht="16.2" thickBot="1" x14ac:dyDescent="0.35">
      <c r="A2248" s="351" t="s">
        <v>786</v>
      </c>
      <c r="B2248" s="398" t="s">
        <v>6082</v>
      </c>
      <c r="C2248" s="365" t="s">
        <v>6135</v>
      </c>
      <c r="D2248" s="366" t="s">
        <v>6126</v>
      </c>
      <c r="E2248" s="394" t="s">
        <v>4139</v>
      </c>
      <c r="F2248" s="394" t="s">
        <v>7230</v>
      </c>
      <c r="G2248" s="394" t="s">
        <v>7233</v>
      </c>
      <c r="H2248" s="394" t="s">
        <v>7232</v>
      </c>
      <c r="I2248" s="466">
        <v>500</v>
      </c>
      <c r="J2248" s="471">
        <v>0.49</v>
      </c>
      <c r="K2248" s="469">
        <v>1</v>
      </c>
      <c r="L2248" s="384">
        <v>3</v>
      </c>
      <c r="M2248" s="385" t="s">
        <v>7054</v>
      </c>
      <c r="N2248" s="382" t="s">
        <v>9800</v>
      </c>
      <c r="O2248" s="386">
        <v>500</v>
      </c>
      <c r="P2248" s="387"/>
      <c r="Q2248" s="387"/>
      <c r="R2248" s="387"/>
      <c r="S2248" s="387"/>
      <c r="T2248" s="387"/>
      <c r="U2248" s="387"/>
      <c r="V2248" s="387"/>
      <c r="W2248" s="387"/>
      <c r="X2248" s="387"/>
      <c r="Y2248" s="387"/>
      <c r="Z2248" s="387"/>
      <c r="AA2248" s="387"/>
      <c r="AB2248" s="387"/>
      <c r="AC2248" s="387"/>
      <c r="AD2248" s="387"/>
    </row>
    <row r="2249" spans="1:30" ht="16.2" thickBot="1" x14ac:dyDescent="0.35">
      <c r="A2249" s="351" t="s">
        <v>786</v>
      </c>
      <c r="B2249" s="398" t="s">
        <v>6082</v>
      </c>
      <c r="C2249" s="365" t="s">
        <v>6135</v>
      </c>
      <c r="D2249" s="366" t="s">
        <v>6126</v>
      </c>
      <c r="E2249" s="394" t="s">
        <v>4139</v>
      </c>
      <c r="F2249" s="394" t="s">
        <v>7230</v>
      </c>
      <c r="G2249" s="394" t="s">
        <v>7234</v>
      </c>
      <c r="H2249" s="394" t="s">
        <v>7232</v>
      </c>
      <c r="I2249" s="466">
        <v>500</v>
      </c>
      <c r="J2249" s="471">
        <v>0.49</v>
      </c>
      <c r="K2249" s="469">
        <v>1</v>
      </c>
      <c r="L2249" s="384">
        <v>3</v>
      </c>
      <c r="M2249" s="385" t="s">
        <v>7054</v>
      </c>
      <c r="N2249" s="382" t="s">
        <v>9800</v>
      </c>
      <c r="O2249" s="386">
        <v>500</v>
      </c>
      <c r="P2249" s="387"/>
      <c r="Q2249" s="387"/>
      <c r="R2249" s="387"/>
      <c r="S2249" s="387"/>
      <c r="T2249" s="387"/>
      <c r="U2249" s="387"/>
      <c r="V2249" s="387"/>
      <c r="W2249" s="387"/>
      <c r="X2249" s="387"/>
      <c r="Y2249" s="387"/>
      <c r="Z2249" s="387"/>
      <c r="AA2249" s="387"/>
      <c r="AB2249" s="387"/>
      <c r="AC2249" s="387"/>
      <c r="AD2249" s="387"/>
    </row>
    <row r="2250" spans="1:30" ht="16.2" thickBot="1" x14ac:dyDescent="0.35">
      <c r="A2250" s="351" t="s">
        <v>1789</v>
      </c>
      <c r="B2250" s="399" t="s">
        <v>1123</v>
      </c>
      <c r="C2250" s="365" t="s">
        <v>6135</v>
      </c>
      <c r="D2250" s="366" t="s">
        <v>6126</v>
      </c>
      <c r="E2250" s="394" t="s">
        <v>4139</v>
      </c>
      <c r="F2250" s="394" t="s">
        <v>7230</v>
      </c>
      <c r="G2250" s="394" t="s">
        <v>7233</v>
      </c>
      <c r="H2250" s="394" t="s">
        <v>7232</v>
      </c>
      <c r="I2250" s="467">
        <v>1.4</v>
      </c>
      <c r="J2250" s="471">
        <v>1.99</v>
      </c>
      <c r="K2250" s="469">
        <v>1</v>
      </c>
      <c r="L2250" s="384">
        <v>3</v>
      </c>
      <c r="M2250" s="385" t="s">
        <v>9757</v>
      </c>
      <c r="N2250" s="382" t="s">
        <v>9789</v>
      </c>
      <c r="O2250" s="383">
        <v>1.4</v>
      </c>
      <c r="P2250" s="387"/>
      <c r="Q2250" s="387"/>
      <c r="R2250" s="387"/>
      <c r="S2250" s="387"/>
      <c r="T2250" s="387"/>
      <c r="U2250" s="387"/>
      <c r="V2250" s="387"/>
      <c r="W2250" s="387"/>
      <c r="X2250" s="387"/>
      <c r="Y2250" s="387"/>
      <c r="Z2250" s="387"/>
      <c r="AA2250" s="387"/>
      <c r="AB2250" s="387"/>
      <c r="AC2250" s="387"/>
      <c r="AD2250" s="387"/>
    </row>
    <row r="2251" spans="1:30" ht="16.2" thickBot="1" x14ac:dyDescent="0.35">
      <c r="A2251" s="351" t="s">
        <v>1789</v>
      </c>
      <c r="B2251" s="399" t="s">
        <v>1123</v>
      </c>
      <c r="C2251" s="365" t="s">
        <v>6135</v>
      </c>
      <c r="D2251" s="366" t="s">
        <v>6126</v>
      </c>
      <c r="E2251" s="394" t="s">
        <v>4139</v>
      </c>
      <c r="F2251" s="394" t="s">
        <v>7230</v>
      </c>
      <c r="G2251" s="394" t="s">
        <v>7234</v>
      </c>
      <c r="H2251" s="394" t="s">
        <v>7232</v>
      </c>
      <c r="I2251" s="467">
        <v>1.4</v>
      </c>
      <c r="J2251" s="471">
        <v>1.99</v>
      </c>
      <c r="K2251" s="469">
        <v>1</v>
      </c>
      <c r="L2251" s="384">
        <v>3</v>
      </c>
      <c r="M2251" s="385" t="s">
        <v>9757</v>
      </c>
      <c r="N2251" s="382" t="s">
        <v>9789</v>
      </c>
      <c r="O2251" s="383">
        <v>1.4</v>
      </c>
      <c r="P2251" s="387"/>
      <c r="Q2251" s="387"/>
      <c r="R2251" s="387"/>
      <c r="S2251" s="387"/>
      <c r="T2251" s="387"/>
      <c r="U2251" s="387"/>
      <c r="V2251" s="387"/>
      <c r="W2251" s="387"/>
      <c r="X2251" s="387"/>
      <c r="Y2251" s="387"/>
      <c r="Z2251" s="387"/>
      <c r="AA2251" s="387"/>
      <c r="AB2251" s="387"/>
      <c r="AC2251" s="387"/>
      <c r="AD2251" s="387"/>
    </row>
    <row r="2252" spans="1:30" ht="16.2" thickBot="1" x14ac:dyDescent="0.35">
      <c r="A2252" s="351" t="s">
        <v>791</v>
      </c>
      <c r="B2252" s="396" t="s">
        <v>6058</v>
      </c>
      <c r="C2252" s="365" t="s">
        <v>6135</v>
      </c>
      <c r="D2252" s="366" t="s">
        <v>6126</v>
      </c>
      <c r="E2252" s="394" t="s">
        <v>4139</v>
      </c>
      <c r="F2252" s="394" t="s">
        <v>7230</v>
      </c>
      <c r="G2252" s="394" t="s">
        <v>7233</v>
      </c>
      <c r="H2252" s="394" t="s">
        <v>7232</v>
      </c>
      <c r="I2252" s="466">
        <v>300</v>
      </c>
      <c r="J2252" s="471">
        <v>0.49</v>
      </c>
      <c r="K2252" s="469">
        <v>3</v>
      </c>
      <c r="L2252" s="384">
        <v>3</v>
      </c>
      <c r="M2252" s="385" t="s">
        <v>9758</v>
      </c>
      <c r="N2252" s="382" t="s">
        <v>9784</v>
      </c>
      <c r="O2252" s="386">
        <v>900</v>
      </c>
      <c r="P2252" s="387"/>
      <c r="Q2252" s="387"/>
      <c r="R2252" s="387"/>
      <c r="S2252" s="387"/>
      <c r="T2252" s="387"/>
      <c r="U2252" s="387"/>
      <c r="V2252" s="387"/>
      <c r="W2252" s="387"/>
      <c r="X2252" s="387"/>
      <c r="Y2252" s="387"/>
      <c r="Z2252" s="387"/>
      <c r="AA2252" s="387"/>
      <c r="AB2252" s="387"/>
      <c r="AC2252" s="387"/>
      <c r="AD2252" s="387"/>
    </row>
    <row r="2253" spans="1:30" ht="16.2" thickBot="1" x14ac:dyDescent="0.35">
      <c r="A2253" s="351" t="s">
        <v>4391</v>
      </c>
      <c r="B2253" s="398" t="s">
        <v>6871</v>
      </c>
      <c r="C2253" s="365" t="s">
        <v>6135</v>
      </c>
      <c r="D2253" s="366" t="s">
        <v>6126</v>
      </c>
      <c r="E2253" s="394" t="s">
        <v>4139</v>
      </c>
      <c r="F2253" s="394" t="s">
        <v>7230</v>
      </c>
      <c r="G2253" s="394" t="s">
        <v>7233</v>
      </c>
      <c r="H2253" s="394" t="s">
        <v>7232</v>
      </c>
      <c r="I2253" s="466">
        <v>300</v>
      </c>
      <c r="J2253" s="471">
        <v>0.49</v>
      </c>
      <c r="K2253" s="469">
        <v>1</v>
      </c>
      <c r="L2253" s="384">
        <v>3</v>
      </c>
      <c r="M2253" s="385" t="s">
        <v>4392</v>
      </c>
      <c r="N2253" s="382" t="s">
        <v>9783</v>
      </c>
      <c r="O2253" s="386">
        <v>300</v>
      </c>
      <c r="P2253" s="387"/>
      <c r="Q2253" s="387"/>
      <c r="R2253" s="387"/>
      <c r="S2253" s="387"/>
      <c r="T2253" s="387"/>
      <c r="U2253" s="387"/>
      <c r="V2253" s="387"/>
      <c r="W2253" s="387"/>
      <c r="X2253" s="387"/>
      <c r="Y2253" s="387"/>
      <c r="Z2253" s="387"/>
      <c r="AA2253" s="387"/>
      <c r="AB2253" s="387"/>
      <c r="AC2253" s="387"/>
      <c r="AD2253" s="387"/>
    </row>
    <row r="2254" spans="1:30" ht="16.2" thickBot="1" x14ac:dyDescent="0.35">
      <c r="A2254" s="351" t="s">
        <v>4394</v>
      </c>
      <c r="B2254" s="418" t="s">
        <v>6873</v>
      </c>
      <c r="C2254" s="365" t="s">
        <v>6135</v>
      </c>
      <c r="D2254" s="366" t="s">
        <v>6126</v>
      </c>
      <c r="E2254" s="394" t="s">
        <v>4139</v>
      </c>
      <c r="F2254" s="394" t="s">
        <v>7230</v>
      </c>
      <c r="G2254" s="394" t="s">
        <v>7233</v>
      </c>
      <c r="H2254" s="394" t="s">
        <v>7232</v>
      </c>
      <c r="I2254" s="467">
        <v>1.4</v>
      </c>
      <c r="J2254" s="471">
        <v>1.99</v>
      </c>
      <c r="K2254" s="469">
        <v>1</v>
      </c>
      <c r="L2254" s="384">
        <v>3</v>
      </c>
      <c r="M2254" s="385" t="s">
        <v>4393</v>
      </c>
      <c r="N2254" s="382" t="s">
        <v>9789</v>
      </c>
      <c r="O2254" s="383">
        <v>1.4</v>
      </c>
      <c r="P2254" s="387"/>
      <c r="Q2254" s="387"/>
      <c r="R2254" s="387"/>
      <c r="S2254" s="387"/>
      <c r="T2254" s="387"/>
      <c r="U2254" s="387"/>
      <c r="V2254" s="387"/>
      <c r="W2254" s="387"/>
      <c r="X2254" s="387"/>
      <c r="Y2254" s="387"/>
      <c r="Z2254" s="387"/>
      <c r="AA2254" s="387"/>
      <c r="AB2254" s="387"/>
      <c r="AC2254" s="387"/>
      <c r="AD2254" s="387"/>
    </row>
    <row r="2255" spans="1:30" ht="16.2" thickBot="1" x14ac:dyDescent="0.35">
      <c r="A2255" s="351" t="s">
        <v>793</v>
      </c>
      <c r="B2255" s="399" t="s">
        <v>6104</v>
      </c>
      <c r="C2255" s="365" t="s">
        <v>6135</v>
      </c>
      <c r="D2255" s="366" t="s">
        <v>6126</v>
      </c>
      <c r="E2255" s="394" t="s">
        <v>4139</v>
      </c>
      <c r="F2255" s="394" t="s">
        <v>7230</v>
      </c>
      <c r="G2255" s="394" t="s">
        <v>7233</v>
      </c>
      <c r="H2255" s="394" t="s">
        <v>7232</v>
      </c>
      <c r="I2255" s="466">
        <v>300</v>
      </c>
      <c r="J2255" s="471">
        <v>0.49</v>
      </c>
      <c r="K2255" s="469">
        <v>1</v>
      </c>
      <c r="L2255" s="384">
        <v>3</v>
      </c>
      <c r="M2255" s="385" t="s">
        <v>794</v>
      </c>
      <c r="N2255" s="382" t="s">
        <v>9783</v>
      </c>
      <c r="O2255" s="386">
        <v>300</v>
      </c>
      <c r="P2255" s="387"/>
      <c r="Q2255" s="387"/>
      <c r="R2255" s="387"/>
      <c r="S2255" s="387"/>
      <c r="T2255" s="387"/>
      <c r="U2255" s="387"/>
      <c r="V2255" s="387"/>
      <c r="W2255" s="387"/>
      <c r="X2255" s="387"/>
      <c r="Y2255" s="387"/>
      <c r="Z2255" s="387"/>
      <c r="AA2255" s="387"/>
      <c r="AB2255" s="387"/>
      <c r="AC2255" s="387"/>
      <c r="AD2255" s="387"/>
    </row>
    <row r="2256" spans="1:30" ht="16.2" thickBot="1" x14ac:dyDescent="0.35">
      <c r="A2256" s="351" t="s">
        <v>4765</v>
      </c>
      <c r="B2256" s="432" t="s">
        <v>6872</v>
      </c>
      <c r="C2256" s="365" t="s">
        <v>6135</v>
      </c>
      <c r="D2256" s="366" t="s">
        <v>6126</v>
      </c>
      <c r="E2256" s="394" t="s">
        <v>4139</v>
      </c>
      <c r="F2256" s="394" t="s">
        <v>7230</v>
      </c>
      <c r="G2256" s="394" t="s">
        <v>7233</v>
      </c>
      <c r="H2256" s="394" t="s">
        <v>7232</v>
      </c>
      <c r="I2256" s="466">
        <v>500</v>
      </c>
      <c r="J2256" s="471">
        <v>0.75</v>
      </c>
      <c r="K2256" s="469">
        <v>1</v>
      </c>
      <c r="L2256" s="384">
        <v>3</v>
      </c>
      <c r="M2256" s="385" t="s">
        <v>7055</v>
      </c>
      <c r="N2256" s="382" t="s">
        <v>9800</v>
      </c>
      <c r="O2256" s="386">
        <v>500</v>
      </c>
      <c r="P2256" s="387"/>
      <c r="Q2256" s="387"/>
      <c r="R2256" s="387"/>
      <c r="S2256" s="387"/>
      <c r="T2256" s="387"/>
      <c r="U2256" s="387"/>
      <c r="V2256" s="387"/>
      <c r="W2256" s="387"/>
      <c r="X2256" s="387"/>
      <c r="Y2256" s="387"/>
      <c r="Z2256" s="387"/>
      <c r="AA2256" s="387"/>
      <c r="AB2256" s="387"/>
      <c r="AC2256" s="387"/>
      <c r="AD2256" s="387"/>
    </row>
    <row r="2257" spans="1:30" ht="16.2" thickBot="1" x14ac:dyDescent="0.35">
      <c r="A2257" s="351" t="s">
        <v>9759</v>
      </c>
      <c r="B2257" s="432" t="s">
        <v>6872</v>
      </c>
      <c r="C2257" s="365" t="s">
        <v>6135</v>
      </c>
      <c r="D2257" s="366" t="s">
        <v>6126</v>
      </c>
      <c r="E2257" s="394" t="s">
        <v>4139</v>
      </c>
      <c r="F2257" s="394" t="s">
        <v>7230</v>
      </c>
      <c r="G2257" s="394" t="s">
        <v>7233</v>
      </c>
      <c r="H2257" s="394" t="s">
        <v>7232</v>
      </c>
      <c r="I2257" s="466">
        <v>300</v>
      </c>
      <c r="J2257" s="471">
        <v>0.49</v>
      </c>
      <c r="K2257" s="469">
        <v>1</v>
      </c>
      <c r="L2257" s="384">
        <v>3</v>
      </c>
      <c r="M2257" s="385" t="s">
        <v>9760</v>
      </c>
      <c r="N2257" s="382" t="s">
        <v>9783</v>
      </c>
      <c r="O2257" s="386">
        <v>300</v>
      </c>
      <c r="P2257" s="387"/>
      <c r="Q2257" s="387"/>
      <c r="R2257" s="387"/>
      <c r="S2257" s="387"/>
      <c r="T2257" s="387"/>
      <c r="U2257" s="387"/>
      <c r="V2257" s="387"/>
      <c r="W2257" s="387"/>
      <c r="X2257" s="387"/>
      <c r="Y2257" s="387"/>
      <c r="Z2257" s="387"/>
      <c r="AA2257" s="387"/>
      <c r="AB2257" s="387"/>
      <c r="AC2257" s="387"/>
      <c r="AD2257" s="387"/>
    </row>
    <row r="2258" spans="1:30" ht="16.2" thickBot="1" x14ac:dyDescent="0.35">
      <c r="A2258" s="351" t="s">
        <v>4394</v>
      </c>
      <c r="B2258" s="432" t="s">
        <v>6872</v>
      </c>
      <c r="C2258" s="365" t="s">
        <v>6135</v>
      </c>
      <c r="D2258" s="366" t="s">
        <v>6126</v>
      </c>
      <c r="E2258" s="394" t="s">
        <v>4139</v>
      </c>
      <c r="F2258" s="394" t="s">
        <v>7230</v>
      </c>
      <c r="G2258" s="394" t="s">
        <v>7233</v>
      </c>
      <c r="H2258" s="394" t="s">
        <v>7232</v>
      </c>
      <c r="I2258" s="467">
        <v>1.4</v>
      </c>
      <c r="J2258" s="471">
        <v>1.99</v>
      </c>
      <c r="K2258" s="469">
        <v>1</v>
      </c>
      <c r="L2258" s="384">
        <v>3</v>
      </c>
      <c r="M2258" s="385" t="s">
        <v>5795</v>
      </c>
      <c r="N2258" s="382" t="s">
        <v>9789</v>
      </c>
      <c r="O2258" s="383">
        <v>1.4</v>
      </c>
      <c r="P2258" s="387"/>
      <c r="Q2258" s="387"/>
      <c r="R2258" s="387"/>
      <c r="S2258" s="387"/>
      <c r="T2258" s="387"/>
      <c r="U2258" s="387"/>
      <c r="V2258" s="387"/>
      <c r="W2258" s="387"/>
      <c r="X2258" s="387"/>
      <c r="Y2258" s="387"/>
      <c r="Z2258" s="387"/>
      <c r="AA2258" s="387"/>
      <c r="AB2258" s="387"/>
      <c r="AC2258" s="387"/>
      <c r="AD2258" s="387"/>
    </row>
    <row r="2259" spans="1:30" ht="16.2" thickBot="1" x14ac:dyDescent="0.35">
      <c r="A2259" s="351" t="s">
        <v>167</v>
      </c>
      <c r="B2259" s="408" t="s">
        <v>1134</v>
      </c>
      <c r="C2259" s="365" t="s">
        <v>6135</v>
      </c>
      <c r="D2259" s="366" t="s">
        <v>6126</v>
      </c>
      <c r="E2259" s="394" t="s">
        <v>4139</v>
      </c>
      <c r="F2259" s="394" t="s">
        <v>7230</v>
      </c>
      <c r="G2259" s="394" t="s">
        <v>7233</v>
      </c>
      <c r="H2259" s="394" t="s">
        <v>7232</v>
      </c>
      <c r="I2259" s="467">
        <v>1</v>
      </c>
      <c r="J2259" s="471">
        <v>1.49</v>
      </c>
      <c r="K2259" s="469">
        <v>1</v>
      </c>
      <c r="L2259" s="384">
        <v>3</v>
      </c>
      <c r="M2259" s="385" t="s">
        <v>9761</v>
      </c>
      <c r="N2259" s="382" t="s">
        <v>9806</v>
      </c>
      <c r="O2259" s="383">
        <v>1</v>
      </c>
      <c r="P2259" s="387"/>
      <c r="Q2259" s="387"/>
      <c r="R2259" s="387"/>
      <c r="S2259" s="387"/>
      <c r="T2259" s="387"/>
      <c r="U2259" s="387"/>
      <c r="V2259" s="387"/>
      <c r="W2259" s="387"/>
      <c r="X2259" s="387"/>
      <c r="Y2259" s="387"/>
      <c r="Z2259" s="387"/>
      <c r="AA2259" s="387"/>
      <c r="AB2259" s="387"/>
      <c r="AC2259" s="387"/>
      <c r="AD2259" s="387"/>
    </row>
    <row r="2260" spans="1:30" ht="16.2" thickBot="1" x14ac:dyDescent="0.35">
      <c r="A2260" s="351" t="s">
        <v>2239</v>
      </c>
      <c r="B2260" s="400" t="s">
        <v>6093</v>
      </c>
      <c r="C2260" s="365" t="s">
        <v>6135</v>
      </c>
      <c r="D2260" s="366" t="s">
        <v>6126</v>
      </c>
      <c r="E2260" s="394" t="s">
        <v>4139</v>
      </c>
      <c r="F2260" s="394" t="s">
        <v>7230</v>
      </c>
      <c r="G2260" s="394" t="s">
        <v>7233</v>
      </c>
      <c r="H2260" s="394" t="s">
        <v>7232</v>
      </c>
      <c r="I2260" s="466">
        <v>300</v>
      </c>
      <c r="J2260" s="471">
        <v>0.49</v>
      </c>
      <c r="K2260" s="469">
        <v>1</v>
      </c>
      <c r="L2260" s="384">
        <v>3</v>
      </c>
      <c r="M2260" s="385" t="s">
        <v>2240</v>
      </c>
      <c r="N2260" s="382" t="s">
        <v>9783</v>
      </c>
      <c r="O2260" s="386">
        <v>300</v>
      </c>
      <c r="P2260" s="387"/>
      <c r="Q2260" s="387"/>
      <c r="R2260" s="387"/>
      <c r="S2260" s="387"/>
      <c r="T2260" s="387"/>
      <c r="U2260" s="387"/>
      <c r="V2260" s="387"/>
      <c r="W2260" s="387"/>
      <c r="X2260" s="387"/>
      <c r="Y2260" s="387"/>
      <c r="Z2260" s="387"/>
      <c r="AA2260" s="387"/>
      <c r="AB2260" s="387"/>
      <c r="AC2260" s="387"/>
      <c r="AD2260" s="387"/>
    </row>
    <row r="2261" spans="1:30" ht="16.2" thickBot="1" x14ac:dyDescent="0.35">
      <c r="A2261" s="351" t="s">
        <v>793</v>
      </c>
      <c r="B2261" s="400" t="s">
        <v>6093</v>
      </c>
      <c r="C2261" s="365" t="s">
        <v>6135</v>
      </c>
      <c r="D2261" s="366" t="s">
        <v>6126</v>
      </c>
      <c r="E2261" s="394" t="s">
        <v>4139</v>
      </c>
      <c r="F2261" s="394" t="s">
        <v>7230</v>
      </c>
      <c r="G2261" s="394" t="s">
        <v>7233</v>
      </c>
      <c r="H2261" s="394" t="s">
        <v>7232</v>
      </c>
      <c r="I2261" s="466">
        <v>300</v>
      </c>
      <c r="J2261" s="471">
        <v>0.49</v>
      </c>
      <c r="K2261" s="469">
        <v>2</v>
      </c>
      <c r="L2261" s="384">
        <v>3</v>
      </c>
      <c r="M2261" s="385" t="s">
        <v>2243</v>
      </c>
      <c r="N2261" s="382" t="s">
        <v>9790</v>
      </c>
      <c r="O2261" s="386">
        <v>600</v>
      </c>
      <c r="P2261" s="387"/>
      <c r="Q2261" s="387"/>
      <c r="R2261" s="387"/>
      <c r="S2261" s="387"/>
      <c r="T2261" s="387"/>
      <c r="U2261" s="387"/>
      <c r="V2261" s="387"/>
      <c r="W2261" s="387"/>
      <c r="X2261" s="387"/>
      <c r="Y2261" s="387"/>
      <c r="Z2261" s="387"/>
      <c r="AA2261" s="387"/>
      <c r="AB2261" s="387"/>
      <c r="AC2261" s="387"/>
      <c r="AD2261" s="387"/>
    </row>
    <row r="2262" spans="1:30" ht="16.2" thickBot="1" x14ac:dyDescent="0.35">
      <c r="A2262" s="351" t="s">
        <v>2242</v>
      </c>
      <c r="B2262" s="400" t="s">
        <v>6093</v>
      </c>
      <c r="C2262" s="365" t="s">
        <v>6135</v>
      </c>
      <c r="D2262" s="366" t="s">
        <v>6126</v>
      </c>
      <c r="E2262" s="394" t="s">
        <v>4139</v>
      </c>
      <c r="F2262" s="394" t="s">
        <v>7230</v>
      </c>
      <c r="G2262" s="394" t="s">
        <v>7233</v>
      </c>
      <c r="H2262" s="394" t="s">
        <v>7232</v>
      </c>
      <c r="I2262" s="466">
        <v>300</v>
      </c>
      <c r="J2262" s="471">
        <v>0.49</v>
      </c>
      <c r="K2262" s="469">
        <v>2</v>
      </c>
      <c r="L2262" s="384">
        <v>3</v>
      </c>
      <c r="M2262" s="385" t="s">
        <v>2241</v>
      </c>
      <c r="N2262" s="382" t="s">
        <v>9790</v>
      </c>
      <c r="O2262" s="386">
        <v>600</v>
      </c>
      <c r="P2262" s="387"/>
      <c r="Q2262" s="387"/>
      <c r="R2262" s="387"/>
      <c r="S2262" s="387"/>
      <c r="T2262" s="387"/>
      <c r="U2262" s="387"/>
      <c r="V2262" s="387"/>
      <c r="W2262" s="387"/>
      <c r="X2262" s="387"/>
      <c r="Y2262" s="387"/>
      <c r="Z2262" s="387"/>
      <c r="AA2262" s="387"/>
      <c r="AB2262" s="387"/>
      <c r="AC2262" s="387"/>
      <c r="AD2262" s="387"/>
    </row>
    <row r="2263" spans="1:30" ht="16.2" thickBot="1" x14ac:dyDescent="0.35">
      <c r="A2263" s="351" t="s">
        <v>4765</v>
      </c>
      <c r="B2263" s="429" t="s">
        <v>6086</v>
      </c>
      <c r="C2263" s="365" t="s">
        <v>6135</v>
      </c>
      <c r="D2263" s="366" t="s">
        <v>6126</v>
      </c>
      <c r="E2263" s="394" t="s">
        <v>4139</v>
      </c>
      <c r="F2263" s="394" t="s">
        <v>7230</v>
      </c>
      <c r="G2263" s="394" t="s">
        <v>7234</v>
      </c>
      <c r="H2263" s="394" t="s">
        <v>7232</v>
      </c>
      <c r="I2263" s="467">
        <v>1</v>
      </c>
      <c r="J2263" s="471">
        <v>0.99</v>
      </c>
      <c r="K2263" s="469">
        <v>1</v>
      </c>
      <c r="L2263" s="384">
        <v>3</v>
      </c>
      <c r="M2263" s="385" t="s">
        <v>4766</v>
      </c>
      <c r="N2263" s="382" t="s">
        <v>9806</v>
      </c>
      <c r="O2263" s="383">
        <v>1</v>
      </c>
      <c r="P2263" s="387"/>
      <c r="Q2263" s="387"/>
      <c r="R2263" s="387"/>
      <c r="S2263" s="387"/>
      <c r="T2263" s="387"/>
      <c r="U2263" s="387"/>
      <c r="V2263" s="387"/>
      <c r="W2263" s="387"/>
      <c r="X2263" s="387"/>
      <c r="Y2263" s="387"/>
      <c r="Z2263" s="387"/>
      <c r="AA2263" s="387"/>
      <c r="AB2263" s="387"/>
      <c r="AC2263" s="387"/>
      <c r="AD2263" s="387"/>
    </row>
    <row r="2264" spans="1:30" ht="16.2" thickBot="1" x14ac:dyDescent="0.35">
      <c r="A2264" s="351" t="s">
        <v>2120</v>
      </c>
      <c r="B2264" s="420" t="s">
        <v>6089</v>
      </c>
      <c r="C2264" s="365" t="s">
        <v>6135</v>
      </c>
      <c r="D2264" s="366" t="s">
        <v>6126</v>
      </c>
      <c r="E2264" s="394" t="s">
        <v>4139</v>
      </c>
      <c r="F2264" s="394" t="s">
        <v>7230</v>
      </c>
      <c r="G2264" s="394" t="s">
        <v>7234</v>
      </c>
      <c r="H2264" s="394" t="s">
        <v>7232</v>
      </c>
      <c r="I2264" s="466">
        <v>300</v>
      </c>
      <c r="J2264" s="471">
        <v>0.49</v>
      </c>
      <c r="K2264" s="469">
        <v>1</v>
      </c>
      <c r="L2264" s="384">
        <v>3</v>
      </c>
      <c r="M2264" s="385" t="s">
        <v>2521</v>
      </c>
      <c r="N2264" s="382" t="s">
        <v>9783</v>
      </c>
      <c r="O2264" s="386">
        <v>300</v>
      </c>
      <c r="P2264" s="387"/>
      <c r="Q2264" s="387"/>
      <c r="R2264" s="387"/>
      <c r="S2264" s="387"/>
      <c r="T2264" s="387"/>
      <c r="U2264" s="387"/>
      <c r="V2264" s="387"/>
      <c r="W2264" s="387"/>
      <c r="X2264" s="387"/>
      <c r="Y2264" s="387"/>
      <c r="Z2264" s="387"/>
      <c r="AA2264" s="387"/>
      <c r="AB2264" s="387"/>
      <c r="AC2264" s="387"/>
      <c r="AD2264" s="387"/>
    </row>
    <row r="2265" spans="1:30" ht="16.2" thickBot="1" x14ac:dyDescent="0.35">
      <c r="A2265" s="351" t="s">
        <v>9762</v>
      </c>
      <c r="B2265" s="420" t="s">
        <v>6089</v>
      </c>
      <c r="C2265" s="365" t="s">
        <v>6135</v>
      </c>
      <c r="D2265" s="366" t="s">
        <v>6126</v>
      </c>
      <c r="E2265" s="394" t="s">
        <v>4139</v>
      </c>
      <c r="F2265" s="394" t="s">
        <v>7230</v>
      </c>
      <c r="G2265" s="394" t="s">
        <v>7233</v>
      </c>
      <c r="H2265" s="394" t="s">
        <v>7232</v>
      </c>
      <c r="I2265" s="466">
        <v>700</v>
      </c>
      <c r="J2265" s="471">
        <v>0.99</v>
      </c>
      <c r="K2265" s="469">
        <v>1</v>
      </c>
      <c r="L2265" s="384">
        <v>3</v>
      </c>
      <c r="M2265" s="385" t="s">
        <v>9763</v>
      </c>
      <c r="N2265" s="382" t="s">
        <v>9798</v>
      </c>
      <c r="O2265" s="386">
        <v>700</v>
      </c>
      <c r="P2265" s="387"/>
      <c r="Q2265" s="387"/>
      <c r="R2265" s="387"/>
      <c r="S2265" s="387"/>
      <c r="T2265" s="387"/>
      <c r="U2265" s="387"/>
      <c r="V2265" s="387"/>
      <c r="W2265" s="387"/>
      <c r="X2265" s="387"/>
      <c r="Y2265" s="387"/>
      <c r="Z2265" s="387"/>
      <c r="AA2265" s="387"/>
      <c r="AB2265" s="387"/>
      <c r="AC2265" s="387"/>
      <c r="AD2265" s="387"/>
    </row>
    <row r="2266" spans="1:30" ht="16.2" thickBot="1" x14ac:dyDescent="0.35">
      <c r="A2266" s="351" t="s">
        <v>2245</v>
      </c>
      <c r="B2266" s="365" t="s">
        <v>6973</v>
      </c>
      <c r="C2266" s="365" t="s">
        <v>6135</v>
      </c>
      <c r="D2266" s="366" t="s">
        <v>6126</v>
      </c>
      <c r="E2266" s="394" t="s">
        <v>4139</v>
      </c>
      <c r="F2266" s="394" t="s">
        <v>7230</v>
      </c>
      <c r="G2266" s="394" t="s">
        <v>7234</v>
      </c>
      <c r="H2266" s="394" t="s">
        <v>7232</v>
      </c>
      <c r="I2266" s="466">
        <v>500</v>
      </c>
      <c r="J2266" s="471">
        <v>0.75</v>
      </c>
      <c r="K2266" s="469">
        <v>1</v>
      </c>
      <c r="L2266" s="384">
        <v>3</v>
      </c>
      <c r="M2266" s="385" t="s">
        <v>2244</v>
      </c>
      <c r="N2266" s="382" t="s">
        <v>9800</v>
      </c>
      <c r="O2266" s="386">
        <v>500</v>
      </c>
      <c r="P2266" s="387"/>
      <c r="Q2266" s="387"/>
      <c r="R2266" s="387"/>
      <c r="S2266" s="387"/>
      <c r="T2266" s="387"/>
      <c r="U2266" s="387"/>
      <c r="V2266" s="387"/>
      <c r="W2266" s="387"/>
      <c r="X2266" s="387"/>
      <c r="Y2266" s="387"/>
      <c r="Z2266" s="387"/>
      <c r="AA2266" s="387"/>
      <c r="AB2266" s="387"/>
      <c r="AC2266" s="387"/>
      <c r="AD2266" s="387"/>
    </row>
    <row r="2267" spans="1:30" ht="16.2" thickBot="1" x14ac:dyDescent="0.35">
      <c r="A2267" s="351" t="s">
        <v>3134</v>
      </c>
      <c r="B2267" s="365" t="s">
        <v>6973</v>
      </c>
      <c r="C2267" s="365" t="s">
        <v>6135</v>
      </c>
      <c r="D2267" s="366" t="s">
        <v>6126</v>
      </c>
      <c r="E2267" s="394" t="s">
        <v>4139</v>
      </c>
      <c r="F2267" s="394" t="s">
        <v>7230</v>
      </c>
      <c r="G2267" s="394" t="s">
        <v>7234</v>
      </c>
      <c r="H2267" s="394" t="s">
        <v>7232</v>
      </c>
      <c r="I2267" s="466">
        <v>300</v>
      </c>
      <c r="J2267" s="471">
        <v>0.49</v>
      </c>
      <c r="K2267" s="469">
        <v>1</v>
      </c>
      <c r="L2267" s="384">
        <v>3</v>
      </c>
      <c r="M2267" s="385" t="s">
        <v>3135</v>
      </c>
      <c r="N2267" s="382" t="s">
        <v>9783</v>
      </c>
      <c r="O2267" s="386">
        <v>300</v>
      </c>
      <c r="P2267" s="387"/>
      <c r="Q2267" s="387"/>
      <c r="R2267" s="387"/>
      <c r="S2267" s="387"/>
      <c r="T2267" s="387"/>
      <c r="U2267" s="387"/>
      <c r="V2267" s="387"/>
      <c r="W2267" s="387"/>
      <c r="X2267" s="387"/>
      <c r="Y2267" s="387"/>
      <c r="Z2267" s="387"/>
      <c r="AA2267" s="387"/>
      <c r="AB2267" s="387"/>
      <c r="AC2267" s="387"/>
      <c r="AD2267" s="387"/>
    </row>
    <row r="2268" spans="1:30" ht="16.2" thickBot="1" x14ac:dyDescent="0.35">
      <c r="A2268" s="351" t="s">
        <v>2522</v>
      </c>
      <c r="B2268" s="421" t="s">
        <v>6099</v>
      </c>
      <c r="C2268" s="365" t="s">
        <v>6135</v>
      </c>
      <c r="D2268" s="366" t="s">
        <v>6126</v>
      </c>
      <c r="E2268" s="394" t="s">
        <v>4139</v>
      </c>
      <c r="F2268" s="394" t="s">
        <v>9544</v>
      </c>
      <c r="G2268" s="394" t="s">
        <v>7233</v>
      </c>
      <c r="H2268" s="394" t="s">
        <v>7232</v>
      </c>
      <c r="I2268" s="466">
        <v>300</v>
      </c>
      <c r="J2268" s="471">
        <v>0.49</v>
      </c>
      <c r="K2268" s="469">
        <v>1</v>
      </c>
      <c r="L2268" s="384">
        <v>3</v>
      </c>
      <c r="M2268" s="385" t="s">
        <v>2524</v>
      </c>
      <c r="N2268" s="382" t="s">
        <v>9783</v>
      </c>
      <c r="O2268" s="386">
        <v>300</v>
      </c>
      <c r="P2268" s="387"/>
      <c r="Q2268" s="387"/>
      <c r="R2268" s="387"/>
      <c r="S2268" s="387"/>
      <c r="T2268" s="387"/>
      <c r="U2268" s="387"/>
      <c r="V2268" s="387"/>
      <c r="W2268" s="387"/>
      <c r="X2268" s="387"/>
      <c r="Y2268" s="387"/>
      <c r="Z2268" s="387"/>
      <c r="AA2268" s="387"/>
      <c r="AB2268" s="387"/>
      <c r="AC2268" s="387"/>
      <c r="AD2268" s="387"/>
    </row>
    <row r="2269" spans="1:30" ht="16.2" thickBot="1" x14ac:dyDescent="0.35">
      <c r="A2269" s="351" t="s">
        <v>2522</v>
      </c>
      <c r="B2269" s="421" t="s">
        <v>6099</v>
      </c>
      <c r="C2269" s="365" t="s">
        <v>6135</v>
      </c>
      <c r="D2269" s="366" t="s">
        <v>6126</v>
      </c>
      <c r="E2269" s="394" t="s">
        <v>4139</v>
      </c>
      <c r="F2269" s="394" t="s">
        <v>7230</v>
      </c>
      <c r="G2269" s="394" t="s">
        <v>7233</v>
      </c>
      <c r="H2269" s="394" t="s">
        <v>7232</v>
      </c>
      <c r="I2269" s="466">
        <v>300</v>
      </c>
      <c r="J2269" s="471">
        <v>0.49</v>
      </c>
      <c r="K2269" s="469">
        <v>1</v>
      </c>
      <c r="L2269" s="384">
        <v>3</v>
      </c>
      <c r="M2269" s="385" t="s">
        <v>2523</v>
      </c>
      <c r="N2269" s="382" t="s">
        <v>9783</v>
      </c>
      <c r="O2269" s="386">
        <v>300</v>
      </c>
      <c r="P2269" s="387"/>
      <c r="Q2269" s="387"/>
      <c r="R2269" s="387"/>
      <c r="S2269" s="387"/>
      <c r="T2269" s="387"/>
      <c r="U2269" s="387"/>
      <c r="V2269" s="387"/>
      <c r="W2269" s="387"/>
      <c r="X2269" s="387"/>
      <c r="Y2269" s="387"/>
      <c r="Z2269" s="387"/>
      <c r="AA2269" s="387"/>
      <c r="AB2269" s="387"/>
      <c r="AC2269" s="387"/>
      <c r="AD2269" s="387"/>
    </row>
    <row r="2270" spans="1:30" ht="16.2" thickBot="1" x14ac:dyDescent="0.35">
      <c r="A2270" s="351" t="s">
        <v>3288</v>
      </c>
      <c r="B2270" s="411" t="s">
        <v>6087</v>
      </c>
      <c r="C2270" s="365" t="s">
        <v>6135</v>
      </c>
      <c r="D2270" s="366" t="s">
        <v>6126</v>
      </c>
      <c r="E2270" s="394" t="s">
        <v>4139</v>
      </c>
      <c r="F2270" s="394" t="s">
        <v>9544</v>
      </c>
      <c r="G2270" s="394" t="s">
        <v>7233</v>
      </c>
      <c r="H2270" s="394" t="s">
        <v>7232</v>
      </c>
      <c r="I2270" s="466">
        <v>700</v>
      </c>
      <c r="J2270" s="471">
        <v>0.99</v>
      </c>
      <c r="K2270" s="469">
        <v>1</v>
      </c>
      <c r="L2270" s="384">
        <v>3</v>
      </c>
      <c r="M2270" s="385" t="s">
        <v>9764</v>
      </c>
      <c r="N2270" s="382" t="s">
        <v>9798</v>
      </c>
      <c r="O2270" s="386">
        <v>700</v>
      </c>
      <c r="P2270" s="387"/>
      <c r="Q2270" s="387"/>
      <c r="R2270" s="387"/>
      <c r="S2270" s="387"/>
      <c r="T2270" s="387"/>
      <c r="U2270" s="387"/>
      <c r="V2270" s="387"/>
      <c r="W2270" s="387"/>
      <c r="X2270" s="387"/>
      <c r="Y2270" s="387"/>
      <c r="Z2270" s="387"/>
      <c r="AA2270" s="387"/>
      <c r="AB2270" s="387"/>
      <c r="AC2270" s="387"/>
      <c r="AD2270" s="387"/>
    </row>
    <row r="2271" spans="1:30" ht="16.2" thickBot="1" x14ac:dyDescent="0.35">
      <c r="A2271" s="351" t="s">
        <v>4395</v>
      </c>
      <c r="B2271" s="403" t="s">
        <v>6877</v>
      </c>
      <c r="C2271" s="365" t="s">
        <v>6135</v>
      </c>
      <c r="D2271" s="366" t="s">
        <v>6126</v>
      </c>
      <c r="E2271" s="394" t="s">
        <v>4139</v>
      </c>
      <c r="F2271" s="394" t="s">
        <v>7230</v>
      </c>
      <c r="G2271" s="394" t="s">
        <v>7233</v>
      </c>
      <c r="H2271" s="394" t="s">
        <v>7232</v>
      </c>
      <c r="I2271" s="466">
        <v>300</v>
      </c>
      <c r="J2271" s="471">
        <v>0.49</v>
      </c>
      <c r="K2271" s="469">
        <v>1</v>
      </c>
      <c r="L2271" s="384">
        <v>3</v>
      </c>
      <c r="M2271" s="385" t="s">
        <v>4396</v>
      </c>
      <c r="N2271" s="382" t="s">
        <v>9783</v>
      </c>
      <c r="O2271" s="386">
        <v>300</v>
      </c>
      <c r="P2271" s="387"/>
      <c r="Q2271" s="387"/>
      <c r="R2271" s="387"/>
      <c r="S2271" s="387"/>
      <c r="T2271" s="387"/>
      <c r="U2271" s="387"/>
      <c r="V2271" s="387"/>
      <c r="W2271" s="387"/>
      <c r="X2271" s="387"/>
      <c r="Y2271" s="387"/>
      <c r="Z2271" s="387"/>
      <c r="AA2271" s="387"/>
      <c r="AB2271" s="387"/>
      <c r="AC2271" s="387"/>
      <c r="AD2271" s="387"/>
    </row>
    <row r="2272" spans="1:30" ht="16.2" thickBot="1" x14ac:dyDescent="0.35">
      <c r="A2272" s="351" t="s">
        <v>4395</v>
      </c>
      <c r="B2272" s="403" t="s">
        <v>6877</v>
      </c>
      <c r="C2272" s="365" t="s">
        <v>6135</v>
      </c>
      <c r="D2272" s="366" t="s">
        <v>6126</v>
      </c>
      <c r="E2272" s="394" t="s">
        <v>4139</v>
      </c>
      <c r="F2272" s="394" t="s">
        <v>7230</v>
      </c>
      <c r="G2272" s="394" t="s">
        <v>7234</v>
      </c>
      <c r="H2272" s="394" t="s">
        <v>7232</v>
      </c>
      <c r="I2272" s="466">
        <v>300</v>
      </c>
      <c r="J2272" s="471">
        <v>0.49</v>
      </c>
      <c r="K2272" s="469">
        <v>4</v>
      </c>
      <c r="L2272" s="384">
        <v>3</v>
      </c>
      <c r="M2272" s="385" t="s">
        <v>4396</v>
      </c>
      <c r="N2272" s="382" t="s">
        <v>9787</v>
      </c>
      <c r="O2272" s="383">
        <v>1.2</v>
      </c>
      <c r="P2272" s="387"/>
      <c r="Q2272" s="387"/>
      <c r="R2272" s="387"/>
      <c r="S2272" s="387"/>
      <c r="T2272" s="387"/>
      <c r="U2272" s="387"/>
      <c r="V2272" s="387"/>
      <c r="W2272" s="387"/>
      <c r="X2272" s="387"/>
      <c r="Y2272" s="387"/>
      <c r="Z2272" s="387"/>
      <c r="AA2272" s="387"/>
      <c r="AB2272" s="387"/>
      <c r="AC2272" s="387"/>
      <c r="AD2272" s="387"/>
    </row>
    <row r="2273" spans="1:30" ht="16.2" thickBot="1" x14ac:dyDescent="0.35">
      <c r="A2273" s="351" t="s">
        <v>4398</v>
      </c>
      <c r="B2273" s="403" t="s">
        <v>6880</v>
      </c>
      <c r="C2273" s="365" t="s">
        <v>6135</v>
      </c>
      <c r="D2273" s="366" t="s">
        <v>6126</v>
      </c>
      <c r="E2273" s="394" t="s">
        <v>4139</v>
      </c>
      <c r="F2273" s="394" t="s">
        <v>7230</v>
      </c>
      <c r="G2273" s="394" t="s">
        <v>7233</v>
      </c>
      <c r="H2273" s="394" t="s">
        <v>7232</v>
      </c>
      <c r="I2273" s="466">
        <v>700</v>
      </c>
      <c r="J2273" s="471">
        <v>0.49</v>
      </c>
      <c r="K2273" s="469">
        <v>1</v>
      </c>
      <c r="L2273" s="384">
        <v>3</v>
      </c>
      <c r="M2273" s="385" t="s">
        <v>4397</v>
      </c>
      <c r="N2273" s="382" t="s">
        <v>9798</v>
      </c>
      <c r="O2273" s="386">
        <v>700</v>
      </c>
      <c r="P2273" s="387"/>
      <c r="Q2273" s="387"/>
      <c r="R2273" s="387"/>
      <c r="S2273" s="387"/>
      <c r="T2273" s="387"/>
      <c r="U2273" s="387"/>
      <c r="V2273" s="387"/>
      <c r="W2273" s="387"/>
      <c r="X2273" s="387"/>
      <c r="Y2273" s="387"/>
      <c r="Z2273" s="387"/>
      <c r="AA2273" s="387"/>
      <c r="AB2273" s="387"/>
      <c r="AC2273" s="387"/>
      <c r="AD2273" s="387"/>
    </row>
    <row r="2274" spans="1:30" ht="31.8" thickBot="1" x14ac:dyDescent="0.35">
      <c r="A2274" s="351" t="s">
        <v>9765</v>
      </c>
      <c r="B2274" s="396" t="s">
        <v>6110</v>
      </c>
      <c r="C2274" s="365" t="s">
        <v>6135</v>
      </c>
      <c r="D2274" s="366" t="s">
        <v>6126</v>
      </c>
      <c r="E2274" s="394" t="s">
        <v>4139</v>
      </c>
      <c r="F2274" s="394" t="s">
        <v>7230</v>
      </c>
      <c r="G2274" s="394" t="s">
        <v>7233</v>
      </c>
      <c r="H2274" s="394" t="s">
        <v>7232</v>
      </c>
      <c r="I2274" s="466">
        <v>700</v>
      </c>
      <c r="J2274" s="471">
        <v>0.99</v>
      </c>
      <c r="K2274" s="469">
        <v>1</v>
      </c>
      <c r="L2274" s="384">
        <v>3</v>
      </c>
      <c r="M2274" s="385" t="s">
        <v>9766</v>
      </c>
      <c r="N2274" s="382" t="s">
        <v>9798</v>
      </c>
      <c r="O2274" s="386">
        <v>700</v>
      </c>
      <c r="P2274" s="387"/>
      <c r="Q2274" s="387"/>
      <c r="R2274" s="387"/>
      <c r="S2274" s="387"/>
      <c r="T2274" s="387"/>
      <c r="U2274" s="387"/>
      <c r="V2274" s="387"/>
      <c r="W2274" s="387"/>
      <c r="X2274" s="387"/>
      <c r="Y2274" s="387"/>
      <c r="Z2274" s="387"/>
      <c r="AA2274" s="387"/>
      <c r="AB2274" s="387"/>
      <c r="AC2274" s="387"/>
      <c r="AD2274" s="387"/>
    </row>
    <row r="2275" spans="1:30" ht="16.2" thickBot="1" x14ac:dyDescent="0.35">
      <c r="A2275" s="351" t="s">
        <v>6940</v>
      </c>
      <c r="B2275" s="396" t="s">
        <v>6110</v>
      </c>
      <c r="C2275" s="365" t="s">
        <v>6135</v>
      </c>
      <c r="D2275" s="366" t="s">
        <v>6126</v>
      </c>
      <c r="E2275" s="394" t="s">
        <v>4139</v>
      </c>
      <c r="F2275" s="394" t="s">
        <v>7230</v>
      </c>
      <c r="G2275" s="394" t="s">
        <v>7233</v>
      </c>
      <c r="H2275" s="394" t="s">
        <v>7232</v>
      </c>
      <c r="I2275" s="466">
        <v>300</v>
      </c>
      <c r="J2275" s="471">
        <v>0.49</v>
      </c>
      <c r="K2275" s="469">
        <v>2</v>
      </c>
      <c r="L2275" s="384">
        <v>3</v>
      </c>
      <c r="M2275" s="385" t="s">
        <v>7057</v>
      </c>
      <c r="N2275" s="382" t="s">
        <v>9790</v>
      </c>
      <c r="O2275" s="386">
        <v>600</v>
      </c>
      <c r="P2275" s="387"/>
      <c r="Q2275" s="387"/>
      <c r="R2275" s="387"/>
      <c r="S2275" s="387"/>
      <c r="T2275" s="387"/>
      <c r="U2275" s="387"/>
      <c r="V2275" s="387"/>
      <c r="W2275" s="387"/>
      <c r="X2275" s="387"/>
      <c r="Y2275" s="387"/>
      <c r="Z2275" s="387"/>
      <c r="AA2275" s="387"/>
      <c r="AB2275" s="387"/>
      <c r="AC2275" s="387"/>
      <c r="AD2275" s="387"/>
    </row>
    <row r="2276" spans="1:30" ht="16.2" thickBot="1" x14ac:dyDescent="0.35">
      <c r="A2276" s="351" t="s">
        <v>6941</v>
      </c>
      <c r="B2276" s="396" t="s">
        <v>6110</v>
      </c>
      <c r="C2276" s="365" t="s">
        <v>6135</v>
      </c>
      <c r="D2276" s="366" t="s">
        <v>6126</v>
      </c>
      <c r="E2276" s="394" t="s">
        <v>4139</v>
      </c>
      <c r="F2276" s="394" t="s">
        <v>7230</v>
      </c>
      <c r="G2276" s="394" t="s">
        <v>7233</v>
      </c>
      <c r="H2276" s="394" t="s">
        <v>7232</v>
      </c>
      <c r="I2276" s="466">
        <v>300</v>
      </c>
      <c r="J2276" s="471">
        <v>0.49</v>
      </c>
      <c r="K2276" s="469">
        <v>1</v>
      </c>
      <c r="L2276" s="384">
        <v>3</v>
      </c>
      <c r="M2276" s="385" t="s">
        <v>7058</v>
      </c>
      <c r="N2276" s="382" t="s">
        <v>9783</v>
      </c>
      <c r="O2276" s="386">
        <v>300</v>
      </c>
      <c r="P2276" s="387"/>
      <c r="Q2276" s="387"/>
      <c r="R2276" s="387"/>
      <c r="S2276" s="387"/>
      <c r="T2276" s="387"/>
      <c r="U2276" s="387"/>
      <c r="V2276" s="387"/>
      <c r="W2276" s="387"/>
      <c r="X2276" s="387"/>
      <c r="Y2276" s="387"/>
      <c r="Z2276" s="387"/>
      <c r="AA2276" s="387"/>
      <c r="AB2276" s="387"/>
      <c r="AC2276" s="387"/>
      <c r="AD2276" s="387"/>
    </row>
    <row r="2277" spans="1:30" ht="16.2" thickBot="1" x14ac:dyDescent="0.35">
      <c r="A2277" s="351" t="s">
        <v>6941</v>
      </c>
      <c r="B2277" s="396" t="s">
        <v>6110</v>
      </c>
      <c r="C2277" s="365" t="s">
        <v>6135</v>
      </c>
      <c r="D2277" s="366" t="s">
        <v>6126</v>
      </c>
      <c r="E2277" s="394" t="s">
        <v>4139</v>
      </c>
      <c r="F2277" s="394" t="s">
        <v>7230</v>
      </c>
      <c r="G2277" s="394" t="s">
        <v>7234</v>
      </c>
      <c r="H2277" s="394" t="s">
        <v>7232</v>
      </c>
      <c r="I2277" s="466">
        <v>300</v>
      </c>
      <c r="J2277" s="471">
        <v>0.49</v>
      </c>
      <c r="K2277" s="469">
        <v>1</v>
      </c>
      <c r="L2277" s="384">
        <v>3</v>
      </c>
      <c r="M2277" s="385" t="s">
        <v>7058</v>
      </c>
      <c r="N2277" s="382" t="s">
        <v>9783</v>
      </c>
      <c r="O2277" s="386">
        <v>300</v>
      </c>
      <c r="P2277" s="387"/>
      <c r="Q2277" s="387"/>
      <c r="R2277" s="387"/>
      <c r="S2277" s="387"/>
      <c r="T2277" s="387"/>
      <c r="U2277" s="387"/>
      <c r="V2277" s="387"/>
      <c r="W2277" s="387"/>
      <c r="X2277" s="387"/>
      <c r="Y2277" s="387"/>
      <c r="Z2277" s="387"/>
      <c r="AA2277" s="387"/>
      <c r="AB2277" s="387"/>
      <c r="AC2277" s="387"/>
      <c r="AD2277" s="387"/>
    </row>
    <row r="2278" spans="1:30" ht="16.2" thickBot="1" x14ac:dyDescent="0.35">
      <c r="A2278" s="351" t="s">
        <v>6939</v>
      </c>
      <c r="B2278" s="396" t="s">
        <v>6110</v>
      </c>
      <c r="C2278" s="365" t="s">
        <v>6135</v>
      </c>
      <c r="D2278" s="366" t="s">
        <v>6126</v>
      </c>
      <c r="E2278" s="394" t="s">
        <v>4139</v>
      </c>
      <c r="F2278" s="394" t="s">
        <v>7230</v>
      </c>
      <c r="G2278" s="394" t="s">
        <v>7233</v>
      </c>
      <c r="H2278" s="394" t="s">
        <v>7232</v>
      </c>
      <c r="I2278" s="466">
        <v>300</v>
      </c>
      <c r="J2278" s="471">
        <v>0.49</v>
      </c>
      <c r="K2278" s="469">
        <v>2</v>
      </c>
      <c r="L2278" s="384">
        <v>3</v>
      </c>
      <c r="M2278" s="385" t="s">
        <v>7056</v>
      </c>
      <c r="N2278" s="382" t="s">
        <v>9790</v>
      </c>
      <c r="O2278" s="386">
        <v>600</v>
      </c>
      <c r="P2278" s="387"/>
      <c r="Q2278" s="387"/>
      <c r="R2278" s="387"/>
      <c r="S2278" s="387"/>
      <c r="T2278" s="387"/>
      <c r="U2278" s="387"/>
      <c r="V2278" s="387"/>
      <c r="W2278" s="387"/>
      <c r="X2278" s="387"/>
      <c r="Y2278" s="387"/>
      <c r="Z2278" s="387"/>
      <c r="AA2278" s="387"/>
      <c r="AB2278" s="387"/>
      <c r="AC2278" s="387"/>
      <c r="AD2278" s="387"/>
    </row>
    <row r="2279" spans="1:30" ht="16.2" thickBot="1" x14ac:dyDescent="0.35">
      <c r="A2279" s="351" t="s">
        <v>6939</v>
      </c>
      <c r="B2279" s="396" t="s">
        <v>6110</v>
      </c>
      <c r="C2279" s="365" t="s">
        <v>6135</v>
      </c>
      <c r="D2279" s="366" t="s">
        <v>6126</v>
      </c>
      <c r="E2279" s="394" t="s">
        <v>4139</v>
      </c>
      <c r="F2279" s="394" t="s">
        <v>7230</v>
      </c>
      <c r="G2279" s="394" t="s">
        <v>7234</v>
      </c>
      <c r="H2279" s="394" t="s">
        <v>7232</v>
      </c>
      <c r="I2279" s="466">
        <v>300</v>
      </c>
      <c r="J2279" s="471">
        <v>0.49</v>
      </c>
      <c r="K2279" s="469">
        <v>2</v>
      </c>
      <c r="L2279" s="384">
        <v>3</v>
      </c>
      <c r="M2279" s="385" t="s">
        <v>7056</v>
      </c>
      <c r="N2279" s="382" t="s">
        <v>9790</v>
      </c>
      <c r="O2279" s="386">
        <v>600</v>
      </c>
      <c r="P2279" s="387"/>
      <c r="Q2279" s="387"/>
      <c r="R2279" s="387"/>
      <c r="S2279" s="387"/>
      <c r="T2279" s="387"/>
      <c r="U2279" s="387"/>
      <c r="V2279" s="387"/>
      <c r="W2279" s="387"/>
      <c r="X2279" s="387"/>
      <c r="Y2279" s="387"/>
      <c r="Z2279" s="387"/>
      <c r="AA2279" s="387"/>
      <c r="AB2279" s="387"/>
      <c r="AC2279" s="387"/>
      <c r="AD2279" s="387"/>
    </row>
    <row r="2280" spans="1:30" ht="16.2" thickBot="1" x14ac:dyDescent="0.35">
      <c r="A2280" s="351" t="s">
        <v>7139</v>
      </c>
      <c r="B2280" s="396" t="s">
        <v>6110</v>
      </c>
      <c r="C2280" s="365" t="s">
        <v>6135</v>
      </c>
      <c r="D2280" s="345" t="s">
        <v>6128</v>
      </c>
      <c r="E2280" s="394" t="s">
        <v>4139</v>
      </c>
      <c r="F2280" s="394" t="s">
        <v>7230</v>
      </c>
      <c r="G2280" s="394" t="s">
        <v>7233</v>
      </c>
      <c r="H2280" s="394" t="s">
        <v>7232</v>
      </c>
      <c r="I2280" s="466">
        <v>700</v>
      </c>
      <c r="J2280" s="471">
        <v>0.99</v>
      </c>
      <c r="K2280" s="469">
        <v>1</v>
      </c>
      <c r="L2280" s="384">
        <v>3</v>
      </c>
      <c r="M2280" s="385" t="s">
        <v>7140</v>
      </c>
      <c r="N2280" s="382" t="s">
        <v>9798</v>
      </c>
      <c r="O2280" s="386">
        <v>700</v>
      </c>
      <c r="P2280" s="387"/>
      <c r="Q2280" s="387"/>
      <c r="R2280" s="387"/>
      <c r="S2280" s="387"/>
      <c r="T2280" s="387"/>
      <c r="U2280" s="387"/>
      <c r="V2280" s="387"/>
      <c r="W2280" s="387"/>
      <c r="X2280" s="387"/>
      <c r="Y2280" s="387"/>
      <c r="Z2280" s="387"/>
      <c r="AA2280" s="387"/>
      <c r="AB2280" s="387"/>
      <c r="AC2280" s="387"/>
      <c r="AD2280" s="387"/>
    </row>
    <row r="2281" spans="1:30" ht="16.2" thickBot="1" x14ac:dyDescent="0.35">
      <c r="A2281" s="351" t="s">
        <v>6942</v>
      </c>
      <c r="B2281" s="396" t="s">
        <v>6111</v>
      </c>
      <c r="C2281" s="365" t="s">
        <v>6135</v>
      </c>
      <c r="D2281" s="366" t="s">
        <v>6126</v>
      </c>
      <c r="E2281" s="394" t="s">
        <v>4139</v>
      </c>
      <c r="F2281" s="394" t="s">
        <v>7230</v>
      </c>
      <c r="G2281" s="394" t="s">
        <v>7233</v>
      </c>
      <c r="H2281" s="394" t="s">
        <v>7232</v>
      </c>
      <c r="I2281" s="466">
        <v>300</v>
      </c>
      <c r="J2281" s="471">
        <v>0.49</v>
      </c>
      <c r="K2281" s="469">
        <v>1</v>
      </c>
      <c r="L2281" s="384">
        <v>3</v>
      </c>
      <c r="M2281" s="385" t="s">
        <v>7059</v>
      </c>
      <c r="N2281" s="382" t="s">
        <v>9783</v>
      </c>
      <c r="O2281" s="386">
        <v>300</v>
      </c>
      <c r="P2281" s="387"/>
      <c r="Q2281" s="387"/>
      <c r="R2281" s="387"/>
      <c r="S2281" s="387"/>
      <c r="T2281" s="387"/>
      <c r="U2281" s="387"/>
      <c r="V2281" s="387"/>
      <c r="W2281" s="387"/>
      <c r="X2281" s="387"/>
      <c r="Y2281" s="387"/>
      <c r="Z2281" s="387"/>
      <c r="AA2281" s="387"/>
      <c r="AB2281" s="387"/>
      <c r="AC2281" s="387"/>
      <c r="AD2281" s="387"/>
    </row>
    <row r="2282" spans="1:30" ht="16.2" thickBot="1" x14ac:dyDescent="0.35">
      <c r="A2282" s="351" t="s">
        <v>4398</v>
      </c>
      <c r="B2282" s="396" t="s">
        <v>6111</v>
      </c>
      <c r="C2282" s="365" t="s">
        <v>6135</v>
      </c>
      <c r="D2282" s="366" t="s">
        <v>6126</v>
      </c>
      <c r="E2282" s="394" t="s">
        <v>4139</v>
      </c>
      <c r="F2282" s="394" t="s">
        <v>7230</v>
      </c>
      <c r="G2282" s="394" t="s">
        <v>7233</v>
      </c>
      <c r="H2282" s="394" t="s">
        <v>7232</v>
      </c>
      <c r="I2282" s="466">
        <v>300</v>
      </c>
      <c r="J2282" s="471">
        <v>0.49</v>
      </c>
      <c r="K2282" s="469">
        <v>1</v>
      </c>
      <c r="L2282" s="384">
        <v>3</v>
      </c>
      <c r="M2282" s="385" t="s">
        <v>7062</v>
      </c>
      <c r="N2282" s="382" t="s">
        <v>9783</v>
      </c>
      <c r="O2282" s="386">
        <v>300</v>
      </c>
      <c r="P2282" s="387"/>
      <c r="Q2282" s="387"/>
      <c r="R2282" s="387"/>
      <c r="S2282" s="387"/>
      <c r="T2282" s="387"/>
      <c r="U2282" s="387"/>
      <c r="V2282" s="387"/>
      <c r="W2282" s="387"/>
      <c r="X2282" s="387"/>
      <c r="Y2282" s="387"/>
      <c r="Z2282" s="387"/>
      <c r="AA2282" s="387"/>
      <c r="AB2282" s="387"/>
      <c r="AC2282" s="387"/>
      <c r="AD2282" s="387"/>
    </row>
    <row r="2283" spans="1:30" ht="16.2" thickBot="1" x14ac:dyDescent="0.35">
      <c r="A2283" s="351" t="s">
        <v>4398</v>
      </c>
      <c r="B2283" s="396" t="s">
        <v>6111</v>
      </c>
      <c r="C2283" s="365" t="s">
        <v>6135</v>
      </c>
      <c r="D2283" s="366" t="s">
        <v>6126</v>
      </c>
      <c r="E2283" s="394" t="s">
        <v>4139</v>
      </c>
      <c r="F2283" s="394" t="s">
        <v>7230</v>
      </c>
      <c r="G2283" s="394" t="s">
        <v>7234</v>
      </c>
      <c r="H2283" s="394" t="s">
        <v>7232</v>
      </c>
      <c r="I2283" s="466">
        <v>300</v>
      </c>
      <c r="J2283" s="471">
        <v>0.49</v>
      </c>
      <c r="K2283" s="469">
        <v>2</v>
      </c>
      <c r="L2283" s="384">
        <v>3</v>
      </c>
      <c r="M2283" s="385" t="s">
        <v>7062</v>
      </c>
      <c r="N2283" s="382" t="s">
        <v>9790</v>
      </c>
      <c r="O2283" s="386">
        <v>600</v>
      </c>
      <c r="P2283" s="387"/>
      <c r="Q2283" s="387"/>
      <c r="R2283" s="387"/>
      <c r="S2283" s="387"/>
      <c r="T2283" s="387"/>
      <c r="U2283" s="387"/>
      <c r="V2283" s="387"/>
      <c r="W2283" s="387"/>
      <c r="X2283" s="387"/>
      <c r="Y2283" s="387"/>
      <c r="Z2283" s="387"/>
      <c r="AA2283" s="387"/>
      <c r="AB2283" s="387"/>
      <c r="AC2283" s="387"/>
      <c r="AD2283" s="387"/>
    </row>
    <row r="2284" spans="1:30" ht="16.2" thickBot="1" x14ac:dyDescent="0.35">
      <c r="A2284" s="351" t="s">
        <v>2245</v>
      </c>
      <c r="B2284" s="396" t="s">
        <v>6111</v>
      </c>
      <c r="C2284" s="365" t="s">
        <v>6135</v>
      </c>
      <c r="D2284" s="366" t="s">
        <v>6126</v>
      </c>
      <c r="E2284" s="394" t="s">
        <v>4139</v>
      </c>
      <c r="F2284" s="394" t="s">
        <v>7230</v>
      </c>
      <c r="G2284" s="394" t="s">
        <v>7233</v>
      </c>
      <c r="H2284" s="394" t="s">
        <v>7232</v>
      </c>
      <c r="I2284" s="466">
        <v>500</v>
      </c>
      <c r="J2284" s="471">
        <v>0.75</v>
      </c>
      <c r="K2284" s="469">
        <v>1</v>
      </c>
      <c r="L2284" s="384">
        <v>3</v>
      </c>
      <c r="M2284" s="385" t="s">
        <v>7061</v>
      </c>
      <c r="N2284" s="382" t="s">
        <v>9800</v>
      </c>
      <c r="O2284" s="386">
        <v>500</v>
      </c>
      <c r="P2284" s="387"/>
      <c r="Q2284" s="387"/>
      <c r="R2284" s="387"/>
      <c r="S2284" s="387"/>
      <c r="T2284" s="387"/>
      <c r="U2284" s="387"/>
      <c r="V2284" s="387"/>
      <c r="W2284" s="387"/>
      <c r="X2284" s="387"/>
      <c r="Y2284" s="387"/>
      <c r="Z2284" s="387"/>
      <c r="AA2284" s="387"/>
      <c r="AB2284" s="387"/>
      <c r="AC2284" s="387"/>
      <c r="AD2284" s="387"/>
    </row>
    <row r="2285" spans="1:30" ht="16.2" thickBot="1" x14ac:dyDescent="0.35">
      <c r="A2285" s="351" t="s">
        <v>3134</v>
      </c>
      <c r="B2285" s="396" t="s">
        <v>6111</v>
      </c>
      <c r="C2285" s="365" t="s">
        <v>6135</v>
      </c>
      <c r="D2285" s="366" t="s">
        <v>6126</v>
      </c>
      <c r="E2285" s="394" t="s">
        <v>4139</v>
      </c>
      <c r="F2285" s="394" t="s">
        <v>7230</v>
      </c>
      <c r="G2285" s="394" t="s">
        <v>7234</v>
      </c>
      <c r="H2285" s="394" t="s">
        <v>7232</v>
      </c>
      <c r="I2285" s="466">
        <v>300</v>
      </c>
      <c r="J2285" s="471">
        <v>0.49</v>
      </c>
      <c r="K2285" s="469">
        <v>2</v>
      </c>
      <c r="L2285" s="384">
        <v>3</v>
      </c>
      <c r="M2285" s="385" t="s">
        <v>7060</v>
      </c>
      <c r="N2285" s="382" t="s">
        <v>9790</v>
      </c>
      <c r="O2285" s="386">
        <v>600</v>
      </c>
      <c r="P2285" s="387"/>
      <c r="Q2285" s="387"/>
      <c r="R2285" s="387"/>
      <c r="S2285" s="387"/>
      <c r="T2285" s="387"/>
      <c r="U2285" s="387"/>
      <c r="V2285" s="387"/>
      <c r="W2285" s="387"/>
      <c r="X2285" s="387"/>
      <c r="Y2285" s="387"/>
      <c r="Z2285" s="387"/>
      <c r="AA2285" s="387"/>
      <c r="AB2285" s="387"/>
      <c r="AC2285" s="387"/>
      <c r="AD2285" s="387"/>
    </row>
    <row r="2286" spans="1:30" ht="16.2" thickBot="1" x14ac:dyDescent="0.35">
      <c r="A2286" s="351" t="s">
        <v>6943</v>
      </c>
      <c r="B2286" s="396" t="s">
        <v>6111</v>
      </c>
      <c r="C2286" s="365" t="s">
        <v>6135</v>
      </c>
      <c r="D2286" s="366" t="s">
        <v>6126</v>
      </c>
      <c r="E2286" s="394" t="s">
        <v>4139</v>
      </c>
      <c r="F2286" s="394" t="s">
        <v>7230</v>
      </c>
      <c r="G2286" s="394" t="s">
        <v>7234</v>
      </c>
      <c r="H2286" s="394" t="s">
        <v>7232</v>
      </c>
      <c r="I2286" s="466">
        <v>500</v>
      </c>
      <c r="J2286" s="471">
        <v>0.75</v>
      </c>
      <c r="K2286" s="469">
        <v>1</v>
      </c>
      <c r="L2286" s="384">
        <v>3</v>
      </c>
      <c r="M2286" s="385" t="s">
        <v>7063</v>
      </c>
      <c r="N2286" s="382" t="s">
        <v>9800</v>
      </c>
      <c r="O2286" s="386">
        <v>500</v>
      </c>
      <c r="P2286" s="387"/>
      <c r="Q2286" s="387"/>
      <c r="R2286" s="387"/>
      <c r="S2286" s="387"/>
      <c r="T2286" s="387"/>
      <c r="U2286" s="387"/>
      <c r="V2286" s="387"/>
      <c r="W2286" s="387"/>
      <c r="X2286" s="387"/>
      <c r="Y2286" s="387"/>
      <c r="Z2286" s="387"/>
      <c r="AA2286" s="387"/>
      <c r="AB2286" s="387"/>
      <c r="AC2286" s="387"/>
      <c r="AD2286" s="387"/>
    </row>
    <row r="2287" spans="1:30" ht="16.2" thickBot="1" x14ac:dyDescent="0.35">
      <c r="A2287" s="351" t="s">
        <v>6944</v>
      </c>
      <c r="B2287" s="396" t="s">
        <v>6098</v>
      </c>
      <c r="C2287" s="365" t="s">
        <v>6135</v>
      </c>
      <c r="D2287" s="366" t="s">
        <v>6126</v>
      </c>
      <c r="E2287" s="394" t="s">
        <v>4139</v>
      </c>
      <c r="F2287" s="394" t="s">
        <v>9544</v>
      </c>
      <c r="G2287" s="394" t="s">
        <v>7233</v>
      </c>
      <c r="H2287" s="394" t="s">
        <v>7232</v>
      </c>
      <c r="I2287" s="466">
        <v>300</v>
      </c>
      <c r="J2287" s="471">
        <v>0.49</v>
      </c>
      <c r="K2287" s="469">
        <v>1</v>
      </c>
      <c r="L2287" s="384">
        <v>3</v>
      </c>
      <c r="M2287" s="385" t="s">
        <v>7064</v>
      </c>
      <c r="N2287" s="382" t="s">
        <v>9783</v>
      </c>
      <c r="O2287" s="386">
        <v>300</v>
      </c>
      <c r="P2287" s="387"/>
      <c r="Q2287" s="387"/>
      <c r="R2287" s="387"/>
      <c r="S2287" s="387"/>
      <c r="T2287" s="387"/>
      <c r="U2287" s="387"/>
      <c r="V2287" s="387"/>
      <c r="W2287" s="387"/>
      <c r="X2287" s="387"/>
      <c r="Y2287" s="387"/>
      <c r="Z2287" s="387"/>
      <c r="AA2287" s="387"/>
      <c r="AB2287" s="387"/>
      <c r="AC2287" s="387"/>
      <c r="AD2287" s="387"/>
    </row>
    <row r="2288" spans="1:30" ht="16.2" thickBot="1" x14ac:dyDescent="0.35">
      <c r="A2288" s="351" t="s">
        <v>1149</v>
      </c>
      <c r="B2288" s="437" t="s">
        <v>6870</v>
      </c>
      <c r="C2288" s="365" t="s">
        <v>6135</v>
      </c>
      <c r="D2288" s="366" t="s">
        <v>6126</v>
      </c>
      <c r="E2288" s="394" t="s">
        <v>4139</v>
      </c>
      <c r="F2288" s="394" t="s">
        <v>7230</v>
      </c>
      <c r="G2288" s="394" t="s">
        <v>7233</v>
      </c>
      <c r="H2288" s="394" t="s">
        <v>7232</v>
      </c>
      <c r="I2288" s="466">
        <v>900</v>
      </c>
      <c r="J2288" s="471">
        <v>0.49</v>
      </c>
      <c r="K2288" s="469">
        <v>1</v>
      </c>
      <c r="L2288" s="384">
        <v>3</v>
      </c>
      <c r="M2288" s="385" t="s">
        <v>7065</v>
      </c>
      <c r="N2288" s="382" t="s">
        <v>9812</v>
      </c>
      <c r="O2288" s="386">
        <v>900</v>
      </c>
      <c r="P2288" s="387"/>
      <c r="Q2288" s="387"/>
      <c r="R2288" s="387"/>
      <c r="S2288" s="387"/>
      <c r="T2288" s="387"/>
      <c r="U2288" s="387"/>
      <c r="V2288" s="387"/>
      <c r="W2288" s="387"/>
      <c r="X2288" s="387"/>
      <c r="Y2288" s="387"/>
      <c r="Z2288" s="387"/>
      <c r="AA2288" s="387"/>
      <c r="AB2288" s="387"/>
      <c r="AC2288" s="387"/>
      <c r="AD2288" s="387"/>
    </row>
    <row r="2289" spans="1:30" ht="16.2" thickBot="1" x14ac:dyDescent="0.35">
      <c r="A2289" s="351" t="s">
        <v>6945</v>
      </c>
      <c r="B2289" s="425" t="s">
        <v>6970</v>
      </c>
      <c r="C2289" s="365" t="s">
        <v>6135</v>
      </c>
      <c r="D2289" s="366" t="s">
        <v>6126</v>
      </c>
      <c r="E2289" s="394" t="s">
        <v>4139</v>
      </c>
      <c r="F2289" s="394" t="s">
        <v>7230</v>
      </c>
      <c r="G2289" s="394" t="s">
        <v>7233</v>
      </c>
      <c r="H2289" s="394" t="s">
        <v>7232</v>
      </c>
      <c r="I2289" s="466">
        <v>300</v>
      </c>
      <c r="J2289" s="471">
        <v>0.49</v>
      </c>
      <c r="K2289" s="469">
        <v>1</v>
      </c>
      <c r="L2289" s="384">
        <v>3</v>
      </c>
      <c r="M2289" s="385" t="s">
        <v>7066</v>
      </c>
      <c r="N2289" s="382" t="s">
        <v>9783</v>
      </c>
      <c r="O2289" s="386">
        <v>300</v>
      </c>
      <c r="P2289" s="387"/>
      <c r="Q2289" s="387"/>
      <c r="R2289" s="387"/>
      <c r="S2289" s="387"/>
      <c r="T2289" s="387"/>
      <c r="U2289" s="387"/>
      <c r="V2289" s="387"/>
      <c r="W2289" s="387"/>
      <c r="X2289" s="387"/>
      <c r="Y2289" s="387"/>
      <c r="Z2289" s="387"/>
      <c r="AA2289" s="387"/>
      <c r="AB2289" s="387"/>
      <c r="AC2289" s="387"/>
      <c r="AD2289" s="387"/>
    </row>
    <row r="2290" spans="1:30" ht="16.2" thickBot="1" x14ac:dyDescent="0.35">
      <c r="A2290" s="351" t="s">
        <v>7165</v>
      </c>
      <c r="B2290" s="413" t="s">
        <v>7169</v>
      </c>
      <c r="C2290" s="365" t="s">
        <v>6135</v>
      </c>
      <c r="D2290" s="366" t="s">
        <v>6126</v>
      </c>
      <c r="E2290" s="394" t="s">
        <v>4139</v>
      </c>
      <c r="F2290" s="394" t="s">
        <v>7230</v>
      </c>
      <c r="G2290" s="394" t="s">
        <v>7233</v>
      </c>
      <c r="H2290" s="394" t="s">
        <v>7232</v>
      </c>
      <c r="I2290" s="466">
        <v>700</v>
      </c>
      <c r="J2290" s="471">
        <v>0.99</v>
      </c>
      <c r="K2290" s="469">
        <v>1</v>
      </c>
      <c r="L2290" s="384">
        <v>3</v>
      </c>
      <c r="M2290" s="385" t="s">
        <v>7213</v>
      </c>
      <c r="N2290" s="382" t="s">
        <v>9798</v>
      </c>
      <c r="O2290" s="386">
        <v>700</v>
      </c>
      <c r="P2290" s="387"/>
      <c r="Q2290" s="387"/>
      <c r="R2290" s="387"/>
      <c r="S2290" s="387"/>
      <c r="T2290" s="387"/>
      <c r="U2290" s="387"/>
      <c r="V2290" s="387"/>
      <c r="W2290" s="387"/>
      <c r="X2290" s="387"/>
      <c r="Y2290" s="387"/>
      <c r="Z2290" s="387"/>
      <c r="AA2290" s="387"/>
      <c r="AB2290" s="387"/>
      <c r="AC2290" s="387"/>
      <c r="AD2290" s="387"/>
    </row>
    <row r="2291" spans="1:30" ht="16.2" thickBot="1" x14ac:dyDescent="0.35">
      <c r="A2291" s="351" t="s">
        <v>786</v>
      </c>
      <c r="B2291" s="413" t="s">
        <v>7171</v>
      </c>
      <c r="C2291" s="365" t="s">
        <v>6135</v>
      </c>
      <c r="D2291" s="366" t="s">
        <v>6126</v>
      </c>
      <c r="E2291" s="394" t="s">
        <v>4139</v>
      </c>
      <c r="F2291" s="394" t="s">
        <v>7230</v>
      </c>
      <c r="G2291" s="394" t="s">
        <v>7233</v>
      </c>
      <c r="H2291" s="394" t="s">
        <v>7232</v>
      </c>
      <c r="I2291" s="466">
        <v>300</v>
      </c>
      <c r="J2291" s="471">
        <v>0.49</v>
      </c>
      <c r="K2291" s="469">
        <v>1</v>
      </c>
      <c r="L2291" s="384">
        <v>3</v>
      </c>
      <c r="M2291" s="385" t="s">
        <v>7214</v>
      </c>
      <c r="N2291" s="382" t="s">
        <v>9783</v>
      </c>
      <c r="O2291" s="386">
        <v>300</v>
      </c>
      <c r="P2291" s="387"/>
      <c r="Q2291" s="387"/>
      <c r="R2291" s="387"/>
      <c r="S2291" s="387"/>
      <c r="T2291" s="387"/>
      <c r="U2291" s="387"/>
      <c r="V2291" s="387"/>
      <c r="W2291" s="387"/>
      <c r="X2291" s="387"/>
      <c r="Y2291" s="387"/>
      <c r="Z2291" s="387"/>
      <c r="AA2291" s="387"/>
      <c r="AB2291" s="387"/>
      <c r="AC2291" s="387"/>
      <c r="AD2291" s="387"/>
    </row>
    <row r="2292" spans="1:30" ht="16.2" thickBot="1" x14ac:dyDescent="0.35">
      <c r="A2292" s="351" t="s">
        <v>7166</v>
      </c>
      <c r="B2292" s="405" t="s">
        <v>6084</v>
      </c>
      <c r="C2292" s="365" t="s">
        <v>6135</v>
      </c>
      <c r="D2292" s="366" t="s">
        <v>6126</v>
      </c>
      <c r="E2292" s="394" t="s">
        <v>4139</v>
      </c>
      <c r="F2292" s="394" t="s">
        <v>7230</v>
      </c>
      <c r="G2292" s="394" t="s">
        <v>7233</v>
      </c>
      <c r="H2292" s="394" t="s">
        <v>7232</v>
      </c>
      <c r="I2292" s="466">
        <v>300</v>
      </c>
      <c r="J2292" s="471">
        <v>0.49</v>
      </c>
      <c r="K2292" s="469">
        <v>1</v>
      </c>
      <c r="L2292" s="384">
        <v>4</v>
      </c>
      <c r="M2292" s="385" t="s">
        <v>7215</v>
      </c>
      <c r="N2292" s="382" t="s">
        <v>9783</v>
      </c>
      <c r="O2292" s="386">
        <v>300</v>
      </c>
      <c r="P2292" s="387"/>
      <c r="Q2292" s="387"/>
      <c r="R2292" s="387"/>
      <c r="S2292" s="387"/>
      <c r="T2292" s="387"/>
      <c r="U2292" s="387"/>
      <c r="V2292" s="387"/>
      <c r="W2292" s="387"/>
      <c r="X2292" s="387"/>
      <c r="Y2292" s="387"/>
      <c r="Z2292" s="387"/>
      <c r="AA2292" s="387"/>
      <c r="AB2292" s="387"/>
      <c r="AC2292" s="387"/>
      <c r="AD2292" s="387"/>
    </row>
    <row r="2293" spans="1:30" ht="16.2" thickBot="1" x14ac:dyDescent="0.35">
      <c r="A2293" s="351" t="s">
        <v>5537</v>
      </c>
      <c r="B2293" s="422" t="s">
        <v>1106</v>
      </c>
      <c r="C2293" s="365" t="s">
        <v>6135</v>
      </c>
      <c r="D2293" s="366" t="s">
        <v>6126</v>
      </c>
      <c r="E2293" s="394" t="s">
        <v>4139</v>
      </c>
      <c r="F2293" s="394" t="s">
        <v>7230</v>
      </c>
      <c r="G2293" s="394" t="s">
        <v>7234</v>
      </c>
      <c r="H2293" s="394" t="s">
        <v>7232</v>
      </c>
      <c r="I2293" s="466">
        <v>300</v>
      </c>
      <c r="J2293" s="471">
        <v>0.49</v>
      </c>
      <c r="K2293" s="469">
        <v>2</v>
      </c>
      <c r="L2293" s="384">
        <v>4</v>
      </c>
      <c r="M2293" s="385" t="s">
        <v>9767</v>
      </c>
      <c r="N2293" s="382" t="s">
        <v>9790</v>
      </c>
      <c r="O2293" s="386">
        <v>600</v>
      </c>
      <c r="P2293" s="387"/>
      <c r="Q2293" s="387"/>
      <c r="R2293" s="387"/>
      <c r="S2293" s="387"/>
      <c r="T2293" s="387"/>
      <c r="U2293" s="387"/>
      <c r="V2293" s="387"/>
      <c r="W2293" s="387"/>
      <c r="X2293" s="387"/>
      <c r="Y2293" s="387"/>
      <c r="Z2293" s="387"/>
      <c r="AA2293" s="387"/>
      <c r="AB2293" s="387"/>
      <c r="AC2293" s="387"/>
      <c r="AD2293" s="387"/>
    </row>
    <row r="2294" spans="1:30" ht="31.8" thickBot="1" x14ac:dyDescent="0.35">
      <c r="A2294" s="351" t="s">
        <v>9768</v>
      </c>
      <c r="B2294" s="422" t="s">
        <v>1106</v>
      </c>
      <c r="C2294" s="365" t="s">
        <v>6135</v>
      </c>
      <c r="D2294" s="366" t="s">
        <v>6126</v>
      </c>
      <c r="E2294" s="394" t="s">
        <v>4139</v>
      </c>
      <c r="F2294" s="394" t="s">
        <v>7230</v>
      </c>
      <c r="G2294" s="394" t="s">
        <v>7233</v>
      </c>
      <c r="H2294" s="394" t="s">
        <v>7232</v>
      </c>
      <c r="I2294" s="466">
        <v>700</v>
      </c>
      <c r="J2294" s="471">
        <v>0.99</v>
      </c>
      <c r="K2294" s="469">
        <v>2</v>
      </c>
      <c r="L2294" s="384">
        <v>4</v>
      </c>
      <c r="M2294" s="385" t="s">
        <v>795</v>
      </c>
      <c r="N2294" s="382" t="s">
        <v>9801</v>
      </c>
      <c r="O2294" s="383">
        <v>1.4</v>
      </c>
      <c r="P2294" s="387"/>
      <c r="Q2294" s="387"/>
      <c r="R2294" s="387"/>
      <c r="S2294" s="387"/>
      <c r="T2294" s="387"/>
      <c r="U2294" s="387"/>
      <c r="V2294" s="387"/>
      <c r="W2294" s="387"/>
      <c r="X2294" s="387"/>
      <c r="Y2294" s="387"/>
      <c r="Z2294" s="387"/>
      <c r="AA2294" s="387"/>
      <c r="AB2294" s="387"/>
      <c r="AC2294" s="387"/>
      <c r="AD2294" s="387"/>
    </row>
    <row r="2295" spans="1:30" ht="31.8" thickBot="1" x14ac:dyDescent="0.35">
      <c r="A2295" s="351" t="s">
        <v>9768</v>
      </c>
      <c r="B2295" s="422" t="s">
        <v>1106</v>
      </c>
      <c r="C2295" s="365" t="s">
        <v>6135</v>
      </c>
      <c r="D2295" s="366" t="s">
        <v>6126</v>
      </c>
      <c r="E2295" s="394" t="s">
        <v>4139</v>
      </c>
      <c r="F2295" s="394" t="s">
        <v>7230</v>
      </c>
      <c r="G2295" s="394" t="s">
        <v>7234</v>
      </c>
      <c r="H2295" s="394" t="s">
        <v>7232</v>
      </c>
      <c r="I2295" s="466">
        <v>700</v>
      </c>
      <c r="J2295" s="471">
        <v>0.99</v>
      </c>
      <c r="K2295" s="469">
        <v>1</v>
      </c>
      <c r="L2295" s="384">
        <v>4</v>
      </c>
      <c r="M2295" s="385" t="s">
        <v>9769</v>
      </c>
      <c r="N2295" s="382" t="s">
        <v>9798</v>
      </c>
      <c r="O2295" s="386">
        <v>700</v>
      </c>
      <c r="P2295" s="387"/>
      <c r="Q2295" s="387"/>
      <c r="R2295" s="387"/>
      <c r="S2295" s="387"/>
      <c r="T2295" s="387"/>
      <c r="U2295" s="387"/>
      <c r="V2295" s="387"/>
      <c r="W2295" s="387"/>
      <c r="X2295" s="387"/>
      <c r="Y2295" s="387"/>
      <c r="Z2295" s="387"/>
      <c r="AA2295" s="387"/>
      <c r="AB2295" s="387"/>
      <c r="AC2295" s="387"/>
      <c r="AD2295" s="387"/>
    </row>
    <row r="2296" spans="1:30" ht="16.2" thickBot="1" x14ac:dyDescent="0.35">
      <c r="A2296" s="351" t="s">
        <v>800</v>
      </c>
      <c r="B2296" s="425" t="s">
        <v>1108</v>
      </c>
      <c r="C2296" s="365" t="s">
        <v>6135</v>
      </c>
      <c r="D2296" s="366" t="s">
        <v>6126</v>
      </c>
      <c r="E2296" s="394" t="s">
        <v>4139</v>
      </c>
      <c r="F2296" s="394" t="s">
        <v>7230</v>
      </c>
      <c r="G2296" s="394" t="s">
        <v>7233</v>
      </c>
      <c r="H2296" s="394" t="s">
        <v>7232</v>
      </c>
      <c r="I2296" s="466">
        <v>700</v>
      </c>
      <c r="J2296" s="471">
        <v>0.99</v>
      </c>
      <c r="K2296" s="469">
        <v>2</v>
      </c>
      <c r="L2296" s="384">
        <v>4</v>
      </c>
      <c r="M2296" s="385" t="s">
        <v>799</v>
      </c>
      <c r="N2296" s="382" t="s">
        <v>9801</v>
      </c>
      <c r="O2296" s="383">
        <v>1.4</v>
      </c>
      <c r="P2296" s="387"/>
      <c r="Q2296" s="387"/>
      <c r="R2296" s="387"/>
      <c r="S2296" s="387"/>
      <c r="T2296" s="387"/>
      <c r="U2296" s="387"/>
      <c r="V2296" s="387"/>
      <c r="W2296" s="387"/>
      <c r="X2296" s="387"/>
      <c r="Y2296" s="387"/>
      <c r="Z2296" s="387"/>
      <c r="AA2296" s="387"/>
      <c r="AB2296" s="387"/>
      <c r="AC2296" s="387"/>
      <c r="AD2296" s="387"/>
    </row>
    <row r="2297" spans="1:30" ht="16.2" thickBot="1" x14ac:dyDescent="0.35">
      <c r="A2297" s="351" t="s">
        <v>797</v>
      </c>
      <c r="B2297" s="425" t="s">
        <v>1108</v>
      </c>
      <c r="C2297" s="365" t="s">
        <v>6135</v>
      </c>
      <c r="D2297" s="366" t="s">
        <v>6126</v>
      </c>
      <c r="E2297" s="394" t="s">
        <v>4139</v>
      </c>
      <c r="F2297" s="394" t="s">
        <v>7230</v>
      </c>
      <c r="G2297" s="394" t="s">
        <v>7234</v>
      </c>
      <c r="H2297" s="394" t="s">
        <v>7232</v>
      </c>
      <c r="I2297" s="466">
        <v>300</v>
      </c>
      <c r="J2297" s="471">
        <v>0.49</v>
      </c>
      <c r="K2297" s="469">
        <v>3</v>
      </c>
      <c r="L2297" s="384">
        <v>4</v>
      </c>
      <c r="M2297" s="385" t="s">
        <v>798</v>
      </c>
      <c r="N2297" s="382" t="s">
        <v>9784</v>
      </c>
      <c r="O2297" s="386">
        <v>900</v>
      </c>
      <c r="P2297" s="387"/>
      <c r="Q2297" s="387"/>
      <c r="R2297" s="387"/>
      <c r="S2297" s="387"/>
      <c r="T2297" s="387"/>
      <c r="U2297" s="387"/>
      <c r="V2297" s="387"/>
      <c r="W2297" s="387"/>
      <c r="X2297" s="387"/>
      <c r="Y2297" s="387"/>
      <c r="Z2297" s="387"/>
      <c r="AA2297" s="387"/>
      <c r="AB2297" s="387"/>
      <c r="AC2297" s="387"/>
      <c r="AD2297" s="387"/>
    </row>
    <row r="2298" spans="1:30" ht="16.2" thickBot="1" x14ac:dyDescent="0.35">
      <c r="A2298" s="351" t="s">
        <v>802</v>
      </c>
      <c r="B2298" s="399" t="s">
        <v>6104</v>
      </c>
      <c r="C2298" s="365" t="s">
        <v>6135</v>
      </c>
      <c r="D2298" s="366" t="s">
        <v>6126</v>
      </c>
      <c r="E2298" s="394" t="s">
        <v>4139</v>
      </c>
      <c r="F2298" s="394" t="s">
        <v>7230</v>
      </c>
      <c r="G2298" s="394" t="s">
        <v>7233</v>
      </c>
      <c r="H2298" s="394" t="s">
        <v>7232</v>
      </c>
      <c r="I2298" s="467">
        <v>1.7</v>
      </c>
      <c r="J2298" s="471">
        <v>2.4900000000000002</v>
      </c>
      <c r="K2298" s="469">
        <v>1</v>
      </c>
      <c r="L2298" s="384">
        <v>4</v>
      </c>
      <c r="M2298" s="385" t="s">
        <v>801</v>
      </c>
      <c r="N2298" s="382" t="s">
        <v>9824</v>
      </c>
      <c r="O2298" s="383">
        <v>1.7</v>
      </c>
      <c r="P2298" s="387"/>
      <c r="Q2298" s="387"/>
      <c r="R2298" s="387"/>
      <c r="S2298" s="387"/>
      <c r="T2298" s="387"/>
      <c r="U2298" s="387"/>
      <c r="V2298" s="387"/>
      <c r="W2298" s="387"/>
      <c r="X2298" s="387"/>
      <c r="Y2298" s="387"/>
      <c r="Z2298" s="387"/>
      <c r="AA2298" s="387"/>
      <c r="AB2298" s="387"/>
      <c r="AC2298" s="387"/>
      <c r="AD2298" s="387"/>
    </row>
    <row r="2299" spans="1:30" ht="16.2" thickBot="1" x14ac:dyDescent="0.35">
      <c r="A2299" s="351" t="s">
        <v>3415</v>
      </c>
      <c r="B2299" s="432" t="s">
        <v>6872</v>
      </c>
      <c r="C2299" s="365" t="s">
        <v>6135</v>
      </c>
      <c r="D2299" s="366" t="s">
        <v>6126</v>
      </c>
      <c r="E2299" s="394" t="s">
        <v>4139</v>
      </c>
      <c r="F2299" s="394" t="s">
        <v>7230</v>
      </c>
      <c r="G2299" s="394" t="s">
        <v>7233</v>
      </c>
      <c r="H2299" s="394" t="s">
        <v>7232</v>
      </c>
      <c r="I2299" s="466">
        <v>500</v>
      </c>
      <c r="J2299" s="471">
        <v>0.75</v>
      </c>
      <c r="K2299" s="469">
        <v>1</v>
      </c>
      <c r="L2299" s="384">
        <v>4</v>
      </c>
      <c r="M2299" s="385" t="s">
        <v>3416</v>
      </c>
      <c r="N2299" s="382" t="s">
        <v>9800</v>
      </c>
      <c r="O2299" s="386">
        <v>500</v>
      </c>
      <c r="P2299" s="387"/>
      <c r="Q2299" s="387"/>
      <c r="R2299" s="387"/>
      <c r="S2299" s="387"/>
      <c r="T2299" s="387"/>
      <c r="U2299" s="387"/>
      <c r="V2299" s="387"/>
      <c r="W2299" s="387"/>
      <c r="X2299" s="387"/>
      <c r="Y2299" s="387"/>
      <c r="Z2299" s="387"/>
      <c r="AA2299" s="387"/>
      <c r="AB2299" s="387"/>
      <c r="AC2299" s="387"/>
      <c r="AD2299" s="387"/>
    </row>
    <row r="2300" spans="1:30" ht="16.2" thickBot="1" x14ac:dyDescent="0.35">
      <c r="A2300" s="351" t="s">
        <v>803</v>
      </c>
      <c r="B2300" s="408" t="s">
        <v>1134</v>
      </c>
      <c r="C2300" s="365" t="s">
        <v>6135</v>
      </c>
      <c r="D2300" s="366" t="s">
        <v>6126</v>
      </c>
      <c r="E2300" s="394" t="s">
        <v>4139</v>
      </c>
      <c r="F2300" s="394" t="s">
        <v>9544</v>
      </c>
      <c r="G2300" s="394" t="s">
        <v>7233</v>
      </c>
      <c r="H2300" s="394" t="s">
        <v>7232</v>
      </c>
      <c r="I2300" s="466">
        <v>300</v>
      </c>
      <c r="J2300" s="471">
        <v>0.49</v>
      </c>
      <c r="K2300" s="469">
        <v>1</v>
      </c>
      <c r="L2300" s="384">
        <v>4</v>
      </c>
      <c r="M2300" s="385" t="s">
        <v>1688</v>
      </c>
      <c r="N2300" s="382" t="s">
        <v>9783</v>
      </c>
      <c r="O2300" s="386">
        <v>300</v>
      </c>
      <c r="P2300" s="387"/>
      <c r="Q2300" s="387"/>
      <c r="R2300" s="387"/>
      <c r="S2300" s="387"/>
      <c r="T2300" s="387"/>
      <c r="U2300" s="387"/>
      <c r="V2300" s="387"/>
      <c r="W2300" s="387"/>
      <c r="X2300" s="387"/>
      <c r="Y2300" s="387"/>
      <c r="Z2300" s="387"/>
      <c r="AA2300" s="387"/>
      <c r="AB2300" s="387"/>
      <c r="AC2300" s="387"/>
      <c r="AD2300" s="387"/>
    </row>
    <row r="2301" spans="1:30" ht="16.2" thickBot="1" x14ac:dyDescent="0.35">
      <c r="A2301" s="351" t="s">
        <v>803</v>
      </c>
      <c r="B2301" s="408" t="s">
        <v>1134</v>
      </c>
      <c r="C2301" s="365" t="s">
        <v>6135</v>
      </c>
      <c r="D2301" s="366" t="s">
        <v>6126</v>
      </c>
      <c r="E2301" s="394" t="s">
        <v>4139</v>
      </c>
      <c r="F2301" s="394" t="s">
        <v>7230</v>
      </c>
      <c r="G2301" s="394" t="s">
        <v>7233</v>
      </c>
      <c r="H2301" s="394" t="s">
        <v>7232</v>
      </c>
      <c r="I2301" s="466">
        <v>300</v>
      </c>
      <c r="J2301" s="471">
        <v>0.49</v>
      </c>
      <c r="K2301" s="469">
        <v>5</v>
      </c>
      <c r="L2301" s="384">
        <v>4</v>
      </c>
      <c r="M2301" s="385" t="s">
        <v>804</v>
      </c>
      <c r="N2301" s="382" t="s">
        <v>9823</v>
      </c>
      <c r="O2301" s="383">
        <v>1.5</v>
      </c>
      <c r="P2301" s="387"/>
      <c r="Q2301" s="387"/>
      <c r="R2301" s="387"/>
      <c r="S2301" s="387"/>
      <c r="T2301" s="387"/>
      <c r="U2301" s="387"/>
      <c r="V2301" s="387"/>
      <c r="W2301" s="387"/>
      <c r="X2301" s="387"/>
      <c r="Y2301" s="387"/>
      <c r="Z2301" s="387"/>
      <c r="AA2301" s="387"/>
      <c r="AB2301" s="387"/>
      <c r="AC2301" s="387"/>
      <c r="AD2301" s="387"/>
    </row>
    <row r="2302" spans="1:30" ht="16.2" thickBot="1" x14ac:dyDescent="0.35">
      <c r="A2302" s="351" t="s">
        <v>1719</v>
      </c>
      <c r="B2302" s="400" t="s">
        <v>6093</v>
      </c>
      <c r="C2302" s="365" t="s">
        <v>6135</v>
      </c>
      <c r="D2302" s="366" t="s">
        <v>6126</v>
      </c>
      <c r="E2302" s="394" t="s">
        <v>4139</v>
      </c>
      <c r="F2302" s="394" t="s">
        <v>7230</v>
      </c>
      <c r="G2302" s="394" t="s">
        <v>7233</v>
      </c>
      <c r="H2302" s="394" t="s">
        <v>7232</v>
      </c>
      <c r="I2302" s="466">
        <v>300</v>
      </c>
      <c r="J2302" s="471">
        <v>0.49</v>
      </c>
      <c r="K2302" s="469">
        <v>2</v>
      </c>
      <c r="L2302" s="384">
        <v>4</v>
      </c>
      <c r="M2302" s="385" t="s">
        <v>1720</v>
      </c>
      <c r="N2302" s="382" t="s">
        <v>9790</v>
      </c>
      <c r="O2302" s="386">
        <v>600</v>
      </c>
      <c r="P2302" s="387"/>
      <c r="Q2302" s="387"/>
      <c r="R2302" s="387"/>
      <c r="S2302" s="387"/>
      <c r="T2302" s="387"/>
      <c r="U2302" s="387"/>
      <c r="V2302" s="387"/>
      <c r="W2302" s="387"/>
      <c r="X2302" s="387"/>
      <c r="Y2302" s="387"/>
      <c r="Z2302" s="387"/>
      <c r="AA2302" s="387"/>
      <c r="AB2302" s="387"/>
      <c r="AC2302" s="387"/>
      <c r="AD2302" s="387"/>
    </row>
    <row r="2303" spans="1:30" ht="16.2" thickBot="1" x14ac:dyDescent="0.35">
      <c r="A2303" s="351" t="s">
        <v>1147</v>
      </c>
      <c r="B2303" s="365" t="s">
        <v>6973</v>
      </c>
      <c r="C2303" s="365" t="s">
        <v>6135</v>
      </c>
      <c r="D2303" s="366" t="s">
        <v>6126</v>
      </c>
      <c r="E2303" s="394" t="s">
        <v>4139</v>
      </c>
      <c r="F2303" s="394" t="s">
        <v>7230</v>
      </c>
      <c r="G2303" s="394" t="s">
        <v>7234</v>
      </c>
      <c r="H2303" s="394" t="s">
        <v>7232</v>
      </c>
      <c r="I2303" s="466">
        <v>700</v>
      </c>
      <c r="J2303" s="471">
        <v>0.99</v>
      </c>
      <c r="K2303" s="469">
        <v>1</v>
      </c>
      <c r="L2303" s="384">
        <v>4</v>
      </c>
      <c r="M2303" s="385" t="s">
        <v>9770</v>
      </c>
      <c r="N2303" s="382" t="s">
        <v>9798</v>
      </c>
      <c r="O2303" s="386">
        <v>700</v>
      </c>
      <c r="P2303" s="387"/>
      <c r="Q2303" s="387"/>
      <c r="R2303" s="387"/>
      <c r="S2303" s="387"/>
      <c r="T2303" s="387"/>
      <c r="U2303" s="387"/>
      <c r="V2303" s="387"/>
      <c r="W2303" s="387"/>
      <c r="X2303" s="387"/>
      <c r="Y2303" s="387"/>
      <c r="Z2303" s="387"/>
      <c r="AA2303" s="387"/>
      <c r="AB2303" s="387"/>
      <c r="AC2303" s="387"/>
      <c r="AD2303" s="387"/>
    </row>
    <row r="2304" spans="1:30" ht="16.2" thickBot="1" x14ac:dyDescent="0.35">
      <c r="A2304" s="351" t="s">
        <v>517</v>
      </c>
      <c r="B2304" s="410" t="s">
        <v>6055</v>
      </c>
      <c r="C2304" s="365" t="s">
        <v>6135</v>
      </c>
      <c r="D2304" s="366" t="s">
        <v>6126</v>
      </c>
      <c r="E2304" s="394" t="s">
        <v>4139</v>
      </c>
      <c r="F2304" s="394" t="s">
        <v>7230</v>
      </c>
      <c r="G2304" s="394" t="s">
        <v>7233</v>
      </c>
      <c r="H2304" s="394" t="s">
        <v>7232</v>
      </c>
      <c r="I2304" s="466">
        <v>300</v>
      </c>
      <c r="J2304" s="471">
        <v>0.49</v>
      </c>
      <c r="K2304" s="469">
        <v>7</v>
      </c>
      <c r="L2304" s="384">
        <v>4</v>
      </c>
      <c r="M2304" s="385" t="s">
        <v>4767</v>
      </c>
      <c r="N2304" s="382" t="s">
        <v>9807</v>
      </c>
      <c r="O2304" s="383">
        <v>2.1</v>
      </c>
      <c r="P2304" s="387"/>
      <c r="Q2304" s="387"/>
      <c r="R2304" s="387"/>
      <c r="S2304" s="387"/>
      <c r="T2304" s="387"/>
      <c r="U2304" s="387"/>
      <c r="V2304" s="387"/>
      <c r="W2304" s="387"/>
      <c r="X2304" s="387"/>
      <c r="Y2304" s="387"/>
      <c r="Z2304" s="387"/>
      <c r="AA2304" s="387"/>
      <c r="AB2304" s="387"/>
      <c r="AC2304" s="387"/>
      <c r="AD2304" s="387"/>
    </row>
    <row r="2305" spans="1:30" ht="16.2" thickBot="1" x14ac:dyDescent="0.35">
      <c r="A2305" s="351" t="s">
        <v>4400</v>
      </c>
      <c r="B2305" s="421" t="s">
        <v>7111</v>
      </c>
      <c r="C2305" s="365" t="s">
        <v>6135</v>
      </c>
      <c r="D2305" s="366" t="s">
        <v>6126</v>
      </c>
      <c r="E2305" s="394" t="s">
        <v>4139</v>
      </c>
      <c r="F2305" s="394" t="s">
        <v>7230</v>
      </c>
      <c r="G2305" s="394" t="s">
        <v>7233</v>
      </c>
      <c r="H2305" s="394" t="s">
        <v>7232</v>
      </c>
      <c r="I2305" s="466">
        <v>300</v>
      </c>
      <c r="J2305" s="471">
        <v>0.49</v>
      </c>
      <c r="K2305" s="469">
        <v>1</v>
      </c>
      <c r="L2305" s="384">
        <v>4</v>
      </c>
      <c r="M2305" s="385" t="s">
        <v>4399</v>
      </c>
      <c r="N2305" s="382" t="s">
        <v>9783</v>
      </c>
      <c r="O2305" s="386">
        <v>300</v>
      </c>
      <c r="P2305" s="387"/>
      <c r="Q2305" s="387"/>
      <c r="R2305" s="387"/>
      <c r="S2305" s="387"/>
      <c r="T2305" s="387"/>
      <c r="U2305" s="387"/>
      <c r="V2305" s="387"/>
      <c r="W2305" s="387"/>
      <c r="X2305" s="387"/>
      <c r="Y2305" s="387"/>
      <c r="Z2305" s="387"/>
      <c r="AA2305" s="387"/>
      <c r="AB2305" s="387"/>
      <c r="AC2305" s="387"/>
      <c r="AD2305" s="387"/>
    </row>
    <row r="2306" spans="1:30" ht="16.2" thickBot="1" x14ac:dyDescent="0.35">
      <c r="A2306" s="351" t="s">
        <v>4771</v>
      </c>
      <c r="B2306" s="415" t="s">
        <v>6886</v>
      </c>
      <c r="C2306" s="365" t="s">
        <v>6135</v>
      </c>
      <c r="D2306" s="366" t="s">
        <v>6126</v>
      </c>
      <c r="E2306" s="394" t="s">
        <v>4139</v>
      </c>
      <c r="F2306" s="394" t="s">
        <v>7230</v>
      </c>
      <c r="G2306" s="394" t="s">
        <v>7234</v>
      </c>
      <c r="H2306" s="394" t="s">
        <v>7232</v>
      </c>
      <c r="I2306" s="466">
        <v>300</v>
      </c>
      <c r="J2306" s="471">
        <v>0.49</v>
      </c>
      <c r="K2306" s="469">
        <v>1</v>
      </c>
      <c r="L2306" s="384">
        <v>4</v>
      </c>
      <c r="M2306" s="385" t="s">
        <v>4770</v>
      </c>
      <c r="N2306" s="382" t="s">
        <v>9783</v>
      </c>
      <c r="O2306" s="386">
        <v>300</v>
      </c>
      <c r="P2306" s="387"/>
      <c r="Q2306" s="387"/>
      <c r="R2306" s="387"/>
      <c r="S2306" s="387"/>
      <c r="T2306" s="387"/>
      <c r="U2306" s="387"/>
      <c r="V2306" s="387"/>
      <c r="W2306" s="387"/>
      <c r="X2306" s="387"/>
      <c r="Y2306" s="387"/>
      <c r="Z2306" s="387"/>
      <c r="AA2306" s="387"/>
      <c r="AB2306" s="387"/>
      <c r="AC2306" s="387"/>
      <c r="AD2306" s="387"/>
    </row>
    <row r="2307" spans="1:30" ht="16.2" thickBot="1" x14ac:dyDescent="0.35">
      <c r="A2307" s="351" t="s">
        <v>4768</v>
      </c>
      <c r="B2307" s="415" t="s">
        <v>6886</v>
      </c>
      <c r="C2307" s="365" t="s">
        <v>6135</v>
      </c>
      <c r="D2307" s="366" t="s">
        <v>6126</v>
      </c>
      <c r="E2307" s="394" t="s">
        <v>4139</v>
      </c>
      <c r="F2307" s="394" t="s">
        <v>9544</v>
      </c>
      <c r="G2307" s="394" t="s">
        <v>7233</v>
      </c>
      <c r="H2307" s="394" t="s">
        <v>7232</v>
      </c>
      <c r="I2307" s="466">
        <v>300</v>
      </c>
      <c r="J2307" s="471">
        <v>0.49</v>
      </c>
      <c r="K2307" s="469">
        <v>1</v>
      </c>
      <c r="L2307" s="384">
        <v>4</v>
      </c>
      <c r="M2307" s="385" t="s">
        <v>4769</v>
      </c>
      <c r="N2307" s="382" t="s">
        <v>9783</v>
      </c>
      <c r="O2307" s="386">
        <v>300</v>
      </c>
      <c r="P2307" s="387"/>
      <c r="Q2307" s="387"/>
      <c r="R2307" s="387"/>
      <c r="S2307" s="387"/>
      <c r="T2307" s="387"/>
      <c r="U2307" s="387"/>
      <c r="V2307" s="387"/>
      <c r="W2307" s="387"/>
      <c r="X2307" s="387"/>
      <c r="Y2307" s="387"/>
      <c r="Z2307" s="387"/>
      <c r="AA2307" s="387"/>
      <c r="AB2307" s="387"/>
      <c r="AC2307" s="387"/>
      <c r="AD2307" s="387"/>
    </row>
    <row r="2308" spans="1:30" ht="16.2" thickBot="1" x14ac:dyDescent="0.35">
      <c r="A2308" s="351" t="s">
        <v>5796</v>
      </c>
      <c r="B2308" s="404" t="s">
        <v>6073</v>
      </c>
      <c r="C2308" s="365" t="s">
        <v>6135</v>
      </c>
      <c r="D2308" s="366" t="s">
        <v>6126</v>
      </c>
      <c r="E2308" s="394" t="s">
        <v>4139</v>
      </c>
      <c r="F2308" s="394" t="s">
        <v>7230</v>
      </c>
      <c r="G2308" s="394" t="s">
        <v>7233</v>
      </c>
      <c r="H2308" s="394" t="s">
        <v>7232</v>
      </c>
      <c r="I2308" s="466">
        <v>300</v>
      </c>
      <c r="J2308" s="471">
        <v>0.49</v>
      </c>
      <c r="K2308" s="469">
        <v>1</v>
      </c>
      <c r="L2308" s="384">
        <v>4</v>
      </c>
      <c r="M2308" s="385" t="s">
        <v>5797</v>
      </c>
      <c r="N2308" s="382" t="s">
        <v>9783</v>
      </c>
      <c r="O2308" s="386">
        <v>300</v>
      </c>
      <c r="P2308" s="387"/>
      <c r="Q2308" s="387"/>
      <c r="R2308" s="387"/>
      <c r="S2308" s="387"/>
      <c r="T2308" s="387"/>
      <c r="U2308" s="387"/>
      <c r="V2308" s="387"/>
      <c r="W2308" s="387"/>
      <c r="X2308" s="387"/>
      <c r="Y2308" s="387"/>
      <c r="Z2308" s="387"/>
      <c r="AA2308" s="387"/>
      <c r="AB2308" s="387"/>
      <c r="AC2308" s="387"/>
      <c r="AD2308" s="387"/>
    </row>
    <row r="2309" spans="1:30" ht="16.2" thickBot="1" x14ac:dyDescent="0.35">
      <c r="A2309" s="351" t="s">
        <v>5796</v>
      </c>
      <c r="B2309" s="404" t="s">
        <v>6073</v>
      </c>
      <c r="C2309" s="365" t="s">
        <v>6135</v>
      </c>
      <c r="D2309" s="366" t="s">
        <v>6126</v>
      </c>
      <c r="E2309" s="394" t="s">
        <v>4139</v>
      </c>
      <c r="F2309" s="394" t="s">
        <v>7230</v>
      </c>
      <c r="G2309" s="394" t="s">
        <v>7234</v>
      </c>
      <c r="H2309" s="394" t="s">
        <v>7232</v>
      </c>
      <c r="I2309" s="466">
        <v>300</v>
      </c>
      <c r="J2309" s="471">
        <v>0.49</v>
      </c>
      <c r="K2309" s="469">
        <v>3</v>
      </c>
      <c r="L2309" s="384">
        <v>4</v>
      </c>
      <c r="M2309" s="385" t="s">
        <v>5797</v>
      </c>
      <c r="N2309" s="382" t="s">
        <v>9784</v>
      </c>
      <c r="O2309" s="386">
        <v>900</v>
      </c>
      <c r="P2309" s="387"/>
      <c r="Q2309" s="387"/>
      <c r="R2309" s="387"/>
      <c r="S2309" s="387"/>
      <c r="T2309" s="387"/>
      <c r="U2309" s="387"/>
      <c r="V2309" s="387"/>
      <c r="W2309" s="387"/>
      <c r="X2309" s="387"/>
      <c r="Y2309" s="387"/>
      <c r="Z2309" s="387"/>
      <c r="AA2309" s="387"/>
      <c r="AB2309" s="387"/>
      <c r="AC2309" s="387"/>
      <c r="AD2309" s="387"/>
    </row>
    <row r="2310" spans="1:30" ht="16.2" thickBot="1" x14ac:dyDescent="0.35">
      <c r="A2310" s="351" t="s">
        <v>797</v>
      </c>
      <c r="B2310" s="404" t="s">
        <v>6083</v>
      </c>
      <c r="C2310" s="365" t="s">
        <v>6135</v>
      </c>
      <c r="D2310" s="366" t="s">
        <v>6126</v>
      </c>
      <c r="E2310" s="394" t="s">
        <v>4139</v>
      </c>
      <c r="F2310" s="394" t="s">
        <v>7230</v>
      </c>
      <c r="G2310" s="394" t="s">
        <v>7233</v>
      </c>
      <c r="H2310" s="394" t="s">
        <v>7232</v>
      </c>
      <c r="I2310" s="466">
        <v>300</v>
      </c>
      <c r="J2310" s="471">
        <v>0.49</v>
      </c>
      <c r="K2310" s="469">
        <v>1</v>
      </c>
      <c r="L2310" s="384">
        <v>4</v>
      </c>
      <c r="M2310" s="385" t="s">
        <v>5798</v>
      </c>
      <c r="N2310" s="382" t="s">
        <v>9783</v>
      </c>
      <c r="O2310" s="386">
        <v>300</v>
      </c>
      <c r="P2310" s="387"/>
      <c r="Q2310" s="387"/>
      <c r="R2310" s="387"/>
      <c r="S2310" s="387"/>
      <c r="T2310" s="387"/>
      <c r="U2310" s="387"/>
      <c r="V2310" s="387"/>
      <c r="W2310" s="387"/>
      <c r="X2310" s="387"/>
      <c r="Y2310" s="387"/>
      <c r="Z2310" s="387"/>
      <c r="AA2310" s="387"/>
      <c r="AB2310" s="387"/>
      <c r="AC2310" s="387"/>
      <c r="AD2310" s="387"/>
    </row>
    <row r="2311" spans="1:30" ht="16.2" thickBot="1" x14ac:dyDescent="0.35">
      <c r="A2311" s="351" t="s">
        <v>6947</v>
      </c>
      <c r="B2311" s="396" t="s">
        <v>6111</v>
      </c>
      <c r="C2311" s="365" t="s">
        <v>6135</v>
      </c>
      <c r="D2311" s="366" t="s">
        <v>6126</v>
      </c>
      <c r="E2311" s="394" t="s">
        <v>4139</v>
      </c>
      <c r="F2311" s="394" t="s">
        <v>7230</v>
      </c>
      <c r="G2311" s="394" t="s">
        <v>7233</v>
      </c>
      <c r="H2311" s="394" t="s">
        <v>7232</v>
      </c>
      <c r="I2311" s="466">
        <v>300</v>
      </c>
      <c r="J2311" s="471">
        <v>0.49</v>
      </c>
      <c r="K2311" s="469">
        <v>1</v>
      </c>
      <c r="L2311" s="384">
        <v>4</v>
      </c>
      <c r="M2311" s="385" t="s">
        <v>7069</v>
      </c>
      <c r="N2311" s="382" t="s">
        <v>9783</v>
      </c>
      <c r="O2311" s="386">
        <v>300</v>
      </c>
      <c r="P2311" s="387"/>
      <c r="Q2311" s="387"/>
      <c r="R2311" s="387"/>
      <c r="S2311" s="387"/>
      <c r="T2311" s="387"/>
      <c r="U2311" s="387"/>
      <c r="V2311" s="387"/>
      <c r="W2311" s="387"/>
      <c r="X2311" s="387"/>
      <c r="Y2311" s="387"/>
      <c r="Z2311" s="387"/>
      <c r="AA2311" s="387"/>
      <c r="AB2311" s="387"/>
      <c r="AC2311" s="387"/>
      <c r="AD2311" s="387"/>
    </row>
    <row r="2312" spans="1:30" ht="16.2" thickBot="1" x14ac:dyDescent="0.35">
      <c r="A2312" s="351" t="s">
        <v>6947</v>
      </c>
      <c r="B2312" s="396" t="s">
        <v>6111</v>
      </c>
      <c r="C2312" s="365" t="s">
        <v>6135</v>
      </c>
      <c r="D2312" s="366" t="s">
        <v>6126</v>
      </c>
      <c r="E2312" s="394" t="s">
        <v>4139</v>
      </c>
      <c r="F2312" s="394" t="s">
        <v>7230</v>
      </c>
      <c r="G2312" s="394" t="s">
        <v>7234</v>
      </c>
      <c r="H2312" s="394" t="s">
        <v>7232</v>
      </c>
      <c r="I2312" s="466">
        <v>300</v>
      </c>
      <c r="J2312" s="471">
        <v>0.49</v>
      </c>
      <c r="K2312" s="469">
        <v>1</v>
      </c>
      <c r="L2312" s="384">
        <v>4</v>
      </c>
      <c r="M2312" s="385" t="s">
        <v>7069</v>
      </c>
      <c r="N2312" s="382" t="s">
        <v>9783</v>
      </c>
      <c r="O2312" s="386">
        <v>300</v>
      </c>
      <c r="P2312" s="387"/>
      <c r="Q2312" s="387"/>
      <c r="R2312" s="387"/>
      <c r="S2312" s="387"/>
      <c r="T2312" s="387"/>
      <c r="U2312" s="387"/>
      <c r="V2312" s="387"/>
      <c r="W2312" s="387"/>
      <c r="X2312" s="387"/>
      <c r="Y2312" s="387"/>
      <c r="Z2312" s="387"/>
      <c r="AA2312" s="387"/>
      <c r="AB2312" s="387"/>
      <c r="AC2312" s="387"/>
      <c r="AD2312" s="387"/>
    </row>
    <row r="2313" spans="1:30" ht="16.2" thickBot="1" x14ac:dyDescent="0.35">
      <c r="A2313" s="351" t="s">
        <v>6948</v>
      </c>
      <c r="B2313" s="396" t="s">
        <v>6111</v>
      </c>
      <c r="C2313" s="365" t="s">
        <v>6135</v>
      </c>
      <c r="D2313" s="366" t="s">
        <v>6126</v>
      </c>
      <c r="E2313" s="394" t="s">
        <v>4139</v>
      </c>
      <c r="F2313" s="394" t="s">
        <v>7230</v>
      </c>
      <c r="G2313" s="394" t="s">
        <v>7234</v>
      </c>
      <c r="H2313" s="394" t="s">
        <v>7232</v>
      </c>
      <c r="I2313" s="466">
        <v>300</v>
      </c>
      <c r="J2313" s="471">
        <v>0.49</v>
      </c>
      <c r="K2313" s="469">
        <v>1</v>
      </c>
      <c r="L2313" s="384">
        <v>4</v>
      </c>
      <c r="M2313" s="385" t="s">
        <v>7070</v>
      </c>
      <c r="N2313" s="382" t="s">
        <v>9783</v>
      </c>
      <c r="O2313" s="386">
        <v>300</v>
      </c>
      <c r="P2313" s="387"/>
      <c r="Q2313" s="387"/>
      <c r="R2313" s="387"/>
      <c r="S2313" s="387"/>
      <c r="T2313" s="387"/>
      <c r="U2313" s="387"/>
      <c r="V2313" s="387"/>
      <c r="W2313" s="387"/>
      <c r="X2313" s="387"/>
      <c r="Y2313" s="387"/>
      <c r="Z2313" s="387"/>
      <c r="AA2313" s="387"/>
      <c r="AB2313" s="387"/>
      <c r="AC2313" s="387"/>
      <c r="AD2313" s="387"/>
    </row>
    <row r="2314" spans="1:30" ht="16.2" thickBot="1" x14ac:dyDescent="0.35">
      <c r="A2314" s="351" t="s">
        <v>6946</v>
      </c>
      <c r="B2314" s="396" t="s">
        <v>6111</v>
      </c>
      <c r="C2314" s="365" t="s">
        <v>6135</v>
      </c>
      <c r="D2314" s="366" t="s">
        <v>6126</v>
      </c>
      <c r="E2314" s="394" t="s">
        <v>4139</v>
      </c>
      <c r="F2314" s="394" t="s">
        <v>7230</v>
      </c>
      <c r="G2314" s="394" t="s">
        <v>7233</v>
      </c>
      <c r="H2314" s="394" t="s">
        <v>7232</v>
      </c>
      <c r="I2314" s="467">
        <v>1</v>
      </c>
      <c r="J2314" s="471">
        <v>1.49</v>
      </c>
      <c r="K2314" s="469">
        <v>1</v>
      </c>
      <c r="L2314" s="384">
        <v>4</v>
      </c>
      <c r="M2314" s="385" t="s">
        <v>7067</v>
      </c>
      <c r="N2314" s="382" t="s">
        <v>9806</v>
      </c>
      <c r="O2314" s="383">
        <v>1</v>
      </c>
      <c r="P2314" s="387"/>
      <c r="Q2314" s="387"/>
      <c r="R2314" s="387"/>
      <c r="S2314" s="387"/>
      <c r="T2314" s="387"/>
      <c r="U2314" s="387"/>
      <c r="V2314" s="387"/>
      <c r="W2314" s="387"/>
      <c r="X2314" s="387"/>
      <c r="Y2314" s="387"/>
      <c r="Z2314" s="387"/>
      <c r="AA2314" s="387"/>
      <c r="AB2314" s="387"/>
      <c r="AC2314" s="387"/>
      <c r="AD2314" s="387"/>
    </row>
    <row r="2315" spans="1:30" ht="31.8" thickBot="1" x14ac:dyDescent="0.35">
      <c r="A2315" s="351" t="s">
        <v>6946</v>
      </c>
      <c r="B2315" s="396" t="s">
        <v>6111</v>
      </c>
      <c r="C2315" s="365" t="s">
        <v>6135</v>
      </c>
      <c r="D2315" s="366" t="s">
        <v>6126</v>
      </c>
      <c r="E2315" s="394" t="s">
        <v>4139</v>
      </c>
      <c r="F2315" s="394" t="s">
        <v>9875</v>
      </c>
      <c r="G2315" s="394" t="s">
        <v>7234</v>
      </c>
      <c r="H2315" s="394" t="s">
        <v>7232</v>
      </c>
      <c r="I2315" s="467">
        <v>1</v>
      </c>
      <c r="J2315" s="471">
        <v>0.99</v>
      </c>
      <c r="K2315" s="469">
        <v>1</v>
      </c>
      <c r="L2315" s="384">
        <v>4</v>
      </c>
      <c r="M2315" s="385" t="s">
        <v>7068</v>
      </c>
      <c r="N2315" s="382" t="s">
        <v>9806</v>
      </c>
      <c r="O2315" s="383">
        <v>1</v>
      </c>
      <c r="P2315" s="387"/>
      <c r="Q2315" s="387"/>
      <c r="R2315" s="387"/>
      <c r="S2315" s="387"/>
      <c r="T2315" s="387"/>
      <c r="U2315" s="387"/>
      <c r="V2315" s="387"/>
      <c r="W2315" s="387"/>
      <c r="X2315" s="387"/>
      <c r="Y2315" s="387"/>
      <c r="Z2315" s="387"/>
      <c r="AA2315" s="387"/>
      <c r="AB2315" s="387"/>
      <c r="AC2315" s="387"/>
      <c r="AD2315" s="387"/>
    </row>
    <row r="2316" spans="1:30" ht="16.2" thickBot="1" x14ac:dyDescent="0.35">
      <c r="A2316" s="351" t="s">
        <v>7167</v>
      </c>
      <c r="B2316" s="413" t="s">
        <v>7171</v>
      </c>
      <c r="C2316" s="365" t="s">
        <v>6135</v>
      </c>
      <c r="D2316" s="366" t="s">
        <v>6126</v>
      </c>
      <c r="E2316" s="394" t="s">
        <v>4139</v>
      </c>
      <c r="F2316" s="394" t="s">
        <v>7230</v>
      </c>
      <c r="G2316" s="394" t="s">
        <v>7233</v>
      </c>
      <c r="H2316" s="394" t="s">
        <v>7232</v>
      </c>
      <c r="I2316" s="466">
        <v>300</v>
      </c>
      <c r="J2316" s="471">
        <v>0.49</v>
      </c>
      <c r="K2316" s="469">
        <v>1</v>
      </c>
      <c r="L2316" s="384">
        <v>4</v>
      </c>
      <c r="M2316" s="385" t="s">
        <v>7216</v>
      </c>
      <c r="N2316" s="382" t="s">
        <v>9783</v>
      </c>
      <c r="O2316" s="386">
        <v>300</v>
      </c>
      <c r="P2316" s="387"/>
      <c r="Q2316" s="387"/>
      <c r="R2316" s="387"/>
      <c r="S2316" s="387"/>
      <c r="T2316" s="387"/>
      <c r="U2316" s="387"/>
      <c r="V2316" s="387"/>
      <c r="W2316" s="387"/>
      <c r="X2316" s="387"/>
      <c r="Y2316" s="387"/>
      <c r="Z2316" s="387"/>
      <c r="AA2316" s="387"/>
      <c r="AB2316" s="387"/>
      <c r="AC2316" s="387"/>
      <c r="AD2316" s="387"/>
    </row>
    <row r="2317" spans="1:30" ht="16.2" thickBot="1" x14ac:dyDescent="0.35">
      <c r="A2317" s="351" t="s">
        <v>7167</v>
      </c>
      <c r="B2317" s="413" t="s">
        <v>7171</v>
      </c>
      <c r="C2317" s="365" t="s">
        <v>6135</v>
      </c>
      <c r="D2317" s="366" t="s">
        <v>6126</v>
      </c>
      <c r="E2317" s="394" t="s">
        <v>4139</v>
      </c>
      <c r="F2317" s="394" t="s">
        <v>9544</v>
      </c>
      <c r="G2317" s="394" t="s">
        <v>7233</v>
      </c>
      <c r="H2317" s="394" t="s">
        <v>7232</v>
      </c>
      <c r="I2317" s="466">
        <v>300</v>
      </c>
      <c r="J2317" s="471">
        <v>0.49</v>
      </c>
      <c r="K2317" s="469">
        <v>1</v>
      </c>
      <c r="L2317" s="384">
        <v>4</v>
      </c>
      <c r="M2317" s="385" t="s">
        <v>9876</v>
      </c>
      <c r="N2317" s="382" t="s">
        <v>9783</v>
      </c>
      <c r="O2317" s="386">
        <v>300</v>
      </c>
      <c r="P2317" s="387"/>
      <c r="Q2317" s="387"/>
      <c r="R2317" s="387"/>
      <c r="S2317" s="387"/>
      <c r="T2317" s="387"/>
      <c r="U2317" s="387"/>
      <c r="V2317" s="387"/>
      <c r="W2317" s="387"/>
      <c r="X2317" s="387"/>
      <c r="Y2317" s="387"/>
      <c r="Z2317" s="387"/>
      <c r="AA2317" s="387"/>
      <c r="AB2317" s="387"/>
      <c r="AC2317" s="387"/>
      <c r="AD2317" s="387"/>
    </row>
    <row r="2318" spans="1:30" ht="16.2" thickBot="1" x14ac:dyDescent="0.35">
      <c r="A2318" s="351" t="s">
        <v>2247</v>
      </c>
      <c r="B2318" s="427" t="s">
        <v>1102</v>
      </c>
      <c r="C2318" s="365" t="s">
        <v>6135</v>
      </c>
      <c r="D2318" s="366" t="s">
        <v>6126</v>
      </c>
      <c r="E2318" s="394" t="s">
        <v>4139</v>
      </c>
      <c r="F2318" s="394" t="s">
        <v>7230</v>
      </c>
      <c r="G2318" s="394" t="s">
        <v>7234</v>
      </c>
      <c r="H2318" s="394" t="s">
        <v>7232</v>
      </c>
      <c r="I2318" s="466">
        <v>500</v>
      </c>
      <c r="J2318" s="471">
        <v>0.75</v>
      </c>
      <c r="K2318" s="469">
        <v>1</v>
      </c>
      <c r="L2318" s="384">
        <v>5</v>
      </c>
      <c r="M2318" s="385" t="s">
        <v>2246</v>
      </c>
      <c r="N2318" s="382" t="s">
        <v>9800</v>
      </c>
      <c r="O2318" s="386">
        <v>500</v>
      </c>
      <c r="P2318" s="387"/>
      <c r="Q2318" s="387"/>
      <c r="R2318" s="387"/>
      <c r="S2318" s="387"/>
      <c r="T2318" s="387"/>
      <c r="U2318" s="387"/>
      <c r="V2318" s="387"/>
      <c r="W2318" s="387"/>
      <c r="X2318" s="387"/>
      <c r="Y2318" s="387"/>
      <c r="Z2318" s="387"/>
      <c r="AA2318" s="387"/>
      <c r="AB2318" s="387"/>
      <c r="AC2318" s="387"/>
      <c r="AD2318" s="387"/>
    </row>
    <row r="2319" spans="1:30" ht="16.2" thickBot="1" x14ac:dyDescent="0.35">
      <c r="A2319" s="351" t="s">
        <v>806</v>
      </c>
      <c r="B2319" s="425" t="s">
        <v>1108</v>
      </c>
      <c r="C2319" s="365" t="s">
        <v>6135</v>
      </c>
      <c r="D2319" s="366" t="s">
        <v>6126</v>
      </c>
      <c r="E2319" s="394" t="s">
        <v>4139</v>
      </c>
      <c r="F2319" s="394" t="s">
        <v>7230</v>
      </c>
      <c r="G2319" s="394" t="s">
        <v>7233</v>
      </c>
      <c r="H2319" s="394" t="s">
        <v>7232</v>
      </c>
      <c r="I2319" s="466">
        <v>300</v>
      </c>
      <c r="J2319" s="471">
        <v>0.49</v>
      </c>
      <c r="K2319" s="469">
        <v>1</v>
      </c>
      <c r="L2319" s="384">
        <v>5</v>
      </c>
      <c r="M2319" s="385" t="s">
        <v>805</v>
      </c>
      <c r="N2319" s="382" t="s">
        <v>9783</v>
      </c>
      <c r="O2319" s="386">
        <v>300</v>
      </c>
      <c r="P2319" s="387"/>
      <c r="Q2319" s="387"/>
      <c r="R2319" s="387"/>
      <c r="S2319" s="387"/>
      <c r="T2319" s="387"/>
      <c r="U2319" s="387"/>
      <c r="V2319" s="387"/>
      <c r="W2319" s="387"/>
      <c r="X2319" s="387"/>
      <c r="Y2319" s="387"/>
      <c r="Z2319" s="387"/>
      <c r="AA2319" s="387"/>
      <c r="AB2319" s="387"/>
      <c r="AC2319" s="387"/>
      <c r="AD2319" s="387"/>
    </row>
    <row r="2320" spans="1:30" ht="16.2" thickBot="1" x14ac:dyDescent="0.35">
      <c r="A2320" s="351" t="s">
        <v>806</v>
      </c>
      <c r="B2320" s="425" t="s">
        <v>1108</v>
      </c>
      <c r="C2320" s="365" t="s">
        <v>6135</v>
      </c>
      <c r="D2320" s="366" t="s">
        <v>6126</v>
      </c>
      <c r="E2320" s="394" t="s">
        <v>4139</v>
      </c>
      <c r="F2320" s="394" t="s">
        <v>7230</v>
      </c>
      <c r="G2320" s="394" t="s">
        <v>7234</v>
      </c>
      <c r="H2320" s="394" t="s">
        <v>7232</v>
      </c>
      <c r="I2320" s="466">
        <v>300</v>
      </c>
      <c r="J2320" s="471">
        <v>0.49</v>
      </c>
      <c r="K2320" s="469">
        <v>1</v>
      </c>
      <c r="L2320" s="384">
        <v>5</v>
      </c>
      <c r="M2320" s="385" t="s">
        <v>805</v>
      </c>
      <c r="N2320" s="382" t="s">
        <v>9783</v>
      </c>
      <c r="O2320" s="386">
        <v>300</v>
      </c>
      <c r="P2320" s="387"/>
      <c r="Q2320" s="387"/>
      <c r="R2320" s="387"/>
      <c r="S2320" s="387"/>
      <c r="T2320" s="387"/>
      <c r="U2320" s="387"/>
      <c r="V2320" s="387"/>
      <c r="W2320" s="387"/>
      <c r="X2320" s="387"/>
      <c r="Y2320" s="387"/>
      <c r="Z2320" s="387"/>
      <c r="AA2320" s="387"/>
      <c r="AB2320" s="387"/>
      <c r="AC2320" s="387"/>
      <c r="AD2320" s="387"/>
    </row>
    <row r="2321" spans="1:30" ht="16.2" thickBot="1" x14ac:dyDescent="0.35">
      <c r="A2321" s="351" t="s">
        <v>807</v>
      </c>
      <c r="B2321" s="393" t="s">
        <v>6067</v>
      </c>
      <c r="C2321" s="365" t="s">
        <v>6135</v>
      </c>
      <c r="D2321" s="366" t="s">
        <v>6126</v>
      </c>
      <c r="E2321" s="394" t="s">
        <v>4139</v>
      </c>
      <c r="F2321" s="394" t="s">
        <v>7230</v>
      </c>
      <c r="G2321" s="394" t="s">
        <v>7233</v>
      </c>
      <c r="H2321" s="394" t="s">
        <v>7232</v>
      </c>
      <c r="I2321" s="466">
        <v>300</v>
      </c>
      <c r="J2321" s="471">
        <v>0.49</v>
      </c>
      <c r="K2321" s="469">
        <v>1</v>
      </c>
      <c r="L2321" s="384">
        <v>5</v>
      </c>
      <c r="M2321" s="385" t="s">
        <v>808</v>
      </c>
      <c r="N2321" s="382" t="s">
        <v>9783</v>
      </c>
      <c r="O2321" s="386">
        <v>300</v>
      </c>
      <c r="P2321" s="387"/>
      <c r="Q2321" s="387"/>
      <c r="R2321" s="387"/>
      <c r="S2321" s="387"/>
      <c r="T2321" s="387"/>
      <c r="U2321" s="387"/>
      <c r="V2321" s="387"/>
      <c r="W2321" s="387"/>
      <c r="X2321" s="387"/>
      <c r="Y2321" s="387"/>
      <c r="Z2321" s="387"/>
      <c r="AA2321" s="387"/>
      <c r="AB2321" s="387"/>
      <c r="AC2321" s="387"/>
      <c r="AD2321" s="387"/>
    </row>
    <row r="2322" spans="1:30" ht="16.2" thickBot="1" x14ac:dyDescent="0.35">
      <c r="A2322" s="351" t="s">
        <v>807</v>
      </c>
      <c r="B2322" s="393" t="s">
        <v>6067</v>
      </c>
      <c r="C2322" s="365" t="s">
        <v>6135</v>
      </c>
      <c r="D2322" s="366" t="s">
        <v>6126</v>
      </c>
      <c r="E2322" s="394" t="s">
        <v>4139</v>
      </c>
      <c r="F2322" s="394" t="s">
        <v>7230</v>
      </c>
      <c r="G2322" s="394" t="s">
        <v>7234</v>
      </c>
      <c r="H2322" s="394" t="s">
        <v>7232</v>
      </c>
      <c r="I2322" s="466">
        <v>300</v>
      </c>
      <c r="J2322" s="471">
        <v>0.49</v>
      </c>
      <c r="K2322" s="469">
        <v>1</v>
      </c>
      <c r="L2322" s="384">
        <v>5</v>
      </c>
      <c r="M2322" s="385" t="s">
        <v>808</v>
      </c>
      <c r="N2322" s="382" t="s">
        <v>9783</v>
      </c>
      <c r="O2322" s="386">
        <v>300</v>
      </c>
      <c r="P2322" s="387"/>
      <c r="Q2322" s="387"/>
      <c r="R2322" s="387"/>
      <c r="S2322" s="387"/>
      <c r="T2322" s="387"/>
      <c r="U2322" s="387"/>
      <c r="V2322" s="387"/>
      <c r="W2322" s="387"/>
      <c r="X2322" s="387"/>
      <c r="Y2322" s="387"/>
      <c r="Z2322" s="387"/>
      <c r="AA2322" s="387"/>
      <c r="AB2322" s="387"/>
      <c r="AC2322" s="387"/>
      <c r="AD2322" s="387"/>
    </row>
    <row r="2323" spans="1:30" ht="16.2" thickBot="1" x14ac:dyDescent="0.35">
      <c r="A2323" s="351" t="s">
        <v>810</v>
      </c>
      <c r="B2323" s="400" t="s">
        <v>6093</v>
      </c>
      <c r="C2323" s="365" t="s">
        <v>6135</v>
      </c>
      <c r="D2323" s="366" t="s">
        <v>6126</v>
      </c>
      <c r="E2323" s="394" t="s">
        <v>4139</v>
      </c>
      <c r="F2323" s="394" t="s">
        <v>7230</v>
      </c>
      <c r="G2323" s="394" t="s">
        <v>7233</v>
      </c>
      <c r="H2323" s="394" t="s">
        <v>7232</v>
      </c>
      <c r="I2323" s="466">
        <v>300</v>
      </c>
      <c r="J2323" s="471">
        <v>0.49</v>
      </c>
      <c r="K2323" s="469">
        <v>2</v>
      </c>
      <c r="L2323" s="384">
        <v>5</v>
      </c>
      <c r="M2323" s="385" t="s">
        <v>809</v>
      </c>
      <c r="N2323" s="382" t="s">
        <v>9790</v>
      </c>
      <c r="O2323" s="386">
        <v>600</v>
      </c>
      <c r="P2323" s="387"/>
      <c r="Q2323" s="387"/>
      <c r="R2323" s="387"/>
      <c r="S2323" s="387"/>
      <c r="T2323" s="387"/>
      <c r="U2323" s="387"/>
      <c r="V2323" s="387"/>
      <c r="W2323" s="387"/>
      <c r="X2323" s="387"/>
      <c r="Y2323" s="387"/>
      <c r="Z2323" s="387"/>
      <c r="AA2323" s="387"/>
      <c r="AB2323" s="387"/>
      <c r="AC2323" s="387"/>
      <c r="AD2323" s="387"/>
    </row>
    <row r="2324" spans="1:30" ht="16.2" thickBot="1" x14ac:dyDescent="0.35">
      <c r="A2324" s="351" t="s">
        <v>6949</v>
      </c>
      <c r="B2324" s="429" t="s">
        <v>6086</v>
      </c>
      <c r="C2324" s="365" t="s">
        <v>6135</v>
      </c>
      <c r="D2324" s="348" t="s">
        <v>6150</v>
      </c>
      <c r="E2324" s="394" t="s">
        <v>4139</v>
      </c>
      <c r="F2324" s="394" t="s">
        <v>9503</v>
      </c>
      <c r="G2324" s="394" t="s">
        <v>7234</v>
      </c>
      <c r="H2324" s="394" t="s">
        <v>7232</v>
      </c>
      <c r="I2324" s="466">
        <v>700</v>
      </c>
      <c r="J2324" s="471">
        <v>0.99</v>
      </c>
      <c r="K2324" s="469">
        <v>1</v>
      </c>
      <c r="L2324" s="384">
        <v>5</v>
      </c>
      <c r="M2324" s="385" t="s">
        <v>7071</v>
      </c>
      <c r="N2324" s="382" t="s">
        <v>9798</v>
      </c>
      <c r="O2324" s="386">
        <v>700</v>
      </c>
      <c r="P2324" s="387"/>
      <c r="Q2324" s="387"/>
      <c r="R2324" s="387"/>
      <c r="S2324" s="387"/>
      <c r="T2324" s="387"/>
      <c r="U2324" s="387"/>
      <c r="V2324" s="387"/>
      <c r="W2324" s="387"/>
      <c r="X2324" s="387"/>
      <c r="Y2324" s="387"/>
      <c r="Z2324" s="387"/>
      <c r="AA2324" s="387"/>
      <c r="AB2324" s="387"/>
      <c r="AC2324" s="387"/>
      <c r="AD2324" s="387"/>
    </row>
    <row r="2325" spans="1:30" ht="16.2" thickBot="1" x14ac:dyDescent="0.35">
      <c r="A2325" s="351" t="s">
        <v>3136</v>
      </c>
      <c r="B2325" s="429" t="s">
        <v>6086</v>
      </c>
      <c r="C2325" s="365" t="s">
        <v>6135</v>
      </c>
      <c r="D2325" s="366" t="s">
        <v>6126</v>
      </c>
      <c r="E2325" s="394" t="s">
        <v>4139</v>
      </c>
      <c r="F2325" s="394" t="s">
        <v>7230</v>
      </c>
      <c r="G2325" s="394" t="s">
        <v>7233</v>
      </c>
      <c r="H2325" s="394" t="s">
        <v>7232</v>
      </c>
      <c r="I2325" s="466">
        <v>700</v>
      </c>
      <c r="J2325" s="471">
        <v>0.99</v>
      </c>
      <c r="K2325" s="469">
        <v>1</v>
      </c>
      <c r="L2325" s="384">
        <v>5</v>
      </c>
      <c r="M2325" s="385" t="s">
        <v>3137</v>
      </c>
      <c r="N2325" s="382" t="s">
        <v>9798</v>
      </c>
      <c r="O2325" s="386">
        <v>700</v>
      </c>
      <c r="P2325" s="387"/>
      <c r="Q2325" s="387"/>
      <c r="R2325" s="387"/>
      <c r="S2325" s="387"/>
      <c r="T2325" s="387"/>
      <c r="U2325" s="387"/>
      <c r="V2325" s="387"/>
      <c r="W2325" s="387"/>
      <c r="X2325" s="387"/>
      <c r="Y2325" s="387"/>
      <c r="Z2325" s="387"/>
      <c r="AA2325" s="387"/>
      <c r="AB2325" s="387"/>
      <c r="AC2325" s="387"/>
      <c r="AD2325" s="387"/>
    </row>
    <row r="2326" spans="1:30" ht="16.2" thickBot="1" x14ac:dyDescent="0.35">
      <c r="A2326" s="351" t="s">
        <v>5800</v>
      </c>
      <c r="B2326" s="404" t="s">
        <v>6083</v>
      </c>
      <c r="C2326" s="365" t="s">
        <v>6135</v>
      </c>
      <c r="D2326" s="366" t="s">
        <v>6126</v>
      </c>
      <c r="E2326" s="394" t="s">
        <v>4139</v>
      </c>
      <c r="F2326" s="394" t="s">
        <v>7230</v>
      </c>
      <c r="G2326" s="394" t="s">
        <v>7233</v>
      </c>
      <c r="H2326" s="394" t="s">
        <v>7232</v>
      </c>
      <c r="I2326" s="466">
        <v>300</v>
      </c>
      <c r="J2326" s="471">
        <v>0.49</v>
      </c>
      <c r="K2326" s="469">
        <v>1</v>
      </c>
      <c r="L2326" s="384">
        <v>5</v>
      </c>
      <c r="M2326" s="385" t="s">
        <v>5799</v>
      </c>
      <c r="N2326" s="382" t="s">
        <v>9783</v>
      </c>
      <c r="O2326" s="386">
        <v>300</v>
      </c>
      <c r="P2326" s="387"/>
      <c r="Q2326" s="387"/>
      <c r="R2326" s="387"/>
      <c r="S2326" s="387"/>
      <c r="T2326" s="387"/>
      <c r="U2326" s="387"/>
      <c r="V2326" s="387"/>
      <c r="W2326" s="387"/>
      <c r="X2326" s="387"/>
      <c r="Y2326" s="387"/>
      <c r="Z2326" s="387"/>
      <c r="AA2326" s="387"/>
      <c r="AB2326" s="387"/>
      <c r="AC2326" s="387"/>
      <c r="AD2326" s="387"/>
    </row>
    <row r="2327" spans="1:30" ht="16.2" thickBot="1" x14ac:dyDescent="0.35">
      <c r="A2327" s="351" t="s">
        <v>6951</v>
      </c>
      <c r="B2327" s="396" t="s">
        <v>6110</v>
      </c>
      <c r="C2327" s="365" t="s">
        <v>6135</v>
      </c>
      <c r="D2327" s="366" t="s">
        <v>6126</v>
      </c>
      <c r="E2327" s="394" t="s">
        <v>4139</v>
      </c>
      <c r="F2327" s="394" t="s">
        <v>7230</v>
      </c>
      <c r="G2327" s="394" t="s">
        <v>7233</v>
      </c>
      <c r="H2327" s="394" t="s">
        <v>7232</v>
      </c>
      <c r="I2327" s="466">
        <v>300</v>
      </c>
      <c r="J2327" s="471">
        <v>0.49</v>
      </c>
      <c r="K2327" s="469">
        <v>1</v>
      </c>
      <c r="L2327" s="384">
        <v>5</v>
      </c>
      <c r="M2327" s="385" t="s">
        <v>7073</v>
      </c>
      <c r="N2327" s="382" t="s">
        <v>9783</v>
      </c>
      <c r="O2327" s="386">
        <v>300</v>
      </c>
      <c r="P2327" s="387"/>
      <c r="Q2327" s="387"/>
      <c r="R2327" s="387"/>
      <c r="S2327" s="387"/>
      <c r="T2327" s="387"/>
      <c r="U2327" s="387"/>
      <c r="V2327" s="387"/>
      <c r="W2327" s="387"/>
      <c r="X2327" s="387"/>
      <c r="Y2327" s="387"/>
      <c r="Z2327" s="387"/>
      <c r="AA2327" s="387"/>
      <c r="AB2327" s="387"/>
      <c r="AC2327" s="387"/>
      <c r="AD2327" s="387"/>
    </row>
    <row r="2328" spans="1:30" ht="16.2" thickBot="1" x14ac:dyDescent="0.35">
      <c r="A2328" s="351" t="s">
        <v>6951</v>
      </c>
      <c r="B2328" s="396" t="s">
        <v>6110</v>
      </c>
      <c r="C2328" s="365" t="s">
        <v>6135</v>
      </c>
      <c r="D2328" s="366" t="s">
        <v>6126</v>
      </c>
      <c r="E2328" s="394" t="s">
        <v>4139</v>
      </c>
      <c r="F2328" s="394" t="s">
        <v>7230</v>
      </c>
      <c r="G2328" s="394" t="s">
        <v>7234</v>
      </c>
      <c r="H2328" s="394" t="s">
        <v>7232</v>
      </c>
      <c r="I2328" s="466">
        <v>300</v>
      </c>
      <c r="J2328" s="471">
        <v>0.49</v>
      </c>
      <c r="K2328" s="469">
        <v>1</v>
      </c>
      <c r="L2328" s="384">
        <v>5</v>
      </c>
      <c r="M2328" s="385" t="s">
        <v>7073</v>
      </c>
      <c r="N2328" s="382" t="s">
        <v>9783</v>
      </c>
      <c r="O2328" s="386">
        <v>300</v>
      </c>
      <c r="P2328" s="387"/>
      <c r="Q2328" s="387"/>
      <c r="R2328" s="387"/>
      <c r="S2328" s="387"/>
      <c r="T2328" s="387"/>
      <c r="U2328" s="387"/>
      <c r="V2328" s="387"/>
      <c r="W2328" s="387"/>
      <c r="X2328" s="387"/>
      <c r="Y2328" s="387"/>
      <c r="Z2328" s="387"/>
      <c r="AA2328" s="387"/>
      <c r="AB2328" s="387"/>
      <c r="AC2328" s="387"/>
      <c r="AD2328" s="387"/>
    </row>
    <row r="2329" spans="1:30" ht="16.2" thickBot="1" x14ac:dyDescent="0.35">
      <c r="A2329" s="351" t="s">
        <v>6950</v>
      </c>
      <c r="B2329" s="396" t="s">
        <v>6110</v>
      </c>
      <c r="C2329" s="365" t="s">
        <v>6135</v>
      </c>
      <c r="D2329" s="366" t="s">
        <v>6126</v>
      </c>
      <c r="E2329" s="394" t="s">
        <v>4139</v>
      </c>
      <c r="F2329" s="394" t="s">
        <v>7230</v>
      </c>
      <c r="G2329" s="394" t="s">
        <v>7233</v>
      </c>
      <c r="H2329" s="394" t="s">
        <v>7232</v>
      </c>
      <c r="I2329" s="466">
        <v>300</v>
      </c>
      <c r="J2329" s="471">
        <v>0.49</v>
      </c>
      <c r="K2329" s="469">
        <v>1</v>
      </c>
      <c r="L2329" s="384">
        <v>5</v>
      </c>
      <c r="M2329" s="385" t="s">
        <v>7072</v>
      </c>
      <c r="N2329" s="382" t="s">
        <v>9783</v>
      </c>
      <c r="O2329" s="386">
        <v>300</v>
      </c>
      <c r="P2329" s="387"/>
      <c r="Q2329" s="387"/>
      <c r="R2329" s="387"/>
      <c r="S2329" s="387"/>
      <c r="T2329" s="387"/>
      <c r="U2329" s="387"/>
      <c r="V2329" s="387"/>
      <c r="W2329" s="387"/>
      <c r="X2329" s="387"/>
      <c r="Y2329" s="387"/>
      <c r="Z2329" s="387"/>
      <c r="AA2329" s="387"/>
      <c r="AB2329" s="387"/>
      <c r="AC2329" s="387"/>
      <c r="AD2329" s="387"/>
    </row>
    <row r="2330" spans="1:30" ht="16.2" thickBot="1" x14ac:dyDescent="0.35">
      <c r="A2330" s="351" t="s">
        <v>6950</v>
      </c>
      <c r="B2330" s="396" t="s">
        <v>6110</v>
      </c>
      <c r="C2330" s="365" t="s">
        <v>6135</v>
      </c>
      <c r="D2330" s="366" t="s">
        <v>6126</v>
      </c>
      <c r="E2330" s="394" t="s">
        <v>4139</v>
      </c>
      <c r="F2330" s="394" t="s">
        <v>7230</v>
      </c>
      <c r="G2330" s="394" t="s">
        <v>7234</v>
      </c>
      <c r="H2330" s="394" t="s">
        <v>7232</v>
      </c>
      <c r="I2330" s="466">
        <v>300</v>
      </c>
      <c r="J2330" s="471">
        <v>0.49</v>
      </c>
      <c r="K2330" s="469">
        <v>3</v>
      </c>
      <c r="L2330" s="384">
        <v>5</v>
      </c>
      <c r="M2330" s="385" t="s">
        <v>7072</v>
      </c>
      <c r="N2330" s="382" t="s">
        <v>9784</v>
      </c>
      <c r="O2330" s="386">
        <v>900</v>
      </c>
      <c r="P2330" s="387"/>
      <c r="Q2330" s="387"/>
      <c r="R2330" s="387"/>
      <c r="S2330" s="387"/>
      <c r="T2330" s="387"/>
      <c r="U2330" s="387"/>
      <c r="V2330" s="387"/>
      <c r="W2330" s="387"/>
      <c r="X2330" s="387"/>
      <c r="Y2330" s="387"/>
      <c r="Z2330" s="387"/>
      <c r="AA2330" s="387"/>
      <c r="AB2330" s="387"/>
      <c r="AC2330" s="387"/>
      <c r="AD2330" s="387"/>
    </row>
    <row r="2331" spans="1:30" ht="16.2" thickBot="1" x14ac:dyDescent="0.35">
      <c r="A2331" s="351" t="s">
        <v>6952</v>
      </c>
      <c r="B2331" s="396" t="s">
        <v>6110</v>
      </c>
      <c r="C2331" s="365" t="s">
        <v>6135</v>
      </c>
      <c r="D2331" s="345" t="s">
        <v>6128</v>
      </c>
      <c r="E2331" s="394" t="s">
        <v>4139</v>
      </c>
      <c r="F2331" s="394" t="s">
        <v>7230</v>
      </c>
      <c r="G2331" s="394" t="s">
        <v>7233</v>
      </c>
      <c r="H2331" s="394" t="s">
        <v>7232</v>
      </c>
      <c r="I2331" s="467">
        <v>1</v>
      </c>
      <c r="J2331" s="471">
        <v>1.49</v>
      </c>
      <c r="K2331" s="469">
        <v>1</v>
      </c>
      <c r="L2331" s="384">
        <v>5</v>
      </c>
      <c r="M2331" s="385" t="s">
        <v>7074</v>
      </c>
      <c r="N2331" s="382" t="s">
        <v>9806</v>
      </c>
      <c r="O2331" s="383">
        <v>1</v>
      </c>
      <c r="P2331" s="387"/>
      <c r="Q2331" s="387"/>
      <c r="R2331" s="387"/>
      <c r="S2331" s="387"/>
      <c r="T2331" s="387"/>
      <c r="U2331" s="387"/>
      <c r="V2331" s="387"/>
      <c r="W2331" s="387"/>
      <c r="X2331" s="387"/>
      <c r="Y2331" s="387"/>
      <c r="Z2331" s="387"/>
      <c r="AA2331" s="387"/>
      <c r="AB2331" s="387"/>
      <c r="AC2331" s="387"/>
      <c r="AD2331" s="387"/>
    </row>
    <row r="2332" spans="1:30" ht="16.2" thickBot="1" x14ac:dyDescent="0.35">
      <c r="A2332" s="351" t="s">
        <v>6952</v>
      </c>
      <c r="B2332" s="396" t="s">
        <v>6110</v>
      </c>
      <c r="C2332" s="365" t="s">
        <v>6135</v>
      </c>
      <c r="D2332" s="345" t="s">
        <v>6128</v>
      </c>
      <c r="E2332" s="394" t="s">
        <v>4139</v>
      </c>
      <c r="F2332" s="394" t="s">
        <v>7230</v>
      </c>
      <c r="G2332" s="394" t="s">
        <v>7234</v>
      </c>
      <c r="H2332" s="394" t="s">
        <v>7232</v>
      </c>
      <c r="I2332" s="467">
        <v>1</v>
      </c>
      <c r="J2332" s="471">
        <v>1.49</v>
      </c>
      <c r="K2332" s="469">
        <v>2</v>
      </c>
      <c r="L2332" s="384">
        <v>5</v>
      </c>
      <c r="M2332" s="385" t="s">
        <v>7074</v>
      </c>
      <c r="N2332" s="382" t="s">
        <v>9803</v>
      </c>
      <c r="O2332" s="383">
        <v>2</v>
      </c>
      <c r="P2332" s="387"/>
      <c r="Q2332" s="387"/>
      <c r="R2332" s="387"/>
      <c r="S2332" s="387"/>
      <c r="T2332" s="387"/>
      <c r="U2332" s="387"/>
      <c r="V2332" s="387"/>
      <c r="W2332" s="387"/>
      <c r="X2332" s="387"/>
      <c r="Y2332" s="387"/>
      <c r="Z2332" s="387"/>
      <c r="AA2332" s="387"/>
      <c r="AB2332" s="387"/>
      <c r="AC2332" s="387"/>
      <c r="AD2332" s="387"/>
    </row>
    <row r="2333" spans="1:30" ht="16.2" thickBot="1" x14ac:dyDescent="0.35">
      <c r="A2333" s="351" t="s">
        <v>6953</v>
      </c>
      <c r="B2333" s="396" t="s">
        <v>6110</v>
      </c>
      <c r="C2333" s="365" t="s">
        <v>6135</v>
      </c>
      <c r="D2333" s="345" t="s">
        <v>6128</v>
      </c>
      <c r="E2333" s="394" t="s">
        <v>4139</v>
      </c>
      <c r="F2333" s="394" t="s">
        <v>7230</v>
      </c>
      <c r="G2333" s="394" t="s">
        <v>7234</v>
      </c>
      <c r="H2333" s="394" t="s">
        <v>7232</v>
      </c>
      <c r="I2333" s="466">
        <v>700</v>
      </c>
      <c r="J2333" s="471">
        <v>0.99</v>
      </c>
      <c r="K2333" s="469">
        <v>1</v>
      </c>
      <c r="L2333" s="384">
        <v>5</v>
      </c>
      <c r="M2333" s="385" t="s">
        <v>7075</v>
      </c>
      <c r="N2333" s="382" t="s">
        <v>9798</v>
      </c>
      <c r="O2333" s="386">
        <v>700</v>
      </c>
      <c r="P2333" s="387"/>
      <c r="Q2333" s="387"/>
      <c r="R2333" s="387"/>
      <c r="S2333" s="387"/>
      <c r="T2333" s="387"/>
      <c r="U2333" s="387"/>
      <c r="V2333" s="387"/>
      <c r="W2333" s="387"/>
      <c r="X2333" s="387"/>
      <c r="Y2333" s="387"/>
      <c r="Z2333" s="387"/>
      <c r="AA2333" s="387"/>
      <c r="AB2333" s="387"/>
      <c r="AC2333" s="387"/>
      <c r="AD2333" s="387"/>
    </row>
    <row r="2334" spans="1:30" ht="16.2" thickBot="1" x14ac:dyDescent="0.35">
      <c r="A2334" s="351" t="s">
        <v>6957</v>
      </c>
      <c r="B2334" s="396" t="s">
        <v>6111</v>
      </c>
      <c r="C2334" s="365" t="s">
        <v>6135</v>
      </c>
      <c r="D2334" s="366" t="s">
        <v>6126</v>
      </c>
      <c r="E2334" s="394" t="s">
        <v>4139</v>
      </c>
      <c r="F2334" s="394" t="s">
        <v>7230</v>
      </c>
      <c r="G2334" s="394" t="s">
        <v>7234</v>
      </c>
      <c r="H2334" s="394" t="s">
        <v>7232</v>
      </c>
      <c r="I2334" s="466">
        <v>300</v>
      </c>
      <c r="J2334" s="471">
        <v>0.49</v>
      </c>
      <c r="K2334" s="469">
        <v>2</v>
      </c>
      <c r="L2334" s="384">
        <v>5</v>
      </c>
      <c r="M2334" s="385" t="s">
        <v>7079</v>
      </c>
      <c r="N2334" s="382" t="s">
        <v>9790</v>
      </c>
      <c r="O2334" s="386">
        <v>600</v>
      </c>
      <c r="P2334" s="387"/>
      <c r="Q2334" s="387"/>
      <c r="R2334" s="387"/>
      <c r="S2334" s="387"/>
      <c r="T2334" s="387"/>
      <c r="U2334" s="387"/>
      <c r="V2334" s="387"/>
      <c r="W2334" s="387"/>
      <c r="X2334" s="387"/>
      <c r="Y2334" s="387"/>
      <c r="Z2334" s="387"/>
      <c r="AA2334" s="387"/>
      <c r="AB2334" s="387"/>
      <c r="AC2334" s="387"/>
      <c r="AD2334" s="387"/>
    </row>
    <row r="2335" spans="1:30" ht="16.2" thickBot="1" x14ac:dyDescent="0.35">
      <c r="A2335" s="351" t="s">
        <v>6955</v>
      </c>
      <c r="B2335" s="396" t="s">
        <v>6111</v>
      </c>
      <c r="C2335" s="365" t="s">
        <v>6135</v>
      </c>
      <c r="D2335" s="366" t="s">
        <v>6126</v>
      </c>
      <c r="E2335" s="394" t="s">
        <v>4139</v>
      </c>
      <c r="F2335" s="394" t="s">
        <v>7230</v>
      </c>
      <c r="G2335" s="394" t="s">
        <v>7233</v>
      </c>
      <c r="H2335" s="394" t="s">
        <v>7232</v>
      </c>
      <c r="I2335" s="467">
        <v>1</v>
      </c>
      <c r="J2335" s="471">
        <v>1.99</v>
      </c>
      <c r="K2335" s="469">
        <v>2</v>
      </c>
      <c r="L2335" s="384">
        <v>5</v>
      </c>
      <c r="M2335" s="385" t="s">
        <v>7077</v>
      </c>
      <c r="N2335" s="382" t="s">
        <v>9803</v>
      </c>
      <c r="O2335" s="383">
        <v>2</v>
      </c>
      <c r="P2335" s="387"/>
      <c r="Q2335" s="387"/>
      <c r="R2335" s="387"/>
      <c r="S2335" s="387"/>
      <c r="T2335" s="387"/>
      <c r="U2335" s="387"/>
      <c r="V2335" s="387"/>
      <c r="W2335" s="387"/>
      <c r="X2335" s="387"/>
      <c r="Y2335" s="387"/>
      <c r="Z2335" s="387"/>
      <c r="AA2335" s="387"/>
      <c r="AB2335" s="387"/>
      <c r="AC2335" s="387"/>
      <c r="AD2335" s="387"/>
    </row>
    <row r="2336" spans="1:30" ht="16.2" thickBot="1" x14ac:dyDescent="0.35">
      <c r="A2336" s="351" t="s">
        <v>6955</v>
      </c>
      <c r="B2336" s="396" t="s">
        <v>6111</v>
      </c>
      <c r="C2336" s="365" t="s">
        <v>6135</v>
      </c>
      <c r="D2336" s="366" t="s">
        <v>6126</v>
      </c>
      <c r="E2336" s="394" t="s">
        <v>4139</v>
      </c>
      <c r="F2336" s="394" t="s">
        <v>7230</v>
      </c>
      <c r="G2336" s="394" t="s">
        <v>7234</v>
      </c>
      <c r="H2336" s="394" t="s">
        <v>7232</v>
      </c>
      <c r="I2336" s="467">
        <v>1</v>
      </c>
      <c r="J2336" s="471">
        <v>1.99</v>
      </c>
      <c r="K2336" s="469">
        <v>1</v>
      </c>
      <c r="L2336" s="384">
        <v>5</v>
      </c>
      <c r="M2336" s="385" t="s">
        <v>7077</v>
      </c>
      <c r="N2336" s="382" t="s">
        <v>9806</v>
      </c>
      <c r="O2336" s="383">
        <v>1</v>
      </c>
      <c r="P2336" s="387"/>
      <c r="Q2336" s="387"/>
      <c r="R2336" s="387"/>
      <c r="S2336" s="387"/>
      <c r="T2336" s="387"/>
      <c r="U2336" s="387"/>
      <c r="V2336" s="387"/>
      <c r="W2336" s="387"/>
      <c r="X2336" s="387"/>
      <c r="Y2336" s="387"/>
      <c r="Z2336" s="387"/>
      <c r="AA2336" s="387"/>
      <c r="AB2336" s="387"/>
      <c r="AC2336" s="387"/>
      <c r="AD2336" s="387"/>
    </row>
    <row r="2337" spans="1:30" ht="16.2" thickBot="1" x14ac:dyDescent="0.35">
      <c r="A2337" s="351" t="s">
        <v>6954</v>
      </c>
      <c r="B2337" s="396" t="s">
        <v>6111</v>
      </c>
      <c r="C2337" s="365" t="s">
        <v>6135</v>
      </c>
      <c r="D2337" s="366" t="s">
        <v>6126</v>
      </c>
      <c r="E2337" s="394" t="s">
        <v>4139</v>
      </c>
      <c r="F2337" s="394" t="s">
        <v>7230</v>
      </c>
      <c r="G2337" s="394" t="s">
        <v>7233</v>
      </c>
      <c r="H2337" s="394" t="s">
        <v>7232</v>
      </c>
      <c r="I2337" s="466">
        <v>300</v>
      </c>
      <c r="J2337" s="471">
        <v>0.49</v>
      </c>
      <c r="K2337" s="469">
        <v>1</v>
      </c>
      <c r="L2337" s="384">
        <v>5</v>
      </c>
      <c r="M2337" s="385" t="s">
        <v>7076</v>
      </c>
      <c r="N2337" s="382" t="s">
        <v>9783</v>
      </c>
      <c r="O2337" s="386">
        <v>300</v>
      </c>
      <c r="P2337" s="387"/>
      <c r="Q2337" s="387"/>
      <c r="R2337" s="387"/>
      <c r="S2337" s="387"/>
      <c r="T2337" s="387"/>
      <c r="U2337" s="387"/>
      <c r="V2337" s="387"/>
      <c r="W2337" s="387"/>
      <c r="X2337" s="387"/>
      <c r="Y2337" s="387"/>
      <c r="Z2337" s="387"/>
      <c r="AA2337" s="387"/>
      <c r="AB2337" s="387"/>
      <c r="AC2337" s="387"/>
      <c r="AD2337" s="387"/>
    </row>
    <row r="2338" spans="1:30" ht="16.2" thickBot="1" x14ac:dyDescent="0.35">
      <c r="A2338" s="351" t="s">
        <v>6954</v>
      </c>
      <c r="B2338" s="396" t="s">
        <v>6111</v>
      </c>
      <c r="C2338" s="365" t="s">
        <v>6135</v>
      </c>
      <c r="D2338" s="366" t="s">
        <v>6126</v>
      </c>
      <c r="E2338" s="394" t="s">
        <v>4139</v>
      </c>
      <c r="F2338" s="394" t="s">
        <v>7230</v>
      </c>
      <c r="G2338" s="394" t="s">
        <v>7234</v>
      </c>
      <c r="H2338" s="394" t="s">
        <v>7232</v>
      </c>
      <c r="I2338" s="466">
        <v>300</v>
      </c>
      <c r="J2338" s="471">
        <v>0.49</v>
      </c>
      <c r="K2338" s="469">
        <v>1</v>
      </c>
      <c r="L2338" s="384">
        <v>5</v>
      </c>
      <c r="M2338" s="385" t="s">
        <v>7076</v>
      </c>
      <c r="N2338" s="382" t="s">
        <v>9783</v>
      </c>
      <c r="O2338" s="386">
        <v>300</v>
      </c>
      <c r="P2338" s="387"/>
      <c r="Q2338" s="387"/>
      <c r="R2338" s="387"/>
      <c r="S2338" s="387"/>
      <c r="T2338" s="387"/>
      <c r="U2338" s="387"/>
      <c r="V2338" s="387"/>
      <c r="W2338" s="387"/>
      <c r="X2338" s="387"/>
      <c r="Y2338" s="387"/>
      <c r="Z2338" s="387"/>
      <c r="AA2338" s="387"/>
      <c r="AB2338" s="387"/>
      <c r="AC2338" s="387"/>
      <c r="AD2338" s="387"/>
    </row>
    <row r="2339" spans="1:30" ht="16.2" thickBot="1" x14ac:dyDescent="0.35">
      <c r="A2339" s="351" t="s">
        <v>6956</v>
      </c>
      <c r="B2339" s="396" t="s">
        <v>6111</v>
      </c>
      <c r="C2339" s="365" t="s">
        <v>6135</v>
      </c>
      <c r="D2339" s="366" t="s">
        <v>6126</v>
      </c>
      <c r="E2339" s="394" t="s">
        <v>4139</v>
      </c>
      <c r="F2339" s="394" t="s">
        <v>7230</v>
      </c>
      <c r="G2339" s="394" t="s">
        <v>7234</v>
      </c>
      <c r="H2339" s="394" t="s">
        <v>7232</v>
      </c>
      <c r="I2339" s="466">
        <v>300</v>
      </c>
      <c r="J2339" s="471">
        <v>0.49</v>
      </c>
      <c r="K2339" s="469">
        <v>1</v>
      </c>
      <c r="L2339" s="384">
        <v>5</v>
      </c>
      <c r="M2339" s="385" t="s">
        <v>7078</v>
      </c>
      <c r="N2339" s="382" t="s">
        <v>9783</v>
      </c>
      <c r="O2339" s="386">
        <v>300</v>
      </c>
      <c r="P2339" s="387"/>
      <c r="Q2339" s="387"/>
      <c r="R2339" s="387"/>
      <c r="S2339" s="387"/>
      <c r="T2339" s="387"/>
      <c r="U2339" s="387"/>
      <c r="V2339" s="387"/>
      <c r="W2339" s="387"/>
      <c r="X2339" s="387"/>
      <c r="Y2339" s="387"/>
      <c r="Z2339" s="387"/>
      <c r="AA2339" s="387"/>
      <c r="AB2339" s="387"/>
      <c r="AC2339" s="387"/>
      <c r="AD2339" s="387"/>
    </row>
    <row r="2340" spans="1:30" ht="16.2" thickBot="1" x14ac:dyDescent="0.35">
      <c r="A2340" s="351" t="s">
        <v>9771</v>
      </c>
      <c r="B2340" s="437" t="s">
        <v>6870</v>
      </c>
      <c r="C2340" s="365" t="s">
        <v>6135</v>
      </c>
      <c r="D2340" s="366" t="s">
        <v>6126</v>
      </c>
      <c r="E2340" s="394" t="s">
        <v>4139</v>
      </c>
      <c r="F2340" s="394" t="s">
        <v>7230</v>
      </c>
      <c r="G2340" s="394" t="s">
        <v>7233</v>
      </c>
      <c r="H2340" s="394" t="s">
        <v>7232</v>
      </c>
      <c r="I2340" s="467">
        <v>2.8</v>
      </c>
      <c r="J2340" s="471">
        <v>3.99</v>
      </c>
      <c r="K2340" s="469">
        <v>1</v>
      </c>
      <c r="L2340" s="384">
        <v>5</v>
      </c>
      <c r="M2340" s="385" t="s">
        <v>9772</v>
      </c>
      <c r="N2340" s="382" t="s">
        <v>9818</v>
      </c>
      <c r="O2340" s="383">
        <v>2.8</v>
      </c>
      <c r="P2340" s="387"/>
      <c r="Q2340" s="387"/>
      <c r="R2340" s="387"/>
      <c r="S2340" s="387"/>
      <c r="T2340" s="387"/>
      <c r="U2340" s="387"/>
      <c r="V2340" s="387"/>
      <c r="W2340" s="387"/>
      <c r="X2340" s="387"/>
      <c r="Y2340" s="387"/>
      <c r="Z2340" s="387"/>
      <c r="AA2340" s="387"/>
      <c r="AB2340" s="387"/>
      <c r="AC2340" s="387"/>
      <c r="AD2340" s="387"/>
    </row>
    <row r="2341" spans="1:30" ht="16.2" thickBot="1" x14ac:dyDescent="0.35">
      <c r="A2341" s="351" t="s">
        <v>6958</v>
      </c>
      <c r="B2341" s="425" t="s">
        <v>6970</v>
      </c>
      <c r="C2341" s="365" t="s">
        <v>6135</v>
      </c>
      <c r="D2341" s="366" t="s">
        <v>6126</v>
      </c>
      <c r="E2341" s="394" t="s">
        <v>4139</v>
      </c>
      <c r="F2341" s="394" t="s">
        <v>7230</v>
      </c>
      <c r="G2341" s="394" t="s">
        <v>7234</v>
      </c>
      <c r="H2341" s="394" t="s">
        <v>7232</v>
      </c>
      <c r="I2341" s="466">
        <v>300</v>
      </c>
      <c r="J2341" s="471">
        <v>0.49</v>
      </c>
      <c r="K2341" s="469">
        <v>1</v>
      </c>
      <c r="L2341" s="384">
        <v>5</v>
      </c>
      <c r="M2341" s="385" t="s">
        <v>7080</v>
      </c>
      <c r="N2341" s="382" t="s">
        <v>9783</v>
      </c>
      <c r="O2341" s="386">
        <v>300</v>
      </c>
      <c r="P2341" s="387"/>
      <c r="Q2341" s="387"/>
      <c r="R2341" s="387"/>
      <c r="S2341" s="387"/>
      <c r="T2341" s="387"/>
      <c r="U2341" s="387"/>
      <c r="V2341" s="387"/>
      <c r="W2341" s="387"/>
      <c r="X2341" s="387"/>
      <c r="Y2341" s="387"/>
      <c r="Z2341" s="387"/>
      <c r="AA2341" s="387"/>
      <c r="AB2341" s="387"/>
      <c r="AC2341" s="387"/>
      <c r="AD2341" s="387"/>
    </row>
    <row r="2342" spans="1:30" ht="16.2" thickBot="1" x14ac:dyDescent="0.35">
      <c r="A2342" s="351" t="s">
        <v>3139</v>
      </c>
      <c r="B2342" s="432" t="s">
        <v>6872</v>
      </c>
      <c r="C2342" s="365" t="s">
        <v>6135</v>
      </c>
      <c r="D2342" s="366" t="s">
        <v>6126</v>
      </c>
      <c r="E2342" s="394" t="s">
        <v>4139</v>
      </c>
      <c r="F2342" s="394" t="s">
        <v>7230</v>
      </c>
      <c r="G2342" s="394" t="s">
        <v>7233</v>
      </c>
      <c r="H2342" s="394" t="s">
        <v>7232</v>
      </c>
      <c r="I2342" s="467">
        <v>1.4</v>
      </c>
      <c r="J2342" s="471">
        <v>1.99</v>
      </c>
      <c r="K2342" s="469">
        <v>1</v>
      </c>
      <c r="L2342" s="384">
        <v>6</v>
      </c>
      <c r="M2342" s="385" t="s">
        <v>3138</v>
      </c>
      <c r="N2342" s="382" t="s">
        <v>9789</v>
      </c>
      <c r="O2342" s="383">
        <v>1.4</v>
      </c>
      <c r="P2342" s="387"/>
      <c r="Q2342" s="387"/>
      <c r="R2342" s="387"/>
      <c r="S2342" s="387"/>
      <c r="T2342" s="387"/>
      <c r="U2342" s="387"/>
      <c r="V2342" s="387"/>
      <c r="W2342" s="387"/>
      <c r="X2342" s="387"/>
      <c r="Y2342" s="387"/>
      <c r="Z2342" s="387"/>
      <c r="AA2342" s="387"/>
      <c r="AB2342" s="387"/>
      <c r="AC2342" s="387"/>
      <c r="AD2342" s="387"/>
    </row>
    <row r="2343" spans="1:30" ht="16.2" thickBot="1" x14ac:dyDescent="0.35">
      <c r="A2343" s="351" t="s">
        <v>2249</v>
      </c>
      <c r="B2343" s="365" t="s">
        <v>6973</v>
      </c>
      <c r="C2343" s="365" t="s">
        <v>6135</v>
      </c>
      <c r="D2343" s="366" t="s">
        <v>6126</v>
      </c>
      <c r="E2343" s="394" t="s">
        <v>4139</v>
      </c>
      <c r="F2343" s="394" t="s">
        <v>7230</v>
      </c>
      <c r="G2343" s="394" t="s">
        <v>7234</v>
      </c>
      <c r="H2343" s="394" t="s">
        <v>7232</v>
      </c>
      <c r="I2343" s="466">
        <v>300</v>
      </c>
      <c r="J2343" s="471">
        <v>0.49</v>
      </c>
      <c r="K2343" s="469">
        <v>1</v>
      </c>
      <c r="L2343" s="384">
        <v>6</v>
      </c>
      <c r="M2343" s="385" t="s">
        <v>2248</v>
      </c>
      <c r="N2343" s="382" t="s">
        <v>9783</v>
      </c>
      <c r="O2343" s="386">
        <v>300</v>
      </c>
      <c r="P2343" s="387"/>
      <c r="Q2343" s="387"/>
      <c r="R2343" s="387"/>
      <c r="S2343" s="387"/>
      <c r="T2343" s="387"/>
      <c r="U2343" s="387"/>
      <c r="V2343" s="387"/>
      <c r="W2343" s="387"/>
      <c r="X2343" s="387"/>
      <c r="Y2343" s="387"/>
      <c r="Z2343" s="387"/>
      <c r="AA2343" s="387"/>
      <c r="AB2343" s="387"/>
      <c r="AC2343" s="387"/>
      <c r="AD2343" s="387"/>
    </row>
    <row r="2344" spans="1:30" ht="16.2" thickBot="1" x14ac:dyDescent="0.35">
      <c r="A2344" s="351" t="s">
        <v>2251</v>
      </c>
      <c r="B2344" s="365" t="s">
        <v>6973</v>
      </c>
      <c r="C2344" s="365" t="s">
        <v>6135</v>
      </c>
      <c r="D2344" s="366" t="s">
        <v>6126</v>
      </c>
      <c r="E2344" s="394" t="s">
        <v>4139</v>
      </c>
      <c r="F2344" s="394" t="s">
        <v>7230</v>
      </c>
      <c r="G2344" s="394" t="s">
        <v>7234</v>
      </c>
      <c r="H2344" s="394" t="s">
        <v>7232</v>
      </c>
      <c r="I2344" s="466">
        <v>300</v>
      </c>
      <c r="J2344" s="471">
        <v>0.49</v>
      </c>
      <c r="K2344" s="469">
        <v>1</v>
      </c>
      <c r="L2344" s="384">
        <v>6</v>
      </c>
      <c r="M2344" s="385" t="s">
        <v>2250</v>
      </c>
      <c r="N2344" s="382" t="s">
        <v>9783</v>
      </c>
      <c r="O2344" s="386">
        <v>300</v>
      </c>
      <c r="P2344" s="387"/>
      <c r="Q2344" s="387"/>
      <c r="R2344" s="387"/>
      <c r="S2344" s="387"/>
      <c r="T2344" s="387"/>
      <c r="U2344" s="387"/>
      <c r="V2344" s="387"/>
      <c r="W2344" s="387"/>
      <c r="X2344" s="387"/>
      <c r="Y2344" s="387"/>
      <c r="Z2344" s="387"/>
      <c r="AA2344" s="387"/>
      <c r="AB2344" s="387"/>
      <c r="AC2344" s="387"/>
      <c r="AD2344" s="387"/>
    </row>
    <row r="2345" spans="1:30" ht="16.2" thickBot="1" x14ac:dyDescent="0.35">
      <c r="A2345" s="351" t="s">
        <v>9502</v>
      </c>
      <c r="B2345" s="417" t="s">
        <v>6059</v>
      </c>
      <c r="C2345" s="365" t="s">
        <v>6135</v>
      </c>
      <c r="D2345" s="366" t="s">
        <v>6126</v>
      </c>
      <c r="E2345" s="394" t="s">
        <v>4139</v>
      </c>
      <c r="F2345" s="394" t="s">
        <v>7230</v>
      </c>
      <c r="G2345" s="394" t="s">
        <v>7233</v>
      </c>
      <c r="H2345" s="394" t="s">
        <v>7232</v>
      </c>
      <c r="I2345" s="467">
        <v>1.4</v>
      </c>
      <c r="J2345" s="471">
        <v>1.99</v>
      </c>
      <c r="K2345" s="469">
        <v>1</v>
      </c>
      <c r="L2345" s="384">
        <v>6</v>
      </c>
      <c r="M2345" s="385" t="s">
        <v>5802</v>
      </c>
      <c r="N2345" s="382" t="s">
        <v>9789</v>
      </c>
      <c r="O2345" s="383">
        <v>1.4</v>
      </c>
      <c r="P2345" s="387"/>
      <c r="Q2345" s="387"/>
      <c r="R2345" s="387"/>
      <c r="S2345" s="387"/>
      <c r="T2345" s="387"/>
      <c r="U2345" s="387"/>
      <c r="V2345" s="387"/>
      <c r="W2345" s="387"/>
      <c r="X2345" s="387"/>
      <c r="Y2345" s="387"/>
      <c r="Z2345" s="387"/>
      <c r="AA2345" s="387"/>
      <c r="AB2345" s="387"/>
      <c r="AC2345" s="387"/>
      <c r="AD2345" s="387"/>
    </row>
    <row r="2346" spans="1:30" ht="16.2" thickBot="1" x14ac:dyDescent="0.35">
      <c r="A2346" s="351" t="s">
        <v>6959</v>
      </c>
      <c r="B2346" s="396" t="s">
        <v>6111</v>
      </c>
      <c r="C2346" s="365" t="s">
        <v>6135</v>
      </c>
      <c r="D2346" s="366" t="s">
        <v>6126</v>
      </c>
      <c r="E2346" s="394" t="s">
        <v>4139</v>
      </c>
      <c r="F2346" s="394" t="s">
        <v>7230</v>
      </c>
      <c r="G2346" s="394" t="s">
        <v>7233</v>
      </c>
      <c r="H2346" s="394" t="s">
        <v>7232</v>
      </c>
      <c r="I2346" s="466">
        <v>300</v>
      </c>
      <c r="J2346" s="471">
        <v>0.49</v>
      </c>
      <c r="K2346" s="469">
        <v>2</v>
      </c>
      <c r="L2346" s="384">
        <v>6</v>
      </c>
      <c r="M2346" s="385" t="s">
        <v>7081</v>
      </c>
      <c r="N2346" s="382" t="s">
        <v>9790</v>
      </c>
      <c r="O2346" s="386">
        <v>600</v>
      </c>
      <c r="P2346" s="387"/>
      <c r="Q2346" s="387"/>
      <c r="R2346" s="387"/>
      <c r="S2346" s="387"/>
      <c r="T2346" s="387"/>
      <c r="U2346" s="387"/>
      <c r="V2346" s="387"/>
      <c r="W2346" s="387"/>
      <c r="X2346" s="387"/>
      <c r="Y2346" s="387"/>
      <c r="Z2346" s="387"/>
      <c r="AA2346" s="387"/>
      <c r="AB2346" s="387"/>
      <c r="AC2346" s="387"/>
      <c r="AD2346" s="387"/>
    </row>
    <row r="2347" spans="1:30" ht="16.2" thickBot="1" x14ac:dyDescent="0.35">
      <c r="A2347" s="351" t="s">
        <v>3009</v>
      </c>
      <c r="B2347" s="438" t="s">
        <v>6061</v>
      </c>
      <c r="C2347" s="365" t="s">
        <v>6135</v>
      </c>
      <c r="D2347" s="366" t="s">
        <v>6126</v>
      </c>
      <c r="E2347" s="394" t="s">
        <v>4139</v>
      </c>
      <c r="F2347" s="394" t="s">
        <v>7230</v>
      </c>
      <c r="G2347" s="394" t="s">
        <v>7233</v>
      </c>
      <c r="H2347" s="394" t="s">
        <v>7232</v>
      </c>
      <c r="I2347" s="466">
        <v>300</v>
      </c>
      <c r="J2347" s="471">
        <v>0.49</v>
      </c>
      <c r="K2347" s="469">
        <v>2</v>
      </c>
      <c r="L2347" s="384">
        <v>7</v>
      </c>
      <c r="M2347" s="385" t="s">
        <v>3010</v>
      </c>
      <c r="N2347" s="382" t="s">
        <v>9790</v>
      </c>
      <c r="O2347" s="386">
        <v>600</v>
      </c>
      <c r="P2347" s="387"/>
      <c r="Q2347" s="387"/>
      <c r="R2347" s="387"/>
      <c r="S2347" s="387"/>
      <c r="T2347" s="387"/>
      <c r="U2347" s="387"/>
      <c r="V2347" s="387"/>
      <c r="W2347" s="387"/>
      <c r="X2347" s="387"/>
      <c r="Y2347" s="387"/>
      <c r="Z2347" s="387"/>
      <c r="AA2347" s="387"/>
      <c r="AB2347" s="387"/>
      <c r="AC2347" s="387"/>
      <c r="AD2347" s="387"/>
    </row>
    <row r="2348" spans="1:30" ht="16.2" thickBot="1" x14ac:dyDescent="0.35">
      <c r="A2348" s="351" t="s">
        <v>811</v>
      </c>
      <c r="B2348" s="437" t="s">
        <v>6980</v>
      </c>
      <c r="C2348" s="365" t="s">
        <v>6135</v>
      </c>
      <c r="D2348" s="366" t="s">
        <v>6126</v>
      </c>
      <c r="E2348" s="394" t="s">
        <v>4139</v>
      </c>
      <c r="F2348" s="394" t="s">
        <v>7230</v>
      </c>
      <c r="G2348" s="394" t="s">
        <v>7233</v>
      </c>
      <c r="H2348" s="394" t="s">
        <v>7232</v>
      </c>
      <c r="I2348" s="466">
        <v>300</v>
      </c>
      <c r="J2348" s="471">
        <v>0.49</v>
      </c>
      <c r="K2348" s="469">
        <v>1</v>
      </c>
      <c r="L2348" s="384">
        <v>7</v>
      </c>
      <c r="M2348" s="385" t="s">
        <v>812</v>
      </c>
      <c r="N2348" s="382" t="s">
        <v>9783</v>
      </c>
      <c r="O2348" s="386">
        <v>300</v>
      </c>
      <c r="P2348" s="387"/>
      <c r="Q2348" s="387"/>
      <c r="R2348" s="387"/>
      <c r="S2348" s="387"/>
      <c r="T2348" s="387"/>
      <c r="U2348" s="387"/>
      <c r="V2348" s="387"/>
      <c r="W2348" s="387"/>
      <c r="X2348" s="387"/>
      <c r="Y2348" s="387"/>
      <c r="Z2348" s="387"/>
      <c r="AA2348" s="387"/>
      <c r="AB2348" s="387"/>
      <c r="AC2348" s="387"/>
      <c r="AD2348" s="387"/>
    </row>
    <row r="2349" spans="1:30" ht="16.2" thickBot="1" x14ac:dyDescent="0.35">
      <c r="A2349" s="351" t="s">
        <v>814</v>
      </c>
      <c r="B2349" s="427" t="s">
        <v>1102</v>
      </c>
      <c r="C2349" s="365" t="s">
        <v>6135</v>
      </c>
      <c r="D2349" s="366" t="s">
        <v>6126</v>
      </c>
      <c r="E2349" s="394" t="s">
        <v>4139</v>
      </c>
      <c r="F2349" s="394" t="s">
        <v>7230</v>
      </c>
      <c r="G2349" s="394" t="s">
        <v>7233</v>
      </c>
      <c r="H2349" s="394" t="s">
        <v>7232</v>
      </c>
      <c r="I2349" s="466">
        <v>300</v>
      </c>
      <c r="J2349" s="471">
        <v>0.49</v>
      </c>
      <c r="K2349" s="469">
        <v>1</v>
      </c>
      <c r="L2349" s="384">
        <v>7</v>
      </c>
      <c r="M2349" s="385" t="s">
        <v>813</v>
      </c>
      <c r="N2349" s="382" t="s">
        <v>9783</v>
      </c>
      <c r="O2349" s="386">
        <v>300</v>
      </c>
      <c r="P2349" s="387"/>
      <c r="Q2349" s="387"/>
      <c r="R2349" s="387"/>
      <c r="S2349" s="387"/>
      <c r="T2349" s="387"/>
      <c r="U2349" s="387"/>
      <c r="V2349" s="387"/>
      <c r="W2349" s="387"/>
      <c r="X2349" s="387"/>
      <c r="Y2349" s="387"/>
      <c r="Z2349" s="387"/>
      <c r="AA2349" s="387"/>
      <c r="AB2349" s="387"/>
      <c r="AC2349" s="387"/>
      <c r="AD2349" s="387"/>
    </row>
    <row r="2350" spans="1:30" ht="16.2" thickBot="1" x14ac:dyDescent="0.35">
      <c r="A2350" s="351" t="s">
        <v>814</v>
      </c>
      <c r="B2350" s="427" t="s">
        <v>1102</v>
      </c>
      <c r="C2350" s="365" t="s">
        <v>6135</v>
      </c>
      <c r="D2350" s="366" t="s">
        <v>6126</v>
      </c>
      <c r="E2350" s="394" t="s">
        <v>4139</v>
      </c>
      <c r="F2350" s="394" t="s">
        <v>7230</v>
      </c>
      <c r="G2350" s="394" t="s">
        <v>7234</v>
      </c>
      <c r="H2350" s="394" t="s">
        <v>7232</v>
      </c>
      <c r="I2350" s="466">
        <v>300</v>
      </c>
      <c r="J2350" s="471">
        <v>0.49</v>
      </c>
      <c r="K2350" s="469">
        <v>3</v>
      </c>
      <c r="L2350" s="384">
        <v>7</v>
      </c>
      <c r="M2350" s="385" t="s">
        <v>9773</v>
      </c>
      <c r="N2350" s="382" t="s">
        <v>9784</v>
      </c>
      <c r="O2350" s="386">
        <v>900</v>
      </c>
      <c r="P2350" s="387"/>
      <c r="Q2350" s="387"/>
      <c r="R2350" s="387"/>
      <c r="S2350" s="387"/>
      <c r="T2350" s="387"/>
      <c r="U2350" s="387"/>
      <c r="V2350" s="387"/>
      <c r="W2350" s="387"/>
      <c r="X2350" s="387"/>
      <c r="Y2350" s="387"/>
      <c r="Z2350" s="387"/>
      <c r="AA2350" s="387"/>
      <c r="AB2350" s="387"/>
      <c r="AC2350" s="387"/>
      <c r="AD2350" s="387"/>
    </row>
    <row r="2351" spans="1:30" ht="16.2" thickBot="1" x14ac:dyDescent="0.35">
      <c r="A2351" s="351" t="s">
        <v>2253</v>
      </c>
      <c r="B2351" s="365" t="s">
        <v>6973</v>
      </c>
      <c r="C2351" s="365" t="s">
        <v>6135</v>
      </c>
      <c r="D2351" s="366" t="s">
        <v>6126</v>
      </c>
      <c r="E2351" s="394" t="s">
        <v>4139</v>
      </c>
      <c r="F2351" s="394" t="s">
        <v>7230</v>
      </c>
      <c r="G2351" s="394" t="s">
        <v>7234</v>
      </c>
      <c r="H2351" s="394" t="s">
        <v>7232</v>
      </c>
      <c r="I2351" s="466">
        <v>300</v>
      </c>
      <c r="J2351" s="471">
        <v>0.49</v>
      </c>
      <c r="K2351" s="469">
        <v>1</v>
      </c>
      <c r="L2351" s="384">
        <v>7</v>
      </c>
      <c r="M2351" s="385" t="s">
        <v>2252</v>
      </c>
      <c r="N2351" s="382" t="s">
        <v>9783</v>
      </c>
      <c r="O2351" s="386">
        <v>300</v>
      </c>
      <c r="P2351" s="387"/>
      <c r="Q2351" s="387"/>
      <c r="R2351" s="387"/>
      <c r="S2351" s="387"/>
      <c r="T2351" s="387"/>
      <c r="U2351" s="387"/>
      <c r="V2351" s="387"/>
      <c r="W2351" s="387"/>
      <c r="X2351" s="387"/>
      <c r="Y2351" s="387"/>
      <c r="Z2351" s="387"/>
      <c r="AA2351" s="387"/>
      <c r="AB2351" s="387"/>
      <c r="AC2351" s="387"/>
      <c r="AD2351" s="387"/>
    </row>
    <row r="2352" spans="1:30" ht="16.2" thickBot="1" x14ac:dyDescent="0.35">
      <c r="A2352" s="351" t="s">
        <v>6961</v>
      </c>
      <c r="B2352" s="396" t="s">
        <v>6110</v>
      </c>
      <c r="C2352" s="365" t="s">
        <v>6135</v>
      </c>
      <c r="D2352" s="366" t="s">
        <v>6126</v>
      </c>
      <c r="E2352" s="394" t="s">
        <v>4139</v>
      </c>
      <c r="F2352" s="394" t="s">
        <v>7230</v>
      </c>
      <c r="G2352" s="394" t="s">
        <v>7233</v>
      </c>
      <c r="H2352" s="394" t="s">
        <v>7232</v>
      </c>
      <c r="I2352" s="466">
        <v>300</v>
      </c>
      <c r="J2352" s="471">
        <v>0.49</v>
      </c>
      <c r="K2352" s="469">
        <v>1</v>
      </c>
      <c r="L2352" s="384">
        <v>7</v>
      </c>
      <c r="M2352" s="385" t="s">
        <v>7083</v>
      </c>
      <c r="N2352" s="382" t="s">
        <v>9783</v>
      </c>
      <c r="O2352" s="386">
        <v>300</v>
      </c>
      <c r="P2352" s="387"/>
      <c r="Q2352" s="387"/>
      <c r="R2352" s="387"/>
      <c r="S2352" s="387"/>
      <c r="T2352" s="387"/>
      <c r="U2352" s="387"/>
      <c r="V2352" s="387"/>
      <c r="W2352" s="387"/>
      <c r="X2352" s="387"/>
      <c r="Y2352" s="387"/>
      <c r="Z2352" s="387"/>
      <c r="AA2352" s="387"/>
      <c r="AB2352" s="387"/>
      <c r="AC2352" s="387"/>
      <c r="AD2352" s="387"/>
    </row>
    <row r="2353" spans="1:30" ht="16.2" thickBot="1" x14ac:dyDescent="0.35">
      <c r="A2353" s="351" t="s">
        <v>6961</v>
      </c>
      <c r="B2353" s="396" t="s">
        <v>6110</v>
      </c>
      <c r="C2353" s="365" t="s">
        <v>6135</v>
      </c>
      <c r="D2353" s="366" t="s">
        <v>6126</v>
      </c>
      <c r="E2353" s="394" t="s">
        <v>4139</v>
      </c>
      <c r="F2353" s="394" t="s">
        <v>7230</v>
      </c>
      <c r="G2353" s="394" t="s">
        <v>7234</v>
      </c>
      <c r="H2353" s="394" t="s">
        <v>7232</v>
      </c>
      <c r="I2353" s="466">
        <v>300</v>
      </c>
      <c r="J2353" s="471">
        <v>0.49</v>
      </c>
      <c r="K2353" s="469">
        <v>2</v>
      </c>
      <c r="L2353" s="384">
        <v>7</v>
      </c>
      <c r="M2353" s="385" t="s">
        <v>7083</v>
      </c>
      <c r="N2353" s="382" t="s">
        <v>9790</v>
      </c>
      <c r="O2353" s="386">
        <v>600</v>
      </c>
      <c r="P2353" s="387"/>
      <c r="Q2353" s="387"/>
      <c r="R2353" s="387"/>
      <c r="S2353" s="387"/>
      <c r="T2353" s="387"/>
      <c r="U2353" s="387"/>
      <c r="V2353" s="387"/>
      <c r="W2353" s="387"/>
      <c r="X2353" s="387"/>
      <c r="Y2353" s="387"/>
      <c r="Z2353" s="387"/>
      <c r="AA2353" s="387"/>
      <c r="AB2353" s="387"/>
      <c r="AC2353" s="387"/>
      <c r="AD2353" s="387"/>
    </row>
    <row r="2354" spans="1:30" ht="16.2" thickBot="1" x14ac:dyDescent="0.35">
      <c r="A2354" s="351" t="s">
        <v>6960</v>
      </c>
      <c r="B2354" s="396" t="s">
        <v>6110</v>
      </c>
      <c r="C2354" s="365" t="s">
        <v>6135</v>
      </c>
      <c r="D2354" s="366" t="s">
        <v>6126</v>
      </c>
      <c r="E2354" s="394" t="s">
        <v>4139</v>
      </c>
      <c r="F2354" s="394" t="s">
        <v>7230</v>
      </c>
      <c r="G2354" s="394" t="s">
        <v>7233</v>
      </c>
      <c r="H2354" s="394" t="s">
        <v>7232</v>
      </c>
      <c r="I2354" s="466">
        <v>300</v>
      </c>
      <c r="J2354" s="471">
        <v>0.49</v>
      </c>
      <c r="K2354" s="469">
        <v>1</v>
      </c>
      <c r="L2354" s="384">
        <v>7</v>
      </c>
      <c r="M2354" s="385" t="s">
        <v>7082</v>
      </c>
      <c r="N2354" s="382" t="s">
        <v>9783</v>
      </c>
      <c r="O2354" s="386">
        <v>300</v>
      </c>
      <c r="P2354" s="387"/>
      <c r="Q2354" s="387"/>
      <c r="R2354" s="387"/>
      <c r="S2354" s="387"/>
      <c r="T2354" s="387"/>
      <c r="U2354" s="387"/>
      <c r="V2354" s="387"/>
      <c r="W2354" s="387"/>
      <c r="X2354" s="387"/>
      <c r="Y2354" s="387"/>
      <c r="Z2354" s="387"/>
      <c r="AA2354" s="387"/>
      <c r="AB2354" s="387"/>
      <c r="AC2354" s="387"/>
      <c r="AD2354" s="387"/>
    </row>
    <row r="2355" spans="1:30" ht="16.2" thickBot="1" x14ac:dyDescent="0.35">
      <c r="A2355" s="351" t="s">
        <v>4404</v>
      </c>
      <c r="B2355" s="408" t="s">
        <v>6983</v>
      </c>
      <c r="C2355" s="365" t="s">
        <v>6135</v>
      </c>
      <c r="D2355" s="366" t="s">
        <v>6126</v>
      </c>
      <c r="E2355" s="394" t="s">
        <v>4139</v>
      </c>
      <c r="F2355" s="394" t="s">
        <v>7230</v>
      </c>
      <c r="G2355" s="394" t="s">
        <v>7233</v>
      </c>
      <c r="H2355" s="394" t="s">
        <v>7232</v>
      </c>
      <c r="I2355" s="467">
        <v>1.4</v>
      </c>
      <c r="J2355" s="471">
        <v>1.99</v>
      </c>
      <c r="K2355" s="469">
        <v>1</v>
      </c>
      <c r="L2355" s="384">
        <v>8</v>
      </c>
      <c r="M2355" s="385" t="s">
        <v>4403</v>
      </c>
      <c r="N2355" s="382" t="s">
        <v>9789</v>
      </c>
      <c r="O2355" s="383">
        <v>1.4</v>
      </c>
      <c r="P2355" s="387"/>
      <c r="Q2355" s="387"/>
      <c r="R2355" s="387"/>
      <c r="S2355" s="387"/>
      <c r="T2355" s="387"/>
      <c r="U2355" s="387"/>
      <c r="V2355" s="387"/>
      <c r="W2355" s="387"/>
      <c r="X2355" s="387"/>
      <c r="Y2355" s="387"/>
      <c r="Z2355" s="387"/>
      <c r="AA2355" s="387"/>
      <c r="AB2355" s="387"/>
      <c r="AC2355" s="387"/>
      <c r="AD2355" s="387"/>
    </row>
    <row r="2356" spans="1:30" ht="16.2" thickBot="1" x14ac:dyDescent="0.35">
      <c r="A2356" s="351" t="s">
        <v>815</v>
      </c>
      <c r="B2356" s="433" t="s">
        <v>1107</v>
      </c>
      <c r="C2356" s="365" t="s">
        <v>6135</v>
      </c>
      <c r="D2356" s="366" t="s">
        <v>6126</v>
      </c>
      <c r="E2356" s="394" t="s">
        <v>4139</v>
      </c>
      <c r="F2356" s="394" t="s">
        <v>7230</v>
      </c>
      <c r="G2356" s="394" t="s">
        <v>7233</v>
      </c>
      <c r="H2356" s="394" t="s">
        <v>7232</v>
      </c>
      <c r="I2356" s="466">
        <v>700</v>
      </c>
      <c r="J2356" s="471">
        <v>0.99</v>
      </c>
      <c r="K2356" s="469">
        <v>1</v>
      </c>
      <c r="L2356" s="384">
        <v>8</v>
      </c>
      <c r="M2356" s="385" t="s">
        <v>1496</v>
      </c>
      <c r="N2356" s="382" t="s">
        <v>9798</v>
      </c>
      <c r="O2356" s="386">
        <v>700</v>
      </c>
      <c r="P2356" s="387"/>
      <c r="Q2356" s="387"/>
      <c r="R2356" s="387"/>
      <c r="S2356" s="387"/>
      <c r="T2356" s="387"/>
      <c r="U2356" s="387"/>
      <c r="V2356" s="387"/>
      <c r="W2356" s="387"/>
      <c r="X2356" s="387"/>
      <c r="Y2356" s="387"/>
      <c r="Z2356" s="387"/>
      <c r="AA2356" s="387"/>
      <c r="AB2356" s="387"/>
      <c r="AC2356" s="387"/>
      <c r="AD2356" s="387"/>
    </row>
    <row r="2357" spans="1:30" ht="16.2" thickBot="1" x14ac:dyDescent="0.35">
      <c r="A2357" s="351" t="s">
        <v>815</v>
      </c>
      <c r="B2357" s="399" t="s">
        <v>6104</v>
      </c>
      <c r="C2357" s="365" t="s">
        <v>6135</v>
      </c>
      <c r="D2357" s="366" t="s">
        <v>6126</v>
      </c>
      <c r="E2357" s="394" t="s">
        <v>4139</v>
      </c>
      <c r="F2357" s="394" t="s">
        <v>7230</v>
      </c>
      <c r="G2357" s="394" t="s">
        <v>7233</v>
      </c>
      <c r="H2357" s="394" t="s">
        <v>7232</v>
      </c>
      <c r="I2357" s="466">
        <v>700</v>
      </c>
      <c r="J2357" s="471">
        <v>0.99</v>
      </c>
      <c r="K2357" s="469">
        <v>2</v>
      </c>
      <c r="L2357" s="384">
        <v>8</v>
      </c>
      <c r="M2357" s="385" t="s">
        <v>816</v>
      </c>
      <c r="N2357" s="382" t="s">
        <v>9801</v>
      </c>
      <c r="O2357" s="383">
        <v>1.4</v>
      </c>
      <c r="P2357" s="387"/>
      <c r="Q2357" s="387"/>
      <c r="R2357" s="387"/>
      <c r="S2357" s="387"/>
      <c r="T2357" s="387"/>
      <c r="U2357" s="387"/>
      <c r="V2357" s="387"/>
      <c r="W2357" s="387"/>
      <c r="X2357" s="387"/>
      <c r="Y2357" s="387"/>
      <c r="Z2357" s="387"/>
      <c r="AA2357" s="387"/>
      <c r="AB2357" s="387"/>
      <c r="AC2357" s="387"/>
      <c r="AD2357" s="387"/>
    </row>
    <row r="2358" spans="1:30" ht="16.2" thickBot="1" x14ac:dyDescent="0.35">
      <c r="A2358" s="351" t="s">
        <v>2255</v>
      </c>
      <c r="B2358" s="365" t="s">
        <v>6973</v>
      </c>
      <c r="C2358" s="365" t="s">
        <v>6135</v>
      </c>
      <c r="D2358" s="366" t="s">
        <v>6126</v>
      </c>
      <c r="E2358" s="394" t="s">
        <v>4139</v>
      </c>
      <c r="F2358" s="394" t="s">
        <v>7230</v>
      </c>
      <c r="G2358" s="394" t="s">
        <v>7234</v>
      </c>
      <c r="H2358" s="394" t="s">
        <v>7232</v>
      </c>
      <c r="I2358" s="466">
        <v>300</v>
      </c>
      <c r="J2358" s="471">
        <v>0.49</v>
      </c>
      <c r="K2358" s="469">
        <v>1</v>
      </c>
      <c r="L2358" s="384">
        <v>8</v>
      </c>
      <c r="M2358" s="385" t="s">
        <v>2254</v>
      </c>
      <c r="N2358" s="382" t="s">
        <v>9783</v>
      </c>
      <c r="O2358" s="386">
        <v>300</v>
      </c>
      <c r="P2358" s="387"/>
      <c r="Q2358" s="387"/>
      <c r="R2358" s="387"/>
      <c r="S2358" s="387"/>
      <c r="T2358" s="387"/>
      <c r="U2358" s="387"/>
      <c r="V2358" s="387"/>
      <c r="W2358" s="387"/>
      <c r="X2358" s="387"/>
      <c r="Y2358" s="387"/>
      <c r="Z2358" s="387"/>
      <c r="AA2358" s="387"/>
      <c r="AB2358" s="387"/>
      <c r="AC2358" s="387"/>
      <c r="AD2358" s="387"/>
    </row>
    <row r="2359" spans="1:30" ht="16.2" thickBot="1" x14ac:dyDescent="0.35">
      <c r="A2359" s="351" t="s">
        <v>6962</v>
      </c>
      <c r="B2359" s="425" t="s">
        <v>6970</v>
      </c>
      <c r="C2359" s="365" t="s">
        <v>6135</v>
      </c>
      <c r="D2359" s="366" t="s">
        <v>6126</v>
      </c>
      <c r="E2359" s="394" t="s">
        <v>4139</v>
      </c>
      <c r="F2359" s="394" t="s">
        <v>7230</v>
      </c>
      <c r="G2359" s="394" t="s">
        <v>7233</v>
      </c>
      <c r="H2359" s="394" t="s">
        <v>7232</v>
      </c>
      <c r="I2359" s="466">
        <v>300</v>
      </c>
      <c r="J2359" s="471">
        <v>0.49</v>
      </c>
      <c r="K2359" s="469">
        <v>1</v>
      </c>
      <c r="L2359" s="384">
        <v>8</v>
      </c>
      <c r="M2359" s="385" t="s">
        <v>7084</v>
      </c>
      <c r="N2359" s="382" t="s">
        <v>9783</v>
      </c>
      <c r="O2359" s="386">
        <v>300</v>
      </c>
      <c r="P2359" s="387"/>
      <c r="Q2359" s="387"/>
      <c r="R2359" s="387"/>
      <c r="S2359" s="387"/>
      <c r="T2359" s="387"/>
      <c r="U2359" s="387"/>
      <c r="V2359" s="387"/>
      <c r="W2359" s="387"/>
      <c r="X2359" s="387"/>
      <c r="Y2359" s="387"/>
      <c r="Z2359" s="387"/>
      <c r="AA2359" s="387"/>
      <c r="AB2359" s="387"/>
      <c r="AC2359" s="387"/>
      <c r="AD2359" s="387"/>
    </row>
    <row r="2360" spans="1:30" ht="16.2" thickBot="1" x14ac:dyDescent="0.35">
      <c r="A2360" s="351" t="s">
        <v>6962</v>
      </c>
      <c r="B2360" s="425" t="s">
        <v>6970</v>
      </c>
      <c r="C2360" s="365" t="s">
        <v>6135</v>
      </c>
      <c r="D2360" s="366" t="s">
        <v>6126</v>
      </c>
      <c r="E2360" s="394" t="s">
        <v>4139</v>
      </c>
      <c r="F2360" s="394" t="s">
        <v>7230</v>
      </c>
      <c r="G2360" s="394" t="s">
        <v>7234</v>
      </c>
      <c r="H2360" s="394" t="s">
        <v>7232</v>
      </c>
      <c r="I2360" s="466">
        <v>300</v>
      </c>
      <c r="J2360" s="471">
        <v>0.49</v>
      </c>
      <c r="K2360" s="469">
        <v>1</v>
      </c>
      <c r="L2360" s="384">
        <v>8</v>
      </c>
      <c r="M2360" s="385" t="s">
        <v>7084</v>
      </c>
      <c r="N2360" s="382" t="s">
        <v>9783</v>
      </c>
      <c r="O2360" s="386">
        <v>300</v>
      </c>
      <c r="P2360" s="387"/>
      <c r="Q2360" s="387"/>
      <c r="R2360" s="387"/>
      <c r="S2360" s="387"/>
      <c r="T2360" s="387"/>
      <c r="U2360" s="387"/>
      <c r="V2360" s="387"/>
      <c r="W2360" s="387"/>
      <c r="X2360" s="387"/>
      <c r="Y2360" s="387"/>
      <c r="Z2360" s="387"/>
      <c r="AA2360" s="387"/>
      <c r="AB2360" s="387"/>
      <c r="AC2360" s="387"/>
      <c r="AD2360" s="387"/>
    </row>
    <row r="2361" spans="1:30" ht="16.2" thickBot="1" x14ac:dyDescent="0.35">
      <c r="A2361" s="351" t="s">
        <v>3417</v>
      </c>
      <c r="B2361" s="428" t="s">
        <v>6891</v>
      </c>
      <c r="C2361" s="365" t="s">
        <v>6135</v>
      </c>
      <c r="D2361" s="366" t="s">
        <v>6126</v>
      </c>
      <c r="E2361" s="394" t="s">
        <v>4139</v>
      </c>
      <c r="F2361" s="394" t="s">
        <v>7230</v>
      </c>
      <c r="G2361" s="394" t="s">
        <v>7234</v>
      </c>
      <c r="H2361" s="394" t="s">
        <v>7232</v>
      </c>
      <c r="I2361" s="466">
        <v>300</v>
      </c>
      <c r="J2361" s="471">
        <v>0.49</v>
      </c>
      <c r="K2361" s="469">
        <v>2</v>
      </c>
      <c r="L2361" s="384" t="s">
        <v>1775</v>
      </c>
      <c r="M2361" s="385" t="s">
        <v>3418</v>
      </c>
      <c r="N2361" s="382" t="s">
        <v>9790</v>
      </c>
      <c r="O2361" s="386">
        <v>600</v>
      </c>
      <c r="P2361" s="387"/>
      <c r="Q2361" s="387"/>
      <c r="R2361" s="387"/>
      <c r="S2361" s="387"/>
      <c r="T2361" s="387"/>
      <c r="U2361" s="387"/>
      <c r="V2361" s="387"/>
      <c r="W2361" s="387"/>
      <c r="X2361" s="387"/>
      <c r="Y2361" s="387"/>
      <c r="Z2361" s="387"/>
      <c r="AA2361" s="387"/>
      <c r="AB2361" s="387"/>
      <c r="AC2361" s="387"/>
      <c r="AD2361" s="387"/>
    </row>
    <row r="2362" spans="1:30" ht="16.2" thickBot="1" x14ac:dyDescent="0.35">
      <c r="A2362" s="351" t="s">
        <v>3012</v>
      </c>
      <c r="B2362" s="424" t="s">
        <v>6096</v>
      </c>
      <c r="C2362" s="365" t="s">
        <v>6135</v>
      </c>
      <c r="D2362" s="366" t="s">
        <v>6126</v>
      </c>
      <c r="E2362" s="394" t="s">
        <v>4139</v>
      </c>
      <c r="F2362" s="394" t="s">
        <v>7230</v>
      </c>
      <c r="G2362" s="394" t="s">
        <v>7233</v>
      </c>
      <c r="H2362" s="394" t="s">
        <v>7232</v>
      </c>
      <c r="I2362" s="466">
        <v>700</v>
      </c>
      <c r="J2362" s="471">
        <v>0.75</v>
      </c>
      <c r="K2362" s="469">
        <v>4</v>
      </c>
      <c r="L2362" s="384" t="s">
        <v>1775</v>
      </c>
      <c r="M2362" s="385" t="s">
        <v>9774</v>
      </c>
      <c r="N2362" s="382" t="s">
        <v>9819</v>
      </c>
      <c r="O2362" s="383">
        <v>2.8</v>
      </c>
      <c r="P2362" s="387"/>
      <c r="Q2362" s="387"/>
      <c r="R2362" s="387"/>
      <c r="S2362" s="387"/>
      <c r="T2362" s="387"/>
      <c r="U2362" s="387"/>
      <c r="V2362" s="387"/>
      <c r="W2362" s="387"/>
      <c r="X2362" s="387"/>
      <c r="Y2362" s="387"/>
      <c r="Z2362" s="387"/>
      <c r="AA2362" s="387"/>
      <c r="AB2362" s="387"/>
      <c r="AC2362" s="387"/>
      <c r="AD2362" s="387"/>
    </row>
    <row r="2363" spans="1:30" ht="16.2" thickBot="1" x14ac:dyDescent="0.35">
      <c r="A2363" s="351" t="s">
        <v>3417</v>
      </c>
      <c r="B2363" s="418" t="s">
        <v>6873</v>
      </c>
      <c r="C2363" s="365" t="s">
        <v>6135</v>
      </c>
      <c r="D2363" s="366" t="s">
        <v>6126</v>
      </c>
      <c r="E2363" s="394" t="s">
        <v>4139</v>
      </c>
      <c r="F2363" s="394" t="s">
        <v>7230</v>
      </c>
      <c r="G2363" s="394" t="s">
        <v>7233</v>
      </c>
      <c r="H2363" s="394" t="s">
        <v>7232</v>
      </c>
      <c r="I2363" s="466">
        <v>300</v>
      </c>
      <c r="J2363" s="471">
        <v>0.49</v>
      </c>
      <c r="K2363" s="469">
        <v>1</v>
      </c>
      <c r="L2363" s="384" t="s">
        <v>1775</v>
      </c>
      <c r="M2363" s="385" t="s">
        <v>5541</v>
      </c>
      <c r="N2363" s="382" t="s">
        <v>9783</v>
      </c>
      <c r="O2363" s="386">
        <v>300</v>
      </c>
      <c r="P2363" s="387"/>
      <c r="Q2363" s="387"/>
      <c r="R2363" s="387"/>
      <c r="S2363" s="387"/>
      <c r="T2363" s="387"/>
      <c r="U2363" s="387"/>
      <c r="V2363" s="387"/>
      <c r="W2363" s="387"/>
      <c r="X2363" s="387"/>
      <c r="Y2363" s="387"/>
      <c r="Z2363" s="387"/>
      <c r="AA2363" s="387"/>
      <c r="AB2363" s="387"/>
      <c r="AC2363" s="387"/>
      <c r="AD2363" s="387"/>
    </row>
    <row r="2364" spans="1:30" ht="16.2" thickBot="1" x14ac:dyDescent="0.35">
      <c r="A2364" s="351" t="s">
        <v>2619</v>
      </c>
      <c r="B2364" s="439" t="s">
        <v>6988</v>
      </c>
      <c r="C2364" s="365" t="s">
        <v>6135</v>
      </c>
      <c r="D2364" s="366" t="s">
        <v>6126</v>
      </c>
      <c r="E2364" s="394" t="s">
        <v>4139</v>
      </c>
      <c r="F2364" s="394" t="s">
        <v>7230</v>
      </c>
      <c r="G2364" s="394" t="s">
        <v>7234</v>
      </c>
      <c r="H2364" s="394" t="s">
        <v>7232</v>
      </c>
      <c r="I2364" s="466">
        <v>900</v>
      </c>
      <c r="J2364" s="471">
        <v>1.25</v>
      </c>
      <c r="K2364" s="469">
        <v>1</v>
      </c>
      <c r="L2364" s="384" t="s">
        <v>1776</v>
      </c>
      <c r="M2364" s="385" t="s">
        <v>2525</v>
      </c>
      <c r="N2364" s="382" t="s">
        <v>9812</v>
      </c>
      <c r="O2364" s="386">
        <v>900</v>
      </c>
      <c r="P2364" s="387"/>
      <c r="Q2364" s="387"/>
      <c r="R2364" s="387"/>
      <c r="S2364" s="387"/>
      <c r="T2364" s="387"/>
      <c r="U2364" s="387"/>
      <c r="V2364" s="387"/>
      <c r="W2364" s="387"/>
      <c r="X2364" s="387"/>
      <c r="Y2364" s="387"/>
      <c r="Z2364" s="387"/>
      <c r="AA2364" s="387"/>
      <c r="AB2364" s="387"/>
      <c r="AC2364" s="387"/>
      <c r="AD2364" s="387"/>
    </row>
    <row r="2365" spans="1:30" ht="16.2" thickBot="1" x14ac:dyDescent="0.35">
      <c r="A2365" s="351" t="s">
        <v>6963</v>
      </c>
      <c r="B2365" s="396" t="s">
        <v>6111</v>
      </c>
      <c r="C2365" s="365" t="s">
        <v>6135</v>
      </c>
      <c r="D2365" s="366" t="s">
        <v>6126</v>
      </c>
      <c r="E2365" s="394" t="s">
        <v>4139</v>
      </c>
      <c r="F2365" s="394" t="s">
        <v>7230</v>
      </c>
      <c r="G2365" s="394" t="s">
        <v>7234</v>
      </c>
      <c r="H2365" s="394" t="s">
        <v>7232</v>
      </c>
      <c r="I2365" s="466">
        <v>500</v>
      </c>
      <c r="J2365" s="471">
        <v>0.99</v>
      </c>
      <c r="K2365" s="469">
        <v>2</v>
      </c>
      <c r="L2365" s="384" t="s">
        <v>6991</v>
      </c>
      <c r="M2365" s="385" t="s">
        <v>7085</v>
      </c>
      <c r="N2365" s="382" t="s">
        <v>9782</v>
      </c>
      <c r="O2365" s="383">
        <v>1</v>
      </c>
      <c r="P2365" s="387"/>
      <c r="Q2365" s="387"/>
      <c r="R2365" s="387"/>
      <c r="S2365" s="387"/>
      <c r="T2365" s="387"/>
      <c r="U2365" s="387"/>
      <c r="V2365" s="387"/>
      <c r="W2365" s="387"/>
      <c r="X2365" s="387"/>
      <c r="Y2365" s="387"/>
      <c r="Z2365" s="387"/>
      <c r="AA2365" s="387"/>
      <c r="AB2365" s="387"/>
      <c r="AC2365" s="387"/>
      <c r="AD2365" s="387"/>
    </row>
    <row r="2366" spans="1:30" ht="16.2" thickBot="1" x14ac:dyDescent="0.35">
      <c r="A2366" s="351" t="s">
        <v>5637</v>
      </c>
      <c r="B2366" s="404" t="s">
        <v>6073</v>
      </c>
      <c r="C2366" s="365" t="s">
        <v>6136</v>
      </c>
      <c r="D2366" s="345" t="s">
        <v>6128</v>
      </c>
      <c r="E2366" s="394" t="s">
        <v>4139</v>
      </c>
      <c r="F2366" s="394" t="s">
        <v>7230</v>
      </c>
      <c r="G2366" s="394" t="s">
        <v>7233</v>
      </c>
      <c r="H2366" s="394" t="s">
        <v>7232</v>
      </c>
      <c r="I2366" s="467">
        <v>1</v>
      </c>
      <c r="J2366" s="471">
        <v>1.49</v>
      </c>
      <c r="K2366" s="469">
        <v>1</v>
      </c>
      <c r="L2366" s="384">
        <v>4</v>
      </c>
      <c r="M2366" s="385" t="s">
        <v>9775</v>
      </c>
      <c r="N2366" s="382" t="s">
        <v>9806</v>
      </c>
      <c r="O2366" s="383">
        <v>1</v>
      </c>
      <c r="P2366" s="387"/>
      <c r="Q2366" s="387"/>
      <c r="R2366" s="387"/>
      <c r="S2366" s="387"/>
      <c r="T2366" s="387"/>
      <c r="U2366" s="387"/>
      <c r="V2366" s="387"/>
      <c r="W2366" s="387"/>
      <c r="X2366" s="387"/>
      <c r="Y2366" s="387"/>
      <c r="Z2366" s="387"/>
      <c r="AA2366" s="387"/>
      <c r="AB2366" s="387"/>
      <c r="AC2366" s="387"/>
      <c r="AD2366" s="387"/>
    </row>
    <row r="2367" spans="1:30" ht="16.2" thickBot="1" x14ac:dyDescent="0.35">
      <c r="A2367" s="351" t="s">
        <v>5637</v>
      </c>
      <c r="B2367" s="404" t="s">
        <v>6073</v>
      </c>
      <c r="C2367" s="365" t="s">
        <v>6136</v>
      </c>
      <c r="D2367" s="345" t="s">
        <v>6128</v>
      </c>
      <c r="E2367" s="394" t="s">
        <v>4139</v>
      </c>
      <c r="F2367" s="394" t="s">
        <v>7230</v>
      </c>
      <c r="G2367" s="394" t="s">
        <v>7234</v>
      </c>
      <c r="H2367" s="394" t="s">
        <v>7232</v>
      </c>
      <c r="I2367" s="467">
        <v>1</v>
      </c>
      <c r="J2367" s="471">
        <v>1.49</v>
      </c>
      <c r="K2367" s="469">
        <v>1</v>
      </c>
      <c r="L2367" s="384">
        <v>4</v>
      </c>
      <c r="M2367" s="385" t="s">
        <v>9775</v>
      </c>
      <c r="N2367" s="382" t="s">
        <v>9806</v>
      </c>
      <c r="O2367" s="383">
        <v>1</v>
      </c>
      <c r="P2367" s="387"/>
      <c r="Q2367" s="387"/>
      <c r="R2367" s="387"/>
      <c r="S2367" s="387"/>
      <c r="T2367" s="387"/>
      <c r="U2367" s="387"/>
      <c r="V2367" s="387"/>
      <c r="W2367" s="387"/>
      <c r="X2367" s="387"/>
      <c r="Y2367" s="387"/>
      <c r="Z2367" s="387"/>
      <c r="AA2367" s="387"/>
      <c r="AB2367" s="387"/>
      <c r="AC2367" s="387"/>
      <c r="AD2367" s="387"/>
    </row>
    <row r="2368" spans="1:30" ht="16.2" thickBot="1" x14ac:dyDescent="0.35">
      <c r="A2368" s="351" t="s">
        <v>1722</v>
      </c>
      <c r="B2368" s="400" t="s">
        <v>6093</v>
      </c>
      <c r="C2368" s="365" t="s">
        <v>6136</v>
      </c>
      <c r="D2368" s="366" t="s">
        <v>6126</v>
      </c>
      <c r="E2368" s="394" t="s">
        <v>4139</v>
      </c>
      <c r="F2368" s="394" t="s">
        <v>7230</v>
      </c>
      <c r="G2368" s="394" t="s">
        <v>7233</v>
      </c>
      <c r="H2368" s="394" t="s">
        <v>7232</v>
      </c>
      <c r="I2368" s="466">
        <v>300</v>
      </c>
      <c r="J2368" s="471">
        <v>0.49</v>
      </c>
      <c r="K2368" s="469">
        <v>2</v>
      </c>
      <c r="L2368" s="384">
        <v>8</v>
      </c>
      <c r="M2368" s="385" t="s">
        <v>1721</v>
      </c>
      <c r="N2368" s="382" t="s">
        <v>9790</v>
      </c>
      <c r="O2368" s="386">
        <v>600</v>
      </c>
      <c r="P2368" s="387"/>
      <c r="Q2368" s="387"/>
      <c r="R2368" s="387"/>
      <c r="S2368" s="387"/>
      <c r="T2368" s="387"/>
      <c r="U2368" s="387"/>
      <c r="V2368" s="387"/>
      <c r="W2368" s="387"/>
      <c r="X2368" s="387"/>
      <c r="Y2368" s="387"/>
      <c r="Z2368" s="387"/>
      <c r="AA2368" s="387"/>
      <c r="AB2368" s="387"/>
      <c r="AC2368" s="387"/>
      <c r="AD2368" s="387"/>
    </row>
    <row r="2369" spans="1:30" ht="16.2" thickBot="1" x14ac:dyDescent="0.35">
      <c r="A2369" s="351" t="s">
        <v>818</v>
      </c>
      <c r="B2369" s="430" t="s">
        <v>6071</v>
      </c>
      <c r="C2369" s="365" t="s">
        <v>6136</v>
      </c>
      <c r="D2369" s="366" t="s">
        <v>6126</v>
      </c>
      <c r="E2369" s="394" t="s">
        <v>4139</v>
      </c>
      <c r="F2369" s="394" t="s">
        <v>7230</v>
      </c>
      <c r="G2369" s="394" t="s">
        <v>7233</v>
      </c>
      <c r="H2369" s="394" t="s">
        <v>7232</v>
      </c>
      <c r="I2369" s="466">
        <v>300</v>
      </c>
      <c r="J2369" s="471">
        <v>0.49</v>
      </c>
      <c r="K2369" s="469">
        <v>1</v>
      </c>
      <c r="L2369" s="384">
        <v>10</v>
      </c>
      <c r="M2369" s="385" t="s">
        <v>817</v>
      </c>
      <c r="N2369" s="382" t="s">
        <v>9783</v>
      </c>
      <c r="O2369" s="386">
        <v>300</v>
      </c>
      <c r="P2369" s="387"/>
      <c r="Q2369" s="387"/>
      <c r="R2369" s="387"/>
      <c r="S2369" s="387"/>
      <c r="T2369" s="387"/>
      <c r="U2369" s="387"/>
      <c r="V2369" s="387"/>
      <c r="W2369" s="387"/>
      <c r="X2369" s="387"/>
      <c r="Y2369" s="387"/>
      <c r="Z2369" s="387"/>
      <c r="AA2369" s="387"/>
      <c r="AB2369" s="387"/>
      <c r="AC2369" s="387"/>
      <c r="AD2369" s="387"/>
    </row>
    <row r="2370" spans="1:30" ht="16.2" thickBot="1" x14ac:dyDescent="0.35">
      <c r="A2370" s="351" t="s">
        <v>2893</v>
      </c>
      <c r="B2370" s="421" t="s">
        <v>6099</v>
      </c>
      <c r="C2370" s="365" t="s">
        <v>6867</v>
      </c>
      <c r="D2370" s="366" t="s">
        <v>6126</v>
      </c>
      <c r="E2370" s="394" t="s">
        <v>4139</v>
      </c>
      <c r="F2370" s="394" t="s">
        <v>7230</v>
      </c>
      <c r="G2370" s="394" t="s">
        <v>7233</v>
      </c>
      <c r="H2370" s="394" t="s">
        <v>7232</v>
      </c>
      <c r="I2370" s="466">
        <v>700</v>
      </c>
      <c r="J2370" s="471">
        <v>0.99</v>
      </c>
      <c r="K2370" s="469">
        <v>2</v>
      </c>
      <c r="L2370" s="384">
        <v>0</v>
      </c>
      <c r="M2370" s="385" t="s">
        <v>7086</v>
      </c>
      <c r="N2370" s="382" t="s">
        <v>9801</v>
      </c>
      <c r="O2370" s="383">
        <v>1.4</v>
      </c>
      <c r="P2370" s="387"/>
      <c r="Q2370" s="387"/>
      <c r="R2370" s="387"/>
      <c r="S2370" s="387"/>
      <c r="T2370" s="387"/>
      <c r="U2370" s="387"/>
      <c r="V2370" s="387"/>
      <c r="W2370" s="387"/>
      <c r="X2370" s="387"/>
      <c r="Y2370" s="387"/>
      <c r="Z2370" s="387"/>
      <c r="AA2370" s="387"/>
      <c r="AB2370" s="387"/>
      <c r="AC2370" s="387"/>
      <c r="AD2370" s="387"/>
    </row>
    <row r="2371" spans="1:30" ht="16.2" thickBot="1" x14ac:dyDescent="0.35">
      <c r="A2371" s="351" t="s">
        <v>2259</v>
      </c>
      <c r="B2371" s="418" t="s">
        <v>6873</v>
      </c>
      <c r="C2371" s="365" t="s">
        <v>6867</v>
      </c>
      <c r="D2371" s="366" t="s">
        <v>6126</v>
      </c>
      <c r="E2371" s="394" t="s">
        <v>4139</v>
      </c>
      <c r="F2371" s="394" t="s">
        <v>7230</v>
      </c>
      <c r="G2371" s="394" t="s">
        <v>7233</v>
      </c>
      <c r="H2371" s="394" t="s">
        <v>7232</v>
      </c>
      <c r="I2371" s="466">
        <v>300</v>
      </c>
      <c r="J2371" s="471">
        <v>0.49</v>
      </c>
      <c r="K2371" s="469">
        <v>1</v>
      </c>
      <c r="L2371" s="384">
        <v>0</v>
      </c>
      <c r="M2371" s="385" t="s">
        <v>7087</v>
      </c>
      <c r="N2371" s="382" t="s">
        <v>9783</v>
      </c>
      <c r="O2371" s="386">
        <v>300</v>
      </c>
      <c r="P2371" s="387"/>
      <c r="Q2371" s="387"/>
      <c r="R2371" s="387"/>
      <c r="S2371" s="387"/>
      <c r="T2371" s="387"/>
      <c r="U2371" s="387"/>
      <c r="V2371" s="387"/>
      <c r="W2371" s="387"/>
      <c r="X2371" s="387"/>
      <c r="Y2371" s="387"/>
      <c r="Z2371" s="387"/>
      <c r="AA2371" s="387"/>
      <c r="AB2371" s="387"/>
      <c r="AC2371" s="387"/>
      <c r="AD2371" s="387"/>
    </row>
    <row r="2372" spans="1:30" ht="16.2" thickBot="1" x14ac:dyDescent="0.35">
      <c r="A2372" s="351" t="s">
        <v>2256</v>
      </c>
      <c r="B2372" s="429" t="s">
        <v>6086</v>
      </c>
      <c r="C2372" s="365" t="s">
        <v>6867</v>
      </c>
      <c r="D2372" s="366" t="s">
        <v>6126</v>
      </c>
      <c r="E2372" s="394" t="s">
        <v>4139</v>
      </c>
      <c r="F2372" s="394" t="s">
        <v>7230</v>
      </c>
      <c r="G2372" s="394" t="s">
        <v>7233</v>
      </c>
      <c r="H2372" s="394" t="s">
        <v>7232</v>
      </c>
      <c r="I2372" s="467">
        <v>1</v>
      </c>
      <c r="J2372" s="471">
        <v>1.49</v>
      </c>
      <c r="K2372" s="469">
        <v>1</v>
      </c>
      <c r="L2372" s="384">
        <v>0</v>
      </c>
      <c r="M2372" s="385" t="s">
        <v>2257</v>
      </c>
      <c r="N2372" s="382" t="s">
        <v>9806</v>
      </c>
      <c r="O2372" s="383">
        <v>1</v>
      </c>
      <c r="P2372" s="387"/>
      <c r="Q2372" s="387"/>
      <c r="R2372" s="387"/>
      <c r="S2372" s="387"/>
      <c r="T2372" s="387"/>
      <c r="U2372" s="387"/>
      <c r="V2372" s="387"/>
      <c r="W2372" s="387"/>
      <c r="X2372" s="387"/>
      <c r="Y2372" s="387"/>
      <c r="Z2372" s="387"/>
      <c r="AA2372" s="387"/>
      <c r="AB2372" s="387"/>
      <c r="AC2372" s="387"/>
      <c r="AD2372" s="387"/>
    </row>
    <row r="2373" spans="1:30" ht="16.2" thickBot="1" x14ac:dyDescent="0.35">
      <c r="A2373" s="351" t="s">
        <v>2256</v>
      </c>
      <c r="B2373" s="429" t="s">
        <v>6086</v>
      </c>
      <c r="C2373" s="365" t="s">
        <v>6867</v>
      </c>
      <c r="D2373" s="366" t="s">
        <v>6126</v>
      </c>
      <c r="E2373" s="394" t="s">
        <v>4139</v>
      </c>
      <c r="F2373" s="394" t="s">
        <v>7230</v>
      </c>
      <c r="G2373" s="394" t="s">
        <v>7234</v>
      </c>
      <c r="H2373" s="394" t="s">
        <v>7232</v>
      </c>
      <c r="I2373" s="467">
        <v>1</v>
      </c>
      <c r="J2373" s="471">
        <v>1.49</v>
      </c>
      <c r="K2373" s="469">
        <v>1</v>
      </c>
      <c r="L2373" s="384">
        <v>0</v>
      </c>
      <c r="M2373" s="385" t="s">
        <v>2257</v>
      </c>
      <c r="N2373" s="382" t="s">
        <v>9806</v>
      </c>
      <c r="O2373" s="383">
        <v>1</v>
      </c>
      <c r="P2373" s="387"/>
      <c r="Q2373" s="387"/>
      <c r="R2373" s="387"/>
      <c r="S2373" s="387"/>
      <c r="T2373" s="387"/>
      <c r="U2373" s="387"/>
      <c r="V2373" s="387"/>
      <c r="W2373" s="387"/>
      <c r="X2373" s="387"/>
      <c r="Y2373" s="387"/>
      <c r="Z2373" s="387"/>
      <c r="AA2373" s="387"/>
      <c r="AB2373" s="387"/>
      <c r="AC2373" s="387"/>
      <c r="AD2373" s="387"/>
    </row>
    <row r="2374" spans="1:30" ht="16.2" thickBot="1" x14ac:dyDescent="0.35">
      <c r="A2374" s="351" t="s">
        <v>2259</v>
      </c>
      <c r="B2374" s="410" t="s">
        <v>6055</v>
      </c>
      <c r="C2374" s="365" t="s">
        <v>6867</v>
      </c>
      <c r="D2374" s="366" t="s">
        <v>6126</v>
      </c>
      <c r="E2374" s="394" t="s">
        <v>4139</v>
      </c>
      <c r="F2374" s="394" t="s">
        <v>7230</v>
      </c>
      <c r="G2374" s="394" t="s">
        <v>7233</v>
      </c>
      <c r="H2374" s="394" t="s">
        <v>7232</v>
      </c>
      <c r="I2374" s="466">
        <v>300</v>
      </c>
      <c r="J2374" s="471">
        <v>0.49</v>
      </c>
      <c r="K2374" s="469">
        <v>3</v>
      </c>
      <c r="L2374" s="384">
        <v>0</v>
      </c>
      <c r="M2374" s="385" t="s">
        <v>2258</v>
      </c>
      <c r="N2374" s="382" t="s">
        <v>9784</v>
      </c>
      <c r="O2374" s="386">
        <v>900</v>
      </c>
      <c r="P2374" s="387"/>
      <c r="Q2374" s="387"/>
      <c r="R2374" s="387"/>
      <c r="S2374" s="387"/>
      <c r="T2374" s="387"/>
      <c r="U2374" s="387"/>
      <c r="V2374" s="387"/>
      <c r="W2374" s="387"/>
      <c r="X2374" s="387"/>
      <c r="Y2374" s="387"/>
      <c r="Z2374" s="387"/>
      <c r="AA2374" s="387"/>
      <c r="AB2374" s="387"/>
      <c r="AC2374" s="387"/>
      <c r="AD2374" s="387"/>
    </row>
    <row r="2375" spans="1:30" ht="16.2" thickBot="1" x14ac:dyDescent="0.35">
      <c r="A2375" s="351" t="s">
        <v>819</v>
      </c>
      <c r="B2375" s="424" t="s">
        <v>6096</v>
      </c>
      <c r="C2375" s="365" t="s">
        <v>6867</v>
      </c>
      <c r="D2375" s="366" t="s">
        <v>6126</v>
      </c>
      <c r="E2375" s="394" t="s">
        <v>4139</v>
      </c>
      <c r="F2375" s="394" t="s">
        <v>7230</v>
      </c>
      <c r="G2375" s="394" t="s">
        <v>7233</v>
      </c>
      <c r="H2375" s="394" t="s">
        <v>7232</v>
      </c>
      <c r="I2375" s="466">
        <v>300</v>
      </c>
      <c r="J2375" s="471">
        <v>0.49</v>
      </c>
      <c r="K2375" s="469">
        <v>1</v>
      </c>
      <c r="L2375" s="384">
        <v>0</v>
      </c>
      <c r="M2375" s="385" t="s">
        <v>820</v>
      </c>
      <c r="N2375" s="382" t="s">
        <v>9783</v>
      </c>
      <c r="O2375" s="386">
        <v>300</v>
      </c>
      <c r="P2375" s="387"/>
      <c r="Q2375" s="387"/>
      <c r="R2375" s="387"/>
      <c r="S2375" s="387"/>
      <c r="T2375" s="387"/>
      <c r="U2375" s="387"/>
      <c r="V2375" s="387"/>
      <c r="W2375" s="387"/>
      <c r="X2375" s="387"/>
      <c r="Y2375" s="387"/>
      <c r="Z2375" s="387"/>
      <c r="AA2375" s="387"/>
      <c r="AB2375" s="387"/>
      <c r="AC2375" s="387"/>
      <c r="AD2375" s="387"/>
    </row>
    <row r="2376" spans="1:30" ht="16.2" thickBot="1" x14ac:dyDescent="0.35">
      <c r="A2376" s="351" t="s">
        <v>819</v>
      </c>
      <c r="B2376" s="424" t="s">
        <v>6096</v>
      </c>
      <c r="C2376" s="365" t="s">
        <v>6867</v>
      </c>
      <c r="D2376" s="366" t="s">
        <v>6126</v>
      </c>
      <c r="E2376" s="394" t="s">
        <v>4139</v>
      </c>
      <c r="F2376" s="394" t="s">
        <v>7230</v>
      </c>
      <c r="G2376" s="394" t="s">
        <v>7234</v>
      </c>
      <c r="H2376" s="394" t="s">
        <v>7232</v>
      </c>
      <c r="I2376" s="466">
        <v>300</v>
      </c>
      <c r="J2376" s="471">
        <v>0.49</v>
      </c>
      <c r="K2376" s="469">
        <v>1</v>
      </c>
      <c r="L2376" s="384">
        <v>0</v>
      </c>
      <c r="M2376" s="385" t="s">
        <v>820</v>
      </c>
      <c r="N2376" s="382" t="s">
        <v>9783</v>
      </c>
      <c r="O2376" s="386">
        <v>300</v>
      </c>
      <c r="P2376" s="387"/>
      <c r="Q2376" s="387"/>
      <c r="R2376" s="387"/>
      <c r="S2376" s="387"/>
      <c r="T2376" s="387"/>
      <c r="U2376" s="387"/>
      <c r="V2376" s="387"/>
      <c r="W2376" s="387"/>
      <c r="X2376" s="387"/>
      <c r="Y2376" s="387"/>
      <c r="Z2376" s="387"/>
      <c r="AA2376" s="387"/>
      <c r="AB2376" s="387"/>
      <c r="AC2376" s="387"/>
      <c r="AD2376" s="387"/>
    </row>
    <row r="2377" spans="1:30" ht="16.2" thickBot="1" x14ac:dyDescent="0.35">
      <c r="A2377" s="351" t="s">
        <v>3144</v>
      </c>
      <c r="B2377" s="429" t="s">
        <v>6086</v>
      </c>
      <c r="C2377" s="365" t="s">
        <v>6867</v>
      </c>
      <c r="D2377" s="366" t="s">
        <v>6126</v>
      </c>
      <c r="E2377" s="394" t="s">
        <v>4139</v>
      </c>
      <c r="F2377" s="394" t="s">
        <v>7230</v>
      </c>
      <c r="G2377" s="394" t="s">
        <v>7234</v>
      </c>
      <c r="H2377" s="394" t="s">
        <v>7232</v>
      </c>
      <c r="I2377" s="466">
        <v>500</v>
      </c>
      <c r="J2377" s="471">
        <v>0.49</v>
      </c>
      <c r="K2377" s="469">
        <v>1</v>
      </c>
      <c r="L2377" s="384">
        <v>0</v>
      </c>
      <c r="M2377" s="385" t="s">
        <v>3145</v>
      </c>
      <c r="N2377" s="382" t="s">
        <v>9800</v>
      </c>
      <c r="O2377" s="386">
        <v>500</v>
      </c>
      <c r="P2377" s="387"/>
      <c r="Q2377" s="387"/>
      <c r="R2377" s="387"/>
      <c r="S2377" s="387"/>
      <c r="T2377" s="387"/>
      <c r="U2377" s="387"/>
      <c r="V2377" s="387"/>
      <c r="W2377" s="387"/>
      <c r="X2377" s="387"/>
      <c r="Y2377" s="387"/>
      <c r="Z2377" s="387"/>
      <c r="AA2377" s="387"/>
      <c r="AB2377" s="387"/>
      <c r="AC2377" s="387"/>
      <c r="AD2377" s="387"/>
    </row>
    <row r="2378" spans="1:30" ht="16.2" thickBot="1" x14ac:dyDescent="0.35">
      <c r="A2378" s="351" t="s">
        <v>5821</v>
      </c>
      <c r="B2378" s="404" t="s">
        <v>6083</v>
      </c>
      <c r="C2378" s="365" t="s">
        <v>6867</v>
      </c>
      <c r="D2378" s="366" t="s">
        <v>6126</v>
      </c>
      <c r="E2378" s="394" t="s">
        <v>4139</v>
      </c>
      <c r="F2378" s="394" t="s">
        <v>7230</v>
      </c>
      <c r="G2378" s="394" t="s">
        <v>7233</v>
      </c>
      <c r="H2378" s="394" t="s">
        <v>7232</v>
      </c>
      <c r="I2378" s="466">
        <v>300</v>
      </c>
      <c r="J2378" s="471">
        <v>0.49</v>
      </c>
      <c r="K2378" s="469">
        <v>1</v>
      </c>
      <c r="L2378" s="384">
        <v>0</v>
      </c>
      <c r="M2378" s="385" t="s">
        <v>5822</v>
      </c>
      <c r="N2378" s="382" t="s">
        <v>9783</v>
      </c>
      <c r="O2378" s="386">
        <v>300</v>
      </c>
      <c r="P2378" s="387"/>
      <c r="Q2378" s="387"/>
      <c r="R2378" s="387"/>
      <c r="S2378" s="387"/>
      <c r="T2378" s="387"/>
      <c r="U2378" s="387"/>
      <c r="V2378" s="387"/>
      <c r="W2378" s="387"/>
      <c r="X2378" s="387"/>
      <c r="Y2378" s="387"/>
      <c r="Z2378" s="387"/>
      <c r="AA2378" s="387"/>
      <c r="AB2378" s="387"/>
      <c r="AC2378" s="387"/>
      <c r="AD2378" s="387"/>
    </row>
    <row r="2379" spans="1:30" ht="31.8" thickBot="1" x14ac:dyDescent="0.35">
      <c r="A2379" s="351" t="s">
        <v>9776</v>
      </c>
      <c r="B2379" s="408" t="s">
        <v>9534</v>
      </c>
      <c r="C2379" s="365" t="s">
        <v>6867</v>
      </c>
      <c r="D2379" s="366" t="s">
        <v>6126</v>
      </c>
      <c r="E2379" s="394" t="s">
        <v>4139</v>
      </c>
      <c r="F2379" s="394" t="s">
        <v>9777</v>
      </c>
      <c r="G2379" s="394" t="s">
        <v>7233</v>
      </c>
      <c r="H2379" s="394" t="s">
        <v>7232</v>
      </c>
      <c r="I2379" s="467">
        <v>1</v>
      </c>
      <c r="J2379" s="471">
        <v>1.49</v>
      </c>
      <c r="K2379" s="469">
        <v>1</v>
      </c>
      <c r="L2379" s="384">
        <v>0</v>
      </c>
      <c r="M2379" s="385" t="s">
        <v>9778</v>
      </c>
      <c r="N2379" s="382" t="s">
        <v>9806</v>
      </c>
      <c r="O2379" s="383">
        <v>1</v>
      </c>
      <c r="P2379" s="387"/>
      <c r="Q2379" s="387"/>
      <c r="R2379" s="387"/>
      <c r="S2379" s="387"/>
      <c r="T2379" s="387"/>
      <c r="U2379" s="387"/>
      <c r="V2379" s="387"/>
      <c r="W2379" s="387"/>
      <c r="X2379" s="387"/>
      <c r="Y2379" s="387"/>
      <c r="Z2379" s="387"/>
      <c r="AA2379" s="387"/>
      <c r="AB2379" s="387"/>
      <c r="AC2379" s="387"/>
      <c r="AD2379" s="387"/>
    </row>
    <row r="2380" spans="1:30" ht="16.2" thickBot="1" x14ac:dyDescent="0.35">
      <c r="A2380" s="351" t="s">
        <v>9776</v>
      </c>
      <c r="B2380" s="408" t="s">
        <v>9534</v>
      </c>
      <c r="C2380" s="365" t="s">
        <v>6867</v>
      </c>
      <c r="D2380" s="366" t="s">
        <v>6126</v>
      </c>
      <c r="E2380" s="394" t="s">
        <v>4139</v>
      </c>
      <c r="F2380" s="394" t="s">
        <v>7230</v>
      </c>
      <c r="G2380" s="394" t="s">
        <v>7234</v>
      </c>
      <c r="H2380" s="394" t="s">
        <v>7232</v>
      </c>
      <c r="I2380" s="466">
        <v>700</v>
      </c>
      <c r="J2380" s="471">
        <v>0.99</v>
      </c>
      <c r="K2380" s="469">
        <v>1</v>
      </c>
      <c r="L2380" s="384">
        <v>0</v>
      </c>
      <c r="M2380" s="385" t="s">
        <v>9779</v>
      </c>
      <c r="N2380" s="382" t="s">
        <v>9798</v>
      </c>
      <c r="O2380" s="386">
        <v>700</v>
      </c>
      <c r="P2380" s="387"/>
      <c r="Q2380" s="387"/>
      <c r="R2380" s="387"/>
      <c r="S2380" s="387"/>
      <c r="T2380" s="387"/>
      <c r="U2380" s="387"/>
      <c r="V2380" s="387"/>
      <c r="W2380" s="387"/>
      <c r="X2380" s="387"/>
      <c r="Y2380" s="387"/>
      <c r="Z2380" s="387"/>
      <c r="AA2380" s="387"/>
      <c r="AB2380" s="387"/>
      <c r="AC2380" s="387"/>
      <c r="AD2380" s="387"/>
    </row>
    <row r="2381" spans="1:30" ht="16.2" thickBot="1" x14ac:dyDescent="0.35">
      <c r="A2381" s="351" t="s">
        <v>9780</v>
      </c>
      <c r="B2381" s="408" t="s">
        <v>9534</v>
      </c>
      <c r="C2381" s="365" t="s">
        <v>6867</v>
      </c>
      <c r="D2381" s="366" t="s">
        <v>6126</v>
      </c>
      <c r="E2381" s="394" t="s">
        <v>4139</v>
      </c>
      <c r="F2381" s="394" t="s">
        <v>7230</v>
      </c>
      <c r="G2381" s="394" t="s">
        <v>7234</v>
      </c>
      <c r="H2381" s="394" t="s">
        <v>7232</v>
      </c>
      <c r="I2381" s="467">
        <v>1</v>
      </c>
      <c r="J2381" s="471">
        <v>1.49</v>
      </c>
      <c r="K2381" s="469">
        <v>1</v>
      </c>
      <c r="L2381" s="384">
        <v>0</v>
      </c>
      <c r="M2381" s="385" t="s">
        <v>9781</v>
      </c>
      <c r="N2381" s="382" t="s">
        <v>9806</v>
      </c>
      <c r="O2381" s="383">
        <v>1</v>
      </c>
      <c r="P2381" s="387"/>
      <c r="Q2381" s="387"/>
      <c r="R2381" s="387"/>
      <c r="S2381" s="387"/>
      <c r="T2381" s="387"/>
      <c r="U2381" s="387"/>
      <c r="V2381" s="387"/>
      <c r="W2381" s="387"/>
      <c r="X2381" s="387"/>
      <c r="Y2381" s="387"/>
      <c r="Z2381" s="387"/>
      <c r="AA2381" s="387"/>
      <c r="AB2381" s="387"/>
      <c r="AC2381" s="387"/>
      <c r="AD2381" s="387"/>
    </row>
    <row r="2382" spans="1:30" ht="16.2" thickBot="1" x14ac:dyDescent="0.35">
      <c r="A2382" s="351" t="s">
        <v>43</v>
      </c>
      <c r="B2382" s="440" t="s">
        <v>6979</v>
      </c>
      <c r="C2382" s="365" t="s">
        <v>6867</v>
      </c>
      <c r="D2382" s="366" t="s">
        <v>6126</v>
      </c>
      <c r="E2382" s="394" t="s">
        <v>4139</v>
      </c>
      <c r="F2382" s="394" t="s">
        <v>7230</v>
      </c>
      <c r="G2382" s="394" t="s">
        <v>7233</v>
      </c>
      <c r="H2382" s="394" t="s">
        <v>7232</v>
      </c>
      <c r="I2382" s="466">
        <v>300</v>
      </c>
      <c r="J2382" s="471">
        <v>0.49</v>
      </c>
      <c r="K2382" s="469">
        <v>1</v>
      </c>
      <c r="L2382" s="384">
        <v>0</v>
      </c>
      <c r="M2382" s="385" t="s">
        <v>2528</v>
      </c>
      <c r="N2382" s="382" t="s">
        <v>9783</v>
      </c>
      <c r="O2382" s="386">
        <v>300</v>
      </c>
      <c r="P2382" s="387"/>
      <c r="Q2382" s="387"/>
      <c r="R2382" s="387"/>
      <c r="S2382" s="387"/>
      <c r="T2382" s="387"/>
      <c r="U2382" s="387"/>
      <c r="V2382" s="387"/>
      <c r="W2382" s="387"/>
      <c r="X2382" s="387"/>
      <c r="Y2382" s="387"/>
      <c r="Z2382" s="387"/>
      <c r="AA2382" s="387"/>
      <c r="AB2382" s="387"/>
      <c r="AC2382" s="387"/>
      <c r="AD2382" s="387"/>
    </row>
    <row r="2383" spans="1:30" ht="16.2" thickBot="1" x14ac:dyDescent="0.35">
      <c r="A2383" s="351" t="s">
        <v>43</v>
      </c>
      <c r="B2383" s="365" t="s">
        <v>6982</v>
      </c>
      <c r="C2383" s="365" t="s">
        <v>6867</v>
      </c>
      <c r="D2383" s="366" t="s">
        <v>6126</v>
      </c>
      <c r="E2383" s="394" t="s">
        <v>4139</v>
      </c>
      <c r="F2383" s="394" t="s">
        <v>7230</v>
      </c>
      <c r="G2383" s="394" t="s">
        <v>7233</v>
      </c>
      <c r="H2383" s="394" t="s">
        <v>7232</v>
      </c>
      <c r="I2383" s="466">
        <v>300</v>
      </c>
      <c r="J2383" s="471">
        <v>0.49</v>
      </c>
      <c r="K2383" s="469">
        <v>1</v>
      </c>
      <c r="L2383" s="384">
        <v>0</v>
      </c>
      <c r="M2383" s="385" t="s">
        <v>7088</v>
      </c>
      <c r="N2383" s="382" t="s">
        <v>9783</v>
      </c>
      <c r="O2383" s="386">
        <v>300</v>
      </c>
      <c r="P2383" s="387"/>
      <c r="Q2383" s="387"/>
      <c r="R2383" s="387"/>
      <c r="S2383" s="387"/>
      <c r="T2383" s="387"/>
      <c r="U2383" s="387"/>
      <c r="V2383" s="387"/>
      <c r="W2383" s="387"/>
      <c r="X2383" s="387"/>
      <c r="Y2383" s="387"/>
      <c r="Z2383" s="387"/>
      <c r="AA2383" s="387"/>
      <c r="AB2383" s="387"/>
      <c r="AC2383" s="387"/>
      <c r="AD2383" s="387"/>
    </row>
    <row r="2384" spans="1:30" ht="16.2" thickBot="1" x14ac:dyDescent="0.35">
      <c r="A2384" s="351" t="s">
        <v>1291</v>
      </c>
      <c r="B2384" s="416" t="s">
        <v>6064</v>
      </c>
      <c r="C2384" s="365" t="s">
        <v>6867</v>
      </c>
      <c r="D2384" s="366" t="s">
        <v>6126</v>
      </c>
      <c r="E2384" s="394" t="s">
        <v>4139</v>
      </c>
      <c r="F2384" s="394" t="s">
        <v>7230</v>
      </c>
      <c r="G2384" s="394" t="s">
        <v>7233</v>
      </c>
      <c r="H2384" s="394" t="s">
        <v>7232</v>
      </c>
      <c r="I2384" s="466">
        <v>300</v>
      </c>
      <c r="J2384" s="471">
        <v>0.49</v>
      </c>
      <c r="K2384" s="469">
        <v>18</v>
      </c>
      <c r="L2384" s="384">
        <v>0</v>
      </c>
      <c r="M2384" s="385" t="s">
        <v>1292</v>
      </c>
      <c r="N2384" s="382" t="s">
        <v>9877</v>
      </c>
      <c r="O2384" s="383">
        <v>5.4</v>
      </c>
      <c r="P2384" s="387"/>
      <c r="Q2384" s="387"/>
      <c r="R2384" s="387"/>
      <c r="S2384" s="387"/>
      <c r="T2384" s="387"/>
      <c r="U2384" s="387"/>
      <c r="V2384" s="387"/>
      <c r="W2384" s="387"/>
      <c r="X2384" s="387"/>
      <c r="Y2384" s="387"/>
      <c r="Z2384" s="387"/>
      <c r="AA2384" s="387"/>
      <c r="AB2384" s="387"/>
      <c r="AC2384" s="387"/>
      <c r="AD2384" s="387"/>
    </row>
    <row r="2385" spans="1:30" ht="16.2" thickBot="1" x14ac:dyDescent="0.35">
      <c r="A2385" s="351" t="s">
        <v>3140</v>
      </c>
      <c r="B2385" s="421" t="s">
        <v>7111</v>
      </c>
      <c r="C2385" s="365" t="s">
        <v>6867</v>
      </c>
      <c r="D2385" s="366" t="s">
        <v>6126</v>
      </c>
      <c r="E2385" s="394" t="s">
        <v>4139</v>
      </c>
      <c r="F2385" s="394" t="s">
        <v>7230</v>
      </c>
      <c r="G2385" s="394" t="s">
        <v>7233</v>
      </c>
      <c r="H2385" s="394" t="s">
        <v>7232</v>
      </c>
      <c r="I2385" s="466">
        <v>300</v>
      </c>
      <c r="J2385" s="471">
        <v>0.49</v>
      </c>
      <c r="K2385" s="469">
        <v>1</v>
      </c>
      <c r="L2385" s="384">
        <v>0</v>
      </c>
      <c r="M2385" s="385" t="s">
        <v>4407</v>
      </c>
      <c r="N2385" s="382" t="s">
        <v>9783</v>
      </c>
      <c r="O2385" s="386">
        <v>300</v>
      </c>
      <c r="P2385" s="387"/>
      <c r="Q2385" s="387"/>
      <c r="R2385" s="387"/>
      <c r="S2385" s="387"/>
      <c r="T2385" s="387"/>
      <c r="U2385" s="387"/>
      <c r="V2385" s="387"/>
      <c r="W2385" s="387"/>
      <c r="X2385" s="387"/>
      <c r="Y2385" s="387"/>
      <c r="Z2385" s="387"/>
      <c r="AA2385" s="387"/>
      <c r="AB2385" s="387"/>
      <c r="AC2385" s="387"/>
      <c r="AD2385" s="387"/>
    </row>
    <row r="2386" spans="1:30" ht="16.2" thickBot="1" x14ac:dyDescent="0.35">
      <c r="A2386" s="351" t="s">
        <v>43</v>
      </c>
      <c r="B2386" s="421" t="s">
        <v>7111</v>
      </c>
      <c r="C2386" s="365" t="s">
        <v>6867</v>
      </c>
      <c r="D2386" s="366" t="s">
        <v>6126</v>
      </c>
      <c r="E2386" s="394" t="s">
        <v>4139</v>
      </c>
      <c r="F2386" s="394" t="s">
        <v>7230</v>
      </c>
      <c r="G2386" s="394" t="s">
        <v>7233</v>
      </c>
      <c r="H2386" s="394" t="s">
        <v>7232</v>
      </c>
      <c r="I2386" s="466">
        <v>300</v>
      </c>
      <c r="J2386" s="471">
        <v>0.49</v>
      </c>
      <c r="K2386" s="469">
        <v>1</v>
      </c>
      <c r="L2386" s="384">
        <v>0</v>
      </c>
      <c r="M2386" s="385" t="s">
        <v>4408</v>
      </c>
      <c r="N2386" s="382" t="s">
        <v>9783</v>
      </c>
      <c r="O2386" s="386">
        <v>300</v>
      </c>
      <c r="P2386" s="387"/>
      <c r="Q2386" s="387"/>
      <c r="R2386" s="387"/>
      <c r="S2386" s="387"/>
      <c r="T2386" s="387"/>
      <c r="U2386" s="387"/>
      <c r="V2386" s="387"/>
      <c r="W2386" s="387"/>
      <c r="X2386" s="387"/>
      <c r="Y2386" s="387"/>
      <c r="Z2386" s="387"/>
      <c r="AA2386" s="387"/>
      <c r="AB2386" s="387"/>
      <c r="AC2386" s="387"/>
      <c r="AD2386" s="387"/>
    </row>
    <row r="2387" spans="1:30" ht="16.2" thickBot="1" x14ac:dyDescent="0.35">
      <c r="A2387" s="351" t="s">
        <v>3140</v>
      </c>
      <c r="B2387" s="403" t="s">
        <v>6880</v>
      </c>
      <c r="C2387" s="365" t="s">
        <v>6867</v>
      </c>
      <c r="D2387" s="366" t="s">
        <v>6126</v>
      </c>
      <c r="E2387" s="394" t="s">
        <v>4139</v>
      </c>
      <c r="F2387" s="394" t="s">
        <v>7230</v>
      </c>
      <c r="G2387" s="394" t="s">
        <v>7233</v>
      </c>
      <c r="H2387" s="394" t="s">
        <v>7232</v>
      </c>
      <c r="I2387" s="466">
        <v>300</v>
      </c>
      <c r="J2387" s="471">
        <v>0.49</v>
      </c>
      <c r="K2387" s="469">
        <v>1</v>
      </c>
      <c r="L2387" s="384">
        <v>0</v>
      </c>
      <c r="M2387" s="385" t="s">
        <v>4411</v>
      </c>
      <c r="N2387" s="382" t="s">
        <v>9783</v>
      </c>
      <c r="O2387" s="386">
        <v>300</v>
      </c>
      <c r="P2387" s="387"/>
      <c r="Q2387" s="387"/>
      <c r="R2387" s="387"/>
      <c r="S2387" s="387"/>
      <c r="T2387" s="387"/>
      <c r="U2387" s="387"/>
      <c r="V2387" s="387"/>
      <c r="W2387" s="387"/>
      <c r="X2387" s="387"/>
      <c r="Y2387" s="387"/>
      <c r="Z2387" s="387"/>
      <c r="AA2387" s="387"/>
      <c r="AB2387" s="387"/>
      <c r="AC2387" s="387"/>
      <c r="AD2387" s="387"/>
    </row>
    <row r="2388" spans="1:30" ht="16.2" thickBot="1" x14ac:dyDescent="0.35">
      <c r="A2388" s="351" t="s">
        <v>43</v>
      </c>
      <c r="B2388" s="403" t="s">
        <v>6880</v>
      </c>
      <c r="C2388" s="365" t="s">
        <v>6867</v>
      </c>
      <c r="D2388" s="366" t="s">
        <v>6126</v>
      </c>
      <c r="E2388" s="394" t="s">
        <v>4139</v>
      </c>
      <c r="F2388" s="394" t="s">
        <v>7230</v>
      </c>
      <c r="G2388" s="394" t="s">
        <v>7233</v>
      </c>
      <c r="H2388" s="394" t="s">
        <v>7232</v>
      </c>
      <c r="I2388" s="466">
        <v>300</v>
      </c>
      <c r="J2388" s="471">
        <v>0.49</v>
      </c>
      <c r="K2388" s="469">
        <v>1</v>
      </c>
      <c r="L2388" s="384">
        <v>0</v>
      </c>
      <c r="M2388" s="385" t="s">
        <v>4412</v>
      </c>
      <c r="N2388" s="382" t="s">
        <v>9783</v>
      </c>
      <c r="O2388" s="386">
        <v>300</v>
      </c>
      <c r="P2388" s="387"/>
      <c r="Q2388" s="387"/>
      <c r="R2388" s="387"/>
      <c r="S2388" s="387"/>
      <c r="T2388" s="387"/>
      <c r="U2388" s="387"/>
      <c r="V2388" s="387"/>
      <c r="W2388" s="387"/>
      <c r="X2388" s="387"/>
      <c r="Y2388" s="387"/>
      <c r="Z2388" s="387"/>
      <c r="AA2388" s="387"/>
      <c r="AB2388" s="387"/>
      <c r="AC2388" s="387"/>
      <c r="AD2388" s="387"/>
    </row>
    <row r="2389" spans="1:30" ht="16.2" thickBot="1" x14ac:dyDescent="0.35">
      <c r="A2389" s="351" t="s">
        <v>4409</v>
      </c>
      <c r="B2389" s="403" t="s">
        <v>6880</v>
      </c>
      <c r="C2389" s="365" t="s">
        <v>6867</v>
      </c>
      <c r="D2389" s="366" t="s">
        <v>6126</v>
      </c>
      <c r="E2389" s="394" t="s">
        <v>4139</v>
      </c>
      <c r="F2389" s="394" t="s">
        <v>7230</v>
      </c>
      <c r="G2389" s="394" t="s">
        <v>7233</v>
      </c>
      <c r="H2389" s="394" t="s">
        <v>7232</v>
      </c>
      <c r="I2389" s="466">
        <v>300</v>
      </c>
      <c r="J2389" s="471">
        <v>0.49</v>
      </c>
      <c r="K2389" s="469">
        <v>1</v>
      </c>
      <c r="L2389" s="384">
        <v>0</v>
      </c>
      <c r="M2389" s="385" t="s">
        <v>4413</v>
      </c>
      <c r="N2389" s="382" t="s">
        <v>9783</v>
      </c>
      <c r="O2389" s="386">
        <v>300</v>
      </c>
      <c r="P2389" s="387"/>
      <c r="Q2389" s="387"/>
      <c r="R2389" s="387"/>
      <c r="S2389" s="387"/>
      <c r="T2389" s="387"/>
      <c r="U2389" s="387"/>
      <c r="V2389" s="387"/>
      <c r="W2389" s="387"/>
      <c r="X2389" s="387"/>
      <c r="Y2389" s="387"/>
      <c r="Z2389" s="387"/>
      <c r="AA2389" s="387"/>
      <c r="AB2389" s="387"/>
      <c r="AC2389" s="387"/>
      <c r="AD2389" s="387"/>
    </row>
    <row r="2390" spans="1:30" ht="16.2" thickBot="1" x14ac:dyDescent="0.35">
      <c r="A2390" s="351" t="s">
        <v>6964</v>
      </c>
      <c r="B2390" s="396" t="s">
        <v>6110</v>
      </c>
      <c r="C2390" s="365" t="s">
        <v>6867</v>
      </c>
      <c r="D2390" s="366" t="s">
        <v>6126</v>
      </c>
      <c r="E2390" s="394" t="s">
        <v>4139</v>
      </c>
      <c r="F2390" s="394" t="s">
        <v>7230</v>
      </c>
      <c r="G2390" s="394" t="s">
        <v>7233</v>
      </c>
      <c r="H2390" s="394" t="s">
        <v>7232</v>
      </c>
      <c r="I2390" s="466">
        <v>300</v>
      </c>
      <c r="J2390" s="471">
        <v>0.49</v>
      </c>
      <c r="K2390" s="469">
        <v>2</v>
      </c>
      <c r="L2390" s="384">
        <v>0</v>
      </c>
      <c r="M2390" s="385" t="s">
        <v>7089</v>
      </c>
      <c r="N2390" s="382" t="s">
        <v>9790</v>
      </c>
      <c r="O2390" s="386">
        <v>600</v>
      </c>
      <c r="P2390" s="387"/>
      <c r="Q2390" s="387"/>
      <c r="R2390" s="387"/>
      <c r="S2390" s="387"/>
      <c r="T2390" s="387"/>
      <c r="U2390" s="387"/>
      <c r="V2390" s="387"/>
      <c r="W2390" s="387"/>
      <c r="X2390" s="387"/>
      <c r="Y2390" s="387"/>
      <c r="Z2390" s="387"/>
      <c r="AA2390" s="387"/>
      <c r="AB2390" s="387"/>
      <c r="AC2390" s="387"/>
      <c r="AD2390" s="387"/>
    </row>
    <row r="2391" spans="1:30" ht="16.2" thickBot="1" x14ac:dyDescent="0.35">
      <c r="A2391" s="351" t="s">
        <v>3140</v>
      </c>
      <c r="B2391" s="413" t="s">
        <v>7171</v>
      </c>
      <c r="C2391" s="365" t="s">
        <v>6867</v>
      </c>
      <c r="D2391" s="366" t="s">
        <v>6126</v>
      </c>
      <c r="E2391" s="394" t="s">
        <v>4139</v>
      </c>
      <c r="F2391" s="394" t="s">
        <v>7230</v>
      </c>
      <c r="G2391" s="394" t="s">
        <v>7233</v>
      </c>
      <c r="H2391" s="394" t="s">
        <v>7232</v>
      </c>
      <c r="I2391" s="466">
        <v>300</v>
      </c>
      <c r="J2391" s="471">
        <v>0.49</v>
      </c>
      <c r="K2391" s="469">
        <v>1</v>
      </c>
      <c r="L2391" s="384">
        <v>0</v>
      </c>
      <c r="M2391" s="385" t="s">
        <v>7217</v>
      </c>
      <c r="N2391" s="382" t="s">
        <v>9783</v>
      </c>
      <c r="O2391" s="386">
        <v>300</v>
      </c>
      <c r="P2391" s="387"/>
      <c r="Q2391" s="387"/>
      <c r="R2391" s="387"/>
      <c r="S2391" s="387"/>
      <c r="T2391" s="387"/>
      <c r="U2391" s="387"/>
      <c r="V2391" s="387"/>
      <c r="W2391" s="387"/>
      <c r="X2391" s="387"/>
      <c r="Y2391" s="387"/>
      <c r="Z2391" s="387"/>
      <c r="AA2391" s="387"/>
      <c r="AB2391" s="387"/>
      <c r="AC2391" s="387"/>
      <c r="AD2391" s="387"/>
    </row>
    <row r="2392" spans="1:30" ht="16.2" thickBot="1" x14ac:dyDescent="0.35">
      <c r="A2392" s="351" t="s">
        <v>43</v>
      </c>
      <c r="B2392" s="413" t="s">
        <v>7171</v>
      </c>
      <c r="C2392" s="365" t="s">
        <v>6867</v>
      </c>
      <c r="D2392" s="366" t="s">
        <v>6126</v>
      </c>
      <c r="E2392" s="394" t="s">
        <v>4139</v>
      </c>
      <c r="F2392" s="394" t="s">
        <v>7230</v>
      </c>
      <c r="G2392" s="394" t="s">
        <v>7233</v>
      </c>
      <c r="H2392" s="394" t="s">
        <v>7232</v>
      </c>
      <c r="I2392" s="466">
        <v>300</v>
      </c>
      <c r="J2392" s="471">
        <v>0.49</v>
      </c>
      <c r="K2392" s="469">
        <v>1</v>
      </c>
      <c r="L2392" s="384">
        <v>0</v>
      </c>
      <c r="M2392" s="385" t="s">
        <v>7218</v>
      </c>
      <c r="N2392" s="382" t="s">
        <v>9783</v>
      </c>
      <c r="O2392" s="386">
        <v>300</v>
      </c>
      <c r="P2392" s="387"/>
      <c r="Q2392" s="387"/>
      <c r="R2392" s="387"/>
      <c r="S2392" s="387"/>
      <c r="T2392" s="387"/>
      <c r="U2392" s="387"/>
      <c r="V2392" s="387"/>
      <c r="W2392" s="387"/>
      <c r="X2392" s="387"/>
      <c r="Y2392" s="387"/>
      <c r="Z2392" s="387"/>
      <c r="AA2392" s="387"/>
      <c r="AB2392" s="387"/>
      <c r="AC2392" s="387"/>
      <c r="AD2392" s="387"/>
    </row>
    <row r="2393" spans="1:30" ht="16.2" thickBot="1" x14ac:dyDescent="0.35">
      <c r="A2393" s="351" t="s">
        <v>1291</v>
      </c>
      <c r="B2393" s="413" t="s">
        <v>7171</v>
      </c>
      <c r="C2393" s="365" t="s">
        <v>6867</v>
      </c>
      <c r="D2393" s="366" t="s">
        <v>6126</v>
      </c>
      <c r="E2393" s="394" t="s">
        <v>4139</v>
      </c>
      <c r="F2393" s="394" t="s">
        <v>7230</v>
      </c>
      <c r="G2393" s="394" t="s">
        <v>7233</v>
      </c>
      <c r="H2393" s="394" t="s">
        <v>7232</v>
      </c>
      <c r="I2393" s="466">
        <v>300</v>
      </c>
      <c r="J2393" s="471">
        <v>0.49</v>
      </c>
      <c r="K2393" s="469">
        <v>1</v>
      </c>
      <c r="L2393" s="384">
        <v>0</v>
      </c>
      <c r="M2393" s="385" t="s">
        <v>7219</v>
      </c>
      <c r="N2393" s="382" t="s">
        <v>9783</v>
      </c>
      <c r="O2393" s="386">
        <v>300</v>
      </c>
      <c r="P2393" s="387"/>
      <c r="Q2393" s="387"/>
      <c r="R2393" s="387"/>
      <c r="S2393" s="387"/>
      <c r="T2393" s="387"/>
      <c r="U2393" s="387"/>
      <c r="V2393" s="387"/>
      <c r="W2393" s="387"/>
      <c r="X2393" s="387"/>
      <c r="Y2393" s="387"/>
      <c r="Z2393" s="387"/>
      <c r="AA2393" s="387"/>
      <c r="AB2393" s="387"/>
      <c r="AC2393" s="387"/>
      <c r="AD2393" s="387"/>
    </row>
    <row r="2394" spans="1:30" ht="16.2" thickBot="1" x14ac:dyDescent="0.35">
      <c r="A2394" s="351" t="s">
        <v>3013</v>
      </c>
      <c r="B2394" s="437" t="s">
        <v>6980</v>
      </c>
      <c r="C2394" s="365" t="s">
        <v>6867</v>
      </c>
      <c r="D2394" s="366" t="s">
        <v>6126</v>
      </c>
      <c r="E2394" s="394" t="s">
        <v>4139</v>
      </c>
      <c r="F2394" s="394" t="s">
        <v>7230</v>
      </c>
      <c r="G2394" s="394" t="s">
        <v>7233</v>
      </c>
      <c r="H2394" s="394" t="s">
        <v>7232</v>
      </c>
      <c r="I2394" s="466">
        <v>300</v>
      </c>
      <c r="J2394" s="471">
        <v>0.49</v>
      </c>
      <c r="K2394" s="469">
        <v>7</v>
      </c>
      <c r="L2394" s="384">
        <v>0</v>
      </c>
      <c r="M2394" s="385" t="s">
        <v>3014</v>
      </c>
      <c r="N2394" s="382" t="s">
        <v>9807</v>
      </c>
      <c r="O2394" s="383">
        <v>2.1</v>
      </c>
      <c r="P2394" s="387"/>
      <c r="Q2394" s="387"/>
      <c r="R2394" s="387"/>
      <c r="S2394" s="387"/>
      <c r="T2394" s="387"/>
      <c r="U2394" s="387"/>
      <c r="V2394" s="387"/>
      <c r="W2394" s="387"/>
      <c r="X2394" s="387"/>
      <c r="Y2394" s="387"/>
      <c r="Z2394" s="387"/>
      <c r="AA2394" s="387"/>
      <c r="AB2394" s="387"/>
      <c r="AC2394" s="387"/>
      <c r="AD2394" s="387"/>
    </row>
    <row r="2395" spans="1:30" ht="16.2" thickBot="1" x14ac:dyDescent="0.35">
      <c r="A2395" s="351" t="s">
        <v>2973</v>
      </c>
      <c r="B2395" s="393" t="s">
        <v>6100</v>
      </c>
      <c r="C2395" s="365" t="s">
        <v>6867</v>
      </c>
      <c r="D2395" s="366" t="s">
        <v>6126</v>
      </c>
      <c r="E2395" s="394" t="s">
        <v>4139</v>
      </c>
      <c r="F2395" s="394" t="s">
        <v>7230</v>
      </c>
      <c r="G2395" s="394" t="s">
        <v>7233</v>
      </c>
      <c r="H2395" s="394" t="s">
        <v>7232</v>
      </c>
      <c r="I2395" s="467">
        <v>1</v>
      </c>
      <c r="J2395" s="471">
        <v>1.49</v>
      </c>
      <c r="K2395" s="469">
        <v>7</v>
      </c>
      <c r="L2395" s="384">
        <v>0</v>
      </c>
      <c r="M2395" s="385" t="s">
        <v>2972</v>
      </c>
      <c r="N2395" s="382" t="s">
        <v>9878</v>
      </c>
      <c r="O2395" s="383">
        <v>7</v>
      </c>
      <c r="P2395" s="387"/>
      <c r="Q2395" s="387"/>
      <c r="R2395" s="387"/>
      <c r="S2395" s="387"/>
      <c r="T2395" s="387"/>
      <c r="U2395" s="387"/>
      <c r="V2395" s="387"/>
      <c r="W2395" s="387"/>
      <c r="X2395" s="387"/>
      <c r="Y2395" s="387"/>
      <c r="Z2395" s="387"/>
      <c r="AA2395" s="387"/>
      <c r="AB2395" s="387"/>
      <c r="AC2395" s="387"/>
      <c r="AD2395" s="387"/>
    </row>
    <row r="2396" spans="1:30" ht="16.2" thickBot="1" x14ac:dyDescent="0.35">
      <c r="A2396" s="351" t="s">
        <v>3657</v>
      </c>
      <c r="B2396" s="399" t="s">
        <v>1123</v>
      </c>
      <c r="C2396" s="365" t="s">
        <v>6867</v>
      </c>
      <c r="D2396" s="366" t="s">
        <v>6126</v>
      </c>
      <c r="E2396" s="394" t="s">
        <v>4139</v>
      </c>
      <c r="F2396" s="394" t="s">
        <v>7230</v>
      </c>
      <c r="G2396" s="394" t="s">
        <v>7234</v>
      </c>
      <c r="H2396" s="394" t="s">
        <v>7232</v>
      </c>
      <c r="I2396" s="466">
        <v>300</v>
      </c>
      <c r="J2396" s="471">
        <v>0.49</v>
      </c>
      <c r="K2396" s="469">
        <v>1</v>
      </c>
      <c r="L2396" s="384">
        <v>0</v>
      </c>
      <c r="M2396" s="385" t="s">
        <v>3658</v>
      </c>
      <c r="N2396" s="382" t="s">
        <v>9783</v>
      </c>
      <c r="O2396" s="386">
        <v>300</v>
      </c>
      <c r="P2396" s="387"/>
      <c r="Q2396" s="387"/>
      <c r="R2396" s="387"/>
      <c r="S2396" s="387"/>
      <c r="T2396" s="387"/>
      <c r="U2396" s="387"/>
      <c r="V2396" s="387"/>
      <c r="W2396" s="387"/>
      <c r="X2396" s="387"/>
      <c r="Y2396" s="387"/>
      <c r="Z2396" s="387"/>
      <c r="AA2396" s="387"/>
      <c r="AB2396" s="387"/>
      <c r="AC2396" s="387"/>
      <c r="AD2396" s="387"/>
    </row>
    <row r="2397" spans="1:30" ht="16.2" thickBot="1" x14ac:dyDescent="0.35">
      <c r="A2397" s="351" t="s">
        <v>3657</v>
      </c>
      <c r="B2397" s="398" t="s">
        <v>6871</v>
      </c>
      <c r="C2397" s="365" t="s">
        <v>6867</v>
      </c>
      <c r="D2397" s="366" t="s">
        <v>6126</v>
      </c>
      <c r="E2397" s="394" t="s">
        <v>4139</v>
      </c>
      <c r="F2397" s="394" t="s">
        <v>7230</v>
      </c>
      <c r="G2397" s="394" t="s">
        <v>7234</v>
      </c>
      <c r="H2397" s="394" t="s">
        <v>7232</v>
      </c>
      <c r="I2397" s="466">
        <v>300</v>
      </c>
      <c r="J2397" s="471">
        <v>0.49</v>
      </c>
      <c r="K2397" s="469">
        <v>1</v>
      </c>
      <c r="L2397" s="384">
        <v>0</v>
      </c>
      <c r="M2397" s="385" t="s">
        <v>5803</v>
      </c>
      <c r="N2397" s="382" t="s">
        <v>9783</v>
      </c>
      <c r="O2397" s="386">
        <v>300</v>
      </c>
      <c r="P2397" s="387"/>
      <c r="Q2397" s="387"/>
      <c r="R2397" s="387"/>
      <c r="S2397" s="387"/>
      <c r="T2397" s="387"/>
      <c r="U2397" s="387"/>
      <c r="V2397" s="387"/>
      <c r="W2397" s="387"/>
      <c r="X2397" s="387"/>
      <c r="Y2397" s="387"/>
      <c r="Z2397" s="387"/>
      <c r="AA2397" s="387"/>
      <c r="AB2397" s="387"/>
      <c r="AC2397" s="387"/>
      <c r="AD2397" s="387"/>
    </row>
    <row r="2398" spans="1:30" ht="16.2" thickBot="1" x14ac:dyDescent="0.35">
      <c r="A2398" s="351" t="s">
        <v>7168</v>
      </c>
      <c r="B2398" s="420" t="s">
        <v>6089</v>
      </c>
      <c r="C2398" s="365" t="s">
        <v>6867</v>
      </c>
      <c r="D2398" s="366" t="s">
        <v>6126</v>
      </c>
      <c r="E2398" s="394" t="s">
        <v>4139</v>
      </c>
      <c r="F2398" s="394" t="s">
        <v>7230</v>
      </c>
      <c r="G2398" s="394" t="s">
        <v>7233</v>
      </c>
      <c r="H2398" s="394" t="s">
        <v>7232</v>
      </c>
      <c r="I2398" s="466">
        <v>300</v>
      </c>
      <c r="J2398" s="471">
        <v>0.49</v>
      </c>
      <c r="K2398" s="469">
        <v>1</v>
      </c>
      <c r="L2398" s="384">
        <v>0</v>
      </c>
      <c r="M2398" s="385" t="s">
        <v>7090</v>
      </c>
      <c r="N2398" s="387"/>
      <c r="O2398" s="387"/>
      <c r="P2398" s="387"/>
      <c r="Q2398" s="387"/>
      <c r="R2398" s="387"/>
      <c r="S2398" s="387"/>
      <c r="T2398" s="387"/>
      <c r="U2398" s="387"/>
      <c r="V2398" s="387"/>
      <c r="W2398" s="387"/>
      <c r="X2398" s="387"/>
      <c r="Y2398" s="387"/>
      <c r="Z2398" s="387"/>
      <c r="AA2398" s="387"/>
      <c r="AB2398" s="387"/>
      <c r="AC2398" s="387"/>
      <c r="AD2398" s="387"/>
    </row>
    <row r="2399" spans="1:30" ht="16.2" thickBot="1" x14ac:dyDescent="0.35">
      <c r="A2399" s="351" t="s">
        <v>7168</v>
      </c>
      <c r="B2399" s="420" t="s">
        <v>6089</v>
      </c>
      <c r="C2399" s="365" t="s">
        <v>6867</v>
      </c>
      <c r="D2399" s="366" t="s">
        <v>6126</v>
      </c>
      <c r="E2399" s="394" t="s">
        <v>4139</v>
      </c>
      <c r="F2399" s="394" t="s">
        <v>7230</v>
      </c>
      <c r="G2399" s="394" t="s">
        <v>7239</v>
      </c>
      <c r="H2399" s="394" t="s">
        <v>7232</v>
      </c>
      <c r="I2399" s="466">
        <v>300</v>
      </c>
      <c r="J2399" s="471">
        <v>0.49</v>
      </c>
      <c r="K2399" s="469">
        <v>1</v>
      </c>
      <c r="L2399" s="384">
        <v>0</v>
      </c>
      <c r="M2399" s="385" t="s">
        <v>7090</v>
      </c>
      <c r="N2399" s="387"/>
      <c r="O2399" s="387"/>
      <c r="P2399" s="387"/>
      <c r="Q2399" s="387"/>
      <c r="R2399" s="387"/>
      <c r="S2399" s="387"/>
      <c r="T2399" s="387"/>
      <c r="U2399" s="387"/>
      <c r="V2399" s="387"/>
      <c r="W2399" s="387"/>
      <c r="X2399" s="387"/>
      <c r="Y2399" s="387"/>
      <c r="Z2399" s="387"/>
      <c r="AA2399" s="387"/>
      <c r="AB2399" s="387"/>
      <c r="AC2399" s="387"/>
      <c r="AD2399" s="387"/>
    </row>
    <row r="2400" spans="1:30" ht="16.2" thickBot="1" x14ac:dyDescent="0.35">
      <c r="A2400" s="351" t="s">
        <v>3013</v>
      </c>
      <c r="B2400" s="404" t="s">
        <v>6073</v>
      </c>
      <c r="C2400" s="365" t="s">
        <v>6867</v>
      </c>
      <c r="D2400" s="366" t="s">
        <v>6126</v>
      </c>
      <c r="E2400" s="394" t="s">
        <v>4139</v>
      </c>
      <c r="F2400" s="394" t="s">
        <v>7230</v>
      </c>
      <c r="G2400" s="394" t="s">
        <v>7233</v>
      </c>
      <c r="H2400" s="394" t="s">
        <v>7232</v>
      </c>
      <c r="I2400" s="466">
        <v>300</v>
      </c>
      <c r="J2400" s="471">
        <v>0.49</v>
      </c>
      <c r="K2400" s="469">
        <v>1</v>
      </c>
      <c r="L2400" s="384">
        <v>0</v>
      </c>
      <c r="M2400" s="385" t="s">
        <v>5804</v>
      </c>
      <c r="N2400" s="387"/>
      <c r="O2400" s="387"/>
      <c r="P2400" s="387"/>
      <c r="Q2400" s="387"/>
      <c r="R2400" s="387"/>
      <c r="S2400" s="387"/>
      <c r="T2400" s="387"/>
      <c r="U2400" s="387"/>
      <c r="V2400" s="387"/>
      <c r="W2400" s="387"/>
      <c r="X2400" s="387"/>
      <c r="Y2400" s="387"/>
      <c r="Z2400" s="387"/>
      <c r="AA2400" s="387"/>
      <c r="AB2400" s="387"/>
      <c r="AC2400" s="387"/>
      <c r="AD2400" s="387"/>
    </row>
    <row r="2401" spans="1:30" ht="16.2" thickBot="1" x14ac:dyDescent="0.35">
      <c r="A2401" s="351" t="s">
        <v>3013</v>
      </c>
      <c r="B2401" s="404" t="s">
        <v>6073</v>
      </c>
      <c r="C2401" s="365" t="s">
        <v>6867</v>
      </c>
      <c r="D2401" s="366" t="s">
        <v>6126</v>
      </c>
      <c r="E2401" s="394" t="s">
        <v>4139</v>
      </c>
      <c r="F2401" s="394" t="s">
        <v>7230</v>
      </c>
      <c r="G2401" s="394" t="s">
        <v>7234</v>
      </c>
      <c r="H2401" s="394" t="s">
        <v>7232</v>
      </c>
      <c r="I2401" s="466">
        <v>300</v>
      </c>
      <c r="J2401" s="471">
        <v>0.49</v>
      </c>
      <c r="K2401" s="469">
        <v>2</v>
      </c>
      <c r="L2401" s="384">
        <v>0</v>
      </c>
      <c r="M2401" s="385" t="s">
        <v>5804</v>
      </c>
      <c r="N2401" s="387"/>
      <c r="O2401" s="387"/>
      <c r="P2401" s="387"/>
      <c r="Q2401" s="387"/>
      <c r="R2401" s="387"/>
      <c r="S2401" s="387"/>
      <c r="T2401" s="387"/>
      <c r="U2401" s="387"/>
      <c r="V2401" s="387"/>
      <c r="W2401" s="387"/>
      <c r="X2401" s="387"/>
      <c r="Y2401" s="387"/>
      <c r="Z2401" s="387"/>
      <c r="AA2401" s="387"/>
      <c r="AB2401" s="387"/>
      <c r="AC2401" s="387"/>
      <c r="AD2401" s="387"/>
    </row>
    <row r="2402" spans="1:30" ht="16.2" thickBot="1" x14ac:dyDescent="0.35">
      <c r="A2402" s="351" t="s">
        <v>3657</v>
      </c>
      <c r="B2402" s="404" t="s">
        <v>6083</v>
      </c>
      <c r="C2402" s="365" t="s">
        <v>6867</v>
      </c>
      <c r="D2402" s="366" t="s">
        <v>6126</v>
      </c>
      <c r="E2402" s="394" t="s">
        <v>4139</v>
      </c>
      <c r="F2402" s="394" t="s">
        <v>7230</v>
      </c>
      <c r="G2402" s="394" t="s">
        <v>7233</v>
      </c>
      <c r="H2402" s="394" t="s">
        <v>7232</v>
      </c>
      <c r="I2402" s="466">
        <v>300</v>
      </c>
      <c r="J2402" s="471">
        <v>0.49</v>
      </c>
      <c r="K2402" s="469">
        <v>1</v>
      </c>
      <c r="L2402" s="384">
        <v>0</v>
      </c>
      <c r="M2402" s="385" t="s">
        <v>5805</v>
      </c>
      <c r="N2402" s="387"/>
      <c r="O2402" s="387"/>
      <c r="P2402" s="387"/>
      <c r="Q2402" s="387"/>
      <c r="R2402" s="387"/>
      <c r="S2402" s="387"/>
      <c r="T2402" s="387"/>
      <c r="U2402" s="387"/>
      <c r="V2402" s="387"/>
      <c r="W2402" s="387"/>
      <c r="X2402" s="387"/>
      <c r="Y2402" s="387"/>
      <c r="Z2402" s="387"/>
      <c r="AA2402" s="387"/>
      <c r="AB2402" s="387"/>
      <c r="AC2402" s="387"/>
      <c r="AD2402" s="387"/>
    </row>
    <row r="2403" spans="1:30" ht="16.2" thickBot="1" x14ac:dyDescent="0.35">
      <c r="A2403" s="351" t="s">
        <v>7168</v>
      </c>
      <c r="B2403" s="413" t="s">
        <v>7171</v>
      </c>
      <c r="C2403" s="365" t="s">
        <v>6867</v>
      </c>
      <c r="D2403" s="366" t="s">
        <v>6126</v>
      </c>
      <c r="E2403" s="394" t="s">
        <v>4139</v>
      </c>
      <c r="F2403" s="394" t="s">
        <v>7230</v>
      </c>
      <c r="G2403" s="394" t="s">
        <v>7233</v>
      </c>
      <c r="H2403" s="394" t="s">
        <v>7232</v>
      </c>
      <c r="I2403" s="466">
        <v>300</v>
      </c>
      <c r="J2403" s="471">
        <v>0.49</v>
      </c>
      <c r="K2403" s="469">
        <v>1</v>
      </c>
      <c r="L2403" s="384">
        <v>0</v>
      </c>
      <c r="M2403" s="385" t="s">
        <v>7220</v>
      </c>
      <c r="N2403" s="387"/>
      <c r="O2403" s="387"/>
      <c r="P2403" s="387"/>
      <c r="Q2403" s="387"/>
      <c r="R2403" s="387"/>
      <c r="S2403" s="387"/>
      <c r="T2403" s="387"/>
      <c r="U2403" s="387"/>
      <c r="V2403" s="387"/>
      <c r="W2403" s="387"/>
      <c r="X2403" s="387"/>
      <c r="Y2403" s="387"/>
      <c r="Z2403" s="387"/>
      <c r="AA2403" s="387"/>
      <c r="AB2403" s="387"/>
      <c r="AC2403" s="387"/>
      <c r="AD2403" s="387"/>
    </row>
    <row r="2404" spans="1:30" ht="16.2" thickBot="1" x14ac:dyDescent="0.35">
      <c r="A2404" s="351" t="s">
        <v>3657</v>
      </c>
      <c r="B2404" s="413" t="s">
        <v>7171</v>
      </c>
      <c r="C2404" s="365" t="s">
        <v>6867</v>
      </c>
      <c r="D2404" s="366" t="s">
        <v>6126</v>
      </c>
      <c r="E2404" s="394" t="s">
        <v>4139</v>
      </c>
      <c r="F2404" s="394" t="s">
        <v>7230</v>
      </c>
      <c r="G2404" s="394" t="s">
        <v>7233</v>
      </c>
      <c r="H2404" s="394" t="s">
        <v>7232</v>
      </c>
      <c r="I2404" s="466">
        <v>300</v>
      </c>
      <c r="J2404" s="471">
        <v>0.49</v>
      </c>
      <c r="K2404" s="469">
        <v>1</v>
      </c>
      <c r="L2404" s="384">
        <v>0</v>
      </c>
      <c r="M2404" s="385" t="s">
        <v>7221</v>
      </c>
      <c r="N2404" s="387"/>
      <c r="O2404" s="387"/>
      <c r="P2404" s="387"/>
      <c r="Q2404" s="387"/>
      <c r="R2404" s="387"/>
      <c r="S2404" s="387"/>
      <c r="T2404" s="387"/>
      <c r="U2404" s="387"/>
      <c r="V2404" s="387"/>
      <c r="W2404" s="387"/>
      <c r="X2404" s="387"/>
      <c r="Y2404" s="387"/>
      <c r="Z2404" s="387"/>
      <c r="AA2404" s="387"/>
      <c r="AB2404" s="387"/>
      <c r="AC2404" s="387"/>
      <c r="AD2404" s="387"/>
    </row>
    <row r="2405" spans="1:30" ht="16.2" thickBot="1" x14ac:dyDescent="0.35">
      <c r="A2405" s="351" t="s">
        <v>2260</v>
      </c>
      <c r="B2405" s="416" t="s">
        <v>6064</v>
      </c>
      <c r="C2405" s="365" t="s">
        <v>6867</v>
      </c>
      <c r="D2405" s="366" t="s">
        <v>6126</v>
      </c>
      <c r="E2405" s="394" t="s">
        <v>4139</v>
      </c>
      <c r="F2405" s="394" t="s">
        <v>7230</v>
      </c>
      <c r="G2405" s="394" t="s">
        <v>7233</v>
      </c>
      <c r="H2405" s="394" t="s">
        <v>7232</v>
      </c>
      <c r="I2405" s="466">
        <v>300</v>
      </c>
      <c r="J2405" s="471">
        <v>0.49</v>
      </c>
      <c r="K2405" s="469">
        <v>4</v>
      </c>
      <c r="L2405" s="384">
        <v>0</v>
      </c>
      <c r="M2405" s="385" t="s">
        <v>2261</v>
      </c>
      <c r="N2405" s="387"/>
      <c r="O2405" s="387"/>
      <c r="P2405" s="387"/>
      <c r="Q2405" s="387"/>
      <c r="R2405" s="387"/>
      <c r="S2405" s="387"/>
      <c r="T2405" s="387"/>
      <c r="U2405" s="387"/>
      <c r="V2405" s="387"/>
      <c r="W2405" s="387"/>
      <c r="X2405" s="387"/>
      <c r="Y2405" s="387"/>
      <c r="Z2405" s="387"/>
      <c r="AA2405" s="387"/>
      <c r="AB2405" s="387"/>
      <c r="AC2405" s="387"/>
      <c r="AD2405" s="387"/>
    </row>
    <row r="2406" spans="1:30" ht="16.2" thickBot="1" x14ac:dyDescent="0.35">
      <c r="A2406" s="351" t="s">
        <v>2890</v>
      </c>
      <c r="B2406" s="401" t="s">
        <v>5945</v>
      </c>
      <c r="C2406" s="365" t="s">
        <v>6867</v>
      </c>
      <c r="D2406" s="366" t="s">
        <v>6126</v>
      </c>
      <c r="E2406" s="394" t="s">
        <v>4139</v>
      </c>
      <c r="F2406" s="394" t="s">
        <v>7230</v>
      </c>
      <c r="G2406" s="394" t="s">
        <v>7234</v>
      </c>
      <c r="H2406" s="394" t="s">
        <v>7232</v>
      </c>
      <c r="I2406" s="466">
        <v>300</v>
      </c>
      <c r="J2406" s="471">
        <v>0.49</v>
      </c>
      <c r="K2406" s="469">
        <v>1</v>
      </c>
      <c r="L2406" s="384">
        <v>0</v>
      </c>
      <c r="M2406" s="385" t="s">
        <v>2891</v>
      </c>
      <c r="N2406" s="387"/>
      <c r="O2406" s="387"/>
      <c r="P2406" s="387"/>
      <c r="Q2406" s="387"/>
      <c r="R2406" s="387"/>
      <c r="S2406" s="387"/>
      <c r="T2406" s="387"/>
      <c r="U2406" s="387"/>
      <c r="V2406" s="387"/>
      <c r="W2406" s="387"/>
      <c r="X2406" s="387"/>
      <c r="Y2406" s="387"/>
      <c r="Z2406" s="387"/>
      <c r="AA2406" s="387"/>
      <c r="AB2406" s="387"/>
      <c r="AC2406" s="387"/>
      <c r="AD2406" s="387"/>
    </row>
    <row r="2407" spans="1:30" ht="16.2" thickBot="1" x14ac:dyDescent="0.35">
      <c r="A2407" s="351" t="s">
        <v>2889</v>
      </c>
      <c r="B2407" s="401" t="s">
        <v>5945</v>
      </c>
      <c r="C2407" s="365" t="s">
        <v>6867</v>
      </c>
      <c r="D2407" s="366" t="s">
        <v>6126</v>
      </c>
      <c r="E2407" s="394" t="s">
        <v>4139</v>
      </c>
      <c r="F2407" s="394" t="s">
        <v>7230</v>
      </c>
      <c r="G2407" s="394" t="s">
        <v>7234</v>
      </c>
      <c r="H2407" s="394" t="s">
        <v>7232</v>
      </c>
      <c r="I2407" s="466">
        <v>300</v>
      </c>
      <c r="J2407" s="471">
        <v>0.49</v>
      </c>
      <c r="K2407" s="469">
        <v>1</v>
      </c>
      <c r="L2407" s="384">
        <v>0</v>
      </c>
      <c r="M2407" s="385" t="s">
        <v>2888</v>
      </c>
      <c r="N2407" s="387"/>
      <c r="O2407" s="387"/>
      <c r="P2407" s="387"/>
      <c r="Q2407" s="387"/>
      <c r="R2407" s="387"/>
      <c r="S2407" s="387"/>
      <c r="T2407" s="387"/>
      <c r="U2407" s="387"/>
      <c r="V2407" s="387"/>
      <c r="W2407" s="387"/>
      <c r="X2407" s="387"/>
      <c r="Y2407" s="387"/>
      <c r="Z2407" s="387"/>
      <c r="AA2407" s="387"/>
      <c r="AB2407" s="387"/>
      <c r="AC2407" s="387"/>
      <c r="AD2407" s="387"/>
    </row>
    <row r="2408" spans="1:30" ht="16.2" thickBot="1" x14ac:dyDescent="0.35">
      <c r="A2408" s="351" t="s">
        <v>4415</v>
      </c>
      <c r="B2408" s="401" t="s">
        <v>5945</v>
      </c>
      <c r="C2408" s="365" t="s">
        <v>6867</v>
      </c>
      <c r="D2408" s="366" t="s">
        <v>6126</v>
      </c>
      <c r="E2408" s="394" t="s">
        <v>4139</v>
      </c>
      <c r="F2408" s="394" t="s">
        <v>7230</v>
      </c>
      <c r="G2408" s="394" t="s">
        <v>7234</v>
      </c>
      <c r="H2408" s="394" t="s">
        <v>7232</v>
      </c>
      <c r="I2408" s="466">
        <v>300</v>
      </c>
      <c r="J2408" s="471">
        <v>0.49</v>
      </c>
      <c r="K2408" s="469">
        <v>1</v>
      </c>
      <c r="L2408" s="384">
        <v>0</v>
      </c>
      <c r="M2408" s="385" t="s">
        <v>4416</v>
      </c>
      <c r="N2408" s="387"/>
      <c r="O2408" s="387"/>
      <c r="P2408" s="387"/>
      <c r="Q2408" s="387"/>
      <c r="R2408" s="387"/>
      <c r="S2408" s="387"/>
      <c r="T2408" s="387"/>
      <c r="U2408" s="387"/>
      <c r="V2408" s="387"/>
      <c r="W2408" s="387"/>
      <c r="X2408" s="387"/>
      <c r="Y2408" s="387"/>
      <c r="Z2408" s="387"/>
      <c r="AA2408" s="387"/>
      <c r="AB2408" s="387"/>
      <c r="AC2408" s="387"/>
      <c r="AD2408" s="387"/>
    </row>
    <row r="2409" spans="1:30" ht="16.2" thickBot="1" x14ac:dyDescent="0.35">
      <c r="A2409" s="351" t="s">
        <v>2260</v>
      </c>
      <c r="B2409" s="401" t="s">
        <v>5945</v>
      </c>
      <c r="C2409" s="365" t="s">
        <v>6867</v>
      </c>
      <c r="D2409" s="366" t="s">
        <v>6126</v>
      </c>
      <c r="E2409" s="394" t="s">
        <v>4139</v>
      </c>
      <c r="F2409" s="394" t="s">
        <v>7230</v>
      </c>
      <c r="G2409" s="394" t="s">
        <v>7234</v>
      </c>
      <c r="H2409" s="394" t="s">
        <v>7232</v>
      </c>
      <c r="I2409" s="466">
        <v>300</v>
      </c>
      <c r="J2409" s="471">
        <v>0.49</v>
      </c>
      <c r="K2409" s="469">
        <v>1</v>
      </c>
      <c r="L2409" s="384">
        <v>0</v>
      </c>
      <c r="M2409" s="385" t="s">
        <v>2892</v>
      </c>
      <c r="N2409" s="387"/>
      <c r="O2409" s="387"/>
      <c r="P2409" s="387"/>
      <c r="Q2409" s="387"/>
      <c r="R2409" s="387"/>
      <c r="S2409" s="387"/>
      <c r="T2409" s="387"/>
      <c r="U2409" s="387"/>
      <c r="V2409" s="387"/>
      <c r="W2409" s="387"/>
      <c r="X2409" s="387"/>
      <c r="Y2409" s="387"/>
      <c r="Z2409" s="387"/>
      <c r="AA2409" s="387"/>
      <c r="AB2409" s="387"/>
      <c r="AC2409" s="387"/>
      <c r="AD2409" s="387"/>
    </row>
    <row r="2410" spans="1:30" ht="16.2" thickBot="1" x14ac:dyDescent="0.35">
      <c r="A2410" s="351" t="s">
        <v>2890</v>
      </c>
      <c r="B2410" s="403" t="s">
        <v>6880</v>
      </c>
      <c r="C2410" s="365" t="s">
        <v>6867</v>
      </c>
      <c r="D2410" s="366" t="s">
        <v>6126</v>
      </c>
      <c r="E2410" s="394" t="s">
        <v>4139</v>
      </c>
      <c r="F2410" s="394" t="s">
        <v>7230</v>
      </c>
      <c r="G2410" s="394" t="s">
        <v>7233</v>
      </c>
      <c r="H2410" s="394" t="s">
        <v>7232</v>
      </c>
      <c r="I2410" s="466">
        <v>300</v>
      </c>
      <c r="J2410" s="471">
        <v>0.49</v>
      </c>
      <c r="K2410" s="469">
        <v>1</v>
      </c>
      <c r="L2410" s="384">
        <v>0</v>
      </c>
      <c r="M2410" s="385" t="s">
        <v>4417</v>
      </c>
      <c r="N2410" s="387"/>
      <c r="O2410" s="387"/>
      <c r="P2410" s="387"/>
      <c r="Q2410" s="387"/>
      <c r="R2410" s="387"/>
      <c r="S2410" s="387"/>
      <c r="T2410" s="387"/>
      <c r="U2410" s="387"/>
      <c r="V2410" s="387"/>
      <c r="W2410" s="387"/>
      <c r="X2410" s="387"/>
      <c r="Y2410" s="387"/>
      <c r="Z2410" s="387"/>
      <c r="AA2410" s="387"/>
      <c r="AB2410" s="387"/>
      <c r="AC2410" s="387"/>
      <c r="AD2410" s="387"/>
    </row>
    <row r="2411" spans="1:30" ht="16.2" thickBot="1" x14ac:dyDescent="0.35">
      <c r="A2411" s="351" t="s">
        <v>4418</v>
      </c>
      <c r="B2411" s="403" t="s">
        <v>6880</v>
      </c>
      <c r="C2411" s="365" t="s">
        <v>6867</v>
      </c>
      <c r="D2411" s="366" t="s">
        <v>6126</v>
      </c>
      <c r="E2411" s="394" t="s">
        <v>4139</v>
      </c>
      <c r="F2411" s="394" t="s">
        <v>7230</v>
      </c>
      <c r="G2411" s="394" t="s">
        <v>7233</v>
      </c>
      <c r="H2411" s="394" t="s">
        <v>7232</v>
      </c>
      <c r="I2411" s="466">
        <v>300</v>
      </c>
      <c r="J2411" s="471">
        <v>0.49</v>
      </c>
      <c r="K2411" s="469">
        <v>1</v>
      </c>
      <c r="L2411" s="384">
        <v>0</v>
      </c>
      <c r="M2411" s="385" t="s">
        <v>4419</v>
      </c>
      <c r="N2411" s="387"/>
      <c r="O2411" s="387"/>
      <c r="P2411" s="387"/>
      <c r="Q2411" s="387"/>
      <c r="R2411" s="387"/>
      <c r="S2411" s="387"/>
      <c r="T2411" s="387"/>
      <c r="U2411" s="387"/>
      <c r="V2411" s="387"/>
      <c r="W2411" s="387"/>
      <c r="X2411" s="387"/>
      <c r="Y2411" s="387"/>
      <c r="Z2411" s="387"/>
      <c r="AA2411" s="387"/>
      <c r="AB2411" s="387"/>
      <c r="AC2411" s="387"/>
      <c r="AD2411" s="387"/>
    </row>
    <row r="2412" spans="1:30" ht="16.2" thickBot="1" x14ac:dyDescent="0.35">
      <c r="A2412" s="351" t="s">
        <v>2889</v>
      </c>
      <c r="B2412" s="403" t="s">
        <v>6880</v>
      </c>
      <c r="C2412" s="365" t="s">
        <v>6867</v>
      </c>
      <c r="D2412" s="366" t="s">
        <v>6126</v>
      </c>
      <c r="E2412" s="394" t="s">
        <v>4139</v>
      </c>
      <c r="F2412" s="394" t="s">
        <v>7230</v>
      </c>
      <c r="G2412" s="394" t="s">
        <v>7233</v>
      </c>
      <c r="H2412" s="394" t="s">
        <v>7232</v>
      </c>
      <c r="I2412" s="466">
        <v>300</v>
      </c>
      <c r="J2412" s="471">
        <v>0.49</v>
      </c>
      <c r="K2412" s="469">
        <v>1</v>
      </c>
      <c r="L2412" s="384">
        <v>0</v>
      </c>
      <c r="M2412" s="385" t="s">
        <v>4420</v>
      </c>
      <c r="N2412" s="387"/>
      <c r="O2412" s="387"/>
      <c r="P2412" s="387"/>
      <c r="Q2412" s="387"/>
      <c r="R2412" s="387"/>
      <c r="S2412" s="387"/>
      <c r="T2412" s="387"/>
      <c r="U2412" s="387"/>
      <c r="V2412" s="387"/>
      <c r="W2412" s="387"/>
      <c r="X2412" s="387"/>
      <c r="Y2412" s="387"/>
      <c r="Z2412" s="387"/>
      <c r="AA2412" s="387"/>
      <c r="AB2412" s="387"/>
      <c r="AC2412" s="387"/>
      <c r="AD2412" s="387"/>
    </row>
    <row r="2413" spans="1:30" ht="16.2" thickBot="1" x14ac:dyDescent="0.35">
      <c r="A2413" s="351" t="s">
        <v>4415</v>
      </c>
      <c r="B2413" s="403" t="s">
        <v>6880</v>
      </c>
      <c r="C2413" s="365" t="s">
        <v>6867</v>
      </c>
      <c r="D2413" s="366" t="s">
        <v>6126</v>
      </c>
      <c r="E2413" s="394" t="s">
        <v>4139</v>
      </c>
      <c r="F2413" s="394" t="s">
        <v>7230</v>
      </c>
      <c r="G2413" s="394" t="s">
        <v>7233</v>
      </c>
      <c r="H2413" s="394" t="s">
        <v>7232</v>
      </c>
      <c r="I2413" s="466">
        <v>300</v>
      </c>
      <c r="J2413" s="471">
        <v>0.49</v>
      </c>
      <c r="K2413" s="469">
        <v>1</v>
      </c>
      <c r="L2413" s="384">
        <v>0</v>
      </c>
      <c r="M2413" s="385" t="s">
        <v>4421</v>
      </c>
      <c r="N2413" s="387"/>
      <c r="O2413" s="387"/>
      <c r="P2413" s="387"/>
      <c r="Q2413" s="387"/>
      <c r="R2413" s="387"/>
      <c r="S2413" s="387"/>
      <c r="T2413" s="387"/>
      <c r="U2413" s="387"/>
      <c r="V2413" s="387"/>
      <c r="W2413" s="387"/>
      <c r="X2413" s="387"/>
      <c r="Y2413" s="387"/>
      <c r="Z2413" s="387"/>
      <c r="AA2413" s="387"/>
      <c r="AB2413" s="387"/>
      <c r="AC2413" s="387"/>
      <c r="AD2413" s="387"/>
    </row>
    <row r="2414" spans="1:30" ht="16.2" thickBot="1" x14ac:dyDescent="0.35">
      <c r="A2414" s="351" t="s">
        <v>2890</v>
      </c>
      <c r="B2414" s="413" t="s">
        <v>7171</v>
      </c>
      <c r="C2414" s="365" t="s">
        <v>6867</v>
      </c>
      <c r="D2414" s="366" t="s">
        <v>6126</v>
      </c>
      <c r="E2414" s="394" t="s">
        <v>4139</v>
      </c>
      <c r="F2414" s="394" t="s">
        <v>7230</v>
      </c>
      <c r="G2414" s="394" t="s">
        <v>7233</v>
      </c>
      <c r="H2414" s="394" t="s">
        <v>7232</v>
      </c>
      <c r="I2414" s="466">
        <v>300</v>
      </c>
      <c r="J2414" s="471">
        <v>0.49</v>
      </c>
      <c r="K2414" s="469">
        <v>1</v>
      </c>
      <c r="L2414" s="384">
        <v>0</v>
      </c>
      <c r="M2414" s="385" t="s">
        <v>7222</v>
      </c>
      <c r="N2414" s="387"/>
      <c r="O2414" s="387"/>
      <c r="P2414" s="387"/>
      <c r="Q2414" s="387"/>
      <c r="R2414" s="387"/>
      <c r="S2414" s="387"/>
      <c r="T2414" s="387"/>
      <c r="U2414" s="387"/>
      <c r="V2414" s="387"/>
      <c r="W2414" s="387"/>
      <c r="X2414" s="387"/>
      <c r="Y2414" s="387"/>
      <c r="Z2414" s="387"/>
      <c r="AA2414" s="387"/>
      <c r="AB2414" s="387"/>
      <c r="AC2414" s="387"/>
      <c r="AD2414" s="387"/>
    </row>
    <row r="2415" spans="1:30" ht="16.2" thickBot="1" x14ac:dyDescent="0.35">
      <c r="A2415" s="351" t="s">
        <v>4415</v>
      </c>
      <c r="B2415" s="413" t="s">
        <v>7171</v>
      </c>
      <c r="C2415" s="365" t="s">
        <v>6867</v>
      </c>
      <c r="D2415" s="366" t="s">
        <v>6126</v>
      </c>
      <c r="E2415" s="394" t="s">
        <v>4139</v>
      </c>
      <c r="F2415" s="394" t="s">
        <v>7230</v>
      </c>
      <c r="G2415" s="394" t="s">
        <v>7233</v>
      </c>
      <c r="H2415" s="394" t="s">
        <v>7232</v>
      </c>
      <c r="I2415" s="466">
        <v>300</v>
      </c>
      <c r="J2415" s="471">
        <v>0.49</v>
      </c>
      <c r="K2415" s="469">
        <v>1</v>
      </c>
      <c r="L2415" s="384">
        <v>0</v>
      </c>
      <c r="M2415" s="385" t="s">
        <v>7223</v>
      </c>
      <c r="N2415" s="387"/>
      <c r="O2415" s="387"/>
      <c r="P2415" s="387"/>
      <c r="Q2415" s="387"/>
      <c r="R2415" s="387"/>
      <c r="S2415" s="387"/>
      <c r="T2415" s="387"/>
      <c r="U2415" s="387"/>
      <c r="V2415" s="387"/>
      <c r="W2415" s="387"/>
      <c r="X2415" s="387"/>
      <c r="Y2415" s="387"/>
      <c r="Z2415" s="387"/>
      <c r="AA2415" s="387"/>
      <c r="AB2415" s="387"/>
      <c r="AC2415" s="387"/>
      <c r="AD2415" s="387"/>
    </row>
    <row r="2416" spans="1:30" ht="16.2" thickBot="1" x14ac:dyDescent="0.35">
      <c r="A2416" s="351" t="s">
        <v>2260</v>
      </c>
      <c r="B2416" s="413" t="s">
        <v>7171</v>
      </c>
      <c r="C2416" s="365" t="s">
        <v>6867</v>
      </c>
      <c r="D2416" s="366" t="s">
        <v>6126</v>
      </c>
      <c r="E2416" s="394" t="s">
        <v>4139</v>
      </c>
      <c r="F2416" s="394" t="s">
        <v>7230</v>
      </c>
      <c r="G2416" s="394" t="s">
        <v>7233</v>
      </c>
      <c r="H2416" s="394" t="s">
        <v>7232</v>
      </c>
      <c r="I2416" s="466">
        <v>300</v>
      </c>
      <c r="J2416" s="471">
        <v>0.49</v>
      </c>
      <c r="K2416" s="469">
        <v>1</v>
      </c>
      <c r="L2416" s="384">
        <v>0</v>
      </c>
      <c r="M2416" s="385" t="s">
        <v>7224</v>
      </c>
      <c r="N2416" s="387"/>
      <c r="O2416" s="387"/>
      <c r="P2416" s="387"/>
      <c r="Q2416" s="387"/>
      <c r="R2416" s="387"/>
      <c r="S2416" s="387"/>
      <c r="T2416" s="387"/>
      <c r="U2416" s="387"/>
      <c r="V2416" s="387"/>
      <c r="W2416" s="387"/>
      <c r="X2416" s="387"/>
      <c r="Y2416" s="387"/>
      <c r="Z2416" s="387"/>
      <c r="AA2416" s="387"/>
      <c r="AB2416" s="387"/>
      <c r="AC2416" s="387"/>
      <c r="AD2416" s="387"/>
    </row>
    <row r="2417" spans="1:30" ht="16.2" thickBot="1" x14ac:dyDescent="0.35">
      <c r="A2417" s="351" t="s">
        <v>2890</v>
      </c>
      <c r="B2417" s="408" t="s">
        <v>9566</v>
      </c>
      <c r="C2417" s="365" t="s">
        <v>6867</v>
      </c>
      <c r="D2417" s="366" t="s">
        <v>6126</v>
      </c>
      <c r="E2417" s="394" t="s">
        <v>4139</v>
      </c>
      <c r="F2417" s="394" t="s">
        <v>7230</v>
      </c>
      <c r="G2417" s="394" t="s">
        <v>7233</v>
      </c>
      <c r="H2417" s="394" t="s">
        <v>7232</v>
      </c>
      <c r="I2417" s="466">
        <v>300</v>
      </c>
      <c r="J2417" s="471">
        <v>0.49</v>
      </c>
      <c r="K2417" s="469">
        <v>1</v>
      </c>
      <c r="L2417" s="384">
        <v>0</v>
      </c>
      <c r="M2417" s="385" t="s">
        <v>9879</v>
      </c>
      <c r="N2417" s="387"/>
      <c r="O2417" s="387"/>
      <c r="P2417" s="387"/>
      <c r="Q2417" s="387"/>
      <c r="R2417" s="387"/>
      <c r="S2417" s="387"/>
      <c r="T2417" s="387"/>
      <c r="U2417" s="387"/>
      <c r="V2417" s="387"/>
      <c r="W2417" s="387"/>
      <c r="X2417" s="387"/>
      <c r="Y2417" s="387"/>
      <c r="Z2417" s="387"/>
      <c r="AA2417" s="387"/>
      <c r="AB2417" s="387"/>
      <c r="AC2417" s="387"/>
      <c r="AD2417" s="387"/>
    </row>
    <row r="2418" spans="1:30" ht="16.2" thickBot="1" x14ac:dyDescent="0.35">
      <c r="A2418" s="351" t="s">
        <v>4415</v>
      </c>
      <c r="B2418" s="408" t="s">
        <v>9566</v>
      </c>
      <c r="C2418" s="365" t="s">
        <v>6867</v>
      </c>
      <c r="D2418" s="366" t="s">
        <v>6126</v>
      </c>
      <c r="E2418" s="394" t="s">
        <v>4139</v>
      </c>
      <c r="F2418" s="394" t="s">
        <v>7230</v>
      </c>
      <c r="G2418" s="394" t="s">
        <v>7233</v>
      </c>
      <c r="H2418" s="394" t="s">
        <v>7232</v>
      </c>
      <c r="I2418" s="466">
        <v>300</v>
      </c>
      <c r="J2418" s="471">
        <v>0.49</v>
      </c>
      <c r="K2418" s="469">
        <v>1</v>
      </c>
      <c r="L2418" s="384">
        <v>0</v>
      </c>
      <c r="M2418" s="385" t="s">
        <v>9880</v>
      </c>
      <c r="N2418" s="387"/>
      <c r="O2418" s="387"/>
      <c r="P2418" s="387"/>
      <c r="Q2418" s="387"/>
      <c r="R2418" s="387"/>
      <c r="S2418" s="387"/>
      <c r="T2418" s="387"/>
      <c r="U2418" s="387"/>
      <c r="V2418" s="387"/>
      <c r="W2418" s="387"/>
      <c r="X2418" s="387"/>
      <c r="Y2418" s="387"/>
      <c r="Z2418" s="387"/>
      <c r="AA2418" s="387"/>
      <c r="AB2418" s="387"/>
      <c r="AC2418" s="387"/>
      <c r="AD2418" s="387"/>
    </row>
    <row r="2419" spans="1:30" ht="16.2" thickBot="1" x14ac:dyDescent="0.35">
      <c r="A2419" s="351" t="s">
        <v>6222</v>
      </c>
      <c r="B2419" s="408" t="s">
        <v>9566</v>
      </c>
      <c r="C2419" s="365" t="s">
        <v>6867</v>
      </c>
      <c r="D2419" s="366" t="s">
        <v>6126</v>
      </c>
      <c r="E2419" s="394" t="s">
        <v>4139</v>
      </c>
      <c r="F2419" s="394" t="s">
        <v>7230</v>
      </c>
      <c r="G2419" s="394" t="s">
        <v>7233</v>
      </c>
      <c r="H2419" s="394" t="s">
        <v>7232</v>
      </c>
      <c r="I2419" s="467">
        <v>1.7</v>
      </c>
      <c r="J2419" s="471">
        <v>2.99</v>
      </c>
      <c r="K2419" s="469">
        <v>1</v>
      </c>
      <c r="L2419" s="384">
        <v>0</v>
      </c>
      <c r="M2419" s="385" t="s">
        <v>9881</v>
      </c>
      <c r="N2419" s="387"/>
      <c r="O2419" s="387"/>
      <c r="P2419" s="387"/>
      <c r="Q2419" s="387"/>
      <c r="R2419" s="387"/>
      <c r="S2419" s="387"/>
      <c r="T2419" s="387"/>
      <c r="U2419" s="387"/>
      <c r="V2419" s="387"/>
      <c r="W2419" s="387"/>
      <c r="X2419" s="387"/>
      <c r="Y2419" s="387"/>
      <c r="Z2419" s="387"/>
      <c r="AA2419" s="387"/>
      <c r="AB2419" s="387"/>
      <c r="AC2419" s="387"/>
      <c r="AD2419" s="387"/>
    </row>
    <row r="2420" spans="1:30" ht="16.2" thickBot="1" x14ac:dyDescent="0.35">
      <c r="A2420" s="351" t="s">
        <v>2262</v>
      </c>
      <c r="B2420" s="399" t="s">
        <v>1123</v>
      </c>
      <c r="C2420" s="365" t="s">
        <v>6867</v>
      </c>
      <c r="D2420" s="366" t="s">
        <v>6126</v>
      </c>
      <c r="E2420" s="394" t="s">
        <v>4139</v>
      </c>
      <c r="F2420" s="394" t="s">
        <v>7230</v>
      </c>
      <c r="G2420" s="394" t="s">
        <v>7233</v>
      </c>
      <c r="H2420" s="394" t="s">
        <v>7232</v>
      </c>
      <c r="I2420" s="466">
        <v>300</v>
      </c>
      <c r="J2420" s="471">
        <v>0.49</v>
      </c>
      <c r="K2420" s="469">
        <v>3</v>
      </c>
      <c r="L2420" s="384">
        <v>0</v>
      </c>
      <c r="M2420" s="385" t="s">
        <v>2263</v>
      </c>
      <c r="N2420" s="387"/>
      <c r="O2420" s="387"/>
      <c r="P2420" s="387"/>
      <c r="Q2420" s="387"/>
      <c r="R2420" s="387"/>
      <c r="S2420" s="387"/>
      <c r="T2420" s="387"/>
      <c r="U2420" s="387"/>
      <c r="V2420" s="387"/>
      <c r="W2420" s="387"/>
      <c r="X2420" s="387"/>
      <c r="Y2420" s="387"/>
      <c r="Z2420" s="387"/>
      <c r="AA2420" s="387"/>
      <c r="AB2420" s="387"/>
      <c r="AC2420" s="387"/>
      <c r="AD2420" s="387"/>
    </row>
    <row r="2421" spans="1:30" ht="16.2" thickBot="1" x14ac:dyDescent="0.35">
      <c r="A2421" s="351" t="s">
        <v>2262</v>
      </c>
      <c r="B2421" s="399" t="s">
        <v>1123</v>
      </c>
      <c r="C2421" s="365" t="s">
        <v>6867</v>
      </c>
      <c r="D2421" s="366" t="s">
        <v>6126</v>
      </c>
      <c r="E2421" s="394" t="s">
        <v>4139</v>
      </c>
      <c r="F2421" s="394" t="s">
        <v>7230</v>
      </c>
      <c r="G2421" s="394" t="s">
        <v>7234</v>
      </c>
      <c r="H2421" s="394" t="s">
        <v>7232</v>
      </c>
      <c r="I2421" s="466">
        <v>300</v>
      </c>
      <c r="J2421" s="471">
        <v>0.49</v>
      </c>
      <c r="K2421" s="469">
        <v>1</v>
      </c>
      <c r="L2421" s="384">
        <v>0</v>
      </c>
      <c r="M2421" s="385" t="s">
        <v>2263</v>
      </c>
      <c r="N2421" s="387"/>
      <c r="O2421" s="387"/>
      <c r="P2421" s="387"/>
      <c r="Q2421" s="387"/>
      <c r="R2421" s="387"/>
      <c r="S2421" s="387"/>
      <c r="T2421" s="387"/>
      <c r="U2421" s="387"/>
      <c r="V2421" s="387"/>
      <c r="W2421" s="387"/>
      <c r="X2421" s="387"/>
      <c r="Y2421" s="387"/>
      <c r="Z2421" s="387"/>
      <c r="AA2421" s="387"/>
      <c r="AB2421" s="387"/>
      <c r="AC2421" s="387"/>
      <c r="AD2421" s="387"/>
    </row>
    <row r="2422" spans="1:30" ht="16.2" thickBot="1" x14ac:dyDescent="0.35">
      <c r="A2422" s="351" t="s">
        <v>2262</v>
      </c>
      <c r="B2422" s="398" t="s">
        <v>6871</v>
      </c>
      <c r="C2422" s="365" t="s">
        <v>6867</v>
      </c>
      <c r="D2422" s="366" t="s">
        <v>6126</v>
      </c>
      <c r="E2422" s="394" t="s">
        <v>4139</v>
      </c>
      <c r="F2422" s="394" t="s">
        <v>7230</v>
      </c>
      <c r="G2422" s="394" t="s">
        <v>7233</v>
      </c>
      <c r="H2422" s="394" t="s">
        <v>7232</v>
      </c>
      <c r="I2422" s="466">
        <v>300</v>
      </c>
      <c r="J2422" s="471">
        <v>0.49</v>
      </c>
      <c r="K2422" s="469">
        <v>1</v>
      </c>
      <c r="L2422" s="384">
        <v>0</v>
      </c>
      <c r="M2422" s="385" t="s">
        <v>4422</v>
      </c>
      <c r="N2422" s="387"/>
      <c r="O2422" s="387"/>
      <c r="P2422" s="387"/>
      <c r="Q2422" s="387"/>
      <c r="R2422" s="387"/>
      <c r="S2422" s="387"/>
      <c r="T2422" s="387"/>
      <c r="U2422" s="387"/>
      <c r="V2422" s="387"/>
      <c r="W2422" s="387"/>
      <c r="X2422" s="387"/>
      <c r="Y2422" s="387"/>
      <c r="Z2422" s="387"/>
      <c r="AA2422" s="387"/>
      <c r="AB2422" s="387"/>
      <c r="AC2422" s="387"/>
      <c r="AD2422" s="387"/>
    </row>
    <row r="2423" spans="1:30" ht="16.2" thickBot="1" x14ac:dyDescent="0.35">
      <c r="A2423" s="351" t="s">
        <v>1996</v>
      </c>
      <c r="B2423" s="420" t="s">
        <v>6089</v>
      </c>
      <c r="C2423" s="365" t="s">
        <v>6867</v>
      </c>
      <c r="D2423" s="366" t="s">
        <v>6126</v>
      </c>
      <c r="E2423" s="394" t="s">
        <v>4139</v>
      </c>
      <c r="F2423" s="394" t="s">
        <v>7230</v>
      </c>
      <c r="G2423" s="394" t="s">
        <v>7233</v>
      </c>
      <c r="H2423" s="394" t="s">
        <v>7232</v>
      </c>
      <c r="I2423" s="466">
        <v>700</v>
      </c>
      <c r="J2423" s="471">
        <v>0.99</v>
      </c>
      <c r="K2423" s="469">
        <v>1</v>
      </c>
      <c r="L2423" s="384">
        <v>0</v>
      </c>
      <c r="M2423" s="385" t="s">
        <v>9882</v>
      </c>
      <c r="N2423" s="387"/>
      <c r="O2423" s="387"/>
      <c r="P2423" s="387"/>
      <c r="Q2423" s="387"/>
      <c r="R2423" s="387"/>
      <c r="S2423" s="387"/>
      <c r="T2423" s="387"/>
      <c r="U2423" s="387"/>
      <c r="V2423" s="387"/>
      <c r="W2423" s="387"/>
      <c r="X2423" s="387"/>
      <c r="Y2423" s="387"/>
      <c r="Z2423" s="387"/>
      <c r="AA2423" s="387"/>
      <c r="AB2423" s="387"/>
      <c r="AC2423" s="387"/>
      <c r="AD2423" s="387"/>
    </row>
    <row r="2424" spans="1:30" ht="16.2" thickBot="1" x14ac:dyDescent="0.35">
      <c r="A2424" s="351" t="s">
        <v>1996</v>
      </c>
      <c r="B2424" s="420" t="s">
        <v>6089</v>
      </c>
      <c r="C2424" s="365" t="s">
        <v>6867</v>
      </c>
      <c r="D2424" s="366" t="s">
        <v>6126</v>
      </c>
      <c r="E2424" s="394" t="s">
        <v>4139</v>
      </c>
      <c r="F2424" s="394" t="s">
        <v>7230</v>
      </c>
      <c r="G2424" s="394" t="s">
        <v>7239</v>
      </c>
      <c r="H2424" s="394" t="s">
        <v>7232</v>
      </c>
      <c r="I2424" s="466">
        <v>700</v>
      </c>
      <c r="J2424" s="471">
        <v>0.99</v>
      </c>
      <c r="K2424" s="469">
        <v>1</v>
      </c>
      <c r="L2424" s="384">
        <v>0</v>
      </c>
      <c r="M2424" s="385" t="s">
        <v>9882</v>
      </c>
      <c r="N2424" s="387"/>
      <c r="O2424" s="387"/>
      <c r="P2424" s="387"/>
      <c r="Q2424" s="387"/>
      <c r="R2424" s="387"/>
      <c r="S2424" s="387"/>
      <c r="T2424" s="387"/>
      <c r="U2424" s="387"/>
      <c r="V2424" s="387"/>
      <c r="W2424" s="387"/>
      <c r="X2424" s="387"/>
      <c r="Y2424" s="387"/>
      <c r="Z2424" s="387"/>
      <c r="AA2424" s="387"/>
      <c r="AB2424" s="387"/>
      <c r="AC2424" s="387"/>
      <c r="AD2424" s="387"/>
    </row>
    <row r="2425" spans="1:30" ht="16.2" thickBot="1" x14ac:dyDescent="0.35">
      <c r="A2425" s="351" t="s">
        <v>5689</v>
      </c>
      <c r="B2425" s="404" t="s">
        <v>6073</v>
      </c>
      <c r="C2425" s="365" t="s">
        <v>6867</v>
      </c>
      <c r="D2425" s="366" t="s">
        <v>6126</v>
      </c>
      <c r="E2425" s="394" t="s">
        <v>4139</v>
      </c>
      <c r="F2425" s="394" t="s">
        <v>7230</v>
      </c>
      <c r="G2425" s="394" t="s">
        <v>7234</v>
      </c>
      <c r="H2425" s="394" t="s">
        <v>7232</v>
      </c>
      <c r="I2425" s="466">
        <v>700</v>
      </c>
      <c r="J2425" s="471">
        <v>0.99</v>
      </c>
      <c r="K2425" s="469">
        <v>2</v>
      </c>
      <c r="L2425" s="384">
        <v>0</v>
      </c>
      <c r="M2425" s="385" t="s">
        <v>5806</v>
      </c>
      <c r="N2425" s="387"/>
      <c r="O2425" s="387"/>
      <c r="P2425" s="387"/>
      <c r="Q2425" s="387"/>
      <c r="R2425" s="387"/>
      <c r="S2425" s="387"/>
      <c r="T2425" s="387"/>
      <c r="U2425" s="387"/>
      <c r="V2425" s="387"/>
      <c r="W2425" s="387"/>
      <c r="X2425" s="387"/>
      <c r="Y2425" s="387"/>
      <c r="Z2425" s="387"/>
      <c r="AA2425" s="387"/>
      <c r="AB2425" s="387"/>
      <c r="AC2425" s="387"/>
      <c r="AD2425" s="387"/>
    </row>
    <row r="2426" spans="1:30" ht="16.2" thickBot="1" x14ac:dyDescent="0.35">
      <c r="A2426" s="351" t="s">
        <v>9883</v>
      </c>
      <c r="B2426" s="408" t="s">
        <v>9566</v>
      </c>
      <c r="C2426" s="365" t="s">
        <v>6867</v>
      </c>
      <c r="D2426" s="366" t="s">
        <v>6126</v>
      </c>
      <c r="E2426" s="394" t="s">
        <v>4139</v>
      </c>
      <c r="F2426" s="394" t="s">
        <v>7230</v>
      </c>
      <c r="G2426" s="394" t="s">
        <v>7233</v>
      </c>
      <c r="H2426" s="394" t="s">
        <v>7232</v>
      </c>
      <c r="I2426" s="466">
        <v>300</v>
      </c>
      <c r="J2426" s="471">
        <v>0.49</v>
      </c>
      <c r="K2426" s="469">
        <v>1</v>
      </c>
      <c r="L2426" s="384">
        <v>0</v>
      </c>
      <c r="M2426" s="385" t="s">
        <v>9884</v>
      </c>
      <c r="N2426" s="387"/>
      <c r="O2426" s="387"/>
      <c r="P2426" s="387"/>
      <c r="Q2426" s="387"/>
      <c r="R2426" s="387"/>
      <c r="S2426" s="387"/>
      <c r="T2426" s="387"/>
      <c r="U2426" s="387"/>
      <c r="V2426" s="387"/>
      <c r="W2426" s="387"/>
      <c r="X2426" s="387"/>
      <c r="Y2426" s="387"/>
      <c r="Z2426" s="387"/>
      <c r="AA2426" s="387"/>
      <c r="AB2426" s="387"/>
      <c r="AC2426" s="387"/>
      <c r="AD2426" s="387"/>
    </row>
    <row r="2427" spans="1:30" ht="16.2" thickBot="1" x14ac:dyDescent="0.35">
      <c r="A2427" s="351" t="s">
        <v>1996</v>
      </c>
      <c r="B2427" s="408" t="s">
        <v>9566</v>
      </c>
      <c r="C2427" s="365" t="s">
        <v>6867</v>
      </c>
      <c r="D2427" s="366" t="s">
        <v>6126</v>
      </c>
      <c r="E2427" s="394" t="s">
        <v>4139</v>
      </c>
      <c r="F2427" s="394" t="s">
        <v>7230</v>
      </c>
      <c r="G2427" s="394" t="s">
        <v>7233</v>
      </c>
      <c r="H2427" s="394" t="s">
        <v>7232</v>
      </c>
      <c r="I2427" s="466">
        <v>300</v>
      </c>
      <c r="J2427" s="471">
        <v>0.49</v>
      </c>
      <c r="K2427" s="469">
        <v>1</v>
      </c>
      <c r="L2427" s="384">
        <v>0</v>
      </c>
      <c r="M2427" s="385" t="s">
        <v>9885</v>
      </c>
      <c r="N2427" s="387"/>
      <c r="O2427" s="387"/>
      <c r="P2427" s="387"/>
      <c r="Q2427" s="387"/>
      <c r="R2427" s="387"/>
      <c r="S2427" s="387"/>
      <c r="T2427" s="387"/>
      <c r="U2427" s="387"/>
      <c r="V2427" s="387"/>
      <c r="W2427" s="387"/>
      <c r="X2427" s="387"/>
      <c r="Y2427" s="387"/>
      <c r="Z2427" s="387"/>
      <c r="AA2427" s="387"/>
      <c r="AB2427" s="387"/>
      <c r="AC2427" s="387"/>
      <c r="AD2427" s="387"/>
    </row>
    <row r="2428" spans="1:30" ht="16.2" thickBot="1" x14ac:dyDescent="0.35">
      <c r="A2428" s="351" t="s">
        <v>9886</v>
      </c>
      <c r="B2428" s="408" t="s">
        <v>9566</v>
      </c>
      <c r="C2428" s="365" t="s">
        <v>6867</v>
      </c>
      <c r="D2428" s="366" t="s">
        <v>6126</v>
      </c>
      <c r="E2428" s="394" t="s">
        <v>4139</v>
      </c>
      <c r="F2428" s="394" t="s">
        <v>7230</v>
      </c>
      <c r="G2428" s="394" t="s">
        <v>7233</v>
      </c>
      <c r="H2428" s="394" t="s">
        <v>7232</v>
      </c>
      <c r="I2428" s="466">
        <v>700</v>
      </c>
      <c r="J2428" s="471">
        <v>2.4900000000000002</v>
      </c>
      <c r="K2428" s="469">
        <v>1</v>
      </c>
      <c r="L2428" s="384">
        <v>0</v>
      </c>
      <c r="M2428" s="385" t="s">
        <v>9887</v>
      </c>
      <c r="N2428" s="387"/>
      <c r="O2428" s="387"/>
      <c r="P2428" s="387"/>
      <c r="Q2428" s="387"/>
      <c r="R2428" s="387"/>
      <c r="S2428" s="387"/>
      <c r="T2428" s="387"/>
      <c r="U2428" s="387"/>
      <c r="V2428" s="387"/>
      <c r="W2428" s="387"/>
      <c r="X2428" s="387"/>
      <c r="Y2428" s="387"/>
      <c r="Z2428" s="387"/>
      <c r="AA2428" s="387"/>
      <c r="AB2428" s="387"/>
      <c r="AC2428" s="387"/>
      <c r="AD2428" s="387"/>
    </row>
    <row r="2429" spans="1:30" ht="16.2" thickBot="1" x14ac:dyDescent="0.35">
      <c r="A2429" s="351" t="s">
        <v>3659</v>
      </c>
      <c r="B2429" s="406" t="s">
        <v>6969</v>
      </c>
      <c r="C2429" s="365" t="s">
        <v>6867</v>
      </c>
      <c r="D2429" s="366" t="s">
        <v>6126</v>
      </c>
      <c r="E2429" s="394" t="s">
        <v>4139</v>
      </c>
      <c r="F2429" s="394" t="s">
        <v>7230</v>
      </c>
      <c r="G2429" s="394" t="s">
        <v>7233</v>
      </c>
      <c r="H2429" s="394" t="s">
        <v>7232</v>
      </c>
      <c r="I2429" s="466">
        <v>300</v>
      </c>
      <c r="J2429" s="471">
        <v>0.49</v>
      </c>
      <c r="K2429" s="469">
        <v>1</v>
      </c>
      <c r="L2429" s="384">
        <v>0</v>
      </c>
      <c r="M2429" s="385" t="s">
        <v>3660</v>
      </c>
      <c r="N2429" s="387"/>
      <c r="O2429" s="387"/>
      <c r="P2429" s="387"/>
      <c r="Q2429" s="387"/>
      <c r="R2429" s="387"/>
      <c r="S2429" s="387"/>
      <c r="T2429" s="387"/>
      <c r="U2429" s="387"/>
      <c r="V2429" s="387"/>
      <c r="W2429" s="387"/>
      <c r="X2429" s="387"/>
      <c r="Y2429" s="387"/>
      <c r="Z2429" s="387"/>
      <c r="AA2429" s="387"/>
      <c r="AB2429" s="387"/>
      <c r="AC2429" s="387"/>
      <c r="AD2429" s="387"/>
    </row>
    <row r="2430" spans="1:30" ht="16.2" thickBot="1" x14ac:dyDescent="0.35">
      <c r="A2430" s="351" t="s">
        <v>3659</v>
      </c>
      <c r="B2430" s="404" t="s">
        <v>6083</v>
      </c>
      <c r="C2430" s="365" t="s">
        <v>6867</v>
      </c>
      <c r="D2430" s="366" t="s">
        <v>6126</v>
      </c>
      <c r="E2430" s="394" t="s">
        <v>4139</v>
      </c>
      <c r="F2430" s="394" t="s">
        <v>7230</v>
      </c>
      <c r="G2430" s="394" t="s">
        <v>7233</v>
      </c>
      <c r="H2430" s="394" t="s">
        <v>7232</v>
      </c>
      <c r="I2430" s="466">
        <v>300</v>
      </c>
      <c r="J2430" s="471">
        <v>0.49</v>
      </c>
      <c r="K2430" s="469">
        <v>1</v>
      </c>
      <c r="L2430" s="384">
        <v>0</v>
      </c>
      <c r="M2430" s="385" t="s">
        <v>5807</v>
      </c>
      <c r="N2430" s="387"/>
      <c r="O2430" s="387"/>
      <c r="P2430" s="387"/>
      <c r="Q2430" s="387"/>
      <c r="R2430" s="387"/>
      <c r="S2430" s="387"/>
      <c r="T2430" s="387"/>
      <c r="U2430" s="387"/>
      <c r="V2430" s="387"/>
      <c r="W2430" s="387"/>
      <c r="X2430" s="387"/>
      <c r="Y2430" s="387"/>
      <c r="Z2430" s="387"/>
      <c r="AA2430" s="387"/>
      <c r="AB2430" s="387"/>
      <c r="AC2430" s="387"/>
      <c r="AD2430" s="387"/>
    </row>
    <row r="2431" spans="1:30" ht="16.2" thickBot="1" x14ac:dyDescent="0.35">
      <c r="A2431" s="351" t="s">
        <v>5809</v>
      </c>
      <c r="B2431" s="404" t="s">
        <v>6083</v>
      </c>
      <c r="C2431" s="365" t="s">
        <v>6867</v>
      </c>
      <c r="D2431" s="366" t="s">
        <v>6126</v>
      </c>
      <c r="E2431" s="394" t="s">
        <v>4139</v>
      </c>
      <c r="F2431" s="394" t="s">
        <v>7230</v>
      </c>
      <c r="G2431" s="394" t="s">
        <v>7233</v>
      </c>
      <c r="H2431" s="394" t="s">
        <v>7232</v>
      </c>
      <c r="I2431" s="466">
        <v>500</v>
      </c>
      <c r="J2431" s="471">
        <v>0.75</v>
      </c>
      <c r="K2431" s="469">
        <v>1</v>
      </c>
      <c r="L2431" s="384">
        <v>0</v>
      </c>
      <c r="M2431" s="385" t="s">
        <v>5810</v>
      </c>
      <c r="N2431" s="387"/>
      <c r="O2431" s="387"/>
      <c r="P2431" s="387"/>
      <c r="Q2431" s="387"/>
      <c r="R2431" s="387"/>
      <c r="S2431" s="387"/>
      <c r="T2431" s="387"/>
      <c r="U2431" s="387"/>
      <c r="V2431" s="387"/>
      <c r="W2431" s="387"/>
      <c r="X2431" s="387"/>
      <c r="Y2431" s="387"/>
      <c r="Z2431" s="387"/>
      <c r="AA2431" s="387"/>
      <c r="AB2431" s="387"/>
      <c r="AC2431" s="387"/>
      <c r="AD2431" s="387"/>
    </row>
    <row r="2432" spans="1:30" ht="16.2" thickBot="1" x14ac:dyDescent="0.35">
      <c r="A2432" s="351" t="s">
        <v>1945</v>
      </c>
      <c r="B2432" s="404" t="s">
        <v>6083</v>
      </c>
      <c r="C2432" s="365" t="s">
        <v>6867</v>
      </c>
      <c r="D2432" s="366" t="s">
        <v>6126</v>
      </c>
      <c r="E2432" s="394" t="s">
        <v>4139</v>
      </c>
      <c r="F2432" s="394" t="s">
        <v>7230</v>
      </c>
      <c r="G2432" s="394" t="s">
        <v>7233</v>
      </c>
      <c r="H2432" s="394" t="s">
        <v>7232</v>
      </c>
      <c r="I2432" s="466">
        <v>300</v>
      </c>
      <c r="J2432" s="471">
        <v>0.49</v>
      </c>
      <c r="K2432" s="469">
        <v>1</v>
      </c>
      <c r="L2432" s="384">
        <v>0</v>
      </c>
      <c r="M2432" s="385" t="s">
        <v>5808</v>
      </c>
      <c r="N2432" s="387"/>
      <c r="O2432" s="387"/>
      <c r="P2432" s="387"/>
      <c r="Q2432" s="387"/>
      <c r="R2432" s="387"/>
      <c r="S2432" s="387"/>
      <c r="T2432" s="387"/>
      <c r="U2432" s="387"/>
      <c r="V2432" s="387"/>
      <c r="W2432" s="387"/>
      <c r="X2432" s="387"/>
      <c r="Y2432" s="387"/>
      <c r="Z2432" s="387"/>
      <c r="AA2432" s="387"/>
      <c r="AB2432" s="387"/>
      <c r="AC2432" s="387"/>
      <c r="AD2432" s="387"/>
    </row>
    <row r="2433" spans="1:30" ht="16.2" thickBot="1" x14ac:dyDescent="0.35">
      <c r="A2433" s="351" t="s">
        <v>3659</v>
      </c>
      <c r="B2433" s="408" t="s">
        <v>9566</v>
      </c>
      <c r="C2433" s="365" t="s">
        <v>6867</v>
      </c>
      <c r="D2433" s="366" t="s">
        <v>6126</v>
      </c>
      <c r="E2433" s="394" t="s">
        <v>4139</v>
      </c>
      <c r="F2433" s="394" t="s">
        <v>7230</v>
      </c>
      <c r="G2433" s="394" t="s">
        <v>7233</v>
      </c>
      <c r="H2433" s="394" t="s">
        <v>7232</v>
      </c>
      <c r="I2433" s="466">
        <v>300</v>
      </c>
      <c r="J2433" s="471">
        <v>0.49</v>
      </c>
      <c r="K2433" s="469">
        <v>1</v>
      </c>
      <c r="L2433" s="384">
        <v>0</v>
      </c>
      <c r="M2433" s="385" t="s">
        <v>9888</v>
      </c>
      <c r="N2433" s="387"/>
      <c r="O2433" s="387"/>
      <c r="P2433" s="387"/>
      <c r="Q2433" s="387"/>
      <c r="R2433" s="387"/>
      <c r="S2433" s="387"/>
      <c r="T2433" s="387"/>
      <c r="U2433" s="387"/>
      <c r="V2433" s="387"/>
      <c r="W2433" s="387"/>
      <c r="X2433" s="387"/>
      <c r="Y2433" s="387"/>
      <c r="Z2433" s="387"/>
      <c r="AA2433" s="387"/>
      <c r="AB2433" s="387"/>
      <c r="AC2433" s="387"/>
      <c r="AD2433" s="387"/>
    </row>
    <row r="2434" spans="1:30" ht="16.2" thickBot="1" x14ac:dyDescent="0.35">
      <c r="A2434" s="351" t="s">
        <v>5809</v>
      </c>
      <c r="B2434" s="408" t="s">
        <v>9566</v>
      </c>
      <c r="C2434" s="365" t="s">
        <v>6867</v>
      </c>
      <c r="D2434" s="366" t="s">
        <v>6126</v>
      </c>
      <c r="E2434" s="394" t="s">
        <v>4139</v>
      </c>
      <c r="F2434" s="394" t="s">
        <v>7230</v>
      </c>
      <c r="G2434" s="394" t="s">
        <v>7233</v>
      </c>
      <c r="H2434" s="394" t="s">
        <v>7232</v>
      </c>
      <c r="I2434" s="466">
        <v>500</v>
      </c>
      <c r="J2434" s="471">
        <v>0.49</v>
      </c>
      <c r="K2434" s="469">
        <v>1</v>
      </c>
      <c r="L2434" s="384">
        <v>0</v>
      </c>
      <c r="M2434" s="385" t="s">
        <v>9889</v>
      </c>
      <c r="N2434" s="387"/>
      <c r="O2434" s="387"/>
      <c r="P2434" s="387"/>
      <c r="Q2434" s="387"/>
      <c r="R2434" s="387"/>
      <c r="S2434" s="387"/>
      <c r="T2434" s="387"/>
      <c r="U2434" s="387"/>
      <c r="V2434" s="387"/>
      <c r="W2434" s="387"/>
      <c r="X2434" s="387"/>
      <c r="Y2434" s="387"/>
      <c r="Z2434" s="387"/>
      <c r="AA2434" s="387"/>
      <c r="AB2434" s="387"/>
      <c r="AC2434" s="387"/>
      <c r="AD2434" s="387"/>
    </row>
    <row r="2435" spans="1:30" ht="16.2" thickBot="1" x14ac:dyDescent="0.35">
      <c r="A2435" s="351" t="s">
        <v>5641</v>
      </c>
      <c r="B2435" s="408" t="s">
        <v>9566</v>
      </c>
      <c r="C2435" s="365" t="s">
        <v>6867</v>
      </c>
      <c r="D2435" s="366" t="s">
        <v>6126</v>
      </c>
      <c r="E2435" s="394" t="s">
        <v>4139</v>
      </c>
      <c r="F2435" s="394" t="s">
        <v>7230</v>
      </c>
      <c r="G2435" s="394" t="s">
        <v>7233</v>
      </c>
      <c r="H2435" s="394" t="s">
        <v>7232</v>
      </c>
      <c r="I2435" s="467">
        <v>1.4</v>
      </c>
      <c r="J2435" s="471">
        <v>1.99</v>
      </c>
      <c r="K2435" s="469">
        <v>1</v>
      </c>
      <c r="L2435" s="384">
        <v>0</v>
      </c>
      <c r="M2435" s="385" t="s">
        <v>9890</v>
      </c>
      <c r="N2435" s="387"/>
      <c r="O2435" s="387"/>
      <c r="P2435" s="387"/>
      <c r="Q2435" s="387"/>
      <c r="R2435" s="387"/>
      <c r="S2435" s="387"/>
      <c r="T2435" s="387"/>
      <c r="U2435" s="387"/>
      <c r="V2435" s="387"/>
      <c r="W2435" s="387"/>
      <c r="X2435" s="387"/>
      <c r="Y2435" s="387"/>
      <c r="Z2435" s="387"/>
      <c r="AA2435" s="387"/>
      <c r="AB2435" s="387"/>
      <c r="AC2435" s="387"/>
      <c r="AD2435" s="387"/>
    </row>
    <row r="2436" spans="1:30" ht="16.2" thickBot="1" x14ac:dyDescent="0.35">
      <c r="A2436" s="351" t="s">
        <v>2264</v>
      </c>
      <c r="B2436" s="399" t="s">
        <v>1123</v>
      </c>
      <c r="C2436" s="365" t="s">
        <v>6867</v>
      </c>
      <c r="D2436" s="366" t="s">
        <v>6126</v>
      </c>
      <c r="E2436" s="394" t="s">
        <v>4139</v>
      </c>
      <c r="F2436" s="394" t="s">
        <v>7230</v>
      </c>
      <c r="G2436" s="394" t="s">
        <v>7233</v>
      </c>
      <c r="H2436" s="394" t="s">
        <v>7232</v>
      </c>
      <c r="I2436" s="466">
        <v>500</v>
      </c>
      <c r="J2436" s="471">
        <v>0.75</v>
      </c>
      <c r="K2436" s="469">
        <v>2</v>
      </c>
      <c r="L2436" s="384">
        <v>0</v>
      </c>
      <c r="M2436" s="385" t="s">
        <v>2265</v>
      </c>
      <c r="N2436" s="387"/>
      <c r="O2436" s="387"/>
      <c r="P2436" s="387"/>
      <c r="Q2436" s="387"/>
      <c r="R2436" s="387"/>
      <c r="S2436" s="387"/>
      <c r="T2436" s="387"/>
      <c r="U2436" s="387"/>
      <c r="V2436" s="387"/>
      <c r="W2436" s="387"/>
      <c r="X2436" s="387"/>
      <c r="Y2436" s="387"/>
      <c r="Z2436" s="387"/>
      <c r="AA2436" s="387"/>
      <c r="AB2436" s="387"/>
      <c r="AC2436" s="387"/>
      <c r="AD2436" s="387"/>
    </row>
    <row r="2437" spans="1:30" ht="16.2" thickBot="1" x14ac:dyDescent="0.35">
      <c r="A2437" s="351" t="s">
        <v>2264</v>
      </c>
      <c r="B2437" s="399" t="s">
        <v>1123</v>
      </c>
      <c r="C2437" s="365" t="s">
        <v>6867</v>
      </c>
      <c r="D2437" s="366" t="s">
        <v>6126</v>
      </c>
      <c r="E2437" s="394" t="s">
        <v>4139</v>
      </c>
      <c r="F2437" s="394" t="s">
        <v>7230</v>
      </c>
      <c r="G2437" s="394" t="s">
        <v>7234</v>
      </c>
      <c r="H2437" s="394" t="s">
        <v>7232</v>
      </c>
      <c r="I2437" s="466">
        <v>500</v>
      </c>
      <c r="J2437" s="471">
        <v>0.75</v>
      </c>
      <c r="K2437" s="469">
        <v>1</v>
      </c>
      <c r="L2437" s="384">
        <v>0</v>
      </c>
      <c r="M2437" s="385" t="s">
        <v>9891</v>
      </c>
      <c r="N2437" s="387"/>
      <c r="O2437" s="387"/>
      <c r="P2437" s="387"/>
      <c r="Q2437" s="387"/>
      <c r="R2437" s="387"/>
      <c r="S2437" s="387"/>
      <c r="T2437" s="387"/>
      <c r="U2437" s="387"/>
      <c r="V2437" s="387"/>
      <c r="W2437" s="387"/>
      <c r="X2437" s="387"/>
      <c r="Y2437" s="387"/>
      <c r="Z2437" s="387"/>
      <c r="AA2437" s="387"/>
      <c r="AB2437" s="387"/>
      <c r="AC2437" s="387"/>
      <c r="AD2437" s="387"/>
    </row>
    <row r="2438" spans="1:30" ht="16.2" thickBot="1" x14ac:dyDescent="0.35">
      <c r="A2438" s="351" t="s">
        <v>2267</v>
      </c>
      <c r="B2438" s="441" t="s">
        <v>6971</v>
      </c>
      <c r="C2438" s="365" t="s">
        <v>6867</v>
      </c>
      <c r="D2438" s="366" t="s">
        <v>6126</v>
      </c>
      <c r="E2438" s="394" t="s">
        <v>4139</v>
      </c>
      <c r="F2438" s="394" t="s">
        <v>7230</v>
      </c>
      <c r="G2438" s="394" t="s">
        <v>7234</v>
      </c>
      <c r="H2438" s="394" t="s">
        <v>7232</v>
      </c>
      <c r="I2438" s="466">
        <v>400</v>
      </c>
      <c r="J2438" s="471">
        <v>0.59</v>
      </c>
      <c r="K2438" s="469">
        <v>1</v>
      </c>
      <c r="L2438" s="384">
        <v>0</v>
      </c>
      <c r="M2438" s="385" t="s">
        <v>2529</v>
      </c>
      <c r="N2438" s="387"/>
      <c r="O2438" s="387"/>
      <c r="P2438" s="387"/>
      <c r="Q2438" s="387"/>
      <c r="R2438" s="387"/>
      <c r="S2438" s="387"/>
      <c r="T2438" s="387"/>
      <c r="U2438" s="387"/>
      <c r="V2438" s="387"/>
      <c r="W2438" s="387"/>
      <c r="X2438" s="387"/>
      <c r="Y2438" s="387"/>
      <c r="Z2438" s="387"/>
      <c r="AA2438" s="387"/>
      <c r="AB2438" s="387"/>
      <c r="AC2438" s="387"/>
      <c r="AD2438" s="387"/>
    </row>
    <row r="2439" spans="1:30" ht="16.2" thickBot="1" x14ac:dyDescent="0.35">
      <c r="A2439" s="351" t="s">
        <v>2886</v>
      </c>
      <c r="B2439" s="442" t="s">
        <v>6968</v>
      </c>
      <c r="C2439" s="365" t="s">
        <v>6867</v>
      </c>
      <c r="D2439" s="366" t="s">
        <v>6126</v>
      </c>
      <c r="E2439" s="394" t="s">
        <v>4139</v>
      </c>
      <c r="F2439" s="394" t="s">
        <v>7230</v>
      </c>
      <c r="G2439" s="394" t="s">
        <v>7234</v>
      </c>
      <c r="H2439" s="394" t="s">
        <v>7232</v>
      </c>
      <c r="I2439" s="466">
        <v>300</v>
      </c>
      <c r="J2439" s="471">
        <v>0.49</v>
      </c>
      <c r="K2439" s="469">
        <v>1</v>
      </c>
      <c r="L2439" s="384">
        <v>0</v>
      </c>
      <c r="M2439" s="385" t="s">
        <v>2885</v>
      </c>
      <c r="N2439" s="387"/>
      <c r="O2439" s="387"/>
      <c r="P2439" s="387"/>
      <c r="Q2439" s="387"/>
      <c r="R2439" s="387"/>
      <c r="S2439" s="387"/>
      <c r="T2439" s="387"/>
      <c r="U2439" s="387"/>
      <c r="V2439" s="387"/>
      <c r="W2439" s="387"/>
      <c r="X2439" s="387"/>
      <c r="Y2439" s="387"/>
      <c r="Z2439" s="387"/>
      <c r="AA2439" s="387"/>
      <c r="AB2439" s="387"/>
      <c r="AC2439" s="387"/>
      <c r="AD2439" s="387"/>
    </row>
    <row r="2440" spans="1:30" ht="16.2" thickBot="1" x14ac:dyDescent="0.35">
      <c r="A2440" s="351" t="s">
        <v>821</v>
      </c>
      <c r="B2440" s="399" t="s">
        <v>1123</v>
      </c>
      <c r="C2440" s="365" t="s">
        <v>6867</v>
      </c>
      <c r="D2440" s="366" t="s">
        <v>6126</v>
      </c>
      <c r="E2440" s="394" t="s">
        <v>4139</v>
      </c>
      <c r="F2440" s="394" t="s">
        <v>7230</v>
      </c>
      <c r="G2440" s="394" t="s">
        <v>7233</v>
      </c>
      <c r="H2440" s="394" t="s">
        <v>7232</v>
      </c>
      <c r="I2440" s="466">
        <v>300</v>
      </c>
      <c r="J2440" s="471">
        <v>0.49</v>
      </c>
      <c r="K2440" s="469">
        <v>5</v>
      </c>
      <c r="L2440" s="384">
        <v>0</v>
      </c>
      <c r="M2440" s="385" t="s">
        <v>822</v>
      </c>
      <c r="N2440" s="387"/>
      <c r="O2440" s="387"/>
      <c r="P2440" s="387"/>
      <c r="Q2440" s="387"/>
      <c r="R2440" s="387"/>
      <c r="S2440" s="387"/>
      <c r="T2440" s="387"/>
      <c r="U2440" s="387"/>
      <c r="V2440" s="387"/>
      <c r="W2440" s="387"/>
      <c r="X2440" s="387"/>
      <c r="Y2440" s="387"/>
      <c r="Z2440" s="387"/>
      <c r="AA2440" s="387"/>
      <c r="AB2440" s="387"/>
      <c r="AC2440" s="387"/>
      <c r="AD2440" s="387"/>
    </row>
    <row r="2441" spans="1:30" ht="16.2" thickBot="1" x14ac:dyDescent="0.35">
      <c r="A2441" s="351" t="s">
        <v>821</v>
      </c>
      <c r="B2441" s="398" t="s">
        <v>6871</v>
      </c>
      <c r="C2441" s="365" t="s">
        <v>6867</v>
      </c>
      <c r="D2441" s="366" t="s">
        <v>6126</v>
      </c>
      <c r="E2441" s="394" t="s">
        <v>4139</v>
      </c>
      <c r="F2441" s="394" t="s">
        <v>7230</v>
      </c>
      <c r="G2441" s="394" t="s">
        <v>7233</v>
      </c>
      <c r="H2441" s="394" t="s">
        <v>7232</v>
      </c>
      <c r="I2441" s="466">
        <v>300</v>
      </c>
      <c r="J2441" s="471">
        <v>0.49</v>
      </c>
      <c r="K2441" s="469">
        <v>1</v>
      </c>
      <c r="L2441" s="384">
        <v>0</v>
      </c>
      <c r="M2441" s="385" t="s">
        <v>2266</v>
      </c>
      <c r="N2441" s="387"/>
      <c r="O2441" s="387"/>
      <c r="P2441" s="387"/>
      <c r="Q2441" s="387"/>
      <c r="R2441" s="387"/>
      <c r="S2441" s="387"/>
      <c r="T2441" s="387"/>
      <c r="U2441" s="387"/>
      <c r="V2441" s="387"/>
      <c r="W2441" s="387"/>
      <c r="X2441" s="387"/>
      <c r="Y2441" s="387"/>
      <c r="Z2441" s="387"/>
      <c r="AA2441" s="387"/>
      <c r="AB2441" s="387"/>
      <c r="AC2441" s="387"/>
      <c r="AD2441" s="387"/>
    </row>
    <row r="2442" spans="1:30" ht="16.2" thickBot="1" x14ac:dyDescent="0.35">
      <c r="A2442" s="351" t="s">
        <v>821</v>
      </c>
      <c r="B2442" s="398" t="s">
        <v>6871</v>
      </c>
      <c r="C2442" s="365" t="s">
        <v>6867</v>
      </c>
      <c r="D2442" s="366" t="s">
        <v>6126</v>
      </c>
      <c r="E2442" s="394" t="s">
        <v>4139</v>
      </c>
      <c r="F2442" s="394" t="s">
        <v>7230</v>
      </c>
      <c r="G2442" s="394" t="s">
        <v>7234</v>
      </c>
      <c r="H2442" s="394" t="s">
        <v>7232</v>
      </c>
      <c r="I2442" s="466">
        <v>300</v>
      </c>
      <c r="J2442" s="471">
        <v>0.49</v>
      </c>
      <c r="K2442" s="469">
        <v>1</v>
      </c>
      <c r="L2442" s="384">
        <v>0</v>
      </c>
      <c r="M2442" s="385" t="s">
        <v>2266</v>
      </c>
      <c r="N2442" s="387"/>
      <c r="O2442" s="387"/>
      <c r="P2442" s="387"/>
      <c r="Q2442" s="387"/>
      <c r="R2442" s="387"/>
      <c r="S2442" s="387"/>
      <c r="T2442" s="387"/>
      <c r="U2442" s="387"/>
      <c r="V2442" s="387"/>
      <c r="W2442" s="387"/>
      <c r="X2442" s="387"/>
      <c r="Y2442" s="387"/>
      <c r="Z2442" s="387"/>
      <c r="AA2442" s="387"/>
      <c r="AB2442" s="387"/>
      <c r="AC2442" s="387"/>
      <c r="AD2442" s="387"/>
    </row>
    <row r="2443" spans="1:30" ht="16.2" thickBot="1" x14ac:dyDescent="0.35">
      <c r="A2443" s="351" t="s">
        <v>2267</v>
      </c>
      <c r="B2443" s="400" t="s">
        <v>6093</v>
      </c>
      <c r="C2443" s="365" t="s">
        <v>6867</v>
      </c>
      <c r="D2443" s="366" t="s">
        <v>6126</v>
      </c>
      <c r="E2443" s="394" t="s">
        <v>4139</v>
      </c>
      <c r="F2443" s="394" t="s">
        <v>7230</v>
      </c>
      <c r="G2443" s="394" t="s">
        <v>7233</v>
      </c>
      <c r="H2443" s="394" t="s">
        <v>7232</v>
      </c>
      <c r="I2443" s="466">
        <v>300</v>
      </c>
      <c r="J2443" s="471">
        <v>0.49</v>
      </c>
      <c r="K2443" s="469">
        <v>2</v>
      </c>
      <c r="L2443" s="384">
        <v>0</v>
      </c>
      <c r="M2443" s="385" t="s">
        <v>2269</v>
      </c>
      <c r="N2443" s="387"/>
      <c r="O2443" s="387"/>
      <c r="P2443" s="387"/>
      <c r="Q2443" s="387"/>
      <c r="R2443" s="387"/>
      <c r="S2443" s="387"/>
      <c r="T2443" s="387"/>
      <c r="U2443" s="387"/>
      <c r="V2443" s="387"/>
      <c r="W2443" s="387"/>
      <c r="X2443" s="387"/>
      <c r="Y2443" s="387"/>
      <c r="Z2443" s="387"/>
      <c r="AA2443" s="387"/>
      <c r="AB2443" s="387"/>
      <c r="AC2443" s="387"/>
      <c r="AD2443" s="387"/>
    </row>
    <row r="2444" spans="1:30" ht="16.2" thickBot="1" x14ac:dyDescent="0.35">
      <c r="A2444" s="351" t="s">
        <v>3062</v>
      </c>
      <c r="B2444" s="420" t="s">
        <v>6089</v>
      </c>
      <c r="C2444" s="365" t="s">
        <v>6867</v>
      </c>
      <c r="D2444" s="366" t="s">
        <v>6126</v>
      </c>
      <c r="E2444" s="394" t="s">
        <v>4139</v>
      </c>
      <c r="F2444" s="394" t="s">
        <v>7230</v>
      </c>
      <c r="G2444" s="394" t="s">
        <v>7239</v>
      </c>
      <c r="H2444" s="394" t="s">
        <v>7232</v>
      </c>
      <c r="I2444" s="466">
        <v>300</v>
      </c>
      <c r="J2444" s="471">
        <v>0.49</v>
      </c>
      <c r="K2444" s="469">
        <v>1</v>
      </c>
      <c r="L2444" s="384">
        <v>0</v>
      </c>
      <c r="M2444" s="385" t="s">
        <v>3419</v>
      </c>
      <c r="N2444" s="387"/>
      <c r="O2444" s="387"/>
      <c r="P2444" s="387"/>
      <c r="Q2444" s="387"/>
      <c r="R2444" s="387"/>
      <c r="S2444" s="387"/>
      <c r="T2444" s="387"/>
      <c r="U2444" s="387"/>
      <c r="V2444" s="387"/>
      <c r="W2444" s="387"/>
      <c r="X2444" s="387"/>
      <c r="Y2444" s="387"/>
      <c r="Z2444" s="387"/>
      <c r="AA2444" s="387"/>
      <c r="AB2444" s="387"/>
      <c r="AC2444" s="387"/>
      <c r="AD2444" s="387"/>
    </row>
    <row r="2445" spans="1:30" ht="16.2" thickBot="1" x14ac:dyDescent="0.35">
      <c r="A2445" s="351" t="s">
        <v>2267</v>
      </c>
      <c r="B2445" s="365" t="s">
        <v>6973</v>
      </c>
      <c r="C2445" s="365" t="s">
        <v>6867</v>
      </c>
      <c r="D2445" s="366" t="s">
        <v>6126</v>
      </c>
      <c r="E2445" s="394" t="s">
        <v>4139</v>
      </c>
      <c r="F2445" s="394" t="s">
        <v>7230</v>
      </c>
      <c r="G2445" s="394" t="s">
        <v>7234</v>
      </c>
      <c r="H2445" s="394" t="s">
        <v>7232</v>
      </c>
      <c r="I2445" s="466">
        <v>300</v>
      </c>
      <c r="J2445" s="471">
        <v>0.49</v>
      </c>
      <c r="K2445" s="469">
        <v>1</v>
      </c>
      <c r="L2445" s="384">
        <v>0</v>
      </c>
      <c r="M2445" s="385" t="s">
        <v>2270</v>
      </c>
      <c r="N2445" s="387"/>
      <c r="O2445" s="387"/>
      <c r="P2445" s="387"/>
      <c r="Q2445" s="387"/>
      <c r="R2445" s="387"/>
      <c r="S2445" s="387"/>
      <c r="T2445" s="387"/>
      <c r="U2445" s="387"/>
      <c r="V2445" s="387"/>
      <c r="W2445" s="387"/>
      <c r="X2445" s="387"/>
      <c r="Y2445" s="387"/>
      <c r="Z2445" s="387"/>
      <c r="AA2445" s="387"/>
      <c r="AB2445" s="387"/>
      <c r="AC2445" s="387"/>
      <c r="AD2445" s="387"/>
    </row>
    <row r="2446" spans="1:30" ht="16.2" thickBot="1" x14ac:dyDescent="0.35">
      <c r="A2446" s="351" t="s">
        <v>821</v>
      </c>
      <c r="B2446" s="365" t="s">
        <v>6973</v>
      </c>
      <c r="C2446" s="365" t="s">
        <v>6867</v>
      </c>
      <c r="D2446" s="366" t="s">
        <v>6126</v>
      </c>
      <c r="E2446" s="394" t="s">
        <v>4139</v>
      </c>
      <c r="F2446" s="394" t="s">
        <v>7230</v>
      </c>
      <c r="G2446" s="394" t="s">
        <v>7234</v>
      </c>
      <c r="H2446" s="394" t="s">
        <v>7232</v>
      </c>
      <c r="I2446" s="466">
        <v>300</v>
      </c>
      <c r="J2446" s="471">
        <v>0.49</v>
      </c>
      <c r="K2446" s="469">
        <v>1</v>
      </c>
      <c r="L2446" s="384">
        <v>0</v>
      </c>
      <c r="M2446" s="385" t="s">
        <v>2268</v>
      </c>
      <c r="N2446" s="387"/>
      <c r="O2446" s="387"/>
      <c r="P2446" s="387"/>
      <c r="Q2446" s="387"/>
      <c r="R2446" s="387"/>
      <c r="S2446" s="387"/>
      <c r="T2446" s="387"/>
      <c r="U2446" s="387"/>
      <c r="V2446" s="387"/>
      <c r="W2446" s="387"/>
      <c r="X2446" s="387"/>
      <c r="Y2446" s="387"/>
      <c r="Z2446" s="387"/>
      <c r="AA2446" s="387"/>
      <c r="AB2446" s="387"/>
      <c r="AC2446" s="387"/>
      <c r="AD2446" s="387"/>
    </row>
    <row r="2447" spans="1:30" ht="16.2" thickBot="1" x14ac:dyDescent="0.35">
      <c r="A2447" s="351" t="s">
        <v>5811</v>
      </c>
      <c r="B2447" s="404" t="s">
        <v>6083</v>
      </c>
      <c r="C2447" s="365" t="s">
        <v>6867</v>
      </c>
      <c r="D2447" s="366" t="s">
        <v>6126</v>
      </c>
      <c r="E2447" s="394" t="s">
        <v>4139</v>
      </c>
      <c r="F2447" s="394" t="s">
        <v>7230</v>
      </c>
      <c r="G2447" s="394" t="s">
        <v>7233</v>
      </c>
      <c r="H2447" s="394" t="s">
        <v>7232</v>
      </c>
      <c r="I2447" s="466">
        <v>700</v>
      </c>
      <c r="J2447" s="471">
        <v>1.49</v>
      </c>
      <c r="K2447" s="469">
        <v>1</v>
      </c>
      <c r="L2447" s="384">
        <v>0</v>
      </c>
      <c r="M2447" s="385" t="s">
        <v>5812</v>
      </c>
      <c r="N2447" s="387"/>
      <c r="O2447" s="387"/>
      <c r="P2447" s="387"/>
      <c r="Q2447" s="387"/>
      <c r="R2447" s="387"/>
      <c r="S2447" s="387"/>
      <c r="T2447" s="387"/>
      <c r="U2447" s="387"/>
      <c r="V2447" s="387"/>
      <c r="W2447" s="387"/>
      <c r="X2447" s="387"/>
      <c r="Y2447" s="387"/>
      <c r="Z2447" s="387"/>
      <c r="AA2447" s="387"/>
      <c r="AB2447" s="387"/>
      <c r="AC2447" s="387"/>
      <c r="AD2447" s="387"/>
    </row>
    <row r="2448" spans="1:30" ht="16.2" thickBot="1" x14ac:dyDescent="0.35">
      <c r="A2448" s="351" t="s">
        <v>821</v>
      </c>
      <c r="B2448" s="404" t="s">
        <v>6083</v>
      </c>
      <c r="C2448" s="365" t="s">
        <v>6867</v>
      </c>
      <c r="D2448" s="366" t="s">
        <v>6126</v>
      </c>
      <c r="E2448" s="394" t="s">
        <v>4139</v>
      </c>
      <c r="F2448" s="394" t="s">
        <v>7230</v>
      </c>
      <c r="G2448" s="394" t="s">
        <v>7233</v>
      </c>
      <c r="H2448" s="394" t="s">
        <v>7232</v>
      </c>
      <c r="I2448" s="466">
        <v>300</v>
      </c>
      <c r="J2448" s="471">
        <v>0.49</v>
      </c>
      <c r="K2448" s="469">
        <v>1</v>
      </c>
      <c r="L2448" s="384">
        <v>0</v>
      </c>
      <c r="M2448" s="385" t="s">
        <v>5813</v>
      </c>
      <c r="N2448" s="387"/>
      <c r="O2448" s="387"/>
      <c r="P2448" s="387"/>
      <c r="Q2448" s="387"/>
      <c r="R2448" s="387"/>
      <c r="S2448" s="387"/>
      <c r="T2448" s="387"/>
      <c r="U2448" s="387"/>
      <c r="V2448" s="387"/>
      <c r="W2448" s="387"/>
      <c r="X2448" s="387"/>
      <c r="Y2448" s="387"/>
      <c r="Z2448" s="387"/>
      <c r="AA2448" s="387"/>
      <c r="AB2448" s="387"/>
      <c r="AC2448" s="387"/>
      <c r="AD2448" s="387"/>
    </row>
    <row r="2449" spans="1:30" ht="16.2" thickBot="1" x14ac:dyDescent="0.35">
      <c r="A2449" s="351" t="s">
        <v>5811</v>
      </c>
      <c r="B2449" s="396" t="s">
        <v>6110</v>
      </c>
      <c r="C2449" s="365" t="s">
        <v>6867</v>
      </c>
      <c r="D2449" s="366" t="s">
        <v>6126</v>
      </c>
      <c r="E2449" s="394" t="s">
        <v>4139</v>
      </c>
      <c r="F2449" s="394" t="s">
        <v>7230</v>
      </c>
      <c r="G2449" s="394" t="s">
        <v>7233</v>
      </c>
      <c r="H2449" s="394" t="s">
        <v>7232</v>
      </c>
      <c r="I2449" s="466">
        <v>700</v>
      </c>
      <c r="J2449" s="471">
        <v>1.49</v>
      </c>
      <c r="K2449" s="469">
        <v>1</v>
      </c>
      <c r="L2449" s="384">
        <v>0</v>
      </c>
      <c r="M2449" s="385" t="s">
        <v>7092</v>
      </c>
      <c r="N2449" s="387"/>
      <c r="O2449" s="387"/>
      <c r="P2449" s="387"/>
      <c r="Q2449" s="387"/>
      <c r="R2449" s="387"/>
      <c r="S2449" s="387"/>
      <c r="T2449" s="387"/>
      <c r="U2449" s="387"/>
      <c r="V2449" s="387"/>
      <c r="W2449" s="387"/>
      <c r="X2449" s="387"/>
      <c r="Y2449" s="387"/>
      <c r="Z2449" s="387"/>
      <c r="AA2449" s="387"/>
      <c r="AB2449" s="387"/>
      <c r="AC2449" s="387"/>
      <c r="AD2449" s="387"/>
    </row>
    <row r="2450" spans="1:30" ht="16.2" thickBot="1" x14ac:dyDescent="0.35">
      <c r="A2450" s="351" t="s">
        <v>5811</v>
      </c>
      <c r="B2450" s="396" t="s">
        <v>6110</v>
      </c>
      <c r="C2450" s="365" t="s">
        <v>6867</v>
      </c>
      <c r="D2450" s="366" t="s">
        <v>6126</v>
      </c>
      <c r="E2450" s="394" t="s">
        <v>4139</v>
      </c>
      <c r="F2450" s="394" t="s">
        <v>7230</v>
      </c>
      <c r="G2450" s="394" t="s">
        <v>7234</v>
      </c>
      <c r="H2450" s="394" t="s">
        <v>7232</v>
      </c>
      <c r="I2450" s="466">
        <v>700</v>
      </c>
      <c r="J2450" s="471">
        <v>1.49</v>
      </c>
      <c r="K2450" s="469">
        <v>2</v>
      </c>
      <c r="L2450" s="384">
        <v>0</v>
      </c>
      <c r="M2450" s="385" t="s">
        <v>7092</v>
      </c>
      <c r="N2450" s="387"/>
      <c r="O2450" s="387"/>
      <c r="P2450" s="387"/>
      <c r="Q2450" s="387"/>
      <c r="R2450" s="387"/>
      <c r="S2450" s="387"/>
      <c r="T2450" s="387"/>
      <c r="U2450" s="387"/>
      <c r="V2450" s="387"/>
      <c r="W2450" s="387"/>
      <c r="X2450" s="387"/>
      <c r="Y2450" s="387"/>
      <c r="Z2450" s="387"/>
      <c r="AA2450" s="387"/>
      <c r="AB2450" s="387"/>
      <c r="AC2450" s="387"/>
      <c r="AD2450" s="387"/>
    </row>
    <row r="2451" spans="1:30" ht="16.2" thickBot="1" x14ac:dyDescent="0.35">
      <c r="A2451" s="351" t="s">
        <v>4945</v>
      </c>
      <c r="B2451" s="407" t="s">
        <v>1101</v>
      </c>
      <c r="C2451" s="365" t="s">
        <v>6867</v>
      </c>
      <c r="D2451" s="366" t="s">
        <v>6126</v>
      </c>
      <c r="E2451" s="394" t="s">
        <v>4139</v>
      </c>
      <c r="F2451" s="394" t="s">
        <v>7230</v>
      </c>
      <c r="G2451" s="394" t="s">
        <v>7234</v>
      </c>
      <c r="H2451" s="394" t="s">
        <v>7232</v>
      </c>
      <c r="I2451" s="467">
        <v>1.7</v>
      </c>
      <c r="J2451" s="471">
        <v>2.4900000000000002</v>
      </c>
      <c r="K2451" s="469">
        <v>1</v>
      </c>
      <c r="L2451" s="384">
        <v>0</v>
      </c>
      <c r="M2451" s="385" t="s">
        <v>4944</v>
      </c>
      <c r="N2451" s="387"/>
      <c r="O2451" s="387"/>
      <c r="P2451" s="387"/>
      <c r="Q2451" s="387"/>
      <c r="R2451" s="387"/>
      <c r="S2451" s="387"/>
      <c r="T2451" s="387"/>
      <c r="U2451" s="387"/>
      <c r="V2451" s="387"/>
      <c r="W2451" s="387"/>
      <c r="X2451" s="387"/>
      <c r="Y2451" s="387"/>
      <c r="Z2451" s="387"/>
      <c r="AA2451" s="387"/>
      <c r="AB2451" s="387"/>
      <c r="AC2451" s="387"/>
      <c r="AD2451" s="387"/>
    </row>
    <row r="2452" spans="1:30" ht="16.2" thickBot="1" x14ac:dyDescent="0.35">
      <c r="A2452" s="351" t="s">
        <v>5815</v>
      </c>
      <c r="B2452" s="401" t="s">
        <v>5944</v>
      </c>
      <c r="C2452" s="365" t="s">
        <v>6867</v>
      </c>
      <c r="D2452" s="366" t="s">
        <v>6126</v>
      </c>
      <c r="E2452" s="394" t="s">
        <v>4139</v>
      </c>
      <c r="F2452" s="394" t="s">
        <v>7230</v>
      </c>
      <c r="G2452" s="394" t="s">
        <v>7233</v>
      </c>
      <c r="H2452" s="394" t="s">
        <v>7232</v>
      </c>
      <c r="I2452" s="467">
        <v>1</v>
      </c>
      <c r="J2452" s="471">
        <v>0.99</v>
      </c>
      <c r="K2452" s="469">
        <v>4</v>
      </c>
      <c r="L2452" s="384">
        <v>0</v>
      </c>
      <c r="M2452" s="385" t="s">
        <v>5814</v>
      </c>
      <c r="N2452" s="387"/>
      <c r="O2452" s="387"/>
      <c r="P2452" s="387"/>
      <c r="Q2452" s="387"/>
      <c r="R2452" s="387"/>
      <c r="S2452" s="387"/>
      <c r="T2452" s="387"/>
      <c r="U2452" s="387"/>
      <c r="V2452" s="387"/>
      <c r="W2452" s="387"/>
      <c r="X2452" s="387"/>
      <c r="Y2452" s="387"/>
      <c r="Z2452" s="387"/>
      <c r="AA2452" s="387"/>
      <c r="AB2452" s="387"/>
      <c r="AC2452" s="387"/>
      <c r="AD2452" s="387"/>
    </row>
    <row r="2453" spans="1:30" ht="16.2" thickBot="1" x14ac:dyDescent="0.35">
      <c r="A2453" s="351" t="s">
        <v>5815</v>
      </c>
      <c r="B2453" s="401" t="s">
        <v>5944</v>
      </c>
      <c r="C2453" s="365" t="s">
        <v>6867</v>
      </c>
      <c r="D2453" s="366" t="s">
        <v>6126</v>
      </c>
      <c r="E2453" s="394" t="s">
        <v>4139</v>
      </c>
      <c r="F2453" s="394" t="s">
        <v>7230</v>
      </c>
      <c r="G2453" s="394" t="s">
        <v>7234</v>
      </c>
      <c r="H2453" s="394" t="s">
        <v>7232</v>
      </c>
      <c r="I2453" s="467">
        <v>1</v>
      </c>
      <c r="J2453" s="471">
        <v>0.99</v>
      </c>
      <c r="K2453" s="469">
        <v>1</v>
      </c>
      <c r="L2453" s="384">
        <v>0</v>
      </c>
      <c r="M2453" s="385" t="s">
        <v>5814</v>
      </c>
      <c r="N2453" s="387"/>
      <c r="O2453" s="387"/>
      <c r="P2453" s="387"/>
      <c r="Q2453" s="387"/>
      <c r="R2453" s="387"/>
      <c r="S2453" s="387"/>
      <c r="T2453" s="387"/>
      <c r="U2453" s="387"/>
      <c r="V2453" s="387"/>
      <c r="W2453" s="387"/>
      <c r="X2453" s="387"/>
      <c r="Y2453" s="387"/>
      <c r="Z2453" s="387"/>
      <c r="AA2453" s="387"/>
      <c r="AB2453" s="387"/>
      <c r="AC2453" s="387"/>
      <c r="AD2453" s="387"/>
    </row>
    <row r="2454" spans="1:30" ht="16.2" thickBot="1" x14ac:dyDescent="0.35">
      <c r="A2454" s="351" t="s">
        <v>3420</v>
      </c>
      <c r="B2454" s="440" t="s">
        <v>6979</v>
      </c>
      <c r="C2454" s="365" t="s">
        <v>6867</v>
      </c>
      <c r="D2454" s="366" t="s">
        <v>6126</v>
      </c>
      <c r="E2454" s="394" t="s">
        <v>4139</v>
      </c>
      <c r="F2454" s="394" t="s">
        <v>7230</v>
      </c>
      <c r="G2454" s="394" t="s">
        <v>7234</v>
      </c>
      <c r="H2454" s="394" t="s">
        <v>7232</v>
      </c>
      <c r="I2454" s="466">
        <v>300</v>
      </c>
      <c r="J2454" s="471">
        <v>0.49</v>
      </c>
      <c r="K2454" s="469">
        <v>1</v>
      </c>
      <c r="L2454" s="384">
        <v>0</v>
      </c>
      <c r="M2454" s="385" t="s">
        <v>3421</v>
      </c>
      <c r="N2454" s="387"/>
      <c r="O2454" s="387"/>
      <c r="P2454" s="387"/>
      <c r="Q2454" s="387"/>
      <c r="R2454" s="387"/>
      <c r="S2454" s="387"/>
      <c r="T2454" s="387"/>
      <c r="U2454" s="387"/>
      <c r="V2454" s="387"/>
      <c r="W2454" s="387"/>
      <c r="X2454" s="387"/>
      <c r="Y2454" s="387"/>
      <c r="Z2454" s="387"/>
      <c r="AA2454" s="387"/>
      <c r="AB2454" s="387"/>
      <c r="AC2454" s="387"/>
      <c r="AD2454" s="387"/>
    </row>
    <row r="2455" spans="1:30" ht="16.2" thickBot="1" x14ac:dyDescent="0.35">
      <c r="A2455" s="351" t="s">
        <v>3143</v>
      </c>
      <c r="B2455" s="406" t="s">
        <v>6969</v>
      </c>
      <c r="C2455" s="365" t="s">
        <v>6867</v>
      </c>
      <c r="D2455" s="366" t="s">
        <v>6126</v>
      </c>
      <c r="E2455" s="394" t="s">
        <v>4139</v>
      </c>
      <c r="F2455" s="394" t="s">
        <v>7230</v>
      </c>
      <c r="G2455" s="394" t="s">
        <v>7233</v>
      </c>
      <c r="H2455" s="394" t="s">
        <v>7232</v>
      </c>
      <c r="I2455" s="466">
        <v>300</v>
      </c>
      <c r="J2455" s="471">
        <v>0.49</v>
      </c>
      <c r="K2455" s="469">
        <v>1</v>
      </c>
      <c r="L2455" s="384">
        <v>0</v>
      </c>
      <c r="M2455" s="385" t="s">
        <v>3142</v>
      </c>
      <c r="N2455" s="387"/>
      <c r="O2455" s="387"/>
      <c r="P2455" s="387"/>
      <c r="Q2455" s="387"/>
      <c r="R2455" s="387"/>
      <c r="S2455" s="387"/>
      <c r="T2455" s="387"/>
      <c r="U2455" s="387"/>
      <c r="V2455" s="387"/>
      <c r="W2455" s="387"/>
      <c r="X2455" s="387"/>
      <c r="Y2455" s="387"/>
      <c r="Z2455" s="387"/>
      <c r="AA2455" s="387"/>
      <c r="AB2455" s="387"/>
      <c r="AC2455" s="387"/>
      <c r="AD2455" s="387"/>
    </row>
    <row r="2456" spans="1:30" ht="16.2" thickBot="1" x14ac:dyDescent="0.35">
      <c r="A2456" s="351" t="s">
        <v>3143</v>
      </c>
      <c r="B2456" s="406" t="s">
        <v>6969</v>
      </c>
      <c r="C2456" s="365" t="s">
        <v>6867</v>
      </c>
      <c r="D2456" s="366" t="s">
        <v>6126</v>
      </c>
      <c r="E2456" s="394" t="s">
        <v>4139</v>
      </c>
      <c r="F2456" s="394" t="s">
        <v>7230</v>
      </c>
      <c r="G2456" s="394" t="s">
        <v>7234</v>
      </c>
      <c r="H2456" s="394" t="s">
        <v>7232</v>
      </c>
      <c r="I2456" s="466">
        <v>300</v>
      </c>
      <c r="J2456" s="471">
        <v>0.49</v>
      </c>
      <c r="K2456" s="469">
        <v>1</v>
      </c>
      <c r="L2456" s="384">
        <v>0</v>
      </c>
      <c r="M2456" s="385" t="s">
        <v>3142</v>
      </c>
      <c r="N2456" s="387"/>
      <c r="O2456" s="387"/>
      <c r="P2456" s="387"/>
      <c r="Q2456" s="387"/>
      <c r="R2456" s="387"/>
      <c r="S2456" s="387"/>
      <c r="T2456" s="387"/>
      <c r="U2456" s="387"/>
      <c r="V2456" s="387"/>
      <c r="W2456" s="387"/>
      <c r="X2456" s="387"/>
      <c r="Y2456" s="387"/>
      <c r="Z2456" s="387"/>
      <c r="AA2456" s="387"/>
      <c r="AB2456" s="387"/>
      <c r="AC2456" s="387"/>
      <c r="AD2456" s="387"/>
    </row>
    <row r="2457" spans="1:30" ht="16.2" thickBot="1" x14ac:dyDescent="0.35">
      <c r="A2457" s="351" t="s">
        <v>1441</v>
      </c>
      <c r="B2457" s="407" t="s">
        <v>1101</v>
      </c>
      <c r="C2457" s="365" t="s">
        <v>6867</v>
      </c>
      <c r="D2457" s="366" t="s">
        <v>6126</v>
      </c>
      <c r="E2457" s="394" t="s">
        <v>4139</v>
      </c>
      <c r="F2457" s="394" t="s">
        <v>7230</v>
      </c>
      <c r="G2457" s="394" t="s">
        <v>7234</v>
      </c>
      <c r="H2457" s="394" t="s">
        <v>7232</v>
      </c>
      <c r="I2457" s="467">
        <v>1.4</v>
      </c>
      <c r="J2457" s="471">
        <v>1.99</v>
      </c>
      <c r="K2457" s="469">
        <v>1</v>
      </c>
      <c r="L2457" s="384">
        <v>0</v>
      </c>
      <c r="M2457" s="385" t="s">
        <v>9892</v>
      </c>
      <c r="N2457" s="387"/>
      <c r="O2457" s="387"/>
      <c r="P2457" s="387"/>
      <c r="Q2457" s="387"/>
      <c r="R2457" s="387"/>
      <c r="S2457" s="387"/>
      <c r="T2457" s="387"/>
      <c r="U2457" s="387"/>
      <c r="V2457" s="387"/>
      <c r="W2457" s="387"/>
      <c r="X2457" s="387"/>
      <c r="Y2457" s="387"/>
      <c r="Z2457" s="387"/>
      <c r="AA2457" s="387"/>
      <c r="AB2457" s="387"/>
      <c r="AC2457" s="387"/>
      <c r="AD2457" s="387"/>
    </row>
    <row r="2458" spans="1:30" ht="16.2" thickBot="1" x14ac:dyDescent="0.35">
      <c r="A2458" s="351" t="s">
        <v>1289</v>
      </c>
      <c r="B2458" s="365" t="s">
        <v>6072</v>
      </c>
      <c r="C2458" s="365" t="s">
        <v>6867</v>
      </c>
      <c r="D2458" s="366" t="s">
        <v>6126</v>
      </c>
      <c r="E2458" s="394" t="s">
        <v>4139</v>
      </c>
      <c r="F2458" s="394" t="s">
        <v>7230</v>
      </c>
      <c r="G2458" s="394" t="s">
        <v>7233</v>
      </c>
      <c r="H2458" s="394" t="s">
        <v>7232</v>
      </c>
      <c r="I2458" s="466">
        <v>300</v>
      </c>
      <c r="J2458" s="471">
        <v>0.49</v>
      </c>
      <c r="K2458" s="469">
        <v>3</v>
      </c>
      <c r="L2458" s="384">
        <v>0</v>
      </c>
      <c r="M2458" s="385" t="s">
        <v>1290</v>
      </c>
      <c r="N2458" s="387"/>
      <c r="O2458" s="387"/>
      <c r="P2458" s="387"/>
      <c r="Q2458" s="387"/>
      <c r="R2458" s="387"/>
      <c r="S2458" s="387"/>
      <c r="T2458" s="387"/>
      <c r="U2458" s="387"/>
      <c r="V2458" s="387"/>
      <c r="W2458" s="387"/>
      <c r="X2458" s="387"/>
      <c r="Y2458" s="387"/>
      <c r="Z2458" s="387"/>
      <c r="AA2458" s="387"/>
      <c r="AB2458" s="387"/>
      <c r="AC2458" s="387"/>
      <c r="AD2458" s="387"/>
    </row>
    <row r="2459" spans="1:30" ht="16.2" thickBot="1" x14ac:dyDescent="0.35">
      <c r="A2459" s="351" t="s">
        <v>3143</v>
      </c>
      <c r="B2459" s="421" t="s">
        <v>7111</v>
      </c>
      <c r="C2459" s="365" t="s">
        <v>6867</v>
      </c>
      <c r="D2459" s="366" t="s">
        <v>6126</v>
      </c>
      <c r="E2459" s="394" t="s">
        <v>4139</v>
      </c>
      <c r="F2459" s="394" t="s">
        <v>7230</v>
      </c>
      <c r="G2459" s="394" t="s">
        <v>7233</v>
      </c>
      <c r="H2459" s="394" t="s">
        <v>7232</v>
      </c>
      <c r="I2459" s="466">
        <v>300</v>
      </c>
      <c r="J2459" s="471">
        <v>0.49</v>
      </c>
      <c r="K2459" s="469">
        <v>1</v>
      </c>
      <c r="L2459" s="384">
        <v>0</v>
      </c>
      <c r="M2459" s="385" t="s">
        <v>4424</v>
      </c>
      <c r="N2459" s="387"/>
      <c r="O2459" s="387"/>
      <c r="P2459" s="387"/>
      <c r="Q2459" s="387"/>
      <c r="R2459" s="387"/>
      <c r="S2459" s="387"/>
      <c r="T2459" s="387"/>
      <c r="U2459" s="387"/>
      <c r="V2459" s="387"/>
      <c r="W2459" s="387"/>
      <c r="X2459" s="387"/>
      <c r="Y2459" s="387"/>
      <c r="Z2459" s="387"/>
      <c r="AA2459" s="387"/>
      <c r="AB2459" s="387"/>
      <c r="AC2459" s="387"/>
      <c r="AD2459" s="387"/>
    </row>
    <row r="2460" spans="1:30" ht="16.2" thickBot="1" x14ac:dyDescent="0.35">
      <c r="A2460" s="351" t="s">
        <v>4426</v>
      </c>
      <c r="B2460" s="421" t="s">
        <v>7111</v>
      </c>
      <c r="C2460" s="365" t="s">
        <v>6867</v>
      </c>
      <c r="D2460" s="366" t="s">
        <v>6126</v>
      </c>
      <c r="E2460" s="394" t="s">
        <v>4139</v>
      </c>
      <c r="F2460" s="394" t="s">
        <v>7230</v>
      </c>
      <c r="G2460" s="394" t="s">
        <v>7233</v>
      </c>
      <c r="H2460" s="394" t="s">
        <v>7232</v>
      </c>
      <c r="I2460" s="466">
        <v>300</v>
      </c>
      <c r="J2460" s="471">
        <v>0.49</v>
      </c>
      <c r="K2460" s="469">
        <v>1</v>
      </c>
      <c r="L2460" s="384">
        <v>0</v>
      </c>
      <c r="M2460" s="385" t="s">
        <v>4425</v>
      </c>
      <c r="N2460" s="387"/>
      <c r="O2460" s="387"/>
      <c r="P2460" s="387"/>
      <c r="Q2460" s="387"/>
      <c r="R2460" s="387"/>
      <c r="S2460" s="387"/>
      <c r="T2460" s="387"/>
      <c r="U2460" s="387"/>
      <c r="V2460" s="387"/>
      <c r="W2460" s="387"/>
      <c r="X2460" s="387"/>
      <c r="Y2460" s="387"/>
      <c r="Z2460" s="387"/>
      <c r="AA2460" s="387"/>
      <c r="AB2460" s="387"/>
      <c r="AC2460" s="387"/>
      <c r="AD2460" s="387"/>
    </row>
    <row r="2461" spans="1:30" ht="16.2" thickBot="1" x14ac:dyDescent="0.35">
      <c r="A2461" s="351" t="s">
        <v>4427</v>
      </c>
      <c r="B2461" s="437" t="s">
        <v>6980</v>
      </c>
      <c r="C2461" s="365" t="s">
        <v>6867</v>
      </c>
      <c r="D2461" s="366" t="s">
        <v>6126</v>
      </c>
      <c r="E2461" s="394" t="s">
        <v>4139</v>
      </c>
      <c r="F2461" s="394" t="s">
        <v>7230</v>
      </c>
      <c r="G2461" s="394" t="s">
        <v>7233</v>
      </c>
      <c r="H2461" s="394" t="s">
        <v>7232</v>
      </c>
      <c r="I2461" s="466">
        <v>500</v>
      </c>
      <c r="J2461" s="471">
        <v>0.75</v>
      </c>
      <c r="K2461" s="469">
        <v>4</v>
      </c>
      <c r="L2461" s="384">
        <v>0</v>
      </c>
      <c r="M2461" s="385" t="s">
        <v>4428</v>
      </c>
      <c r="N2461" s="387"/>
      <c r="O2461" s="387"/>
      <c r="P2461" s="387"/>
      <c r="Q2461" s="387"/>
      <c r="R2461" s="387"/>
      <c r="S2461" s="387"/>
      <c r="T2461" s="387"/>
      <c r="U2461" s="387"/>
      <c r="V2461" s="387"/>
      <c r="W2461" s="387"/>
      <c r="X2461" s="387"/>
      <c r="Y2461" s="387"/>
      <c r="Z2461" s="387"/>
      <c r="AA2461" s="387"/>
      <c r="AB2461" s="387"/>
      <c r="AC2461" s="387"/>
      <c r="AD2461" s="387"/>
    </row>
    <row r="2462" spans="1:30" ht="16.2" thickBot="1" x14ac:dyDescent="0.35">
      <c r="A2462" s="351" t="s">
        <v>291</v>
      </c>
      <c r="B2462" s="399" t="s">
        <v>1123</v>
      </c>
      <c r="C2462" s="365" t="s">
        <v>6867</v>
      </c>
      <c r="D2462" s="366" t="s">
        <v>6126</v>
      </c>
      <c r="E2462" s="394" t="s">
        <v>4139</v>
      </c>
      <c r="F2462" s="394" t="s">
        <v>7230</v>
      </c>
      <c r="G2462" s="394" t="s">
        <v>7233</v>
      </c>
      <c r="H2462" s="394" t="s">
        <v>7232</v>
      </c>
      <c r="I2462" s="466">
        <v>300</v>
      </c>
      <c r="J2462" s="471">
        <v>0.49</v>
      </c>
      <c r="K2462" s="469">
        <v>3</v>
      </c>
      <c r="L2462" s="384">
        <v>0</v>
      </c>
      <c r="M2462" s="385" t="s">
        <v>9893</v>
      </c>
      <c r="N2462" s="387"/>
      <c r="O2462" s="387"/>
      <c r="P2462" s="387"/>
      <c r="Q2462" s="387"/>
      <c r="R2462" s="387"/>
      <c r="S2462" s="387"/>
      <c r="T2462" s="387"/>
      <c r="U2462" s="387"/>
      <c r="V2462" s="387"/>
      <c r="W2462" s="387"/>
      <c r="X2462" s="387"/>
      <c r="Y2462" s="387"/>
      <c r="Z2462" s="387"/>
      <c r="AA2462" s="387"/>
      <c r="AB2462" s="387"/>
      <c r="AC2462" s="387"/>
      <c r="AD2462" s="387"/>
    </row>
    <row r="2463" spans="1:30" ht="16.2" thickBot="1" x14ac:dyDescent="0.35">
      <c r="A2463" s="351" t="s">
        <v>291</v>
      </c>
      <c r="B2463" s="398" t="s">
        <v>6871</v>
      </c>
      <c r="C2463" s="365" t="s">
        <v>6867</v>
      </c>
      <c r="D2463" s="366" t="s">
        <v>6126</v>
      </c>
      <c r="E2463" s="394" t="s">
        <v>4139</v>
      </c>
      <c r="F2463" s="394" t="s">
        <v>7230</v>
      </c>
      <c r="G2463" s="394" t="s">
        <v>7233</v>
      </c>
      <c r="H2463" s="394" t="s">
        <v>7232</v>
      </c>
      <c r="I2463" s="466">
        <v>300</v>
      </c>
      <c r="J2463" s="471">
        <v>0.49</v>
      </c>
      <c r="K2463" s="469">
        <v>2</v>
      </c>
      <c r="L2463" s="384">
        <v>0</v>
      </c>
      <c r="M2463" s="385" t="s">
        <v>4429</v>
      </c>
      <c r="N2463" s="387"/>
      <c r="O2463" s="387"/>
      <c r="P2463" s="387"/>
      <c r="Q2463" s="387"/>
      <c r="R2463" s="387"/>
      <c r="S2463" s="387"/>
      <c r="T2463" s="387"/>
      <c r="U2463" s="387"/>
      <c r="V2463" s="387"/>
      <c r="W2463" s="387"/>
      <c r="X2463" s="387"/>
      <c r="Y2463" s="387"/>
      <c r="Z2463" s="387"/>
      <c r="AA2463" s="387"/>
      <c r="AB2463" s="387"/>
      <c r="AC2463" s="387"/>
      <c r="AD2463" s="387"/>
    </row>
    <row r="2464" spans="1:30" ht="16.2" thickBot="1" x14ac:dyDescent="0.35">
      <c r="A2464" s="351" t="s">
        <v>291</v>
      </c>
      <c r="B2464" s="398" t="s">
        <v>6871</v>
      </c>
      <c r="C2464" s="365" t="s">
        <v>6867</v>
      </c>
      <c r="D2464" s="366" t="s">
        <v>6126</v>
      </c>
      <c r="E2464" s="394" t="s">
        <v>4139</v>
      </c>
      <c r="F2464" s="394" t="s">
        <v>7230</v>
      </c>
      <c r="G2464" s="394" t="s">
        <v>7234</v>
      </c>
      <c r="H2464" s="394" t="s">
        <v>7232</v>
      </c>
      <c r="I2464" s="466">
        <v>300</v>
      </c>
      <c r="J2464" s="471">
        <v>0.49</v>
      </c>
      <c r="K2464" s="469">
        <v>1</v>
      </c>
      <c r="L2464" s="384">
        <v>0</v>
      </c>
      <c r="M2464" s="385" t="s">
        <v>4429</v>
      </c>
      <c r="N2464" s="387"/>
      <c r="O2464" s="387"/>
      <c r="P2464" s="387"/>
      <c r="Q2464" s="387"/>
      <c r="R2464" s="387"/>
      <c r="S2464" s="387"/>
      <c r="T2464" s="387"/>
      <c r="U2464" s="387"/>
      <c r="V2464" s="387"/>
      <c r="W2464" s="387"/>
      <c r="X2464" s="387"/>
      <c r="Y2464" s="387"/>
      <c r="Z2464" s="387"/>
      <c r="AA2464" s="387"/>
      <c r="AB2464" s="387"/>
      <c r="AC2464" s="387"/>
      <c r="AD2464" s="387"/>
    </row>
    <row r="2465" spans="1:30" ht="16.2" thickBot="1" x14ac:dyDescent="0.35">
      <c r="A2465" s="351" t="s">
        <v>4431</v>
      </c>
      <c r="B2465" s="421" t="s">
        <v>7111</v>
      </c>
      <c r="C2465" s="365" t="s">
        <v>6867</v>
      </c>
      <c r="D2465" s="366" t="s">
        <v>6126</v>
      </c>
      <c r="E2465" s="394" t="s">
        <v>4139</v>
      </c>
      <c r="F2465" s="394" t="s">
        <v>7230</v>
      </c>
      <c r="G2465" s="394" t="s">
        <v>7233</v>
      </c>
      <c r="H2465" s="394" t="s">
        <v>7232</v>
      </c>
      <c r="I2465" s="466">
        <v>300</v>
      </c>
      <c r="J2465" s="471">
        <v>0.49</v>
      </c>
      <c r="K2465" s="469">
        <v>1</v>
      </c>
      <c r="L2465" s="384">
        <v>0</v>
      </c>
      <c r="M2465" s="385" t="s">
        <v>4430</v>
      </c>
      <c r="N2465" s="387"/>
      <c r="O2465" s="387"/>
      <c r="P2465" s="387"/>
      <c r="Q2465" s="387"/>
      <c r="R2465" s="387"/>
      <c r="S2465" s="387"/>
      <c r="T2465" s="387"/>
      <c r="U2465" s="387"/>
      <c r="V2465" s="387"/>
      <c r="W2465" s="387"/>
      <c r="X2465" s="387"/>
      <c r="Y2465" s="387"/>
      <c r="Z2465" s="387"/>
      <c r="AA2465" s="387"/>
      <c r="AB2465" s="387"/>
      <c r="AC2465" s="387"/>
      <c r="AD2465" s="387"/>
    </row>
    <row r="2466" spans="1:30" ht="16.2" thickBot="1" x14ac:dyDescent="0.35">
      <c r="A2466" s="351" t="s">
        <v>4427</v>
      </c>
      <c r="B2466" s="404" t="s">
        <v>6073</v>
      </c>
      <c r="C2466" s="365" t="s">
        <v>6867</v>
      </c>
      <c r="D2466" s="366" t="s">
        <v>6126</v>
      </c>
      <c r="E2466" s="394" t="s">
        <v>4139</v>
      </c>
      <c r="F2466" s="394" t="s">
        <v>7230</v>
      </c>
      <c r="G2466" s="394" t="s">
        <v>7233</v>
      </c>
      <c r="H2466" s="394" t="s">
        <v>7232</v>
      </c>
      <c r="I2466" s="466">
        <v>700</v>
      </c>
      <c r="J2466" s="471">
        <v>0.99</v>
      </c>
      <c r="K2466" s="469">
        <v>1</v>
      </c>
      <c r="L2466" s="384">
        <v>0</v>
      </c>
      <c r="M2466" s="385" t="s">
        <v>5816</v>
      </c>
      <c r="N2466" s="387"/>
      <c r="O2466" s="387"/>
      <c r="P2466" s="387"/>
      <c r="Q2466" s="387"/>
      <c r="R2466" s="387"/>
      <c r="S2466" s="387"/>
      <c r="T2466" s="387"/>
      <c r="U2466" s="387"/>
      <c r="V2466" s="387"/>
      <c r="W2466" s="387"/>
      <c r="X2466" s="387"/>
      <c r="Y2466" s="387"/>
      <c r="Z2466" s="387"/>
      <c r="AA2466" s="387"/>
      <c r="AB2466" s="387"/>
      <c r="AC2466" s="387"/>
      <c r="AD2466" s="387"/>
    </row>
    <row r="2467" spans="1:30" ht="16.2" thickBot="1" x14ac:dyDescent="0.35">
      <c r="A2467" s="351" t="s">
        <v>4427</v>
      </c>
      <c r="B2467" s="404" t="s">
        <v>6073</v>
      </c>
      <c r="C2467" s="365" t="s">
        <v>6867</v>
      </c>
      <c r="D2467" s="366" t="s">
        <v>6126</v>
      </c>
      <c r="E2467" s="394" t="s">
        <v>4139</v>
      </c>
      <c r="F2467" s="394" t="s">
        <v>7230</v>
      </c>
      <c r="G2467" s="394" t="s">
        <v>7234</v>
      </c>
      <c r="H2467" s="394" t="s">
        <v>7232</v>
      </c>
      <c r="I2467" s="466">
        <v>700</v>
      </c>
      <c r="J2467" s="471">
        <v>0.99</v>
      </c>
      <c r="K2467" s="469">
        <v>2</v>
      </c>
      <c r="L2467" s="384">
        <v>0</v>
      </c>
      <c r="M2467" s="385" t="s">
        <v>5816</v>
      </c>
      <c r="N2467" s="387"/>
      <c r="O2467" s="387"/>
      <c r="P2467" s="387"/>
      <c r="Q2467" s="387"/>
      <c r="R2467" s="387"/>
      <c r="S2467" s="387"/>
      <c r="T2467" s="387"/>
      <c r="U2467" s="387"/>
      <c r="V2467" s="387"/>
      <c r="W2467" s="387"/>
      <c r="X2467" s="387"/>
      <c r="Y2467" s="387"/>
      <c r="Z2467" s="387"/>
      <c r="AA2467" s="387"/>
      <c r="AB2467" s="387"/>
      <c r="AC2467" s="387"/>
      <c r="AD2467" s="387"/>
    </row>
    <row r="2468" spans="1:30" ht="16.2" thickBot="1" x14ac:dyDescent="0.35">
      <c r="A2468" s="351" t="s">
        <v>2271</v>
      </c>
      <c r="B2468" s="427" t="s">
        <v>1102</v>
      </c>
      <c r="C2468" s="365" t="s">
        <v>6867</v>
      </c>
      <c r="D2468" s="366" t="s">
        <v>6126</v>
      </c>
      <c r="E2468" s="394" t="s">
        <v>4139</v>
      </c>
      <c r="F2468" s="394" t="s">
        <v>7230</v>
      </c>
      <c r="G2468" s="394" t="s">
        <v>7234</v>
      </c>
      <c r="H2468" s="394" t="s">
        <v>7232</v>
      </c>
      <c r="I2468" s="466">
        <v>300</v>
      </c>
      <c r="J2468" s="471">
        <v>0.49</v>
      </c>
      <c r="K2468" s="469">
        <v>2</v>
      </c>
      <c r="L2468" s="384">
        <v>0</v>
      </c>
      <c r="M2468" s="385" t="s">
        <v>2272</v>
      </c>
      <c r="N2468" s="387"/>
      <c r="O2468" s="387"/>
      <c r="P2468" s="387"/>
      <c r="Q2468" s="387"/>
      <c r="R2468" s="387"/>
      <c r="S2468" s="387"/>
      <c r="T2468" s="387"/>
      <c r="U2468" s="387"/>
      <c r="V2468" s="387"/>
      <c r="W2468" s="387"/>
      <c r="X2468" s="387"/>
      <c r="Y2468" s="387"/>
      <c r="Z2468" s="387"/>
      <c r="AA2468" s="387"/>
      <c r="AB2468" s="387"/>
      <c r="AC2468" s="387"/>
      <c r="AD2468" s="387"/>
    </row>
    <row r="2469" spans="1:30" ht="16.2" thickBot="1" x14ac:dyDescent="0.35">
      <c r="A2469" s="351" t="s">
        <v>824</v>
      </c>
      <c r="B2469" s="427" t="s">
        <v>1102</v>
      </c>
      <c r="C2469" s="365" t="s">
        <v>6867</v>
      </c>
      <c r="D2469" s="366" t="s">
        <v>6126</v>
      </c>
      <c r="E2469" s="394" t="s">
        <v>4139</v>
      </c>
      <c r="F2469" s="394" t="s">
        <v>7230</v>
      </c>
      <c r="G2469" s="394" t="s">
        <v>7233</v>
      </c>
      <c r="H2469" s="394" t="s">
        <v>7232</v>
      </c>
      <c r="I2469" s="466">
        <v>300</v>
      </c>
      <c r="J2469" s="471">
        <v>0.49</v>
      </c>
      <c r="K2469" s="469">
        <v>1</v>
      </c>
      <c r="L2469" s="384">
        <v>0</v>
      </c>
      <c r="M2469" s="385" t="s">
        <v>823</v>
      </c>
      <c r="N2469" s="387"/>
      <c r="O2469" s="387"/>
      <c r="P2469" s="387"/>
      <c r="Q2469" s="387"/>
      <c r="R2469" s="387"/>
      <c r="S2469" s="387"/>
      <c r="T2469" s="387"/>
      <c r="U2469" s="387"/>
      <c r="V2469" s="387"/>
      <c r="W2469" s="387"/>
      <c r="X2469" s="387"/>
      <c r="Y2469" s="387"/>
      <c r="Z2469" s="387"/>
      <c r="AA2469" s="387"/>
      <c r="AB2469" s="387"/>
      <c r="AC2469" s="387"/>
      <c r="AD2469" s="387"/>
    </row>
    <row r="2470" spans="1:30" ht="16.2" thickBot="1" x14ac:dyDescent="0.35">
      <c r="A2470" s="351" t="s">
        <v>824</v>
      </c>
      <c r="B2470" s="427" t="s">
        <v>1102</v>
      </c>
      <c r="C2470" s="365" t="s">
        <v>6867</v>
      </c>
      <c r="D2470" s="366" t="s">
        <v>6126</v>
      </c>
      <c r="E2470" s="394" t="s">
        <v>4139</v>
      </c>
      <c r="F2470" s="394" t="s">
        <v>7230</v>
      </c>
      <c r="G2470" s="394" t="s">
        <v>7234</v>
      </c>
      <c r="H2470" s="394" t="s">
        <v>7232</v>
      </c>
      <c r="I2470" s="466">
        <v>300</v>
      </c>
      <c r="J2470" s="471">
        <v>0.49</v>
      </c>
      <c r="K2470" s="469">
        <v>2</v>
      </c>
      <c r="L2470" s="384">
        <v>0</v>
      </c>
      <c r="M2470" s="385" t="s">
        <v>823</v>
      </c>
      <c r="N2470" s="387"/>
      <c r="O2470" s="387"/>
      <c r="P2470" s="387"/>
      <c r="Q2470" s="387"/>
      <c r="R2470" s="387"/>
      <c r="S2470" s="387"/>
      <c r="T2470" s="387"/>
      <c r="U2470" s="387"/>
      <c r="V2470" s="387"/>
      <c r="W2470" s="387"/>
      <c r="X2470" s="387"/>
      <c r="Y2470" s="387"/>
      <c r="Z2470" s="387"/>
      <c r="AA2470" s="387"/>
      <c r="AB2470" s="387"/>
      <c r="AC2470" s="387"/>
      <c r="AD2470" s="387"/>
    </row>
    <row r="2471" spans="1:30" ht="16.2" thickBot="1" x14ac:dyDescent="0.35">
      <c r="A2471" s="351" t="s">
        <v>5544</v>
      </c>
      <c r="B2471" s="422" t="s">
        <v>1106</v>
      </c>
      <c r="C2471" s="365" t="s">
        <v>6867</v>
      </c>
      <c r="D2471" s="366" t="s">
        <v>6126</v>
      </c>
      <c r="E2471" s="394" t="s">
        <v>4139</v>
      </c>
      <c r="F2471" s="394" t="s">
        <v>7230</v>
      </c>
      <c r="G2471" s="394" t="s">
        <v>7234</v>
      </c>
      <c r="H2471" s="394" t="s">
        <v>7232</v>
      </c>
      <c r="I2471" s="466">
        <v>700</v>
      </c>
      <c r="J2471" s="471">
        <v>0.99</v>
      </c>
      <c r="K2471" s="469">
        <v>3</v>
      </c>
      <c r="L2471" s="384">
        <v>0</v>
      </c>
      <c r="M2471" s="385" t="s">
        <v>9894</v>
      </c>
      <c r="N2471" s="387"/>
      <c r="O2471" s="387"/>
      <c r="P2471" s="387"/>
      <c r="Q2471" s="387"/>
      <c r="R2471" s="387"/>
      <c r="S2471" s="387"/>
      <c r="T2471" s="387"/>
      <c r="U2471" s="387"/>
      <c r="V2471" s="387"/>
      <c r="W2471" s="387"/>
      <c r="X2471" s="387"/>
      <c r="Y2471" s="387"/>
      <c r="Z2471" s="387"/>
      <c r="AA2471" s="387"/>
      <c r="AB2471" s="387"/>
      <c r="AC2471" s="387"/>
      <c r="AD2471" s="387"/>
    </row>
    <row r="2472" spans="1:30" ht="16.2" thickBot="1" x14ac:dyDescent="0.35">
      <c r="A2472" s="351" t="s">
        <v>1777</v>
      </c>
      <c r="B2472" s="428" t="s">
        <v>6891</v>
      </c>
      <c r="C2472" s="365" t="s">
        <v>6867</v>
      </c>
      <c r="D2472" s="366" t="s">
        <v>6126</v>
      </c>
      <c r="E2472" s="394" t="s">
        <v>4139</v>
      </c>
      <c r="F2472" s="394" t="s">
        <v>7230</v>
      </c>
      <c r="G2472" s="394" t="s">
        <v>7233</v>
      </c>
      <c r="H2472" s="394" t="s">
        <v>7232</v>
      </c>
      <c r="I2472" s="466">
        <v>300</v>
      </c>
      <c r="J2472" s="471">
        <v>0.49</v>
      </c>
      <c r="K2472" s="469">
        <v>1</v>
      </c>
      <c r="L2472" s="384">
        <v>0</v>
      </c>
      <c r="M2472" s="385" t="s">
        <v>1570</v>
      </c>
      <c r="N2472" s="387"/>
      <c r="O2472" s="387"/>
      <c r="P2472" s="387"/>
      <c r="Q2472" s="387"/>
      <c r="R2472" s="387"/>
      <c r="S2472" s="387"/>
      <c r="T2472" s="387"/>
      <c r="U2472" s="387"/>
      <c r="V2472" s="387"/>
      <c r="W2472" s="387"/>
      <c r="X2472" s="387"/>
      <c r="Y2472" s="387"/>
      <c r="Z2472" s="387"/>
      <c r="AA2472" s="387"/>
      <c r="AB2472" s="387"/>
      <c r="AC2472" s="387"/>
      <c r="AD2472" s="387"/>
    </row>
    <row r="2473" spans="1:30" ht="16.2" thickBot="1" x14ac:dyDescent="0.35">
      <c r="A2473" s="351" t="s">
        <v>2274</v>
      </c>
      <c r="B2473" s="416" t="s">
        <v>6064</v>
      </c>
      <c r="C2473" s="365" t="s">
        <v>6867</v>
      </c>
      <c r="D2473" s="366" t="s">
        <v>6126</v>
      </c>
      <c r="E2473" s="394" t="s">
        <v>4139</v>
      </c>
      <c r="F2473" s="394" t="s">
        <v>7230</v>
      </c>
      <c r="G2473" s="394" t="s">
        <v>7233</v>
      </c>
      <c r="H2473" s="394" t="s">
        <v>7232</v>
      </c>
      <c r="I2473" s="466">
        <v>500</v>
      </c>
      <c r="J2473" s="471">
        <v>0.99</v>
      </c>
      <c r="K2473" s="469">
        <v>1</v>
      </c>
      <c r="L2473" s="384">
        <v>0</v>
      </c>
      <c r="M2473" s="385" t="s">
        <v>2273</v>
      </c>
      <c r="N2473" s="387"/>
      <c r="O2473" s="387"/>
      <c r="P2473" s="387"/>
      <c r="Q2473" s="387"/>
      <c r="R2473" s="387"/>
      <c r="S2473" s="387"/>
      <c r="T2473" s="387"/>
      <c r="U2473" s="387"/>
      <c r="V2473" s="387"/>
      <c r="W2473" s="387"/>
      <c r="X2473" s="387"/>
      <c r="Y2473" s="387"/>
      <c r="Z2473" s="387"/>
      <c r="AA2473" s="387"/>
      <c r="AB2473" s="387"/>
      <c r="AC2473" s="387"/>
      <c r="AD2473" s="387"/>
    </row>
    <row r="2474" spans="1:30" ht="16.2" thickBot="1" x14ac:dyDescent="0.35">
      <c r="A2474" s="351" t="s">
        <v>9895</v>
      </c>
      <c r="B2474" s="430" t="s">
        <v>6071</v>
      </c>
      <c r="C2474" s="365" t="s">
        <v>6867</v>
      </c>
      <c r="D2474" s="366" t="s">
        <v>6126</v>
      </c>
      <c r="E2474" s="394" t="s">
        <v>4139</v>
      </c>
      <c r="F2474" s="394" t="s">
        <v>9796</v>
      </c>
      <c r="G2474" s="394" t="s">
        <v>7233</v>
      </c>
      <c r="H2474" s="394" t="s">
        <v>7232</v>
      </c>
      <c r="I2474" s="466">
        <v>200</v>
      </c>
      <c r="J2474" s="471">
        <v>0.25</v>
      </c>
      <c r="K2474" s="469">
        <v>1</v>
      </c>
      <c r="L2474" s="384">
        <v>0</v>
      </c>
      <c r="M2474" s="385" t="s">
        <v>2887</v>
      </c>
      <c r="N2474" s="387"/>
      <c r="O2474" s="387"/>
      <c r="P2474" s="387"/>
      <c r="Q2474" s="387"/>
      <c r="R2474" s="387"/>
      <c r="S2474" s="387"/>
      <c r="T2474" s="387"/>
      <c r="U2474" s="387"/>
      <c r="V2474" s="387"/>
      <c r="W2474" s="387"/>
      <c r="X2474" s="387"/>
      <c r="Y2474" s="387"/>
      <c r="Z2474" s="387"/>
      <c r="AA2474" s="387"/>
      <c r="AB2474" s="387"/>
      <c r="AC2474" s="387"/>
      <c r="AD2474" s="387"/>
    </row>
    <row r="2475" spans="1:30" ht="16.2" thickBot="1" x14ac:dyDescent="0.35">
      <c r="A2475" s="351" t="s">
        <v>9896</v>
      </c>
      <c r="B2475" s="396" t="s">
        <v>6058</v>
      </c>
      <c r="C2475" s="365" t="s">
        <v>6867</v>
      </c>
      <c r="D2475" s="366" t="s">
        <v>6126</v>
      </c>
      <c r="E2475" s="394" t="s">
        <v>4139</v>
      </c>
      <c r="F2475" s="394" t="s">
        <v>7230</v>
      </c>
      <c r="G2475" s="394" t="s">
        <v>7234</v>
      </c>
      <c r="H2475" s="394" t="s">
        <v>7232</v>
      </c>
      <c r="I2475" s="467">
        <v>1.7</v>
      </c>
      <c r="J2475" s="471">
        <v>2.4900000000000002</v>
      </c>
      <c r="K2475" s="469">
        <v>3</v>
      </c>
      <c r="L2475" s="384">
        <v>0</v>
      </c>
      <c r="M2475" s="385" t="s">
        <v>9897</v>
      </c>
      <c r="N2475" s="387"/>
      <c r="O2475" s="387"/>
      <c r="P2475" s="387"/>
      <c r="Q2475" s="387"/>
      <c r="R2475" s="387"/>
      <c r="S2475" s="387"/>
      <c r="T2475" s="387"/>
      <c r="U2475" s="387"/>
      <c r="V2475" s="387"/>
      <c r="W2475" s="387"/>
      <c r="X2475" s="387"/>
      <c r="Y2475" s="387"/>
      <c r="Z2475" s="387"/>
      <c r="AA2475" s="387"/>
      <c r="AB2475" s="387"/>
      <c r="AC2475" s="387"/>
      <c r="AD2475" s="387"/>
    </row>
    <row r="2476" spans="1:30" ht="16.2" thickBot="1" x14ac:dyDescent="0.35">
      <c r="A2476" s="351" t="s">
        <v>825</v>
      </c>
      <c r="B2476" s="398" t="s">
        <v>6871</v>
      </c>
      <c r="C2476" s="365" t="s">
        <v>6867</v>
      </c>
      <c r="D2476" s="366" t="s">
        <v>6126</v>
      </c>
      <c r="E2476" s="464" t="s">
        <v>4139</v>
      </c>
      <c r="F2476" s="394" t="s">
        <v>7230</v>
      </c>
      <c r="G2476" s="394" t="s">
        <v>7233</v>
      </c>
      <c r="H2476" s="394" t="s">
        <v>7232</v>
      </c>
      <c r="I2476" s="467">
        <v>1</v>
      </c>
      <c r="J2476" s="471">
        <v>1.49</v>
      </c>
      <c r="K2476" s="469">
        <v>1</v>
      </c>
      <c r="L2476" s="384">
        <v>0</v>
      </c>
      <c r="M2476" s="385" t="s">
        <v>826</v>
      </c>
      <c r="N2476" s="387"/>
      <c r="O2476" s="387"/>
      <c r="P2476" s="387"/>
      <c r="Q2476" s="387"/>
      <c r="R2476" s="387"/>
      <c r="S2476" s="387"/>
      <c r="T2476" s="387"/>
      <c r="U2476" s="387"/>
      <c r="V2476" s="387"/>
      <c r="W2476" s="387"/>
      <c r="X2476" s="387"/>
      <c r="Y2476" s="387"/>
      <c r="Z2476" s="387"/>
      <c r="AA2476" s="387"/>
      <c r="AB2476" s="387"/>
      <c r="AC2476" s="387"/>
      <c r="AD2476" s="387"/>
    </row>
    <row r="2477" spans="1:30" ht="16.2" thickBot="1" x14ac:dyDescent="0.35">
      <c r="A2477" s="351" t="s">
        <v>825</v>
      </c>
      <c r="B2477" s="398" t="s">
        <v>6871</v>
      </c>
      <c r="C2477" s="365" t="s">
        <v>6867</v>
      </c>
      <c r="D2477" s="366" t="s">
        <v>6126</v>
      </c>
      <c r="E2477" s="464" t="s">
        <v>4139</v>
      </c>
      <c r="F2477" s="394" t="s">
        <v>7230</v>
      </c>
      <c r="G2477" s="394" t="s">
        <v>7234</v>
      </c>
      <c r="H2477" s="394" t="s">
        <v>7232</v>
      </c>
      <c r="I2477" s="467">
        <v>1</v>
      </c>
      <c r="J2477" s="471">
        <v>1.49</v>
      </c>
      <c r="K2477" s="469">
        <v>2</v>
      </c>
      <c r="L2477" s="384">
        <v>0</v>
      </c>
      <c r="M2477" s="385" t="s">
        <v>826</v>
      </c>
      <c r="N2477" s="387"/>
      <c r="O2477" s="387"/>
      <c r="P2477" s="387"/>
      <c r="Q2477" s="387"/>
      <c r="R2477" s="387"/>
      <c r="S2477" s="387"/>
      <c r="T2477" s="387"/>
      <c r="U2477" s="387"/>
      <c r="V2477" s="387"/>
      <c r="W2477" s="387"/>
      <c r="X2477" s="387"/>
      <c r="Y2477" s="387"/>
      <c r="Z2477" s="387"/>
      <c r="AA2477" s="387"/>
      <c r="AB2477" s="387"/>
      <c r="AC2477" s="387"/>
      <c r="AD2477" s="387"/>
    </row>
    <row r="2478" spans="1:30" ht="16.2" thickBot="1" x14ac:dyDescent="0.35">
      <c r="A2478" s="351" t="s">
        <v>827</v>
      </c>
      <c r="B2478" s="408" t="s">
        <v>1134</v>
      </c>
      <c r="C2478" s="365" t="s">
        <v>6867</v>
      </c>
      <c r="D2478" s="366" t="s">
        <v>6126</v>
      </c>
      <c r="E2478" s="394" t="s">
        <v>4139</v>
      </c>
      <c r="F2478" s="394" t="s">
        <v>7230</v>
      </c>
      <c r="G2478" s="394" t="s">
        <v>7233</v>
      </c>
      <c r="H2478" s="394" t="s">
        <v>7232</v>
      </c>
      <c r="I2478" s="466">
        <v>300</v>
      </c>
      <c r="J2478" s="471">
        <v>0.49</v>
      </c>
      <c r="K2478" s="469">
        <v>1</v>
      </c>
      <c r="L2478" s="384">
        <v>0</v>
      </c>
      <c r="M2478" s="385" t="s">
        <v>3422</v>
      </c>
      <c r="N2478" s="387"/>
      <c r="O2478" s="387"/>
      <c r="P2478" s="387"/>
      <c r="Q2478" s="387"/>
      <c r="R2478" s="387"/>
      <c r="S2478" s="387"/>
      <c r="T2478" s="387"/>
      <c r="U2478" s="387"/>
      <c r="V2478" s="387"/>
      <c r="W2478" s="387"/>
      <c r="X2478" s="387"/>
      <c r="Y2478" s="387"/>
      <c r="Z2478" s="387"/>
      <c r="AA2478" s="387"/>
      <c r="AB2478" s="387"/>
      <c r="AC2478" s="387"/>
      <c r="AD2478" s="387"/>
    </row>
    <row r="2479" spans="1:30" ht="16.2" thickBot="1" x14ac:dyDescent="0.35">
      <c r="A2479" s="351" t="s">
        <v>828</v>
      </c>
      <c r="B2479" s="408" t="s">
        <v>1134</v>
      </c>
      <c r="C2479" s="365" t="s">
        <v>6867</v>
      </c>
      <c r="D2479" s="366" t="s">
        <v>6126</v>
      </c>
      <c r="E2479" s="394" t="s">
        <v>4139</v>
      </c>
      <c r="F2479" s="394" t="s">
        <v>7230</v>
      </c>
      <c r="G2479" s="394" t="s">
        <v>7233</v>
      </c>
      <c r="H2479" s="394" t="s">
        <v>7232</v>
      </c>
      <c r="I2479" s="466">
        <v>300</v>
      </c>
      <c r="J2479" s="471">
        <v>0.49</v>
      </c>
      <c r="K2479" s="469">
        <v>6</v>
      </c>
      <c r="L2479" s="384">
        <v>0</v>
      </c>
      <c r="M2479" s="385" t="s">
        <v>9898</v>
      </c>
      <c r="N2479" s="387"/>
      <c r="O2479" s="387"/>
      <c r="P2479" s="387"/>
      <c r="Q2479" s="387"/>
      <c r="R2479" s="387"/>
      <c r="S2479" s="387"/>
      <c r="T2479" s="387"/>
      <c r="U2479" s="387"/>
      <c r="V2479" s="387"/>
      <c r="W2479" s="387"/>
      <c r="X2479" s="387"/>
      <c r="Y2479" s="387"/>
      <c r="Z2479" s="387"/>
      <c r="AA2479" s="387"/>
      <c r="AB2479" s="387"/>
      <c r="AC2479" s="387"/>
      <c r="AD2479" s="387"/>
    </row>
    <row r="2480" spans="1:30" ht="16.2" thickBot="1" x14ac:dyDescent="0.35">
      <c r="A2480" s="351" t="s">
        <v>2276</v>
      </c>
      <c r="B2480" s="420" t="s">
        <v>6089</v>
      </c>
      <c r="C2480" s="365" t="s">
        <v>6867</v>
      </c>
      <c r="D2480" s="366" t="s">
        <v>6126</v>
      </c>
      <c r="E2480" s="394" t="s">
        <v>4139</v>
      </c>
      <c r="F2480" s="394" t="s">
        <v>7230</v>
      </c>
      <c r="G2480" s="394" t="s">
        <v>7233</v>
      </c>
      <c r="H2480" s="394" t="s">
        <v>7232</v>
      </c>
      <c r="I2480" s="466">
        <v>300</v>
      </c>
      <c r="J2480" s="471">
        <v>0.49</v>
      </c>
      <c r="K2480" s="469">
        <v>1</v>
      </c>
      <c r="L2480" s="384">
        <v>0</v>
      </c>
      <c r="M2480" s="385" t="s">
        <v>2275</v>
      </c>
      <c r="N2480" s="387"/>
      <c r="O2480" s="387"/>
      <c r="P2480" s="387"/>
      <c r="Q2480" s="387"/>
      <c r="R2480" s="387"/>
      <c r="S2480" s="387"/>
      <c r="T2480" s="387"/>
      <c r="U2480" s="387"/>
      <c r="V2480" s="387"/>
      <c r="W2480" s="387"/>
      <c r="X2480" s="387"/>
      <c r="Y2480" s="387"/>
      <c r="Z2480" s="387"/>
      <c r="AA2480" s="387"/>
      <c r="AB2480" s="387"/>
      <c r="AC2480" s="387"/>
      <c r="AD2480" s="387"/>
    </row>
    <row r="2481" spans="1:30" ht="16.2" thickBot="1" x14ac:dyDescent="0.35">
      <c r="A2481" s="351" t="s">
        <v>2276</v>
      </c>
      <c r="B2481" s="420" t="s">
        <v>6089</v>
      </c>
      <c r="C2481" s="365" t="s">
        <v>6867</v>
      </c>
      <c r="D2481" s="366" t="s">
        <v>6126</v>
      </c>
      <c r="E2481" s="394" t="s">
        <v>4139</v>
      </c>
      <c r="F2481" s="394" t="s">
        <v>7230</v>
      </c>
      <c r="G2481" s="394" t="s">
        <v>7234</v>
      </c>
      <c r="H2481" s="394" t="s">
        <v>7232</v>
      </c>
      <c r="I2481" s="466">
        <v>300</v>
      </c>
      <c r="J2481" s="471">
        <v>0.49</v>
      </c>
      <c r="K2481" s="469">
        <v>2</v>
      </c>
      <c r="L2481" s="384">
        <v>0</v>
      </c>
      <c r="M2481" s="385" t="s">
        <v>2275</v>
      </c>
      <c r="N2481" s="387"/>
      <c r="O2481" s="387"/>
      <c r="P2481" s="387"/>
      <c r="Q2481" s="387"/>
      <c r="R2481" s="387"/>
      <c r="S2481" s="387"/>
      <c r="T2481" s="387"/>
      <c r="U2481" s="387"/>
      <c r="V2481" s="387"/>
      <c r="W2481" s="387"/>
      <c r="X2481" s="387"/>
      <c r="Y2481" s="387"/>
      <c r="Z2481" s="387"/>
      <c r="AA2481" s="387"/>
      <c r="AB2481" s="387"/>
      <c r="AC2481" s="387"/>
      <c r="AD2481" s="387"/>
    </row>
    <row r="2482" spans="1:30" ht="16.2" thickBot="1" x14ac:dyDescent="0.35">
      <c r="A2482" s="351" t="s">
        <v>2276</v>
      </c>
      <c r="B2482" s="420" t="s">
        <v>6089</v>
      </c>
      <c r="C2482" s="365" t="s">
        <v>6867</v>
      </c>
      <c r="D2482" s="366" t="s">
        <v>6126</v>
      </c>
      <c r="E2482" s="394" t="s">
        <v>4139</v>
      </c>
      <c r="F2482" s="394" t="s">
        <v>7230</v>
      </c>
      <c r="G2482" s="394" t="s">
        <v>7239</v>
      </c>
      <c r="H2482" s="394" t="s">
        <v>7232</v>
      </c>
      <c r="I2482" s="466">
        <v>300</v>
      </c>
      <c r="J2482" s="471">
        <v>0.49</v>
      </c>
      <c r="K2482" s="469">
        <v>1</v>
      </c>
      <c r="L2482" s="384">
        <v>0</v>
      </c>
      <c r="M2482" s="385" t="s">
        <v>2275</v>
      </c>
      <c r="N2482" s="387"/>
      <c r="O2482" s="387"/>
      <c r="P2482" s="387"/>
      <c r="Q2482" s="387"/>
      <c r="R2482" s="387"/>
      <c r="S2482" s="387"/>
      <c r="T2482" s="387"/>
      <c r="U2482" s="387"/>
      <c r="V2482" s="387"/>
      <c r="W2482" s="387"/>
      <c r="X2482" s="387"/>
      <c r="Y2482" s="387"/>
      <c r="Z2482" s="387"/>
      <c r="AA2482" s="387"/>
      <c r="AB2482" s="387"/>
      <c r="AC2482" s="387"/>
      <c r="AD2482" s="387"/>
    </row>
    <row r="2483" spans="1:30" ht="16.2" thickBot="1" x14ac:dyDescent="0.35">
      <c r="A2483" s="351" t="s">
        <v>5546</v>
      </c>
      <c r="B2483" s="420" t="s">
        <v>6089</v>
      </c>
      <c r="C2483" s="365" t="s">
        <v>6867</v>
      </c>
      <c r="D2483" s="366" t="s">
        <v>6126</v>
      </c>
      <c r="E2483" s="394" t="s">
        <v>4139</v>
      </c>
      <c r="F2483" s="394" t="s">
        <v>7230</v>
      </c>
      <c r="G2483" s="394" t="s">
        <v>7234</v>
      </c>
      <c r="H2483" s="394" t="s">
        <v>7232</v>
      </c>
      <c r="I2483" s="466">
        <v>300</v>
      </c>
      <c r="J2483" s="471">
        <v>0.49</v>
      </c>
      <c r="K2483" s="469">
        <v>1</v>
      </c>
      <c r="L2483" s="384">
        <v>0</v>
      </c>
      <c r="M2483" s="385" t="s">
        <v>5547</v>
      </c>
      <c r="N2483" s="387"/>
      <c r="O2483" s="387"/>
      <c r="P2483" s="387"/>
      <c r="Q2483" s="387"/>
      <c r="R2483" s="387"/>
      <c r="S2483" s="387"/>
      <c r="T2483" s="387"/>
      <c r="U2483" s="387"/>
      <c r="V2483" s="387"/>
      <c r="W2483" s="387"/>
      <c r="X2483" s="387"/>
      <c r="Y2483" s="387"/>
      <c r="Z2483" s="387"/>
      <c r="AA2483" s="387"/>
      <c r="AB2483" s="387"/>
      <c r="AC2483" s="387"/>
      <c r="AD2483" s="387"/>
    </row>
    <row r="2484" spans="1:30" ht="16.2" thickBot="1" x14ac:dyDescent="0.35">
      <c r="A2484" s="352" t="s">
        <v>2533</v>
      </c>
      <c r="B2484" s="421" t="s">
        <v>6099</v>
      </c>
      <c r="C2484" s="365" t="s">
        <v>6867</v>
      </c>
      <c r="D2484" s="366" t="s">
        <v>6126</v>
      </c>
      <c r="E2484" s="394" t="s">
        <v>4139</v>
      </c>
      <c r="F2484" s="394" t="s">
        <v>7235</v>
      </c>
      <c r="G2484" s="394" t="s">
        <v>7233</v>
      </c>
      <c r="H2484" s="394" t="s">
        <v>7232</v>
      </c>
      <c r="I2484" s="466">
        <v>300</v>
      </c>
      <c r="J2484" s="471">
        <v>0.49</v>
      </c>
      <c r="K2484" s="469">
        <v>1</v>
      </c>
      <c r="L2484" s="384">
        <v>0</v>
      </c>
      <c r="M2484" s="385" t="s">
        <v>2532</v>
      </c>
      <c r="N2484" s="387"/>
      <c r="O2484" s="387"/>
      <c r="P2484" s="387"/>
      <c r="Q2484" s="387"/>
      <c r="R2484" s="387"/>
      <c r="S2484" s="387"/>
      <c r="T2484" s="387"/>
      <c r="U2484" s="387"/>
      <c r="V2484" s="387"/>
      <c r="W2484" s="387"/>
      <c r="X2484" s="387"/>
      <c r="Y2484" s="387"/>
      <c r="Z2484" s="387"/>
      <c r="AA2484" s="387"/>
      <c r="AB2484" s="387"/>
      <c r="AC2484" s="387"/>
      <c r="AD2484" s="387"/>
    </row>
    <row r="2485" spans="1:30" ht="16.2" thickBot="1" x14ac:dyDescent="0.35">
      <c r="A2485" s="351" t="s">
        <v>2883</v>
      </c>
      <c r="B2485" s="421" t="s">
        <v>7111</v>
      </c>
      <c r="C2485" s="365" t="s">
        <v>6867</v>
      </c>
      <c r="D2485" s="366" t="s">
        <v>6126</v>
      </c>
      <c r="E2485" s="394" t="s">
        <v>4139</v>
      </c>
      <c r="F2485" s="394" t="s">
        <v>7230</v>
      </c>
      <c r="G2485" s="394" t="s">
        <v>7233</v>
      </c>
      <c r="H2485" s="394" t="s">
        <v>7232</v>
      </c>
      <c r="I2485" s="466">
        <v>300</v>
      </c>
      <c r="J2485" s="471">
        <v>0.49</v>
      </c>
      <c r="K2485" s="469">
        <v>1</v>
      </c>
      <c r="L2485" s="384">
        <v>0</v>
      </c>
      <c r="M2485" s="385" t="s">
        <v>4432</v>
      </c>
      <c r="N2485" s="387"/>
      <c r="O2485" s="387"/>
      <c r="P2485" s="387"/>
      <c r="Q2485" s="387"/>
      <c r="R2485" s="387"/>
      <c r="S2485" s="387"/>
      <c r="T2485" s="387"/>
      <c r="U2485" s="387"/>
      <c r="V2485" s="387"/>
      <c r="W2485" s="387"/>
      <c r="X2485" s="387"/>
      <c r="Y2485" s="387"/>
      <c r="Z2485" s="387"/>
      <c r="AA2485" s="387"/>
      <c r="AB2485" s="387"/>
      <c r="AC2485" s="387"/>
      <c r="AD2485" s="387"/>
    </row>
    <row r="2486" spans="1:30" ht="16.2" thickBot="1" x14ac:dyDescent="0.35">
      <c r="A2486" s="351" t="s">
        <v>3661</v>
      </c>
      <c r="B2486" s="401" t="s">
        <v>5944</v>
      </c>
      <c r="C2486" s="365" t="s">
        <v>6867</v>
      </c>
      <c r="D2486" s="345" t="s">
        <v>6128</v>
      </c>
      <c r="E2486" s="394" t="s">
        <v>4139</v>
      </c>
      <c r="F2486" s="394" t="s">
        <v>7230</v>
      </c>
      <c r="G2486" s="394" t="s">
        <v>7234</v>
      </c>
      <c r="H2486" s="394" t="s">
        <v>7232</v>
      </c>
      <c r="I2486" s="466">
        <v>700</v>
      </c>
      <c r="J2486" s="471">
        <v>0.99</v>
      </c>
      <c r="K2486" s="469">
        <v>1</v>
      </c>
      <c r="L2486" s="384">
        <v>0</v>
      </c>
      <c r="M2486" s="385" t="s">
        <v>3662</v>
      </c>
      <c r="N2486" s="387"/>
      <c r="O2486" s="387"/>
      <c r="P2486" s="387"/>
      <c r="Q2486" s="387"/>
      <c r="R2486" s="387"/>
      <c r="S2486" s="387"/>
      <c r="T2486" s="387"/>
      <c r="U2486" s="387"/>
      <c r="V2486" s="387"/>
      <c r="W2486" s="387"/>
      <c r="X2486" s="387"/>
      <c r="Y2486" s="387"/>
      <c r="Z2486" s="387"/>
      <c r="AA2486" s="387"/>
      <c r="AB2486" s="387"/>
      <c r="AC2486" s="387"/>
      <c r="AD2486" s="387"/>
    </row>
    <row r="2487" spans="1:30" ht="16.2" thickBot="1" x14ac:dyDescent="0.35">
      <c r="A2487" s="351" t="s">
        <v>2883</v>
      </c>
      <c r="B2487" s="401" t="s">
        <v>5945</v>
      </c>
      <c r="C2487" s="365" t="s">
        <v>6867</v>
      </c>
      <c r="D2487" s="366" t="s">
        <v>6126</v>
      </c>
      <c r="E2487" s="394" t="s">
        <v>4139</v>
      </c>
      <c r="F2487" s="394" t="s">
        <v>7230</v>
      </c>
      <c r="G2487" s="394" t="s">
        <v>7234</v>
      </c>
      <c r="H2487" s="394" t="s">
        <v>7232</v>
      </c>
      <c r="I2487" s="466">
        <v>300</v>
      </c>
      <c r="J2487" s="471">
        <v>0.49</v>
      </c>
      <c r="K2487" s="469">
        <v>1</v>
      </c>
      <c r="L2487" s="384">
        <v>0</v>
      </c>
      <c r="M2487" s="385" t="s">
        <v>2884</v>
      </c>
      <c r="N2487" s="387"/>
      <c r="O2487" s="387"/>
      <c r="P2487" s="387"/>
      <c r="Q2487" s="387"/>
      <c r="R2487" s="387"/>
      <c r="S2487" s="387"/>
      <c r="T2487" s="387"/>
      <c r="U2487" s="387"/>
      <c r="V2487" s="387"/>
      <c r="W2487" s="387"/>
      <c r="X2487" s="387"/>
      <c r="Y2487" s="387"/>
      <c r="Z2487" s="387"/>
      <c r="AA2487" s="387"/>
      <c r="AB2487" s="387"/>
      <c r="AC2487" s="387"/>
      <c r="AD2487" s="387"/>
    </row>
    <row r="2488" spans="1:30" ht="16.2" thickBot="1" x14ac:dyDescent="0.35">
      <c r="A2488" s="351" t="s">
        <v>2883</v>
      </c>
      <c r="B2488" s="403" t="s">
        <v>6880</v>
      </c>
      <c r="C2488" s="365" t="s">
        <v>6867</v>
      </c>
      <c r="D2488" s="366" t="s">
        <v>6126</v>
      </c>
      <c r="E2488" s="394" t="s">
        <v>4139</v>
      </c>
      <c r="F2488" s="394" t="s">
        <v>7230</v>
      </c>
      <c r="G2488" s="394" t="s">
        <v>7233</v>
      </c>
      <c r="H2488" s="394" t="s">
        <v>7232</v>
      </c>
      <c r="I2488" s="466">
        <v>300</v>
      </c>
      <c r="J2488" s="471">
        <v>0.49</v>
      </c>
      <c r="K2488" s="469">
        <v>1</v>
      </c>
      <c r="L2488" s="384">
        <v>0</v>
      </c>
      <c r="M2488" s="385" t="s">
        <v>4433</v>
      </c>
      <c r="N2488" s="387"/>
      <c r="O2488" s="387"/>
      <c r="P2488" s="387"/>
      <c r="Q2488" s="387"/>
      <c r="R2488" s="387"/>
      <c r="S2488" s="387"/>
      <c r="T2488" s="387"/>
      <c r="U2488" s="387"/>
      <c r="V2488" s="387"/>
      <c r="W2488" s="387"/>
      <c r="X2488" s="387"/>
      <c r="Y2488" s="387"/>
      <c r="Z2488" s="387"/>
      <c r="AA2488" s="387"/>
      <c r="AB2488" s="387"/>
      <c r="AC2488" s="387"/>
      <c r="AD2488" s="387"/>
    </row>
    <row r="2489" spans="1:30" ht="16.2" thickBot="1" x14ac:dyDescent="0.35">
      <c r="A2489" s="351" t="s">
        <v>5817</v>
      </c>
      <c r="B2489" s="404" t="s">
        <v>6073</v>
      </c>
      <c r="C2489" s="365" t="s">
        <v>6867</v>
      </c>
      <c r="D2489" s="366" t="s">
        <v>6126</v>
      </c>
      <c r="E2489" s="394" t="s">
        <v>4139</v>
      </c>
      <c r="F2489" s="394" t="s">
        <v>7230</v>
      </c>
      <c r="G2489" s="394" t="s">
        <v>7234</v>
      </c>
      <c r="H2489" s="394" t="s">
        <v>7232</v>
      </c>
      <c r="I2489" s="466">
        <v>300</v>
      </c>
      <c r="J2489" s="471">
        <v>0.49</v>
      </c>
      <c r="K2489" s="469">
        <v>2</v>
      </c>
      <c r="L2489" s="384">
        <v>0</v>
      </c>
      <c r="M2489" s="385" t="s">
        <v>5818</v>
      </c>
      <c r="N2489" s="387"/>
      <c r="O2489" s="387"/>
      <c r="P2489" s="387"/>
      <c r="Q2489" s="387"/>
      <c r="R2489" s="387"/>
      <c r="S2489" s="387"/>
      <c r="T2489" s="387"/>
      <c r="U2489" s="387"/>
      <c r="V2489" s="387"/>
      <c r="W2489" s="387"/>
      <c r="X2489" s="387"/>
      <c r="Y2489" s="387"/>
      <c r="Z2489" s="387"/>
      <c r="AA2489" s="387"/>
      <c r="AB2489" s="387"/>
      <c r="AC2489" s="387"/>
      <c r="AD2489" s="387"/>
    </row>
    <row r="2490" spans="1:30" ht="16.2" thickBot="1" x14ac:dyDescent="0.35">
      <c r="A2490" s="351" t="s">
        <v>5820</v>
      </c>
      <c r="B2490" s="404" t="s">
        <v>6083</v>
      </c>
      <c r="C2490" s="365" t="s">
        <v>6867</v>
      </c>
      <c r="D2490" s="366" t="s">
        <v>6126</v>
      </c>
      <c r="E2490" s="394" t="s">
        <v>4139</v>
      </c>
      <c r="F2490" s="394" t="s">
        <v>7230</v>
      </c>
      <c r="G2490" s="394" t="s">
        <v>7233</v>
      </c>
      <c r="H2490" s="394" t="s">
        <v>7232</v>
      </c>
      <c r="I2490" s="466">
        <v>300</v>
      </c>
      <c r="J2490" s="471">
        <v>0.49</v>
      </c>
      <c r="K2490" s="469">
        <v>1</v>
      </c>
      <c r="L2490" s="384">
        <v>0</v>
      </c>
      <c r="M2490" s="385" t="s">
        <v>5819</v>
      </c>
      <c r="N2490" s="387"/>
      <c r="O2490" s="387"/>
      <c r="P2490" s="387"/>
      <c r="Q2490" s="387"/>
      <c r="R2490" s="387"/>
      <c r="S2490" s="387"/>
      <c r="T2490" s="387"/>
      <c r="U2490" s="387"/>
      <c r="V2490" s="387"/>
      <c r="W2490" s="387"/>
      <c r="X2490" s="387"/>
      <c r="Y2490" s="387"/>
      <c r="Z2490" s="387"/>
      <c r="AA2490" s="387"/>
      <c r="AB2490" s="387"/>
      <c r="AC2490" s="387"/>
      <c r="AD2490" s="387"/>
    </row>
    <row r="2491" spans="1:30" ht="16.2" thickBot="1" x14ac:dyDescent="0.35">
      <c r="A2491" s="351" t="s">
        <v>5824</v>
      </c>
      <c r="B2491" s="404" t="s">
        <v>6083</v>
      </c>
      <c r="C2491" s="365" t="s">
        <v>6867</v>
      </c>
      <c r="D2491" s="366" t="s">
        <v>6126</v>
      </c>
      <c r="E2491" s="394" t="s">
        <v>4139</v>
      </c>
      <c r="F2491" s="394" t="s">
        <v>7230</v>
      </c>
      <c r="G2491" s="394" t="s">
        <v>7233</v>
      </c>
      <c r="H2491" s="394" t="s">
        <v>7232</v>
      </c>
      <c r="I2491" s="466">
        <v>500</v>
      </c>
      <c r="J2491" s="471">
        <v>0.75</v>
      </c>
      <c r="K2491" s="469">
        <v>1</v>
      </c>
      <c r="L2491" s="384">
        <v>0</v>
      </c>
      <c r="M2491" s="385" t="s">
        <v>5823</v>
      </c>
      <c r="N2491" s="387"/>
      <c r="O2491" s="387"/>
      <c r="P2491" s="387"/>
      <c r="Q2491" s="387"/>
      <c r="R2491" s="387"/>
      <c r="S2491" s="387"/>
      <c r="T2491" s="387"/>
      <c r="U2491" s="387"/>
      <c r="V2491" s="387"/>
      <c r="W2491" s="387"/>
      <c r="X2491" s="387"/>
      <c r="Y2491" s="387"/>
      <c r="Z2491" s="387"/>
      <c r="AA2491" s="387"/>
      <c r="AB2491" s="387"/>
      <c r="AC2491" s="387"/>
      <c r="AD2491" s="387"/>
    </row>
    <row r="2492" spans="1:30" ht="16.2" thickBot="1" x14ac:dyDescent="0.35">
      <c r="A2492" s="351" t="s">
        <v>6966</v>
      </c>
      <c r="B2492" s="396" t="s">
        <v>6110</v>
      </c>
      <c r="C2492" s="365" t="s">
        <v>6867</v>
      </c>
      <c r="D2492" s="366" t="s">
        <v>6126</v>
      </c>
      <c r="E2492" s="394" t="s">
        <v>4139</v>
      </c>
      <c r="F2492" s="394" t="s">
        <v>7230</v>
      </c>
      <c r="G2492" s="394" t="s">
        <v>7234</v>
      </c>
      <c r="H2492" s="394" t="s">
        <v>7232</v>
      </c>
      <c r="I2492" s="466">
        <v>300</v>
      </c>
      <c r="J2492" s="471">
        <v>0.49</v>
      </c>
      <c r="K2492" s="469">
        <v>1</v>
      </c>
      <c r="L2492" s="384">
        <v>0</v>
      </c>
      <c r="M2492" s="385" t="s">
        <v>7093</v>
      </c>
      <c r="N2492" s="387"/>
      <c r="O2492" s="387"/>
      <c r="P2492" s="387"/>
      <c r="Q2492" s="387"/>
      <c r="R2492" s="387"/>
      <c r="S2492" s="387"/>
      <c r="T2492" s="387"/>
      <c r="U2492" s="387"/>
      <c r="V2492" s="387"/>
      <c r="W2492" s="387"/>
      <c r="X2492" s="387"/>
      <c r="Y2492" s="387"/>
      <c r="Z2492" s="387"/>
      <c r="AA2492" s="387"/>
      <c r="AB2492" s="387"/>
      <c r="AC2492" s="387"/>
      <c r="AD2492" s="387"/>
    </row>
    <row r="2493" spans="1:30" ht="16.2" thickBot="1" x14ac:dyDescent="0.35">
      <c r="A2493" s="351" t="s">
        <v>6967</v>
      </c>
      <c r="B2493" s="396" t="s">
        <v>6110</v>
      </c>
      <c r="C2493" s="365" t="s">
        <v>6867</v>
      </c>
      <c r="D2493" s="366" t="s">
        <v>6126</v>
      </c>
      <c r="E2493" s="394" t="s">
        <v>4139</v>
      </c>
      <c r="F2493" s="394" t="s">
        <v>7230</v>
      </c>
      <c r="G2493" s="394" t="s">
        <v>7234</v>
      </c>
      <c r="H2493" s="394" t="s">
        <v>7232</v>
      </c>
      <c r="I2493" s="466">
        <v>300</v>
      </c>
      <c r="J2493" s="471">
        <v>0.49</v>
      </c>
      <c r="K2493" s="469">
        <v>2</v>
      </c>
      <c r="L2493" s="384">
        <v>0</v>
      </c>
      <c r="M2493" s="385" t="s">
        <v>7094</v>
      </c>
      <c r="N2493" s="387"/>
      <c r="O2493" s="387"/>
      <c r="P2493" s="387"/>
      <c r="Q2493" s="387"/>
      <c r="R2493" s="387"/>
      <c r="S2493" s="387"/>
      <c r="T2493" s="387"/>
      <c r="U2493" s="387"/>
      <c r="V2493" s="387"/>
      <c r="W2493" s="387"/>
      <c r="X2493" s="387"/>
      <c r="Y2493" s="387"/>
      <c r="Z2493" s="387"/>
      <c r="AA2493" s="387"/>
      <c r="AB2493" s="387"/>
      <c r="AC2493" s="387"/>
      <c r="AD2493" s="387"/>
    </row>
    <row r="2494" spans="1:30" ht="16.2" thickBot="1" x14ac:dyDescent="0.35">
      <c r="A2494" s="351" t="s">
        <v>2883</v>
      </c>
      <c r="B2494" s="413" t="s">
        <v>7171</v>
      </c>
      <c r="C2494" s="365" t="s">
        <v>6867</v>
      </c>
      <c r="D2494" s="366" t="s">
        <v>6126</v>
      </c>
      <c r="E2494" s="394" t="s">
        <v>4139</v>
      </c>
      <c r="F2494" s="394" t="s">
        <v>7230</v>
      </c>
      <c r="G2494" s="394" t="s">
        <v>7233</v>
      </c>
      <c r="H2494" s="394" t="s">
        <v>7232</v>
      </c>
      <c r="I2494" s="466">
        <v>300</v>
      </c>
      <c r="J2494" s="471">
        <v>0.49</v>
      </c>
      <c r="K2494" s="469">
        <v>1</v>
      </c>
      <c r="L2494" s="384">
        <v>0</v>
      </c>
      <c r="M2494" s="385" t="s">
        <v>7225</v>
      </c>
      <c r="N2494" s="387"/>
      <c r="O2494" s="387"/>
      <c r="P2494" s="387"/>
      <c r="Q2494" s="387"/>
      <c r="R2494" s="387"/>
      <c r="S2494" s="387"/>
      <c r="T2494" s="387"/>
      <c r="U2494" s="387"/>
      <c r="V2494" s="387"/>
      <c r="W2494" s="387"/>
      <c r="X2494" s="387"/>
      <c r="Y2494" s="387"/>
      <c r="Z2494" s="387"/>
      <c r="AA2494" s="387"/>
      <c r="AB2494" s="387"/>
      <c r="AC2494" s="387"/>
      <c r="AD2494" s="387"/>
    </row>
    <row r="2495" spans="1:30" ht="31.8" thickBot="1" x14ac:dyDescent="0.35">
      <c r="A2495" s="351" t="s">
        <v>4435</v>
      </c>
      <c r="B2495" s="398" t="s">
        <v>6881</v>
      </c>
      <c r="C2495" s="365" t="s">
        <v>6867</v>
      </c>
      <c r="D2495" s="366" t="s">
        <v>6126</v>
      </c>
      <c r="E2495" s="394" t="s">
        <v>4139</v>
      </c>
      <c r="F2495" s="394" t="s">
        <v>7230</v>
      </c>
      <c r="G2495" s="394" t="s">
        <v>7233</v>
      </c>
      <c r="H2495" s="394" t="s">
        <v>7232</v>
      </c>
      <c r="I2495" s="466">
        <v>300</v>
      </c>
      <c r="J2495" s="471">
        <v>0.49</v>
      </c>
      <c r="K2495" s="469">
        <v>1</v>
      </c>
      <c r="L2495" s="384">
        <v>0</v>
      </c>
      <c r="M2495" s="385" t="s">
        <v>4434</v>
      </c>
      <c r="N2495" s="387"/>
      <c r="O2495" s="387"/>
      <c r="P2495" s="387"/>
      <c r="Q2495" s="387"/>
      <c r="R2495" s="387"/>
      <c r="S2495" s="387"/>
      <c r="T2495" s="387"/>
      <c r="U2495" s="387"/>
      <c r="V2495" s="387"/>
      <c r="W2495" s="387"/>
      <c r="X2495" s="387"/>
      <c r="Y2495" s="387"/>
      <c r="Z2495" s="387"/>
      <c r="AA2495" s="387"/>
      <c r="AB2495" s="387"/>
      <c r="AC2495" s="387"/>
      <c r="AD2495" s="387"/>
    </row>
    <row r="2496" spans="1:30" ht="16.2" thickBot="1" x14ac:dyDescent="0.35">
      <c r="A2496" s="387"/>
      <c r="B2496" s="387"/>
      <c r="C2496" s="387"/>
      <c r="D2496" s="387"/>
      <c r="E2496" s="387"/>
      <c r="F2496" s="387"/>
      <c r="G2496" s="387"/>
      <c r="H2496" s="387"/>
      <c r="I2496" s="387"/>
      <c r="J2496" s="470"/>
      <c r="K2496" s="387"/>
      <c r="L2496" s="387"/>
      <c r="M2496" s="387"/>
      <c r="N2496" s="387"/>
      <c r="O2496" s="387"/>
      <c r="P2496" s="387"/>
      <c r="Q2496" s="387"/>
      <c r="R2496" s="387"/>
      <c r="S2496" s="387"/>
      <c r="T2496" s="387"/>
      <c r="U2496" s="387"/>
      <c r="V2496" s="387"/>
      <c r="W2496" s="387"/>
      <c r="X2496" s="387"/>
      <c r="Y2496" s="387"/>
      <c r="Z2496" s="387"/>
      <c r="AA2496" s="387"/>
      <c r="AB2496" s="387"/>
      <c r="AC2496" s="387"/>
      <c r="AD2496" s="387"/>
    </row>
    <row r="2497" spans="1:30" ht="16.2" thickBot="1" x14ac:dyDescent="0.35">
      <c r="A2497" s="387"/>
      <c r="B2497" s="387"/>
      <c r="C2497" s="387"/>
      <c r="D2497" s="387"/>
      <c r="E2497" s="387"/>
      <c r="F2497" s="387"/>
      <c r="G2497" s="387"/>
      <c r="H2497" s="387"/>
      <c r="I2497" s="387"/>
      <c r="J2497" s="387"/>
      <c r="K2497" s="387"/>
      <c r="L2497" s="387"/>
      <c r="M2497" s="387"/>
      <c r="N2497" s="387"/>
      <c r="O2497" s="387"/>
      <c r="P2497" s="387"/>
      <c r="Q2497" s="387"/>
      <c r="R2497" s="387"/>
      <c r="S2497" s="387"/>
      <c r="T2497" s="387"/>
      <c r="U2497" s="387"/>
      <c r="V2497" s="387"/>
      <c r="W2497" s="387"/>
      <c r="X2497" s="387"/>
      <c r="Y2497" s="387"/>
      <c r="Z2497" s="387"/>
      <c r="AA2497" s="387"/>
      <c r="AB2497" s="387"/>
      <c r="AC2497" s="387"/>
      <c r="AD2497" s="387"/>
    </row>
    <row r="2498" spans="1:30" ht="16.2" thickBot="1" x14ac:dyDescent="0.35">
      <c r="A2498" s="387"/>
      <c r="B2498" s="387"/>
      <c r="C2498" s="387"/>
      <c r="D2498" s="387"/>
      <c r="E2498" s="387"/>
      <c r="F2498" s="387"/>
      <c r="G2498" s="387"/>
      <c r="H2498" s="387"/>
      <c r="I2498" s="387"/>
      <c r="J2498" s="387"/>
      <c r="K2498" s="387"/>
      <c r="L2498" s="387"/>
      <c r="M2498" s="387"/>
      <c r="N2498" s="387"/>
      <c r="O2498" s="387"/>
      <c r="P2498" s="387"/>
      <c r="Q2498" s="387"/>
      <c r="R2498" s="387"/>
      <c r="S2498" s="387"/>
      <c r="T2498" s="387"/>
      <c r="U2498" s="387"/>
      <c r="V2498" s="387"/>
      <c r="W2498" s="387"/>
      <c r="X2498" s="387"/>
      <c r="Y2498" s="387"/>
      <c r="Z2498" s="387"/>
      <c r="AA2498" s="387"/>
      <c r="AB2498" s="387"/>
      <c r="AC2498" s="387"/>
      <c r="AD2498" s="387"/>
    </row>
    <row r="2499" spans="1:30" ht="16.2" thickBot="1" x14ac:dyDescent="0.35">
      <c r="A2499" s="387"/>
      <c r="B2499" s="387"/>
      <c r="C2499" s="387"/>
      <c r="D2499" s="387"/>
      <c r="E2499" s="387"/>
      <c r="F2499" s="387"/>
      <c r="G2499" s="387"/>
      <c r="H2499" s="387"/>
      <c r="I2499" s="387"/>
      <c r="J2499" s="387"/>
      <c r="K2499" s="387"/>
      <c r="L2499" s="387"/>
      <c r="M2499" s="387"/>
      <c r="N2499" s="387"/>
      <c r="O2499" s="387"/>
      <c r="P2499" s="387"/>
      <c r="Q2499" s="387"/>
      <c r="R2499" s="387"/>
      <c r="S2499" s="387"/>
      <c r="T2499" s="387"/>
      <c r="U2499" s="387"/>
      <c r="V2499" s="387"/>
      <c r="W2499" s="387"/>
      <c r="X2499" s="387"/>
      <c r="Y2499" s="387"/>
      <c r="Z2499" s="387"/>
      <c r="AA2499" s="387"/>
      <c r="AB2499" s="387"/>
      <c r="AC2499" s="387"/>
      <c r="AD2499" s="387"/>
    </row>
    <row r="2500" spans="1:30" ht="16.2" thickBot="1" x14ac:dyDescent="0.35">
      <c r="A2500" s="387"/>
      <c r="B2500" s="387"/>
      <c r="C2500" s="387"/>
      <c r="D2500" s="387"/>
      <c r="E2500" s="387"/>
      <c r="F2500" s="387"/>
      <c r="G2500" s="387"/>
      <c r="H2500" s="387"/>
      <c r="I2500" s="387"/>
      <c r="J2500" s="387"/>
      <c r="K2500" s="387"/>
      <c r="L2500" s="387"/>
      <c r="M2500" s="387"/>
      <c r="N2500" s="387"/>
      <c r="O2500" s="387"/>
      <c r="P2500" s="387"/>
      <c r="Q2500" s="387"/>
      <c r="R2500" s="387"/>
      <c r="S2500" s="387"/>
      <c r="T2500" s="387"/>
      <c r="U2500" s="387"/>
      <c r="V2500" s="387"/>
      <c r="W2500" s="387"/>
      <c r="X2500" s="387"/>
      <c r="Y2500" s="387"/>
      <c r="Z2500" s="387"/>
      <c r="AA2500" s="387"/>
      <c r="AB2500" s="387"/>
      <c r="AC2500" s="387"/>
      <c r="AD2500" s="387"/>
    </row>
    <row r="2501" spans="1:30" ht="16.2" thickBot="1" x14ac:dyDescent="0.35">
      <c r="A2501" s="387"/>
      <c r="B2501" s="387"/>
      <c r="C2501" s="387"/>
      <c r="D2501" s="387"/>
      <c r="E2501" s="387"/>
      <c r="F2501" s="387"/>
      <c r="G2501" s="387"/>
      <c r="H2501" s="387"/>
      <c r="I2501" s="387"/>
      <c r="J2501" s="387"/>
      <c r="K2501" s="387"/>
      <c r="L2501" s="387"/>
      <c r="M2501" s="387"/>
      <c r="N2501" s="387"/>
      <c r="O2501" s="387"/>
      <c r="P2501" s="387"/>
      <c r="Q2501" s="387"/>
      <c r="R2501" s="387"/>
      <c r="S2501" s="387"/>
      <c r="T2501" s="387"/>
      <c r="U2501" s="387"/>
      <c r="V2501" s="387"/>
      <c r="W2501" s="387"/>
      <c r="X2501" s="387"/>
      <c r="Y2501" s="387"/>
      <c r="Z2501" s="387"/>
      <c r="AA2501" s="387"/>
      <c r="AB2501" s="387"/>
      <c r="AC2501" s="387"/>
      <c r="AD2501" s="387"/>
    </row>
    <row r="2502" spans="1:30" ht="16.2" thickBot="1" x14ac:dyDescent="0.35">
      <c r="A2502" s="387"/>
      <c r="B2502" s="387"/>
      <c r="C2502" s="387"/>
      <c r="D2502" s="387"/>
      <c r="E2502" s="387"/>
      <c r="F2502" s="387"/>
      <c r="G2502" s="387"/>
      <c r="H2502" s="387"/>
      <c r="I2502" s="387"/>
      <c r="J2502" s="387"/>
      <c r="K2502" s="387"/>
      <c r="L2502" s="387"/>
      <c r="M2502" s="387"/>
      <c r="N2502" s="387"/>
      <c r="O2502" s="387"/>
      <c r="P2502" s="387"/>
      <c r="Q2502" s="387"/>
      <c r="R2502" s="387"/>
      <c r="S2502" s="387"/>
      <c r="T2502" s="387"/>
      <c r="U2502" s="387"/>
      <c r="V2502" s="387"/>
      <c r="W2502" s="387"/>
      <c r="X2502" s="387"/>
      <c r="Y2502" s="387"/>
      <c r="Z2502" s="387"/>
      <c r="AA2502" s="387"/>
      <c r="AB2502" s="387"/>
      <c r="AC2502" s="387"/>
      <c r="AD2502" s="387"/>
    </row>
    <row r="2503" spans="1:30" ht="16.2" thickBot="1" x14ac:dyDescent="0.35">
      <c r="A2503" s="387"/>
      <c r="B2503" s="387"/>
      <c r="C2503" s="387"/>
      <c r="D2503" s="387"/>
      <c r="E2503" s="387"/>
      <c r="F2503" s="387"/>
      <c r="G2503" s="387"/>
      <c r="H2503" s="387"/>
      <c r="I2503" s="387"/>
      <c r="J2503" s="387"/>
      <c r="K2503" s="387"/>
      <c r="L2503" s="387"/>
      <c r="M2503" s="387"/>
      <c r="N2503" s="387"/>
      <c r="O2503" s="387"/>
      <c r="P2503" s="387"/>
      <c r="Q2503" s="387"/>
      <c r="R2503" s="387"/>
      <c r="S2503" s="387"/>
      <c r="T2503" s="387"/>
      <c r="U2503" s="387"/>
      <c r="V2503" s="387"/>
      <c r="W2503" s="387"/>
      <c r="X2503" s="387"/>
      <c r="Y2503" s="387"/>
      <c r="Z2503" s="387"/>
      <c r="AA2503" s="387"/>
      <c r="AB2503" s="387"/>
      <c r="AC2503" s="387"/>
      <c r="AD2503" s="387"/>
    </row>
    <row r="2504" spans="1:30" ht="16.2" thickBot="1" x14ac:dyDescent="0.35">
      <c r="A2504" s="387"/>
      <c r="B2504" s="387"/>
      <c r="C2504" s="387"/>
      <c r="D2504" s="387"/>
      <c r="E2504" s="387"/>
      <c r="F2504" s="387"/>
      <c r="G2504" s="387"/>
      <c r="H2504" s="387"/>
      <c r="I2504" s="387"/>
      <c r="J2504" s="387"/>
      <c r="K2504" s="387"/>
      <c r="L2504" s="387"/>
      <c r="M2504" s="387"/>
      <c r="N2504" s="387"/>
      <c r="O2504" s="387"/>
      <c r="P2504" s="387"/>
      <c r="Q2504" s="387"/>
      <c r="R2504" s="387"/>
      <c r="S2504" s="387"/>
      <c r="T2504" s="387"/>
      <c r="U2504" s="387"/>
      <c r="V2504" s="387"/>
      <c r="W2504" s="387"/>
      <c r="X2504" s="387"/>
      <c r="Y2504" s="387"/>
      <c r="Z2504" s="387"/>
      <c r="AA2504" s="387"/>
      <c r="AB2504" s="387"/>
      <c r="AC2504" s="387"/>
      <c r="AD2504" s="387"/>
    </row>
    <row r="2505" spans="1:30" ht="16.2" thickBot="1" x14ac:dyDescent="0.35">
      <c r="A2505" s="387"/>
      <c r="B2505" s="387"/>
      <c r="C2505" s="387"/>
      <c r="D2505" s="387"/>
      <c r="E2505" s="387"/>
      <c r="F2505" s="387"/>
      <c r="G2505" s="387"/>
      <c r="H2505" s="387"/>
      <c r="I2505" s="387"/>
      <c r="J2505" s="387"/>
      <c r="K2505" s="387"/>
      <c r="L2505" s="387"/>
      <c r="M2505" s="387"/>
      <c r="N2505" s="387"/>
      <c r="O2505" s="387"/>
      <c r="P2505" s="387"/>
      <c r="Q2505" s="387"/>
      <c r="R2505" s="387"/>
      <c r="S2505" s="387"/>
      <c r="T2505" s="387"/>
      <c r="U2505" s="387"/>
      <c r="V2505" s="387"/>
      <c r="W2505" s="387"/>
      <c r="X2505" s="387"/>
      <c r="Y2505" s="387"/>
      <c r="Z2505" s="387"/>
      <c r="AA2505" s="387"/>
      <c r="AB2505" s="387"/>
      <c r="AC2505" s="387"/>
      <c r="AD2505" s="387"/>
    </row>
    <row r="2506" spans="1:30" ht="16.2" thickBot="1" x14ac:dyDescent="0.35">
      <c r="A2506" s="387"/>
      <c r="B2506" s="387"/>
      <c r="C2506" s="387"/>
      <c r="D2506" s="387"/>
      <c r="E2506" s="387"/>
      <c r="F2506" s="387"/>
      <c r="G2506" s="387"/>
      <c r="H2506" s="387"/>
      <c r="I2506" s="387"/>
      <c r="J2506" s="387"/>
      <c r="K2506" s="387"/>
      <c r="L2506" s="387"/>
      <c r="M2506" s="387"/>
      <c r="N2506" s="387"/>
      <c r="O2506" s="387"/>
      <c r="P2506" s="387"/>
      <c r="Q2506" s="387"/>
      <c r="R2506" s="387"/>
      <c r="S2506" s="387"/>
      <c r="T2506" s="387"/>
      <c r="U2506" s="387"/>
      <c r="V2506" s="387"/>
      <c r="W2506" s="387"/>
      <c r="X2506" s="387"/>
      <c r="Y2506" s="387"/>
      <c r="Z2506" s="387"/>
      <c r="AA2506" s="387"/>
      <c r="AB2506" s="387"/>
      <c r="AC2506" s="387"/>
      <c r="AD2506" s="387"/>
    </row>
    <row r="2507" spans="1:30" ht="16.2" thickBot="1" x14ac:dyDescent="0.35">
      <c r="A2507" s="387"/>
      <c r="B2507" s="387"/>
      <c r="C2507" s="387"/>
      <c r="D2507" s="387"/>
      <c r="E2507" s="387"/>
      <c r="F2507" s="387"/>
      <c r="G2507" s="387"/>
      <c r="H2507" s="387"/>
      <c r="I2507" s="387"/>
      <c r="J2507" s="387"/>
      <c r="K2507" s="387"/>
      <c r="L2507" s="387"/>
      <c r="M2507" s="387"/>
      <c r="N2507" s="387"/>
      <c r="O2507" s="387"/>
      <c r="P2507" s="387"/>
      <c r="Q2507" s="387"/>
      <c r="R2507" s="387"/>
      <c r="S2507" s="387"/>
      <c r="T2507" s="387"/>
      <c r="U2507" s="387"/>
      <c r="V2507" s="387"/>
      <c r="W2507" s="387"/>
      <c r="X2507" s="387"/>
      <c r="Y2507" s="387"/>
      <c r="Z2507" s="387"/>
      <c r="AA2507" s="387"/>
      <c r="AB2507" s="387"/>
      <c r="AC2507" s="387"/>
      <c r="AD2507" s="387"/>
    </row>
    <row r="2508" spans="1:30" ht="16.2" thickBot="1" x14ac:dyDescent="0.35">
      <c r="A2508" s="387"/>
      <c r="B2508" s="387"/>
      <c r="C2508" s="387"/>
      <c r="D2508" s="387"/>
      <c r="E2508" s="387"/>
      <c r="F2508" s="387"/>
      <c r="G2508" s="387"/>
      <c r="H2508" s="387"/>
      <c r="I2508" s="387"/>
      <c r="J2508" s="387"/>
      <c r="K2508" s="387"/>
      <c r="L2508" s="387"/>
      <c r="M2508" s="387"/>
      <c r="N2508" s="387"/>
      <c r="O2508" s="387"/>
      <c r="P2508" s="387"/>
      <c r="Q2508" s="387"/>
      <c r="R2508" s="387"/>
      <c r="S2508" s="387"/>
      <c r="T2508" s="387"/>
      <c r="U2508" s="387"/>
      <c r="V2508" s="387"/>
      <c r="W2508" s="387"/>
      <c r="X2508" s="387"/>
      <c r="Y2508" s="387"/>
      <c r="Z2508" s="387"/>
      <c r="AA2508" s="387"/>
      <c r="AB2508" s="387"/>
      <c r="AC2508" s="387"/>
      <c r="AD2508" s="387"/>
    </row>
    <row r="2509" spans="1:30" ht="16.2" thickBot="1" x14ac:dyDescent="0.35">
      <c r="A2509" s="387"/>
      <c r="B2509" s="387"/>
      <c r="C2509" s="387"/>
      <c r="D2509" s="387"/>
      <c r="E2509" s="387"/>
      <c r="F2509" s="387"/>
      <c r="G2509" s="387"/>
      <c r="H2509" s="387"/>
      <c r="I2509" s="387"/>
      <c r="J2509" s="387"/>
      <c r="K2509" s="387"/>
      <c r="L2509" s="387"/>
      <c r="M2509" s="387"/>
      <c r="N2509" s="387"/>
      <c r="O2509" s="387"/>
      <c r="P2509" s="387"/>
      <c r="Q2509" s="387"/>
      <c r="R2509" s="387"/>
      <c r="S2509" s="387"/>
      <c r="T2509" s="387"/>
      <c r="U2509" s="387"/>
      <c r="V2509" s="387"/>
      <c r="W2509" s="387"/>
      <c r="X2509" s="387"/>
      <c r="Y2509" s="387"/>
      <c r="Z2509" s="387"/>
      <c r="AA2509" s="387"/>
      <c r="AB2509" s="387"/>
      <c r="AC2509" s="387"/>
      <c r="AD2509" s="387"/>
    </row>
    <row r="2510" spans="1:30" ht="16.2" thickBot="1" x14ac:dyDescent="0.35">
      <c r="A2510" s="387"/>
      <c r="B2510" s="387"/>
      <c r="C2510" s="387"/>
      <c r="D2510" s="387"/>
      <c r="E2510" s="387"/>
      <c r="F2510" s="387"/>
      <c r="G2510" s="387"/>
      <c r="H2510" s="387"/>
      <c r="I2510" s="387"/>
      <c r="J2510" s="387"/>
      <c r="K2510" s="387"/>
      <c r="L2510" s="387"/>
      <c r="M2510" s="387"/>
      <c r="N2510" s="387"/>
      <c r="O2510" s="387"/>
      <c r="P2510" s="387"/>
      <c r="Q2510" s="387"/>
      <c r="R2510" s="387"/>
      <c r="S2510" s="387"/>
      <c r="T2510" s="387"/>
      <c r="U2510" s="387"/>
      <c r="V2510" s="387"/>
      <c r="W2510" s="387"/>
      <c r="X2510" s="387"/>
      <c r="Y2510" s="387"/>
      <c r="Z2510" s="387"/>
      <c r="AA2510" s="387"/>
      <c r="AB2510" s="387"/>
      <c r="AC2510" s="387"/>
      <c r="AD2510" s="387"/>
    </row>
    <row r="2511" spans="1:30" ht="16.2" thickBot="1" x14ac:dyDescent="0.35">
      <c r="A2511" s="387"/>
      <c r="B2511" s="387"/>
      <c r="C2511" s="387"/>
      <c r="D2511" s="387"/>
      <c r="E2511" s="387"/>
      <c r="F2511" s="387"/>
      <c r="G2511" s="387"/>
      <c r="H2511" s="387"/>
      <c r="I2511" s="387"/>
      <c r="J2511" s="387"/>
      <c r="K2511" s="387"/>
      <c r="L2511" s="387"/>
      <c r="M2511" s="387"/>
      <c r="N2511" s="387"/>
      <c r="O2511" s="387"/>
      <c r="P2511" s="387"/>
      <c r="Q2511" s="387"/>
      <c r="R2511" s="387"/>
      <c r="S2511" s="387"/>
      <c r="T2511" s="387"/>
      <c r="U2511" s="387"/>
      <c r="V2511" s="387"/>
      <c r="W2511" s="387"/>
      <c r="X2511" s="387"/>
      <c r="Y2511" s="387"/>
      <c r="Z2511" s="387"/>
      <c r="AA2511" s="387"/>
      <c r="AB2511" s="387"/>
      <c r="AC2511" s="387"/>
      <c r="AD2511" s="387"/>
    </row>
    <row r="2512" spans="1:30" ht="16.2" thickBot="1" x14ac:dyDescent="0.35">
      <c r="A2512" s="387"/>
      <c r="B2512" s="387"/>
      <c r="C2512" s="387"/>
      <c r="D2512" s="387"/>
      <c r="E2512" s="387"/>
      <c r="F2512" s="387"/>
      <c r="G2512" s="387"/>
      <c r="H2512" s="387"/>
      <c r="I2512" s="387"/>
      <c r="J2512" s="387"/>
      <c r="K2512" s="387"/>
      <c r="L2512" s="387"/>
      <c r="M2512" s="387"/>
      <c r="N2512" s="387"/>
      <c r="O2512" s="387"/>
      <c r="P2512" s="387"/>
      <c r="Q2512" s="387"/>
      <c r="R2512" s="387"/>
      <c r="S2512" s="387"/>
      <c r="T2512" s="387"/>
      <c r="U2512" s="387"/>
      <c r="V2512" s="387"/>
      <c r="W2512" s="387"/>
      <c r="X2512" s="387"/>
      <c r="Y2512" s="387"/>
      <c r="Z2512" s="387"/>
      <c r="AA2512" s="387"/>
      <c r="AB2512" s="387"/>
      <c r="AC2512" s="387"/>
      <c r="AD2512" s="387"/>
    </row>
    <row r="2513" spans="1:30" ht="16.2" thickBot="1" x14ac:dyDescent="0.35">
      <c r="A2513" s="387"/>
      <c r="B2513" s="387"/>
      <c r="C2513" s="387"/>
      <c r="D2513" s="387"/>
      <c r="E2513" s="387"/>
      <c r="F2513" s="387"/>
      <c r="G2513" s="387"/>
      <c r="H2513" s="387"/>
      <c r="I2513" s="387"/>
      <c r="J2513" s="387"/>
      <c r="K2513" s="387"/>
      <c r="L2513" s="387"/>
      <c r="M2513" s="387"/>
      <c r="N2513" s="387"/>
      <c r="O2513" s="387"/>
      <c r="P2513" s="387"/>
      <c r="Q2513" s="387"/>
      <c r="R2513" s="387"/>
      <c r="S2513" s="387"/>
      <c r="T2513" s="387"/>
      <c r="U2513" s="387"/>
      <c r="V2513" s="387"/>
      <c r="W2513" s="387"/>
      <c r="X2513" s="387"/>
      <c r="Y2513" s="387"/>
      <c r="Z2513" s="387"/>
      <c r="AA2513" s="387"/>
      <c r="AB2513" s="387"/>
      <c r="AC2513" s="387"/>
      <c r="AD2513" s="387"/>
    </row>
    <row r="2514" spans="1:30" ht="16.2" thickBot="1" x14ac:dyDescent="0.35">
      <c r="A2514" s="387"/>
      <c r="B2514" s="387"/>
      <c r="C2514" s="387"/>
      <c r="D2514" s="387"/>
      <c r="E2514" s="387"/>
      <c r="F2514" s="387"/>
      <c r="G2514" s="387"/>
      <c r="H2514" s="387"/>
      <c r="I2514" s="387"/>
      <c r="J2514" s="387"/>
      <c r="K2514" s="387"/>
      <c r="L2514" s="387"/>
      <c r="M2514" s="387"/>
      <c r="N2514" s="387"/>
      <c r="O2514" s="387"/>
      <c r="P2514" s="387"/>
      <c r="Q2514" s="387"/>
      <c r="R2514" s="387"/>
      <c r="S2514" s="387"/>
      <c r="T2514" s="387"/>
      <c r="U2514" s="387"/>
      <c r="V2514" s="387"/>
      <c r="W2514" s="387"/>
      <c r="X2514" s="387"/>
      <c r="Y2514" s="387"/>
      <c r="Z2514" s="387"/>
      <c r="AA2514" s="387"/>
      <c r="AB2514" s="387"/>
      <c r="AC2514" s="387"/>
      <c r="AD2514" s="387"/>
    </row>
    <row r="2515" spans="1:30" ht="16.2" thickBot="1" x14ac:dyDescent="0.35">
      <c r="A2515" s="387"/>
      <c r="B2515" s="387"/>
      <c r="C2515" s="387"/>
      <c r="D2515" s="387"/>
      <c r="E2515" s="387"/>
      <c r="F2515" s="387"/>
      <c r="G2515" s="387"/>
      <c r="H2515" s="387"/>
      <c r="I2515" s="387"/>
      <c r="J2515" s="387"/>
      <c r="K2515" s="387"/>
      <c r="L2515" s="387"/>
      <c r="M2515" s="387"/>
      <c r="N2515" s="387"/>
      <c r="O2515" s="387"/>
      <c r="P2515" s="387"/>
      <c r="Q2515" s="387"/>
      <c r="R2515" s="387"/>
      <c r="S2515" s="387"/>
      <c r="T2515" s="387"/>
      <c r="U2515" s="387"/>
      <c r="V2515" s="387"/>
      <c r="W2515" s="387"/>
      <c r="X2515" s="387"/>
      <c r="Y2515" s="387"/>
      <c r="Z2515" s="387"/>
      <c r="AA2515" s="387"/>
      <c r="AB2515" s="387"/>
      <c r="AC2515" s="387"/>
      <c r="AD2515" s="387"/>
    </row>
    <row r="2516" spans="1:30" ht="16.2" thickBot="1" x14ac:dyDescent="0.35">
      <c r="A2516" s="387"/>
      <c r="B2516" s="387"/>
      <c r="C2516" s="387"/>
      <c r="D2516" s="387"/>
      <c r="E2516" s="387"/>
      <c r="F2516" s="387"/>
      <c r="G2516" s="387"/>
      <c r="H2516" s="387"/>
      <c r="I2516" s="387"/>
      <c r="J2516" s="387"/>
      <c r="K2516" s="387"/>
      <c r="L2516" s="387"/>
      <c r="M2516" s="387"/>
      <c r="N2516" s="387"/>
      <c r="O2516" s="387"/>
      <c r="P2516" s="387"/>
      <c r="Q2516" s="387"/>
      <c r="R2516" s="387"/>
      <c r="S2516" s="387"/>
      <c r="T2516" s="387"/>
      <c r="U2516" s="387"/>
      <c r="V2516" s="387"/>
      <c r="W2516" s="387"/>
      <c r="X2516" s="387"/>
      <c r="Y2516" s="387"/>
      <c r="Z2516" s="387"/>
      <c r="AA2516" s="387"/>
      <c r="AB2516" s="387"/>
      <c r="AC2516" s="387"/>
      <c r="AD2516" s="387"/>
    </row>
    <row r="2517" spans="1:30" ht="16.2" thickBot="1" x14ac:dyDescent="0.35">
      <c r="A2517" s="387"/>
      <c r="B2517" s="387"/>
      <c r="C2517" s="387"/>
      <c r="D2517" s="387"/>
      <c r="E2517" s="387"/>
      <c r="F2517" s="387"/>
      <c r="G2517" s="387"/>
      <c r="H2517" s="387"/>
      <c r="I2517" s="387"/>
      <c r="J2517" s="387"/>
      <c r="K2517" s="387"/>
      <c r="L2517" s="387"/>
      <c r="M2517" s="387"/>
      <c r="N2517" s="387"/>
      <c r="O2517" s="387"/>
      <c r="P2517" s="387"/>
      <c r="Q2517" s="387"/>
      <c r="R2517" s="387"/>
      <c r="S2517" s="387"/>
      <c r="T2517" s="387"/>
      <c r="U2517" s="387"/>
      <c r="V2517" s="387"/>
      <c r="W2517" s="387"/>
      <c r="X2517" s="387"/>
      <c r="Y2517" s="387"/>
      <c r="Z2517" s="387"/>
      <c r="AA2517" s="387"/>
      <c r="AB2517" s="387"/>
      <c r="AC2517" s="387"/>
      <c r="AD2517" s="387"/>
    </row>
    <row r="2518" spans="1:30" ht="16.2" thickBot="1" x14ac:dyDescent="0.35">
      <c r="A2518" s="387"/>
      <c r="B2518" s="387"/>
      <c r="C2518" s="387"/>
      <c r="D2518" s="387"/>
      <c r="E2518" s="387"/>
      <c r="F2518" s="387"/>
      <c r="G2518" s="387"/>
      <c r="H2518" s="387"/>
      <c r="I2518" s="387"/>
      <c r="J2518" s="387"/>
      <c r="K2518" s="387"/>
      <c r="L2518" s="387"/>
      <c r="M2518" s="387"/>
      <c r="N2518" s="387"/>
      <c r="O2518" s="387"/>
      <c r="P2518" s="387"/>
      <c r="Q2518" s="387"/>
      <c r="R2518" s="387"/>
      <c r="S2518" s="387"/>
      <c r="T2518" s="387"/>
      <c r="U2518" s="387"/>
      <c r="V2518" s="387"/>
      <c r="W2518" s="387"/>
      <c r="X2518" s="387"/>
      <c r="Y2518" s="387"/>
      <c r="Z2518" s="387"/>
      <c r="AA2518" s="387"/>
      <c r="AB2518" s="387"/>
      <c r="AC2518" s="387"/>
      <c r="AD2518" s="387"/>
    </row>
    <row r="2519" spans="1:30" ht="16.2" thickBot="1" x14ac:dyDescent="0.35">
      <c r="A2519" s="387"/>
      <c r="B2519" s="387"/>
      <c r="C2519" s="387"/>
      <c r="D2519" s="387"/>
      <c r="E2519" s="387"/>
      <c r="F2519" s="387"/>
      <c r="G2519" s="387"/>
      <c r="H2519" s="387"/>
      <c r="I2519" s="387"/>
      <c r="J2519" s="387"/>
      <c r="K2519" s="387"/>
      <c r="L2519" s="387"/>
      <c r="M2519" s="387"/>
      <c r="N2519" s="387"/>
      <c r="O2519" s="387"/>
      <c r="P2519" s="387"/>
      <c r="Q2519" s="387"/>
      <c r="R2519" s="387"/>
      <c r="S2519" s="387"/>
      <c r="T2519" s="387"/>
      <c r="U2519" s="387"/>
      <c r="V2519" s="387"/>
      <c r="W2519" s="387"/>
      <c r="X2519" s="387"/>
      <c r="Y2519" s="387"/>
      <c r="Z2519" s="387"/>
      <c r="AA2519" s="387"/>
      <c r="AB2519" s="387"/>
      <c r="AC2519" s="387"/>
      <c r="AD2519" s="387"/>
    </row>
    <row r="2520" spans="1:30" ht="16.2" thickBot="1" x14ac:dyDescent="0.35">
      <c r="A2520" s="387"/>
      <c r="B2520" s="387"/>
      <c r="C2520" s="387"/>
      <c r="D2520" s="387"/>
      <c r="E2520" s="387"/>
      <c r="F2520" s="387"/>
      <c r="G2520" s="387"/>
      <c r="H2520" s="387"/>
      <c r="I2520" s="387"/>
      <c r="J2520" s="387"/>
      <c r="K2520" s="387"/>
      <c r="L2520" s="387"/>
      <c r="M2520" s="387"/>
      <c r="N2520" s="387"/>
      <c r="O2520" s="387"/>
      <c r="P2520" s="387"/>
      <c r="Q2520" s="387"/>
      <c r="R2520" s="387"/>
      <c r="S2520" s="387"/>
      <c r="T2520" s="387"/>
      <c r="U2520" s="387"/>
      <c r="V2520" s="387"/>
      <c r="W2520" s="387"/>
      <c r="X2520" s="387"/>
      <c r="Y2520" s="387"/>
      <c r="Z2520" s="387"/>
      <c r="AA2520" s="387"/>
      <c r="AB2520" s="387"/>
      <c r="AC2520" s="387"/>
      <c r="AD2520" s="387"/>
    </row>
    <row r="2521" spans="1:30" ht="16.2" thickBot="1" x14ac:dyDescent="0.35">
      <c r="A2521" s="387"/>
      <c r="B2521" s="387"/>
      <c r="C2521" s="387"/>
      <c r="D2521" s="387"/>
      <c r="E2521" s="387"/>
      <c r="F2521" s="387"/>
      <c r="G2521" s="387"/>
      <c r="H2521" s="387"/>
      <c r="I2521" s="387"/>
      <c r="J2521" s="387"/>
      <c r="K2521" s="387"/>
      <c r="L2521" s="387"/>
      <c r="M2521" s="387"/>
      <c r="N2521" s="387"/>
      <c r="O2521" s="387"/>
      <c r="P2521" s="387"/>
      <c r="Q2521" s="387"/>
      <c r="R2521" s="387"/>
      <c r="S2521" s="387"/>
      <c r="T2521" s="387"/>
      <c r="U2521" s="387"/>
      <c r="V2521" s="387"/>
      <c r="W2521" s="387"/>
      <c r="X2521" s="387"/>
      <c r="Y2521" s="387"/>
      <c r="Z2521" s="387"/>
      <c r="AA2521" s="387"/>
      <c r="AB2521" s="387"/>
      <c r="AC2521" s="387"/>
      <c r="AD2521" s="387"/>
    </row>
    <row r="2522" spans="1:30" ht="16.2" thickBot="1" x14ac:dyDescent="0.35">
      <c r="A2522" s="387"/>
      <c r="B2522" s="387"/>
      <c r="C2522" s="387"/>
      <c r="D2522" s="387"/>
      <c r="E2522" s="387"/>
      <c r="F2522" s="387"/>
      <c r="G2522" s="387"/>
      <c r="H2522" s="387"/>
      <c r="I2522" s="387"/>
      <c r="J2522" s="387"/>
      <c r="K2522" s="387"/>
      <c r="L2522" s="387"/>
      <c r="M2522" s="387"/>
      <c r="N2522" s="387"/>
      <c r="O2522" s="387"/>
      <c r="P2522" s="387"/>
      <c r="Q2522" s="387"/>
      <c r="R2522" s="387"/>
      <c r="S2522" s="387"/>
      <c r="T2522" s="387"/>
      <c r="U2522" s="387"/>
      <c r="V2522" s="387"/>
      <c r="W2522" s="387"/>
      <c r="X2522" s="387"/>
      <c r="Y2522" s="387"/>
      <c r="Z2522" s="387"/>
      <c r="AA2522" s="387"/>
      <c r="AB2522" s="387"/>
      <c r="AC2522" s="387"/>
      <c r="AD2522" s="387"/>
    </row>
    <row r="2523" spans="1:30" ht="16.2" thickBot="1" x14ac:dyDescent="0.35">
      <c r="A2523" s="387"/>
      <c r="B2523" s="387"/>
      <c r="C2523" s="387"/>
      <c r="D2523" s="387"/>
      <c r="E2523" s="387"/>
      <c r="F2523" s="387"/>
      <c r="G2523" s="387"/>
      <c r="H2523" s="387"/>
      <c r="I2523" s="387"/>
      <c r="J2523" s="387"/>
      <c r="K2523" s="387"/>
      <c r="L2523" s="387"/>
      <c r="M2523" s="387"/>
      <c r="N2523" s="387"/>
      <c r="O2523" s="387"/>
      <c r="P2523" s="387"/>
      <c r="Q2523" s="387"/>
      <c r="R2523" s="387"/>
      <c r="S2523" s="387"/>
      <c r="T2523" s="387"/>
      <c r="U2523" s="387"/>
      <c r="V2523" s="387"/>
      <c r="W2523" s="387"/>
      <c r="X2523" s="387"/>
      <c r="Y2523" s="387"/>
      <c r="Z2523" s="387"/>
      <c r="AA2523" s="387"/>
      <c r="AB2523" s="387"/>
      <c r="AC2523" s="387"/>
      <c r="AD2523" s="387"/>
    </row>
    <row r="2524" spans="1:30" ht="16.2" thickBot="1" x14ac:dyDescent="0.35">
      <c r="A2524" s="387"/>
      <c r="B2524" s="387"/>
      <c r="C2524" s="387"/>
      <c r="D2524" s="387"/>
      <c r="E2524" s="387"/>
      <c r="F2524" s="387"/>
      <c r="G2524" s="387"/>
      <c r="H2524" s="387"/>
      <c r="I2524" s="387"/>
      <c r="J2524" s="387"/>
      <c r="K2524" s="387"/>
      <c r="L2524" s="387"/>
      <c r="M2524" s="387"/>
      <c r="N2524" s="387"/>
      <c r="O2524" s="387"/>
      <c r="P2524" s="387"/>
      <c r="Q2524" s="387"/>
      <c r="R2524" s="387"/>
      <c r="S2524" s="387"/>
      <c r="T2524" s="387"/>
      <c r="U2524" s="387"/>
      <c r="V2524" s="387"/>
      <c r="W2524" s="387"/>
      <c r="X2524" s="387"/>
      <c r="Y2524" s="387"/>
      <c r="Z2524" s="387"/>
      <c r="AA2524" s="387"/>
      <c r="AB2524" s="387"/>
      <c r="AC2524" s="387"/>
      <c r="AD2524" s="387"/>
    </row>
    <row r="2525" spans="1:30" ht="16.2" thickBot="1" x14ac:dyDescent="0.35">
      <c r="A2525" s="387"/>
      <c r="B2525" s="387"/>
      <c r="C2525" s="387"/>
      <c r="D2525" s="387"/>
      <c r="E2525" s="387"/>
      <c r="F2525" s="387"/>
      <c r="G2525" s="387"/>
      <c r="H2525" s="387"/>
      <c r="I2525" s="387"/>
      <c r="J2525" s="387"/>
      <c r="K2525" s="387"/>
      <c r="L2525" s="387"/>
      <c r="M2525" s="387"/>
      <c r="N2525" s="387"/>
      <c r="O2525" s="387"/>
      <c r="P2525" s="387"/>
      <c r="Q2525" s="387"/>
      <c r="R2525" s="387"/>
      <c r="S2525" s="387"/>
      <c r="T2525" s="387"/>
      <c r="U2525" s="387"/>
      <c r="V2525" s="387"/>
      <c r="W2525" s="387"/>
      <c r="X2525" s="387"/>
      <c r="Y2525" s="387"/>
      <c r="Z2525" s="387"/>
      <c r="AA2525" s="387"/>
      <c r="AB2525" s="387"/>
      <c r="AC2525" s="387"/>
      <c r="AD2525" s="387"/>
    </row>
    <row r="2526" spans="1:30" ht="16.2" thickBot="1" x14ac:dyDescent="0.35">
      <c r="A2526" s="387"/>
      <c r="B2526" s="387"/>
      <c r="C2526" s="387"/>
      <c r="D2526" s="387"/>
      <c r="E2526" s="387"/>
      <c r="F2526" s="387"/>
      <c r="G2526" s="387"/>
      <c r="H2526" s="387"/>
      <c r="I2526" s="387"/>
      <c r="J2526" s="387"/>
      <c r="K2526" s="387"/>
      <c r="L2526" s="387"/>
      <c r="M2526" s="387"/>
      <c r="N2526" s="387"/>
      <c r="O2526" s="387"/>
      <c r="P2526" s="387"/>
      <c r="Q2526" s="387"/>
      <c r="R2526" s="387"/>
      <c r="S2526" s="387"/>
      <c r="T2526" s="387"/>
      <c r="U2526" s="387"/>
      <c r="V2526" s="387"/>
      <c r="W2526" s="387"/>
      <c r="X2526" s="387"/>
      <c r="Y2526" s="387"/>
      <c r="Z2526" s="387"/>
      <c r="AA2526" s="387"/>
      <c r="AB2526" s="387"/>
      <c r="AC2526" s="387"/>
      <c r="AD2526" s="387"/>
    </row>
    <row r="2527" spans="1:30" ht="16.2" thickBot="1" x14ac:dyDescent="0.35">
      <c r="A2527" s="387"/>
      <c r="B2527" s="387"/>
      <c r="C2527" s="387"/>
      <c r="D2527" s="387"/>
      <c r="E2527" s="387"/>
      <c r="F2527" s="387"/>
      <c r="G2527" s="387"/>
      <c r="H2527" s="387"/>
      <c r="I2527" s="387"/>
      <c r="J2527" s="387"/>
      <c r="K2527" s="387"/>
      <c r="L2527" s="387"/>
      <c r="M2527" s="387"/>
      <c r="N2527" s="387"/>
      <c r="O2527" s="387"/>
      <c r="P2527" s="387"/>
      <c r="Q2527" s="387"/>
      <c r="R2527" s="387"/>
      <c r="S2527" s="387"/>
      <c r="T2527" s="387"/>
      <c r="U2527" s="387"/>
      <c r="V2527" s="387"/>
      <c r="W2527" s="387"/>
      <c r="X2527" s="387"/>
      <c r="Y2527" s="387"/>
      <c r="Z2527" s="387"/>
      <c r="AA2527" s="387"/>
      <c r="AB2527" s="387"/>
      <c r="AC2527" s="387"/>
      <c r="AD2527" s="387"/>
    </row>
    <row r="2528" spans="1:30" ht="16.2" thickBot="1" x14ac:dyDescent="0.35">
      <c r="A2528" s="387"/>
      <c r="B2528" s="387"/>
      <c r="C2528" s="387"/>
      <c r="D2528" s="387"/>
      <c r="E2528" s="387"/>
      <c r="F2528" s="387"/>
      <c r="G2528" s="387"/>
      <c r="H2528" s="387"/>
      <c r="I2528" s="387"/>
      <c r="J2528" s="387"/>
      <c r="K2528" s="387"/>
      <c r="L2528" s="387"/>
      <c r="M2528" s="387"/>
      <c r="N2528" s="387"/>
      <c r="O2528" s="387"/>
      <c r="P2528" s="387"/>
      <c r="Q2528" s="387"/>
      <c r="R2528" s="387"/>
      <c r="S2528" s="387"/>
      <c r="T2528" s="387"/>
      <c r="U2528" s="387"/>
      <c r="V2528" s="387"/>
      <c r="W2528" s="387"/>
      <c r="X2528" s="387"/>
      <c r="Y2528" s="387"/>
      <c r="Z2528" s="387"/>
      <c r="AA2528" s="387"/>
      <c r="AB2528" s="387"/>
      <c r="AC2528" s="387"/>
      <c r="AD2528" s="387"/>
    </row>
    <row r="2529" spans="1:30" ht="16.2" thickBot="1" x14ac:dyDescent="0.35">
      <c r="A2529" s="387"/>
      <c r="B2529" s="387"/>
      <c r="C2529" s="387"/>
      <c r="D2529" s="387"/>
      <c r="E2529" s="387"/>
      <c r="F2529" s="387"/>
      <c r="G2529" s="387"/>
      <c r="H2529" s="387"/>
      <c r="I2529" s="387"/>
      <c r="J2529" s="387"/>
      <c r="K2529" s="387"/>
      <c r="L2529" s="387"/>
      <c r="M2529" s="387"/>
      <c r="N2529" s="387"/>
      <c r="O2529" s="387"/>
      <c r="P2529" s="387"/>
      <c r="Q2529" s="387"/>
      <c r="R2529" s="387"/>
      <c r="S2529" s="387"/>
      <c r="T2529" s="387"/>
      <c r="U2529" s="387"/>
      <c r="V2529" s="387"/>
      <c r="W2529" s="387"/>
      <c r="X2529" s="387"/>
      <c r="Y2529" s="387"/>
      <c r="Z2529" s="387"/>
      <c r="AA2529" s="387"/>
      <c r="AB2529" s="387"/>
      <c r="AC2529" s="387"/>
      <c r="AD2529" s="387"/>
    </row>
    <row r="2530" spans="1:30" ht="16.2" thickBot="1" x14ac:dyDescent="0.35">
      <c r="A2530" s="387"/>
      <c r="B2530" s="387"/>
      <c r="C2530" s="387"/>
      <c r="D2530" s="387"/>
      <c r="E2530" s="387"/>
      <c r="F2530" s="387"/>
      <c r="G2530" s="387"/>
      <c r="H2530" s="387"/>
      <c r="I2530" s="387"/>
      <c r="J2530" s="387"/>
      <c r="K2530" s="387"/>
      <c r="L2530" s="387"/>
      <c r="M2530" s="387"/>
      <c r="N2530" s="387"/>
      <c r="O2530" s="387"/>
      <c r="P2530" s="387"/>
      <c r="Q2530" s="387"/>
      <c r="R2530" s="387"/>
      <c r="S2530" s="387"/>
      <c r="T2530" s="387"/>
      <c r="U2530" s="387"/>
      <c r="V2530" s="387"/>
      <c r="W2530" s="387"/>
      <c r="X2530" s="387"/>
      <c r="Y2530" s="387"/>
      <c r="Z2530" s="387"/>
      <c r="AA2530" s="387"/>
      <c r="AB2530" s="387"/>
      <c r="AC2530" s="387"/>
      <c r="AD2530" s="387"/>
    </row>
    <row r="2531" spans="1:30" ht="16.2" thickBot="1" x14ac:dyDescent="0.35">
      <c r="A2531" s="387"/>
      <c r="B2531" s="387"/>
      <c r="C2531" s="387"/>
      <c r="D2531" s="387"/>
      <c r="E2531" s="387"/>
      <c r="F2531" s="387"/>
      <c r="G2531" s="387"/>
      <c r="H2531" s="387"/>
      <c r="I2531" s="387"/>
      <c r="J2531" s="387"/>
      <c r="K2531" s="387"/>
      <c r="L2531" s="387"/>
      <c r="M2531" s="387"/>
      <c r="N2531" s="387"/>
      <c r="O2531" s="387"/>
      <c r="P2531" s="387"/>
      <c r="Q2531" s="387"/>
      <c r="R2531" s="387"/>
      <c r="S2531" s="387"/>
      <c r="T2531" s="387"/>
      <c r="U2531" s="387"/>
      <c r="V2531" s="387"/>
      <c r="W2531" s="387"/>
      <c r="X2531" s="387"/>
      <c r="Y2531" s="387"/>
      <c r="Z2531" s="387"/>
      <c r="AA2531" s="387"/>
      <c r="AB2531" s="387"/>
      <c r="AC2531" s="387"/>
      <c r="AD2531" s="387"/>
    </row>
    <row r="2532" spans="1:30" ht="16.2" thickBot="1" x14ac:dyDescent="0.35">
      <c r="A2532" s="387"/>
      <c r="B2532" s="387"/>
      <c r="C2532" s="387"/>
      <c r="D2532" s="387"/>
      <c r="E2532" s="387"/>
      <c r="F2532" s="387"/>
      <c r="G2532" s="387"/>
      <c r="H2532" s="387"/>
      <c r="I2532" s="387"/>
      <c r="J2532" s="387"/>
      <c r="K2532" s="387"/>
      <c r="L2532" s="387"/>
      <c r="M2532" s="387"/>
      <c r="N2532" s="387"/>
      <c r="O2532" s="387"/>
      <c r="P2532" s="387"/>
      <c r="Q2532" s="387"/>
      <c r="R2532" s="387"/>
      <c r="S2532" s="387"/>
      <c r="T2532" s="387"/>
      <c r="U2532" s="387"/>
      <c r="V2532" s="387"/>
      <c r="W2532" s="387"/>
      <c r="X2532" s="387"/>
      <c r="Y2532" s="387"/>
      <c r="Z2532" s="387"/>
      <c r="AA2532" s="387"/>
      <c r="AB2532" s="387"/>
      <c r="AC2532" s="387"/>
      <c r="AD2532" s="387"/>
    </row>
    <row r="2533" spans="1:30" ht="16.2" thickBot="1" x14ac:dyDescent="0.35">
      <c r="A2533" s="387"/>
      <c r="B2533" s="387"/>
      <c r="C2533" s="387"/>
      <c r="D2533" s="387"/>
      <c r="E2533" s="387"/>
      <c r="F2533" s="387"/>
      <c r="G2533" s="387"/>
      <c r="H2533" s="387"/>
      <c r="I2533" s="387"/>
      <c r="J2533" s="387"/>
      <c r="K2533" s="387"/>
      <c r="L2533" s="387"/>
      <c r="M2533" s="387"/>
      <c r="N2533" s="387"/>
      <c r="O2533" s="387"/>
      <c r="P2533" s="387"/>
      <c r="Q2533" s="387"/>
      <c r="R2533" s="387"/>
      <c r="S2533" s="387"/>
      <c r="T2533" s="387"/>
      <c r="U2533" s="387"/>
      <c r="V2533" s="387"/>
      <c r="W2533" s="387"/>
      <c r="X2533" s="387"/>
      <c r="Y2533" s="387"/>
      <c r="Z2533" s="387"/>
      <c r="AA2533" s="387"/>
      <c r="AB2533" s="387"/>
      <c r="AC2533" s="387"/>
      <c r="AD2533" s="387"/>
    </row>
    <row r="2534" spans="1:30" ht="16.2" thickBot="1" x14ac:dyDescent="0.35">
      <c r="A2534" s="387"/>
      <c r="B2534" s="387"/>
      <c r="C2534" s="387"/>
      <c r="D2534" s="387"/>
      <c r="E2534" s="387"/>
      <c r="F2534" s="387"/>
      <c r="G2534" s="387"/>
      <c r="H2534" s="387"/>
      <c r="I2534" s="387"/>
      <c r="J2534" s="387"/>
      <c r="K2534" s="387"/>
      <c r="L2534" s="387"/>
      <c r="M2534" s="387"/>
      <c r="N2534" s="387"/>
      <c r="O2534" s="387"/>
      <c r="P2534" s="387"/>
      <c r="Q2534" s="387"/>
      <c r="R2534" s="387"/>
      <c r="S2534" s="387"/>
      <c r="T2534" s="387"/>
      <c r="U2534" s="387"/>
      <c r="V2534" s="387"/>
      <c r="W2534" s="387"/>
      <c r="X2534" s="387"/>
      <c r="Y2534" s="387"/>
      <c r="Z2534" s="387"/>
      <c r="AA2534" s="387"/>
      <c r="AB2534" s="387"/>
      <c r="AC2534" s="387"/>
      <c r="AD2534" s="387"/>
    </row>
    <row r="2535" spans="1:30" ht="16.2" thickBot="1" x14ac:dyDescent="0.35">
      <c r="A2535" s="387"/>
      <c r="B2535" s="387"/>
      <c r="C2535" s="387"/>
      <c r="D2535" s="387"/>
      <c r="E2535" s="387"/>
      <c r="F2535" s="387"/>
      <c r="G2535" s="387"/>
      <c r="H2535" s="387"/>
      <c r="I2535" s="387"/>
      <c r="J2535" s="387"/>
      <c r="K2535" s="387"/>
      <c r="L2535" s="387"/>
      <c r="M2535" s="387"/>
      <c r="N2535" s="387"/>
      <c r="O2535" s="387"/>
      <c r="P2535" s="387"/>
      <c r="Q2535" s="387"/>
      <c r="R2535" s="387"/>
      <c r="S2535" s="387"/>
      <c r="T2535" s="387"/>
      <c r="U2535" s="387"/>
      <c r="V2535" s="387"/>
      <c r="W2535" s="387"/>
      <c r="X2535" s="387"/>
      <c r="Y2535" s="387"/>
      <c r="Z2535" s="387"/>
      <c r="AA2535" s="387"/>
      <c r="AB2535" s="387"/>
      <c r="AC2535" s="387"/>
      <c r="AD2535" s="387"/>
    </row>
    <row r="2536" spans="1:30" ht="16.2" thickBot="1" x14ac:dyDescent="0.35">
      <c r="A2536" s="387"/>
      <c r="B2536" s="387"/>
      <c r="C2536" s="387"/>
      <c r="D2536" s="387"/>
      <c r="E2536" s="387"/>
      <c r="F2536" s="387"/>
      <c r="G2536" s="387"/>
      <c r="H2536" s="387"/>
      <c r="I2536" s="387"/>
      <c r="J2536" s="387"/>
      <c r="K2536" s="387"/>
      <c r="L2536" s="387"/>
      <c r="M2536" s="387"/>
      <c r="N2536" s="387"/>
      <c r="O2536" s="387"/>
      <c r="P2536" s="387"/>
      <c r="Q2536" s="387"/>
      <c r="R2536" s="387"/>
      <c r="S2536" s="387"/>
      <c r="T2536" s="387"/>
      <c r="U2536" s="387"/>
      <c r="V2536" s="387"/>
      <c r="W2536" s="387"/>
      <c r="X2536" s="387"/>
      <c r="Y2536" s="387"/>
      <c r="Z2536" s="387"/>
      <c r="AA2536" s="387"/>
      <c r="AB2536" s="387"/>
      <c r="AC2536" s="387"/>
      <c r="AD2536" s="387"/>
    </row>
    <row r="2537" spans="1:30" ht="16.2" thickBot="1" x14ac:dyDescent="0.35">
      <c r="A2537" s="387"/>
      <c r="B2537" s="387"/>
      <c r="C2537" s="387"/>
      <c r="D2537" s="387"/>
      <c r="E2537" s="387"/>
      <c r="F2537" s="387"/>
      <c r="G2537" s="387"/>
      <c r="H2537" s="387"/>
      <c r="I2537" s="387"/>
      <c r="J2537" s="387"/>
      <c r="K2537" s="387"/>
      <c r="L2537" s="387"/>
      <c r="M2537" s="387"/>
      <c r="N2537" s="387"/>
      <c r="O2537" s="387"/>
      <c r="P2537" s="387"/>
      <c r="Q2537" s="387"/>
      <c r="R2537" s="387"/>
      <c r="S2537" s="387"/>
      <c r="T2537" s="387"/>
      <c r="U2537" s="387"/>
      <c r="V2537" s="387"/>
      <c r="W2537" s="387"/>
      <c r="X2537" s="387"/>
      <c r="Y2537" s="387"/>
      <c r="Z2537" s="387"/>
      <c r="AA2537" s="387"/>
      <c r="AB2537" s="387"/>
      <c r="AC2537" s="387"/>
      <c r="AD2537" s="387"/>
    </row>
    <row r="2538" spans="1:30" ht="16.2" thickBot="1" x14ac:dyDescent="0.35">
      <c r="A2538" s="387"/>
      <c r="B2538" s="387"/>
      <c r="C2538" s="387"/>
      <c r="D2538" s="387"/>
      <c r="E2538" s="387"/>
      <c r="F2538" s="387"/>
      <c r="G2538" s="387"/>
      <c r="H2538" s="387"/>
      <c r="I2538" s="387"/>
      <c r="J2538" s="387"/>
      <c r="K2538" s="387"/>
      <c r="L2538" s="387"/>
      <c r="M2538" s="387"/>
      <c r="N2538" s="387"/>
      <c r="O2538" s="387"/>
      <c r="P2538" s="387"/>
      <c r="Q2538" s="387"/>
      <c r="R2538" s="387"/>
      <c r="S2538" s="387"/>
      <c r="T2538" s="387"/>
      <c r="U2538" s="387"/>
      <c r="V2538" s="387"/>
      <c r="W2538" s="387"/>
      <c r="X2538" s="387"/>
      <c r="Y2538" s="387"/>
      <c r="Z2538" s="387"/>
      <c r="AA2538" s="387"/>
      <c r="AB2538" s="387"/>
      <c r="AC2538" s="387"/>
      <c r="AD2538" s="387"/>
    </row>
    <row r="2539" spans="1:30" ht="16.2" thickBot="1" x14ac:dyDescent="0.35">
      <c r="A2539" s="387"/>
      <c r="B2539" s="387"/>
      <c r="C2539" s="387"/>
      <c r="D2539" s="387"/>
      <c r="E2539" s="387"/>
      <c r="F2539" s="387"/>
      <c r="G2539" s="387"/>
      <c r="H2539" s="387"/>
      <c r="I2539" s="387"/>
      <c r="J2539" s="387"/>
      <c r="K2539" s="387"/>
      <c r="L2539" s="387"/>
      <c r="M2539" s="387"/>
      <c r="N2539" s="387"/>
      <c r="O2539" s="387"/>
      <c r="P2539" s="387"/>
      <c r="Q2539" s="387"/>
      <c r="R2539" s="387"/>
      <c r="S2539" s="387"/>
      <c r="T2539" s="387"/>
      <c r="U2539" s="387"/>
      <c r="V2539" s="387"/>
      <c r="W2539" s="387"/>
      <c r="X2539" s="387"/>
      <c r="Y2539" s="387"/>
      <c r="Z2539" s="387"/>
      <c r="AA2539" s="387"/>
      <c r="AB2539" s="387"/>
      <c r="AC2539" s="387"/>
      <c r="AD2539" s="387"/>
    </row>
    <row r="2540" spans="1:30" ht="16.2" thickBot="1" x14ac:dyDescent="0.35">
      <c r="A2540" s="387"/>
      <c r="B2540" s="387"/>
      <c r="C2540" s="387"/>
      <c r="D2540" s="387"/>
      <c r="E2540" s="387"/>
      <c r="F2540" s="387"/>
      <c r="G2540" s="387"/>
      <c r="H2540" s="387"/>
      <c r="I2540" s="387"/>
      <c r="J2540" s="387"/>
      <c r="K2540" s="387"/>
      <c r="L2540" s="387"/>
      <c r="M2540" s="387"/>
      <c r="N2540" s="387"/>
      <c r="O2540" s="387"/>
      <c r="P2540" s="387"/>
      <c r="Q2540" s="387"/>
      <c r="R2540" s="387"/>
      <c r="S2540" s="387"/>
      <c r="T2540" s="387"/>
      <c r="U2540" s="387"/>
      <c r="V2540" s="387"/>
      <c r="W2540" s="387"/>
      <c r="X2540" s="387"/>
      <c r="Y2540" s="387"/>
      <c r="Z2540" s="387"/>
      <c r="AA2540" s="387"/>
      <c r="AB2540" s="387"/>
      <c r="AC2540" s="387"/>
      <c r="AD2540" s="387"/>
    </row>
    <row r="2541" spans="1:30" ht="16.2" thickBot="1" x14ac:dyDescent="0.35">
      <c r="A2541" s="387"/>
      <c r="B2541" s="387"/>
      <c r="C2541" s="387"/>
      <c r="D2541" s="387"/>
      <c r="E2541" s="387"/>
      <c r="F2541" s="387"/>
      <c r="G2541" s="387"/>
      <c r="H2541" s="387"/>
      <c r="I2541" s="387"/>
      <c r="J2541" s="387"/>
      <c r="K2541" s="387"/>
      <c r="L2541" s="387"/>
      <c r="M2541" s="387"/>
      <c r="N2541" s="387"/>
      <c r="O2541" s="387"/>
      <c r="P2541" s="387"/>
      <c r="Q2541" s="387"/>
      <c r="R2541" s="387"/>
      <c r="S2541" s="387"/>
      <c r="T2541" s="387"/>
      <c r="U2541" s="387"/>
      <c r="V2541" s="387"/>
      <c r="W2541" s="387"/>
      <c r="X2541" s="387"/>
      <c r="Y2541" s="387"/>
      <c r="Z2541" s="387"/>
      <c r="AA2541" s="387"/>
      <c r="AB2541" s="387"/>
      <c r="AC2541" s="387"/>
      <c r="AD2541" s="387"/>
    </row>
    <row r="2542" spans="1:30" ht="16.2" thickBot="1" x14ac:dyDescent="0.35">
      <c r="A2542" s="387"/>
      <c r="B2542" s="387"/>
      <c r="C2542" s="387"/>
      <c r="D2542" s="387"/>
      <c r="E2542" s="387"/>
      <c r="F2542" s="387"/>
      <c r="G2542" s="387"/>
      <c r="H2542" s="387"/>
      <c r="I2542" s="387"/>
      <c r="J2542" s="387"/>
      <c r="K2542" s="387"/>
      <c r="L2542" s="387"/>
      <c r="M2542" s="387"/>
      <c r="N2542" s="387"/>
      <c r="O2542" s="387"/>
      <c r="P2542" s="387"/>
      <c r="Q2542" s="387"/>
      <c r="R2542" s="387"/>
      <c r="S2542" s="387"/>
      <c r="T2542" s="387"/>
      <c r="U2542" s="387"/>
      <c r="V2542" s="387"/>
      <c r="W2542" s="387"/>
      <c r="X2542" s="387"/>
      <c r="Y2542" s="387"/>
      <c r="Z2542" s="387"/>
      <c r="AA2542" s="387"/>
      <c r="AB2542" s="387"/>
      <c r="AC2542" s="387"/>
      <c r="AD2542" s="387"/>
    </row>
    <row r="2543" spans="1:30" ht="16.2" thickBot="1" x14ac:dyDescent="0.35">
      <c r="A2543" s="387"/>
      <c r="B2543" s="387"/>
      <c r="C2543" s="387"/>
      <c r="D2543" s="387"/>
      <c r="E2543" s="387"/>
      <c r="F2543" s="387"/>
      <c r="G2543" s="387"/>
      <c r="H2543" s="387"/>
      <c r="I2543" s="387"/>
      <c r="J2543" s="387"/>
      <c r="K2543" s="387"/>
      <c r="L2543" s="387"/>
      <c r="M2543" s="387"/>
      <c r="N2543" s="387"/>
      <c r="O2543" s="387"/>
      <c r="P2543" s="387"/>
      <c r="Q2543" s="387"/>
      <c r="R2543" s="387"/>
      <c r="S2543" s="387"/>
      <c r="T2543" s="387"/>
      <c r="U2543" s="387"/>
      <c r="V2543" s="387"/>
      <c r="W2543" s="387"/>
      <c r="X2543" s="387"/>
      <c r="Y2543" s="387"/>
      <c r="Z2543" s="387"/>
      <c r="AA2543" s="387"/>
      <c r="AB2543" s="387"/>
      <c r="AC2543" s="387"/>
      <c r="AD2543" s="387"/>
    </row>
    <row r="2544" spans="1:30" ht="16.2" thickBot="1" x14ac:dyDescent="0.35">
      <c r="A2544" s="387"/>
      <c r="B2544" s="387"/>
      <c r="C2544" s="387"/>
      <c r="D2544" s="387"/>
      <c r="E2544" s="387"/>
      <c r="F2544" s="387"/>
      <c r="G2544" s="387"/>
      <c r="H2544" s="387"/>
      <c r="I2544" s="387"/>
      <c r="J2544" s="387"/>
      <c r="K2544" s="387"/>
      <c r="L2544" s="387"/>
      <c r="M2544" s="387"/>
      <c r="N2544" s="387"/>
      <c r="O2544" s="387"/>
      <c r="P2544" s="387"/>
      <c r="Q2544" s="387"/>
      <c r="R2544" s="387"/>
      <c r="S2544" s="387"/>
      <c r="T2544" s="387"/>
      <c r="U2544" s="387"/>
      <c r="V2544" s="387"/>
      <c r="W2544" s="387"/>
      <c r="X2544" s="387"/>
      <c r="Y2544" s="387"/>
      <c r="Z2544" s="387"/>
      <c r="AA2544" s="387"/>
      <c r="AB2544" s="387"/>
      <c r="AC2544" s="387"/>
      <c r="AD2544" s="387"/>
    </row>
    <row r="2545" spans="1:30" ht="16.2" thickBot="1" x14ac:dyDescent="0.35">
      <c r="A2545" s="387"/>
      <c r="B2545" s="387"/>
      <c r="C2545" s="387"/>
      <c r="D2545" s="387"/>
      <c r="E2545" s="387"/>
      <c r="F2545" s="387"/>
      <c r="G2545" s="387"/>
      <c r="H2545" s="387"/>
      <c r="I2545" s="387"/>
      <c r="J2545" s="387"/>
      <c r="K2545" s="387"/>
      <c r="L2545" s="387"/>
      <c r="M2545" s="387"/>
      <c r="N2545" s="387"/>
      <c r="O2545" s="387"/>
      <c r="P2545" s="387"/>
      <c r="Q2545" s="387"/>
      <c r="R2545" s="387"/>
      <c r="S2545" s="387"/>
      <c r="T2545" s="387"/>
      <c r="U2545" s="387"/>
      <c r="V2545" s="387"/>
      <c r="W2545" s="387"/>
      <c r="X2545" s="387"/>
      <c r="Y2545" s="387"/>
      <c r="Z2545" s="387"/>
      <c r="AA2545" s="387"/>
      <c r="AB2545" s="387"/>
      <c r="AC2545" s="387"/>
      <c r="AD2545" s="387"/>
    </row>
    <row r="2546" spans="1:30" ht="16.2" thickBot="1" x14ac:dyDescent="0.35">
      <c r="A2546" s="387"/>
      <c r="B2546" s="387"/>
      <c r="C2546" s="387"/>
      <c r="D2546" s="387"/>
      <c r="E2546" s="387"/>
      <c r="F2546" s="387"/>
      <c r="G2546" s="387"/>
      <c r="H2546" s="387"/>
      <c r="I2546" s="387"/>
      <c r="J2546" s="387"/>
      <c r="K2546" s="387"/>
      <c r="L2546" s="387"/>
      <c r="M2546" s="387"/>
      <c r="N2546" s="387"/>
      <c r="O2546" s="387"/>
      <c r="P2546" s="387"/>
      <c r="Q2546" s="387"/>
      <c r="R2546" s="387"/>
      <c r="S2546" s="387"/>
      <c r="T2546" s="387"/>
      <c r="U2546" s="387"/>
      <c r="V2546" s="387"/>
      <c r="W2546" s="387"/>
      <c r="X2546" s="387"/>
      <c r="Y2546" s="387"/>
      <c r="Z2546" s="387"/>
      <c r="AA2546" s="387"/>
      <c r="AB2546" s="387"/>
      <c r="AC2546" s="387"/>
      <c r="AD2546" s="387"/>
    </row>
    <row r="2547" spans="1:30" ht="16.2" thickBot="1" x14ac:dyDescent="0.35">
      <c r="A2547" s="387"/>
      <c r="B2547" s="387"/>
      <c r="C2547" s="387"/>
      <c r="D2547" s="387"/>
      <c r="E2547" s="387"/>
      <c r="F2547" s="387"/>
      <c r="G2547" s="387"/>
      <c r="H2547" s="387"/>
      <c r="I2547" s="387"/>
      <c r="J2547" s="387"/>
      <c r="K2547" s="387"/>
      <c r="L2547" s="387"/>
      <c r="M2547" s="387"/>
      <c r="N2547" s="387"/>
      <c r="O2547" s="387"/>
      <c r="P2547" s="387"/>
      <c r="Q2547" s="387"/>
      <c r="R2547" s="387"/>
      <c r="S2547" s="387"/>
      <c r="T2547" s="387"/>
      <c r="U2547" s="387"/>
      <c r="V2547" s="387"/>
      <c r="W2547" s="387"/>
      <c r="X2547" s="387"/>
      <c r="Y2547" s="387"/>
      <c r="Z2547" s="387"/>
      <c r="AA2547" s="387"/>
      <c r="AB2547" s="387"/>
      <c r="AC2547" s="387"/>
      <c r="AD2547" s="387"/>
    </row>
    <row r="2548" spans="1:30" ht="16.2" thickBot="1" x14ac:dyDescent="0.35">
      <c r="A2548" s="387"/>
      <c r="B2548" s="387"/>
      <c r="C2548" s="387"/>
      <c r="D2548" s="387"/>
      <c r="E2548" s="387"/>
      <c r="F2548" s="387"/>
      <c r="G2548" s="387"/>
      <c r="H2548" s="387"/>
      <c r="I2548" s="387"/>
      <c r="J2548" s="387"/>
      <c r="K2548" s="387"/>
      <c r="L2548" s="387"/>
      <c r="M2548" s="387"/>
      <c r="N2548" s="387"/>
      <c r="O2548" s="387"/>
      <c r="P2548" s="387"/>
      <c r="Q2548" s="387"/>
      <c r="R2548" s="387"/>
      <c r="S2548" s="387"/>
      <c r="T2548" s="387"/>
      <c r="U2548" s="387"/>
      <c r="V2548" s="387"/>
      <c r="W2548" s="387"/>
      <c r="X2548" s="387"/>
      <c r="Y2548" s="387"/>
      <c r="Z2548" s="387"/>
      <c r="AA2548" s="387"/>
      <c r="AB2548" s="387"/>
      <c r="AC2548" s="387"/>
      <c r="AD2548" s="387"/>
    </row>
    <row r="2549" spans="1:30" ht="16.2" thickBot="1" x14ac:dyDescent="0.35">
      <c r="A2549" s="387"/>
      <c r="B2549" s="387"/>
      <c r="C2549" s="387"/>
      <c r="D2549" s="387"/>
      <c r="E2549" s="387"/>
      <c r="F2549" s="387"/>
      <c r="G2549" s="387"/>
      <c r="H2549" s="387"/>
      <c r="I2549" s="387"/>
      <c r="J2549" s="387"/>
      <c r="K2549" s="387"/>
      <c r="L2549" s="387"/>
      <c r="M2549" s="387"/>
      <c r="N2549" s="387"/>
      <c r="O2549" s="387"/>
      <c r="P2549" s="387"/>
      <c r="Q2549" s="387"/>
      <c r="R2549" s="387"/>
      <c r="S2549" s="387"/>
      <c r="T2549" s="387"/>
      <c r="U2549" s="387"/>
      <c r="V2549" s="387"/>
      <c r="W2549" s="387"/>
      <c r="X2549" s="387"/>
      <c r="Y2549" s="387"/>
      <c r="Z2549" s="387"/>
      <c r="AA2549" s="387"/>
      <c r="AB2549" s="387"/>
      <c r="AC2549" s="387"/>
      <c r="AD2549" s="387"/>
    </row>
    <row r="2550" spans="1:30" ht="16.2" thickBot="1" x14ac:dyDescent="0.35">
      <c r="A2550" s="387"/>
      <c r="B2550" s="387"/>
      <c r="C2550" s="387"/>
      <c r="D2550" s="387"/>
      <c r="E2550" s="387"/>
      <c r="F2550" s="387"/>
      <c r="G2550" s="387"/>
      <c r="H2550" s="387"/>
      <c r="I2550" s="387"/>
      <c r="J2550" s="387"/>
      <c r="K2550" s="387"/>
      <c r="L2550" s="387"/>
      <c r="M2550" s="387"/>
      <c r="N2550" s="387"/>
      <c r="O2550" s="387"/>
      <c r="P2550" s="387"/>
      <c r="Q2550" s="387"/>
      <c r="R2550" s="387"/>
      <c r="S2550" s="387"/>
      <c r="T2550" s="387"/>
      <c r="U2550" s="387"/>
      <c r="V2550" s="387"/>
      <c r="W2550" s="387"/>
      <c r="X2550" s="387"/>
      <c r="Y2550" s="387"/>
      <c r="Z2550" s="387"/>
      <c r="AA2550" s="387"/>
      <c r="AB2550" s="387"/>
      <c r="AC2550" s="387"/>
      <c r="AD2550" s="387"/>
    </row>
    <row r="2551" spans="1:30" ht="16.2" thickBot="1" x14ac:dyDescent="0.35">
      <c r="A2551" s="387"/>
      <c r="B2551" s="387"/>
      <c r="C2551" s="387"/>
      <c r="D2551" s="387"/>
      <c r="E2551" s="387"/>
      <c r="F2551" s="387"/>
      <c r="G2551" s="387"/>
      <c r="H2551" s="387"/>
      <c r="I2551" s="387"/>
      <c r="J2551" s="387"/>
      <c r="K2551" s="387"/>
      <c r="L2551" s="387"/>
      <c r="M2551" s="387"/>
      <c r="N2551" s="387"/>
      <c r="O2551" s="387"/>
      <c r="P2551" s="387"/>
      <c r="Q2551" s="387"/>
      <c r="R2551" s="387"/>
      <c r="S2551" s="387"/>
      <c r="T2551" s="387"/>
      <c r="U2551" s="387"/>
      <c r="V2551" s="387"/>
      <c r="W2551" s="387"/>
      <c r="X2551" s="387"/>
      <c r="Y2551" s="387"/>
      <c r="Z2551" s="387"/>
      <c r="AA2551" s="387"/>
      <c r="AB2551" s="387"/>
      <c r="AC2551" s="387"/>
      <c r="AD2551" s="387"/>
    </row>
    <row r="2552" spans="1:30" ht="16.2" thickBot="1" x14ac:dyDescent="0.35">
      <c r="A2552" s="387"/>
      <c r="B2552" s="387"/>
      <c r="C2552" s="387"/>
      <c r="D2552" s="387"/>
      <c r="E2552" s="387"/>
      <c r="F2552" s="387"/>
      <c r="G2552" s="387"/>
      <c r="H2552" s="387"/>
      <c r="I2552" s="387"/>
      <c r="J2552" s="387"/>
      <c r="K2552" s="387"/>
      <c r="L2552" s="387"/>
      <c r="M2552" s="387"/>
      <c r="N2552" s="387"/>
      <c r="O2552" s="387"/>
      <c r="P2552" s="387"/>
      <c r="Q2552" s="387"/>
      <c r="R2552" s="387"/>
      <c r="S2552" s="387"/>
      <c r="T2552" s="387"/>
      <c r="U2552" s="387"/>
      <c r="V2552" s="387"/>
      <c r="W2552" s="387"/>
      <c r="X2552" s="387"/>
      <c r="Y2552" s="387"/>
      <c r="Z2552" s="387"/>
      <c r="AA2552" s="387"/>
      <c r="AB2552" s="387"/>
      <c r="AC2552" s="387"/>
      <c r="AD2552" s="387"/>
    </row>
    <row r="2553" spans="1:30" ht="16.2" thickBot="1" x14ac:dyDescent="0.35">
      <c r="A2553" s="387"/>
      <c r="B2553" s="387"/>
      <c r="C2553" s="387"/>
      <c r="D2553" s="387"/>
      <c r="E2553" s="387"/>
      <c r="F2553" s="387"/>
      <c r="G2553" s="387"/>
      <c r="H2553" s="387"/>
      <c r="I2553" s="387"/>
      <c r="J2553" s="387"/>
      <c r="K2553" s="387"/>
      <c r="L2553" s="387"/>
      <c r="M2553" s="387"/>
      <c r="N2553" s="387"/>
      <c r="O2553" s="387"/>
      <c r="P2553" s="387"/>
      <c r="Q2553" s="387"/>
      <c r="R2553" s="387"/>
      <c r="S2553" s="387"/>
      <c r="T2553" s="387"/>
      <c r="U2553" s="387"/>
      <c r="V2553" s="387"/>
      <c r="W2553" s="387"/>
      <c r="X2553" s="387"/>
      <c r="Y2553" s="387"/>
      <c r="Z2553" s="387"/>
      <c r="AA2553" s="387"/>
      <c r="AB2553" s="387"/>
      <c r="AC2553" s="387"/>
      <c r="AD2553" s="387"/>
    </row>
    <row r="2554" spans="1:30" ht="16.2" thickBot="1" x14ac:dyDescent="0.35">
      <c r="A2554" s="387"/>
      <c r="B2554" s="387"/>
      <c r="C2554" s="387"/>
      <c r="D2554" s="387"/>
      <c r="E2554" s="387"/>
      <c r="F2554" s="387"/>
      <c r="G2554" s="387"/>
      <c r="H2554" s="387"/>
      <c r="I2554" s="387"/>
      <c r="J2554" s="387"/>
      <c r="K2554" s="387"/>
      <c r="L2554" s="387"/>
      <c r="M2554" s="387"/>
      <c r="N2554" s="387"/>
      <c r="O2554" s="387"/>
      <c r="P2554" s="387"/>
      <c r="Q2554" s="387"/>
      <c r="R2554" s="387"/>
      <c r="S2554" s="387"/>
      <c r="T2554" s="387"/>
      <c r="U2554" s="387"/>
      <c r="V2554" s="387"/>
      <c r="W2554" s="387"/>
      <c r="X2554" s="387"/>
      <c r="Y2554" s="387"/>
      <c r="Z2554" s="387"/>
      <c r="AA2554" s="387"/>
      <c r="AB2554" s="387"/>
      <c r="AC2554" s="387"/>
      <c r="AD2554" s="387"/>
    </row>
    <row r="2555" spans="1:30" ht="16.2" thickBot="1" x14ac:dyDescent="0.35">
      <c r="A2555" s="387"/>
      <c r="B2555" s="387"/>
      <c r="C2555" s="387"/>
      <c r="D2555" s="387"/>
      <c r="E2555" s="387"/>
      <c r="F2555" s="387"/>
      <c r="G2555" s="387"/>
      <c r="H2555" s="387"/>
      <c r="I2555" s="387"/>
      <c r="J2555" s="387"/>
      <c r="K2555" s="387"/>
      <c r="L2555" s="387"/>
      <c r="M2555" s="387"/>
      <c r="N2555" s="387"/>
      <c r="O2555" s="387"/>
      <c r="P2555" s="387"/>
      <c r="Q2555" s="387"/>
      <c r="R2555" s="387"/>
      <c r="S2555" s="387"/>
      <c r="T2555" s="387"/>
      <c r="U2555" s="387"/>
      <c r="V2555" s="387"/>
      <c r="W2555" s="387"/>
      <c r="X2555" s="387"/>
      <c r="Y2555" s="387"/>
      <c r="Z2555" s="387"/>
      <c r="AA2555" s="387"/>
      <c r="AB2555" s="387"/>
      <c r="AC2555" s="387"/>
      <c r="AD2555" s="387"/>
    </row>
    <row r="2556" spans="1:30" ht="16.2" thickBot="1" x14ac:dyDescent="0.35">
      <c r="A2556" s="387"/>
      <c r="B2556" s="387"/>
      <c r="C2556" s="387"/>
      <c r="D2556" s="387"/>
      <c r="E2556" s="387"/>
      <c r="F2556" s="387"/>
      <c r="G2556" s="387"/>
      <c r="H2556" s="387"/>
      <c r="I2556" s="387"/>
      <c r="J2556" s="387"/>
      <c r="K2556" s="387"/>
      <c r="L2556" s="387"/>
      <c r="M2556" s="387"/>
      <c r="N2556" s="387"/>
      <c r="O2556" s="387"/>
      <c r="P2556" s="387"/>
      <c r="Q2556" s="387"/>
      <c r="R2556" s="387"/>
      <c r="S2556" s="387"/>
      <c r="T2556" s="387"/>
      <c r="U2556" s="387"/>
      <c r="V2556" s="387"/>
      <c r="W2556" s="387"/>
      <c r="X2556" s="387"/>
      <c r="Y2556" s="387"/>
      <c r="Z2556" s="387"/>
      <c r="AA2556" s="387"/>
      <c r="AB2556" s="387"/>
      <c r="AC2556" s="387"/>
      <c r="AD2556" s="387"/>
    </row>
    <row r="2557" spans="1:30" ht="16.2" thickBot="1" x14ac:dyDescent="0.35">
      <c r="A2557" s="387"/>
      <c r="B2557" s="387"/>
      <c r="C2557" s="387"/>
      <c r="D2557" s="387"/>
      <c r="E2557" s="387"/>
      <c r="F2557" s="387"/>
      <c r="G2557" s="387"/>
      <c r="H2557" s="387"/>
      <c r="I2557" s="387"/>
      <c r="J2557" s="387"/>
      <c r="K2557" s="387"/>
      <c r="L2557" s="387"/>
      <c r="M2557" s="387"/>
      <c r="N2557" s="387"/>
      <c r="O2557" s="387"/>
      <c r="P2557" s="387"/>
      <c r="Q2557" s="387"/>
      <c r="R2557" s="387"/>
      <c r="S2557" s="387"/>
      <c r="T2557" s="387"/>
      <c r="U2557" s="387"/>
      <c r="V2557" s="387"/>
      <c r="W2557" s="387"/>
      <c r="X2557" s="387"/>
      <c r="Y2557" s="387"/>
      <c r="Z2557" s="387"/>
      <c r="AA2557" s="387"/>
      <c r="AB2557" s="387"/>
      <c r="AC2557" s="387"/>
      <c r="AD2557" s="387"/>
    </row>
    <row r="2558" spans="1:30" ht="16.2" thickBot="1" x14ac:dyDescent="0.35">
      <c r="A2558" s="387"/>
      <c r="B2558" s="387"/>
      <c r="C2558" s="387"/>
      <c r="D2558" s="387"/>
      <c r="E2558" s="387"/>
      <c r="F2558" s="387"/>
      <c r="G2558" s="387"/>
      <c r="H2558" s="387"/>
      <c r="I2558" s="387"/>
      <c r="J2558" s="387"/>
      <c r="K2558" s="387"/>
      <c r="L2558" s="387"/>
      <c r="M2558" s="387"/>
      <c r="N2558" s="387"/>
      <c r="O2558" s="387"/>
      <c r="P2558" s="387"/>
      <c r="Q2558" s="387"/>
      <c r="R2558" s="387"/>
      <c r="S2558" s="387"/>
      <c r="T2558" s="387"/>
      <c r="U2558" s="387"/>
      <c r="V2558" s="387"/>
      <c r="W2558" s="387"/>
      <c r="X2558" s="387"/>
      <c r="Y2558" s="387"/>
      <c r="Z2558" s="387"/>
      <c r="AA2558" s="387"/>
      <c r="AB2558" s="387"/>
      <c r="AC2558" s="387"/>
      <c r="AD2558" s="387"/>
    </row>
  </sheetData>
  <hyperlinks>
    <hyperlink ref="M2" r:id="rId1" xr:uid="{19BD81D8-2D96-49ED-A613-62A32DB04135}"/>
    <hyperlink ref="M3" r:id="rId2" xr:uid="{6422B6DB-4F8D-421F-B8AB-434A2EE96A74}"/>
    <hyperlink ref="M4" r:id="rId3" xr:uid="{F75BB169-F715-45FC-91D7-BBA160BCD4E1}"/>
    <hyperlink ref="M5" r:id="rId4" xr:uid="{F6246EDF-550E-4934-89F3-803692784531}"/>
    <hyperlink ref="M6" r:id="rId5" xr:uid="{12645D5A-56F3-4C14-89AE-5AEDF320AB65}"/>
    <hyperlink ref="M7" r:id="rId6" xr:uid="{AF0EF4C3-C3C6-44CD-8813-DC1438C5C9FF}"/>
    <hyperlink ref="M8" r:id="rId7" xr:uid="{E3565113-2F83-4B8C-95DD-6776BAEB784C}"/>
    <hyperlink ref="M9" r:id="rId8" xr:uid="{DC51761B-97AD-4218-80D1-A75D5A48516F}"/>
    <hyperlink ref="M10" r:id="rId9" xr:uid="{7AAADEAA-E3DE-45AE-A819-2E8713B49FF7}"/>
    <hyperlink ref="M11" r:id="rId10" xr:uid="{868D9188-733B-47FF-B285-F4D63914676D}"/>
    <hyperlink ref="M12" r:id="rId11" xr:uid="{51154EC8-334A-465F-901D-829FCC5BD909}"/>
    <hyperlink ref="M13" r:id="rId12" xr:uid="{CB357022-A78E-4BA4-9B47-F639C23435B7}"/>
    <hyperlink ref="M14" r:id="rId13" display="https://starcitygames.com/thraben-inspector-sgl-mtg-prm-prmr_2022b_003-enn/?sku=SGL-MTG-PRM-PRMR_2022b_003-ENN" xr:uid="{E3AE8CC0-FCF6-40F6-93A2-1BABB1704E10}"/>
    <hyperlink ref="M15" r:id="rId14" xr:uid="{2DE55077-118D-4355-BEC1-FC9FC9B31704}"/>
    <hyperlink ref="M16" r:id="rId15" xr:uid="{C05D37D0-2136-42B5-A983-EAD0D3271910}"/>
    <hyperlink ref="M17" r:id="rId16" xr:uid="{6EB38800-EC68-41CD-940D-B05E42D2155B}"/>
    <hyperlink ref="M18" r:id="rId17" xr:uid="{2B3703CB-C0F0-45C8-A876-9559AA1FFFB1}"/>
    <hyperlink ref="M19" r:id="rId18" xr:uid="{B1765CD0-B09C-43A0-8532-0228622AD5C8}"/>
    <hyperlink ref="M20" r:id="rId19" xr:uid="{B7EA135F-9E3D-4B58-9518-7EC9567C2013}"/>
    <hyperlink ref="M21" r:id="rId20" xr:uid="{DDB86370-B1B7-4D7E-8DE4-D61EF647CF55}"/>
    <hyperlink ref="M22" r:id="rId21" xr:uid="{0DC8276F-8176-4627-9B02-B425F2F6CAA4}"/>
    <hyperlink ref="M23" r:id="rId22" display="https://starcitygames.com/paladin-of-atonement-sgl-mtg-rix-16-enn/?sku=SGL-MTG-RIX-16-ENN" xr:uid="{02DF8395-250D-4B15-A583-DE050E041CFB}"/>
    <hyperlink ref="M24" r:id="rId23" xr:uid="{8790C24C-DED8-4509-90C2-07B3021B3B19}"/>
    <hyperlink ref="M25" r:id="rId24" display="https://starcitygames.com/sphinxs-decree-sgl-mtg-rix-24-enn/?sku=SGL-MTG-RIX-24-ENN" xr:uid="{C0562EF7-2E8E-4E35-AC43-04C14DC553B8}"/>
    <hyperlink ref="M26" r:id="rId25" xr:uid="{B76EDB5A-15BA-44C6-A363-0D153FBE5C68}"/>
    <hyperlink ref="M27" r:id="rId26" xr:uid="{BC99EFC1-9E58-4B94-98CF-DC919B9D2431}"/>
    <hyperlink ref="M28" r:id="rId27" xr:uid="{4F0382B8-E49D-41F8-99CC-46CC58ACD12D}"/>
    <hyperlink ref="M29" r:id="rId28" xr:uid="{E65F29B1-0A51-4C46-9250-EC8812882A51}"/>
    <hyperlink ref="M30" r:id="rId29" xr:uid="{1EE3565C-1661-49A6-B361-FBCC0EBF4E7E}"/>
    <hyperlink ref="M31" r:id="rId30" xr:uid="{CC962FD7-9757-4598-98C0-D53FF4E76922}"/>
    <hyperlink ref="M32" r:id="rId31" xr:uid="{43520C7D-EECD-479C-B7C4-3CDF21F7ED35}"/>
    <hyperlink ref="M33" r:id="rId32" xr:uid="{80FA4A90-8B99-4D85-91E9-A3053F52CFE8}"/>
    <hyperlink ref="M34" r:id="rId33" xr:uid="{BBC53674-7F06-4F56-A1FD-216358D87A5A}"/>
    <hyperlink ref="M35" r:id="rId34" xr:uid="{F1DE8CF1-DD71-42C8-9EE1-4115F2C274F6}"/>
    <hyperlink ref="M36" r:id="rId35" xr:uid="{62DA66C7-112B-4D93-92BA-188393B1211A}"/>
    <hyperlink ref="M37" r:id="rId36" xr:uid="{04510CAE-891E-49A1-924C-726A7528F8E4}"/>
    <hyperlink ref="M38" r:id="rId37" xr:uid="{399FAACA-F166-4D43-9765-24CF399CDFAE}"/>
    <hyperlink ref="M39" r:id="rId38" xr:uid="{82F2C2E7-F650-4EC3-B839-89CC58F4409C}"/>
    <hyperlink ref="M40" r:id="rId39" xr:uid="{101C8027-3A9B-4827-A83A-F6B7A82C7AB4}"/>
    <hyperlink ref="M41" r:id="rId40" xr:uid="{82AE5100-87A2-4D14-A397-124070FC0A97}"/>
    <hyperlink ref="M42" r:id="rId41" xr:uid="{8DDC31E0-3B34-473D-8C46-E062C0695458}"/>
    <hyperlink ref="M43" r:id="rId42" xr:uid="{D0EC7B7A-214C-4BB3-848D-234A6528035D}"/>
    <hyperlink ref="M44" r:id="rId43" xr:uid="{6A295AD4-4EC6-42B3-AD9A-938430E673AE}"/>
    <hyperlink ref="M45" r:id="rId44" xr:uid="{AA9F634C-4DF1-4169-8C87-827D25CB7BD7}"/>
    <hyperlink ref="M46" r:id="rId45" xr:uid="{9F72FD90-8A60-4A3C-A326-0E9E3F71F5E5}"/>
    <hyperlink ref="M47" r:id="rId46" xr:uid="{6081FC40-0A5C-48DF-9EDE-3580FF7C89D4}"/>
    <hyperlink ref="M48" r:id="rId47" xr:uid="{91E7FEAD-D07E-4A30-8E04-98EADC50827C}"/>
    <hyperlink ref="M49" r:id="rId48" xr:uid="{C6186EE3-DA9D-457E-B89C-2E83CCFA29D9}"/>
    <hyperlink ref="M50" r:id="rId49" xr:uid="{6A029BA8-21E8-4FD0-96F6-933D52FBF952}"/>
    <hyperlink ref="M51" r:id="rId50" display="https://starcitygames.com/gift-of-estates-sgl-mtg-sta-006-enn/?sku=SGL-MTG-STA-006-ENN" xr:uid="{65035F58-7154-4E93-A1C7-AF80E311438D}"/>
    <hyperlink ref="M52" r:id="rId51" xr:uid="{B8864C0D-212D-491F-8A14-0CB1B788C969}"/>
    <hyperlink ref="M53" r:id="rId52" xr:uid="{B6F34881-54E0-48CF-915F-739B2E2D312C}"/>
    <hyperlink ref="M54" r:id="rId53" xr:uid="{E4C8DA31-2141-42E4-A880-749C66B7A3A8}"/>
    <hyperlink ref="M55" r:id="rId54" xr:uid="{688F165C-9AE0-4588-B0ED-2C84E3E8B9D8}"/>
    <hyperlink ref="M56" r:id="rId55" xr:uid="{48FC6868-BB63-42AF-941A-F31F1C828E55}"/>
    <hyperlink ref="M57" r:id="rId56" xr:uid="{53312B4F-6682-4F3B-829C-85123DF2793B}"/>
    <hyperlink ref="M58" r:id="rId57" xr:uid="{ED70D647-A08B-45FA-821B-67CA536A790E}"/>
    <hyperlink ref="M59" r:id="rId58" xr:uid="{6F7DB1B3-3F48-4108-8CD4-779E8774B1BB}"/>
    <hyperlink ref="M60" r:id="rId59" xr:uid="{CE48B382-6F04-48CF-9EE6-B8265950F6AC}"/>
    <hyperlink ref="M61" r:id="rId60" xr:uid="{A115F862-B87E-46E2-85DD-E6566D138B8C}"/>
    <hyperlink ref="M62" r:id="rId61" xr:uid="{C81D3237-F336-42F1-B824-2550E6E52B50}"/>
    <hyperlink ref="M63" r:id="rId62" xr:uid="{C163B05B-1ADC-4455-B2E0-6B601F39E561}"/>
    <hyperlink ref="M64" r:id="rId63" xr:uid="{C279395A-3CC0-43F0-B002-614FFD0FC476}"/>
    <hyperlink ref="M65" r:id="rId64" xr:uid="{B6FE8436-1D6E-4253-A055-032B6AEE3EC5}"/>
    <hyperlink ref="M66" r:id="rId65" xr:uid="{65BCF858-5A6B-48A4-B3C3-E8FC724EE451}"/>
    <hyperlink ref="M67" r:id="rId66" xr:uid="{BF7414D6-2B5B-4B8A-BB27-DD017D575123}"/>
    <hyperlink ref="M68" r:id="rId67" xr:uid="{6DAD640B-8FC2-488E-9461-8EF157A094E0}"/>
    <hyperlink ref="M69" r:id="rId68" xr:uid="{5BB5955F-C088-458D-9471-7EA47A523F61}"/>
    <hyperlink ref="M70" r:id="rId69" xr:uid="{32A41584-A882-45AB-A568-C5382E201D62}"/>
    <hyperlink ref="M71" r:id="rId70" xr:uid="{32C4E40E-E377-42CD-91AD-73F0F8FDE5DF}"/>
    <hyperlink ref="M72" r:id="rId71" xr:uid="{C1C6A2CA-697F-4ED3-94B3-0947AB4B4FEB}"/>
    <hyperlink ref="M73" r:id="rId72" xr:uid="{5F804A96-B6A8-43B5-9AAF-9C0434E3FBD8}"/>
    <hyperlink ref="M74" r:id="rId73" display="https://starcitygames.com/conjurers-mantle-sgl-mtg-moc-012-enn/?sku=SGL-MTG-MOC-012-ENN" xr:uid="{B0FB734E-1F0B-4E10-BD87-3291E0325692}"/>
    <hyperlink ref="M75" r:id="rId74" xr:uid="{485132F7-C8E4-4CD9-8051-3EAA46C39443}"/>
    <hyperlink ref="M76" r:id="rId75" xr:uid="{BC10ED5B-6A5A-410C-83C1-CB5C60A8833C}"/>
    <hyperlink ref="M77" r:id="rId76" xr:uid="{CBD11CFA-43DB-4927-B39D-D1E99A58FACA}"/>
    <hyperlink ref="M78" r:id="rId77" xr:uid="{F76A40FF-B138-434F-BFBB-8F338B51C58C}"/>
    <hyperlink ref="M79" r:id="rId78" xr:uid="{899D7C02-676C-4FBF-AC6A-B4E014494FA2}"/>
    <hyperlink ref="M80" r:id="rId79" display="https://starcitygames.com/always-watching-sgl-mtg-soi-1-enn/?sku=SGL-MTG-SOI-1-ENN1" xr:uid="{12FA33D1-CB4D-4BF8-98D0-48F9157D6C4D}"/>
    <hyperlink ref="M81" r:id="rId80" display="https://starcitygames.com/master-trinketeer-sgl-mtg-kld-21-enn/?sku=SGL-MTG-KLD-21-ENN" xr:uid="{28ECDEDC-E882-4833-9DF3-2B591F7F2B88}"/>
    <hyperlink ref="M82" r:id="rId81" xr:uid="{F1222859-CD73-46EF-A53B-155604098E4D}"/>
    <hyperlink ref="M83" r:id="rId82" display="https://starcitygames.com/radiant-destiny-sgl-mtg-rix-18-enn/?sku=SGL-MTG-RIX-18-ENN" xr:uid="{624DD356-3A45-40A2-BF27-BA9533218698}"/>
    <hyperlink ref="M84" r:id="rId83" xr:uid="{3C5D9AAD-B890-4E2D-8B98-23C44D498BBD}"/>
    <hyperlink ref="M85" r:id="rId84" display="https://starcitygames.com/slaughter-the-strong-sgl-mtg-rix-22-enn/?sku=SGL-MTG-RIX-22-ENN" xr:uid="{D21E2F04-8214-451B-B1BD-18D6176948F1}"/>
    <hyperlink ref="M86" r:id="rId85" xr:uid="{F171A10C-A0D2-42FA-A364-2374F8FC0D7E}"/>
    <hyperlink ref="M87" r:id="rId86" xr:uid="{D74F2C77-FA28-47AD-B3A9-03564C71D698}"/>
    <hyperlink ref="M88" r:id="rId87" xr:uid="{169F0F0C-3BAB-4896-ACA6-287611539D4C}"/>
    <hyperlink ref="M89" r:id="rId88" xr:uid="{7F6E2648-58AB-4F69-BC30-EA0034992E9E}"/>
    <hyperlink ref="M90" r:id="rId89" xr:uid="{9F26CEC4-788F-4A42-9B6E-C55215952B6C}"/>
    <hyperlink ref="M91" r:id="rId90" xr:uid="{1228E90B-0BB7-411D-B449-17AACBAC37BE}"/>
    <hyperlink ref="M92" r:id="rId91" xr:uid="{C76C5E87-F32E-4A8A-AFB3-4634613D024D}"/>
    <hyperlink ref="M93" r:id="rId92" display="https://starcitygames.com/hanged-executioner-sgl-mtg-m20-22-enn/?sku=SGL-MTG-M20-22-ENN" xr:uid="{A8A50798-766E-400F-943A-8937D10FC9B8}"/>
    <hyperlink ref="M94" r:id="rId93" xr:uid="{E8257E06-CB1C-4D30-A1FD-9AA51D56CDED}"/>
    <hyperlink ref="M95" r:id="rId94" xr:uid="{5C4BC34B-5F80-4189-8767-799EDBE5070D}"/>
    <hyperlink ref="M96" r:id="rId95" xr:uid="{4C095B0E-7FB0-4DB4-8EFB-40B1FAE7F11A}"/>
    <hyperlink ref="M97" r:id="rId96" xr:uid="{F6E2658C-53BF-4C5D-8BAC-549E73D15640}"/>
    <hyperlink ref="M98" r:id="rId97" xr:uid="{1D1A9AD0-79EF-4B10-B854-5A03ADCDE211}"/>
    <hyperlink ref="M99" r:id="rId98" xr:uid="{FCC53701-F4BD-47B7-96DE-1F5B3B59BE70}"/>
    <hyperlink ref="M100" r:id="rId99" display="https://starcitygames.com/basri-ket-sgl-mtg-m21-007-enn/?sku=SGL-MTG-M21-007-ENN" xr:uid="{0F34523A-1615-4E79-B30D-290DC41D9B81}"/>
    <hyperlink ref="M101" r:id="rId100" xr:uid="{9BE23887-F964-44DA-8381-2ECAEFF44094}"/>
    <hyperlink ref="M102" r:id="rId101" xr:uid="{8DC86F2A-9895-47CC-B0F8-76947159762C}"/>
    <hyperlink ref="M103" r:id="rId102" xr:uid="{D21AFC7F-4258-4C3B-BD7B-FEF4E0C0AF63}"/>
    <hyperlink ref="M104" r:id="rId103" xr:uid="{4687A36D-2397-4D59-96F7-4A0587E2B711}"/>
    <hyperlink ref="M105" r:id="rId104" xr:uid="{09A435C3-F43E-46F8-961F-DA6F674FEAAF}"/>
    <hyperlink ref="M106" r:id="rId105" xr:uid="{E3845854-CBC7-48FA-B7D0-8A0E5ACA8752}"/>
    <hyperlink ref="M107" r:id="rId106" xr:uid="{F4D9DF68-04C1-44EE-9907-2253BED19DE5}"/>
    <hyperlink ref="M108" r:id="rId107" xr:uid="{1323EA5C-7558-49BF-A9E9-B1E56BE13935}"/>
    <hyperlink ref="M109" r:id="rId108" xr:uid="{DE0D5E29-4248-4162-8BD7-DB02126931AE}"/>
    <hyperlink ref="M110" r:id="rId109" xr:uid="{75BAB441-654E-4527-9649-95BD414B5EC0}"/>
    <hyperlink ref="M111" r:id="rId110" xr:uid="{B071D433-7530-4F39-86D4-6FA950A6A5CC}"/>
    <hyperlink ref="M112" r:id="rId111" xr:uid="{01E73F9B-DBBC-4087-8870-74CB57DF1DF3}"/>
    <hyperlink ref="M113" r:id="rId112" xr:uid="{D7C103D5-2A9B-4C62-9AFD-3F310EF344C3}"/>
    <hyperlink ref="M114" r:id="rId113" xr:uid="{863FE1C9-172A-4546-B24A-C2EC2FFEF727}"/>
    <hyperlink ref="M115" r:id="rId114" xr:uid="{A342F3D8-4876-423E-85C4-9F8F187826C1}"/>
    <hyperlink ref="M116" r:id="rId115" xr:uid="{E14EC2BF-24C0-4693-A445-9D08B405B2FD}"/>
    <hyperlink ref="M117" r:id="rId116" xr:uid="{D5E90CCE-1C0F-40A5-8770-9755436D6B33}"/>
    <hyperlink ref="M118" r:id="rId117" display="https://starcitygames.com/sparring-regimen-sgl-mtg-stx-029-enn/?sku=SGL-MTG-STX-029-ENN" xr:uid="{CB962658-70E5-4C13-A2B7-D2C6088F8AB4}"/>
    <hyperlink ref="M119" r:id="rId118" xr:uid="{EF62AA0B-CD4F-45B9-901B-1B4337BAE2C7}"/>
    <hyperlink ref="M120" r:id="rId119" xr:uid="{A27E9E2D-730E-47FD-999E-2DFF8BFB0DA2}"/>
    <hyperlink ref="M121" r:id="rId120" xr:uid="{8A605597-9681-4233-85D8-1602BE955D8A}"/>
    <hyperlink ref="M122" r:id="rId121" xr:uid="{FE08346C-C0E8-4B5F-8685-2ABEF170D565}"/>
    <hyperlink ref="M123" r:id="rId122" xr:uid="{074E7ED9-2D94-4556-8098-C5E451B4C1BB}"/>
    <hyperlink ref="M124" r:id="rId123" xr:uid="{E23536C2-A1BC-46FB-8424-B0CEDE126573}"/>
    <hyperlink ref="M125" r:id="rId124" xr:uid="{39232B51-D069-4B50-8F5A-CCA767A3FA25}"/>
    <hyperlink ref="M126" r:id="rId125" xr:uid="{1EF89041-2E51-4699-BEA0-4358CA7F65F6}"/>
    <hyperlink ref="M127" r:id="rId126" xr:uid="{18DEECB8-46B8-42C0-998F-F2BC8EDF8F85}"/>
    <hyperlink ref="M128" r:id="rId127" xr:uid="{B95E370F-980C-46D1-A6FA-5715C1052278}"/>
    <hyperlink ref="M129" r:id="rId128" xr:uid="{00A7CF35-7620-4E8C-A82F-FD4B18E92E04}"/>
    <hyperlink ref="M130" r:id="rId129" xr:uid="{986BA848-C0C9-4833-91DB-DE019462E744}"/>
    <hyperlink ref="M131" r:id="rId130" xr:uid="{3F84BC6F-437B-4644-B9D3-BA85CCEC5F86}"/>
    <hyperlink ref="M132" r:id="rId131" xr:uid="{0C4CF676-1FC9-40D3-AD25-66ABF89E4565}"/>
    <hyperlink ref="M133" r:id="rId132" xr:uid="{5122D896-89C8-42EF-91DF-239E8775A8EA}"/>
    <hyperlink ref="M134" r:id="rId133" xr:uid="{DC88AC0C-91BA-41F4-A4DA-E7FB30B04A8A}"/>
    <hyperlink ref="M135" r:id="rId134" xr:uid="{AC417A71-548F-49DB-8355-CF1DA501C38B}"/>
    <hyperlink ref="M136" r:id="rId135" xr:uid="{AA5B7D38-30BA-4713-9AC1-23BEAC818435}"/>
    <hyperlink ref="M137" r:id="rId136" xr:uid="{505A27B7-BAAC-444A-B692-402F26ABC3AE}"/>
    <hyperlink ref="M138" r:id="rId137" xr:uid="{37B9A32B-3363-4619-965C-211EA07DB7A2}"/>
    <hyperlink ref="M139" r:id="rId138" xr:uid="{CD168AE5-7B6B-4422-9E00-5501ED34C83E}"/>
    <hyperlink ref="M140" r:id="rId139" xr:uid="{5E48412A-0E4A-406C-BB8B-96A0DD44274A}"/>
    <hyperlink ref="M141" r:id="rId140" xr:uid="{47648B18-8092-4D84-B39B-DBCA04D8FBEB}"/>
    <hyperlink ref="M142" r:id="rId141" xr:uid="{C19E6577-2379-433F-9B40-6A4BA055D3E6}"/>
    <hyperlink ref="M143" r:id="rId142" display="https://starcitygames.com/knight-exemplar-sgl-mtg-moc-192-enn/?sku=SGL-MTG-MOC-192-ENN" xr:uid="{4B40E84F-DB55-48FF-96AF-2040D3732E51}"/>
    <hyperlink ref="M144" r:id="rId143" xr:uid="{B5B08E72-919A-4941-A26E-780C4C8809B9}"/>
    <hyperlink ref="M145" r:id="rId144" xr:uid="{913E1C0D-4C4E-45C8-9F6F-3A9BE4191C8F}"/>
    <hyperlink ref="M146" r:id="rId145" display="https://starcitygames.com/tazri-stalwart-survivor-sgl-mtg-mat-006-enn/?sku=SGL-MTG-MAT-006-ENN" xr:uid="{EC9C6890-A2BC-45F5-9C39-3CDD2832E11D}"/>
    <hyperlink ref="M147" r:id="rId146" xr:uid="{197F4BD2-122E-473A-8D95-F07A7F2278F5}"/>
    <hyperlink ref="M148" r:id="rId147" xr:uid="{7557BE09-C134-43AC-8596-D7D88D54AB55}"/>
    <hyperlink ref="M149" r:id="rId148" xr:uid="{BB99B425-211D-471D-939E-B705CBE37B15}"/>
    <hyperlink ref="M150" r:id="rId149" display="https://starcitygames.com/captured-by-the-consulate-sgl-mtg-kld-8-enn/?sku=SGL-MTG-KLD-8-ENN" xr:uid="{F8270A4A-5E17-4385-ADDB-36FBF6BF8C52}"/>
    <hyperlink ref="M151" r:id="rId150" display="https://starcitygames.com/gideons-intervention-sgl-mtg-akh-15-enn/?sku=SGL-MTG-AKH-15-ENN" xr:uid="{BAAC941A-D0FE-4F2F-9F6B-DECE9224FE38}"/>
    <hyperlink ref="M152" r:id="rId151" xr:uid="{686D88A0-EBD9-4C36-9F2A-D34BA05E7360}"/>
    <hyperlink ref="M153" r:id="rId152" display="https://starcitygames.com/bishop-of-binding-sgl-mtg-rix-2-enn/?sku=SGL-MTG-RIX-2-ENN" xr:uid="{5106E81D-6CD3-486E-B9EC-187773EE3645}"/>
    <hyperlink ref="M154" r:id="rId153" xr:uid="{6F4A621B-3730-4871-9CD0-FDEE21B329F5}"/>
    <hyperlink ref="M155" r:id="rId154" xr:uid="{FE5B4664-9436-47C1-B98F-4B003E2350AA}"/>
    <hyperlink ref="M156" r:id="rId155" xr:uid="{3A0EA1CC-D555-452B-BE79-FE7041D8B23E}"/>
    <hyperlink ref="M157" r:id="rId156" xr:uid="{ABA3D82C-77DA-4CBC-AABE-4F32805A011E}"/>
    <hyperlink ref="M158" r:id="rId157" xr:uid="{38337A50-F703-47B5-B6E1-8644282AD0BC}"/>
    <hyperlink ref="M159" r:id="rId158" xr:uid="{154A20CB-CA25-41B9-B23C-6096E3AB7BC0}"/>
    <hyperlink ref="M160" r:id="rId159" xr:uid="{81591B12-4C98-47E5-879B-F0D38B3E7E05}"/>
    <hyperlink ref="M161" r:id="rId160" xr:uid="{CA1844DA-2DE5-4E10-B07D-620D5DED2677}"/>
    <hyperlink ref="M162" r:id="rId161" xr:uid="{439E05C8-7AE1-49EF-AD4D-4E606C3DB4D7}"/>
    <hyperlink ref="M163" r:id="rId162" display="https://starcitygames.com/elspeth-suns-nemesis-sgl-mtg-thb-014-enn/?sku=SGL-MTG-THB-014-ENN" xr:uid="{45B0C157-3C11-41E3-9266-68A069FE3B42}"/>
    <hyperlink ref="M164" r:id="rId163" xr:uid="{4795A496-0363-4D87-97EB-08F797754420}"/>
    <hyperlink ref="M165" r:id="rId164" xr:uid="{C4A01E03-EFB5-428A-9918-675DDDD2C37D}"/>
    <hyperlink ref="M166" r:id="rId165" xr:uid="{ACE87D8C-A69B-4620-8C48-AB51AA7C7020}"/>
    <hyperlink ref="M167" r:id="rId166" xr:uid="{D8030EB4-3755-4587-BBA1-0A07F94925B9}"/>
    <hyperlink ref="M168" r:id="rId167" xr:uid="{189F4717-97EF-4001-8F3A-8B0AF99CD3CA}"/>
    <hyperlink ref="M169" r:id="rId168" xr:uid="{34BBCB91-5F48-4BE2-B5D7-5CC22E10891E}"/>
    <hyperlink ref="M170" r:id="rId169" xr:uid="{C76D5E4D-6CB5-4EC1-996C-7EC390CB8518}"/>
    <hyperlink ref="M171" r:id="rId170" xr:uid="{E3FA85BD-FB8A-4A04-8316-867D53174AF7}"/>
    <hyperlink ref="M172" r:id="rId171" xr:uid="{58CD05C1-E019-4DBD-8D8A-7A369F7BEAD9}"/>
    <hyperlink ref="M173" r:id="rId172" xr:uid="{67E0FAFF-F6B9-4D00-A8F0-5F4149A318FD}"/>
    <hyperlink ref="M174" r:id="rId173" xr:uid="{757C0E0E-CC1B-409E-9E73-8A3B22BEE5F9}"/>
    <hyperlink ref="M175" r:id="rId174" xr:uid="{3018ABD7-81ED-4928-A018-616A3AF0C7D6}"/>
    <hyperlink ref="M176" r:id="rId175" xr:uid="{B356F620-0499-4027-A261-FB92BC50CD1F}"/>
    <hyperlink ref="M177" r:id="rId176" display="https://starcitygames.com/keeper-of-the-accord-sgl-mtg-cmr-027-enn/?sku=SGL-MTG-CMR-027-ENN" xr:uid="{F8A008DC-A456-476B-805D-67487B3D57D1}"/>
    <hyperlink ref="M178" r:id="rId177" xr:uid="{C2175323-701C-48AF-B117-FF2F27B636F0}"/>
    <hyperlink ref="M179" r:id="rId178" xr:uid="{14454006-25FE-4713-90E5-3E08AE870C3A}"/>
    <hyperlink ref="M180" r:id="rId179" xr:uid="{39FA989F-DF4A-4C76-94E1-35870F35F64F}"/>
    <hyperlink ref="M181" r:id="rId180" xr:uid="{DE5AE0F7-AB3A-4009-8E1D-AF2C6201DA35}"/>
    <hyperlink ref="M182" r:id="rId181" xr:uid="{0787DF19-8CF0-4318-816B-910716A96081}"/>
    <hyperlink ref="M183" r:id="rId182" xr:uid="{ADEE8416-C58A-480F-86F1-4C61220C76DF}"/>
    <hyperlink ref="M184" r:id="rId183" xr:uid="{BB8057DB-9420-4E40-A2D3-517238CFAA76}"/>
    <hyperlink ref="M185" r:id="rId184" xr:uid="{69C635C1-75BB-4BF2-BC7D-553F32C076B0}"/>
    <hyperlink ref="M186" r:id="rId185" xr:uid="{438E1A7D-0117-409B-A3B0-AAEE1FC81251}"/>
    <hyperlink ref="M187" r:id="rId186" xr:uid="{457CADC3-B5DF-46DC-A137-DCF5B2DFD66D}"/>
    <hyperlink ref="M188" r:id="rId187" xr:uid="{904411C1-6714-4096-ADBB-192C012EC4CE}"/>
    <hyperlink ref="M189" r:id="rId188" xr:uid="{8EA12BC8-8F40-49BD-A4F2-C6DE5E81246E}"/>
    <hyperlink ref="M190" r:id="rId189" xr:uid="{9DB2EED0-2928-4D9F-87E6-85AEC79A379F}"/>
    <hyperlink ref="M191" r:id="rId190" xr:uid="{0D0AF894-58C0-4017-BED6-1A89A5E1653A}"/>
    <hyperlink ref="M192" r:id="rId191" xr:uid="{F73AA87B-A67F-4178-8875-059E574FE35B}"/>
    <hyperlink ref="M193" r:id="rId192" xr:uid="{8E4F4016-FB27-4763-87C1-38377DABC9D4}"/>
    <hyperlink ref="M194" r:id="rId193" xr:uid="{76EA8942-725B-4A5E-960B-0A3C170A72ED}"/>
    <hyperlink ref="M195" r:id="rId194" xr:uid="{5F973964-2305-482D-89A2-ED13EE14C2D4}"/>
    <hyperlink ref="M196" r:id="rId195" xr:uid="{E2D15D35-B334-444E-88D1-BFC21192BA80}"/>
    <hyperlink ref="M197" r:id="rId196" xr:uid="{055176E0-C595-4197-A518-4DA15DBDC026}"/>
    <hyperlink ref="M198" r:id="rId197" xr:uid="{E26B1B20-B42A-47A6-8B15-CD9B0A3D8E03}"/>
    <hyperlink ref="M199" r:id="rId198" xr:uid="{5F542139-0682-41D4-ADC4-5EBD4BAD99A8}"/>
    <hyperlink ref="M200" r:id="rId199" xr:uid="{7E55718E-39A1-462A-A1DD-9CD6E21B34A7}"/>
    <hyperlink ref="M201" r:id="rId200" display="https://starcitygames.com/saradoc-master-of-buckland-sgl-mtg-ltr-282-enn/?sku=SGL-MTG-LTR-282-ENN" xr:uid="{BFFC791C-BDD8-4295-94F9-A02E0E31639A}"/>
    <hyperlink ref="M202" r:id="rId201" display="https://starcitygames.com/war-of-the-last-alliance-sgl-mtg-ltr-036-enn/?sku=SGL-MTG-LTR-036-ENN" xr:uid="{C19D6CC7-B554-4F19-83C6-341CF057C2FF}"/>
    <hyperlink ref="M203" r:id="rId202" xr:uid="{F5A3AF29-BADF-40B2-BFF0-A33223616F4A}"/>
    <hyperlink ref="M204" r:id="rId203" xr:uid="{EFE768A8-8DB5-4286-8EDB-D6B766028643}"/>
    <hyperlink ref="M205" r:id="rId204" xr:uid="{7FD70426-6D2B-40F2-92B6-48CF443B7DF9}"/>
    <hyperlink ref="M206" r:id="rId205" xr:uid="{4795E80B-7739-45DF-BED6-D951EBEB29B2}"/>
    <hyperlink ref="M207" r:id="rId206" xr:uid="{3679C5E5-A646-41BF-89FA-26ABDE6A2DAE}"/>
    <hyperlink ref="M208" r:id="rId207" xr:uid="{7CA2E10D-69BC-47C6-AF0E-38ADD923DB3D}"/>
    <hyperlink ref="M209" r:id="rId208" xr:uid="{1190C5F2-2A0C-4305-AB8C-1C0CD19764B6}"/>
    <hyperlink ref="M210" r:id="rId209" xr:uid="{904FD308-0AD5-4447-AE7D-B336C95B4FC2}"/>
    <hyperlink ref="M211" r:id="rId210" xr:uid="{F76C1EC3-F03E-4CAC-9008-50589A6E8D28}"/>
    <hyperlink ref="M212" r:id="rId211" xr:uid="{A8ABA231-731C-4459-A6D7-88D0F29AACD6}"/>
    <hyperlink ref="M213" r:id="rId212" xr:uid="{6C2A3D77-124D-4DCA-AA74-C78491D437DB}"/>
    <hyperlink ref="M214" r:id="rId213" xr:uid="{48EA41AB-2295-4B37-8907-176E64AE5344}"/>
    <hyperlink ref="M215" r:id="rId214" xr:uid="{E03619C7-0EEC-482E-9001-6467886D1E3F}"/>
    <hyperlink ref="M216" r:id="rId215" xr:uid="{4A480B61-757A-42E3-B742-3DBD8A481E0A}"/>
    <hyperlink ref="M217" r:id="rId216" xr:uid="{D6EA7C27-03BB-4297-8AE8-268BF3BFFD72}"/>
    <hyperlink ref="M218" r:id="rId217" xr:uid="{21FA339F-F050-4988-BA92-C9BC86325812}"/>
    <hyperlink ref="M219" r:id="rId218" xr:uid="{0A4BAB01-9D73-4278-A364-FB47B12B8A4F}"/>
    <hyperlink ref="M220" r:id="rId219" xr:uid="{4FB568C2-B062-461F-8518-65CC98E3AA6C}"/>
    <hyperlink ref="M221" r:id="rId220" xr:uid="{4B07B6E5-03CC-4143-8AB0-0EDAC2E68CD5}"/>
    <hyperlink ref="M222" r:id="rId221" xr:uid="{3EC493EA-EF48-4026-A809-66B260710127}"/>
    <hyperlink ref="M223" r:id="rId222" xr:uid="{E24598D0-8632-4617-BBD7-6A65C9524C48}"/>
    <hyperlink ref="M224" r:id="rId223" xr:uid="{6BA26ECF-0605-4FF6-A01E-D30C7C598259}"/>
    <hyperlink ref="M225" r:id="rId224" xr:uid="{31EF024C-65E2-4DAC-B51C-06C339EE376B}"/>
    <hyperlink ref="M226" r:id="rId225" xr:uid="{82D65F1D-BC7F-4453-AB5F-32FADD3F0853}"/>
    <hyperlink ref="M227" r:id="rId226" xr:uid="{FAB7998B-F344-4B56-8EC1-6C8C52EAF85A}"/>
    <hyperlink ref="M228" r:id="rId227" xr:uid="{7AB46E4D-2BAB-4A65-AD25-0F9C0ECD1ED7}"/>
    <hyperlink ref="M229" r:id="rId228" xr:uid="{480A2E51-F75F-4FA5-852A-57B5D3ED19D5}"/>
    <hyperlink ref="M230" r:id="rId229" xr:uid="{BE5C3810-B370-48EA-B5F4-D07812E87FCA}"/>
    <hyperlink ref="M231" r:id="rId230" xr:uid="{7C454D32-3C36-4E16-BB73-DB9BD2484C63}"/>
    <hyperlink ref="M232" r:id="rId231" xr:uid="{4DE63C39-BA7F-443F-9E02-7B47695B88AB}"/>
    <hyperlink ref="M233" r:id="rId232" xr:uid="{409E84FB-C4A0-4FE4-972B-A6B676B3D200}"/>
    <hyperlink ref="M234" r:id="rId233" xr:uid="{CB08B882-A786-4E7F-A1D9-AF6F5CCC3C8D}"/>
    <hyperlink ref="M235" r:id="rId234" xr:uid="{4A5E4615-B83A-4D1D-99D9-7F97FA5212B3}"/>
    <hyperlink ref="M236" r:id="rId235" xr:uid="{BB202EBF-20D6-448B-9D3A-B3D3CAC6908B}"/>
    <hyperlink ref="M237" r:id="rId236" xr:uid="{F792E690-433C-4C85-879C-0154FAD5C0FC}"/>
    <hyperlink ref="M238" r:id="rId237" xr:uid="{C66C9CE1-E033-40FA-BED1-A38F02BAA855}"/>
    <hyperlink ref="M239" r:id="rId238" xr:uid="{9FE63906-D989-448A-80E3-0A4C0C4A82F4}"/>
    <hyperlink ref="M240" r:id="rId239" xr:uid="{A6BE88FA-5916-4C12-9D0D-AB6871077A73}"/>
    <hyperlink ref="M241" r:id="rId240" xr:uid="{40279746-4204-475F-9285-EFF8C8080C1E}"/>
    <hyperlink ref="M242" r:id="rId241" xr:uid="{3C36EECA-41F6-47E3-8FCE-8A654A9B60EC}"/>
    <hyperlink ref="M243" r:id="rId242" xr:uid="{3F80679D-A72E-47FF-BEAC-C666B75EDC5A}"/>
    <hyperlink ref="M244" r:id="rId243" xr:uid="{1550FBBC-0EF7-4C4A-A91D-093C3732CA54}"/>
    <hyperlink ref="M245" r:id="rId244" xr:uid="{4101A13A-169D-4716-9E2B-71BFD9103230}"/>
    <hyperlink ref="M246" r:id="rId245" xr:uid="{38091303-5375-4B90-A128-81895665271C}"/>
    <hyperlink ref="M247" r:id="rId246" xr:uid="{8468F3DC-CB3B-4320-AF1C-602D13B27E80}"/>
    <hyperlink ref="M248" r:id="rId247" xr:uid="{D9D48333-B8BD-4386-A6FA-1E57FF98DCA3}"/>
    <hyperlink ref="M249" r:id="rId248" xr:uid="{B544F2D3-FEB4-4DDA-B435-1E8244F9362C}"/>
    <hyperlink ref="M250" r:id="rId249" xr:uid="{51ED8AE1-8F54-46D1-829A-84E608B17A3E}"/>
    <hyperlink ref="M251" r:id="rId250" xr:uid="{C5ED234B-FBC2-4A35-8207-2182B7701A04}"/>
    <hyperlink ref="M252" r:id="rId251" xr:uid="{D46DA81A-09E7-4E1F-AE6C-66A63F73077E}"/>
    <hyperlink ref="M253" r:id="rId252" display="https://starcitygames.com/hour-of-revelation-sgl-mtg-hou-15-enn/?sku=SGL-MTG-HOU-15-ENN" xr:uid="{59351C2D-25BF-44CD-9B2B-6AE0A1654A6E}"/>
    <hyperlink ref="M254" r:id="rId253" xr:uid="{1C99B5AE-9D43-4F24-8CCA-EB8F1BA629E2}"/>
    <hyperlink ref="M255" r:id="rId254" xr:uid="{492BBC98-9457-46DA-B3D8-75304959F368}"/>
    <hyperlink ref="M256" r:id="rId255" xr:uid="{CC1D2F7A-7799-4EC1-9373-7D05F667F363}"/>
    <hyperlink ref="M257" r:id="rId256" xr:uid="{474DDF01-6540-46A6-BA07-EACABF5D49E7}"/>
    <hyperlink ref="M258" r:id="rId257" xr:uid="{93B4BA9F-11CA-4D78-9AEB-63DE7EBA8FBD}"/>
    <hyperlink ref="M259" r:id="rId258" xr:uid="{BA2D94CC-B8E6-4F3B-9F1F-4B66E60C7766}"/>
    <hyperlink ref="M260" r:id="rId259" xr:uid="{6ECCAB02-D187-4A88-9D20-EA43122F12A5}"/>
    <hyperlink ref="M261" r:id="rId260" xr:uid="{C1127683-8A17-400A-9192-E976878A6708}"/>
    <hyperlink ref="M262" r:id="rId261" xr:uid="{B7318B2C-3754-4873-987C-BBF8A724E183}"/>
    <hyperlink ref="M263" r:id="rId262" xr:uid="{8C1AF205-271A-43AF-90F3-7A0AC9D9AB88}"/>
    <hyperlink ref="M264" r:id="rId263" xr:uid="{E3C016A1-8BA5-4800-B073-92C399015833}"/>
    <hyperlink ref="M265" r:id="rId264" xr:uid="{4AC9F32D-E646-4216-8925-C7FC2CC9FFBB}"/>
    <hyperlink ref="M266" r:id="rId265" xr:uid="{99B3E276-9E97-485A-8295-4C22CF8B4BFF}"/>
    <hyperlink ref="M267" r:id="rId266" xr:uid="{2186FE2E-F116-414A-B8B4-C3E32F7A4BFF}"/>
    <hyperlink ref="M268" r:id="rId267" xr:uid="{6EA6C9C5-74A0-4306-8695-7AABDEE2F532}"/>
    <hyperlink ref="M269" r:id="rId268" xr:uid="{7CE0CF55-4AE4-4686-8F23-935E640B8F7C}"/>
    <hyperlink ref="M270" r:id="rId269" xr:uid="{6EB8FA4E-6849-4272-A077-3CC93C8CFCA3}"/>
    <hyperlink ref="M271" r:id="rId270" xr:uid="{A66429A2-F8F6-4050-94E8-58A1ECE1A0CE}"/>
    <hyperlink ref="M272" r:id="rId271" xr:uid="{1C794098-079B-462A-87EB-2859A6784CB1}"/>
    <hyperlink ref="M273" r:id="rId272" xr:uid="{A2F51657-2222-4028-8688-B49C2AB7E0BA}"/>
    <hyperlink ref="M274" r:id="rId273" xr:uid="{9BC5234A-5A97-410B-9815-4A13BB7F551C}"/>
    <hyperlink ref="M275" r:id="rId274" xr:uid="{525EA2FB-8A1B-4158-AB19-E2E1C113A3F0}"/>
    <hyperlink ref="M276" r:id="rId275" xr:uid="{DAFE22FF-2FC0-405D-A2B3-CD2525731CBA}"/>
    <hyperlink ref="M277" r:id="rId276" xr:uid="{29E761AB-4A98-4916-B2A7-F3272161A1DB}"/>
    <hyperlink ref="M278" r:id="rId277" xr:uid="{D0DF1F32-885C-49D6-9950-026F63A909D0}"/>
    <hyperlink ref="M279" r:id="rId278" xr:uid="{1F97BCBD-6BDA-4683-B0EB-D499C27CBCCD}"/>
    <hyperlink ref="M280" r:id="rId279" xr:uid="{C61FAF5F-5A60-445E-BF68-C9CB06D54FF2}"/>
    <hyperlink ref="M281" r:id="rId280" xr:uid="{C84E05EF-B907-4795-B553-A9E1163F2313}"/>
    <hyperlink ref="M282" r:id="rId281" xr:uid="{DF15ED9A-6D2B-4CBC-907F-0A2A7AF19294}"/>
    <hyperlink ref="M283" r:id="rId282" xr:uid="{94260DA9-D142-4874-9731-9BD454C7C5CC}"/>
    <hyperlink ref="M284" r:id="rId283" xr:uid="{C81FAC41-1201-48FA-A2BB-118282F75DF0}"/>
    <hyperlink ref="M285" r:id="rId284" display="https://starcitygames.com/zetalpa-primal-dawn-sgl-mtg-rix-30-enn/?sku=SGL-MTG-RIX-30-ENN" xr:uid="{645A1EFB-1F05-4C4E-8CB0-5BDD6AFB71A6}"/>
    <hyperlink ref="M286" r:id="rId285" xr:uid="{EFCF4425-0C68-4571-8CE0-CBF8C95D0992}"/>
    <hyperlink ref="M287" r:id="rId286" xr:uid="{5A53621E-A903-467D-B4BC-12FF2E8469FC}"/>
    <hyperlink ref="M288" r:id="rId287" xr:uid="{DF74549B-ED84-4320-AE2A-109C45EAE601}"/>
    <hyperlink ref="M289" r:id="rId288" xr:uid="{295503EB-D77C-4A80-9FB4-F8E9E75C94C3}"/>
    <hyperlink ref="M290" r:id="rId289" xr:uid="{207FCA6D-C0BA-4C75-BC5F-FEF42AC2A9F5}"/>
    <hyperlink ref="M291" r:id="rId290" xr:uid="{C6BCF6E8-5227-4DAE-BFE6-AB94CAC0898B}"/>
    <hyperlink ref="M292" r:id="rId291" xr:uid="{1473455B-FD63-4BA1-9184-D28F7B21BFF2}"/>
    <hyperlink ref="M293" r:id="rId292" xr:uid="{39CF4FCD-B737-496C-BA49-F262F9F2D70D}"/>
    <hyperlink ref="M294" r:id="rId293" xr:uid="{93D1182D-ADDD-4C54-878C-0279C0DFA27C}"/>
    <hyperlink ref="M295" r:id="rId294" xr:uid="{017CF3E7-7A12-461A-AEAD-8EDCC050E013}"/>
    <hyperlink ref="M296" r:id="rId295" xr:uid="{E60FB41F-E73B-466E-A72E-89F0D8DBC024}"/>
    <hyperlink ref="M297" r:id="rId296" xr:uid="{7818B589-BEC8-4CF9-89C4-A39B281F2241}"/>
    <hyperlink ref="M298" r:id="rId297" xr:uid="{684BCDE9-BC87-41E7-8B1C-9E05E90F192A}"/>
    <hyperlink ref="M299" r:id="rId298" xr:uid="{1C9F562F-A909-4FF5-AF21-2727BE1BED4E}"/>
    <hyperlink ref="M300" r:id="rId299" xr:uid="{71C90F59-1A62-42F9-BFBE-325F59DA71B5}"/>
    <hyperlink ref="M301" r:id="rId300" xr:uid="{D49BEB69-F6F3-4FC8-AEBF-52793ECFC95F}"/>
    <hyperlink ref="M302" r:id="rId301" xr:uid="{4764AFC8-5C72-4875-9143-41DBBF51AA13}"/>
    <hyperlink ref="M303" r:id="rId302" xr:uid="{97490A9D-1295-46A4-B291-14AC03A2B713}"/>
    <hyperlink ref="M304" r:id="rId303" xr:uid="{B1059866-D5EE-4D9A-BC53-F1E00FD3DB6D}"/>
    <hyperlink ref="M305" r:id="rId304" xr:uid="{0C45C221-B524-48FF-9BA9-680E3608E5A1}"/>
    <hyperlink ref="M306" r:id="rId305" xr:uid="{18B4C891-14A6-4E90-B896-4ACAFA22F4F4}"/>
    <hyperlink ref="M307" r:id="rId306" xr:uid="{684DA3D1-EF0A-441D-B164-60BC6B7A4C44}"/>
    <hyperlink ref="M308" r:id="rId307" xr:uid="{63355A6A-CC2D-44ED-A47E-007A8CB1C2CF}"/>
    <hyperlink ref="M309" r:id="rId308" xr:uid="{D52E58AF-3120-4289-BD44-74AA15D21CB0}"/>
    <hyperlink ref="M310" r:id="rId309" xr:uid="{CB5A35F4-A2CF-4805-810A-7ACBD5A1AE15}"/>
    <hyperlink ref="M311" r:id="rId310" xr:uid="{09182D0A-D908-4960-8E55-8CB82D8070B5}"/>
    <hyperlink ref="M312" r:id="rId311" xr:uid="{486797A1-FCB7-44BC-8F86-0B9869A495E9}"/>
    <hyperlink ref="M313" r:id="rId312" xr:uid="{320C3B7B-D987-4F40-9DF4-DB134422BF6F}"/>
    <hyperlink ref="M314" r:id="rId313" xr:uid="{100BBF69-BF94-46CA-9273-35F77036CCF3}"/>
    <hyperlink ref="M315" r:id="rId314" xr:uid="{9A642622-5613-41B8-9678-E69D982C312A}"/>
    <hyperlink ref="M316" r:id="rId315" xr:uid="{C1E9E3D0-E0EA-4061-A27E-5C4126D54539}"/>
    <hyperlink ref="M317" r:id="rId316" xr:uid="{35CD96D1-723E-40B8-BA10-94B125D98AB1}"/>
    <hyperlink ref="M318" r:id="rId317" xr:uid="{214EB176-8916-44B5-8263-0CB10E7EDFB8}"/>
    <hyperlink ref="M319" r:id="rId318" xr:uid="{9E0C893C-CB96-4652-AEF9-A32FA2A18849}"/>
    <hyperlink ref="M320" r:id="rId319" xr:uid="{0E8340B5-00D1-4F5A-8531-05CD2BF60B4D}"/>
    <hyperlink ref="M321" r:id="rId320" xr:uid="{3615AC57-66E7-4EA6-B067-0A1F7B7B1C2F}"/>
    <hyperlink ref="M322" r:id="rId321" xr:uid="{E1E52CA0-83B1-4B90-A2A9-3C8EDEFD2F1A}"/>
    <hyperlink ref="M323" r:id="rId322" xr:uid="{4EDE7D72-84DD-4143-99B6-93B0CB89D6D3}"/>
    <hyperlink ref="M324" r:id="rId323" xr:uid="{BAE65580-9E1A-4174-9FD5-6B4CB0AD49F3}"/>
    <hyperlink ref="M325" r:id="rId324" xr:uid="{88DE68D5-342E-471C-8B3A-1CD90731B2D3}"/>
    <hyperlink ref="M326" r:id="rId325" xr:uid="{5A64E456-D5D9-4F36-832F-0F4206D7CD0B}"/>
    <hyperlink ref="M327" r:id="rId326" xr:uid="{7CFD9628-34E2-4779-B5E9-17CFF4665279}"/>
    <hyperlink ref="M328" r:id="rId327" xr:uid="{B15C9964-481A-4B1E-B842-2B506CDEB34D}"/>
    <hyperlink ref="M329" r:id="rId328" xr:uid="{9C39C4EC-95FD-4BD8-A2B2-1AC3C64F9B2E}"/>
    <hyperlink ref="M330" r:id="rId329" xr:uid="{4DB0E0E5-1A8D-4729-85D4-196500C43BE2}"/>
    <hyperlink ref="M331" r:id="rId330" xr:uid="{BCA81758-6F8B-461D-BB76-45F5A228F2AC}"/>
    <hyperlink ref="M332" r:id="rId331" xr:uid="{AAC34C2D-1F65-459A-A66A-5484F33978D3}"/>
    <hyperlink ref="M333" r:id="rId332" xr:uid="{DB4ECDAA-48D3-434F-B7A9-89DB367308D5}"/>
    <hyperlink ref="M334" r:id="rId333" xr:uid="{99D12964-0A04-4B72-8914-2D3B1332C6E7}"/>
    <hyperlink ref="M335" r:id="rId334" xr:uid="{62479231-0408-44B1-B95B-40EBDB2E9593}"/>
    <hyperlink ref="M336" r:id="rId335" xr:uid="{17D369F9-0F66-484D-BA1A-0D9907F4E042}"/>
    <hyperlink ref="M337" r:id="rId336" xr:uid="{20F2BBD4-7BAA-49FE-8F17-1331A2AE85FE}"/>
    <hyperlink ref="M338" r:id="rId337" xr:uid="{0A93EDE1-4819-4371-9608-D0C290D9290A}"/>
    <hyperlink ref="M339" r:id="rId338" xr:uid="{CDABCC08-1095-45B2-9128-9BD3A3531919}"/>
    <hyperlink ref="M340" r:id="rId339" xr:uid="{09C9D9B2-170A-4264-8394-82C0FB81D852}"/>
    <hyperlink ref="M341" r:id="rId340" xr:uid="{D1F1F09B-445C-404E-B430-826315AF8A73}"/>
    <hyperlink ref="M342" r:id="rId341" xr:uid="{57D3719D-B569-4B6B-92BA-0E45CFBD67F2}"/>
    <hyperlink ref="M343" r:id="rId342" xr:uid="{EF3C27F3-97EE-4E53-AF46-9C56919D2F4C}"/>
    <hyperlink ref="M344" r:id="rId343" xr:uid="{8D4B6A72-A188-4891-8FA0-97567B7C13BB}"/>
    <hyperlink ref="M345" r:id="rId344" xr:uid="{AAC7B681-57A4-4D05-A8F5-DA64EA15D5C1}"/>
    <hyperlink ref="M346" r:id="rId345" xr:uid="{0CA69C3D-0BE9-425E-9172-5AC4FEABE8A3}"/>
    <hyperlink ref="M347" r:id="rId346" xr:uid="{E96DC831-96A2-4E25-B576-3108786CFF35}"/>
    <hyperlink ref="M348" r:id="rId347" xr:uid="{6FFD73AE-88A5-428D-9DFD-AAB3916B76E7}"/>
    <hyperlink ref="M349" r:id="rId348" xr:uid="{1733C700-8CAD-4BEB-834F-4D95A606A0DA}"/>
    <hyperlink ref="M350" r:id="rId349" xr:uid="{A92F46C4-240B-4D5D-BF8C-B3CA8ECD6A66}"/>
    <hyperlink ref="M351" r:id="rId350" xr:uid="{45ABAED8-5ACD-44A0-B2CD-BD52C44B692A}"/>
    <hyperlink ref="M352" r:id="rId351" xr:uid="{2E173ECC-84E5-415A-A169-CAF06576C39F}"/>
    <hyperlink ref="M353" r:id="rId352" xr:uid="{2217C109-7135-4B98-98AF-F9CAA7195C33}"/>
    <hyperlink ref="M354" r:id="rId353" xr:uid="{B877567F-0DF8-4508-877B-FBF5C5B647E1}"/>
    <hyperlink ref="M355" r:id="rId354" display="https://starcitygames.com/rona-herald-of-invasion-rona-tolarian-obliterator-sgl-mtg-mom-075-enn/?sku=SGL-MTG-MOM-075-ENN" xr:uid="{96FED142-37D7-4B34-873B-E2FED37E2D8A}"/>
    <hyperlink ref="M356" r:id="rId355" xr:uid="{3361B3BC-C74F-4B6A-A512-E0978DB3238D}"/>
    <hyperlink ref="M357" r:id="rId356" display="https://starcitygames.com/borne-upon-a-wind-sgl-mtg-ltr-044-enn/?sku=SGL-MTG-LTR-044-ENN" xr:uid="{3FCE21FC-B279-4DC3-898B-71A4BE16CAF3}"/>
    <hyperlink ref="M358" r:id="rId357" xr:uid="{D17310BD-8ED0-446C-B3E4-F0CAF2918C71}"/>
    <hyperlink ref="M359" r:id="rId358" display="https://starcitygames.com/lost-isle-calling-sgl-mtg-ltr-061-enn/?sku=SGL-MTG-LTR-061-ENN" xr:uid="{58D14C47-2DEF-44AE-9561-EDF594D66E02}"/>
    <hyperlink ref="M360" r:id="rId359" display="https://starcitygames.com/lost-isle-calling-sgl-mtg-ltr-061-enn/?sku=SGL-MTG-LTR-061-ENN" xr:uid="{C5A3ADD1-9C1C-400C-9C71-D90CA7AA6729}"/>
    <hyperlink ref="M361" r:id="rId360" xr:uid="{76578424-8A35-4C7B-9545-C43AD50EEF63}"/>
    <hyperlink ref="M362" r:id="rId361" xr:uid="{5507E3AC-84D4-404A-8C6B-4A08D6289B39}"/>
    <hyperlink ref="M363" r:id="rId362" xr:uid="{04ED6404-EDDE-4269-B4A9-42DB80627223}"/>
    <hyperlink ref="M364" r:id="rId363" xr:uid="{4B519CA8-930E-4D20-88D0-880117BDB20B}"/>
    <hyperlink ref="M365" r:id="rId364" xr:uid="{65A0B14B-6136-4840-92D0-3E6A47EF11B1}"/>
    <hyperlink ref="M366" r:id="rId365" xr:uid="{55295D3D-1317-4F4E-ABA9-DA016A2A4767}"/>
    <hyperlink ref="M367" r:id="rId366" xr:uid="{A14CC7F0-6D82-44A8-97DF-CF9EF908ADBC}"/>
    <hyperlink ref="M368" r:id="rId367" xr:uid="{D5BF1F3B-DD0C-42F6-8C5B-719AB6242D5D}"/>
    <hyperlink ref="M369" r:id="rId368" xr:uid="{00952EDE-27BB-447D-B6F6-D40B4110297D}"/>
    <hyperlink ref="M370" r:id="rId369" xr:uid="{C6DD8099-CECE-4660-977B-B1540770C287}"/>
    <hyperlink ref="M371" r:id="rId370" xr:uid="{614ABE97-5FE5-4C9E-8F15-DD8D92FAC9C1}"/>
    <hyperlink ref="M372" r:id="rId371" xr:uid="{C9D6E7E9-1C47-4091-B80A-F6C84CB4FD61}"/>
    <hyperlink ref="M373" r:id="rId372" xr:uid="{8026457B-4925-4EF4-A947-A922B8D31973}"/>
    <hyperlink ref="M374" r:id="rId373" xr:uid="{E4EA971A-CCAE-404E-99EA-09228BABA0D9}"/>
    <hyperlink ref="M375" r:id="rId374" xr:uid="{E28BF9C7-4811-46AB-9F32-BE4F09B8C057}"/>
    <hyperlink ref="M376" r:id="rId375" xr:uid="{9050B18A-AC2E-44D8-BC9D-F006D4A4AB1C}"/>
    <hyperlink ref="M377" r:id="rId376" display="https://starcitygames.com/jace-beleren-sgl-mtg-ss1-1-enn/?sku=SGL-MTG-SS1-1-ENN" xr:uid="{703393E2-7656-468B-8C76-16E3C51B174A}"/>
    <hyperlink ref="M378" r:id="rId377" xr:uid="{47291CCD-BAAB-4525-AB79-EAD650FD3B5B}"/>
    <hyperlink ref="M379" r:id="rId378" xr:uid="{21DCF810-16F2-4301-B8FD-24D8B1991296}"/>
    <hyperlink ref="M380" r:id="rId379" xr:uid="{46A602A5-1473-47AE-BBF2-7BEA8BE7A02C}"/>
    <hyperlink ref="M381" r:id="rId380" xr:uid="{8D551A82-F81B-44F9-B6AA-882BA7E21342}"/>
    <hyperlink ref="M382" r:id="rId381" xr:uid="{51A8077B-45C7-46D6-866D-772B02D87762}"/>
    <hyperlink ref="M383" r:id="rId382" xr:uid="{6D4536F8-4A14-4FE1-B6A7-FA109EB7C815}"/>
    <hyperlink ref="M384" r:id="rId383" xr:uid="{8DAA5C43-1BA8-4AB3-A0CD-810F0D5A5B36}"/>
    <hyperlink ref="M385" r:id="rId384" xr:uid="{6BC4EC6C-4083-40E8-A32D-2217A91AE30D}"/>
    <hyperlink ref="M386" r:id="rId385" xr:uid="{DECB513E-3AEF-4A03-8053-29862ED61A66}"/>
    <hyperlink ref="M387" r:id="rId386" xr:uid="{20B46693-70E1-4C09-AA99-9226D23FF97C}"/>
    <hyperlink ref="M388" r:id="rId387" xr:uid="{A65333AE-2692-42CB-9EF3-77624321C60B}"/>
    <hyperlink ref="M389" r:id="rId388" xr:uid="{0C730B49-4056-4CEE-B6ED-6217DA5053CB}"/>
    <hyperlink ref="M390" r:id="rId389" xr:uid="{4179542D-5752-4550-BA56-FE65C0F09F25}"/>
    <hyperlink ref="M391" r:id="rId390" xr:uid="{9E1A89AB-9A27-406C-AA4D-EE28903168A7}"/>
    <hyperlink ref="M392" r:id="rId391" xr:uid="{0309CEE9-961B-4E9C-A219-67E9966D2107}"/>
    <hyperlink ref="M393" r:id="rId392" xr:uid="{B9428833-209B-4468-81C2-0D520A5A0BF0}"/>
    <hyperlink ref="M394" r:id="rId393" xr:uid="{0A9A2ED9-E85F-448F-8FE6-8169613A9D1C}"/>
    <hyperlink ref="M395" r:id="rId394" xr:uid="{D561377C-769F-4E39-BD33-C9BA8292A11C}"/>
    <hyperlink ref="M396" r:id="rId395" xr:uid="{16386B88-EA1F-4F26-A570-DF8D72F2D036}"/>
    <hyperlink ref="M397" r:id="rId396" xr:uid="{586A84D4-919D-4DA4-8AE4-1CD29722F592}"/>
    <hyperlink ref="M398" r:id="rId397" xr:uid="{BEC5088D-DF25-45D0-867B-855870969C51}"/>
    <hyperlink ref="M399" r:id="rId398" xr:uid="{37637911-DC6D-4E22-B396-8B4CA56FB7C2}"/>
    <hyperlink ref="M400" r:id="rId399" xr:uid="{58569187-EBEB-4A7F-B4BE-85421BBE7146}"/>
    <hyperlink ref="M401" r:id="rId400" xr:uid="{BC94663C-0CE8-43B2-ACD7-9D1DFCAD31D3}"/>
    <hyperlink ref="M402" r:id="rId401" xr:uid="{F52233F4-9D6E-492A-9358-252435E76E13}"/>
    <hyperlink ref="M403" r:id="rId402" xr:uid="{A309C9B0-8D2E-4A95-B810-87F8E725BCA5}"/>
    <hyperlink ref="M404" r:id="rId403" xr:uid="{74967A8B-1503-4F9F-8AA4-1D33D1E3DA09}"/>
    <hyperlink ref="M405" r:id="rId404" display="https://starcitygames.com/hanweir-militia-captain-sgl-mtg-soi-21a-enn/?sku=SGL-MTG-SOI-21a-ENN1" xr:uid="{A2455153-35B6-4366-A41F-0C88668F6B9F}"/>
    <hyperlink ref="M406" r:id="rId405" xr:uid="{17038E63-AE7B-4D0E-AA21-FCFFD2920CAA}"/>
    <hyperlink ref="M407" r:id="rId406" xr:uid="{8942D88C-79F9-48FC-BFD9-1C3ABF97846B}"/>
    <hyperlink ref="M408" r:id="rId407" xr:uid="{A87D0901-B031-4F32-9501-F4BC0D94E5F9}"/>
    <hyperlink ref="M409" r:id="rId408" xr:uid="{AF657905-3F09-4430-A12D-D19A57D1D11A}"/>
    <hyperlink ref="M410" r:id="rId409" xr:uid="{2F821E32-F91B-434F-AB5C-530B82FFAB30}"/>
    <hyperlink ref="M411" r:id="rId410" xr:uid="{C09D2D67-6A20-4F63-AFA0-21D9E7166EDB}"/>
    <hyperlink ref="M412" r:id="rId411" xr:uid="{86E765B4-5EB7-4DC8-8091-EED5F2CA62D7}"/>
    <hyperlink ref="M413" r:id="rId412" xr:uid="{A5917E53-88E8-4E2F-A122-8E805B8ADFE0}"/>
    <hyperlink ref="M414" r:id="rId413" xr:uid="{22E639FC-31D0-476F-9424-340C9DAAB46E}"/>
    <hyperlink ref="M415" r:id="rId414" xr:uid="{A0AED531-4A07-43A9-A498-2752A71783CE}"/>
    <hyperlink ref="M416" r:id="rId415" xr:uid="{356AF076-8F62-4AFA-B14A-92A4EE896355}"/>
    <hyperlink ref="M417" r:id="rId416" xr:uid="{60EB5579-D649-4FCD-B9A1-56D85D453D9C}"/>
    <hyperlink ref="M418" r:id="rId417" xr:uid="{4AF9FFC7-EB82-4BF7-A485-E55ADF06827A}"/>
    <hyperlink ref="M419" r:id="rId418" xr:uid="{FB829818-C565-4AD1-975A-78520BAC4E0E}"/>
    <hyperlink ref="M420" r:id="rId419" xr:uid="{8FDF6A18-B5CF-4E22-A908-AF9D51D0087B}"/>
    <hyperlink ref="M421" r:id="rId420" xr:uid="{65FC2D14-85CE-45F1-A200-0571DF617AB7}"/>
    <hyperlink ref="M422" r:id="rId421" xr:uid="{3A1761D9-58D4-44F5-BA12-86EF6BACC5C0}"/>
    <hyperlink ref="M423" r:id="rId422" xr:uid="{CDA32DE1-6ADE-467E-9F97-868C25DDB9DA}"/>
    <hyperlink ref="M424" r:id="rId423" xr:uid="{9DC88E30-68D2-4467-83F7-15F8C9EFBBAA}"/>
    <hyperlink ref="M425" r:id="rId424" xr:uid="{62CB3F97-82AD-4A27-A430-4C9F29754909}"/>
    <hyperlink ref="M426" r:id="rId425" xr:uid="{94567491-7602-46DE-A398-41CFEE8A65C5}"/>
    <hyperlink ref="M427" r:id="rId426" xr:uid="{99FB006B-E2CF-482A-9AB2-D97155657379}"/>
    <hyperlink ref="M428" r:id="rId427" xr:uid="{335038C1-D8FD-4169-A804-21182A9F9FD3}"/>
    <hyperlink ref="M429" r:id="rId428" xr:uid="{42D5F014-B273-4973-A298-FE7F30796D3D}"/>
    <hyperlink ref="M430" r:id="rId429" xr:uid="{CAEE3FC6-C37B-4162-8FEC-50734FB6281B}"/>
    <hyperlink ref="M431" r:id="rId430" xr:uid="{13437FEB-B7A5-4688-B7BC-3285F2360CE2}"/>
    <hyperlink ref="M432" r:id="rId431" xr:uid="{AB8CCD3C-545A-4ADC-A150-B9C91AA1761F}"/>
    <hyperlink ref="M433" r:id="rId432" display="https://starcitygames.com/luminarch-aspirant-sgl-mtg-znr-024-enn/?sku=SGL-MTG-ZNR-024-ENN1" xr:uid="{D642BB2E-0BF2-4F75-96FD-D5FF3636147E}"/>
    <hyperlink ref="M434" r:id="rId433" xr:uid="{E128D3F2-99DE-48F8-8D57-B3F794A218A5}"/>
    <hyperlink ref="M435" r:id="rId434" xr:uid="{DC3374C3-4980-49B9-AA08-EC0F6BEA774D}"/>
    <hyperlink ref="M436" r:id="rId435" xr:uid="{8CAA81DE-110E-4195-9827-4B7A44A1A0EC}"/>
    <hyperlink ref="M437" r:id="rId436" xr:uid="{30428F33-916D-4FA9-884C-0741B1482EB1}"/>
    <hyperlink ref="M438" r:id="rId437" xr:uid="{C305F6AF-21FA-4606-8048-E14C120A57F9}"/>
    <hyperlink ref="M439" r:id="rId438" xr:uid="{BD21C34E-9382-43E4-B50C-A679A23A42DA}"/>
    <hyperlink ref="M440" r:id="rId439" xr:uid="{355F6C16-7B94-4DC6-BAD6-609787DC00E5}"/>
    <hyperlink ref="M441" r:id="rId440" xr:uid="{B301895F-2DA9-43BA-A58D-A259A189DBC6}"/>
    <hyperlink ref="M442" r:id="rId441" xr:uid="{CA0CC5E9-74C9-44B9-B24F-CABC6CCBF3A5}"/>
    <hyperlink ref="M443" r:id="rId442" xr:uid="{5B4B629E-2F60-4331-8231-FE35E1F3D863}"/>
    <hyperlink ref="M444" r:id="rId443" xr:uid="{ECBCD00F-C797-40BE-8104-C82F26D9495D}"/>
    <hyperlink ref="M445" r:id="rId444" xr:uid="{11270DA5-4A53-4188-B535-7374AF727BB3}"/>
    <hyperlink ref="M446" r:id="rId445" xr:uid="{2067089D-9960-4723-BE28-9995C29D81F5}"/>
    <hyperlink ref="M447" r:id="rId446" xr:uid="{6AFA2B1F-8E34-4E7C-8BFF-3B920499DF55}"/>
    <hyperlink ref="M448" r:id="rId447" xr:uid="{3883122E-2636-4499-A03D-A788DC2527C3}"/>
    <hyperlink ref="M449" r:id="rId448" xr:uid="{9BEFA623-1E1E-43F5-A523-64FDC70A2D2C}"/>
    <hyperlink ref="M450" r:id="rId449" xr:uid="{11C5CF5A-13C6-4623-9175-1C2CC016D7B1}"/>
    <hyperlink ref="M451" r:id="rId450" xr:uid="{EAAE2479-0FE4-42F5-9A41-6E7A70848ECC}"/>
    <hyperlink ref="M452" r:id="rId451" xr:uid="{11BE2E9F-F926-4E8B-853B-98FD4B96E468}"/>
    <hyperlink ref="M453" r:id="rId452" xr:uid="{AAEBB5C2-A0CD-4505-BD58-98CA9E2221C5}"/>
    <hyperlink ref="M454" r:id="rId453" xr:uid="{14F62390-2E7D-4730-A9DB-F14F56535D04}"/>
    <hyperlink ref="M455" r:id="rId454" xr:uid="{13C287CC-F6B0-44B3-81BA-1FB342D144AF}"/>
    <hyperlink ref="M456" r:id="rId455" xr:uid="{E3B210B8-408D-425C-B064-42BD6F74D083}"/>
    <hyperlink ref="M457" r:id="rId456" xr:uid="{48FB8E0E-CBBD-4E42-AD65-4100C88A72B5}"/>
    <hyperlink ref="M458" r:id="rId457" xr:uid="{947DF27A-CC55-447C-AB09-6BBD80D93F49}"/>
    <hyperlink ref="M459" r:id="rId458" display="https://starcitygames.com/naban-dean-of-iteration-sgl-mtg-dom-58-enn/?sku=SGL-MTG-DOM-58-ENN1" xr:uid="{E3949239-048E-4ECD-955B-890A8B08ECCE}"/>
    <hyperlink ref="M460" r:id="rId459" xr:uid="{67D5C245-0E8B-42FF-B0B5-4704FB806E29}"/>
    <hyperlink ref="M461" r:id="rId460" xr:uid="{13F257D1-3F90-46DF-BCA9-BDAD333035ED}"/>
    <hyperlink ref="M462" r:id="rId461" xr:uid="{E1FA2D1F-B253-4096-A33E-957BC9E1B3F2}"/>
    <hyperlink ref="M463" r:id="rId462" xr:uid="{04D8B85B-7CA1-40B6-96EE-DBD3CB49CFE3}"/>
    <hyperlink ref="M464" r:id="rId463" xr:uid="{908F00B0-9552-4E49-8D40-13AD8224A941}"/>
    <hyperlink ref="M465" r:id="rId464" xr:uid="{176769CF-DE3C-406C-8184-428A6F0E893A}"/>
    <hyperlink ref="M466" r:id="rId465" xr:uid="{51CB53B1-310F-442F-87A6-CA1115B9E596}"/>
    <hyperlink ref="M467" r:id="rId466" xr:uid="{A6AC7190-A896-46AA-890D-55533F372833}"/>
    <hyperlink ref="M468" r:id="rId467" xr:uid="{7CD41D67-D33D-48A4-A3F4-6F1CFAE9E462}"/>
    <hyperlink ref="M469" r:id="rId468" xr:uid="{37D55F49-6978-4C79-9484-25A0F5D68B95}"/>
    <hyperlink ref="M470" r:id="rId469" xr:uid="{4A5F2C7F-8966-4D1D-BAF6-5B7B163AD2EB}"/>
    <hyperlink ref="M471" r:id="rId470" xr:uid="{FBBA75DC-C85B-45BE-B3EB-453EE8C2E0AB}"/>
    <hyperlink ref="M472" r:id="rId471" xr:uid="{9115F7BA-F19A-4AE3-B98C-FB553BB98E44}"/>
    <hyperlink ref="M473" r:id="rId472" xr:uid="{84C6FAE7-47B3-4167-A417-76CAA8F4C7F2}"/>
    <hyperlink ref="M474" r:id="rId473" xr:uid="{75D09BD5-04FA-4ADC-92C8-BB1A7C88967B}"/>
    <hyperlink ref="M475" r:id="rId474" xr:uid="{F84B0309-4A1C-4F57-81F9-62D0E55473FF}"/>
    <hyperlink ref="M476" r:id="rId475" xr:uid="{2614F5DC-554D-4BFE-849C-88A9516CE48D}"/>
    <hyperlink ref="M477" r:id="rId476" xr:uid="{0295CCC5-0243-468E-A43C-A4C5BBB5FBAC}"/>
    <hyperlink ref="M478" r:id="rId477" xr:uid="{75D196D1-21D7-432D-96A9-EA5423CF083D}"/>
    <hyperlink ref="M479" r:id="rId478" xr:uid="{F377340C-D709-463A-9FD3-5CC17B25601F}"/>
    <hyperlink ref="M480" r:id="rId479" xr:uid="{44DF1263-924C-436C-9F92-91C6472F7609}"/>
    <hyperlink ref="M481" r:id="rId480" xr:uid="{803EC07B-DA1A-437C-B047-E23DDF1FF842}"/>
    <hyperlink ref="M482" r:id="rId481" xr:uid="{BD189275-B607-4664-AC94-772B44E11E97}"/>
    <hyperlink ref="M483" r:id="rId482" xr:uid="{7309A280-2128-4BDD-AB54-9A7871052A4A}"/>
    <hyperlink ref="M484" r:id="rId483" xr:uid="{86FA726F-B25F-496A-A72F-5C99D53FE6EA}"/>
    <hyperlink ref="M485" r:id="rId484" xr:uid="{F504998E-C0B5-485C-8B78-666FF536F312}"/>
    <hyperlink ref="M486" r:id="rId485" xr:uid="{D7833AE9-C141-429D-A044-E596EB9340CF}"/>
    <hyperlink ref="M487" r:id="rId486" xr:uid="{8118B1BC-B257-47C0-A723-1645EDA89528}"/>
    <hyperlink ref="M488" r:id="rId487" xr:uid="{52C532AE-3658-4FFB-AED7-58F69A255BAE}"/>
    <hyperlink ref="M489" r:id="rId488" display="https://starcitygames.com/corsairs-of-umbar-sgl-mtg-ltc-019-enn/?sku=SGL-MTG-LTC-019-ENN" xr:uid="{599C9893-BDF6-44EF-A71A-5024AC459D76}"/>
    <hyperlink ref="M490" r:id="rId489" xr:uid="{FD298FB7-DFDD-4B9C-B215-65B9724539D2}"/>
    <hyperlink ref="M491" r:id="rId490" xr:uid="{D342F898-C5C2-453B-A364-D9FF49DDDC22}"/>
    <hyperlink ref="M492" r:id="rId491" xr:uid="{DA67AD56-6D10-4AA5-9198-44234311902B}"/>
    <hyperlink ref="M493" r:id="rId492" xr:uid="{7C54B4B1-E855-42BA-B553-AC77E96F9201}"/>
    <hyperlink ref="M494" r:id="rId493" xr:uid="{76339630-BDC2-4F0A-BCB8-51540DD04FE8}"/>
    <hyperlink ref="M495" r:id="rId494" xr:uid="{E683DF18-4A25-4330-833F-E67C230E5870}"/>
    <hyperlink ref="M496" r:id="rId495" xr:uid="{F1BCF4C9-659F-42B7-8620-DE20381163D1}"/>
    <hyperlink ref="M497" r:id="rId496" xr:uid="{F22918E4-7C51-4395-9363-9706F799637D}"/>
    <hyperlink ref="M498" r:id="rId497" display="https://starcitygames.com/negate-sgl-mtg-ss1-7-enn/?sku=SGL-MTG-SS1-7-ENN1" xr:uid="{6D0BF403-350D-430D-A4AC-4A4B48300380}"/>
    <hyperlink ref="M499" r:id="rId498" xr:uid="{A612054B-7439-44E6-A15A-4C5A8AB17E0C}"/>
    <hyperlink ref="M500" r:id="rId499" xr:uid="{A2490BCA-46D3-4F05-AFCE-25A44DE0BC8A}"/>
    <hyperlink ref="M501" r:id="rId500" xr:uid="{D1F8B9EA-22FE-4ADA-BB19-4C91FEC4785A}"/>
    <hyperlink ref="M502" r:id="rId501" xr:uid="{84910BEF-397C-4300-AC7E-5360CCC251D0}"/>
    <hyperlink ref="M503" r:id="rId502" xr:uid="{53EA69AA-575B-4E10-A293-68D199A17912}"/>
    <hyperlink ref="M504" r:id="rId503" xr:uid="{7495A955-3055-42FA-B06D-82995DF9F261}"/>
    <hyperlink ref="M505" r:id="rId504" xr:uid="{FD06373C-4451-4CEB-B108-73AA548530EC}"/>
    <hyperlink ref="M506" r:id="rId505" xr:uid="{5EBA3A11-20EE-4C45-949F-BA2E232BBEA9}"/>
    <hyperlink ref="M507" r:id="rId506" xr:uid="{F1529E28-01C7-40D3-AF01-8CA707334851}"/>
    <hyperlink ref="M508" r:id="rId507" xr:uid="{93CEE031-4DF2-4735-804D-A31FBE450DF0}"/>
    <hyperlink ref="M509" r:id="rId508" xr:uid="{D93148BF-DDC4-4318-A47E-B39A0808FE9C}"/>
    <hyperlink ref="M510" r:id="rId509" xr:uid="{E14AFDC5-2AEA-46B3-BB81-7874E088EB60}"/>
    <hyperlink ref="M511" r:id="rId510" xr:uid="{5D413BFC-0B3A-4AD0-B9F0-68432CC3ED54}"/>
    <hyperlink ref="M512" r:id="rId511" display="https://starcitygames.com/curse-of-silence-sgl-mtg-mid-015-enn/?sku=SGL-MTG-MID-015-ENN1" xr:uid="{AD30DBB5-F2BD-4062-837B-9555C5A0E40C}"/>
    <hyperlink ref="M513" r:id="rId512" xr:uid="{C07B5B39-156E-40FC-B8CC-AA3089CA511C}"/>
    <hyperlink ref="M514" r:id="rId513" xr:uid="{B239DB6F-9C83-4781-A3D3-F35DB26EB1CC}"/>
    <hyperlink ref="M515" r:id="rId514" display="https://starcitygames.com/hopeful-initiate-sgl-mtg-vow-020-enn/?sku=SGL-MTG-VOW-020-ENN1" xr:uid="{7EB3992E-833D-42B3-9EE3-9E666B837071}"/>
    <hyperlink ref="M516" r:id="rId515" display="https://starcitygames.com/hopeful-initiate-sgl-mtg-vow-020-enn/?sku=SGL-MTG-VOW-020-ENN1" xr:uid="{A65A36E0-7E4A-4C0D-8D37-3DA1F9A0612A}"/>
    <hyperlink ref="M517" r:id="rId516" xr:uid="{ABE758A3-DD0F-4033-87F8-443A3576451C}"/>
    <hyperlink ref="M518" r:id="rId517" xr:uid="{3C481541-E707-4AD4-A6CD-7C159905EAB4}"/>
    <hyperlink ref="M519" r:id="rId518" xr:uid="{09282130-39A4-4A41-AB9B-1949BA191BF4}"/>
    <hyperlink ref="M520" r:id="rId519" xr:uid="{B548789E-0ECF-4AD6-8E0A-032F83B5392C}"/>
    <hyperlink ref="M521" r:id="rId520" xr:uid="{7C8D2C54-9880-4B50-AD8B-FC39998BA1CD}"/>
    <hyperlink ref="M522" r:id="rId521" xr:uid="{A63A24BA-ABE0-4FD0-9BE4-656DA02EE285}"/>
    <hyperlink ref="M523" r:id="rId522" xr:uid="{D9169850-2B7E-44F2-AB26-4759F032037D}"/>
    <hyperlink ref="M524" r:id="rId523" xr:uid="{788416D6-0D2C-496C-B2C6-229CA2DF58D8}"/>
    <hyperlink ref="M525" r:id="rId524" xr:uid="{1BEE089F-50D8-40F2-B1B0-9D8CCF8D8CED}"/>
    <hyperlink ref="M526" r:id="rId525" display="https://starcitygames.com/monstrosity-of-the-lake-sgl-mtg-ltc-022-enn/?sku=SGL-MTG-LTC-022-ENN" xr:uid="{14BDE609-3533-4872-A190-069E1BAA5FC2}"/>
    <hyperlink ref="M527" r:id="rId526" xr:uid="{8F8C5C2F-5B03-4D72-BC15-FB232D6DE9D5}"/>
    <hyperlink ref="M528" r:id="rId527" xr:uid="{17A4F9D9-1FF4-4368-BE8A-22193D97112D}"/>
    <hyperlink ref="M529" r:id="rId528" xr:uid="{C3186FE6-03D0-46DC-89D0-A5A88FC6EA48}"/>
    <hyperlink ref="M530" r:id="rId529" xr:uid="{D2D765A1-5B31-440F-8A9C-EF89851B3263}"/>
    <hyperlink ref="M531" r:id="rId530" xr:uid="{47E4DC25-154A-431F-9331-B07B23A2B484}"/>
    <hyperlink ref="M532" r:id="rId531" xr:uid="{3DFF1E6B-A1AC-4F77-94ED-EE25C4DB38C1}"/>
    <hyperlink ref="M533" r:id="rId532" xr:uid="{28E897C2-A427-486B-A1CD-AB4C50FD2432}"/>
    <hyperlink ref="M534" r:id="rId533" xr:uid="{FEBA7990-C529-4BAE-BF4A-47BCF11976AA}"/>
    <hyperlink ref="M535" r:id="rId534" xr:uid="{92F697C6-14C4-4E5B-A3F9-9C77600A3F7D}"/>
    <hyperlink ref="M536" r:id="rId535" xr:uid="{067D3594-12E5-4374-90F2-761734C3E716}"/>
    <hyperlink ref="M537" r:id="rId536" xr:uid="{41D00A1E-322A-4513-9D28-C788DCB4D4BC}"/>
    <hyperlink ref="M538" r:id="rId537" xr:uid="{C097C300-282E-40D4-BA62-0D84CE6F1945}"/>
    <hyperlink ref="M539" r:id="rId538" xr:uid="{E02AC72D-1F7B-4F33-901D-6740A914967E}"/>
    <hyperlink ref="M540" r:id="rId539" xr:uid="{AC61F496-63E8-4DB6-A4E3-F587686CD831}"/>
    <hyperlink ref="M541" r:id="rId540" xr:uid="{895A1FAE-F5B6-4476-A4B7-E907314121BD}"/>
    <hyperlink ref="M542" r:id="rId541" xr:uid="{E92DDCA6-A35C-4057-953E-FC4F74538746}"/>
    <hyperlink ref="M543" r:id="rId542" xr:uid="{6C84DD96-959C-480D-8A91-367E60A076AD}"/>
    <hyperlink ref="M544" r:id="rId543" xr:uid="{8BA1D960-5D7E-4491-B77B-24BFC840CD53}"/>
    <hyperlink ref="M545" r:id="rId544" xr:uid="{E3DF3D4E-8D38-4979-B5D7-399AF1626075}"/>
    <hyperlink ref="M546" r:id="rId545" xr:uid="{CE161933-1FE1-4A23-860F-9AF687B5DF27}"/>
    <hyperlink ref="M547" r:id="rId546" xr:uid="{B3C6A1D3-E962-4452-9147-FEE1959617A4}"/>
    <hyperlink ref="M548" r:id="rId547" xr:uid="{1C190504-6279-447C-A2E7-05DC0ECF7FA0}"/>
    <hyperlink ref="M549" r:id="rId548" xr:uid="{E8737D3F-3D7F-4927-9467-947904498D68}"/>
    <hyperlink ref="M550" r:id="rId549" display="https://starcitygames.com/true-polymorph-sgl-mtg-afr2-369-enn/?sku=SGL-MTG-AFR2-369-ENN1" xr:uid="{345D4774-B7F2-4270-B27B-7470B5B0B0E0}"/>
    <hyperlink ref="M551" r:id="rId550" xr:uid="{215419B9-E3A8-4157-BE4D-4A6978A65F10}"/>
    <hyperlink ref="M552" r:id="rId551" display="https://starcitygames.com/rolling-stones-sgl-mtg-8ed-38-enn/?sku=SGL-MTG-8ED-38-ENN1" xr:uid="{E9EF922D-E014-4231-9703-F57ED3B453C8}"/>
    <hyperlink ref="M553" r:id="rId552" xr:uid="{4A3AC0C9-2A12-4E19-8292-C35DA797DFFB}"/>
    <hyperlink ref="M554" r:id="rId553" xr:uid="{12156555-4F8B-48F9-9432-C6659A23A885}"/>
    <hyperlink ref="M555" r:id="rId554" xr:uid="{8D5DB62D-079A-40CB-B958-4DE165AB1315}"/>
    <hyperlink ref="M556" r:id="rId555" xr:uid="{9C2E3DBE-D3BE-4398-A17B-69987AFC6A6C}"/>
    <hyperlink ref="M557" r:id="rId556" xr:uid="{28234403-5A1D-4F1A-A8BF-47A4F594DEAA}"/>
    <hyperlink ref="M558" r:id="rId557" xr:uid="{1827105C-B86C-47C1-9C1A-D0D75C59CF34}"/>
    <hyperlink ref="M559" r:id="rId558" xr:uid="{D5F58D43-FDFE-4E6E-824E-1B72B903FA6B}"/>
    <hyperlink ref="M560" r:id="rId559" xr:uid="{28739615-E12C-4155-AC4A-A136B059FCA2}"/>
    <hyperlink ref="M561" r:id="rId560" xr:uid="{064544EE-4197-47EE-ADFE-4C6B356127B5}"/>
    <hyperlink ref="M562" r:id="rId561" xr:uid="{CB67FF87-F6B7-4E79-BC34-0C429537C392}"/>
    <hyperlink ref="M563" r:id="rId562" xr:uid="{539F7431-61D5-49D7-AAA2-16B87EB250AC}"/>
    <hyperlink ref="M564" r:id="rId563" xr:uid="{E1583EFE-D6E2-4004-84E9-160D2F1F9806}"/>
    <hyperlink ref="M565" r:id="rId564" xr:uid="{5D6FFDA3-4BA8-44F3-8FE3-9A6CE00C0734}"/>
    <hyperlink ref="M566" r:id="rId565" xr:uid="{811053C5-2F72-4F75-A6AB-4FC48B2D893B}"/>
    <hyperlink ref="M567" r:id="rId566" xr:uid="{B8183AAF-74A5-4379-A5E7-6E5DFAA39465}"/>
    <hyperlink ref="M568" r:id="rId567" xr:uid="{DE89B6DF-4F69-4A2F-B21C-AD9C03623D1D}"/>
    <hyperlink ref="M569" r:id="rId568" xr:uid="{F2E26AFB-FFCD-4327-9489-98485D4DD4AB}"/>
    <hyperlink ref="M570" r:id="rId569" xr:uid="{877691AF-B6FD-4CF2-B18B-7E532AC3CD2C}"/>
    <hyperlink ref="M571" r:id="rId570" xr:uid="{63DA995E-5C41-471A-984F-9D380C33A812}"/>
    <hyperlink ref="M572" r:id="rId571" xr:uid="{B1903C0A-66FA-4E28-8EEA-40209EA5C106}"/>
    <hyperlink ref="M573" r:id="rId572" xr:uid="{B6E08A07-7E21-47C2-9FCC-D7E6DD791CAE}"/>
    <hyperlink ref="M574" r:id="rId573" xr:uid="{624FA6A8-F51C-4E65-B32E-92187728BA6F}"/>
    <hyperlink ref="M575" r:id="rId574" xr:uid="{ED1E0368-C293-45F9-AA22-CF1B00793CBB}"/>
    <hyperlink ref="M576" r:id="rId575" xr:uid="{BCE84C7E-F2C6-4E0A-83E3-B4FC206B85BC}"/>
    <hyperlink ref="M577" r:id="rId576" xr:uid="{437FEB4B-0B62-487F-8D07-5715F431D847}"/>
    <hyperlink ref="M578" r:id="rId577" xr:uid="{D5ACB4DB-8AE7-4792-98D2-55FE5F7756C1}"/>
    <hyperlink ref="M579" r:id="rId578" xr:uid="{8658AA79-C41C-4E71-BD3C-AAFC27BFB0D1}"/>
    <hyperlink ref="M580" r:id="rId579" xr:uid="{58107E72-CF21-4D21-BA27-04A345FA8496}"/>
    <hyperlink ref="M581" r:id="rId580" xr:uid="{4D050792-176E-44B8-A6E0-F43859BBAEC8}"/>
    <hyperlink ref="M582" r:id="rId581" display="https://starcitygames.com/subjugate-the-hobbits-sgl-mtg-ltc-024-enn/?sku=SGL-MTG-LTC-024-ENN" xr:uid="{09058497-6EF6-4CFD-85DC-1E8A59478692}"/>
    <hyperlink ref="M583" r:id="rId582" xr:uid="{BB8FB82F-D280-48C7-9E7B-5722E88FC4F6}"/>
    <hyperlink ref="M584" r:id="rId583" xr:uid="{555C5465-DF8D-4642-A9A5-648A226597C7}"/>
    <hyperlink ref="M585" r:id="rId584" display="https://starcitygames.com/ashes-of-the-abhorrent-sgl-mtg-xln-2-enn/?sku=SGL-MTG-XLN-2-ENN1" xr:uid="{E112873C-374E-4C35-83DB-7BC9425224A9}"/>
    <hyperlink ref="M586" r:id="rId585" xr:uid="{AF22771C-7396-4E48-A152-BA072388B7A1}"/>
    <hyperlink ref="M587" r:id="rId586" xr:uid="{908A4C23-C65D-4B0E-8D91-4DE1952D48E8}"/>
    <hyperlink ref="M588" r:id="rId587" xr:uid="{4EBDDF76-5215-4B97-9A0A-02CC91517EEC}"/>
    <hyperlink ref="M589" r:id="rId588" xr:uid="{C182FD33-4951-4274-8640-FF1A9F24095E}"/>
    <hyperlink ref="M590" r:id="rId589" xr:uid="{00FE7442-5CC5-44E6-BED2-4596968BE547}"/>
    <hyperlink ref="M591" r:id="rId590" xr:uid="{9D204F89-53BD-42F8-86DF-769022E733A4}"/>
    <hyperlink ref="M592" r:id="rId591" xr:uid="{7D617872-BABC-4D64-A633-5487D624E11D}"/>
    <hyperlink ref="M593" r:id="rId592" xr:uid="{7B99CBA3-8431-4700-9502-6866F98BD137}"/>
    <hyperlink ref="M594" r:id="rId593" xr:uid="{C591C32A-A16F-432A-982B-F6D174F03B19}"/>
    <hyperlink ref="M595" r:id="rId594" xr:uid="{EA26FDEC-1745-45AA-8CA7-8D753C41E30D}"/>
    <hyperlink ref="M596" r:id="rId595" xr:uid="{CB6B69EC-36F9-4AC5-B9FE-F9E3C7ABE44D}"/>
    <hyperlink ref="M597" r:id="rId596" xr:uid="{07844A9C-8874-440B-823A-145CA727583E}"/>
    <hyperlink ref="M598" r:id="rId597" xr:uid="{70D86BA7-568D-460D-875D-9CB571315D70}"/>
    <hyperlink ref="M599" r:id="rId598" xr:uid="{9DCAE13F-AB59-480E-AA8E-E3142490C2C7}"/>
    <hyperlink ref="M600" r:id="rId599" xr:uid="{E22103C4-8516-42B9-B173-295D3F1A9358}"/>
    <hyperlink ref="M601" r:id="rId600" xr:uid="{7E3FA979-AC53-4D52-8D30-C10587B0B8C3}"/>
    <hyperlink ref="M602" r:id="rId601" xr:uid="{0941D277-E957-4E49-86F2-6A5B3D9581A6}"/>
    <hyperlink ref="M603" r:id="rId602" xr:uid="{EBC1F579-4981-45B9-B797-6BAC86CDD5EA}"/>
    <hyperlink ref="M604" r:id="rId603" xr:uid="{27005B55-BEBA-4F5B-A0D3-1A42ADC7BCB7}"/>
    <hyperlink ref="M605" r:id="rId604" xr:uid="{03D78A78-46EA-421C-8274-C234FC8E7606}"/>
    <hyperlink ref="M606" r:id="rId605" display="https://starcitygames.com/sram-senior-edificer-sgl-mtg-afc-072-enn/?sku=SGL-MTG-AFC-072-ENN1" xr:uid="{05F079BA-AF83-452D-A31A-BBEA2600DC7E}"/>
    <hyperlink ref="M607" r:id="rId606" xr:uid="{2DE55486-8A9F-4062-A6BC-483EB540815C}"/>
    <hyperlink ref="M608" r:id="rId607" xr:uid="{F33286D5-0D58-46D8-BF4A-59973F3F76D8}"/>
    <hyperlink ref="M609" r:id="rId608" xr:uid="{D692DC1E-E17F-4AFD-AF17-C62777BE9EBA}"/>
    <hyperlink ref="M610" r:id="rId609" xr:uid="{44A6B311-AADC-4DCE-8CB7-453039E01F63}"/>
    <hyperlink ref="M611" r:id="rId610" xr:uid="{CEFEC6A6-F734-44D7-A923-15A161D24910}"/>
    <hyperlink ref="M612" r:id="rId611" xr:uid="{D0C4F18C-4537-4201-ADCF-D96493F5F812}"/>
    <hyperlink ref="M613" r:id="rId612" xr:uid="{A96EB4AB-23B2-4100-818D-97AA16F45A61}"/>
    <hyperlink ref="M614" r:id="rId613" xr:uid="{F96E1874-D92F-48AD-9BF3-94752FD93855}"/>
    <hyperlink ref="M615" r:id="rId614" xr:uid="{BA307226-C873-4F31-9F83-F21D7C576DC3}"/>
    <hyperlink ref="M616" r:id="rId615" xr:uid="{CE96740A-31D4-4E03-8CA8-148005125B34}"/>
    <hyperlink ref="M617" r:id="rId616" xr:uid="{E5C33B89-1FE4-4A3A-94EE-502A295BF6E1}"/>
    <hyperlink ref="M618" r:id="rId617" xr:uid="{7612721D-FAFA-488C-A85F-410B8B66D6A7}"/>
    <hyperlink ref="M619" r:id="rId618" xr:uid="{B55F601D-5B43-4027-A351-640E036CF0E6}"/>
    <hyperlink ref="M620" r:id="rId619" xr:uid="{190AB402-A3FB-405C-90BC-092E2F542667}"/>
    <hyperlink ref="M621" r:id="rId620" xr:uid="{4AB95F88-A09B-4903-A2D8-A812CB426706}"/>
    <hyperlink ref="M622" r:id="rId621" xr:uid="{216C13D4-F03B-427D-99B2-C42881F1EE37}"/>
    <hyperlink ref="M623" r:id="rId622" xr:uid="{DDDB8789-D5F0-4000-9CEE-04EB09466129}"/>
    <hyperlink ref="M624" r:id="rId623" xr:uid="{2A7857F9-CDCF-4310-A98D-4A23D3C5CC79}"/>
    <hyperlink ref="M625" r:id="rId624" xr:uid="{2EBD1566-CD2A-407B-9B10-48C873024FA0}"/>
    <hyperlink ref="M626" r:id="rId625" xr:uid="{637F8F85-F714-4E73-9B38-09082D8B7613}"/>
    <hyperlink ref="M627" r:id="rId626" xr:uid="{8CA1DC0B-50D9-4B59-9B80-B3EB4DA0BC8E}"/>
    <hyperlink ref="M628" r:id="rId627" xr:uid="{94117164-CC0B-47C2-8DA4-78E186D9E2E8}"/>
    <hyperlink ref="M629" r:id="rId628" xr:uid="{A290E449-5526-4A19-AE69-ED59C9B94279}"/>
    <hyperlink ref="M630" r:id="rId629" xr:uid="{8A54CBA0-0372-4671-9029-52F41B968E0B}"/>
    <hyperlink ref="M631" r:id="rId630" xr:uid="{F29BB348-F99B-4D0C-B8D4-49633AA1C056}"/>
    <hyperlink ref="M632" r:id="rId631" xr:uid="{C74156B5-8C5A-4365-962A-3512AB84DA37}"/>
    <hyperlink ref="M633" r:id="rId632" xr:uid="{6D356E52-E17B-402B-9633-38D4D51EAFCB}"/>
    <hyperlink ref="M634" r:id="rId633" xr:uid="{66911107-C92C-48E3-B89F-8E3AB4E9F87B}"/>
    <hyperlink ref="M635" r:id="rId634" xr:uid="{B20E6D16-90BC-485E-B14B-6ABE2FF7EFDB}"/>
    <hyperlink ref="M636" r:id="rId635" xr:uid="{F38AC36B-B02C-4903-8B78-A9954E1B5519}"/>
    <hyperlink ref="M637" r:id="rId636" xr:uid="{61F27E6C-ABCE-467D-9098-1A187D4897AC}"/>
    <hyperlink ref="M638" r:id="rId637" xr:uid="{00A3FC33-5CDF-43E3-996D-B872DB514A0F}"/>
    <hyperlink ref="M639" r:id="rId638" xr:uid="{99F4F9F1-95DD-435D-A2C4-8CF716A1A06E}"/>
    <hyperlink ref="M640" r:id="rId639" xr:uid="{1F79A01C-6B03-40AC-99F9-4FAFD0145A5B}"/>
    <hyperlink ref="M641" r:id="rId640" xr:uid="{8D49C0EF-0529-4919-88CA-E2F826179D43}"/>
    <hyperlink ref="M642" r:id="rId641" xr:uid="{23E87646-F4AC-4264-86BC-75F1C3E3538C}"/>
    <hyperlink ref="M643" r:id="rId642" xr:uid="{9D08039C-9814-4251-9A96-D5335A9865FE}"/>
    <hyperlink ref="M644" r:id="rId643" xr:uid="{0E918FF6-4528-4FDF-B580-0F45E9D80BB2}"/>
    <hyperlink ref="M645" r:id="rId644" xr:uid="{6089D97A-B4AE-4E3B-883C-8A98BF4BF8B5}"/>
    <hyperlink ref="M646" r:id="rId645" xr:uid="{E327C192-C11D-407C-9B96-3A5D4312CAD5}"/>
    <hyperlink ref="M647" r:id="rId646" xr:uid="{BA304150-3A19-4859-A962-A28E749647F6}"/>
    <hyperlink ref="M648" r:id="rId647" xr:uid="{53153F3D-04A4-4F18-A4B8-3694DE0F1506}"/>
    <hyperlink ref="M649" r:id="rId648" xr:uid="{31AE7688-CBB9-46D2-8522-6E4474D934B8}"/>
    <hyperlink ref="M650" r:id="rId649" xr:uid="{C3095D58-E4E1-4F17-86F2-991D7ACF8B1B}"/>
    <hyperlink ref="M651" r:id="rId650" xr:uid="{1B98ECA5-9A8E-493F-A9F1-AFE522AF0357}"/>
    <hyperlink ref="M652" r:id="rId651" xr:uid="{C4260075-E845-4499-BA9B-CFE3010992CB}"/>
    <hyperlink ref="M653" r:id="rId652" xr:uid="{A07FFC88-DD12-4613-A64D-86EB7F840E99}"/>
    <hyperlink ref="M654" r:id="rId653" xr:uid="{714E91C2-BF6D-4DA5-B9AC-724925A35B29}"/>
    <hyperlink ref="M655" r:id="rId654" xr:uid="{2177848F-8AFE-4666-82D7-5905527F0B29}"/>
    <hyperlink ref="M656" r:id="rId655" xr:uid="{91641B76-6A3E-4DD5-83CD-A8F20D9F137C}"/>
    <hyperlink ref="M657" r:id="rId656" xr:uid="{9D0CA30F-1307-4F69-861E-8F7380061BD9}"/>
    <hyperlink ref="M658" r:id="rId657" xr:uid="{D99C1C57-7F97-409D-9F0B-83B0036880D8}"/>
    <hyperlink ref="M659" r:id="rId658" display="https://starcitygames.com/sungold-sentinel-sgl-mtg-mid-037-enn/?sku=SGL-MTG-MID-037-ENN1" xr:uid="{B54B6527-4317-4D8D-B2F6-5E90B0839D25}"/>
    <hyperlink ref="M660" r:id="rId659" xr:uid="{806FA233-CBF0-4533-81A6-660767C30C5D}"/>
    <hyperlink ref="M661" r:id="rId660" xr:uid="{3DE66535-B51B-4FBE-A957-DBDED3A26CE6}"/>
    <hyperlink ref="M662" r:id="rId661" xr:uid="{F69287DA-EC76-4A98-9930-49600BC09F4C}"/>
    <hyperlink ref="M663" r:id="rId662" xr:uid="{9FFBD327-4B7D-4EBA-909B-7815A33DC34E}"/>
    <hyperlink ref="M664" r:id="rId663" xr:uid="{7363CA22-AB59-4CAC-8265-5AB20F72E178}"/>
    <hyperlink ref="M665" r:id="rId664" xr:uid="{79C105AC-5E61-4E12-820C-B34E31C34316}"/>
    <hyperlink ref="M666" r:id="rId665" xr:uid="{FBB5CF75-96E7-4A4B-BE1B-DB16F451F7BE}"/>
    <hyperlink ref="M667" r:id="rId666" xr:uid="{05462230-10BE-43FB-8E98-C72E6E655D91}"/>
    <hyperlink ref="M668" r:id="rId667" xr:uid="{1187EBFD-4E28-40FD-BCAA-00C59B6ABAC7}"/>
    <hyperlink ref="M669" r:id="rId668" xr:uid="{EB2988BE-6B52-488D-A2B4-ACD5ACA9583E}"/>
    <hyperlink ref="M670" r:id="rId669" xr:uid="{FB075902-DD1F-47F2-BA0A-F391765DB68A}"/>
    <hyperlink ref="M671" r:id="rId670" xr:uid="{6B5893D9-2F9C-4210-A8C0-26AF306FED82}"/>
    <hyperlink ref="M672" r:id="rId671" xr:uid="{04A64614-79A6-429F-BFA0-FE36A26049DD}"/>
    <hyperlink ref="M673" r:id="rId672" display="https://starcitygames.com/jailbreak-sgl-mtg-ncc-017-enn/?sku=SGL-MTG-NCC-017-ENN1" xr:uid="{90FC3E8D-5AA5-497F-A016-047BD317777F}"/>
    <hyperlink ref="M674" r:id="rId673" xr:uid="{54FF5F03-F3EF-45E0-B0C2-12325C7C33C0}"/>
    <hyperlink ref="M675" r:id="rId674" xr:uid="{C1CFEA5B-E56E-401C-AD0C-560CD61A2302}"/>
    <hyperlink ref="M676" r:id="rId675" xr:uid="{9EDA33A5-2FC3-4EE3-B587-8386DF09BFEB}"/>
    <hyperlink ref="M677" r:id="rId676" xr:uid="{EA6E8F2F-88D0-48F4-BB31-226B81329AFA}"/>
    <hyperlink ref="M678" r:id="rId677" xr:uid="{8AAA86C3-5B6E-433C-858D-BB62C39E0002}"/>
    <hyperlink ref="M679" r:id="rId678" xr:uid="{8361A3CB-D917-4105-8DE9-23266331BA1A}"/>
    <hyperlink ref="M680" r:id="rId679" xr:uid="{2E00B117-E3F2-40D7-BDBC-4A0213618ADD}"/>
    <hyperlink ref="M681" r:id="rId680" xr:uid="{96AD743E-4058-45AD-B108-B4BC232AB8AF}"/>
    <hyperlink ref="M682" r:id="rId681" xr:uid="{C12999DD-B3B4-4B90-90E8-C7B74A08DE08}"/>
    <hyperlink ref="M683" r:id="rId682" xr:uid="{FB3C03F9-3FDD-4D90-B861-BE13C76B9925}"/>
    <hyperlink ref="M684" r:id="rId683" xr:uid="{3F57D0FA-7DAD-416B-895A-254FC4FF8A08}"/>
    <hyperlink ref="M685" r:id="rId684" xr:uid="{05FF6E26-2BDF-4CCD-AF00-FB5F3ABEF8E4}"/>
    <hyperlink ref="M686" r:id="rId685" xr:uid="{8AE7461C-9FEC-4C88-961A-F11670FAE627}"/>
    <hyperlink ref="M687" r:id="rId686" xr:uid="{6ED25A13-0BC7-427E-A3BE-2A57E749207F}"/>
    <hyperlink ref="M688" r:id="rId687" xr:uid="{8AA13197-642C-4F83-8A10-AACA0E0A53A9}"/>
    <hyperlink ref="M689" r:id="rId688" xr:uid="{75AC5271-09F2-410B-A2BB-160E2338C250}"/>
    <hyperlink ref="M690" r:id="rId689" xr:uid="{501613FC-97B7-4D1C-A451-381CF9C23BFB}"/>
    <hyperlink ref="M691" r:id="rId690" xr:uid="{9EA39086-A36F-4285-97EC-94D13BFAC624}"/>
    <hyperlink ref="M692" r:id="rId691" xr:uid="{C9C189ED-CDC7-457B-8A2F-CCD46C1025AF}"/>
    <hyperlink ref="M693" r:id="rId692" xr:uid="{7088274F-B3E9-4710-9D00-D68D0BCF70C9}"/>
    <hyperlink ref="M694" r:id="rId693" xr:uid="{F7172C87-CF85-4D94-9E08-60D89C809204}"/>
    <hyperlink ref="M695" r:id="rId694" xr:uid="{1ED2892A-BB62-4A68-ADFA-629DA0B1DB02}"/>
    <hyperlink ref="M696" r:id="rId695" xr:uid="{64E9CCB3-1790-450B-BFD2-A07D2849001A}"/>
    <hyperlink ref="M697" r:id="rId696" xr:uid="{EFDD9DB0-78BC-4EF5-BF5F-C5500F8384BC}"/>
    <hyperlink ref="M698" r:id="rId697" xr:uid="{390E96F7-FA86-4DF2-9F64-D2BECBCA6DBE}"/>
    <hyperlink ref="M699" r:id="rId698" xr:uid="{32FA0254-1372-4EFA-8153-FADAAC8A3F01}"/>
    <hyperlink ref="M700" r:id="rId699" xr:uid="{FDA3873D-2B7F-478D-AAA2-E078F8950FF0}"/>
    <hyperlink ref="M701" r:id="rId700" xr:uid="{63815B0B-3F68-4792-994B-F9F552C79152}"/>
    <hyperlink ref="M702" r:id="rId701" xr:uid="{703AC7C5-314C-4C09-B338-01A1BF807038}"/>
    <hyperlink ref="M703" r:id="rId702" xr:uid="{97F2CE7E-3200-495D-9684-E4DAEB33D008}"/>
    <hyperlink ref="M704" r:id="rId703" xr:uid="{6833E0BC-140A-46A9-A069-A57014FF201A}"/>
    <hyperlink ref="M705" r:id="rId704" xr:uid="{2B60B204-3567-4919-B2EA-ACE5F46A6A22}"/>
    <hyperlink ref="M706" r:id="rId705" xr:uid="{26538E53-BCEA-403C-AFD3-4D32E08B23F6}"/>
    <hyperlink ref="M707" r:id="rId706" xr:uid="{552B3031-648E-4581-892B-2719AEA9164D}"/>
    <hyperlink ref="M708" r:id="rId707" xr:uid="{B4ABBBF1-9F5B-4BBB-AB29-013B54AF5AEF}"/>
    <hyperlink ref="M709" r:id="rId708" xr:uid="{917FF0E2-FFA5-4295-B667-F65240F432D0}"/>
    <hyperlink ref="M710" r:id="rId709" xr:uid="{5AD9F4C4-2059-4C90-BB1F-599700DB05BB}"/>
    <hyperlink ref="M711" r:id="rId710" display="https://starcitygames.com/holy-avenger-sgl-mtg-afc-006-enn/?sku=SGL-MTG-AFC-006-ENN1" xr:uid="{B0B39DCF-80F6-4DAD-B5E3-0222BBEFDB36}"/>
    <hyperlink ref="M712" r:id="rId711" display="https://starcitygames.com/holy-avenger-sgl-mtg-afc-006-enn/?sku=SGL-MTG-AFC-006-ENN1" xr:uid="{6B2F8285-5560-4237-9E50-86EE91FDB9FE}"/>
    <hyperlink ref="M713" r:id="rId712" xr:uid="{2AC681CD-EA1C-4094-B509-4646465A672A}"/>
    <hyperlink ref="M714" r:id="rId713" xr:uid="{482D7006-205C-45C7-8588-30552719C52A}"/>
    <hyperlink ref="M715" r:id="rId714" xr:uid="{1C6238AC-F8A9-4683-A59D-4BE6A20DAFE3}"/>
    <hyperlink ref="M716" r:id="rId715" display="https://starcitygames.com/extraction-specialist-sgl-mtg-snc-012-enn/?sku=SGL-MTG-SNC-012-ENN1" xr:uid="{30C68D72-56AB-4BC6-8185-A92427BC9F53}"/>
    <hyperlink ref="M717" r:id="rId716" xr:uid="{3E383BB6-6CA1-489C-BDC8-577D7804FD77}"/>
    <hyperlink ref="M718" r:id="rId717" xr:uid="{FACB192C-9EA3-4DB2-B3A7-5134B1FF951A}"/>
    <hyperlink ref="M719" r:id="rId718" display="https://starcitygames.com/elspeth-suns-nemesis-sgl-mtg-thb-014-enn/?sku=SGL-MTG-THB-014-ENN1" xr:uid="{E01DF45D-8E16-4469-B053-3DF725670669}"/>
    <hyperlink ref="M720" r:id="rId719" xr:uid="{8B8E0EA2-4E60-4913-9DDC-17C1106595B3}"/>
    <hyperlink ref="M721" r:id="rId720" xr:uid="{D2721E30-FBED-4757-9E89-997397614932}"/>
    <hyperlink ref="M722" r:id="rId721" xr:uid="{5FC09D86-A364-4A7B-B8F6-D5B263C1ABAA}"/>
    <hyperlink ref="M723" r:id="rId722" xr:uid="{4F9C7430-2DCB-478C-940E-C804F2A51E47}"/>
    <hyperlink ref="M724" r:id="rId723" xr:uid="{0E63EE72-7412-49C5-AE57-F5BDF7D96F8F}"/>
    <hyperlink ref="M725" r:id="rId724" xr:uid="{611873A6-F4DB-44B4-B994-927AE6F165D2}"/>
    <hyperlink ref="M726" r:id="rId725" display="https://starcitygames.com/angel-of-finality-sgl-mtg-afc-063-enn/?sku=SGL-MTG-AFC-063-ENN1" xr:uid="{57868175-9447-4293-8FC1-1A1B9C254D5B}"/>
    <hyperlink ref="M727" r:id="rId726" display="https://starcitygames.com/angel-of-finality-sgl-mtg-afc-063-enn/?sku=SGL-MTG-AFC-063-ENN1" xr:uid="{0F8846F9-74F3-44B9-9C05-ED96063A1B03}"/>
    <hyperlink ref="M728" r:id="rId727" display="https://starcitygames.com/fey-steed-sgl-mtg-afc-005-enn/?sku=SGL-MTG-AFC-005-ENN1" xr:uid="{93AB5B18-D6D1-4C5B-B615-B24F0E5E2564}"/>
    <hyperlink ref="M729" r:id="rId728" xr:uid="{D7F6C505-E3BE-4199-A8EC-B24901260881}"/>
    <hyperlink ref="M730" r:id="rId729" xr:uid="{54E47C28-6181-4CCF-95EC-1160DF1C0A8F}"/>
    <hyperlink ref="M731" r:id="rId730" xr:uid="{58AEFE6F-1A1B-428F-BC4A-E900C892B708}"/>
    <hyperlink ref="M732" r:id="rId731" xr:uid="{08962789-5AB6-45AD-A2FD-A6F5B5FE0CA3}"/>
    <hyperlink ref="M733" r:id="rId732" xr:uid="{F33ABABF-2E59-4D12-AB68-C82231E00F4E}"/>
    <hyperlink ref="M734" r:id="rId733" xr:uid="{C1FC6A4E-95DC-4930-8AE2-D16E43B70249}"/>
    <hyperlink ref="M735" r:id="rId734" xr:uid="{19521EBE-C270-4073-BF25-FCD102CD5C17}"/>
    <hyperlink ref="M736" r:id="rId735" xr:uid="{25B1BE8E-9445-4D4B-9C73-FB29836F794C}"/>
    <hyperlink ref="M737" r:id="rId736" xr:uid="{0D1615C9-C44B-4F3C-80D3-556A412E3D40}"/>
    <hyperlink ref="M738" r:id="rId737" xr:uid="{14330F98-B6D6-4288-B1FB-FDE681EF6ED0}"/>
    <hyperlink ref="M739" r:id="rId738" xr:uid="{09BBE50B-0CA8-4420-AC5A-37D1CFEBC8B5}"/>
    <hyperlink ref="M740" r:id="rId739" xr:uid="{1399C79C-DFCC-4C2E-A48F-F4F7C6B79775}"/>
    <hyperlink ref="M741" r:id="rId740" xr:uid="{D7B85719-62B1-4429-80F8-81F046C7C9D4}"/>
    <hyperlink ref="M742" r:id="rId741" xr:uid="{2793B0E4-4E65-4DC5-9859-1B633B377306}"/>
    <hyperlink ref="M743" r:id="rId742" xr:uid="{3BCF1A83-C7E0-4E20-9287-AF9663E82364}"/>
    <hyperlink ref="M744" r:id="rId743" xr:uid="{F0FC28DC-C28D-421E-9A39-14CE1AEEE1C6}"/>
    <hyperlink ref="M745" r:id="rId744" xr:uid="{5740A2A6-5564-46A9-A2ED-5C27C77856BE}"/>
    <hyperlink ref="M746" r:id="rId745" xr:uid="{1DF3F069-9E76-4C5D-A70B-04D17387291C}"/>
    <hyperlink ref="M747" r:id="rId746" xr:uid="{DA08CCA8-302B-423A-A196-A8F908BCE7B3}"/>
    <hyperlink ref="M748" r:id="rId747" xr:uid="{5927D970-B8D6-40C3-90DA-EBE9D1021C68}"/>
    <hyperlink ref="M749" r:id="rId748" xr:uid="{CBAADB21-AFA4-481D-A358-E0AC362E802F}"/>
    <hyperlink ref="M750" r:id="rId749" display="https://starcitygames.com/lobelia-sackville-baggins-sgl-mtg-ltr-093-enn/?sku=SGL-MTG-LTR-093-ENN" xr:uid="{F232079D-6647-413E-A766-7B2CC349A32D}"/>
    <hyperlink ref="M751" r:id="rId750" display="https://starcitygames.com/lobelia-sackville-baggins-sgl-mtg-ltr-093-enn/?sku=SGL-MTG-LTR-093-ENN" xr:uid="{810F32B7-4FDD-44D4-867F-5005B82B6DA5}"/>
    <hyperlink ref="M752" r:id="rId751" xr:uid="{DE2B1C54-6EE9-4C62-81B1-8EF89AB0D793}"/>
    <hyperlink ref="M753" r:id="rId752" xr:uid="{CE29EE27-C813-4262-A163-B130A5AB561D}"/>
    <hyperlink ref="M754" r:id="rId753" display="https://starcitygames.com/cemetery-protector-sgl-mtg-vow-006-enn/?sku=SGL-MTG-VOW-006-ENN1" xr:uid="{14D7B079-B237-43B8-A052-CF0995BC2286}"/>
    <hyperlink ref="M755" r:id="rId754" display="https://starcitygames.com/cemetery-protector-sgl-mtg-vow-006-enn/?sku=SGL-MTG-VOW-006-ENN1" xr:uid="{660D7DDC-AEE4-4AAF-BE32-9E3D022B7742}"/>
    <hyperlink ref="M756" r:id="rId755" xr:uid="{A448AA32-C09E-468E-9EF4-A550444B98CF}"/>
    <hyperlink ref="M757" r:id="rId756" xr:uid="{1023BF53-A6E4-4C07-863A-377FD809BB46}"/>
    <hyperlink ref="M758" r:id="rId757" xr:uid="{371DD220-730A-4DA7-A0A1-65FBAA41C1B4}"/>
    <hyperlink ref="M759" r:id="rId758" xr:uid="{6C023C90-4B7D-4159-B427-00DE48B96C0E}"/>
    <hyperlink ref="M760" r:id="rId759" xr:uid="{BD644EA9-B1F2-4027-BCC2-0FF5F8FBCE05}"/>
    <hyperlink ref="M761" r:id="rId760" xr:uid="{A8B867FB-0A45-4ED5-9A80-9F7ECB7CDA64}"/>
    <hyperlink ref="M762" r:id="rId761" xr:uid="{1AFF0EB1-F5F4-4803-BB9F-62990134E987}"/>
    <hyperlink ref="M763" r:id="rId762" xr:uid="{B7FD002B-9EB3-43AD-866C-F3FC674A2417}"/>
    <hyperlink ref="M764" r:id="rId763" xr:uid="{B606D15A-D57A-4257-B9C0-07E864D8FAED}"/>
    <hyperlink ref="M765" r:id="rId764" xr:uid="{DDDC145C-5129-4153-A5C8-34161E04932D}"/>
    <hyperlink ref="M766" r:id="rId765" display="https://starcitygames.com/dread-presence-sgl-mtg-m20-96-enn/?sku=SGL-MTG-M20-96-ENN" xr:uid="{B861C5E0-7839-4487-A7DA-02DB62D89306}"/>
    <hyperlink ref="M767" r:id="rId766" display="https://starcitygames.com/dread-presence-sgl-mtg-m20-96-enn/?sku=SGL-MTG-M20-96-ENN" xr:uid="{C393F6FF-2A45-46DD-A4D1-930B94CABC75}"/>
    <hyperlink ref="M768" r:id="rId767" xr:uid="{BA9D5932-D1F5-4E60-8B61-E9F4C1977212}"/>
    <hyperlink ref="M769" r:id="rId768" xr:uid="{06598DAE-CC96-4C97-B670-71ACB93819EA}"/>
    <hyperlink ref="M770" r:id="rId769" xr:uid="{681C1554-5D4C-4B05-9FB6-6F52A35C8CC6}"/>
    <hyperlink ref="M771" r:id="rId770" xr:uid="{11402231-ABB1-48AD-BD4A-8C6A3AAC394D}"/>
    <hyperlink ref="M772" r:id="rId771" xr:uid="{1A29FF70-B630-4E28-9BFE-D059D64F2600}"/>
    <hyperlink ref="M773" r:id="rId772" xr:uid="{0CCC86B4-BFC3-4258-8980-2C2B44BA7B24}"/>
    <hyperlink ref="M774" r:id="rId773" xr:uid="{AD312E26-5E00-4EF9-90D3-E1E79485A051}"/>
    <hyperlink ref="M775" r:id="rId774" xr:uid="{A2CCE06B-7399-4C9D-B222-DE028C24F25F}"/>
    <hyperlink ref="M776" r:id="rId775" xr:uid="{5F005A73-0B09-4267-97D3-46368E669F0B}"/>
    <hyperlink ref="M777" r:id="rId776" xr:uid="{97903A62-1DA6-41DC-AF21-40AFAC88F2C5}"/>
    <hyperlink ref="M778" r:id="rId777" xr:uid="{854134B9-C549-43B3-B4D7-858DE463348A}"/>
    <hyperlink ref="M779" r:id="rId778" xr:uid="{78B916E2-341D-49E6-AC98-39C3C18BDCE6}"/>
    <hyperlink ref="M780" r:id="rId779" xr:uid="{2BE599C1-73AB-4749-809C-AF4295C379D8}"/>
    <hyperlink ref="M781" r:id="rId780" xr:uid="{51ECBD51-E372-4434-8B81-643E423A7215}"/>
    <hyperlink ref="M782" r:id="rId781" xr:uid="{0B85A78C-16BD-4949-AB4F-6B8EC75118AD}"/>
    <hyperlink ref="M783" r:id="rId782" xr:uid="{1860A254-30A7-4DE0-974B-D5EA8B912F1F}"/>
    <hyperlink ref="M784" r:id="rId783" xr:uid="{0D7760BE-392C-43A0-87E4-95C1DD3EB6B0}"/>
    <hyperlink ref="M785" r:id="rId784" xr:uid="{0206C5E8-F81C-45D8-82CE-815E0B632975}"/>
    <hyperlink ref="M786" r:id="rId785" xr:uid="{019264C0-DD8B-4010-BE04-D26737EF2BD5}"/>
    <hyperlink ref="M787" r:id="rId786" xr:uid="{28591BDF-A318-45C6-9464-3FC626977010}"/>
    <hyperlink ref="M788" r:id="rId787" xr:uid="{B488F6CA-9C37-4AC4-925C-098D5327FEE3}"/>
    <hyperlink ref="M789" r:id="rId788" xr:uid="{C071605D-144A-463F-BDA4-D1B7BDA56DB0}"/>
    <hyperlink ref="M790" r:id="rId789" xr:uid="{B32FC7B9-F9C1-444C-BEC0-68F9833E394D}"/>
    <hyperlink ref="M791" r:id="rId790" xr:uid="{EBC834BB-0487-46B2-89CC-BDEA5B194438}"/>
    <hyperlink ref="M792" r:id="rId791" xr:uid="{D23FDEDE-5BAC-4C6D-8F48-B3798ADD5C09}"/>
    <hyperlink ref="M793" r:id="rId792" xr:uid="{2793518C-3161-4CEB-AA64-7A7E26EB1D8F}"/>
    <hyperlink ref="M794" r:id="rId793" xr:uid="{42FF9C17-4752-49E9-A0BB-8E33517970FD}"/>
    <hyperlink ref="M795" r:id="rId794" xr:uid="{0338E80E-A03B-4675-B3DE-D7E1F5FB45F6}"/>
    <hyperlink ref="M796" r:id="rId795" xr:uid="{819EB409-0CA7-433C-A75E-49A8538556C1}"/>
    <hyperlink ref="M797" r:id="rId796" xr:uid="{C71640C4-FEB7-402D-9EED-B6B348809C53}"/>
    <hyperlink ref="M798" r:id="rId797" xr:uid="{1E9380CB-188F-4197-96AA-ED41503D3E08}"/>
    <hyperlink ref="M799" r:id="rId798" xr:uid="{270DDF44-22C3-4A11-87DD-F747F5473B34}"/>
    <hyperlink ref="M800" r:id="rId799" xr:uid="{60C10861-DF67-4319-94B5-FC60D81A1BD4}"/>
    <hyperlink ref="M801" r:id="rId800" xr:uid="{5EE62BCF-6C83-41BA-B18C-F6E9BFF33EBF}"/>
    <hyperlink ref="M802" r:id="rId801" xr:uid="{6E173EE7-6AB9-4506-B314-37E69DE7142A}"/>
    <hyperlink ref="M803" r:id="rId802" xr:uid="{DA155E64-A809-47CD-AC5B-02C46D05CE49}"/>
    <hyperlink ref="M804" r:id="rId803" xr:uid="{DDF00453-0990-49E8-B255-C129083CD6DF}"/>
    <hyperlink ref="M805" r:id="rId804" xr:uid="{20D86E3F-C395-4BE3-A146-DA424E77161B}"/>
    <hyperlink ref="M806" r:id="rId805" xr:uid="{5142906C-9EC4-4DDE-BB19-AE0BAAF4CA58}"/>
    <hyperlink ref="M807" r:id="rId806" xr:uid="{74247932-2C42-49A4-8A3C-87D108035652}"/>
    <hyperlink ref="M808" r:id="rId807" xr:uid="{1D502619-CEFE-4E75-926A-4017103E95A4}"/>
    <hyperlink ref="M809" r:id="rId808" xr:uid="{4C31C2A4-72EE-43AA-9D49-6C5914BB7B8A}"/>
    <hyperlink ref="M810" r:id="rId809" xr:uid="{E07A9382-37AE-4993-8B75-39AEEED2C955}"/>
    <hyperlink ref="M811" r:id="rId810" xr:uid="{95F3E941-2C37-4B78-A8ED-D79EB792E854}"/>
    <hyperlink ref="M812" r:id="rId811" xr:uid="{9F374861-729F-4797-A5AF-81CBC891EB50}"/>
    <hyperlink ref="M813" r:id="rId812" xr:uid="{13A6ED75-50F0-4FF5-B8E1-EBE27156A16B}"/>
    <hyperlink ref="M814" r:id="rId813" xr:uid="{A07CA59E-9426-4292-8A43-147210E1197A}"/>
    <hyperlink ref="M815" r:id="rId814" xr:uid="{02AAA6F3-158A-450B-8FB4-46A499483B99}"/>
    <hyperlink ref="M816" r:id="rId815" xr:uid="{5F0CBE72-09B1-464F-BD33-CD14CD6745D9}"/>
    <hyperlink ref="M817" r:id="rId816" display="https://starcitygames.com/invasion-of-innistrad-deluge-of-the-dead-sgl-mtg-mom-115-enn/?sku=SGL-MTG-MOM-115-ENN" xr:uid="{13CCFC80-BB45-46B0-8520-8693B8C43906}"/>
    <hyperlink ref="M818" r:id="rId817" xr:uid="{30B138B1-DE13-434F-8BA2-1DF51B74BF02}"/>
    <hyperlink ref="M819" r:id="rId818" display="https://starcitygames.com/languish-sgl-mtg-ltc-202-enn/?sku=SGL-MTG-LTC-202-ENN" xr:uid="{C27F0493-F732-4A31-9C11-27BC38DA8A67}"/>
    <hyperlink ref="M820" r:id="rId819" xr:uid="{F1C0A193-D5D1-49CD-878E-7FBAB81EB171}"/>
    <hyperlink ref="M821" r:id="rId820" xr:uid="{DA6AB0B6-9239-40E7-BEE9-DA3DBE071108}"/>
    <hyperlink ref="M822" r:id="rId821" xr:uid="{E841CD4F-695D-42C9-AE9B-BB41806E927A}"/>
    <hyperlink ref="M823" r:id="rId822" xr:uid="{76F5A2D4-166E-4581-A848-C8A2B19C0ECD}"/>
    <hyperlink ref="M824" r:id="rId823" xr:uid="{3555C8FD-E04F-43E7-900D-E31B32F83B2E}"/>
    <hyperlink ref="M825" r:id="rId824" xr:uid="{C9668076-02C8-4FB3-9694-C9EE65A61D7F}"/>
    <hyperlink ref="M826" r:id="rId825" xr:uid="{2A956C43-B20D-4DD0-A8BE-7AF717D07EFB}"/>
    <hyperlink ref="M827" r:id="rId826" xr:uid="{9D042789-61DE-4BE0-A084-AC1C4A018B48}"/>
    <hyperlink ref="M828" r:id="rId827" xr:uid="{B5CFD78A-964B-4FA6-9F49-F17FEBB9EA7A}"/>
    <hyperlink ref="M829" r:id="rId828" xr:uid="{28671E88-3F64-4866-90C5-CB11A53303F9}"/>
    <hyperlink ref="M830" r:id="rId829" xr:uid="{970ADBAE-4250-4F5E-AA7D-0468BED17F25}"/>
    <hyperlink ref="M831" r:id="rId830" xr:uid="{D3E8C48F-45F7-4C05-B2F4-C5C9E4788A60}"/>
    <hyperlink ref="M832" r:id="rId831" xr:uid="{BAA38588-54C7-4595-8407-D46F5C1B14F1}"/>
    <hyperlink ref="M833" r:id="rId832" xr:uid="{997F9471-48B5-453C-BBF2-CFEB484F2BC7}"/>
    <hyperlink ref="M834" r:id="rId833" xr:uid="{CBC6C486-534E-4326-9500-33E80E058EEA}"/>
    <hyperlink ref="M835" r:id="rId834" xr:uid="{E6A46510-1174-4389-AD31-59727891B14E}"/>
    <hyperlink ref="M836" r:id="rId835" xr:uid="{34A081EC-299A-40A3-8675-A122142AE2BF}"/>
    <hyperlink ref="M837" r:id="rId836" xr:uid="{78F43149-F1E0-45E4-BB4D-9EF8500A91C8}"/>
    <hyperlink ref="M838" r:id="rId837" xr:uid="{355E3736-A9F3-4856-B594-2B145D267396}"/>
    <hyperlink ref="M839" r:id="rId838" xr:uid="{2488594C-5CEA-4A0C-9261-99C25C8A80BF}"/>
    <hyperlink ref="M840" r:id="rId839" xr:uid="{1C0AF663-2366-4F3C-8800-C6899CAE1DF3}"/>
    <hyperlink ref="M841" r:id="rId840" xr:uid="{CCEF36EB-0080-4B92-9080-C7707AC9D74D}"/>
    <hyperlink ref="M842" r:id="rId841" xr:uid="{0847F209-5E4E-4031-9FDF-A7C68305E242}"/>
    <hyperlink ref="M843" r:id="rId842" xr:uid="{EF0FD3DB-1305-4494-8E22-F1605F42DF13}"/>
    <hyperlink ref="M844" r:id="rId843" xr:uid="{3C80A923-0E62-4C7B-90F2-FD9A9DB32D58}"/>
    <hyperlink ref="M845" r:id="rId844" xr:uid="{48E82392-AB9F-41B8-B7F8-A5F9D0A1B3EB}"/>
    <hyperlink ref="M846" r:id="rId845" xr:uid="{FB1EF4D3-5C23-4289-82C3-9F6391C7B9D3}"/>
    <hyperlink ref="M847" r:id="rId846" xr:uid="{24D1C926-AE32-4CDD-98ED-BA73DA6052D1}"/>
    <hyperlink ref="M848" r:id="rId847" xr:uid="{3C06FB91-66E2-4554-A1E4-B841E99F30BA}"/>
    <hyperlink ref="M849" r:id="rId848" xr:uid="{B793C5F0-6DF5-4E6D-A91E-B0CDFA8DEC5D}"/>
    <hyperlink ref="M850" r:id="rId849" xr:uid="{484122A7-4302-43DB-AE4C-E944A9712A71}"/>
    <hyperlink ref="M851" r:id="rId850" xr:uid="{35C585C6-FFD1-4BBE-87EE-5B73429CDC37}"/>
    <hyperlink ref="M852" r:id="rId851" xr:uid="{697A7F7A-C098-4B3A-9848-279CF73C3F60}"/>
    <hyperlink ref="M853" r:id="rId852" xr:uid="{F2E324BF-24B3-4161-BE18-3E821148090D}"/>
    <hyperlink ref="M854" r:id="rId853" xr:uid="{7D998ECD-3176-41BE-BB12-D5CBCFC322CD}"/>
    <hyperlink ref="M855" r:id="rId854" xr:uid="{E4ED52EE-68D7-49E7-BB96-0BCCDAEA111F}"/>
    <hyperlink ref="M856" r:id="rId855" xr:uid="{AD4BAF91-93A8-45A3-A288-48AE244F231C}"/>
    <hyperlink ref="M857" r:id="rId856" xr:uid="{CA2E3C1D-643E-4FCE-A4E6-839344C88252}"/>
    <hyperlink ref="M858" r:id="rId857" xr:uid="{D0E398B3-08B1-43D6-97B2-C4CD0962BD72}"/>
    <hyperlink ref="M859" r:id="rId858" xr:uid="{9A2C0B54-8DBA-42CB-A9B0-62261180F44E}"/>
    <hyperlink ref="M860" r:id="rId859" display="https://starcitygames.com/sauron-the-necromancer-sgl-mtg-ltr-106-enn/?sku=SGL-MTG-LTR-106-ENN" xr:uid="{E8567E9E-3181-446D-AC85-D80F0B875D8B}"/>
    <hyperlink ref="M861" r:id="rId860" display="https://starcitygames.com/living-death-sgl-mtg-ltc-203-enn/?sku=SGL-MTG-LTC-203-ENN" xr:uid="{ADDCAD48-F70C-4416-8314-9FA08B460F92}"/>
    <hyperlink ref="M862" r:id="rId861" xr:uid="{CEB6520A-754A-4C1F-954D-16DE20B255C4}"/>
    <hyperlink ref="M863" r:id="rId862" xr:uid="{E4DADB13-4F4A-44C3-A5E4-04CBAB9C4671}"/>
    <hyperlink ref="M864" r:id="rId863" xr:uid="{C5EC91CB-449E-474D-AF98-DB1409A3C24D}"/>
    <hyperlink ref="M865" r:id="rId864" xr:uid="{26A6D56D-6BB7-4B67-BD21-E45235223ECF}"/>
    <hyperlink ref="M866" r:id="rId865" xr:uid="{1D08E18C-74F0-4CA8-8C3F-736CE247D890}"/>
    <hyperlink ref="M867" r:id="rId866" xr:uid="{5F94F187-89E1-4A8E-B3B7-335722151B9A}"/>
    <hyperlink ref="M868" r:id="rId867" xr:uid="{EFEEF455-C374-49CC-9DE8-28BF5D42B7ED}"/>
    <hyperlink ref="M869" r:id="rId868" xr:uid="{DE589F79-E43F-46BC-BC94-31BF9DDE7950}"/>
    <hyperlink ref="M870" r:id="rId869" xr:uid="{E254BFA4-B52E-4A24-95F4-7F7BC876E590}"/>
    <hyperlink ref="M871" r:id="rId870" xr:uid="{FD629692-1627-4143-B8BB-6D26190B3996}"/>
    <hyperlink ref="M872" r:id="rId871" xr:uid="{6400AD42-B909-468F-BE1B-BDD87747BD22}"/>
    <hyperlink ref="M873" r:id="rId872" xr:uid="{5B063695-5526-49D0-9BCB-EB8870714E41}"/>
    <hyperlink ref="M874" r:id="rId873" xr:uid="{06D2AF57-3A13-48C0-8F38-66B36CC6E942}"/>
    <hyperlink ref="M875" r:id="rId874" xr:uid="{07700E0C-0E40-4983-8CDC-FD2651DF379F}"/>
    <hyperlink ref="M876" r:id="rId875" xr:uid="{498880D4-2A76-4DCA-A68E-D69D9E48FB81}"/>
    <hyperlink ref="M877" r:id="rId876" xr:uid="{6F3770DA-6930-4DAC-B408-63F281035A2A}"/>
    <hyperlink ref="M878" r:id="rId877" xr:uid="{736BD50E-4C5D-4789-8345-AFAD101C746A}"/>
    <hyperlink ref="M879" r:id="rId878" xr:uid="{6148F54B-1442-40B2-BAFC-BDF179D47DD6}"/>
    <hyperlink ref="M880" r:id="rId879" xr:uid="{2809A855-3D0E-4B8A-85CE-7FB348178BA8}"/>
    <hyperlink ref="M881" r:id="rId880" xr:uid="{B002E944-B681-42CD-A50E-864D18CD46F6}"/>
    <hyperlink ref="M882" r:id="rId881" xr:uid="{76FFA898-4280-4BE1-94C3-D19C62E77FFE}"/>
    <hyperlink ref="M883" r:id="rId882" xr:uid="{0F5A5B03-9EFF-4070-800A-BEBC19372897}"/>
    <hyperlink ref="M884" r:id="rId883" xr:uid="{1E146118-73A7-4ED2-A629-FC1F3F50C61B}"/>
    <hyperlink ref="M885" r:id="rId884" xr:uid="{41D52C2D-4189-4A06-97B3-47B557077EDC}"/>
    <hyperlink ref="M886" r:id="rId885" xr:uid="{9D366159-262F-49EB-90DB-AC2C8ECE8309}"/>
    <hyperlink ref="M887" r:id="rId886" xr:uid="{C2B19A10-0C29-4DFC-977B-40B82E2A7803}"/>
    <hyperlink ref="M888" r:id="rId887" xr:uid="{895997CD-837A-4406-8123-5FC848EA8870}"/>
    <hyperlink ref="M889" r:id="rId888" xr:uid="{0BDB5D64-C247-4C08-8B15-D3E4A31B8565}"/>
    <hyperlink ref="M890" r:id="rId889" xr:uid="{29B9B45F-C282-4E6C-8B01-B37E15CFA606}"/>
    <hyperlink ref="M891" r:id="rId890" xr:uid="{3273CE4B-4F43-4AAA-A4CE-920830FE8C72}"/>
    <hyperlink ref="M892" r:id="rId891" xr:uid="{48DC7BC5-85BC-4FED-A0A2-7A691FF420DC}"/>
    <hyperlink ref="M893" r:id="rId892" xr:uid="{EF486A49-6CE6-439C-9BC9-1DEAEE12DB32}"/>
    <hyperlink ref="M894" r:id="rId893" xr:uid="{B899DA5B-3E04-48CD-89F8-F40C60CD3283}"/>
    <hyperlink ref="M895" r:id="rId894" xr:uid="{150E4B31-BE30-4DDF-93E7-14F4B2E8C9E5}"/>
    <hyperlink ref="M896" r:id="rId895" xr:uid="{F5BD1982-C1EB-4FCB-BEB0-C381A9569953}"/>
    <hyperlink ref="M897" r:id="rId896" xr:uid="{C967CCE3-C0F2-4EAC-AB14-DE8630738320}"/>
    <hyperlink ref="M898" r:id="rId897" xr:uid="{EBE690D2-319A-4CD1-A5B0-8D4C6D4683FF}"/>
    <hyperlink ref="M899" r:id="rId898" xr:uid="{6A65E586-BA72-48DE-B7CC-695DE61BB42A}"/>
    <hyperlink ref="M900" r:id="rId899" xr:uid="{44F47A87-D58F-4272-BC11-0C346EF42BD5}"/>
    <hyperlink ref="M901" r:id="rId900" xr:uid="{5E953216-4E66-497D-B032-D7E2C319DAD9}"/>
    <hyperlink ref="M902" r:id="rId901" xr:uid="{D195BF7F-571A-4293-B3B8-0B3E798B9DBE}"/>
    <hyperlink ref="M903" r:id="rId902" display="https://starcitygames.com/decree-of-pain-sgl-mtg-ltc-199-enn/?sku=SGL-MTG-LTC-199-ENN" xr:uid="{3EB8D12B-9B15-458D-AFD1-D176AE50AC42}"/>
    <hyperlink ref="M904" r:id="rId903" xr:uid="{6EF5823B-1DEB-4CE1-9F40-10FFC6E90543}"/>
    <hyperlink ref="M905" r:id="rId904" xr:uid="{C76BD034-45DA-43E9-8410-09F612D433E9}"/>
    <hyperlink ref="M906" r:id="rId905" xr:uid="{F9F7BBD5-0E0F-4F60-9C52-277E0B599C9C}"/>
    <hyperlink ref="M907" r:id="rId906" xr:uid="{C57454C2-5F21-4EC1-B117-9F38DECE4718}"/>
    <hyperlink ref="M908" r:id="rId907" xr:uid="{33937557-72D3-419E-A6E1-2A623D0A2A98}"/>
    <hyperlink ref="M909" r:id="rId908" xr:uid="{ABB35F4D-CAC5-4872-B04C-FE4E10E9915D}"/>
    <hyperlink ref="M910" r:id="rId909" xr:uid="{2AD2BA9A-6B7C-4AC3-85B3-5468283EC3E8}"/>
    <hyperlink ref="M911" r:id="rId910" xr:uid="{C06FB605-1636-4E22-B1BE-622C6046F4DC}"/>
    <hyperlink ref="M912" r:id="rId911" xr:uid="{276F0302-DD05-473D-8231-C992AF709065}"/>
    <hyperlink ref="M913" r:id="rId912" xr:uid="{54F57823-8F60-4FC9-B8F3-B289252ECADA}"/>
    <hyperlink ref="M914" r:id="rId913" xr:uid="{5794B533-8A48-43C3-AD1E-F85EB078086B}"/>
    <hyperlink ref="M915" r:id="rId914" xr:uid="{99B575E0-DED6-4B95-B688-FC33FB5204E7}"/>
    <hyperlink ref="M916" r:id="rId915" xr:uid="{DFD5DE00-3402-4E91-B34D-E4478A5E09C7}"/>
    <hyperlink ref="M917" r:id="rId916" xr:uid="{583CEC1B-8B4D-4807-AC0C-F257B4372854}"/>
    <hyperlink ref="M918" r:id="rId917" xr:uid="{F69F91BE-3B5E-4208-A76C-DD263104ECB4}"/>
    <hyperlink ref="M919" r:id="rId918" xr:uid="{9968407F-63F2-4899-B11C-8A67DE5C1A0B}"/>
    <hyperlink ref="M920" r:id="rId919" xr:uid="{F24900D2-315D-4E58-8863-FB0D2A1234D5}"/>
    <hyperlink ref="M921" r:id="rId920" xr:uid="{A0C0B1B9-2AF0-48E0-96AD-324BAF95AA69}"/>
    <hyperlink ref="M922" r:id="rId921" xr:uid="{7672EBE5-CC13-4536-A754-15D9D2BA96EF}"/>
    <hyperlink ref="M923" r:id="rId922" xr:uid="{B712956C-F9C6-41CB-BF76-C56DCF33FCBD}"/>
    <hyperlink ref="M924" r:id="rId923" xr:uid="{51712C05-D417-4248-9158-A44F9629107B}"/>
    <hyperlink ref="M925" r:id="rId924" xr:uid="{829C011E-313E-43BC-858B-144903F29A4D}"/>
    <hyperlink ref="M926" r:id="rId925" xr:uid="{9E28FB2C-8C65-4C9D-896A-F810D751B0D2}"/>
    <hyperlink ref="M927" r:id="rId926" xr:uid="{77FBC757-A2EC-4E6A-8291-BBF96E990B5F}"/>
    <hyperlink ref="M928" r:id="rId927" xr:uid="{998F0574-5AEE-4FFB-9070-32F6DA9BD341}"/>
    <hyperlink ref="M929" r:id="rId928" xr:uid="{89ECD17C-53A7-400D-B4CE-87B589B831FF}"/>
    <hyperlink ref="M930" r:id="rId929" xr:uid="{37960AA9-D93F-4342-8487-EE1CC704F4C3}"/>
    <hyperlink ref="M931" r:id="rId930" xr:uid="{27A873CA-5BB6-421F-B262-A99EB4661679}"/>
    <hyperlink ref="M932" r:id="rId931" xr:uid="{C636D07B-4991-406A-884B-7CDBB42D26FA}"/>
    <hyperlink ref="M933" r:id="rId932" xr:uid="{4613D128-4311-48FA-A89C-90BCF8EF0B03}"/>
    <hyperlink ref="M934" r:id="rId933" xr:uid="{DAB4B211-C1D8-41FB-A54C-09682E06D358}"/>
    <hyperlink ref="M935" r:id="rId934" xr:uid="{59E4CB2F-1EF6-43DE-9176-1BE62A6EF139}"/>
    <hyperlink ref="M936" r:id="rId935" xr:uid="{E601672F-2809-49B5-BCFB-D2174D2E208C}"/>
    <hyperlink ref="M937" r:id="rId936" xr:uid="{CC4A40AA-8648-4904-915C-3A278BCC54E7}"/>
    <hyperlink ref="M938" r:id="rId937" xr:uid="{C48821B2-E7C0-4BE6-8586-79D398C6455D}"/>
    <hyperlink ref="M939" r:id="rId938" xr:uid="{92A6C76B-8129-4AF7-9E96-B7C11C7C98DE}"/>
    <hyperlink ref="M940" r:id="rId939" xr:uid="{1D844658-9755-4E3D-85C4-057E32C28F28}"/>
    <hyperlink ref="M941" r:id="rId940" xr:uid="{A6ECD887-3F68-44F5-BD1C-E9C646F0AFD4}"/>
    <hyperlink ref="M942" r:id="rId941" xr:uid="{B21DF4BD-0334-4D61-9706-E29C8AEC06AF}"/>
    <hyperlink ref="M943" r:id="rId942" xr:uid="{A74DEF91-7762-4406-8271-75047082576F}"/>
    <hyperlink ref="M944" r:id="rId943" xr:uid="{AEE1C8A7-4B0C-47A1-BAE9-7B2818B65DF7}"/>
    <hyperlink ref="M945" r:id="rId944" xr:uid="{E113C1FA-A22D-4561-8256-5BAB2881EA46}"/>
    <hyperlink ref="M946" r:id="rId945" xr:uid="{B7165BBD-2CE9-460F-BA30-C3B7E97CC5D7}"/>
    <hyperlink ref="M947" r:id="rId946" xr:uid="{F989460B-B7AD-40EB-9FE1-29E7129BD212}"/>
    <hyperlink ref="M948" r:id="rId947" xr:uid="{A217EA23-E801-4AAF-920E-34080F9A162A}"/>
    <hyperlink ref="M949" r:id="rId948" xr:uid="{501B1F62-1C11-4E44-A566-ACA82F77F6BD}"/>
    <hyperlink ref="M950" r:id="rId949" xr:uid="{87624EF7-7E2D-4DF3-AB5E-9AFC4773D2AB}"/>
    <hyperlink ref="M951" r:id="rId950" xr:uid="{7488538A-8F89-44B2-AC2B-4CEB35D066F5}"/>
    <hyperlink ref="M952" r:id="rId951" xr:uid="{25DF45F6-FB93-4260-AE63-46A483FA4327}"/>
    <hyperlink ref="M953" r:id="rId952" xr:uid="{B90DD8CD-A13D-43F1-BBFD-378F4FBB58B3}"/>
    <hyperlink ref="M954" r:id="rId953" xr:uid="{E73DDF58-B8E1-42D4-B5F3-CACD128F953C}"/>
    <hyperlink ref="M955" r:id="rId954" xr:uid="{DFDDDDA3-D7CF-4FFF-B472-5ACBA256CCB7}"/>
    <hyperlink ref="M956" r:id="rId955" xr:uid="{015A9813-D4E1-432B-97AD-65238F995B60}"/>
    <hyperlink ref="M957" r:id="rId956" xr:uid="{7414E3BD-9AC7-42C4-B098-9732AC6734CA}"/>
    <hyperlink ref="M958" r:id="rId957" xr:uid="{C3DEDB48-63B3-47E9-AD62-9E9146609BF9}"/>
    <hyperlink ref="M959" r:id="rId958" xr:uid="{531A551F-C7EA-4674-B611-EBE22E4B98BF}"/>
    <hyperlink ref="M960" r:id="rId959" xr:uid="{5168317A-FC6C-43D2-BA03-A18A49713370}"/>
    <hyperlink ref="M961" r:id="rId960" xr:uid="{44C8DD6B-FB77-4D9F-89D1-DA9CCABFBC1F}"/>
    <hyperlink ref="M962" r:id="rId961" xr:uid="{50AD3582-E419-4434-91FA-0A54B66C3F65}"/>
    <hyperlink ref="M963" r:id="rId962" xr:uid="{68C6022F-7A76-491E-8C71-14291134136C}"/>
    <hyperlink ref="M964" r:id="rId963" xr:uid="{D21EA7E3-187C-48D4-BE47-331FB1CA2279}"/>
    <hyperlink ref="M965" r:id="rId964" xr:uid="{FAA1A6B0-3C73-47E5-8C09-3CAFF20AA370}"/>
    <hyperlink ref="M966" r:id="rId965" xr:uid="{B25A2738-DE9B-4245-993E-6E5EE7CFDA33}"/>
    <hyperlink ref="M967" r:id="rId966" xr:uid="{A60B4107-2BA8-47E6-806E-FEEBACA5DCF5}"/>
    <hyperlink ref="M968" r:id="rId967" xr:uid="{D00C7520-323E-4076-9929-4182CE55E8C9}"/>
    <hyperlink ref="M969" r:id="rId968" xr:uid="{3352D49D-1909-4E7A-9FF2-351FC1EDB9E2}"/>
    <hyperlink ref="M970" r:id="rId969" xr:uid="{EC37757A-42CD-4441-A754-1DE1E011205B}"/>
    <hyperlink ref="M971" r:id="rId970" xr:uid="{A0AD1697-1061-4E41-8969-6A42B529ED68}"/>
    <hyperlink ref="M972" r:id="rId971" xr:uid="{E337E6B6-ABB4-419E-B8E3-97FBA66A159C}"/>
    <hyperlink ref="M973" r:id="rId972" xr:uid="{01DE1E2F-DDCB-4CFD-9FDC-91558E897B63}"/>
    <hyperlink ref="M974" r:id="rId973" xr:uid="{41A9E26A-0DF4-4750-A456-2E5B09B42CF8}"/>
    <hyperlink ref="M975" r:id="rId974" xr:uid="{BB436179-58EE-449D-B8C6-9F5A8BF8E3C5}"/>
    <hyperlink ref="M976" r:id="rId975" xr:uid="{051F3BDE-8210-498B-ABA7-B892369D6BC6}"/>
    <hyperlink ref="M977" r:id="rId976" xr:uid="{9B3513B7-09A2-490D-A379-530625527CE1}"/>
    <hyperlink ref="M978" r:id="rId977" xr:uid="{BB48C5E6-AFBE-44A3-AB74-03851691751B}"/>
    <hyperlink ref="M979" r:id="rId978" xr:uid="{49977E8B-99BC-4E3C-8A34-86C91B1CFC32}"/>
    <hyperlink ref="M980" r:id="rId979" xr:uid="{6033D22F-7A66-40E8-BD61-8BF792516C96}"/>
    <hyperlink ref="M981" r:id="rId980" xr:uid="{4E9BBF97-4448-45FD-A981-7C20D1DEADBD}"/>
    <hyperlink ref="M982" r:id="rId981" xr:uid="{36C2FFFC-2712-4D0A-8287-E9994EF7513F}"/>
    <hyperlink ref="M983" r:id="rId982" xr:uid="{BBEDF955-A2B8-4835-BFAD-ADC9BC8B345E}"/>
    <hyperlink ref="M984" r:id="rId983" xr:uid="{092E3191-0DDB-4F7F-AB1F-5A550D22D207}"/>
    <hyperlink ref="M985" r:id="rId984" display="https://starcitygames.com/moria-marauder-sgl-mtg-ltr-138-enn/?sku=SGL-MTG-LTR-138-ENN" xr:uid="{19094DFA-8FD8-4BDF-8F50-3FC4618C518A}"/>
    <hyperlink ref="M986" r:id="rId985" display="https://starcitygames.com/moria-marauder-sgl-mtg-ltr-138-enn/?sku=SGL-MTG-LTR-138-ENN" xr:uid="{CC5D06E4-9A14-4552-9A5D-81CBB43051DC}"/>
    <hyperlink ref="M987" r:id="rId986" xr:uid="{AC5303C8-99A2-4DCF-8D3F-05D812BAE58A}"/>
    <hyperlink ref="M988" r:id="rId987" xr:uid="{D535F2FE-C59E-4C12-8BAF-C81F7CFEA352}"/>
    <hyperlink ref="M989" r:id="rId988" xr:uid="{9F0209FB-45A5-48FA-A522-216AD9C22B92}"/>
    <hyperlink ref="M990" r:id="rId989" xr:uid="{59264580-9C11-4E65-BAAA-A5E87B674075}"/>
    <hyperlink ref="M991" r:id="rId990" xr:uid="{2ADA0BFB-3235-4561-9005-28C0A26AF4A4}"/>
    <hyperlink ref="M992" r:id="rId991" xr:uid="{A3A5A0BB-D888-41AE-83E7-5219508C6703}"/>
    <hyperlink ref="M993" r:id="rId992" xr:uid="{097717CD-E804-4EBC-8869-C4D2F2A766E9}"/>
    <hyperlink ref="M994" r:id="rId993" xr:uid="{F887F398-8E04-4521-BCF2-97594AA86754}"/>
    <hyperlink ref="M995" r:id="rId994" xr:uid="{F737CDC5-99AC-43B2-9362-09C9D7D2DFE6}"/>
    <hyperlink ref="M996" r:id="rId995" xr:uid="{A158A7EB-8F26-426F-9247-9EB9A575FA14}"/>
    <hyperlink ref="M997" r:id="rId996" xr:uid="{660CBA89-C5B7-42B5-8BB1-EB7916380915}"/>
    <hyperlink ref="M998" r:id="rId997" xr:uid="{E403C1B0-1BB2-484A-A0BC-E2F57BE61BC9}"/>
    <hyperlink ref="M999" r:id="rId998" xr:uid="{3B8F2FF5-A530-4EB7-84ED-249750040EA3}"/>
    <hyperlink ref="M1000" r:id="rId999" xr:uid="{B7BE361A-7527-4373-9B8C-B7DA90C858FA}"/>
    <hyperlink ref="M1001" r:id="rId1000" xr:uid="{FA8EEFF8-6D5E-4C6F-95C3-83F43CF8BA64}"/>
    <hyperlink ref="M1002" r:id="rId1001" xr:uid="{0E22D311-219F-4D02-839C-2EB24FF4C9EB}"/>
    <hyperlink ref="M1003" r:id="rId1002" xr:uid="{70025265-0E58-4A28-A3AD-C7ACAF25D1DA}"/>
    <hyperlink ref="M1004" r:id="rId1003" xr:uid="{1D05366E-B6AE-46A2-83C4-99E0B801E7A3}"/>
    <hyperlink ref="M1005" r:id="rId1004" xr:uid="{7B9FB29B-06B8-4A8B-BF0E-8EBEF3B66C5B}"/>
    <hyperlink ref="M1006" r:id="rId1005" xr:uid="{0EAA4E68-9D92-4CE5-A062-ADD8546B4C6F}"/>
    <hyperlink ref="M1007" r:id="rId1006" xr:uid="{6437B920-DDE1-42BC-8498-565A6AAFA624}"/>
    <hyperlink ref="M1008" r:id="rId1007" xr:uid="{EF08B7FC-36F8-45C1-9064-DE05DA28A044}"/>
    <hyperlink ref="M1009" r:id="rId1008" xr:uid="{3F5348AF-81B8-4D7E-9BD1-29909EC2C199}"/>
    <hyperlink ref="M1010" r:id="rId1009" xr:uid="{C003F43A-6527-4ED3-9453-0CC09D141DD8}"/>
    <hyperlink ref="M1011" r:id="rId1010" xr:uid="{2073AB25-C2D6-429F-A7DB-7698DE5C1567}"/>
    <hyperlink ref="M1012" r:id="rId1011" xr:uid="{260BFDD3-EEB2-490B-936B-91D11B8072B7}"/>
    <hyperlink ref="M1013" r:id="rId1012" xr:uid="{B9E38B58-0C79-4377-A11C-23926BD3DA75}"/>
    <hyperlink ref="M1014" r:id="rId1013" xr:uid="{C6AA357B-1624-4C38-AD02-D5C471BBDF18}"/>
    <hyperlink ref="M1015" r:id="rId1014" xr:uid="{3BFB8D06-D2EF-43A2-A196-1E9493F5480D}"/>
    <hyperlink ref="M1016" r:id="rId1015" xr:uid="{ABD77184-8755-43DF-B705-9A46CD8F2296}"/>
    <hyperlink ref="M1017" r:id="rId1016" xr:uid="{CC7FE3C1-D4DC-4483-929C-2394BD154AE0}"/>
    <hyperlink ref="M1018" r:id="rId1017" xr:uid="{16F56F2E-FE76-4A3C-B14E-C79AADFFCAEE}"/>
    <hyperlink ref="M1019" r:id="rId1018" xr:uid="{77B16B97-FC0E-4C66-8B82-FBF5D27A784C}"/>
    <hyperlink ref="M1020" r:id="rId1019" xr:uid="{2C94D0BA-9DEE-4B49-BE8F-217245731D64}"/>
    <hyperlink ref="M1021" r:id="rId1020" xr:uid="{A2FA85AA-32AB-4A58-8804-72539137F59F}"/>
    <hyperlink ref="M1022" r:id="rId1021" xr:uid="{5550D0E9-BA58-436D-973C-DD0EA2CFB2F1}"/>
    <hyperlink ref="M1023" r:id="rId1022" xr:uid="{48AF0527-1148-40ED-BFDB-7B17C0EB6400}"/>
    <hyperlink ref="M1024" r:id="rId1023" xr:uid="{A8A8FF4C-9875-4CAD-B8B0-A7758FFBDCD4}"/>
    <hyperlink ref="M1025" r:id="rId1024" xr:uid="{9CEF8816-CEFF-4064-B00A-72EB0C0A4F8E}"/>
    <hyperlink ref="M1026" r:id="rId1025" xr:uid="{CE393A21-E184-4DC2-8693-8444D3475B75}"/>
    <hyperlink ref="M1027" r:id="rId1026" xr:uid="{B75A30AD-41C8-42AD-BEC4-5723122D68F6}"/>
    <hyperlink ref="M1028" r:id="rId1027" xr:uid="{B30607C6-FE02-49D1-ACE4-E91F2A942E10}"/>
    <hyperlink ref="M1029" r:id="rId1028" xr:uid="{57C2615D-B49C-4820-993F-3523962D2F23}"/>
    <hyperlink ref="M1030" r:id="rId1029" xr:uid="{592D5393-A0D4-4CF8-B524-CDD6288C89EF}"/>
    <hyperlink ref="M1031" r:id="rId1030" xr:uid="{6A28286C-22BA-47CC-B790-049A955348F0}"/>
    <hyperlink ref="M1032" r:id="rId1031" xr:uid="{F6FCE673-AF72-4655-A76D-932CE2B19772}"/>
    <hyperlink ref="M1033" r:id="rId1032" xr:uid="{B9633223-78C9-4898-A406-10DE5B180B7A}"/>
    <hyperlink ref="M1034" r:id="rId1033" xr:uid="{47420CEB-9AE5-43D3-B644-D9BBAEE08B75}"/>
    <hyperlink ref="M1035" r:id="rId1034" xr:uid="{CEB12C30-7DC3-4936-92A1-6A69F19AE2AF}"/>
    <hyperlink ref="M1036" r:id="rId1035" xr:uid="{521EF4C8-52E5-491B-95E3-186F3588F6C2}"/>
    <hyperlink ref="M1037" r:id="rId1036" xr:uid="{30C3A3C4-8106-4B83-847D-EFE094B8CEC6}"/>
    <hyperlink ref="M1038" r:id="rId1037" xr:uid="{D236DC39-7273-4379-AEC9-288D6379FC66}"/>
    <hyperlink ref="M1039" r:id="rId1038" xr:uid="{517F70E3-A358-40A5-83CF-7C4B13CA523D}"/>
    <hyperlink ref="M1040" r:id="rId1039" xr:uid="{F915F7C5-B106-4878-82CB-A7CC41341525}"/>
    <hyperlink ref="M1041" r:id="rId1040" xr:uid="{23B3FD51-ED24-462E-A5ED-856BD3E81163}"/>
    <hyperlink ref="M1042" r:id="rId1041" xr:uid="{BF88E054-9FC7-4181-AB64-6E830227C70D}"/>
    <hyperlink ref="M1043" r:id="rId1042" xr:uid="{D0A2CBF3-76B0-490C-A5D5-A97CFD7877F7}"/>
    <hyperlink ref="M1044" r:id="rId1043" xr:uid="{633075CD-7003-4C83-9780-0299A402E6D7}"/>
    <hyperlink ref="M1045" r:id="rId1044" xr:uid="{0B08F499-1372-4C9F-9BCA-E7DC2B8A2F91}"/>
    <hyperlink ref="M1046" r:id="rId1045" xr:uid="{5C3200E3-01E4-42E8-B609-F918E62F1B21}"/>
    <hyperlink ref="M1047" r:id="rId1046" xr:uid="{781B999B-B0D9-4B4F-ABC0-325746CC95AA}"/>
    <hyperlink ref="M1048" r:id="rId1047" xr:uid="{8C4EB264-4605-4C8C-9B48-A983D32A1C4E}"/>
    <hyperlink ref="M1049" r:id="rId1048" xr:uid="{E996C4FE-1053-41D2-AFCD-024AB5173BBB}"/>
    <hyperlink ref="M1050" r:id="rId1049" xr:uid="{A1E7BB11-8684-4F9D-89A5-49A3502FA879}"/>
    <hyperlink ref="M1051" r:id="rId1050" xr:uid="{08DDDCBF-4930-4C44-87BF-FF359AAA8760}"/>
    <hyperlink ref="M1052" r:id="rId1051" xr:uid="{3F04FEA9-EB1C-441C-92EF-249C09EBCAA9}"/>
    <hyperlink ref="M1053" r:id="rId1052" xr:uid="{DEAA4809-DB59-4AFB-9B25-1A1724AB91DF}"/>
    <hyperlink ref="M1054" r:id="rId1053" xr:uid="{89982A66-C437-4CAD-B6D2-12C2E0526EFF}"/>
    <hyperlink ref="M1055" r:id="rId1054" xr:uid="{EAA0DEDA-90E4-4C9C-87ED-C04605C68A3F}"/>
    <hyperlink ref="M1056" r:id="rId1055" xr:uid="{87E28A40-4F29-4309-B8AE-3CF71B6748EA}"/>
    <hyperlink ref="M1057" r:id="rId1056" xr:uid="{FE802676-9747-4D35-AFA4-C4C5BBB46197}"/>
    <hyperlink ref="M1058" r:id="rId1057" xr:uid="{109B583E-9A62-4156-868E-68CC7C24086E}"/>
    <hyperlink ref="M1059" r:id="rId1058" xr:uid="{6379CB77-8DFE-4D67-BB9C-359686414C62}"/>
    <hyperlink ref="M1060" r:id="rId1059" xr:uid="{F6EC3421-068F-4A12-8579-0C997F61707C}"/>
    <hyperlink ref="M1061" r:id="rId1060" xr:uid="{D418979B-F92F-4BC9-8BA9-80883D34FABB}"/>
    <hyperlink ref="M1062" r:id="rId1061" display="https://starcitygames.com/fall-of-cair-andros-sgl-mtg-ltr-124-enn/?sku=SGL-MTG-LTR-124-ENN" xr:uid="{2D202DF9-6197-41F1-ADBD-7B45C67DE1CC}"/>
    <hyperlink ref="M1063" r:id="rId1062" display="https://starcitygames.com/orcish-siegemaster-sgl-mtg-ltc-033-enn/?sku=SGL-MTG-LTC-033-ENN" xr:uid="{7B867557-BD05-41B3-B1B2-24BC6EC1009F}"/>
    <hyperlink ref="M1064" r:id="rId1063" display="https://starcitygames.com/treasure-nabber-sgl-mtg-ltc-230-enn/?sku=SGL-MTG-LTC-230-ENN1" xr:uid="{EBF85354-E5AE-4794-928C-0F9D934A0CBF}"/>
    <hyperlink ref="M1065" r:id="rId1064" xr:uid="{1EC4B3AC-BD1B-42A6-AEB5-99C164F50340}"/>
    <hyperlink ref="M1066" r:id="rId1065" xr:uid="{C432A3FD-6C3B-4870-8BC1-B13CD4A3E821}"/>
    <hyperlink ref="M1067" r:id="rId1066" xr:uid="{0D638585-F29D-4DF2-9D54-CE37966198EC}"/>
    <hyperlink ref="M1068" r:id="rId1067" xr:uid="{28B5B592-E612-4C68-BB41-58747E0A507B}"/>
    <hyperlink ref="M1069" r:id="rId1068" xr:uid="{1973D708-5EC3-44EC-8BA8-BE56A5ACDFB2}"/>
    <hyperlink ref="M1070" r:id="rId1069" xr:uid="{15FD1C0D-8DD9-46E4-9881-A7FDB05FAE68}"/>
    <hyperlink ref="M1071" r:id="rId1070" xr:uid="{B9C8D27F-6DD0-423C-9A4A-DD9E2707C6A2}"/>
    <hyperlink ref="M1072" r:id="rId1071" xr:uid="{0BE9C744-F703-45F1-A081-440C7142834E}"/>
    <hyperlink ref="M1073" r:id="rId1072" xr:uid="{CF809F35-4CAF-40D9-84D2-D01509151C4D}"/>
    <hyperlink ref="M1074" r:id="rId1073" xr:uid="{E447CBCC-8C3D-4FDC-9A18-4906C1B18F5E}"/>
    <hyperlink ref="M1075" r:id="rId1074" xr:uid="{E6F8C7F6-F51C-4D5A-AA98-0FE5CBDF5D73}"/>
    <hyperlink ref="M1076" r:id="rId1075" xr:uid="{06D85848-A420-4BEE-8053-B2218E7F1269}"/>
    <hyperlink ref="M1077" r:id="rId1076" xr:uid="{16DE5095-D7F6-49F7-BCB2-1336F90C1BEF}"/>
    <hyperlink ref="M1078" r:id="rId1077" xr:uid="{3C94C35E-6A5B-422C-8EFA-6B5AB1CDC3BF}"/>
    <hyperlink ref="M1079" r:id="rId1078" xr:uid="{F5C03F3C-DA3D-4DBD-A8DC-E174E97F7076}"/>
    <hyperlink ref="M1080" r:id="rId1079" xr:uid="{9A97EF42-C9A1-44A6-AFA1-B0FE5FC9187D}"/>
    <hyperlink ref="M1081" r:id="rId1080" xr:uid="{AC3DF341-ED3E-4702-AA55-63CCFD312B87}"/>
    <hyperlink ref="M1082" r:id="rId1081" xr:uid="{2FFAF0DB-E3C6-4A29-BB2B-261AD786F0B1}"/>
    <hyperlink ref="M1083" r:id="rId1082" xr:uid="{50B72878-4857-42CF-8B23-0F2098CFFD67}"/>
    <hyperlink ref="M1084" r:id="rId1083" xr:uid="{DAC77DA8-E845-438F-91D3-80A7604FE4EA}"/>
    <hyperlink ref="M1085" r:id="rId1084" xr:uid="{4ADB5128-05CC-4E06-B8FB-2179A018063A}"/>
    <hyperlink ref="M1086" r:id="rId1085" xr:uid="{93ABA485-0E92-4273-B30F-4E00DF7A95C3}"/>
    <hyperlink ref="M1087" r:id="rId1086" xr:uid="{DD19408B-EB7E-4810-A583-4366FC5212FE}"/>
    <hyperlink ref="M1088" r:id="rId1087" xr:uid="{B08CC24F-DE6D-494F-A07C-F1E924E7308F}"/>
    <hyperlink ref="M1089" r:id="rId1088" xr:uid="{3B9E0F9D-7FAB-46AA-A1F2-6D8E861E5951}"/>
    <hyperlink ref="M1090" r:id="rId1089" xr:uid="{1DA0D69E-642F-4117-9561-5649D3FA61DA}"/>
    <hyperlink ref="M1091" r:id="rId1090" xr:uid="{720446C4-29DA-49D0-8D2B-2730E0500461}"/>
    <hyperlink ref="M1092" r:id="rId1091" xr:uid="{12058B9B-D3F4-45C4-B856-4A0FDBDD8685}"/>
    <hyperlink ref="M1093" r:id="rId1092" xr:uid="{0F7C76B6-1E86-4655-8018-D20586D98E91}"/>
    <hyperlink ref="M1094" r:id="rId1093" xr:uid="{584B1DDB-DFF5-45EE-8C51-6FC10053F7B6}"/>
    <hyperlink ref="M1095" r:id="rId1094" xr:uid="{1BB547A6-BEB4-49F7-9BE6-2361D7C42FFD}"/>
    <hyperlink ref="M1096" r:id="rId1095" xr:uid="{C8FE994A-472B-4243-9E96-83BF62EA0B4F}"/>
    <hyperlink ref="M1097" r:id="rId1096" xr:uid="{ABD2F673-797C-4B0E-8627-6813A3E2995E}"/>
    <hyperlink ref="M1098" r:id="rId1097" xr:uid="{CEFC0A03-3A8A-4751-BC0D-97D0D54773B7}"/>
    <hyperlink ref="M1099" r:id="rId1098" xr:uid="{0BE3C296-0A55-4009-849F-232F1629559A}"/>
    <hyperlink ref="M1100" r:id="rId1099" xr:uid="{4D713965-731B-4D52-90C2-863A4E7AF764}"/>
    <hyperlink ref="M1101" r:id="rId1100" xr:uid="{170B4FFC-2D91-41FB-A852-FDDF7B603A58}"/>
    <hyperlink ref="M1102" r:id="rId1101" xr:uid="{C7B2E1CF-9592-4DD3-90B7-FFB6113E7BA6}"/>
    <hyperlink ref="M1103" r:id="rId1102" xr:uid="{83A89DF3-2E4A-4B26-89E4-4BAA91C01909}"/>
    <hyperlink ref="M1104" r:id="rId1103" xr:uid="{81251F35-EC02-47A1-811F-55A15B425B11}"/>
    <hyperlink ref="M1105" r:id="rId1104" xr:uid="{FA48E8BC-5B0E-446C-85BE-BB874052E7F9}"/>
    <hyperlink ref="M1106" r:id="rId1105" xr:uid="{61F8EF61-1E4B-4B5B-B05F-EAA8AABB2480}"/>
    <hyperlink ref="M1107" r:id="rId1106" xr:uid="{BD1EF92C-C28A-445F-978B-D252A92612D9}"/>
    <hyperlink ref="M1108" r:id="rId1107" xr:uid="{B43A71FA-1273-4F3B-B16E-1C284DE98F66}"/>
    <hyperlink ref="M1109" r:id="rId1108" xr:uid="{416EC360-AF35-40D3-980F-3047C8631ED0}"/>
    <hyperlink ref="M1110" r:id="rId1109" xr:uid="{CD334917-DE06-44F7-AEEA-456C05D8F516}"/>
    <hyperlink ref="M1111" r:id="rId1110" xr:uid="{AA6EC023-8653-4946-809B-27493495B3A4}"/>
    <hyperlink ref="M1112" r:id="rId1111" xr:uid="{45111F66-3182-473A-8970-B1463F4DFC20}"/>
    <hyperlink ref="M1113" r:id="rId1112" xr:uid="{C8582664-B341-44BC-9745-E457FE1C9718}"/>
    <hyperlink ref="M1114" r:id="rId1113" xr:uid="{F9134435-71EF-4B53-A11A-683AA0AF0211}"/>
    <hyperlink ref="M1115" r:id="rId1114" xr:uid="{F35E9A67-5AC8-4C0F-B542-4B465A8BE200}"/>
    <hyperlink ref="M1116" r:id="rId1115" xr:uid="{A6167D18-092D-4377-9B66-0847FD012557}"/>
    <hyperlink ref="M1117" r:id="rId1116" xr:uid="{394A2F2C-24A3-4B37-B3DF-130C5582603E}"/>
    <hyperlink ref="M1118" r:id="rId1117" xr:uid="{67BACAD2-8F81-4C16-A692-35E413FD0E84}"/>
    <hyperlink ref="M1119" r:id="rId1118" xr:uid="{84445820-E03D-432C-BB69-FB0D949F150A}"/>
    <hyperlink ref="M1120" r:id="rId1119" xr:uid="{B0ADF9EA-78CE-48F0-8011-10E2F2DE175B}"/>
    <hyperlink ref="M1121" r:id="rId1120" xr:uid="{E9400C77-A8CF-43E4-B1D0-2B28EBEFF1E9}"/>
    <hyperlink ref="M1122" r:id="rId1121" xr:uid="{7C041389-A307-4E63-B441-88FB6166198F}"/>
    <hyperlink ref="M1123" r:id="rId1122" display="https://starcitygames.com/eomer-marshal-of-rohan-sgl-mtg-ltr-120-enn/?sku=SGL-MTG-LTR-120-ENN" xr:uid="{FE982AEC-CF42-41F8-A330-8A4F71378BB2}"/>
    <hyperlink ref="M1124" r:id="rId1123" xr:uid="{FAA76553-48BD-4E19-9A67-3FF40F17035D}"/>
    <hyperlink ref="M1125" r:id="rId1124" xr:uid="{445D654B-FDD4-4C5E-BC81-28A66197F5EB}"/>
    <hyperlink ref="M1126" r:id="rId1125" xr:uid="{47982FFF-867C-444E-8F48-468E13F418E7}"/>
    <hyperlink ref="M1127" r:id="rId1126" xr:uid="{3B61145C-1A58-4AC3-AEAE-691268D55686}"/>
    <hyperlink ref="M1128" r:id="rId1127" xr:uid="{8893F9F4-B295-425E-A385-6B0A4123835C}"/>
    <hyperlink ref="M1129" r:id="rId1128" xr:uid="{0EAA0342-C206-4B49-914C-7C33FD3F6499}"/>
    <hyperlink ref="M1130" r:id="rId1129" xr:uid="{C321F0D5-2897-47E3-AD6D-8E4E0F420C93}"/>
    <hyperlink ref="M1131" r:id="rId1130" xr:uid="{E79C4887-3CE1-47CA-A66B-D3A8F501B235}"/>
    <hyperlink ref="M1132" r:id="rId1131" xr:uid="{BFDE5F14-AF44-49F1-9C3F-69694DD14098}"/>
    <hyperlink ref="M1133" r:id="rId1132" xr:uid="{386C6D7E-72D0-4775-A17C-BA506E36DBD3}"/>
    <hyperlink ref="M1134" r:id="rId1133" xr:uid="{CCCCE1C0-CDC0-4E10-8F91-52833CFB382C}"/>
    <hyperlink ref="M1135" r:id="rId1134" xr:uid="{004A898F-4B0C-4505-B10B-5C6488150DF8}"/>
    <hyperlink ref="M1136" r:id="rId1135" xr:uid="{B1BCDD56-3D29-45EB-8999-830364924EE9}"/>
    <hyperlink ref="M1137" r:id="rId1136" xr:uid="{1B8F96E1-CE6A-4421-B233-D317CA06C3FA}"/>
    <hyperlink ref="M1138" r:id="rId1137" xr:uid="{16911DD1-704E-4027-BE7F-9F3437259163}"/>
    <hyperlink ref="M1139" r:id="rId1138" xr:uid="{A16BE53F-8348-4D04-A719-515ACECF0033}"/>
    <hyperlink ref="M1140" r:id="rId1139" xr:uid="{8A8259C7-BE45-4363-9B6F-979E35559A8F}"/>
    <hyperlink ref="M1141" r:id="rId1140" xr:uid="{BAEF527B-9CFE-4FAB-AD4B-7FC376690ABA}"/>
    <hyperlink ref="M1142" r:id="rId1141" xr:uid="{78932636-2836-4CAD-BF98-9E2D493344E0}"/>
    <hyperlink ref="M1143" r:id="rId1142" xr:uid="{8A3215C6-CFD4-44CC-9B68-359549721DC7}"/>
    <hyperlink ref="M1144" r:id="rId1143" xr:uid="{FE60B52C-8AF1-4711-B84B-9E6428B6DC82}"/>
    <hyperlink ref="M1145" r:id="rId1144" xr:uid="{AE74ED66-1264-45C0-BD8E-36D3657B80A8}"/>
    <hyperlink ref="M1146" r:id="rId1145" xr:uid="{C2F075BA-BC87-48F6-AAB3-B77914154958}"/>
    <hyperlink ref="M1147" r:id="rId1146" xr:uid="{53677DEC-5F20-4B04-88E8-3975212A5AC6}"/>
    <hyperlink ref="M1148" r:id="rId1147" xr:uid="{9E82AC86-53FC-48AF-9DF8-A85AA31DABA3}"/>
    <hyperlink ref="M1149" r:id="rId1148" xr:uid="{824E00E6-9895-4A02-A7EA-90B708C51668}"/>
    <hyperlink ref="M1150" r:id="rId1149" xr:uid="{5A8DAEFA-2EE0-4AD3-8AE8-A02FA229E038}"/>
    <hyperlink ref="M1151" r:id="rId1150" xr:uid="{9A20A339-7458-483B-A454-AD488246CFCC}"/>
    <hyperlink ref="M1152" r:id="rId1151" xr:uid="{6F66A006-75BB-47EB-8B0C-9C81F7A3A89A}"/>
    <hyperlink ref="M1153" r:id="rId1152" xr:uid="{2657DD70-EF15-49C6-969E-9C04EAFC912B}"/>
    <hyperlink ref="M1154" r:id="rId1153" xr:uid="{7EFF13FB-1F79-4F95-BCC7-475045AAD5DD}"/>
    <hyperlink ref="M1155" r:id="rId1154" xr:uid="{110B1E76-3FBF-4DB8-9770-1D6D07D768D9}"/>
    <hyperlink ref="M1156" r:id="rId1155" xr:uid="{9DC0704C-466B-49D1-B526-1035E1460280}"/>
    <hyperlink ref="M1157" r:id="rId1156" xr:uid="{3F031785-4C19-4003-A365-6C5C51D5FD5D}"/>
    <hyperlink ref="M1158" r:id="rId1157" xr:uid="{27C48BD5-40A4-4D58-9C05-DD4008B28DFF}"/>
    <hyperlink ref="M1159" r:id="rId1158" xr:uid="{AB2EC8CC-DF9C-4338-A34E-616E11716F99}"/>
    <hyperlink ref="M1160" r:id="rId1159" xr:uid="{7D8BF353-BC52-47F6-B270-3FFEAE3EC064}"/>
    <hyperlink ref="M1161" r:id="rId1160" xr:uid="{052B2814-F376-489C-8825-BB79529D6978}"/>
    <hyperlink ref="M1162" r:id="rId1161" xr:uid="{4F8FE8BC-F843-4346-B22C-1431676B2654}"/>
    <hyperlink ref="M1163" r:id="rId1162" display="https://starcitygames.com/hew-the-entwood-sgl-mtg-ltr-136-enn/?sku=SGL-MTG-LTR-136-ENN" xr:uid="{582B5FFC-EA0C-4240-A0EA-FD5E0EAF6366}"/>
    <hyperlink ref="M1164" r:id="rId1163" display="https://starcitygames.com/goblin-dark-dwellers-sgl-mtg-ltc-219-enn/?sku=SGL-MTG-LTC-219-ENN" xr:uid="{E9D6C434-9B2C-4633-88B7-B4AACDD2A7CF}"/>
    <hyperlink ref="M1165" r:id="rId1164" display="https://starcitygames.com/siege-gang-commander-sgl-mtg-ltc-228-enn/?sku=SGL-MTG-LTC-228-ENN" xr:uid="{64DDF73B-1DC5-4E29-B30B-CE5B1FE78514}"/>
    <hyperlink ref="M1166" r:id="rId1165" xr:uid="{6E2CEE53-DD3C-4E10-9E4E-B72D17D52059}"/>
    <hyperlink ref="M1167" r:id="rId1166" xr:uid="{3E5F1401-9FBA-4253-AB16-06EE6CDBC06C}"/>
    <hyperlink ref="M1168" r:id="rId1167" xr:uid="{0CC17781-7707-4CD1-A5AE-8CCC59C69754}"/>
    <hyperlink ref="M1169" r:id="rId1168" xr:uid="{E8F91DEA-580B-4E4D-B1A8-E28BC973271E}"/>
    <hyperlink ref="M1170" r:id="rId1169" xr:uid="{7E1D2B41-4740-42E8-B604-4C41CC864669}"/>
    <hyperlink ref="M1171" r:id="rId1170" xr:uid="{8E6DA7A3-B793-4346-B73A-2908E4A1678D}"/>
    <hyperlink ref="M1172" r:id="rId1171" xr:uid="{D7AC4C05-804D-40E5-96F7-8D9F3B65494F}"/>
    <hyperlink ref="M1173" r:id="rId1172" xr:uid="{0B6038A6-3359-4F72-946C-AA55FF890E3F}"/>
    <hyperlink ref="M1174" r:id="rId1173" xr:uid="{AE29B5F7-F619-4CE8-8C67-BA29D72A32F7}"/>
    <hyperlink ref="M1175" r:id="rId1174" xr:uid="{BCC8212F-0A22-4D88-930F-1947E5D115C2}"/>
    <hyperlink ref="M1176" r:id="rId1175" xr:uid="{F779590D-5C7D-4290-9681-BFBFD23A258B}"/>
    <hyperlink ref="M1177" r:id="rId1176" xr:uid="{AB873F58-DA55-463B-9531-8C835F5D5D73}"/>
    <hyperlink ref="M1178" r:id="rId1177" xr:uid="{3828CC04-8904-449E-820F-A793C3704239}"/>
    <hyperlink ref="M1179" r:id="rId1178" xr:uid="{BAEE252D-5AA5-4350-9E05-B45DF9323C04}"/>
    <hyperlink ref="M1180" r:id="rId1179" xr:uid="{F6D0E383-F9CC-4FDF-B104-4529C3BEE2FE}"/>
    <hyperlink ref="M1181" r:id="rId1180" xr:uid="{6AB50455-920F-4D66-AD54-303DB8337356}"/>
    <hyperlink ref="M1182" r:id="rId1181" xr:uid="{A2BD7CD8-B283-438D-B965-C116CDD7185D}"/>
    <hyperlink ref="M1183" r:id="rId1182" xr:uid="{DBE255C8-77DF-4142-9E43-D9BA82E947F3}"/>
    <hyperlink ref="M1184" r:id="rId1183" xr:uid="{E383ACF2-43C6-4D46-A2A1-0425B39508E3}"/>
    <hyperlink ref="M1185" r:id="rId1184" xr:uid="{2887F0DE-5D6C-4D79-86C1-CD860A8EFF88}"/>
    <hyperlink ref="M1186" r:id="rId1185" xr:uid="{7BCE2CAD-A761-40B4-B705-65EFB9A525E4}"/>
    <hyperlink ref="M1187" r:id="rId1186" xr:uid="{5D540531-74E5-4F11-99B4-BE244707C948}"/>
    <hyperlink ref="M1188" r:id="rId1187" xr:uid="{15A6B727-B394-4FA8-85E7-929F914ABA06}"/>
    <hyperlink ref="M1189" r:id="rId1188" xr:uid="{0DEABA5D-5596-4E40-8EE6-8024CF715596}"/>
    <hyperlink ref="M1190" r:id="rId1189" xr:uid="{294AA188-ED3D-4BA1-A7E4-13F120028212}"/>
    <hyperlink ref="M1191" r:id="rId1190" xr:uid="{A9F89671-FB25-4FAF-9E74-F41630DD61D5}"/>
    <hyperlink ref="M1192" r:id="rId1191" xr:uid="{250F87B0-A91F-4364-99FA-A005456CB80E}"/>
    <hyperlink ref="M1193" r:id="rId1192" xr:uid="{3A12F61B-40D5-41E6-B4B1-3D578A25A6F4}"/>
    <hyperlink ref="M1194" r:id="rId1193" xr:uid="{AEA0A215-93F4-41B8-BCD1-1EBFFFD916E9}"/>
    <hyperlink ref="M1195" r:id="rId1194" display="https://starcitygames.com/inferno-titan-sgl-mtg-ltc-223-enn/?sku=SGL-MTG-LTC-223-ENN" xr:uid="{4CDD1B4F-3820-4396-B987-653C7F9BAAB5}"/>
    <hyperlink ref="M1196" r:id="rId1195" xr:uid="{78D4B080-62DF-43C0-8C45-B7CF8BA935B4}"/>
    <hyperlink ref="M1197" r:id="rId1196" xr:uid="{883A02C1-D27B-4B06-A302-46706FEC78FD}"/>
    <hyperlink ref="M1198" r:id="rId1197" xr:uid="{E2BD9AA5-F930-4512-A2A2-5888E1E75D07}"/>
    <hyperlink ref="M1199" r:id="rId1198" xr:uid="{2B2E0CF8-5111-41BB-8FA1-FAC6A17B553D}"/>
    <hyperlink ref="M1200" r:id="rId1199" xr:uid="{30387C40-E6B0-4F80-A480-C63508C18E91}"/>
    <hyperlink ref="M1201" r:id="rId1200" xr:uid="{DAA0D879-BFE7-4DB3-A104-585C3777CD7F}"/>
    <hyperlink ref="M1202" r:id="rId1201" xr:uid="{3C758D1A-E54A-4A2A-9D3F-5BE442001564}"/>
    <hyperlink ref="M1203" r:id="rId1202" xr:uid="{33C8132E-05E6-4DF2-A5E9-CD099CF24EF0}"/>
    <hyperlink ref="M1204" r:id="rId1203" xr:uid="{F3565C00-4F06-4D48-AF7A-FD07AF54085B}"/>
    <hyperlink ref="M1205" r:id="rId1204" xr:uid="{81F76B27-462F-4E93-8FE2-198AEF55226C}"/>
    <hyperlink ref="M1206" r:id="rId1205" xr:uid="{E887133D-E6F0-4D2B-841B-6C69FCC4564A}"/>
    <hyperlink ref="M1207" r:id="rId1206" display="https://starcitygames.com/knollspine-dragon-sgl-mtg-ltc-224-enn/?sku=SGL-MTG-LTC-224-ENN" xr:uid="{7C3151CC-90F6-4875-9525-AF019B18615D}"/>
    <hyperlink ref="M1208" r:id="rId1207" display="https://starcitygames.com/rampaging-war-mammoth-sgl-mtg-ltc-034-enn/?sku=SGL-MTG-LTC-034-ENN" xr:uid="{D877E6D2-6560-4A49-B93C-D47179B9F586}"/>
    <hyperlink ref="M1209" r:id="rId1208" xr:uid="{32BC1079-7E49-432E-8710-5B7457B4F051}"/>
    <hyperlink ref="M1210" r:id="rId1209" xr:uid="{E678A94F-638A-4F40-AEE6-30AB73514A05}"/>
    <hyperlink ref="M1211" r:id="rId1210" xr:uid="{6295D8D1-7DFF-40B5-A485-73919783B901}"/>
    <hyperlink ref="M1212" r:id="rId1211" xr:uid="{4C10E3E6-0E98-493B-8154-11B050D0BFB0}"/>
    <hyperlink ref="M1213" r:id="rId1212" xr:uid="{4AA3A59F-FC9A-44DB-B547-A435FC4969F7}"/>
    <hyperlink ref="M1214" r:id="rId1213" xr:uid="{B9F7216B-167E-4456-A568-BFB27964451D}"/>
    <hyperlink ref="M1215" r:id="rId1214" xr:uid="{6C281367-5E6F-4E09-90EC-C80E07BD62D3}"/>
    <hyperlink ref="M1216" r:id="rId1215" xr:uid="{A9D618E5-D53E-4789-A8CB-F7D5F1809401}"/>
    <hyperlink ref="M1217" r:id="rId1216" xr:uid="{ECE23BF9-C3EE-4BDF-9438-45B72ECB11B1}"/>
    <hyperlink ref="M1218" r:id="rId1217" xr:uid="{8AA0FE43-34A0-4AF9-97AA-FB9E9471A21F}"/>
    <hyperlink ref="M1219" r:id="rId1218" xr:uid="{9106DD04-F239-44EE-AB8B-BE157EA0001F}"/>
    <hyperlink ref="M1220" r:id="rId1219" xr:uid="{72F2D4BD-5D4C-406A-876E-E0EF77F0DD1D}"/>
    <hyperlink ref="M1221" r:id="rId1220" xr:uid="{872585A4-1D71-4F6B-A333-0687B125FD0B}"/>
    <hyperlink ref="M1222" r:id="rId1221" xr:uid="{00125697-2905-4FC2-83BA-01FE91E22B6A}"/>
    <hyperlink ref="M1223" r:id="rId1222" xr:uid="{8933AE56-C64D-4D62-8477-CA491B163D05}"/>
    <hyperlink ref="M1224" r:id="rId1223" xr:uid="{7AB42D80-3694-4F2B-A0A0-BCB516204B09}"/>
    <hyperlink ref="M1225" r:id="rId1224" xr:uid="{F1CAF2E4-8D96-462C-89DE-CE76506CE93C}"/>
    <hyperlink ref="M1226" r:id="rId1225" xr:uid="{AD3445E7-C5BA-40AA-B987-B74C9A621564}"/>
    <hyperlink ref="M1227" r:id="rId1226" xr:uid="{3F878FC6-B73C-4079-AC0D-D3E38056A9F3}"/>
    <hyperlink ref="M1228" r:id="rId1227" xr:uid="{CCF81EE4-CE54-45B3-B572-C50599754FE0}"/>
    <hyperlink ref="M1229" r:id="rId1228" xr:uid="{4F0ED0E6-7DB7-49F1-A098-FDBAD832F847}"/>
    <hyperlink ref="M1230" r:id="rId1229" xr:uid="{4DCB3FB3-7780-41EF-99A6-72F6F459AEFB}"/>
    <hyperlink ref="M1231" r:id="rId1230" xr:uid="{4A5837E8-F83C-4392-91D0-A45A4A3E45AF}"/>
    <hyperlink ref="M1232" r:id="rId1231" xr:uid="{D87F0DAF-F583-43D9-8BAE-86B8027FC4F9}"/>
    <hyperlink ref="M1233" r:id="rId1232" xr:uid="{FBED7BC9-2CF9-477A-A355-F1B9449A7560}"/>
    <hyperlink ref="M1234" r:id="rId1233" xr:uid="{1CD5455F-0523-422C-ABB5-45CD7E597F1F}"/>
    <hyperlink ref="M1235" r:id="rId1234" xr:uid="{9594CCC1-B50A-4592-8E04-25AC00057438}"/>
    <hyperlink ref="M1236" r:id="rId1235" xr:uid="{1FB5046F-876E-41D8-AAB4-05D902321CDC}"/>
    <hyperlink ref="M1237" r:id="rId1236" xr:uid="{8A6C2F5E-BDB2-4987-BC2C-8AA528FC8B2F}"/>
    <hyperlink ref="M1238" r:id="rId1237" xr:uid="{281312F5-7894-45D8-9F17-6751C988E8C7}"/>
    <hyperlink ref="M1239" r:id="rId1238" xr:uid="{C29D4ADC-708E-4B17-A95C-4E430183B022}"/>
    <hyperlink ref="M1240" r:id="rId1239" xr:uid="{272551E5-6CA9-4098-8312-37A100310B5D}"/>
    <hyperlink ref="M1241" r:id="rId1240" xr:uid="{60F07984-0919-4566-8FF5-DC155D67CA0D}"/>
    <hyperlink ref="M1242" r:id="rId1241" xr:uid="{DE7D7226-8A7A-4278-B0A2-0752EF6DE534}"/>
    <hyperlink ref="M1243" r:id="rId1242" xr:uid="{FBD589B2-A69F-40F9-848B-CD95919FF54B}"/>
    <hyperlink ref="M1244" r:id="rId1243" xr:uid="{9428E40A-8280-4057-B2A8-9688F569D25F}"/>
    <hyperlink ref="M1245" r:id="rId1244" xr:uid="{C3612CCB-B8C6-431F-9E51-858774755ABB}"/>
    <hyperlink ref="M1246" r:id="rId1245" xr:uid="{BF41428C-10B0-49C8-9E50-1232E71B9E03}"/>
    <hyperlink ref="M1247" r:id="rId1246" xr:uid="{9E9E522F-0CDD-427E-B879-DC40A6FC4116}"/>
    <hyperlink ref="M1248" r:id="rId1247" xr:uid="{10588BA4-57A4-4A46-9636-D36C739C875E}"/>
    <hyperlink ref="M1249" r:id="rId1248" xr:uid="{F9596DD9-5A4B-49CC-B78A-9058FA8FAF9C}"/>
    <hyperlink ref="M1250" r:id="rId1249" xr:uid="{9CCFCA85-0EDD-4A6A-8EDA-57B1C3A39B92}"/>
    <hyperlink ref="M1251" r:id="rId1250" xr:uid="{B598972F-FCDA-4C54-89E2-E661DFCB51B0}"/>
    <hyperlink ref="M1252" r:id="rId1251" xr:uid="{D86A13E8-FC76-45B9-9D19-78FEED708664}"/>
    <hyperlink ref="M1253" r:id="rId1252" xr:uid="{BDFA4024-27D9-4EDB-B655-4167A506F353}"/>
    <hyperlink ref="M1254" r:id="rId1253" xr:uid="{9FE717CE-BC99-4E53-9EB0-A83FF8E54C31}"/>
    <hyperlink ref="M1255" r:id="rId1254" xr:uid="{868638C8-1077-4614-80CC-4EA3941A7646}"/>
    <hyperlink ref="M1256" r:id="rId1255" xr:uid="{1701A353-84AD-4D85-8509-F91599580B87}"/>
    <hyperlink ref="M1257" r:id="rId1256" xr:uid="{FB3DE96C-FDC6-4843-BF56-5A9557827720}"/>
    <hyperlink ref="M1258" r:id="rId1257" xr:uid="{7B1CF6EA-A4EE-4175-97D8-AADE419B3BAB}"/>
    <hyperlink ref="M1259" r:id="rId1258" xr:uid="{24D51D9A-A0D2-45C1-91D8-07EB84382AD2}"/>
    <hyperlink ref="M1260" r:id="rId1259" xr:uid="{429ED5DC-ADC9-4A7F-9E4A-AE9E42AE7A55}"/>
    <hyperlink ref="M1261" r:id="rId1260" xr:uid="{E9B2F760-43B2-494B-A66C-5A5087DCCB51}"/>
    <hyperlink ref="M1262" r:id="rId1261" xr:uid="{E83F4187-389D-4226-94BD-1B8C65F3265C}"/>
    <hyperlink ref="M1263" r:id="rId1262" xr:uid="{3AFC797C-0F76-4697-A0BC-650CEC5DD17A}"/>
    <hyperlink ref="M1264" r:id="rId1263" xr:uid="{7AFACC0A-EE5D-4F8A-A732-DCDABF62273F}"/>
    <hyperlink ref="M1265" r:id="rId1264" display="https://starcitygames.com/inscription-of-abundance-sgl-mtg-znr-186-enn/?sku=SGL-MTG-ZNR-186-ENN" xr:uid="{E68C690F-5E46-449E-92FC-E738BC778ADD}"/>
    <hyperlink ref="M1266" r:id="rId1265" xr:uid="{AE4D9250-DAC7-4D35-86CC-49DC09488DA0}"/>
    <hyperlink ref="M1267" r:id="rId1266" xr:uid="{BA111A89-CC73-4583-B7BF-20098CBA0DA1}"/>
    <hyperlink ref="M1268" r:id="rId1267" xr:uid="{37D7C599-A8E0-4CC0-A32D-724696B0C3BC}"/>
    <hyperlink ref="M1269" r:id="rId1268" xr:uid="{1531FA9C-7523-4FDD-8801-7B3B3D6D2110}"/>
    <hyperlink ref="M1270" r:id="rId1269" xr:uid="{4A1F01C5-9BBB-47F3-8522-7C13C9BC14F3}"/>
    <hyperlink ref="M1271" r:id="rId1270" xr:uid="{12B466BF-9E16-4107-970E-ADC4B728F46B}"/>
    <hyperlink ref="M1272" r:id="rId1271" xr:uid="{C9D35179-4F2B-487B-BC92-16E8DCB97E99}"/>
    <hyperlink ref="M1273" r:id="rId1272" xr:uid="{A0FECCC6-13C0-490A-9754-D48947E6386C}"/>
    <hyperlink ref="M1274" r:id="rId1273" xr:uid="{E58842FA-6BA2-4E61-BBB7-50677DEF306A}"/>
    <hyperlink ref="M1275" r:id="rId1274" xr:uid="{ABD3AAA2-40AC-421D-A002-F3E4E82CC837}"/>
    <hyperlink ref="M1276" r:id="rId1275" xr:uid="{4C4D59E7-61E1-46F3-97A9-3D2A3B1A0C14}"/>
    <hyperlink ref="M1277" r:id="rId1276" xr:uid="{69EAE4C3-B55D-469C-BE66-2903573422B9}"/>
    <hyperlink ref="M1278" r:id="rId1277" xr:uid="{30E01A20-CB6B-466B-BD19-9DC0E1E425AE}"/>
    <hyperlink ref="M1279" r:id="rId1278" xr:uid="{A8498F4D-CD1F-48E8-AEA8-7E5086106258}"/>
    <hyperlink ref="M1280" r:id="rId1279" xr:uid="{2CB976BE-F5E1-4157-8425-DC4029CDF4FB}"/>
    <hyperlink ref="M1281" r:id="rId1280" xr:uid="{BA0BF61C-FD68-45AB-ABB7-BA1A897ACB0C}"/>
    <hyperlink ref="M1282" r:id="rId1281" xr:uid="{F6903BD4-F7DC-4560-8F16-0515CE3E1BC8}"/>
    <hyperlink ref="M1283" r:id="rId1282" xr:uid="{0C64A2FF-700A-4F05-8C2B-54EBD34072E4}"/>
    <hyperlink ref="M1284" r:id="rId1283" xr:uid="{B45A0C9E-E178-47F4-93B8-424BD5B93AD7}"/>
    <hyperlink ref="M1285" r:id="rId1284" xr:uid="{563CBB3B-A7BA-4FE7-925E-C62BF61174C4}"/>
    <hyperlink ref="M1286" r:id="rId1285" xr:uid="{45F4A42C-C09F-49B2-844B-E4780512D084}"/>
    <hyperlink ref="M1287" r:id="rId1286" xr:uid="{F5CAC17C-978C-41E8-A573-B7A9DD74FDF2}"/>
    <hyperlink ref="M1288" r:id="rId1287" xr:uid="{9B52AA30-E462-4CC7-9D15-557C03A3BA40}"/>
    <hyperlink ref="M1289" r:id="rId1288" xr:uid="{87267764-C043-4CAA-A15F-701D69ED4D8E}"/>
    <hyperlink ref="M1290" r:id="rId1289" xr:uid="{43424346-E8FD-4748-9027-AE5631D38BE1}"/>
    <hyperlink ref="M1291" r:id="rId1290" xr:uid="{973E5E45-B4DF-4832-8878-E9CB85F54E24}"/>
    <hyperlink ref="M1292" r:id="rId1291" xr:uid="{7632A621-C27A-4DA4-B7F5-4E511991D301}"/>
    <hyperlink ref="M1293" r:id="rId1292" xr:uid="{07F3A8F5-DB2E-4FAE-B21B-A142D1E30090}"/>
    <hyperlink ref="M1294" r:id="rId1293" xr:uid="{B7D396DB-54BE-4C13-B90B-C0A70650400F}"/>
    <hyperlink ref="M1295" r:id="rId1294" display="https://starcitygames.com/architect-of-the-untamed-sgl-mtg-kld-143-enn/?sku=SGL-MTG-KLD-143-ENN" xr:uid="{447C111D-4F9A-42BB-A2DC-D891F2213E18}"/>
    <hyperlink ref="M1296" r:id="rId1295" xr:uid="{734273DF-DB49-42F2-A2B6-3B680B86A787}"/>
    <hyperlink ref="M1297" r:id="rId1296" xr:uid="{135BD9D3-7240-4A45-ACEA-E149BE22C9E7}"/>
    <hyperlink ref="M1298" r:id="rId1297" xr:uid="{C994EF71-5DE2-4229-B4EA-D06E48A28D4F}"/>
    <hyperlink ref="M1299" r:id="rId1298" xr:uid="{0E54D8F4-41E9-4B11-BDDF-1C086EB4BC7F}"/>
    <hyperlink ref="M1300" r:id="rId1299" xr:uid="{E5E2E848-5955-4264-B062-E14462A07D3A}"/>
    <hyperlink ref="M1301" r:id="rId1300" display="https://starcitygames.com/jadelight-ranger-sgl-mtg-rix-136-enn/?sku=SGL-MTG-RIX-136-ENN" xr:uid="{B0390DB7-B515-4D26-840D-FF0D2F936224}"/>
    <hyperlink ref="M1302" r:id="rId1301" xr:uid="{161F8240-99D1-4E95-BD83-D6303479EE64}"/>
    <hyperlink ref="M1303" r:id="rId1302" xr:uid="{FA54E0B4-5C28-4FDF-892D-66382197B9D9}"/>
    <hyperlink ref="M1304" r:id="rId1303" xr:uid="{319B7EB5-5597-4026-816F-6FE20AC62D2E}"/>
    <hyperlink ref="M1305" r:id="rId1304" xr:uid="{64125302-47BC-4627-94E7-2F647B64106D}"/>
    <hyperlink ref="M1306" r:id="rId1305" xr:uid="{14C6F7CC-6D70-4FD2-81F8-0148194CE2CC}"/>
    <hyperlink ref="M1307" r:id="rId1306" xr:uid="{515528A1-C204-4C44-8DD8-EA8206B09468}"/>
    <hyperlink ref="M1308" r:id="rId1307" xr:uid="{96F4D1B0-9F7C-426B-8F98-07E3F7F33EE7}"/>
    <hyperlink ref="M1309" r:id="rId1308" xr:uid="{3997ACEB-8216-48C4-B414-1A0A0DFFDD65}"/>
    <hyperlink ref="M1310" r:id="rId1309" xr:uid="{7ED72556-4972-4356-93D7-680FF1135D6A}"/>
    <hyperlink ref="M1311" r:id="rId1310" xr:uid="{69795015-4F86-453C-8735-FB8164CE5D76}"/>
    <hyperlink ref="M1312" r:id="rId1311" xr:uid="{A98AC363-705C-472F-99A4-CF4C86789494}"/>
    <hyperlink ref="M1313" r:id="rId1312" xr:uid="{11B5D1B8-C562-4D66-9F79-F0BCF5E10C05}"/>
    <hyperlink ref="M1314" r:id="rId1313" xr:uid="{667CE236-3204-49A8-8DF0-63F968AA9B36}"/>
    <hyperlink ref="M1315" r:id="rId1314" xr:uid="{EE74A97B-9989-4793-9991-8191E0015CB2}"/>
    <hyperlink ref="M1316" r:id="rId1315" display="https://starcitygames.com/kazandu-mammoth-kazandu-valley-sgl-mtg-znr-189-enn/?sku=SGL-MTG-ZNR-189-ENN" xr:uid="{37581FEF-B715-4F33-913A-447C7FF93615}"/>
    <hyperlink ref="M1317" r:id="rId1316" xr:uid="{815901BD-F2C2-4DBB-B9E3-3CB0D2C870E8}"/>
    <hyperlink ref="M1318" r:id="rId1317" xr:uid="{27D8C21C-68C0-4334-B4CA-B0EA8D7357C7}"/>
    <hyperlink ref="M1319" r:id="rId1318" xr:uid="{DAE92EC0-3446-4989-BEA6-8CDDE3F081C7}"/>
    <hyperlink ref="M1320" r:id="rId1319" xr:uid="{232152DF-6FC4-4452-AF6F-312D3D1ED5EA}"/>
    <hyperlink ref="M1321" r:id="rId1320" xr:uid="{5763C963-49D0-404F-8867-6B1EF46FFE37}"/>
    <hyperlink ref="M1322" r:id="rId1321" xr:uid="{580797D5-95EC-440A-9918-DB2482DE3D3F}"/>
    <hyperlink ref="M1323" r:id="rId1322" xr:uid="{AF3649CA-BEAF-461E-9B23-ABA2F097F178}"/>
    <hyperlink ref="M1324" r:id="rId1323" xr:uid="{33CBD802-C193-466C-A023-255E628878CB}"/>
    <hyperlink ref="M1325" r:id="rId1324" xr:uid="{7B950EF6-EC64-4558-B17B-8C36A06C8EAA}"/>
    <hyperlink ref="M1326" r:id="rId1325" xr:uid="{353CF81A-1C06-49C6-92BD-A84A87F8F9A3}"/>
    <hyperlink ref="M1327" r:id="rId1326" xr:uid="{DEAC073C-2B0B-417B-80A5-621219144886}"/>
    <hyperlink ref="M1328" r:id="rId1327" xr:uid="{BCFEB254-AB58-49AB-AFD4-6DB8A452406F}"/>
    <hyperlink ref="M1329" r:id="rId1328" xr:uid="{88CE354D-94E3-47C5-9248-40941A988A7D}"/>
    <hyperlink ref="M1330" r:id="rId1329" xr:uid="{B13281FA-9E59-415B-8B6D-C869AE6F06E5}"/>
    <hyperlink ref="M1331" r:id="rId1330" xr:uid="{A858AA79-E8B6-4D14-B6AD-44D9F13D6841}"/>
    <hyperlink ref="M1332" r:id="rId1331" xr:uid="{C2FD0D10-0A5D-44E4-859F-FB08BE16356C}"/>
    <hyperlink ref="M1333" r:id="rId1332" xr:uid="{9298C3CE-85A7-4592-8459-2D2E6626B6E3}"/>
    <hyperlink ref="M1334" r:id="rId1333" xr:uid="{C813CA18-1AF9-4640-9B0F-90EF0F79BFF2}"/>
    <hyperlink ref="M1335" r:id="rId1334" xr:uid="{A7C8E31D-CB8C-40B9-975A-B7BB3BFEF6C8}"/>
    <hyperlink ref="M1336" r:id="rId1335" xr:uid="{90DE908A-0FCD-4FD2-AB5B-2B4B6CE6F07E}"/>
    <hyperlink ref="M1337" r:id="rId1336" xr:uid="{D83879CF-20A0-40EC-8489-3672D95D3E15}"/>
    <hyperlink ref="M1338" r:id="rId1337" xr:uid="{EF680C86-FDF2-4784-A065-71DDEBDDAD00}"/>
    <hyperlink ref="M1339" r:id="rId1338" xr:uid="{F09D59C0-6F40-414B-9DA6-8E2022D58846}"/>
    <hyperlink ref="M1340" r:id="rId1339" xr:uid="{2BF65CB1-8BDB-487F-8C88-6500F8F7961D}"/>
    <hyperlink ref="M1341" r:id="rId1340" xr:uid="{62F381A9-3365-4116-B006-40FF42FA22A7}"/>
    <hyperlink ref="M1342" r:id="rId1341" display="https://starcitygames.com/polukranos-reborn-polukranos-engine-of-ruin-sgl-mtg-mom2-300-enn/?sku=SGL-MTG-MOM2-300-ENN" xr:uid="{3E69D15E-42DF-4182-B82B-ECE38B51FE41}"/>
    <hyperlink ref="M1343" r:id="rId1342" xr:uid="{0F1FBCBF-7CBE-4139-9E6C-BF876AD05BE3}"/>
    <hyperlink ref="M1344" r:id="rId1343" xr:uid="{0324286A-D0BF-4748-A3D5-EC683CBF5982}"/>
    <hyperlink ref="M1345" r:id="rId1344" xr:uid="{207DACB2-4A25-4E11-AAFB-081F33E98841}"/>
    <hyperlink ref="M1346" r:id="rId1345" xr:uid="{E8F093E8-A427-4264-86B2-8A280E651B75}"/>
    <hyperlink ref="M1347" r:id="rId1346" xr:uid="{60041C34-48A1-491B-AC3F-BC165342EFA5}"/>
    <hyperlink ref="M1348" r:id="rId1347" display="https://starcitygames.com/champion-of-rhonas-sgl-mtg-akh-159-enn/?sku=SGL-MTG-AKH-159-ENN" xr:uid="{EDEBE29B-BF63-475C-94CC-54534FF750DC}"/>
    <hyperlink ref="M1349" r:id="rId1348" xr:uid="{40B55492-FEAE-41C9-A087-C6D32E62CC0F}"/>
    <hyperlink ref="M1350" r:id="rId1349" xr:uid="{827C0C14-F3D3-43A7-9C98-2AC11ACBFF91}"/>
    <hyperlink ref="M1351" r:id="rId1350" xr:uid="{BD5CF6A6-ACC1-44B6-9A26-A0C76B6978FF}"/>
    <hyperlink ref="M1352" r:id="rId1351" xr:uid="{30FBA7FE-C9F8-4E0E-BE97-84C2AA6A6F22}"/>
    <hyperlink ref="M1353" r:id="rId1352" xr:uid="{85AC5F69-2D90-47C7-9C56-2E71A4EC9EA0}"/>
    <hyperlink ref="M1354" r:id="rId1353" display="https://starcitygames.com/path-of-discovery-sgl-mtg-rix-142-enn/?sku=SGL-MTG-RIX-142-ENN" xr:uid="{8C2C2E6C-2027-4541-8EF2-5A8E3D890403}"/>
    <hyperlink ref="M1355" r:id="rId1354" xr:uid="{DB7610D9-B836-4771-BDEB-8730FAEFCDF4}"/>
    <hyperlink ref="M1356" r:id="rId1355" xr:uid="{947AC37B-5B34-4968-BD8E-EAA7D4419E0A}"/>
    <hyperlink ref="M1357" r:id="rId1356" xr:uid="{EEBFAF8D-9FBF-413E-8E8E-27A8AE470441}"/>
    <hyperlink ref="M1358" r:id="rId1357" xr:uid="{EEA4B7C1-B11E-42FE-8A59-367C0A13A688}"/>
    <hyperlink ref="M1359" r:id="rId1358" xr:uid="{36D83A13-AB7C-45FE-8186-62368C36241F}"/>
    <hyperlink ref="M1360" r:id="rId1359" xr:uid="{8F32BB63-C5BC-42F7-A3DC-2874225C98B2}"/>
    <hyperlink ref="M1361" r:id="rId1360" xr:uid="{0952B61A-9392-401B-B82F-549C07C661D2}"/>
    <hyperlink ref="M1362" r:id="rId1361" display="https://starcitygames.com/leyline-of-abundance-sgl-mtg-m20-179-enn/?sku=SGL-MTG-M20-179-ENN1" xr:uid="{CEB2DBB4-D4E3-4C4C-A756-07EE8A1A88D8}"/>
    <hyperlink ref="M1363" r:id="rId1362" display="https://starcitygames.com/leyline-of-abundance-sgl-mtg-m20-179-enn/?sku=SGL-MTG-M20-179-ENN1" xr:uid="{F13132BD-9418-4A69-95F4-E7173375E5D4}"/>
    <hyperlink ref="M1364" r:id="rId1363" xr:uid="{B9331BBF-4E75-4C45-9A9E-DE71E42CABB0}"/>
    <hyperlink ref="M1365" r:id="rId1364" xr:uid="{6FCC5FA6-EFE2-4250-90A0-389E59153AFC}"/>
    <hyperlink ref="M1366" r:id="rId1365" xr:uid="{83EF9822-71BC-4B6B-8198-60DC19523675}"/>
    <hyperlink ref="M1367" r:id="rId1366" xr:uid="{29BE7B99-1B0F-4877-B72D-ABD6A849FEC3}"/>
    <hyperlink ref="M1368" r:id="rId1367" display="https://starcitygames.com/mythos-of-brokkos-sgl-mtg-iko-168-enn/?sku=SGL-MTG-IKO-168-ENN" xr:uid="{E3091FB1-7C57-42E0-9160-D69361D0CE77}"/>
    <hyperlink ref="M1369" r:id="rId1368" xr:uid="{85418FF2-D8D4-41EF-89FF-6DAE1746FD43}"/>
    <hyperlink ref="M1370" r:id="rId1369" xr:uid="{683AD282-4434-4C8C-884D-7639FB6F6864}"/>
    <hyperlink ref="M1371" r:id="rId1370" xr:uid="{72942CDE-E5D7-4EE3-9A3A-B9CD50F5D557}"/>
    <hyperlink ref="M1372" r:id="rId1371" xr:uid="{23BC7345-D274-4C39-A825-5FD9AC880293}"/>
    <hyperlink ref="M1373" r:id="rId1372" xr:uid="{50141FBE-390F-40BC-8B3E-2AA25DC2B574}"/>
    <hyperlink ref="M1374" r:id="rId1373" xr:uid="{09BE9EEC-B848-4413-8D15-B328DDC6C43A}"/>
    <hyperlink ref="M1375" r:id="rId1374" xr:uid="{0E76F59C-7A8A-4A65-94BD-5C59E71036F0}"/>
    <hyperlink ref="M1376" r:id="rId1375" xr:uid="{C449729D-BB05-4163-B1C2-2F1B97F5013C}"/>
    <hyperlink ref="M1377" r:id="rId1376" xr:uid="{767114C2-5D34-4258-BA76-ADEC8E076478}"/>
    <hyperlink ref="M1378" r:id="rId1377" xr:uid="{15B4BDEB-CD18-4812-87D8-50A875218A47}"/>
    <hyperlink ref="M1379" r:id="rId1378" xr:uid="{7125894D-1CF4-4B7F-9014-A130F7AC74E5}"/>
    <hyperlink ref="M1380" r:id="rId1379" xr:uid="{423E92EE-9AA6-4CCF-8762-14EB526A99EC}"/>
    <hyperlink ref="M1381" r:id="rId1380" xr:uid="{BEA0F5E1-7C21-416B-AC45-5EFC1EA1AD64}"/>
    <hyperlink ref="M1382" r:id="rId1381" xr:uid="{C0DFC14C-2ECE-4D44-A836-79CAAE028CDF}"/>
    <hyperlink ref="M1383" r:id="rId1382" xr:uid="{C6CBD243-B948-4AD5-9577-0D0BFF007F1D}"/>
    <hyperlink ref="M1384" r:id="rId1383" xr:uid="{B9ED7931-E41A-4DB0-AA89-F99A25577718}"/>
    <hyperlink ref="M1385" r:id="rId1384" xr:uid="{12BB917F-7138-4426-99F9-9FD47E0F46D4}"/>
    <hyperlink ref="M1386" r:id="rId1385" xr:uid="{C08E136E-54CE-45DF-A921-71D29D1E153D}"/>
    <hyperlink ref="M1387" r:id="rId1386" xr:uid="{C4CB4786-1328-4D78-9615-F71A34FB91D4}"/>
    <hyperlink ref="M1388" r:id="rId1387" xr:uid="{D2BF9447-9569-4C2E-916A-3724B46978CB}"/>
    <hyperlink ref="M1389" r:id="rId1388" xr:uid="{A5BB5D64-D2FC-44E2-9544-5CFA645AD6AB}"/>
    <hyperlink ref="M1390" r:id="rId1389" xr:uid="{24751640-3301-412C-BDE9-98339E06B43C}"/>
    <hyperlink ref="M1391" r:id="rId1390" xr:uid="{AD713D42-DC65-414D-BD1B-88821BE98D82}"/>
    <hyperlink ref="M1392" r:id="rId1391" xr:uid="{9D9A5E05-D155-4F68-8B97-DB5C682BDD92}"/>
    <hyperlink ref="M1393" r:id="rId1392" xr:uid="{8A16DBF9-B930-4688-814E-6A901F40FEF1}"/>
    <hyperlink ref="M1394" r:id="rId1393" xr:uid="{9363DC69-0BD3-4F9B-AB66-E8EA13CC1B0E}"/>
    <hyperlink ref="M1395" r:id="rId1394" xr:uid="{647FE24A-3E26-4200-B64A-97DC6F23D882}"/>
    <hyperlink ref="M1396" r:id="rId1395" xr:uid="{51DF4E09-0D19-4AD4-99C5-5DE82162C003}"/>
    <hyperlink ref="M1397" r:id="rId1396" xr:uid="{11C0ED18-D030-4B65-B41F-167682710E09}"/>
    <hyperlink ref="M1398" r:id="rId1397" xr:uid="{651F95EE-8132-452C-8581-8D9BB5EE9DBF}"/>
    <hyperlink ref="M1399" r:id="rId1398" xr:uid="{E4073866-76D1-411E-A543-0C61A81EEAA5}"/>
    <hyperlink ref="M1400" r:id="rId1399" xr:uid="{B10CC57E-EB2F-4258-8D7C-A3F16EAED4B7}"/>
    <hyperlink ref="M1401" r:id="rId1400" xr:uid="{D5FFB6CD-647B-48C6-B831-0632E8AF071C}"/>
    <hyperlink ref="M1402" r:id="rId1401" xr:uid="{C1794D8B-FC50-44D5-B778-5DB4B741A474}"/>
    <hyperlink ref="M1403" r:id="rId1402" xr:uid="{EF3C6B2F-D17E-49DA-9374-4044D91AE5E5}"/>
    <hyperlink ref="M1404" r:id="rId1403" xr:uid="{A6EA2ECF-B616-44BD-B896-D75EC658175F}"/>
    <hyperlink ref="M1405" r:id="rId1404" xr:uid="{22DAB4B4-D686-4AB4-B200-F574089520B8}"/>
    <hyperlink ref="M1406" r:id="rId1405" xr:uid="{43EC9565-6A46-4C7D-80EE-A4DC0246F8CB}"/>
    <hyperlink ref="M1407" r:id="rId1406" xr:uid="{CF9950A4-8A23-4DD9-8B09-10A2272B73D0}"/>
    <hyperlink ref="M1408" r:id="rId1407" xr:uid="{026B8D80-AA56-4B41-925B-03F065D6A92E}"/>
    <hyperlink ref="M1409" r:id="rId1408" xr:uid="{78AF9076-163C-4218-AB29-D59EBB03E66D}"/>
    <hyperlink ref="M1410" r:id="rId1409" xr:uid="{437E1B22-B093-4BA9-9157-5B3558038B70}"/>
    <hyperlink ref="M1411" r:id="rId1410" xr:uid="{50C66C9F-AA16-4772-B33A-9739DDCF9901}"/>
    <hyperlink ref="M1412" r:id="rId1411" xr:uid="{1E3653DE-4121-4BC0-8636-120EA8D5E3D9}"/>
    <hyperlink ref="M1413" r:id="rId1412" xr:uid="{CF36DAAC-3321-4540-B0B5-CFD4531FD144}"/>
    <hyperlink ref="M1414" r:id="rId1413" xr:uid="{131F1B44-D1F2-44BC-84CD-2DA71E3B9756}"/>
    <hyperlink ref="M1415" r:id="rId1414" xr:uid="{C47AC887-8BE8-45ED-9F11-2EF166355AD1}"/>
    <hyperlink ref="M1416" r:id="rId1415" xr:uid="{EEC72122-8D26-480E-847E-6FFE96536A75}"/>
    <hyperlink ref="M1417" r:id="rId1416" xr:uid="{C72959DD-FE17-48C0-BAEA-4AE9E1162251}"/>
    <hyperlink ref="M1418" r:id="rId1417" xr:uid="{904036FA-F389-4B2B-8077-FFAB42206638}"/>
    <hyperlink ref="M1419" r:id="rId1418" xr:uid="{031E1F3F-BA78-49A9-87FF-17C902DED414}"/>
    <hyperlink ref="M1420" r:id="rId1419" xr:uid="{BF1D5F8D-963C-4C3B-A461-443ED5232A40}"/>
    <hyperlink ref="M1421" r:id="rId1420" xr:uid="{31575288-D6F0-45CC-9267-8B7EC735A67E}"/>
    <hyperlink ref="M1422" r:id="rId1421" xr:uid="{E6D1AB8A-3C43-4659-9EC3-272BD117388A}"/>
    <hyperlink ref="M1423" r:id="rId1422" xr:uid="{D32F0659-236B-4CB5-A4F9-A024EBB01595}"/>
    <hyperlink ref="M1424" r:id="rId1423" xr:uid="{B9387A38-5B29-4454-AB58-7C54AC0D26A6}"/>
    <hyperlink ref="M1425" r:id="rId1424" xr:uid="{C4719D63-1D27-4DC4-AAF3-6D553C0245F4}"/>
    <hyperlink ref="M1426" r:id="rId1425" xr:uid="{A89E0FE9-4AA5-4B40-AB38-71A55490E53C}"/>
    <hyperlink ref="M1427" r:id="rId1426" xr:uid="{C665B4B5-F60F-438E-AA08-DC2D8B4E4F3F}"/>
    <hyperlink ref="M1428" r:id="rId1427" xr:uid="{5DE26C1A-7946-41BE-A283-DD3294AB8765}"/>
    <hyperlink ref="M1429" r:id="rId1428" xr:uid="{B80BB143-E742-460E-BA2E-29BA7B25A63A}"/>
    <hyperlink ref="M1430" r:id="rId1429" xr:uid="{4CE9E538-CD90-4834-8728-B0E416976F6E}"/>
    <hyperlink ref="M1431" r:id="rId1430" xr:uid="{02899F37-55C6-4C11-8AE5-AC409FAA96A8}"/>
    <hyperlink ref="M1432" r:id="rId1431" xr:uid="{EB281DFE-3A68-4F4E-A1E6-3E2B1167B350}"/>
    <hyperlink ref="M1433" r:id="rId1432" xr:uid="{0055C522-989D-41F7-B2C1-A1E23DCC0835}"/>
    <hyperlink ref="M1434" r:id="rId1433" xr:uid="{98FE00D1-5775-454E-B129-653E37E18972}"/>
    <hyperlink ref="M1435" r:id="rId1434" xr:uid="{5323919C-FB83-4BE8-A573-30BCCE48D625}"/>
    <hyperlink ref="M1436" r:id="rId1435" xr:uid="{C42C8CE0-0136-44EB-B126-75C3B58B413D}"/>
    <hyperlink ref="M1437" r:id="rId1436" xr:uid="{864D5302-4946-4ADA-A383-24186E8E37E6}"/>
    <hyperlink ref="M1438" r:id="rId1437" xr:uid="{ED01DCB9-9558-498F-B7BD-00BF791D86D2}"/>
    <hyperlink ref="M1439" r:id="rId1438" xr:uid="{36A23098-24FB-4A4F-94E0-B4DD1671FB53}"/>
    <hyperlink ref="M1440" r:id="rId1439" xr:uid="{D64CB653-E852-4D53-B117-A3B7C36A568E}"/>
    <hyperlink ref="M1441" r:id="rId1440" xr:uid="{B9A2AA86-0E51-4D48-BB88-6ADCF357AC9A}"/>
    <hyperlink ref="M1442" r:id="rId1441" xr:uid="{D4513A11-C0B3-418B-9334-90543A3AE3EC}"/>
    <hyperlink ref="M1443" r:id="rId1442" xr:uid="{FF9C4AD8-C0E7-415F-B1A6-F8F0DEC19A2F}"/>
    <hyperlink ref="M1444" r:id="rId1443" xr:uid="{B40B9368-438B-4945-B94F-629E630852E1}"/>
    <hyperlink ref="M1445" r:id="rId1444" xr:uid="{B8072A78-2655-4DAE-AA92-A09A8E85DF18}"/>
    <hyperlink ref="M1446" r:id="rId1445" xr:uid="{75245CCD-1021-48FB-8213-2ED1567340F8}"/>
    <hyperlink ref="M1447" r:id="rId1446" xr:uid="{2449741A-7504-4716-9694-D8927FD1B736}"/>
    <hyperlink ref="M1448" r:id="rId1447" xr:uid="{3B0DD8FC-90D3-44DD-A0CD-593DEE64CD2F}"/>
    <hyperlink ref="M1449" r:id="rId1448" xr:uid="{D6EBEE4E-DF3D-4743-B33E-3B8FFC492FA8}"/>
    <hyperlink ref="M1450" r:id="rId1449" xr:uid="{7F81E012-85EA-44D1-A1A3-13E6214782B1}"/>
    <hyperlink ref="M1451" r:id="rId1450" xr:uid="{65E8787B-68F4-4F53-B2D9-3AB829C470B5}"/>
    <hyperlink ref="M1452" r:id="rId1451" xr:uid="{32192122-6720-4BB3-8032-5D9F8A92FA11}"/>
    <hyperlink ref="M1453" r:id="rId1452" xr:uid="{F97FF07A-1525-4A63-8882-663FB103266E}"/>
    <hyperlink ref="M1454" r:id="rId1453" xr:uid="{9161D249-EEA9-485C-82C4-63327916A858}"/>
    <hyperlink ref="M1455" r:id="rId1454" xr:uid="{02BEA201-7208-4037-9521-BAA07DBA38FF}"/>
    <hyperlink ref="M1456" r:id="rId1455" xr:uid="{1F4368A4-FC6A-4664-AF5D-A5072A26D6F3}"/>
    <hyperlink ref="M1457" r:id="rId1456" xr:uid="{BB8C8FD6-E699-4D74-8914-A54F62C8DDFF}"/>
    <hyperlink ref="M1458" r:id="rId1457" xr:uid="{3F253BF6-2B5D-4291-B183-AEEB157B5DB2}"/>
    <hyperlink ref="M1459" r:id="rId1458" xr:uid="{22343A8C-82B6-4DD2-87DD-9BA3944E580A}"/>
    <hyperlink ref="M1460" r:id="rId1459" xr:uid="{07905B6D-A633-408E-BDB7-9250A6042DF4}"/>
    <hyperlink ref="M1461" r:id="rId1460" xr:uid="{97875BCC-7AA1-46AF-9761-D3012B58961A}"/>
    <hyperlink ref="M1462" r:id="rId1461" xr:uid="{DD48B96B-E516-45F1-AE77-4FA7D9F0D2B9}"/>
    <hyperlink ref="M1463" r:id="rId1462" xr:uid="{8724CE10-C30D-4947-B412-C3C9547A4456}"/>
    <hyperlink ref="M1464" r:id="rId1463" xr:uid="{6348BA0C-B172-4E83-8FD0-ED3FE1D1624B}"/>
    <hyperlink ref="M1465" r:id="rId1464" display="https://starcitygames.com/colossification-sgl-mtg-iko-148-enn/?sku=SGL-MTG-IKO-148-ENN" xr:uid="{D51B87B3-6A90-401A-BEA8-2BDEA9FAECA6}"/>
    <hyperlink ref="M1466" r:id="rId1465" xr:uid="{CDE41CFC-2C97-4A9E-94BC-AC467EEF1D60}"/>
    <hyperlink ref="M1467" r:id="rId1466" display="https://starcitygames.com/cragplate-baloth-sgl-mtg-znr-183-enn/?sku=SGL-MTG-ZNR-183-ENN" xr:uid="{016AD2C0-F381-497C-8302-7F4D5578035D}"/>
    <hyperlink ref="M1468" r:id="rId1467" xr:uid="{95983ACA-D268-409B-9F30-EBB7666E4D79}"/>
    <hyperlink ref="M1469" r:id="rId1468" xr:uid="{28482804-FF38-47E7-9281-1CADDD7D3F99}"/>
    <hyperlink ref="M1470" r:id="rId1469" xr:uid="{960D5D71-182C-4016-8C93-C1C375BD539F}"/>
    <hyperlink ref="M1471" r:id="rId1470" xr:uid="{7DFD726B-6136-4673-987A-AD908A30B2A8}"/>
    <hyperlink ref="M1472" r:id="rId1471" xr:uid="{7539D8FE-5DA3-4173-8588-A9F6F766BE69}"/>
    <hyperlink ref="M1473" r:id="rId1472" display="https://starcitygames.com/ancient-imperiosaur-sgl-mtg-mom-174-enn/?sku=SGL-MTG-MOM-174-ENN" xr:uid="{DA3E85FD-849B-4045-A6F5-6FCF8E4A47B0}"/>
    <hyperlink ref="M1474" r:id="rId1473" xr:uid="{654FBF16-52F2-49EB-9E99-EBB9157E00F6}"/>
    <hyperlink ref="M1475" r:id="rId1474" xr:uid="{990CD76C-860A-4924-9F6D-249246A310C8}"/>
    <hyperlink ref="M1476" r:id="rId1475" xr:uid="{8E166857-F894-4BC1-A5BD-1610481A1C62}"/>
    <hyperlink ref="M1477" r:id="rId1476" xr:uid="{909BFC97-FB9C-47DF-885D-67F7AB468AFF}"/>
    <hyperlink ref="M1478" r:id="rId1477" xr:uid="{3B03F6BE-B7E8-422A-8151-948EC3BBAE78}"/>
    <hyperlink ref="M1479" r:id="rId1478" xr:uid="{FE4FB821-6BA5-42B0-89BA-63B0A57AD231}"/>
    <hyperlink ref="M1480" r:id="rId1479" xr:uid="{701E0E1B-39E1-4A6F-85B6-E4A64B58951D}"/>
    <hyperlink ref="M1481" r:id="rId1480" display="https://starcitygames.com/praetors-counsel-sgl-mtg-pwsb-c14_209-enn/?sku=SGL-MTG-PWSB-C14_209-ENN" xr:uid="{07EAF3C3-7E8F-4A96-8F4F-9D0B804B9B4B}"/>
    <hyperlink ref="M1482" r:id="rId1481" xr:uid="{47D1F668-D117-427D-AC8A-15B95649625D}"/>
    <hyperlink ref="M1483" r:id="rId1482" xr:uid="{815F0030-7F0A-4A8E-ACE3-EB928ADDFDD3}"/>
    <hyperlink ref="M1484" r:id="rId1483" xr:uid="{37F810AC-7BD7-4791-B887-550B52425BE8}"/>
    <hyperlink ref="M1485" r:id="rId1484" xr:uid="{A31BE46D-322B-4050-87C9-4F3A51D2D748}"/>
    <hyperlink ref="M1486" r:id="rId1485" xr:uid="{E66BA432-B0FD-473A-8000-FA7DDA59E50C}"/>
    <hyperlink ref="M1487" r:id="rId1486" xr:uid="{F749534A-D2D0-4BE8-93D4-346584465832}"/>
    <hyperlink ref="M1488" r:id="rId1487" xr:uid="{92E251D2-0327-4B23-8FC1-E2819A200C10}"/>
    <hyperlink ref="M1489" r:id="rId1488" xr:uid="{BAB45E07-64A7-49A0-8617-3CA88760DF46}"/>
    <hyperlink ref="M1490" r:id="rId1489" xr:uid="{987B6475-3B17-48AA-A583-D2EA606B6132}"/>
    <hyperlink ref="M1491" r:id="rId1490" xr:uid="{71D56446-718F-4EEC-9946-D2C3E44173BF}"/>
    <hyperlink ref="M1492" r:id="rId1491" xr:uid="{0FCB3C19-DAA1-4692-8998-DD3A01F9E1CF}"/>
    <hyperlink ref="M1493" r:id="rId1492" xr:uid="{B15903F4-2D1C-4A59-85BD-167885B65AD2}"/>
    <hyperlink ref="M1494" r:id="rId1493" xr:uid="{FFEE6798-DC33-4F1B-B755-5FBE14C54BFB}"/>
    <hyperlink ref="M1495" r:id="rId1494" xr:uid="{22661D47-3B34-4C4D-BDE4-837E0E756750}"/>
    <hyperlink ref="M1496" r:id="rId1495" xr:uid="{6F279608-CC44-4DB1-B545-3CFE112ECFD3}"/>
    <hyperlink ref="M1497" r:id="rId1496" xr:uid="{7D6E8E61-B5C5-43DA-80D1-9601293D9F84}"/>
    <hyperlink ref="M1498" r:id="rId1497" xr:uid="{E3C6A228-D3CE-4E71-84A1-C09FEADF3332}"/>
    <hyperlink ref="M1499" r:id="rId1498" xr:uid="{5035A3C1-D3C6-49E8-B7DB-3C5AD3457B9C}"/>
    <hyperlink ref="M1500" r:id="rId1499" display="https://starcitygames.com/open-the-way-sgl-mtg-mat-023-enn/?sku=SGL-MTG-MAT-023-ENN" xr:uid="{2718E236-4506-43A8-B30C-84FF6F1B0532}"/>
    <hyperlink ref="M1501" r:id="rId1500" xr:uid="{1CA245ED-A379-418E-B298-12A17922214D}"/>
    <hyperlink ref="M1502" r:id="rId1501" xr:uid="{766FB77E-8473-46B4-A2B8-B9E691ACB03B}"/>
    <hyperlink ref="M1503" r:id="rId1502" xr:uid="{02188C69-E553-43CD-8A3A-68BA170474F5}"/>
    <hyperlink ref="M1504" r:id="rId1503" xr:uid="{4412BD95-4E6E-4A1C-B5E0-C3C5A09A133C}"/>
    <hyperlink ref="M1505" r:id="rId1504" xr:uid="{C8AD72CE-5B28-467E-9BD8-12C5E669872A}"/>
    <hyperlink ref="M1506" r:id="rId1505" xr:uid="{639273EF-50FA-4D2D-B764-3CA2EEAEB758}"/>
    <hyperlink ref="M1507" r:id="rId1506" xr:uid="{03AB8F5A-C859-4FA3-9C21-BE0EAE2BF10D}"/>
    <hyperlink ref="M1508" r:id="rId1507" xr:uid="{B92FBFC6-E7AA-44FB-90F8-ABBC8CB59B26}"/>
    <hyperlink ref="M1509" r:id="rId1508" xr:uid="{35EBF46D-FD2F-4510-B8FA-A40EE93EE9A8}"/>
    <hyperlink ref="M1510" r:id="rId1509" xr:uid="{C46335E9-9327-442F-BA0C-8CC853B43854}"/>
    <hyperlink ref="M1511" r:id="rId1510" xr:uid="{365A820A-582E-4B15-B6FF-29B61A93BDB8}"/>
    <hyperlink ref="M1512" r:id="rId1511" xr:uid="{B821BD90-7EBA-42FE-928E-CCF0845CA2BF}"/>
    <hyperlink ref="M1513" r:id="rId1512" xr:uid="{3CC11E42-52F2-4154-8D06-2E5035CE32D8}"/>
    <hyperlink ref="M1514" r:id="rId1513" xr:uid="{C127314E-5434-495A-953D-C15C002CEBD8}"/>
    <hyperlink ref="M1515" r:id="rId1514" xr:uid="{3792CCD0-5A09-4E38-A424-283C29DA4754}"/>
    <hyperlink ref="M1516" r:id="rId1515" xr:uid="{55140E57-08DB-4471-88B6-296FA858F31F}"/>
    <hyperlink ref="M1517" r:id="rId1516" xr:uid="{6F93D069-46F6-4710-B31F-0A5F56AE7D57}"/>
    <hyperlink ref="M1518" r:id="rId1517" xr:uid="{78219B1E-9E9D-4AD6-81DC-19147547F675}"/>
    <hyperlink ref="M1519" r:id="rId1518" xr:uid="{42FF0F81-58EB-415C-9643-B90C8FA8FDFE}"/>
    <hyperlink ref="M1520" r:id="rId1519" xr:uid="{EFAE5620-FF0C-436C-B193-F77D3E582793}"/>
    <hyperlink ref="M1521" r:id="rId1520" xr:uid="{77704A25-2290-4DED-9F1A-2A481A0487CE}"/>
    <hyperlink ref="M1522" r:id="rId1521" xr:uid="{37F96DB3-C6D6-4F9C-85FF-9B8A822EDDD4}"/>
    <hyperlink ref="M1523" r:id="rId1522" xr:uid="{BF5BBF3C-80B6-4070-9A97-BA8CF4FAD79A}"/>
    <hyperlink ref="M1524" r:id="rId1523" xr:uid="{1D543A11-978F-422C-B689-C8B53AE767DE}"/>
    <hyperlink ref="M1525" r:id="rId1524" xr:uid="{DA9A0D62-209F-4B12-B92D-B0725008D911}"/>
    <hyperlink ref="M1526" r:id="rId1525" xr:uid="{43C7F3BD-E169-480C-99DB-60D2334BC8A0}"/>
    <hyperlink ref="M1527" r:id="rId1526" xr:uid="{27E0E887-A0F9-4B7F-9FEE-F43F2C6DAF56}"/>
    <hyperlink ref="M1528" r:id="rId1527" xr:uid="{AA84F4B5-A146-4919-879B-715387B45ED3}"/>
    <hyperlink ref="M1529" r:id="rId1528" xr:uid="{C8272123-993A-4616-A8CB-3928C76E07B0}"/>
    <hyperlink ref="M1530" r:id="rId1529" xr:uid="{867FA921-2789-4E8B-AA8A-0CD2460C7F12}"/>
    <hyperlink ref="M1531" r:id="rId1530" xr:uid="{A50F9C6C-6B5E-4D84-B74B-38FFCA6CD069}"/>
    <hyperlink ref="M1532" r:id="rId1531" xr:uid="{518920D5-A83B-4705-B735-2A98B7C1A4F2}"/>
    <hyperlink ref="M1533" r:id="rId1532" xr:uid="{42D12CDA-188B-4AE5-80BF-823EB6147FC1}"/>
    <hyperlink ref="M1534" r:id="rId1533" xr:uid="{5C7DB392-5632-4FEA-A548-8AE02078DA4F}"/>
    <hyperlink ref="M1535" r:id="rId1534" xr:uid="{EAC8214F-E866-42DB-AEE2-D04209625156}"/>
    <hyperlink ref="M1536" r:id="rId1535" xr:uid="{2A833437-64B5-44BB-9C72-A98E4724AD5A}"/>
    <hyperlink ref="M1537" r:id="rId1536" xr:uid="{5A8C0754-3441-4A61-A6CD-67CAE1DD1E61}"/>
    <hyperlink ref="M1538" r:id="rId1537" xr:uid="{712B57E1-BB2C-4237-8094-7E737C3F7FA4}"/>
    <hyperlink ref="M1539" r:id="rId1538" xr:uid="{0CEA60BC-F312-4224-A11D-A1EAAE0449A5}"/>
    <hyperlink ref="M1540" r:id="rId1539" xr:uid="{F12D7880-8DBD-4DD4-88C5-877647778432}"/>
    <hyperlink ref="M1541" r:id="rId1540" xr:uid="{B3A0FA5E-53FE-448F-9919-988D32A81916}"/>
    <hyperlink ref="M1542" r:id="rId1541" xr:uid="{0467D05F-CDE9-42BB-86F2-262F2E326A98}"/>
    <hyperlink ref="M1543" r:id="rId1542" xr:uid="{AD2AA805-9849-46AB-9427-E9E6F2BD1804}"/>
    <hyperlink ref="M1544" r:id="rId1543" xr:uid="{F13BCDFA-511B-4C21-988F-5266CA33F09E}"/>
    <hyperlink ref="M1545" r:id="rId1544" xr:uid="{528F2B3B-673C-4020-80FF-90F313D3ECA6}"/>
    <hyperlink ref="M1546" r:id="rId1545" xr:uid="{081152B5-A315-4467-A64F-2F81C3989CBD}"/>
    <hyperlink ref="M1547" r:id="rId1546" xr:uid="{80BA4EAB-F535-4E80-B147-6718F382CEDE}"/>
    <hyperlink ref="M1548" r:id="rId1547" xr:uid="{1DA08411-CF52-45F6-8451-692D770E56FA}"/>
    <hyperlink ref="M1549" r:id="rId1548" xr:uid="{831FAC85-F14C-4460-B63D-0B03BE93C48D}"/>
    <hyperlink ref="M1550" r:id="rId1549" xr:uid="{7877C4C6-3BB2-4666-9A84-07004D1492D2}"/>
    <hyperlink ref="M1551" r:id="rId1550" xr:uid="{32103230-1B1B-415A-AE16-B054B264AE45}"/>
    <hyperlink ref="M1552" r:id="rId1551" xr:uid="{E88F0978-D3D9-4902-9E02-D734587ED48D}"/>
    <hyperlink ref="M1553" r:id="rId1552" xr:uid="{E95BD288-CFFF-4E8B-B623-07318E1DDF83}"/>
    <hyperlink ref="M1554" r:id="rId1553" xr:uid="{DFA05AD4-97BD-41C9-9E6E-1CF311361320}"/>
    <hyperlink ref="M1555" r:id="rId1554" xr:uid="{F5B0091D-9EB8-40D1-8DD0-0E763459637B}"/>
    <hyperlink ref="M1556" r:id="rId1555" xr:uid="{7A2F321E-A370-416D-91E2-D9EA5EAC234A}"/>
    <hyperlink ref="M1557" r:id="rId1556" xr:uid="{F371C63E-0423-421A-BF7C-1B8BD61AD34E}"/>
    <hyperlink ref="M1558" r:id="rId1557" xr:uid="{23A69393-ADFE-4613-8687-023119845593}"/>
    <hyperlink ref="M1559" r:id="rId1558" xr:uid="{C534B9E0-BEF8-4F00-A19E-640E9F08E378}"/>
    <hyperlink ref="M1560" r:id="rId1559" xr:uid="{3DDE2461-8202-4AAD-ACD6-BE6C3DEB7403}"/>
    <hyperlink ref="M1561" r:id="rId1560" xr:uid="{2A6CDC3E-5A39-4D48-A5E8-822857E32749}"/>
    <hyperlink ref="M1562" r:id="rId1561" xr:uid="{6994904D-93FA-4060-B4F4-8EEDE2116A8C}"/>
    <hyperlink ref="M1563" r:id="rId1562" xr:uid="{DAC7A462-14D7-4A2F-85EF-3BD0223376BE}"/>
    <hyperlink ref="M1564" r:id="rId1563" xr:uid="{9E2A3B30-5538-4012-8BC4-A3788360699B}"/>
    <hyperlink ref="M1565" r:id="rId1564" xr:uid="{35A33A8F-43AF-481A-9324-C5CF272A146E}"/>
    <hyperlink ref="M1566" r:id="rId1565" xr:uid="{A48BB80A-8E19-41CE-A08F-479906447C81}"/>
    <hyperlink ref="M1567" r:id="rId1566" xr:uid="{ECB2B6E7-2831-48F4-9D1A-7EE54CF6D05D}"/>
    <hyperlink ref="M1568" r:id="rId1567" xr:uid="{80C13896-44F1-4508-809F-17B6E033B3A5}"/>
    <hyperlink ref="M1569" r:id="rId1568" xr:uid="{2B8F616A-3F56-4DC8-B06D-64BC7F71F9B2}"/>
    <hyperlink ref="M1570" r:id="rId1569" xr:uid="{E149A94C-95BD-47FA-939A-6D42AF7AA497}"/>
    <hyperlink ref="M1571" r:id="rId1570" xr:uid="{183C17D8-C95F-4AA8-BFD7-4FBE72935E5F}"/>
    <hyperlink ref="M1572" r:id="rId1571" xr:uid="{F3DF7738-8365-48BD-BB73-0F281ACA532C}"/>
    <hyperlink ref="M1573" r:id="rId1572" xr:uid="{050B1F1F-76DE-48D8-A643-5A6296D25E40}"/>
    <hyperlink ref="M1574" r:id="rId1573" xr:uid="{90991179-F0DD-4C6B-BA01-D04BCB1FA249}"/>
    <hyperlink ref="M1575" r:id="rId1574" xr:uid="{EBD46666-77AB-4160-A855-046505F92690}"/>
    <hyperlink ref="M1576" r:id="rId1575" xr:uid="{6D5DFD23-F168-4301-86D8-1B6DFE1D6292}"/>
    <hyperlink ref="M1577" r:id="rId1576" xr:uid="{83258AD1-E4C5-4674-A3C4-4791B2C2A39F}"/>
    <hyperlink ref="M1578" r:id="rId1577" xr:uid="{B1D64A96-DAD0-4163-B522-CDC02FBA222A}"/>
    <hyperlink ref="M1579" r:id="rId1578" xr:uid="{98D6FE38-C8BA-4A1A-B001-69528C25C065}"/>
    <hyperlink ref="M1580" r:id="rId1579" xr:uid="{D85440C7-6D03-4818-AF59-DCF1480EED1C}"/>
    <hyperlink ref="M1581" r:id="rId1580" xr:uid="{11BA99BD-8FE8-43E6-A701-68CA46DA0429}"/>
    <hyperlink ref="M1582" r:id="rId1581" xr:uid="{33542EC4-CED8-4C27-A870-EF10FE89F5AE}"/>
    <hyperlink ref="M1583" r:id="rId1582" xr:uid="{83FAA4E1-44A9-4A15-B8E3-C0628A112F52}"/>
    <hyperlink ref="M1584" r:id="rId1583" xr:uid="{AEDD9B25-D820-4311-858E-B846CB8DE7E8}"/>
    <hyperlink ref="M1585" r:id="rId1584" xr:uid="{2B773540-C8AD-4DDB-986B-1550A3CAF597}"/>
    <hyperlink ref="M1586" r:id="rId1585" xr:uid="{77A5FD31-A59D-4020-AC48-D281088E72B2}"/>
    <hyperlink ref="M1587" r:id="rId1586" xr:uid="{AA35E3FD-340D-4DEB-9048-4A7F484C0783}"/>
    <hyperlink ref="M1588" r:id="rId1587" xr:uid="{37F7694C-B2EC-439E-9463-BF46BE8D5F55}"/>
    <hyperlink ref="M1589" r:id="rId1588" xr:uid="{4018B328-2CD8-47AF-8BF1-89244E7EDE5B}"/>
    <hyperlink ref="M1590" r:id="rId1589" xr:uid="{6EB90EF1-14F1-4CF9-95F2-B3871E868AED}"/>
    <hyperlink ref="M1591" r:id="rId1590" xr:uid="{B9E72C9E-CB01-4453-8C6A-A3725EFF0A90}"/>
    <hyperlink ref="M1592" r:id="rId1591" xr:uid="{6DA1F210-4767-488F-A59B-5381DAF67013}"/>
    <hyperlink ref="M1593" r:id="rId1592" xr:uid="{5AB20456-B83B-4C94-9AEF-185966688F9E}"/>
    <hyperlink ref="M1594" r:id="rId1593" xr:uid="{58AB6F88-DEDD-499E-BE9B-B7FA0043C196}"/>
    <hyperlink ref="M1595" r:id="rId1594" xr:uid="{809B2FD7-3BE6-4194-B83A-57F76B4D7EC0}"/>
    <hyperlink ref="M1596" r:id="rId1595" xr:uid="{8E601659-81FF-43A5-822E-E720907258C6}"/>
    <hyperlink ref="M1597" r:id="rId1596" xr:uid="{91217520-0FC4-459C-B47F-16D630665A65}"/>
    <hyperlink ref="M1598" r:id="rId1597" xr:uid="{85C9E9FF-A685-4FE1-98DB-12812057C1C3}"/>
    <hyperlink ref="M1599" r:id="rId1598" xr:uid="{72309D8C-27A4-401C-B082-986D3BD170D3}"/>
    <hyperlink ref="M1600" r:id="rId1599" xr:uid="{460F4004-1FCF-4F55-877E-64C2E3C2B184}"/>
    <hyperlink ref="M1601" r:id="rId1600" xr:uid="{8F8C632F-21AA-42EA-B291-5C8D009D4F6F}"/>
    <hyperlink ref="M1602" r:id="rId1601" xr:uid="{F02C83F4-59CE-43FA-8844-761796454C2B}"/>
    <hyperlink ref="M1603" r:id="rId1602" xr:uid="{1DAAAFD0-2E49-4CB6-9121-0E0AB5A785B2}"/>
    <hyperlink ref="M1604" r:id="rId1603" xr:uid="{788DCD13-7A3E-40E8-AB36-9643F32006E7}"/>
    <hyperlink ref="M1605" r:id="rId1604" xr:uid="{B26E2DEF-2122-46D1-AEE3-44DE20739AAC}"/>
    <hyperlink ref="M1606" r:id="rId1605" xr:uid="{B23BE711-4902-4F14-853C-57DF419A651F}"/>
    <hyperlink ref="M1607" r:id="rId1606" xr:uid="{3599D3D5-BFAC-445B-96B9-20F534855D81}"/>
    <hyperlink ref="M1608" r:id="rId1607" xr:uid="{0995D62B-12C0-444F-991F-87A460A14FFF}"/>
    <hyperlink ref="M1609" r:id="rId1608" xr:uid="{6D98C112-EE91-4BA9-BFA7-72A2B48463D0}"/>
    <hyperlink ref="M1610" r:id="rId1609" xr:uid="{19229505-7DF6-4AB5-BD35-F751A0BF3723}"/>
    <hyperlink ref="M1611" r:id="rId1610" xr:uid="{F14A9614-76F6-4470-83B5-4D1E8DBA5042}"/>
    <hyperlink ref="M1612" r:id="rId1611" xr:uid="{15AD8B94-F6E5-4A95-AB38-846D25EC620A}"/>
    <hyperlink ref="M1613" r:id="rId1612" xr:uid="{F51D31AA-A054-4557-84A0-9234BECF286A}"/>
    <hyperlink ref="M1614" r:id="rId1613" xr:uid="{6454A215-14E3-4629-BDCC-0DC52E4A4563}"/>
    <hyperlink ref="M1615" r:id="rId1614" xr:uid="{BE112444-C02D-44FC-A884-E47E03299C27}"/>
    <hyperlink ref="M1616" r:id="rId1615" xr:uid="{5FC3F58A-77A3-45F6-9889-36208D18C638}"/>
    <hyperlink ref="M1617" r:id="rId1616" xr:uid="{9C01E443-4FE9-4E7F-9348-76C62699AA53}"/>
    <hyperlink ref="M1618" r:id="rId1617" xr:uid="{DD9AD932-6C7C-4F22-9F3E-DA5EB09C371A}"/>
    <hyperlink ref="M1619" r:id="rId1618" xr:uid="{1AE9249E-B160-497B-B293-170AA5401A9C}"/>
    <hyperlink ref="M1620" r:id="rId1619" xr:uid="{77D3CA00-6E58-426C-BA6B-D4A37113CAB7}"/>
    <hyperlink ref="M1621" r:id="rId1620" xr:uid="{0ADA7A26-80D7-436A-AD68-55D45914CDAC}"/>
    <hyperlink ref="M1622" r:id="rId1621" xr:uid="{697FE7C1-9A0C-4D58-8195-D7AC18F4E16C}"/>
    <hyperlink ref="M1623" r:id="rId1622" xr:uid="{E294CB85-7862-43DC-9715-1E4AC0DBB3C4}"/>
    <hyperlink ref="M1624" r:id="rId1623" xr:uid="{57F1D26C-0DE3-4356-AADD-966D8C9DEB0A}"/>
    <hyperlink ref="M1625" r:id="rId1624" xr:uid="{C0E72AE9-7015-4CD3-A265-922F8D00F35C}"/>
    <hyperlink ref="M1626" r:id="rId1625" xr:uid="{FA5B3F6C-87B7-4356-B4F7-DB4D3EF4B6DC}"/>
    <hyperlink ref="M1627" r:id="rId1626" xr:uid="{30FA3F2D-1E87-4D62-8D62-33C23C7B2A47}"/>
    <hyperlink ref="M1628" r:id="rId1627" xr:uid="{32A1DC42-231A-4D9D-AB5B-CD1880005A89}"/>
    <hyperlink ref="M1629" r:id="rId1628" xr:uid="{6DA82132-953B-4A86-A2B2-B293DD21F94C}"/>
    <hyperlink ref="M1630" r:id="rId1629" xr:uid="{908D878F-9D6D-487D-811D-B795A83ECEED}"/>
    <hyperlink ref="M1631" r:id="rId1630" xr:uid="{DF9ABBA7-D891-423F-9E31-5549257BDEA8}"/>
    <hyperlink ref="M1632" r:id="rId1631" xr:uid="{F650C909-1BAB-4253-BF13-724DF9717AB0}"/>
    <hyperlink ref="M1633" r:id="rId1632" xr:uid="{CD800F5C-EE9C-462C-A208-C7EC39713721}"/>
    <hyperlink ref="M1634" r:id="rId1633" xr:uid="{B23DE786-DE3A-4136-85DF-9E699F153339}"/>
    <hyperlink ref="M1635" r:id="rId1634" xr:uid="{BF814C6B-6D25-432F-A36C-E7F2DAC0707B}"/>
    <hyperlink ref="M1636" r:id="rId1635" xr:uid="{17461B71-A4D8-48C8-B625-F4DAE39E261C}"/>
    <hyperlink ref="M1637" r:id="rId1636" xr:uid="{6D3A00EF-7C7E-47E4-A7E6-6A4B51980FAD}"/>
    <hyperlink ref="M1638" r:id="rId1637" xr:uid="{29A935C6-DD09-4673-B413-B144C4EFB2D2}"/>
    <hyperlink ref="M1639" r:id="rId1638" xr:uid="{3BBC6D18-59E0-43A8-B330-5EB982FFC0E6}"/>
    <hyperlink ref="M1640" r:id="rId1639" xr:uid="{BBAF2927-CCB4-4228-B15E-1E3DFD31F081}"/>
    <hyperlink ref="M1641" r:id="rId1640" xr:uid="{09634F3C-DE65-4C65-9EB4-AF4D163A5573}"/>
    <hyperlink ref="M1642" r:id="rId1641" xr:uid="{93C5BBE4-9CD9-4EB5-8418-1548BAFD6692}"/>
    <hyperlink ref="M1643" r:id="rId1642" xr:uid="{6F074148-EA03-47E8-9CBF-27E919E3CB9B}"/>
    <hyperlink ref="M1644" r:id="rId1643" xr:uid="{7DEB6058-CECB-49DC-AF48-BFD1C3A82FF8}"/>
    <hyperlink ref="M1645" r:id="rId1644" xr:uid="{61812C77-4F4C-4E09-AFA9-E8B1CEBF2674}"/>
    <hyperlink ref="M1646" r:id="rId1645" xr:uid="{16C0DEDB-B0FA-4DE4-98D0-8FB05829E17A}"/>
    <hyperlink ref="M1647" r:id="rId1646" xr:uid="{62873FF2-9731-4005-B5C5-38E4F39FF725}"/>
    <hyperlink ref="M1648" r:id="rId1647" display="https://starcitygames.com/bilbo-birthday-celebrant-sgl-mtg-ltc-048-enn/?sku=SGL-MTG-LTC-048-ENN" xr:uid="{20AF1282-6AF7-49D1-9DCB-C223BA73DDE7}"/>
    <hyperlink ref="M1649" r:id="rId1648" xr:uid="{AC758ECA-A0B6-4C71-9CE1-00CB3C51784E}"/>
    <hyperlink ref="M1650" r:id="rId1649" xr:uid="{AB7352E1-D9F8-4EAF-82E8-FD7609B48BAD}"/>
    <hyperlink ref="M1651" r:id="rId1650" xr:uid="{68BF820E-4B92-4800-943A-AABE890D536F}"/>
    <hyperlink ref="M1652" r:id="rId1651" xr:uid="{E62F4E5E-2C0E-45F6-9137-4D58AEE766A2}"/>
    <hyperlink ref="M1653" r:id="rId1652" xr:uid="{4EB147CA-08A4-4EC0-A17B-AA8256724DE7}"/>
    <hyperlink ref="M1654" r:id="rId1653" xr:uid="{7371B1D6-A029-41B2-A69C-B23687CBB78D}"/>
    <hyperlink ref="M1655" r:id="rId1654" xr:uid="{54DC77C5-4D6B-493D-8AD9-283ED7823407}"/>
    <hyperlink ref="M1656" r:id="rId1655" xr:uid="{1B5C4925-CC7F-4ADE-9FC4-7FBB749B0409}"/>
    <hyperlink ref="M1657" r:id="rId1656" xr:uid="{03783311-3246-4756-93A9-18CE9DA75B99}"/>
    <hyperlink ref="M1658" r:id="rId1657" xr:uid="{82A7651A-5DF3-4D6D-80F6-E5F875D31459}"/>
    <hyperlink ref="M1659" r:id="rId1658" xr:uid="{3F811FD9-0BA9-4386-A6BA-A0ED2B311DA1}"/>
    <hyperlink ref="M1660" r:id="rId1659" xr:uid="{040FD4D1-2FDE-4650-A8BF-AC076A6EB428}"/>
    <hyperlink ref="M1661" r:id="rId1660" display="https://starcitygames.com/slitherwisp-sgl-mtg-iko-208-enn/?sku=SGL-MTG-IKO-208-ENN" xr:uid="{9003B026-8EF9-4BA6-813E-D86C3E68BEC2}"/>
    <hyperlink ref="M1662" r:id="rId1661" xr:uid="{2510DF3B-1FA9-498F-A3A6-8774176BC615}"/>
    <hyperlink ref="M1663" r:id="rId1662" xr:uid="{C504A5E4-000E-494F-AFDE-140CE1CCB655}"/>
    <hyperlink ref="M1664" r:id="rId1663" xr:uid="{EDB156E2-7459-47FE-B57E-C0C5516EF164}"/>
    <hyperlink ref="M1665" r:id="rId1664" xr:uid="{7F0D22C7-5AC3-481F-86CE-8FE06906130D}"/>
    <hyperlink ref="M1666" r:id="rId1665" xr:uid="{DF77021B-95DD-41B4-B22B-DC51BD782577}"/>
    <hyperlink ref="M1667" r:id="rId1666" xr:uid="{C2F5DD53-A226-478A-971E-7A345EE0E18C}"/>
    <hyperlink ref="M1668" r:id="rId1667" xr:uid="{196E84D8-EB13-4832-8CB6-4296DC2AAAA2}"/>
    <hyperlink ref="M1669" r:id="rId1668" xr:uid="{E113A338-E6FE-4DC1-96D5-06EC840F23D0}"/>
    <hyperlink ref="M1670" r:id="rId1669" xr:uid="{B5CFCF77-2B54-4F63-B9E6-A2C1FF7CAA17}"/>
    <hyperlink ref="M1671" r:id="rId1670" xr:uid="{6A1A9EFA-C1F3-4CEF-8ABD-DFA74E271190}"/>
    <hyperlink ref="M1672" r:id="rId1671" xr:uid="{0B24BC4D-12FA-410E-ADE5-CBA82DD43C52}"/>
    <hyperlink ref="M1673" r:id="rId1672" xr:uid="{DEE4A045-423E-497C-A82D-CD55DFCBB7B7}"/>
    <hyperlink ref="M1674" r:id="rId1673" xr:uid="{1B313F13-3AB3-4CAB-901C-85304D81E069}"/>
    <hyperlink ref="M1675" r:id="rId1674" xr:uid="{F3A2C4ED-570A-49C0-9368-10FAF149696C}"/>
    <hyperlink ref="M1676" r:id="rId1675" xr:uid="{D80423F7-77A6-4452-A210-778E300390DB}"/>
    <hyperlink ref="M1678" r:id="rId1676" xr:uid="{C3E572B6-8836-46C9-B4B9-1EC2C6AB951B}"/>
    <hyperlink ref="M1679" r:id="rId1677" xr:uid="{AB4AE61F-43D8-422B-9EAE-97E52DB1672D}"/>
    <hyperlink ref="M1680" r:id="rId1678" xr:uid="{B4B09CAC-E482-4213-8CF1-CA6AAEA9B611}"/>
    <hyperlink ref="M1681" r:id="rId1679" display="https://starcitygames.com/grima-sarumans-footman-sgl-mtg-ltc-057-enn/?sku=SGL-MTG-LTC-057-ENN" xr:uid="{65FE9ECF-2565-4941-8B5C-FF65E1CE15A7}"/>
    <hyperlink ref="M1682" r:id="rId1680" display="https://starcitygames.com/hostage-taker-sgl-mtg-ltc-268-enn/?sku=SGL-MTG-LTC-268-ENN" xr:uid="{719F2452-17B3-4B11-A6D0-5CF1C3155F3F}"/>
    <hyperlink ref="M1683" r:id="rId1681" display="https://starcitygames.com/notion-thief-sgl-mtg-ltc-270-enn/?sku=SGL-MTG-LTC-270-ENN" xr:uid="{71837F75-D053-4410-ACDE-AC08373A8040}"/>
    <hyperlink ref="M1684" r:id="rId1682" xr:uid="{D3C4D306-E061-4C7E-B905-F9F30A30A562}"/>
    <hyperlink ref="M1685" r:id="rId1683" xr:uid="{7F36802B-AD25-4440-B15D-8931B71833B6}"/>
    <hyperlink ref="M1686" r:id="rId1684" xr:uid="{DD6EA80E-D255-42D6-9425-60AC07EDF517}"/>
    <hyperlink ref="M1687" r:id="rId1685" xr:uid="{402EAF30-1FB3-4315-9114-E9BC0A0F2FEB}"/>
    <hyperlink ref="M1688" r:id="rId1686" xr:uid="{F38E209D-4888-41DA-81B0-5AD0214E3E55}"/>
    <hyperlink ref="M1689" r:id="rId1687" xr:uid="{CCEB32F2-7406-4558-9BE1-C2A36F5FB43A}"/>
    <hyperlink ref="M1690" r:id="rId1688" xr:uid="{31458C8C-AC42-4B3B-B63D-7438392C1011}"/>
    <hyperlink ref="M1691" r:id="rId1689" xr:uid="{EA60648C-56A4-42C8-B554-7C185175947C}"/>
    <hyperlink ref="M1692" r:id="rId1690" xr:uid="{9EF301DC-50DC-4107-A3C5-88A28348EBFB}"/>
    <hyperlink ref="M1693" r:id="rId1691" xr:uid="{25E9ED4D-06A9-486E-8698-830921F9ADE6}"/>
    <hyperlink ref="M1694" r:id="rId1692" xr:uid="{638BCE16-36D9-4550-93F8-5D77541DF993}"/>
    <hyperlink ref="M1695" r:id="rId1693" xr:uid="{53AC5BCF-4CA1-42E6-A1FC-96A061A84CC7}"/>
    <hyperlink ref="M1696" r:id="rId1694" xr:uid="{09FD330D-D833-4768-93D2-6B2B1720FCA1}"/>
    <hyperlink ref="M1697" r:id="rId1695" xr:uid="{5389E7C6-1DDF-4C6C-9445-08DCFF71D3C3}"/>
    <hyperlink ref="M1698" r:id="rId1696" xr:uid="{31557A5D-2BF6-408B-A69C-7ABA6E5FECA5}"/>
    <hyperlink ref="M1699" r:id="rId1697" xr:uid="{C1B5866E-8086-444D-A044-3C01C648BDC2}"/>
    <hyperlink ref="M1700" r:id="rId1698" xr:uid="{D9FFEC9A-9D3A-4C9F-8D65-D15B9A793853}"/>
    <hyperlink ref="M1701" r:id="rId1699" xr:uid="{3CFF4088-AF2D-4F93-893C-5D4689B219C3}"/>
    <hyperlink ref="M1702" r:id="rId1700" xr:uid="{8969A7B7-0A39-4B03-8A1D-93428F3A9820}"/>
    <hyperlink ref="M1703" r:id="rId1701" xr:uid="{218987E0-7A0E-44E1-B348-15C559358230}"/>
    <hyperlink ref="M1704" r:id="rId1702" xr:uid="{6F8C7F1C-0BF7-4EF5-B035-DDE0223E1168}"/>
    <hyperlink ref="M1705" r:id="rId1703" xr:uid="{A223A44E-5A32-464A-810B-05FDE1563EEF}"/>
    <hyperlink ref="M1706" r:id="rId1704" xr:uid="{686A7BF6-965E-4A68-8652-A89487944937}"/>
    <hyperlink ref="M1707" r:id="rId1705" xr:uid="{D41BDE27-8801-424F-9318-F23D1A62FDD4}"/>
    <hyperlink ref="M1708" r:id="rId1706" xr:uid="{439BC923-33DF-44F8-94A5-573C59035B52}"/>
    <hyperlink ref="M1709" r:id="rId1707" xr:uid="{3028E072-E0A2-4981-89DA-CC0B34735C37}"/>
    <hyperlink ref="M1710" r:id="rId1708" xr:uid="{6E66CABF-237A-4148-BDE0-334C78A5DF71}"/>
    <hyperlink ref="M1711" r:id="rId1709" xr:uid="{1A5F5349-03C5-4762-BE05-DD23E78C27B9}"/>
    <hyperlink ref="M1712" r:id="rId1710" xr:uid="{CD8EE3EA-1176-4AC4-9671-5B1B3FBF9110}"/>
    <hyperlink ref="M1713" r:id="rId1711" xr:uid="{501E0291-BC55-4268-B225-305075500F15}"/>
    <hyperlink ref="M1714" r:id="rId1712" xr:uid="{305FFC83-0079-4D07-8CD1-B31AE489B284}"/>
    <hyperlink ref="M1715" r:id="rId1713" xr:uid="{D16EC03F-A3DB-40B7-AB53-DBF9A19663DD}"/>
    <hyperlink ref="M1716" r:id="rId1714" xr:uid="{036224D9-0C6B-4372-A0E0-16AB3F4D9972}"/>
    <hyperlink ref="M1717" r:id="rId1715" xr:uid="{2F808C59-1C78-414E-8578-793ABA14BE2D}"/>
    <hyperlink ref="M1718" r:id="rId1716" xr:uid="{314C87C1-6B24-4070-8392-58534F8422DE}"/>
    <hyperlink ref="M1719" r:id="rId1717" xr:uid="{73AE283A-E338-40C5-B074-C4B675EBF601}"/>
    <hyperlink ref="M1720" r:id="rId1718" xr:uid="{AACA6142-09E3-4392-B962-6A57E96D9FE7}"/>
    <hyperlink ref="M1721" r:id="rId1719" display="https://starcitygames.com/galvanic-iteration-sgl-mtg-mid-224-enn/?sku=SGL-MTG-MID-224-ENN" xr:uid="{34A5A716-0758-4C6C-93DE-AC13298D1647}"/>
    <hyperlink ref="M1722" r:id="rId1720" display="https://starcitygames.com/galvanic-iteration-sgl-mtg-mid-224-enn/?sku=SGL-MTG-MID-224-ENN" xr:uid="{51660E1A-F9A3-4DAF-B16B-7EE968DC963C}"/>
    <hyperlink ref="M1723" r:id="rId1721" xr:uid="{3076D819-7A86-4FC6-A2EF-5E968A56C144}"/>
    <hyperlink ref="M1724" r:id="rId1722" xr:uid="{7C6F801A-02AD-4DB2-80E7-DDDE96E0DDB0}"/>
    <hyperlink ref="M1725" r:id="rId1723" xr:uid="{D1692F2E-6E11-434F-B310-F99F9B15D46A}"/>
    <hyperlink ref="M1726" r:id="rId1724" xr:uid="{358A1586-EBE3-459A-9685-89C9FA7287B6}"/>
    <hyperlink ref="M1727" r:id="rId1725" xr:uid="{D82E8B6D-2CD6-4C83-80BF-922899F6F297}"/>
    <hyperlink ref="M1728" r:id="rId1726" xr:uid="{3CA327B8-6E67-4684-B178-3702034CA53C}"/>
    <hyperlink ref="M1729" r:id="rId1727" display="https://starcitygames.com/protean-raider-sgl-mtg-rix-167-enn/?sku=SGL-MTG-RIX-167-ENN" xr:uid="{656B6F4E-839A-495C-890C-1B27BC51A43A}"/>
    <hyperlink ref="M1730" r:id="rId1728" xr:uid="{C20DDA65-30C4-4672-AA4F-7E741BAEFCDF}"/>
    <hyperlink ref="M1731" r:id="rId1729" xr:uid="{35D76000-E4E6-4F7E-BB15-C577F749E240}"/>
    <hyperlink ref="M1732" r:id="rId1730" xr:uid="{1DC014A0-9AFB-477D-A523-117A955904C3}"/>
    <hyperlink ref="M1733" r:id="rId1731" xr:uid="{715A73D8-DE7D-48FC-9D96-EB3BE1D960CF}"/>
    <hyperlink ref="M1734" r:id="rId1732" display="https://starcitygames.com/lutri-the-spellchaser-sgl-mtg-iko-227-enn/?sku=SGL-MTG-IKO-227-ENN" xr:uid="{598579AB-A714-48FC-AB07-B646B985FF74}"/>
    <hyperlink ref="M1735" r:id="rId1733" xr:uid="{67499681-D20D-4312-874D-F291F7D7485E}"/>
    <hyperlink ref="M1736" r:id="rId1734" xr:uid="{651872D0-0A49-45AD-A818-E2B7BCF10CDE}"/>
    <hyperlink ref="M1737" r:id="rId1735" xr:uid="{3320DC4C-00B3-45F2-B5C4-F20A4C43DBEB}"/>
    <hyperlink ref="M1738" r:id="rId1736" xr:uid="{B8B97B0A-6A32-43C9-9835-F3A749934AC6}"/>
    <hyperlink ref="M1739" r:id="rId1737" xr:uid="{BECC10FF-29B5-4628-9125-677D12194358}"/>
    <hyperlink ref="M1740" r:id="rId1738" xr:uid="{6FF63396-A236-4334-9005-E4FF65F4238A}"/>
    <hyperlink ref="M1741" r:id="rId1739" xr:uid="{AE1A2A52-B8DE-4EA1-BA9F-C0436D95D1CF}"/>
    <hyperlink ref="M1742" r:id="rId1740" xr:uid="{61F5A1B6-3948-41DB-836B-27AA0C5D2818}"/>
    <hyperlink ref="M1743" r:id="rId1741" xr:uid="{B363C2B2-3746-4FF6-9112-56D57797E720}"/>
    <hyperlink ref="M1744" r:id="rId1742" xr:uid="{2D20CC82-E519-4A23-9677-B67DD9ADA14C}"/>
    <hyperlink ref="M1745" r:id="rId1743" xr:uid="{B693D29B-9406-4843-BFD2-000C310CD53A}"/>
    <hyperlink ref="M1746" r:id="rId1744" xr:uid="{4EC0F417-306E-457C-94D5-C864C0D46A8F}"/>
    <hyperlink ref="M1747" r:id="rId1745" xr:uid="{70B2AA3D-24D4-44A1-87F1-8526085F7250}"/>
    <hyperlink ref="M1748" r:id="rId1746" xr:uid="{C2EE998A-3D34-4633-B669-F22C9FB3FCDD}"/>
    <hyperlink ref="M1749" r:id="rId1747" xr:uid="{0DED7833-81E8-4B1E-AC75-039C4543A1B7}"/>
    <hyperlink ref="M1750" r:id="rId1748" xr:uid="{3594C4DB-A6A8-4C65-BDC0-63BE1B313C43}"/>
    <hyperlink ref="M1751" r:id="rId1749" xr:uid="{44B1B4A0-6ADA-46A4-A3BA-01EDEB0CB319}"/>
    <hyperlink ref="M1752" r:id="rId1750" xr:uid="{B7FB6EBE-B3A7-42C2-B7F4-B565EC77EBEC}"/>
    <hyperlink ref="M1753" r:id="rId1751" xr:uid="{F4856F29-9ADA-447D-92CF-5DB7F5AFB7B5}"/>
    <hyperlink ref="M1754" r:id="rId1752" xr:uid="{19BF6C16-2B8A-4808-A5A9-1C587173E54D}"/>
    <hyperlink ref="M1755" r:id="rId1753" xr:uid="{361BB051-52B4-4DDE-9F71-0338C9F0629F}"/>
    <hyperlink ref="M1756" r:id="rId1754" xr:uid="{75439954-7AC0-4034-9456-0546790E4965}"/>
    <hyperlink ref="M1757" r:id="rId1755" xr:uid="{09BAAF51-61F3-4FDF-9D0A-98B3A0DD2DC0}"/>
    <hyperlink ref="M1758" r:id="rId1756" xr:uid="{A6A46616-E1D7-4B93-B0B8-6B4B842FF720}"/>
    <hyperlink ref="M1759" r:id="rId1757" xr:uid="{C9E94FC2-0372-4823-ADC2-49C47924B0AC}"/>
    <hyperlink ref="M1760" r:id="rId1758" xr:uid="{090B10C1-60A4-4676-8A66-E63AB204AE3F}"/>
    <hyperlink ref="M1761" r:id="rId1759" xr:uid="{5BF6BF90-7C0B-4FA9-B07C-26A3A0BF1728}"/>
    <hyperlink ref="M1762" r:id="rId1760" xr:uid="{DFF15782-1B40-42E1-A42F-C1D2DB9619DA}"/>
    <hyperlink ref="M1763" r:id="rId1761" display="https://starcitygames.com/refuse-sgl-mtg-hou-156a-enn/?sku=SGL-MTG-HOU-156a-ENN" xr:uid="{54041170-571E-4531-A062-ACE3EE3BA31D}"/>
    <hyperlink ref="M1764" r:id="rId1762" xr:uid="{2CCB4D20-4EC1-428B-900D-7ED37A4D3A6B}"/>
    <hyperlink ref="M1765" r:id="rId1763" xr:uid="{C6064E8B-C3CF-4B58-8B77-F18A9644F941}"/>
    <hyperlink ref="M1766" r:id="rId1764" xr:uid="{42622B1D-FFA5-4323-BA54-BE053E2FA7FE}"/>
    <hyperlink ref="M1767" r:id="rId1765" xr:uid="{E71E6D72-24FC-431A-A229-5F7EE9AFC6A1}"/>
    <hyperlink ref="M1768" r:id="rId1766" xr:uid="{C890A329-68CE-49A6-BA4C-B89F0663F2B2}"/>
    <hyperlink ref="M1769" r:id="rId1767" xr:uid="{759DADA6-EE2E-44C0-903C-C399CED7F43F}"/>
    <hyperlink ref="M1770" r:id="rId1768" display="https://starcitygames.com/kykar-winds-fury-sgl-mtg-m20-212-enn/?sku=SGL-MTG-M20-212-ENN" xr:uid="{5CBE1771-6A1F-49C0-8E59-B6A54AB98537}"/>
    <hyperlink ref="M1771" r:id="rId1769" xr:uid="{D9D54CC4-5F2A-46DE-839C-A258C6C09BEA}"/>
    <hyperlink ref="M1772" r:id="rId1770" xr:uid="{3744A993-DDAE-45BB-A8A3-ED16D710E3E0}"/>
    <hyperlink ref="M1773" r:id="rId1771" xr:uid="{C0FA0156-4C10-48FF-9305-719809D9D6BB}"/>
    <hyperlink ref="M1774" r:id="rId1772" xr:uid="{0E23CC95-19A5-4535-B944-22FAEBC34847}"/>
    <hyperlink ref="M1775" r:id="rId1773" xr:uid="{292388F5-1868-408F-922B-7FF9B8A182E9}"/>
    <hyperlink ref="M1776" r:id="rId1774" xr:uid="{AFCA31AC-25DA-48AC-875E-5AF8AEE426C3}"/>
    <hyperlink ref="M1777" r:id="rId1775" xr:uid="{E23AB99A-E081-41E5-81DC-565500FF3E62}"/>
    <hyperlink ref="M1778" r:id="rId1776" xr:uid="{A204BDA5-94F8-403A-BD0F-CB8E437EFBA7}"/>
    <hyperlink ref="M1779" r:id="rId1777" xr:uid="{7BD7001A-4A3E-4A32-983F-68919B4A3793}"/>
    <hyperlink ref="M1780" r:id="rId1778" xr:uid="{AE433C4C-8508-41E5-866D-71CD1A07D468}"/>
    <hyperlink ref="M1781" r:id="rId1779" xr:uid="{AADC0C3A-52BE-418D-B6FB-9D06F2F121A8}"/>
    <hyperlink ref="M1782" r:id="rId1780" xr:uid="{C3EDE38C-0840-4ED2-A89E-892EE17CA6C1}"/>
    <hyperlink ref="M1783" r:id="rId1781" display="https://starcitygames.com/labyrinth-raptor-sgl-mtg-iko-193-enn/?sku=SGL-MTG-IKO-193-ENN" xr:uid="{5C22EEA1-46CE-41F1-80E2-CC1378E4CB3C}"/>
    <hyperlink ref="M1784" r:id="rId1782" xr:uid="{8DD9CCD7-E620-44E3-BFC6-1212D473A4E5}"/>
    <hyperlink ref="M1785" r:id="rId1783" xr:uid="{83B82262-F9ED-4972-879C-5E4DCE3B3774}"/>
    <hyperlink ref="M1786" r:id="rId1784" xr:uid="{3028221C-FBE2-4B61-A571-A811F79B5AD0}"/>
    <hyperlink ref="M1787" r:id="rId1785" xr:uid="{3505B2AE-1DB1-4034-AE87-2B2EE3BF3B69}"/>
    <hyperlink ref="M1788" r:id="rId1786" xr:uid="{627FEAD4-2368-4355-8E0F-4C8510C8FBD9}"/>
    <hyperlink ref="M1789" r:id="rId1787" xr:uid="{7200B368-F499-45B3-B4B3-2E698BA12F96}"/>
    <hyperlink ref="M1790" r:id="rId1788" xr:uid="{F1D14F41-972A-4730-B782-C67B421320C0}"/>
    <hyperlink ref="M1791" r:id="rId1789" xr:uid="{7AC58206-A390-4D45-98D5-CD1583512116}"/>
    <hyperlink ref="M1792" r:id="rId1790" xr:uid="{3BCC22AA-C56A-4D86-95D8-3EF84306B5E9}"/>
    <hyperlink ref="M1793" r:id="rId1791" xr:uid="{14C4720A-D37F-42C8-AEE4-FDE94ED4EAC7}"/>
    <hyperlink ref="M1794" r:id="rId1792" xr:uid="{D8EA1B05-9EE7-4F1C-AED8-4616682F1296}"/>
    <hyperlink ref="M1795" r:id="rId1793" xr:uid="{50F1C5F5-201E-4D45-A0D1-896F7CE91E45}"/>
    <hyperlink ref="M1796" r:id="rId1794" xr:uid="{42ECBEF0-DF70-489A-901D-6F9B896E8EB1}"/>
    <hyperlink ref="M1797" r:id="rId1795" xr:uid="{B17A8367-A448-4F02-A76A-C8860B99282E}"/>
    <hyperlink ref="M1798" r:id="rId1796" xr:uid="{7051A064-62A0-41AF-A52F-678DA8986A01}"/>
    <hyperlink ref="M1799" r:id="rId1797" xr:uid="{FD030019-D2FD-4E01-85EB-D2A4D85CE54C}"/>
    <hyperlink ref="M1800" r:id="rId1798" xr:uid="{5BD982B8-6FFA-465D-BC24-CEB33794A5D3}"/>
    <hyperlink ref="M1801" r:id="rId1799" xr:uid="{0A3377B7-981F-4C2C-BF9B-CF702220CEEB}"/>
    <hyperlink ref="M1802" r:id="rId1800" display="https://starcitygames.com/moria-scavenger-sgl-mtg-ltc-063-enn/?sku=SGL-MTG-LTC-063-ENN" xr:uid="{8EDB87A6-3686-456D-8A01-46E86A6C7CC0}"/>
    <hyperlink ref="M1803" r:id="rId1801" xr:uid="{05DB94E6-1D4C-48A2-9614-076B6C26070A}"/>
    <hyperlink ref="M1804" r:id="rId1802" xr:uid="{D09F0E5F-8793-4EB4-9B74-B6823EF74723}"/>
    <hyperlink ref="M1805" r:id="rId1803" xr:uid="{94AE8021-2ED3-41BE-857B-7A0A680D0B5F}"/>
    <hyperlink ref="M1806" r:id="rId1804" xr:uid="{7B51CAEF-0905-48B7-A27B-F1FACC62556E}"/>
    <hyperlink ref="M1807" r:id="rId1805" xr:uid="{4668BB24-11CF-4B07-B36E-7331CB016C86}"/>
    <hyperlink ref="M1808" r:id="rId1806" xr:uid="{7265A130-907E-40D2-9CB5-614CB82E11AC}"/>
    <hyperlink ref="M1809" r:id="rId1807" xr:uid="{98142DFA-D45E-47DD-8ACE-D7EF3DD2B41A}"/>
    <hyperlink ref="M1810" r:id="rId1808" xr:uid="{1F474702-8AFA-4CFD-A4FF-3A0D06C56E13}"/>
    <hyperlink ref="M1811" r:id="rId1809" display="https://starcitygames.com/lidless-gaze-sgl-mtg-ltc-059-enn/?sku=SGL-MTG-LTC-059-ENN" xr:uid="{561CF869-3D6C-4B45-8E13-77DA92E8E1FF}"/>
    <hyperlink ref="M1812" r:id="rId1810" xr:uid="{7300EAB9-393B-4218-ADBC-B49277C80FBD}"/>
    <hyperlink ref="M1813" r:id="rId1811" xr:uid="{4EBA7081-014E-4759-A652-1060B61BE028}"/>
    <hyperlink ref="M1814" r:id="rId1812" display="https://starcitygames.com/obosh-the-preypiercer-sgl-mtg-iko-228-enn/?sku=SGL-MTG-IKO-228-ENN" xr:uid="{51EE3FA3-B73A-4D8E-BF84-3C74A61D124F}"/>
    <hyperlink ref="M1815" r:id="rId1813" xr:uid="{F96A88DB-EC2C-472A-A4A0-F589F6DF3714}"/>
    <hyperlink ref="M1816" r:id="rId1814" xr:uid="{10FE133E-90AE-4271-935C-86E1DDED337D}"/>
    <hyperlink ref="M1817" r:id="rId1815" display="https://starcitygames.com/the-balrog-flame-of-udun-sgl-mtg-ltr-297-enn/?sku=SGL-MTG-LTR-297-ENN" xr:uid="{F3B5696D-1611-4F2C-A316-0A74EAE7F294}"/>
    <hyperlink ref="M1818" r:id="rId1816" xr:uid="{50CACCB5-D4AD-400E-BB75-9BC6BFE9D8A4}"/>
    <hyperlink ref="M1819" r:id="rId1817" xr:uid="{75A6AC63-AD12-49FA-98A8-4F1608523606}"/>
    <hyperlink ref="M1820" r:id="rId1818" xr:uid="{041159D9-1E6D-463B-9CA3-77F94AABFF34}"/>
    <hyperlink ref="M1821" r:id="rId1819" xr:uid="{FAFBED82-87D3-4D82-9385-5481DCA5F145}"/>
    <hyperlink ref="M1822" r:id="rId1820" xr:uid="{60158EC5-F6D3-4C1E-B494-263DBB862C7C}"/>
    <hyperlink ref="M1823" r:id="rId1821" xr:uid="{A6DA214C-93E6-4911-B03B-0A73E96A4C7A}"/>
    <hyperlink ref="M1824" r:id="rId1822" xr:uid="{B25AF1EA-47AA-4267-A022-D5CBE688F3E6}"/>
    <hyperlink ref="M1825" r:id="rId1823" display="https://starcitygames.com/wake-the-dragon-sgl-mtg-ltc-074-enn/?sku=SGL-MTG-LTC-074-ENN" xr:uid="{1F3340AC-32BF-4246-9010-A8E747F93A59}"/>
    <hyperlink ref="M1826" r:id="rId1824" xr:uid="{F74158E8-2D22-44C4-9B4C-4A5EF73950B2}"/>
    <hyperlink ref="M1827" r:id="rId1825" display="https://starcitygames.com/the-balrog-of-moria-sgl-mtg-ltc-046-enn/?sku=SGL-MTG-LTC-046-ENN" xr:uid="{482817DF-8FCD-43A9-B516-7AAA42FE8571}"/>
    <hyperlink ref="M1828" r:id="rId1826" display="https://starcitygames.com/too-greedily-too-deep-sgl-mtg-ltc-072-enn/?sku=SGL-MTG-LTC-072-ENN" xr:uid="{8CA2AFC1-A47C-4C93-A259-1130D9FC278F}"/>
    <hyperlink ref="M1829" r:id="rId1827" xr:uid="{961121B0-E036-4177-9BFC-C49E638A2B57}"/>
    <hyperlink ref="M1830" r:id="rId1828" xr:uid="{A18BE801-1FDE-438C-B447-77E6C85986A4}"/>
    <hyperlink ref="M1831" r:id="rId1829" xr:uid="{8C5B9E6E-3403-4D4D-A935-D48954692652}"/>
    <hyperlink ref="M1832" r:id="rId1830" xr:uid="{BB3C8123-C061-4CF1-93ED-4DAED2897677}"/>
    <hyperlink ref="M1833" r:id="rId1831" xr:uid="{958AB47C-9A48-4281-835C-CFA14953C795}"/>
    <hyperlink ref="M1834" r:id="rId1832" xr:uid="{BA1198FD-4E03-46ED-8558-7D70505756BA}"/>
    <hyperlink ref="M1835" r:id="rId1833" xr:uid="{75E1E2BF-3BE0-49ED-A96E-E419937A5D1A}"/>
    <hyperlink ref="M1836" r:id="rId1834" xr:uid="{3CEB9F0C-9A5F-402D-AF9C-0194B2E3AFC2}"/>
    <hyperlink ref="M1837" r:id="rId1835" xr:uid="{DF213350-48C7-4028-ACCD-7E7AB6C8CD0C}"/>
    <hyperlink ref="M1838" r:id="rId1836" xr:uid="{97C7541E-D8CA-4A06-930B-CEE62C139FF3}"/>
    <hyperlink ref="M1839" r:id="rId1837" xr:uid="{F50CD22D-064B-42AD-B3BF-852B233DE816}"/>
    <hyperlink ref="M1840" r:id="rId1838" xr:uid="{464E2016-BCB5-4C99-9276-12020D872436}"/>
    <hyperlink ref="M1841" r:id="rId1839" xr:uid="{5683B488-D7ED-4504-BF6A-0FCB1AA525A7}"/>
    <hyperlink ref="M1842" r:id="rId1840" xr:uid="{7AF56429-DFAA-40AD-B386-0C939B5E9295}"/>
    <hyperlink ref="M1843" r:id="rId1841" xr:uid="{12B43598-7AC0-4579-8D2F-A7309196295B}"/>
    <hyperlink ref="M1844" r:id="rId1842" xr:uid="{7272BB1A-986C-4C0F-8A00-AFFF80B1227C}"/>
    <hyperlink ref="M1845" r:id="rId1843" xr:uid="{4DA25C5C-E0C7-4411-8BE9-998DB39B2FFE}"/>
    <hyperlink ref="M1846" r:id="rId1844" xr:uid="{A811FC89-AA69-4410-9A36-8E1245653FB2}"/>
    <hyperlink ref="M1847" r:id="rId1845" xr:uid="{45264434-C7EA-4CD6-8B70-F24880B287C1}"/>
    <hyperlink ref="M1848" r:id="rId1846" xr:uid="{27344930-058A-40BF-8301-F4D9F8370464}"/>
    <hyperlink ref="M1849" r:id="rId1847" xr:uid="{63979B7B-9EB9-4032-96B9-B2265DD02428}"/>
    <hyperlink ref="M1850" r:id="rId1848" xr:uid="{9ABF5488-C050-46ED-946A-FA17E44F8D5E}"/>
    <hyperlink ref="M1851" r:id="rId1849" xr:uid="{86EFD8D9-231E-4759-8521-9D32F0779473}"/>
    <hyperlink ref="M1852" r:id="rId1850" xr:uid="{D75709A4-E37C-46AC-81D7-3C1F100E69F3}"/>
    <hyperlink ref="M1853" r:id="rId1851" xr:uid="{893C0521-0C88-4C44-B3DB-64AA07A59C21}"/>
    <hyperlink ref="M1854" r:id="rId1852" xr:uid="{596D73AE-F9CF-4A4F-B7E1-D1723788195C}"/>
    <hyperlink ref="M1855" r:id="rId1853" xr:uid="{1C6EF551-273B-4C03-9133-2AD5907B87C1}"/>
    <hyperlink ref="M1856" r:id="rId1854" xr:uid="{126CF816-1758-47F8-892D-3D9E0A9F016C}"/>
    <hyperlink ref="M1857" r:id="rId1855" xr:uid="{8CE8DE19-F6A1-488D-B0E3-3E8E33C64520}"/>
    <hyperlink ref="M1858" r:id="rId1856" xr:uid="{7BE22AA3-5215-4A14-A196-D14D5D3B9C93}"/>
    <hyperlink ref="M1859" r:id="rId1857" xr:uid="{E9077804-7C81-4AD9-87C6-27DB0153DC17}"/>
    <hyperlink ref="M1860" r:id="rId1858" xr:uid="{58EA5EBF-F35A-479F-AFD6-6DBE284548F2}"/>
    <hyperlink ref="M1861" r:id="rId1859" xr:uid="{9FF77A36-7E54-4E08-BCFF-3661F50A1208}"/>
    <hyperlink ref="M1862" r:id="rId1860" xr:uid="{17FB07CB-A595-47A4-B444-FA33CB4BBD24}"/>
    <hyperlink ref="M1863" r:id="rId1861" xr:uid="{DAD24601-923F-4360-8FAE-6CFB01470E7C}"/>
    <hyperlink ref="M1864" r:id="rId1862" xr:uid="{01B8DD8C-9ED9-4588-8311-A93955DF8854}"/>
    <hyperlink ref="M1865" r:id="rId1863" xr:uid="{254E728A-E2D6-4ADB-A97F-2609CC05EE9A}"/>
    <hyperlink ref="M1866" r:id="rId1864" xr:uid="{88DD896C-5020-493C-A74E-F7B49F882F7A}"/>
    <hyperlink ref="M1867" r:id="rId1865" xr:uid="{69986073-727C-4938-9C50-68F8CCA6B283}"/>
    <hyperlink ref="M1868" r:id="rId1866" xr:uid="{DB75173B-956B-4E31-8234-13B5A29038EE}"/>
    <hyperlink ref="M1869" r:id="rId1867" display="https://starcitygames.com/pestilent-cauldron-restorative-burst-sgl-mtg-stx-154-enn/?sku=SGL-MTG-STX-154-ENN" xr:uid="{12A0BBC3-DA46-4A95-A76E-ED69BD00B606}"/>
    <hyperlink ref="M1870" r:id="rId1868" display="https://starcitygames.com/pestilent-cauldron-restorative-burst-sgl-mtg-stx-154-enn/?sku=SGL-MTG-STX-154-ENN" xr:uid="{37190012-221F-485E-BEAD-CD16474B83B2}"/>
    <hyperlink ref="M1871" r:id="rId1869" xr:uid="{942DA35E-6184-4D94-BA56-75056B4AD62F}"/>
    <hyperlink ref="M1872" r:id="rId1870" display="https://starcitygames.com/tyvar-jubilant-brawler-sgl-mtg-one-218-enn/?sku=SGL-MTG-ONE-218-ENN" xr:uid="{570CA6B7-CB2C-469F-82C7-D3227E9772EE}"/>
    <hyperlink ref="M1873" r:id="rId1871" xr:uid="{2B5D5340-D94B-4B37-AD95-5B81048E2A03}"/>
    <hyperlink ref="M1874" r:id="rId1872" xr:uid="{6D867CB9-8E31-4FE9-A6EB-515822BF18B8}"/>
    <hyperlink ref="M1875" r:id="rId1873" display="https://starcitygames.com/driven-sgl-mtg-hou-157a-enn/?sku=SGL-MTG-HOU-157a-ENN" xr:uid="{4D3AE1B0-D330-42DD-836A-70611E134B4B}"/>
    <hyperlink ref="M1876" r:id="rId1874" display="https://starcitygames.com/savra-queen-of-the-golgari-sgl-mtg-gk1-69-enn/?sku=SGL-MTG-GK1-69-ENN" xr:uid="{1F1868BF-F4D9-450C-A36F-308E2D8397E0}"/>
    <hyperlink ref="M1877" r:id="rId1875" xr:uid="{106E32CC-9BA2-4B31-A4C2-D45F4451B36E}"/>
    <hyperlink ref="M1878" r:id="rId1876" xr:uid="{5CFA5A66-0975-4700-9AA5-9C750FA317E0}"/>
    <hyperlink ref="M1879" r:id="rId1877" xr:uid="{332166ED-09D5-4CB6-87E4-64334080E99B}"/>
    <hyperlink ref="M1880" r:id="rId1878" xr:uid="{B4EE2B99-B4C7-4EC0-B818-03AD40048C78}"/>
    <hyperlink ref="M1881" r:id="rId1879" xr:uid="{4277C2F2-0422-45D7-98B1-2FB89AB2C3A0}"/>
    <hyperlink ref="M1882" r:id="rId1880" xr:uid="{6600FB8D-2EF8-43AC-91E0-FF9352AE30FE}"/>
    <hyperlink ref="M1883" r:id="rId1881" xr:uid="{F81F6DD1-87C7-4E33-9EDA-AD332EBD4FA6}"/>
    <hyperlink ref="M1884" r:id="rId1882" xr:uid="{D3D2C1A4-99ED-4F14-811A-308DD54B764D}"/>
    <hyperlink ref="M1885" r:id="rId1883" xr:uid="{B4003A5C-5AA1-4C4B-AFE0-EA655AB7E6F3}"/>
    <hyperlink ref="M1886" r:id="rId1884" xr:uid="{107D0499-B8B3-4ED1-BE9A-F404FA3552B1}"/>
    <hyperlink ref="M1887" r:id="rId1885" xr:uid="{BC012640-7F6C-4433-8D90-6ED1A6D4E667}"/>
    <hyperlink ref="M1888" r:id="rId1886" xr:uid="{AA7CFA64-88AB-4AEA-86BE-40C1F01D4E42}"/>
    <hyperlink ref="M1889" r:id="rId1887" xr:uid="{8A9D15E4-85F0-4048-B55B-ADED4917FAB4}"/>
    <hyperlink ref="M1890" r:id="rId1888" xr:uid="{8DF1BEBC-EB3D-40B1-808D-1AABB7C4B845}"/>
    <hyperlink ref="M1891" r:id="rId1889" xr:uid="{65275DC7-D4F5-4704-8480-475EE06B137B}"/>
    <hyperlink ref="M1892" r:id="rId1890" xr:uid="{6503E168-A790-4550-9F87-4E72EDAB5010}"/>
    <hyperlink ref="M1893" r:id="rId1891" xr:uid="{0B624DF1-9B8E-42D4-8858-6A0DFD036F2E}"/>
    <hyperlink ref="M1894" r:id="rId1892" xr:uid="{E4AB4B83-C413-412F-BCAD-8E0EC94FA17E}"/>
    <hyperlink ref="M1895" r:id="rId1893" xr:uid="{2FDE8F61-F482-4A91-AAE0-E97C2E4E391E}"/>
    <hyperlink ref="M1896" r:id="rId1894" xr:uid="{A27C375C-075B-4BE2-9B37-C2B1E5846611}"/>
    <hyperlink ref="M1897" r:id="rId1895" xr:uid="{BF2C460A-860E-4EBC-B3E3-9DAF49C0F4E6}"/>
    <hyperlink ref="M1898" r:id="rId1896" xr:uid="{9A1BFC67-5D25-4B5F-A089-EEEE594CDD79}"/>
    <hyperlink ref="M1899" r:id="rId1897" xr:uid="{4C71C9D3-52AD-4A3C-A5B4-6BB838412C12}"/>
    <hyperlink ref="M1900" r:id="rId1898" xr:uid="{7BB53545-2B5C-4A06-A641-CDC1BCCF2595}"/>
    <hyperlink ref="M1901" r:id="rId1899" xr:uid="{2C7EDEE9-1957-4491-AF6B-A47902A9C2AF}"/>
    <hyperlink ref="M1902" r:id="rId1900" display="https://starcitygames.com/zimone-and-dina-sgl-mtg-mom-257-enn/?sku=SGL-MTG-MOM-257-ENN" xr:uid="{2FAC0833-12A7-4F5C-98B5-34B2BC748627}"/>
    <hyperlink ref="M1903" r:id="rId1901" display="https://starcitygames.com/nashi-moons-legacy-sgl-mtg-mat-039-enn/?sku=SGL-MTG-MAT-039-ENN" xr:uid="{6424DE7B-6333-419F-BEED-7C8EB2D320D6}"/>
    <hyperlink ref="M1904" r:id="rId1902" xr:uid="{C18C58ED-4337-49AB-BBC0-26D10AE2F3FB}"/>
    <hyperlink ref="M1905" r:id="rId1903" xr:uid="{66FC5483-0B86-46AB-A283-351858A6BC37}"/>
    <hyperlink ref="M1906" r:id="rId1904" xr:uid="{E2C78224-2A0F-4253-9CE8-A3A5E84316BC}"/>
    <hyperlink ref="M1907" r:id="rId1905" xr:uid="{C7222157-65A9-434A-9936-BB76044FED95}"/>
    <hyperlink ref="M1908" r:id="rId1906" xr:uid="{E09295E5-053D-4CF8-A038-3CC52C221615}"/>
    <hyperlink ref="M1909" r:id="rId1907" xr:uid="{EED29B17-36C6-4210-BA19-E0CDAC92BD7B}"/>
    <hyperlink ref="M1910" r:id="rId1908" xr:uid="{37585D5E-75F6-4EBA-B4B4-4EDA3393F515}"/>
    <hyperlink ref="M1911" r:id="rId1909" xr:uid="{32A9EE6D-79D1-4A27-89A4-6501D5A60072}"/>
    <hyperlink ref="M1912" r:id="rId1910" xr:uid="{96BAE47B-8299-4451-BCB5-F0A76B5C754A}"/>
    <hyperlink ref="M1913" r:id="rId1911" xr:uid="{EC335462-B80F-4001-8942-C719D0FC2B0F}"/>
    <hyperlink ref="M1914" r:id="rId1912" xr:uid="{8D182D27-5D61-4213-B98F-017DA11767B9}"/>
    <hyperlink ref="M1915" r:id="rId1913" xr:uid="{F297A6FE-C747-4B37-86C8-19942773D880}"/>
    <hyperlink ref="M1916" r:id="rId1914" xr:uid="{79A24CEF-4D8F-4756-B8A8-D0440DE7C286}"/>
    <hyperlink ref="M1917" r:id="rId1915" xr:uid="{B9CAFF72-0258-426F-ABF0-89016CAF1BFA}"/>
    <hyperlink ref="M1918" r:id="rId1916" xr:uid="{27FF202E-51FD-4123-AE09-4E9978AB384A}"/>
    <hyperlink ref="M1919" r:id="rId1917" xr:uid="{AEF62234-E9B5-47DE-8793-B52800FF935E}"/>
    <hyperlink ref="M1920" r:id="rId1918" xr:uid="{D60E73FC-CF99-4AE4-B4BB-65D9003E6EC1}"/>
    <hyperlink ref="M1921" r:id="rId1919" xr:uid="{992A904B-7256-4063-8E85-A65A51398A42}"/>
    <hyperlink ref="M1922" r:id="rId1920" xr:uid="{F1F3138E-7ABC-4405-A10D-FF8D20176DE0}"/>
    <hyperlink ref="M1923" r:id="rId1921" xr:uid="{CECAF9C9-808B-4733-85C3-F1BD006A2E01}"/>
    <hyperlink ref="M1924" r:id="rId1922" xr:uid="{489F674B-390A-41B5-B1E9-AB69E47D47EC}"/>
    <hyperlink ref="M1925" r:id="rId1923" xr:uid="{769105C4-8A6E-4485-9EFB-3A3F5A2EEE7C}"/>
    <hyperlink ref="M1926" r:id="rId1924" xr:uid="{989E5122-D397-48D2-A9F0-C5AEC22FF5AE}"/>
    <hyperlink ref="M1927" r:id="rId1925" xr:uid="{98D3C034-E2E8-4F24-9195-2E712F1D57A2}"/>
    <hyperlink ref="M1928" r:id="rId1926" xr:uid="{9D6B2B92-B486-4058-AFCC-A47DE939AD99}"/>
    <hyperlink ref="M1929" r:id="rId1927" xr:uid="{B780AE64-88D2-4A61-89A2-BD685C21A28F}"/>
    <hyperlink ref="M1930" r:id="rId1928" xr:uid="{27D8DBA7-607E-4F3A-9B57-F9204EF9619B}"/>
    <hyperlink ref="M1931" r:id="rId1929" xr:uid="{40E141FB-E852-44FB-A97D-F31A21A8E6B6}"/>
    <hyperlink ref="M1932" r:id="rId1930" xr:uid="{6588A40F-5EC7-45FC-A0CB-E9F01FED7F06}"/>
    <hyperlink ref="M1933" r:id="rId1931" xr:uid="{03037DD2-781D-4552-B29C-CF18DDF6BB0B}"/>
    <hyperlink ref="M1934" r:id="rId1932" xr:uid="{510DE5C5-F881-4A89-84B4-0527DA7B4BEF}"/>
    <hyperlink ref="M1935" r:id="rId1933" xr:uid="{4889C340-E0CB-4D53-9A51-EFC016CA1574}"/>
    <hyperlink ref="M1936" r:id="rId1934" xr:uid="{F2D3427F-2375-4EB4-9544-70B295DD8EE2}"/>
    <hyperlink ref="M1937" r:id="rId1935" xr:uid="{83A138B6-B3A0-4AD1-BC1B-BD7D34851C0D}"/>
    <hyperlink ref="M1938" r:id="rId1936" xr:uid="{1DFCD1F2-5528-4D68-B5E4-1171FDBD9A13}"/>
    <hyperlink ref="M1939" r:id="rId1937" xr:uid="{3E1AFE6D-5305-4128-B7FB-6ED0B93453DB}"/>
    <hyperlink ref="M1940" r:id="rId1938" xr:uid="{4BD8346A-7ED8-406A-88C6-904F29077715}"/>
    <hyperlink ref="M1941" r:id="rId1939" xr:uid="{D5C878E3-143E-4C6F-A6C2-0BC1F25D328F}"/>
    <hyperlink ref="M1942" r:id="rId1940" xr:uid="{F5CFC55C-4EF6-43F2-9E55-60AF171D3ECE}"/>
    <hyperlink ref="M1943" r:id="rId1941" xr:uid="{2A43177F-E47A-4923-A1D5-AE8802CD1916}"/>
    <hyperlink ref="M1944" r:id="rId1942" xr:uid="{DA46A2E0-7F17-43C2-90AC-7AA24E1C8443}"/>
    <hyperlink ref="M1945" r:id="rId1943" xr:uid="{ACE7C1A3-4655-4A11-8581-4BBD205169D9}"/>
    <hyperlink ref="M1946" r:id="rId1944" xr:uid="{D4F3E7F1-AA3D-41BB-8FBB-A48CA2417B41}"/>
    <hyperlink ref="M1947" r:id="rId1945" xr:uid="{6D08011C-B0F8-4A75-96FB-93565A147BEC}"/>
    <hyperlink ref="M1948" r:id="rId1946" xr:uid="{E2030FA0-5AFE-4F1C-BC0F-E72BC124341E}"/>
    <hyperlink ref="M1949" r:id="rId1947" xr:uid="{01919504-9F6D-44D9-A1BA-02DAE8C9702E}"/>
    <hyperlink ref="M1950" r:id="rId1948" xr:uid="{0CF5F9CB-4C9B-42AE-AE76-2C3044A9F938}"/>
    <hyperlink ref="M1951" r:id="rId1949" xr:uid="{156BE03E-EACB-47D2-A369-2134F41BB843}"/>
    <hyperlink ref="M1952" r:id="rId1950" xr:uid="{26741C0F-D0C0-4B05-B65C-775242036306}"/>
    <hyperlink ref="M1953" r:id="rId1951" xr:uid="{67CB7EA3-7587-41B5-A5C3-ED9B9E3C656F}"/>
    <hyperlink ref="M1954" r:id="rId1952" xr:uid="{F5A005B4-A848-4FEC-B1CD-7809EA42A184}"/>
    <hyperlink ref="M1955" r:id="rId1953" xr:uid="{1091EB3F-F269-4351-B478-4706C797FE76}"/>
    <hyperlink ref="M1956" r:id="rId1954" xr:uid="{5BA96EF5-A562-43BF-B3CD-B98AF879E7A7}"/>
    <hyperlink ref="M1957" r:id="rId1955" xr:uid="{053BC5E3-BB09-44D7-B98A-51247C38405A}"/>
    <hyperlink ref="M1958" r:id="rId1956" xr:uid="{EBE41385-468E-40B5-935D-5ACAFA9A4BC5}"/>
    <hyperlink ref="M1959" r:id="rId1957" xr:uid="{5D326325-C4D4-457F-ACED-9BA6E6059695}"/>
    <hyperlink ref="M1960" r:id="rId1958" xr:uid="{86CDC432-D14A-4090-AB92-B6638EFDF9C4}"/>
    <hyperlink ref="M1961" r:id="rId1959" xr:uid="{EE171241-322C-4C6A-9591-8BE011F28260}"/>
    <hyperlink ref="M1962" r:id="rId1960" xr:uid="{51F4246B-C8AA-42C8-8C76-087485985A57}"/>
    <hyperlink ref="M1963" r:id="rId1961" xr:uid="{9BBC7AC5-F8A8-44B2-98CE-4AA81B69644D}"/>
    <hyperlink ref="M1964" r:id="rId1962" xr:uid="{745FEE44-3721-469A-AB86-D7E8B773D478}"/>
    <hyperlink ref="M1965" r:id="rId1963" xr:uid="{6BCC70E2-CCF6-447F-A0C0-A7256FCA7C7D}"/>
    <hyperlink ref="M1966" r:id="rId1964" xr:uid="{519C50DA-736D-48A1-8F3F-68DF6CD506BA}"/>
    <hyperlink ref="M1967" r:id="rId1965" xr:uid="{1DCC5974-F560-424D-BEE8-36490EB6271E}"/>
    <hyperlink ref="M1968" r:id="rId1966" xr:uid="{DFC8AE75-6F9C-412A-BC01-4E7D6B49BFD7}"/>
    <hyperlink ref="M1969" r:id="rId1967" xr:uid="{15EDBAA2-E22C-4941-90E7-4F9E6D7E8D97}"/>
    <hyperlink ref="M1970" r:id="rId1968" xr:uid="{E20D8241-B9A9-4486-B909-AB95BC51E365}"/>
    <hyperlink ref="M1971" r:id="rId1969" xr:uid="{B1432FDD-0437-469B-A593-28118AB84C44}"/>
    <hyperlink ref="M1972" r:id="rId1970" xr:uid="{6E0C8DE4-6551-4B13-9435-1E5CBF87E3CE}"/>
    <hyperlink ref="M1973" r:id="rId1971" xr:uid="{A20E9D4B-DB55-4C64-9C92-FDB11348A3D4}"/>
    <hyperlink ref="M1974" r:id="rId1972" xr:uid="{B0B005C7-73FD-4C03-9A86-C2365CA816AA}"/>
    <hyperlink ref="M1975" r:id="rId1973" xr:uid="{BA840EBB-9CDD-4715-98EB-239D82DA6928}"/>
    <hyperlink ref="M1976" r:id="rId1974" xr:uid="{333E6C2D-1882-4162-8266-BD65A57ABEFB}"/>
    <hyperlink ref="M1977" r:id="rId1975" xr:uid="{9E3417C2-22D4-4EE7-8E8A-8C52B276B0EB}"/>
    <hyperlink ref="M1978" r:id="rId1976" xr:uid="{E50BBCB8-B242-420C-B550-DEFA7D46E480}"/>
    <hyperlink ref="M1979" r:id="rId1977" xr:uid="{C4A90DC1-F798-48F7-A961-86B6688C3029}"/>
    <hyperlink ref="M1980" r:id="rId1978" xr:uid="{38EDE075-03CF-4822-BFE6-44D085B1044B}"/>
    <hyperlink ref="M1981" r:id="rId1979" xr:uid="{3F9BA69D-B2B5-49F4-A33B-F6E0A9E3A8EA}"/>
    <hyperlink ref="M1982" r:id="rId1980" xr:uid="{FE6D5D64-CE92-47F2-9C86-5A9EB9E527F7}"/>
    <hyperlink ref="M1983" r:id="rId1981" xr:uid="{14CA8B25-8153-4A86-A138-F9FAA01E7ABC}"/>
    <hyperlink ref="M1984" r:id="rId1982" xr:uid="{2B018C27-072A-4F5D-9D89-23148C229977}"/>
    <hyperlink ref="M1985" r:id="rId1983" xr:uid="{DC77BC1C-FBC0-4360-AC0B-C15C2C6B9D7A}"/>
    <hyperlink ref="M1986" r:id="rId1984" xr:uid="{ABD0E56A-9C34-4B13-BBCD-BEFC24676F21}"/>
    <hyperlink ref="M1987" r:id="rId1985" xr:uid="{7BECA06B-D4B7-4E08-A656-499D4C51734E}"/>
    <hyperlink ref="M1988" r:id="rId1986" xr:uid="{7FC34D54-693D-4134-9F4C-C9988E08DD60}"/>
    <hyperlink ref="M1989" r:id="rId1987" xr:uid="{D678CBE3-0941-4E12-99FA-EA88265637EE}"/>
    <hyperlink ref="M1990" r:id="rId1988" xr:uid="{6C1D5417-88F1-45A0-819F-C5A52F9CB08E}"/>
    <hyperlink ref="M1991" r:id="rId1989" xr:uid="{32941291-C896-4EAE-B2FC-D1F0CE924395}"/>
    <hyperlink ref="M1992" r:id="rId1990" xr:uid="{B1F9C241-68D6-40B3-AEBC-7C54C5FD0FCA}"/>
    <hyperlink ref="M1993" r:id="rId1991" xr:uid="{6F4D2E86-7205-44FC-9481-B8CFFA61FD0B}"/>
    <hyperlink ref="M1994" r:id="rId1992" xr:uid="{2FF309D8-0356-486D-8618-00F4541D687E}"/>
    <hyperlink ref="M1995" r:id="rId1993" xr:uid="{6B7FD394-C086-4F61-B441-C9045B23B5A1}"/>
    <hyperlink ref="M1996" r:id="rId1994" xr:uid="{BC9726F7-0C9A-4BFF-8976-5712B01DFEC2}"/>
    <hyperlink ref="M1997" r:id="rId1995" xr:uid="{A4ABEA04-2FDF-4D25-AD9F-02D818FF6BBD}"/>
    <hyperlink ref="M1998" r:id="rId1996" xr:uid="{C124E94F-885D-49E6-A872-BD7F4CCD0546}"/>
    <hyperlink ref="M1999" r:id="rId1997" xr:uid="{8E355396-36A4-4F4F-AA8E-841B918D1F04}"/>
    <hyperlink ref="M2000" r:id="rId1998" xr:uid="{29AD9F3E-F1C7-4D4D-80C3-8BD33CD968F2}"/>
    <hyperlink ref="M2001" r:id="rId1999" xr:uid="{803DB5AB-089D-4629-833F-2044C4395880}"/>
    <hyperlink ref="M2002" r:id="rId2000" xr:uid="{B655000D-A1BF-49E9-8635-B8CE5E434678}"/>
    <hyperlink ref="M2003" r:id="rId2001" xr:uid="{4DD0FA92-66B7-4233-8A44-CEFC0081F1A6}"/>
    <hyperlink ref="M2004" r:id="rId2002" xr:uid="{D3060939-8219-4E75-88B7-2D0C635F13D8}"/>
    <hyperlink ref="M2005" r:id="rId2003" xr:uid="{21801937-259A-421D-9378-1D3C9F18C6DF}"/>
    <hyperlink ref="M2006" r:id="rId2004" xr:uid="{18706528-0A72-4DA2-AB7F-2337A720A238}"/>
    <hyperlink ref="M2007" r:id="rId2005" xr:uid="{9330008F-B313-49E4-8242-B21D4F718FE4}"/>
    <hyperlink ref="M2008" r:id="rId2006" xr:uid="{D4F0E59C-1216-4309-84D7-E5EC88A22FA6}"/>
    <hyperlink ref="M2009" r:id="rId2007" xr:uid="{2484F589-4EF6-4910-ABAC-FDD6D7BC7E55}"/>
    <hyperlink ref="M2010" r:id="rId2008" xr:uid="{2F347CEA-A940-4251-B1FE-E6E7666F0ADA}"/>
    <hyperlink ref="M2011" r:id="rId2009" xr:uid="{319B74C5-2BC9-498C-9EAC-115C5D1BF0FE}"/>
    <hyperlink ref="M2012" r:id="rId2010" xr:uid="{A57D74D8-8887-41E2-A799-B50D514DA285}"/>
    <hyperlink ref="M2013" r:id="rId2011" xr:uid="{1AE696CB-ED76-4581-94FD-EEE2B89D4C68}"/>
    <hyperlink ref="M2014" r:id="rId2012" xr:uid="{2598399C-3A13-4ABC-917C-C59D7CFACD1D}"/>
    <hyperlink ref="M2015" r:id="rId2013" display="https://starcitygames.com/jegantha-the-wellspring-sgl-mtg-iko-222-enn/?sku=SGL-MTG-IKO-222-ENN" xr:uid="{DAB583A0-FE6A-4A8D-9F59-D3F391423C87}"/>
    <hyperlink ref="M2016" r:id="rId2014" display="https://starcitygames.com/jegantha-the-wellspring-sgl-mtg-iko-222-enn/?sku=SGL-MTG-IKO-222-ENN" xr:uid="{51801486-C767-4A97-B097-F50BF55EB0B9}"/>
    <hyperlink ref="M2017" r:id="rId2015" xr:uid="{BBED40F3-B5AF-4895-AF8E-32A802287DF3}"/>
    <hyperlink ref="M2018" r:id="rId2016" xr:uid="{44758E56-1A72-4409-A9C8-37FC31FF6169}"/>
    <hyperlink ref="M2019" r:id="rId2017" xr:uid="{CC6573C1-096C-4C63-AD19-AC43B0E68123}"/>
    <hyperlink ref="M2020" r:id="rId2018" xr:uid="{ED39E7C6-66BE-4768-820C-5798B55E8E5E}"/>
    <hyperlink ref="M2021" r:id="rId2019" xr:uid="{5F766190-8552-4941-8DCA-EFBBF0BEFB76}"/>
    <hyperlink ref="M2022" r:id="rId2020" xr:uid="{5E58F200-ED7D-4D05-AAC1-2B8B4D6A9DF3}"/>
    <hyperlink ref="M2023" r:id="rId2021" xr:uid="{18331FF2-1AF3-47F1-B136-01C2C247C879}"/>
    <hyperlink ref="M2024" r:id="rId2022" xr:uid="{3C0DF899-F52E-4B21-8C19-BFEC4795C040}"/>
    <hyperlink ref="M2025" r:id="rId2023" xr:uid="{1AF6DE59-7218-4F13-A37C-FE8369861CD4}"/>
    <hyperlink ref="M2026" r:id="rId2024" xr:uid="{DD8051AA-76F1-4561-BC4F-92709B671FE3}"/>
    <hyperlink ref="M2027" r:id="rId2025" xr:uid="{1ECFDFB8-EAB9-4486-B9FD-D65059BDD17D}"/>
    <hyperlink ref="M2028" r:id="rId2026" xr:uid="{4F268067-CA9C-415B-8BDC-0FC6D9255F3C}"/>
    <hyperlink ref="M2029" r:id="rId2027" xr:uid="{E615498C-5DDC-448B-8E57-97F1EE18E24B}"/>
    <hyperlink ref="M2030" r:id="rId2028" xr:uid="{919458B5-53AA-4EB3-82DF-20400C8483B8}"/>
    <hyperlink ref="M2031" r:id="rId2029" xr:uid="{E741035E-531B-4FAC-BE14-27A42483520E}"/>
    <hyperlink ref="M2032" r:id="rId2030" xr:uid="{E8E36247-A2DA-4272-A25A-3CB345F4FAE5}"/>
    <hyperlink ref="M2033" r:id="rId2031" xr:uid="{5062ED9A-BE05-4D6F-A4D6-6E328D1854A5}"/>
    <hyperlink ref="M2034" r:id="rId2032" xr:uid="{426A3C5C-1AC9-4689-AD79-803EC49C1E8F}"/>
    <hyperlink ref="M2035" r:id="rId2033" xr:uid="{45BFB4A1-CDB2-4678-96AE-0CF6CCB52CD3}"/>
    <hyperlink ref="M2036" r:id="rId2034" xr:uid="{A783AFD8-3081-44DB-B50C-B7171DF9E40E}"/>
    <hyperlink ref="M2037" r:id="rId2035" xr:uid="{6DEBE317-7253-4EDA-A306-54BAA1F61800}"/>
    <hyperlink ref="M2038" r:id="rId2036" xr:uid="{3FF710EB-89D1-4B58-9CF5-3714E5510F51}"/>
    <hyperlink ref="M2039" r:id="rId2037" xr:uid="{0F523A2F-6691-4363-9E34-A3BB58E1D7D3}"/>
    <hyperlink ref="M2040" r:id="rId2038" xr:uid="{A2EFCA2E-B018-4629-ABF5-9CDEFA7AD78F}"/>
    <hyperlink ref="M2041" r:id="rId2039" xr:uid="{85300BDC-1731-410A-8734-01F6F732C991}"/>
    <hyperlink ref="M2042" r:id="rId2040" xr:uid="{F4A8C43D-F2C3-4BE3-8F8E-30958365BEE4}"/>
    <hyperlink ref="M2043" r:id="rId2041" xr:uid="{41A3D062-59C9-4AA7-8816-548DEE669EA4}"/>
    <hyperlink ref="M2044" r:id="rId2042" xr:uid="{073C1850-9E1D-4725-85A8-240A69EADB14}"/>
    <hyperlink ref="M2045" r:id="rId2043" xr:uid="{DA2A86D3-DA3D-456E-A53F-50EF81DAB06E}"/>
    <hyperlink ref="M2046" r:id="rId2044" xr:uid="{803471F5-9F8E-409A-BC46-2B234BFF6832}"/>
    <hyperlink ref="M2047" r:id="rId2045" xr:uid="{D6EF5A4D-5862-4F3E-B29B-76A737BAF1DF}"/>
    <hyperlink ref="M2048" r:id="rId2046" xr:uid="{0C9FE17C-9A17-460F-BDE8-29421D726DB0}"/>
    <hyperlink ref="M2049" r:id="rId2047" xr:uid="{209EB3E3-C0AB-41A2-8FA5-641FB868DC59}"/>
    <hyperlink ref="M2050" r:id="rId2048" xr:uid="{728E9DAF-6316-46A1-BC73-B3B373BAB483}"/>
    <hyperlink ref="M2051" r:id="rId2049" xr:uid="{E1C5B386-9C86-4027-9C0F-73E14F59DAD7}"/>
    <hyperlink ref="M2052" r:id="rId2050" xr:uid="{51DC7BF1-E3A9-4BFE-9943-08769B14BB6D}"/>
    <hyperlink ref="M2053" r:id="rId2051" xr:uid="{D3C50A69-EAB3-4B2A-BCE9-81B384799795}"/>
    <hyperlink ref="M2054" r:id="rId2052" xr:uid="{DEF36024-B338-41BA-A63B-E5DD6B386CDA}"/>
    <hyperlink ref="M2055" r:id="rId2053" xr:uid="{C8807997-8C32-4ED5-ACAA-16CD8C9CFC59}"/>
    <hyperlink ref="M2056" r:id="rId2054" xr:uid="{97D1B9B4-68DD-4E61-802A-697ECE3AC078}"/>
    <hyperlink ref="M2057" r:id="rId2055" xr:uid="{1FE54280-7E28-429A-9323-08B7F6F24143}"/>
    <hyperlink ref="M2058" r:id="rId2056" xr:uid="{EACA698F-55D9-4033-B002-79C416B4643C}"/>
    <hyperlink ref="M2059" r:id="rId2057" xr:uid="{BD127635-8F4A-44BB-A886-31985A9A233C}"/>
    <hyperlink ref="M2060" r:id="rId2058" xr:uid="{F20A99D7-27E0-4264-93D8-4E89C2C32465}"/>
    <hyperlink ref="M2061" r:id="rId2059" xr:uid="{20430550-954B-4631-966E-BE0DB0B6D806}"/>
    <hyperlink ref="M2062" r:id="rId2060" xr:uid="{2BA34DAA-3DF3-4E07-BDC6-D2001DECC36B}"/>
    <hyperlink ref="M2063" r:id="rId2061" xr:uid="{EAEBAB54-5F09-4130-BACB-70BD6376D211}"/>
    <hyperlink ref="M2064" r:id="rId2062" xr:uid="{5CA607DB-976A-45D9-8C77-8E811132B1AA}"/>
    <hyperlink ref="M2065" r:id="rId2063" xr:uid="{0AA58AF7-139C-473A-9875-43D728535C99}"/>
    <hyperlink ref="M2066" r:id="rId2064" xr:uid="{F9F79846-42DF-4392-8FB1-E4ABF28D7687}"/>
    <hyperlink ref="M2067" r:id="rId2065" xr:uid="{106AB536-AB29-4589-9243-584A3447FB66}"/>
    <hyperlink ref="M2068" r:id="rId2066" xr:uid="{78B22533-F675-4A6E-904A-A4298D40DA69}"/>
    <hyperlink ref="M2069" r:id="rId2067" xr:uid="{4A0AB0B6-67E2-4B17-87A1-B47318506BA2}"/>
    <hyperlink ref="M2070" r:id="rId2068" xr:uid="{F354248A-5CA2-442C-BC33-F563D4B73508}"/>
    <hyperlink ref="M2071" r:id="rId2069" xr:uid="{E1018EEF-D738-48E3-BE27-3124AE438ADF}"/>
    <hyperlink ref="M2072" r:id="rId2070" xr:uid="{0D9AAF73-C8D8-4FC7-8514-3F5D7C04E321}"/>
    <hyperlink ref="M2073" r:id="rId2071" xr:uid="{5F68CFD8-3F9A-45C3-A1E9-3B2D12299F32}"/>
    <hyperlink ref="M2074" r:id="rId2072" xr:uid="{2F70714E-2499-4392-9772-9298DA5D9B53}"/>
    <hyperlink ref="M2075" r:id="rId2073" display="https://starcitygames.com/aragorn-company-leader-sgl-mtg-ltr-191-enn/?sku=SGL-MTG-LTR-191-ENN" xr:uid="{935AA41F-425F-4947-BA87-7F34DCCFBE22}"/>
    <hyperlink ref="M2076" r:id="rId2074" xr:uid="{2B132B66-59EF-4AC0-9C64-675D5E47165A}"/>
    <hyperlink ref="M2077" r:id="rId2075" xr:uid="{953F6FB4-124D-4EF9-98BD-653C992EFA3E}"/>
    <hyperlink ref="M2078" r:id="rId2076" xr:uid="{9462B0E1-0532-46B1-B15C-5923209D04AC}"/>
    <hyperlink ref="M2079" r:id="rId2077" xr:uid="{110CF5CA-32F3-4557-B12E-08947A00A614}"/>
    <hyperlink ref="M2080" r:id="rId2078" xr:uid="{7928C002-CCC9-4EDC-A82A-FF8083ACBA6C}"/>
    <hyperlink ref="M2081" r:id="rId2079" xr:uid="{8513B923-F020-4564-BCEB-B8C50C8EBEB1}"/>
    <hyperlink ref="M2082" r:id="rId2080" xr:uid="{643CBCCD-7D41-4A5E-B4EA-DF0E11DFD740}"/>
    <hyperlink ref="M2083" r:id="rId2081" xr:uid="{468AA9F1-5EDC-417C-9605-6F32E26B4DC1}"/>
    <hyperlink ref="M2084" r:id="rId2082" xr:uid="{2491830A-BD48-4477-9B94-B4DA812D252D}"/>
    <hyperlink ref="M2085" r:id="rId2083" xr:uid="{4290483F-E233-4ABB-89FB-4BED979F78AA}"/>
    <hyperlink ref="M2086" r:id="rId2084" xr:uid="{21B049DB-5F76-42EE-B51B-99ED48895033}"/>
    <hyperlink ref="M2087" r:id="rId2085" xr:uid="{1217E9D2-CE3E-4F59-884F-A7199BF83A76}"/>
    <hyperlink ref="M2088" r:id="rId2086" xr:uid="{C6263A08-5F7B-4F8B-B271-2DE3F312E086}"/>
    <hyperlink ref="M2089" r:id="rId2087" xr:uid="{293380A1-094A-493E-84BB-87E0240E8073}"/>
    <hyperlink ref="M2090" r:id="rId2088" xr:uid="{A42735E7-59CC-48B2-8123-29D898794ED9}"/>
    <hyperlink ref="M2091" r:id="rId2089" xr:uid="{D0DB26B4-87A7-445D-94F9-AFCAEB0CDB23}"/>
    <hyperlink ref="M2092" r:id="rId2090" xr:uid="{0C7AEB0C-BB12-4633-8E54-6AACE4CC671F}"/>
    <hyperlink ref="M2093" r:id="rId2091" xr:uid="{EF1ACD0B-3634-4D30-B76F-397E04F4EA23}"/>
    <hyperlink ref="M2094" r:id="rId2092" xr:uid="{389ED3CF-43AB-4686-9C3B-FC286F1C640D}"/>
    <hyperlink ref="M2095" r:id="rId2093" xr:uid="{9108643D-7648-45A0-A05A-BD2085D5902A}"/>
    <hyperlink ref="M2096" r:id="rId2094" xr:uid="{223BB3F6-2D87-4427-AA55-A4D9C3CC3F47}"/>
    <hyperlink ref="M2097" r:id="rId2095" xr:uid="{D38B7C23-5D7D-4A48-BC07-80B0F1F0973F}"/>
    <hyperlink ref="M2098" r:id="rId2096" xr:uid="{31EEDE3C-E1BC-4D73-BC79-E0EDED20144D}"/>
    <hyperlink ref="M2099" r:id="rId2097" xr:uid="{884D9C07-DB6E-4A65-A695-941329FF5739}"/>
    <hyperlink ref="M2100" r:id="rId2098" xr:uid="{7A68A316-BD72-4B56-9A33-8C8026AB5862}"/>
    <hyperlink ref="M2101" r:id="rId2099" xr:uid="{BA2C5457-C977-4879-B393-F887396AEA58}"/>
    <hyperlink ref="M2102" r:id="rId2100" xr:uid="{6BD19DCB-E2A0-44F7-8944-8DF004E2989B}"/>
    <hyperlink ref="M2103" r:id="rId2101" xr:uid="{BA369F80-566C-4E3C-B50C-18A68C33258A}"/>
    <hyperlink ref="M2104" r:id="rId2102" xr:uid="{B94B3C39-0CEF-41DA-A721-4355EF671EA5}"/>
    <hyperlink ref="M2105" r:id="rId2103" xr:uid="{B347EF24-098A-490C-ADB2-A421B4EC1743}"/>
    <hyperlink ref="M2106" r:id="rId2104" xr:uid="{A7B40510-E467-43EE-A68D-0A8E47200308}"/>
    <hyperlink ref="M2107" r:id="rId2105" xr:uid="{BBE274F8-88CB-44C1-84CD-C9A5EB753312}"/>
    <hyperlink ref="M2108" r:id="rId2106" xr:uid="{A5826445-4E4E-4C86-88C9-8DD4E966254F}"/>
    <hyperlink ref="M2109" r:id="rId2107" xr:uid="{B23DEA42-3BDD-4647-B214-81C788B79A9A}"/>
    <hyperlink ref="M2110" r:id="rId2108" xr:uid="{BAF496A4-C49C-4242-846D-CF11CEB55806}"/>
    <hyperlink ref="M2111" r:id="rId2109" xr:uid="{20D2016E-B8C5-4900-B365-B1465A037AEF}"/>
    <hyperlink ref="M2112" r:id="rId2110" xr:uid="{37FDAC47-C1BA-4BC9-8DE9-C63142F3C9CE}"/>
    <hyperlink ref="M2113" r:id="rId2111" xr:uid="{2A71A420-DE93-4D4F-BCE0-D8E374F19018}"/>
    <hyperlink ref="M2114" r:id="rId2112" xr:uid="{D78B944D-E8E2-4989-8D48-7E0643B9B164}"/>
    <hyperlink ref="M2115" r:id="rId2113" xr:uid="{FED60D31-9184-4AB7-B099-A574F5CDC154}"/>
    <hyperlink ref="M2116" r:id="rId2114" xr:uid="{FF278C41-89EC-4E80-80E8-8DFE7466F847}"/>
    <hyperlink ref="M2117" r:id="rId2115" xr:uid="{4D4AB2F1-A193-4CAA-8A9E-82BE43DB2FA2}"/>
    <hyperlink ref="M2118" r:id="rId2116" xr:uid="{C5B1B68C-0779-4EE5-8A57-CD6594C76D88}"/>
    <hyperlink ref="M2119" r:id="rId2117" xr:uid="{3F346E08-F3FC-4165-8BBF-A2173F51B848}"/>
    <hyperlink ref="M2120" r:id="rId2118" display="https://starcitygames.com/hadanas-climb-sgl-mtg-rix-158a-enn/?sku=SGL-MTG-RIX-158a-ENN" xr:uid="{320577F7-43C5-4869-A759-36A77B82E39D}"/>
    <hyperlink ref="M2121" r:id="rId2119" xr:uid="{1EE86F89-A839-49D3-B277-43D5744FC96F}"/>
    <hyperlink ref="M2122" r:id="rId2120" xr:uid="{F763091E-F94B-4681-95FA-00FF37E849F9}"/>
    <hyperlink ref="M2123" r:id="rId2121" xr:uid="{8DDF0CC8-109D-46AC-921B-413930F6C43A}"/>
    <hyperlink ref="M2124" r:id="rId2122" xr:uid="{A67FA823-C45B-4CB2-A564-7CAB22670A50}"/>
    <hyperlink ref="M2125" r:id="rId2123" xr:uid="{C883A344-4C94-432F-88F2-9BB3E2D2FBD6}"/>
    <hyperlink ref="M2126" r:id="rId2124" xr:uid="{A464777D-98FF-4EE6-9018-7BDC89407CC9}"/>
    <hyperlink ref="M2127" r:id="rId2125" xr:uid="{12A079C3-9D8C-4FA5-9899-3F25ADE32CC7}"/>
    <hyperlink ref="M2128" r:id="rId2126" xr:uid="{DF28F26A-7D8B-4589-BD2F-3A6E05967B7B}"/>
    <hyperlink ref="M2129" r:id="rId2127" xr:uid="{15407ADE-F74F-4BA6-9732-4E3316A7E7DC}"/>
    <hyperlink ref="M2130" r:id="rId2128" xr:uid="{13D86B79-3B35-4DE0-8B3F-BA1CF0D4DCBC}"/>
    <hyperlink ref="M2131" r:id="rId2129" xr:uid="{75D1089B-787F-4DC3-9448-F30D4DA844E4}"/>
    <hyperlink ref="M2132" r:id="rId2130" xr:uid="{DA69D9B4-9E94-4318-8E27-468AAEB49533}"/>
    <hyperlink ref="M2133" r:id="rId2131" xr:uid="{4B0F85F8-B51C-4C23-A851-CAAA3E0B3BF0}"/>
    <hyperlink ref="M2134" r:id="rId2132" xr:uid="{27AEDFD4-AE99-4859-9601-ACE3EC47B80F}"/>
    <hyperlink ref="M2135" r:id="rId2133" display="https://starcitygames.com/bounty-of-the-luxa-sgl-mtg-akh-196-enn/?sku=SGL-MTG-AKH-196-ENN" xr:uid="{FFA767C6-EF28-4B7E-BBE5-6787219F7102}"/>
    <hyperlink ref="M2136" r:id="rId2134" xr:uid="{EE6191D5-9931-4009-84E7-5FD4909F5E7B}"/>
    <hyperlink ref="M2137" r:id="rId2135" xr:uid="{912E0CDA-CAD9-4CA1-9A5D-7679CBDBE64B}"/>
    <hyperlink ref="M2138" r:id="rId2136" xr:uid="{87D49EAE-11C7-4DC7-BC11-447A754F918D}"/>
    <hyperlink ref="M2139" r:id="rId2137" xr:uid="{A4BE134F-0E67-4D4A-9AE3-D630361D8578}"/>
    <hyperlink ref="M2140" r:id="rId2138" xr:uid="{111AA6C4-BF8C-427B-BF83-C364F283875F}"/>
    <hyperlink ref="M2141" r:id="rId2139" xr:uid="{BA6D4EF9-9E99-4450-A9DD-BA30D202264A}"/>
    <hyperlink ref="M2142" r:id="rId2140" xr:uid="{0C99C5F4-764A-4B1A-B7D9-E1D39672A4CB}"/>
    <hyperlink ref="M2143" r:id="rId2141" xr:uid="{D118EB8A-4910-4214-8184-AE01E23972F4}"/>
    <hyperlink ref="M2144" r:id="rId2142" xr:uid="{4D3D5655-F73C-4BD7-A600-2C0DC82C8524}"/>
    <hyperlink ref="M2145" r:id="rId2143" xr:uid="{1B15C84B-0C90-4701-A99F-95AFB578A825}"/>
    <hyperlink ref="M2146" r:id="rId2144" xr:uid="{7EFE3089-3919-45F1-A537-EBB27F36119D}"/>
    <hyperlink ref="M2147" r:id="rId2145" xr:uid="{B9D46D04-743E-4D22-A815-FBFD418C1873}"/>
    <hyperlink ref="M2148" r:id="rId2146" xr:uid="{533C3E2E-3A3F-43B8-AC21-A6829F984289}"/>
    <hyperlink ref="M2149" r:id="rId2147" xr:uid="{C9A62503-A153-48CB-A64A-D37CD4867A43}"/>
    <hyperlink ref="M2150" r:id="rId2148" xr:uid="{835EAA54-6C6D-4BA1-9407-4C7C9857CC25}"/>
    <hyperlink ref="M2151" r:id="rId2149" xr:uid="{1F1ED126-1B53-4804-8D8A-C2B3BC386580}"/>
    <hyperlink ref="M2152" r:id="rId2150" xr:uid="{8410C26C-CCAA-4E86-B18C-A97AF5DB7FCB}"/>
    <hyperlink ref="M2153" r:id="rId2151" xr:uid="{D613F7D8-FA02-442B-84AC-A3F80BF939D7}"/>
    <hyperlink ref="M2154" r:id="rId2152" xr:uid="{138210E6-1EC9-498A-A0B7-ECAF89944F39}"/>
    <hyperlink ref="M2155" r:id="rId2153" xr:uid="{A2C444C1-8F56-4B46-B753-1AEBEBCB5342}"/>
    <hyperlink ref="M2156" r:id="rId2154" xr:uid="{FBE41A4E-3280-4DB3-B476-A2F0DA916BA6}"/>
    <hyperlink ref="M2157" r:id="rId2155" xr:uid="{9A7BE3ED-666A-4529-97A1-5D6CA900FF83}"/>
    <hyperlink ref="M2158" r:id="rId2156" display="https://starcitygames.com/gandalf-westward-voyager-sgl-mtg-ltc-006-enn/?sku=SGL-MTG-LTC-006-ENN" xr:uid="{BBDA4F2A-4C7E-44BE-ADB9-44244E021767}"/>
    <hyperlink ref="M2159" r:id="rId2157" xr:uid="{E7E158BB-0BB8-4D5E-8951-1A4197D8AE71}"/>
    <hyperlink ref="M2160" r:id="rId2158" xr:uid="{D0D3B067-D156-4A4A-B244-78B0E50FB0D2}"/>
    <hyperlink ref="M2161" r:id="rId2159" xr:uid="{289FDC74-A6BC-4FA8-9BB8-F091CEFC025E}"/>
    <hyperlink ref="M2162" r:id="rId2160" xr:uid="{06CAF69C-3E60-4FC0-9968-AF9BB003E34F}"/>
    <hyperlink ref="M2163" r:id="rId2161" xr:uid="{39EE9658-1CC9-44E3-BF6F-29753A01BBE7}"/>
    <hyperlink ref="M2164" r:id="rId2162" xr:uid="{7A5F422E-7283-4D4E-A5A3-08C7942A712B}"/>
    <hyperlink ref="M2165" r:id="rId2163" xr:uid="{34ECC58E-F629-43F9-9649-0761CDCADBD3}"/>
    <hyperlink ref="M2166" r:id="rId2164" xr:uid="{C08DF39C-549C-4BF4-82B9-6138D9ECEA0A}"/>
    <hyperlink ref="M2167" r:id="rId2165" xr:uid="{0558802A-ED1B-484C-94BD-69E73701C1EB}"/>
    <hyperlink ref="M2168" r:id="rId2166" xr:uid="{1F0A57D8-233A-40D3-A5AF-F21785C84511}"/>
    <hyperlink ref="M2169" r:id="rId2167" xr:uid="{ABB7950D-E93E-4C2F-8B41-29563583F7A8}"/>
    <hyperlink ref="M2170" r:id="rId2168" xr:uid="{1DB94DF2-CADA-4A96-ABC8-5D675212E848}"/>
    <hyperlink ref="M2171" r:id="rId2169" xr:uid="{310E6FE9-D74C-41F4-9113-81A83A82E0D6}"/>
    <hyperlink ref="M2172" r:id="rId2170" xr:uid="{497ADE16-5F8A-4C6B-9D68-CB1058088325}"/>
    <hyperlink ref="M2173" r:id="rId2171" xr:uid="{A9D55CD1-054A-4B7A-94FC-C5280A3C1C8D}"/>
    <hyperlink ref="M2174" r:id="rId2172" xr:uid="{27E337B5-655F-4A1C-BC48-E2132C098408}"/>
    <hyperlink ref="M2175" r:id="rId2173" xr:uid="{960B0D2F-2DEF-4204-80D1-8A8CB5B1C344}"/>
    <hyperlink ref="M2176" r:id="rId2174" xr:uid="{C76915B2-E676-4086-BA2F-692485FD8E9A}"/>
    <hyperlink ref="M2177" r:id="rId2175" xr:uid="{357BBDC5-6FF4-436D-A863-17ECC5871B65}"/>
    <hyperlink ref="M2178" r:id="rId2176" xr:uid="{F8E61DAA-E6A6-4226-B5DA-94C9C2E8DF73}"/>
    <hyperlink ref="M2179" r:id="rId2177" xr:uid="{30D3104D-B4E2-47F6-9540-589356A5F9D5}"/>
    <hyperlink ref="M2180" r:id="rId2178" xr:uid="{FF0CF1A0-A71D-49F6-B3A5-373F7620662A}"/>
    <hyperlink ref="M2181" r:id="rId2179" xr:uid="{D05A9789-BCA3-49F0-AC1A-2D3C5B12F67B}"/>
    <hyperlink ref="M2182" r:id="rId2180" xr:uid="{A77DCEB8-9754-4986-B78B-D120B0D16A37}"/>
    <hyperlink ref="M2183" r:id="rId2181" xr:uid="{F2E5B49B-F05B-4C08-BB4D-E1D897A97907}"/>
    <hyperlink ref="M2184" r:id="rId2182" xr:uid="{34651B47-2DD5-4F7D-BFE8-1A7BFD9E1723}"/>
    <hyperlink ref="M2185" r:id="rId2183" xr:uid="{E489A740-13C3-4D7B-BFF5-16F9C5E6C081}"/>
    <hyperlink ref="M2186" r:id="rId2184" xr:uid="{30B012F5-104B-4D1D-BDDB-2BAEC8497CE3}"/>
    <hyperlink ref="M2187" r:id="rId2185" xr:uid="{132A67FE-E127-4D24-886F-E2A605B3FAC9}"/>
    <hyperlink ref="M2188" r:id="rId2186" xr:uid="{DF77951E-9F41-432A-9A74-A4F5E1C5BF38}"/>
    <hyperlink ref="M2189" r:id="rId2187" xr:uid="{CA7DE5B0-A394-4C2D-8127-DB1176D9220F}"/>
    <hyperlink ref="M2190" r:id="rId2188" xr:uid="{37B3503A-B50A-41F1-AF99-D33827AB0CDC}"/>
    <hyperlink ref="M2191" r:id="rId2189" xr:uid="{81C41442-1122-44D7-87BB-0A7289C5078F}"/>
    <hyperlink ref="M2192" r:id="rId2190" xr:uid="{BB1BC09E-FEE4-4984-881C-8825D9A4D74F}"/>
    <hyperlink ref="M2193" r:id="rId2191" xr:uid="{489DCEEE-0E38-4ABD-B57D-8BA964C2D60A}"/>
    <hyperlink ref="M2194" r:id="rId2192" xr:uid="{E87BD3ED-D6BE-4FE3-969F-0C8E764E7F35}"/>
    <hyperlink ref="M2195" r:id="rId2193" xr:uid="{E9E4BEF0-428B-422B-A3CE-E382130903F4}"/>
    <hyperlink ref="M2196" r:id="rId2194" xr:uid="{0B30ADC5-55C5-4EFF-8ABD-F56ACB15C5A6}"/>
    <hyperlink ref="M2197" r:id="rId2195" xr:uid="{9014E817-435D-44B2-97CD-C98DBDA5F8F2}"/>
    <hyperlink ref="M2198" r:id="rId2196" xr:uid="{9116D1F5-E07A-4443-94B0-5B0468066F96}"/>
    <hyperlink ref="M2199" r:id="rId2197" xr:uid="{A88E2777-AA18-413A-A62E-77CB6D6651DC}"/>
    <hyperlink ref="M2200" r:id="rId2198" xr:uid="{17EBC169-4D26-4F3B-AB29-DAC235FF99C9}"/>
    <hyperlink ref="M2201" r:id="rId2199" xr:uid="{839416EB-311B-4B15-9228-C28850A0DC9F}"/>
    <hyperlink ref="M2202" r:id="rId2200" xr:uid="{B45531E1-8180-428D-B239-61D8C2F0405E}"/>
    <hyperlink ref="M2203" r:id="rId2201" xr:uid="{6197C28D-B7B8-4A0A-A210-B65B9D365A8E}"/>
    <hyperlink ref="M2204" r:id="rId2202" xr:uid="{17909CB8-DA22-43ED-A000-243527CF9BC4}"/>
    <hyperlink ref="M2205" r:id="rId2203" xr:uid="{0572EDF2-3D48-4BD3-9E1B-F00746A53ABE}"/>
    <hyperlink ref="M2206" r:id="rId2204" xr:uid="{7ABE79BC-B5C8-443A-AA9C-9DE93341F8E2}"/>
    <hyperlink ref="M2207" r:id="rId2205" xr:uid="{1C76EB70-141D-45A4-ACB9-D182154494F7}"/>
    <hyperlink ref="M2208" r:id="rId2206" xr:uid="{B1891F79-2FEB-4A9A-8547-2F266E4B840C}"/>
    <hyperlink ref="M2209" r:id="rId2207" xr:uid="{FACEE57E-4EEF-4173-B6D6-BDEBE185FAA3}"/>
    <hyperlink ref="M2210" r:id="rId2208" xr:uid="{18E1212E-3CC1-45CE-BE8C-686329EDD1D4}"/>
    <hyperlink ref="M2211" r:id="rId2209" xr:uid="{18A361CD-5208-414D-BE1E-4AFD876D7F4A}"/>
    <hyperlink ref="M2212" r:id="rId2210" xr:uid="{0F070D2A-1370-49CF-80B7-9B1349BD2164}"/>
    <hyperlink ref="M2213" r:id="rId2211" xr:uid="{D549CD97-57E0-45F6-9F39-2B36D11DC8A9}"/>
    <hyperlink ref="M2214" r:id="rId2212" xr:uid="{5A6F7607-8048-41D5-9FB9-A411AA53F203}"/>
    <hyperlink ref="M2215" r:id="rId2213" xr:uid="{008E84AD-D149-43BE-BF3C-51C04D6F1507}"/>
    <hyperlink ref="M2216" r:id="rId2214" xr:uid="{DDA53C76-32DE-4A2B-9CF3-CA8656DEFE0F}"/>
    <hyperlink ref="M2217" r:id="rId2215" xr:uid="{F9E2899B-5C0C-4EFF-8ECF-BABD44A30DF0}"/>
    <hyperlink ref="M2218" r:id="rId2216" xr:uid="{C9BB1EE2-262C-4993-ABE0-E10E18A248C6}"/>
    <hyperlink ref="M2219" r:id="rId2217" xr:uid="{8B2CC2C7-D7BF-4D4E-BD7A-42D0A0594B1E}"/>
    <hyperlink ref="M2220" r:id="rId2218" xr:uid="{4A769D54-2AC6-48A7-AA10-F07F3E9374FC}"/>
    <hyperlink ref="M2221" r:id="rId2219" xr:uid="{01C69B51-AF75-463A-869D-ABAD33179D30}"/>
    <hyperlink ref="M2222" r:id="rId2220" xr:uid="{EE9A3D0B-4526-4208-8832-C44623EF6712}"/>
    <hyperlink ref="M2223" r:id="rId2221" xr:uid="{65F49D30-E892-4A6C-A199-BE011F0EB02D}"/>
    <hyperlink ref="M2224" r:id="rId2222" xr:uid="{53B590B8-9A79-4F9D-B010-D5FD8F9A776E}"/>
    <hyperlink ref="M2225" r:id="rId2223" xr:uid="{C5839A74-C35D-4168-BEEA-D6FE2C7BD9F3}"/>
    <hyperlink ref="M2226" r:id="rId2224" xr:uid="{DA173EEB-4F98-44CD-BDB0-3D2C42C0A0D7}"/>
    <hyperlink ref="M2227" r:id="rId2225" xr:uid="{E14B8665-52F2-4400-8EFD-602995948DB7}"/>
    <hyperlink ref="M2228" r:id="rId2226" xr:uid="{1BB64AA4-4227-41BD-A5CE-62914053E1E2}"/>
    <hyperlink ref="M2229" r:id="rId2227" xr:uid="{F4E66833-E5D5-42EC-9D94-3768E299DFDE}"/>
    <hyperlink ref="M2230" r:id="rId2228" xr:uid="{435A4213-3AA8-4816-AA6C-78ED034FE463}"/>
    <hyperlink ref="M2231" r:id="rId2229" xr:uid="{E60E2D60-87EC-4349-8335-817CA6DF776A}"/>
    <hyperlink ref="M2232" r:id="rId2230" xr:uid="{442FB2A9-164E-48CC-96B0-5F8575E2AFC9}"/>
    <hyperlink ref="M2233" r:id="rId2231" xr:uid="{90201104-3F5C-4041-842F-A1C84982398C}"/>
    <hyperlink ref="M2234" r:id="rId2232" xr:uid="{FCBD371C-C1D1-487F-A3B4-FF0F84D17714}"/>
    <hyperlink ref="M2235" r:id="rId2233" xr:uid="{E4C562DC-D354-42C9-BB37-6BDD3FD92E86}"/>
    <hyperlink ref="M2236" r:id="rId2234" xr:uid="{58A2DDA9-501C-4D3D-9004-B312DDB378C6}"/>
    <hyperlink ref="M2237" r:id="rId2235" xr:uid="{3DE16ABE-6E92-4FF6-9F4E-938F8F32FBEB}"/>
    <hyperlink ref="M2238" r:id="rId2236" xr:uid="{1F08B059-8407-470E-9166-DC2A1ED59434}"/>
    <hyperlink ref="M2239" r:id="rId2237" xr:uid="{5ED41566-28DF-41AD-89CA-A81148ED1C8B}"/>
    <hyperlink ref="M2240" r:id="rId2238" xr:uid="{4024B31D-2DBB-4FEC-BC0E-1AA237788F2C}"/>
    <hyperlink ref="M2241" r:id="rId2239" xr:uid="{4E90D343-D752-4F70-92BF-C4CE89E1A0E4}"/>
    <hyperlink ref="M2242" r:id="rId2240" xr:uid="{E779D6AA-FB36-4CBC-9C66-BDBEBC6F074F}"/>
    <hyperlink ref="M2243" r:id="rId2241" xr:uid="{576B95BC-463D-4CC4-9458-40739906F4FA}"/>
    <hyperlink ref="M2244" r:id="rId2242" xr:uid="{23F02E14-CB92-47DE-925B-A7AC6B03E603}"/>
    <hyperlink ref="M2245" r:id="rId2243" xr:uid="{6844946B-BDC5-4A73-A8C5-289C7F91CDE0}"/>
    <hyperlink ref="M2246" r:id="rId2244" xr:uid="{ACFDE13C-257F-4A3B-AB82-0E9D5037A39F}"/>
    <hyperlink ref="M2247" r:id="rId2245" xr:uid="{6CF23264-1114-4081-B4D6-BA2966ABACE2}"/>
    <hyperlink ref="M2248" r:id="rId2246" xr:uid="{BDCCF139-D24D-43BA-A753-4ADE38DEE504}"/>
    <hyperlink ref="M2249" r:id="rId2247" xr:uid="{F530B61C-4B4B-440A-B9D3-A2E3D72C0031}"/>
    <hyperlink ref="M2250" r:id="rId2248" display="https://starcitygames.com/icon-of-ancestry-sgl-mtg-m20-229-enn/?sku=SGL-MTG-M20-229-ENN" xr:uid="{72D4A36C-1610-4659-BBCE-A66826DE1F5F}"/>
    <hyperlink ref="M2251" r:id="rId2249" display="https://starcitygames.com/icon-of-ancestry-sgl-mtg-m20-229-enn/?sku=SGL-MTG-M20-229-ENN" xr:uid="{1A2BA157-951F-4505-AC21-ABA13457744B}"/>
    <hyperlink ref="M2252" r:id="rId2250" xr:uid="{9DE758AF-BE25-4795-9B00-4D42735C3A37}"/>
    <hyperlink ref="M2253" r:id="rId2251" xr:uid="{5DDD189A-68D1-4663-ABA2-F588F1F9805E}"/>
    <hyperlink ref="M2254" r:id="rId2252" xr:uid="{3039CF2A-5704-431A-ADBB-E635C6D1AB66}"/>
    <hyperlink ref="M2255" r:id="rId2253" xr:uid="{7A6C92D1-837C-4A76-B988-0522D6D98910}"/>
    <hyperlink ref="M2256" r:id="rId2254" xr:uid="{50E7D1C0-506F-4E93-9FAE-E5AC868C22BE}"/>
    <hyperlink ref="M2257" r:id="rId2255" xr:uid="{224D1FAA-C5CE-4820-B4B1-D219B3FF314E}"/>
    <hyperlink ref="M2258" r:id="rId2256" xr:uid="{7572E799-CB98-4616-A867-F80075FEAE6E}"/>
    <hyperlink ref="M2259" r:id="rId2257" xr:uid="{F7A0C7E2-05C6-44B1-8151-8C6D81E3A814}"/>
    <hyperlink ref="M2260" r:id="rId2258" xr:uid="{D11B585E-8BB6-4A87-A0E0-D56A3C282FB2}"/>
    <hyperlink ref="M2261" r:id="rId2259" xr:uid="{ACBF8082-718C-4C08-8659-AB2B87373F26}"/>
    <hyperlink ref="M2262" r:id="rId2260" xr:uid="{226DAFCE-8FAF-44E0-9976-849BCC0FDEA2}"/>
    <hyperlink ref="M2263" r:id="rId2261" xr:uid="{0C746503-DB0A-4652-8B47-70D66D4A9A29}"/>
    <hyperlink ref="M2264" r:id="rId2262" xr:uid="{1213E2A3-166D-4C28-BBDC-DEACFC0BF723}"/>
    <hyperlink ref="M2265" r:id="rId2263" xr:uid="{CD878448-E22F-4CFD-B331-8CD26F332FFC}"/>
    <hyperlink ref="M2266" r:id="rId2264" xr:uid="{C3063F75-3D5B-4D50-8CFA-B5C9BB0F4BC1}"/>
    <hyperlink ref="M2267" r:id="rId2265" xr:uid="{270ECE91-02EA-4AF6-BA80-AE4EEEAE6FCA}"/>
    <hyperlink ref="M2268" r:id="rId2266" xr:uid="{23662232-CEA8-467E-951F-A762304AE816}"/>
    <hyperlink ref="M2269" r:id="rId2267" xr:uid="{4FDEC22E-3CFC-45DC-93DA-484FB2E914C8}"/>
    <hyperlink ref="M2270" r:id="rId2268" display="https://starcitygames.com/mirror-box-sgl-mtg-neo2-498-enn/?sku=SGL-MTG-NEO2-498-ENN" xr:uid="{5F3D3237-0699-4067-8682-B5788280D376}"/>
    <hyperlink ref="M2271" r:id="rId2269" xr:uid="{150627D5-83B4-4FD9-8713-2E90171BEDE8}"/>
    <hyperlink ref="M2272" r:id="rId2270" xr:uid="{05169870-D5CD-4E57-8CB0-485978C039CE}"/>
    <hyperlink ref="M2273" r:id="rId2271" xr:uid="{F88E909B-A47F-488F-B875-D222929D1424}"/>
    <hyperlink ref="M2274" r:id="rId2272" xr:uid="{50B7535D-66DC-4E76-8B89-AE35C134058C}"/>
    <hyperlink ref="M2275" r:id="rId2273" xr:uid="{D5B5AFD4-5A35-4BE3-BAEB-A7D737DECE76}"/>
    <hyperlink ref="M2276" r:id="rId2274" xr:uid="{42BE7319-FE74-4E72-9045-587E6CB627DE}"/>
    <hyperlink ref="M2277" r:id="rId2275" xr:uid="{38FC46DC-DE4F-49E3-8F43-4C1B6ED72F06}"/>
    <hyperlink ref="M2278" r:id="rId2276" xr:uid="{DC8D5303-B430-4CD6-87EC-BF311BE1D208}"/>
    <hyperlink ref="M2279" r:id="rId2277" xr:uid="{BE1845FD-B9A4-4659-BA92-2B80EAF01C41}"/>
    <hyperlink ref="M2280" r:id="rId2278" xr:uid="{A644A167-9C06-40D1-A0E7-9CD4F5104B6A}"/>
    <hyperlink ref="M2281" r:id="rId2279" xr:uid="{375AB93C-532E-43C9-95D1-6113AE9A5F06}"/>
    <hyperlink ref="M2282" r:id="rId2280" xr:uid="{E90D4AB2-9145-47A8-AB38-12CD202BC851}"/>
    <hyperlink ref="M2283" r:id="rId2281" xr:uid="{86FE1148-A475-4EAB-8166-45F9A327FAAE}"/>
    <hyperlink ref="M2284" r:id="rId2282" xr:uid="{93C598BD-8DFC-4357-9C83-3D2F326E3D88}"/>
    <hyperlink ref="M2285" r:id="rId2283" xr:uid="{03DF1B5B-C477-462A-B5B1-FD35A506653D}"/>
    <hyperlink ref="M2286" r:id="rId2284" xr:uid="{181F5291-79F2-4034-9EE5-59C2C4B53E35}"/>
    <hyperlink ref="M2287" r:id="rId2285" xr:uid="{24B4489A-287B-408D-BB4F-D74E6AA12F85}"/>
    <hyperlink ref="M2288" r:id="rId2286" xr:uid="{3BA20807-30E7-4569-BA5E-87B3529A422E}"/>
    <hyperlink ref="M2289" r:id="rId2287" xr:uid="{40FE79E4-9305-4335-A4E9-6254C5E04A2E}"/>
    <hyperlink ref="M2290" r:id="rId2288" xr:uid="{ECED5557-7C35-4061-9459-6EFF7B2533F4}"/>
    <hyperlink ref="M2291" r:id="rId2289" xr:uid="{6CBA9B6C-DE8F-416E-AAC6-701FDF8A6B8E}"/>
    <hyperlink ref="M2292" r:id="rId2290" xr:uid="{D2FDCDB7-6363-4758-B5C8-B61A2773D79F}"/>
    <hyperlink ref="M2293" r:id="rId2291" xr:uid="{CEF98179-E171-4A76-9874-7894126B4297}"/>
    <hyperlink ref="M2294" r:id="rId2292" xr:uid="{C88E1F2C-43D7-4A52-928B-0EE436346558}"/>
    <hyperlink ref="M2295" r:id="rId2293" xr:uid="{41C55691-F101-413D-8D61-EF68ADDA2417}"/>
    <hyperlink ref="M2296" r:id="rId2294" xr:uid="{EA150D8A-27E8-41F0-A774-2F6B07611A8A}"/>
    <hyperlink ref="M2297" r:id="rId2295" xr:uid="{AFE3A327-F00B-4617-A922-615DF7171D53}"/>
    <hyperlink ref="M2298" r:id="rId2296" xr:uid="{9ACE86E6-9974-4713-BEA0-F8A79BE06AA1}"/>
    <hyperlink ref="M2299" r:id="rId2297" xr:uid="{C0694E6B-E02A-4D92-AAB5-5BF37267BB46}"/>
    <hyperlink ref="M2300" r:id="rId2298" xr:uid="{A5BFC6DE-F345-4C70-BC7C-0CD53AE1E6E1}"/>
    <hyperlink ref="M2301" r:id="rId2299" xr:uid="{84551872-6D52-4B7E-91AF-EF975ED7AB4A}"/>
    <hyperlink ref="M2302" r:id="rId2300" xr:uid="{4CF75526-3FF8-4867-8957-F1ECF9E91173}"/>
    <hyperlink ref="M2303" r:id="rId2301" xr:uid="{1D9D3B41-67A2-49EE-BCC4-65D033011C68}"/>
    <hyperlink ref="M2304" r:id="rId2302" xr:uid="{F24D5F22-C099-48ED-8EA1-2EBB96478305}"/>
    <hyperlink ref="M2305" r:id="rId2303" xr:uid="{9A4740E8-0CC7-458C-A44B-7B3A18FA12AF}"/>
    <hyperlink ref="M2306" r:id="rId2304" xr:uid="{48282895-EBEE-487C-9D5E-77157AABCED7}"/>
    <hyperlink ref="M2307" r:id="rId2305" xr:uid="{6DB82E45-994B-4F25-AA7E-C5D61760A75F}"/>
    <hyperlink ref="M2308" r:id="rId2306" xr:uid="{0E34CAE1-9D1D-401C-8782-611D99B2AB83}"/>
    <hyperlink ref="M2309" r:id="rId2307" xr:uid="{A5DEA9E7-71A8-439C-9C2D-6FB658083AAC}"/>
    <hyperlink ref="M2310" r:id="rId2308" xr:uid="{C62102D0-5FE2-46F0-9F9F-5872CB7DD09B}"/>
    <hyperlink ref="M2311" r:id="rId2309" xr:uid="{21C5FE5D-B9AB-4D9D-A4FA-D414334C1700}"/>
    <hyperlink ref="M2312" r:id="rId2310" xr:uid="{9A36B20E-D8EE-4097-B710-AE2B2FF9F3B8}"/>
    <hyperlink ref="M2313" r:id="rId2311" xr:uid="{8DBAA740-472B-440E-98C6-03CF21854B4B}"/>
    <hyperlink ref="M2314" r:id="rId2312" xr:uid="{70A8E16C-3941-4442-979F-1AFB4C3B1DCF}"/>
    <hyperlink ref="M2315" r:id="rId2313" xr:uid="{3530061D-ED77-4249-9B92-E6F6989F8176}"/>
    <hyperlink ref="M2316" r:id="rId2314" xr:uid="{46511855-BECB-491F-AED9-98CE0FDF01D7}"/>
    <hyperlink ref="M2317" r:id="rId2315" xr:uid="{D8B8B7D7-5BFF-410E-A7D2-CADCAC7DBD3B}"/>
    <hyperlink ref="M2318" r:id="rId2316" xr:uid="{B789FC19-17F6-4D66-BF39-D46A3FDF8E86}"/>
    <hyperlink ref="M2319" r:id="rId2317" xr:uid="{04524079-E998-46A3-AD52-E0811010DBB4}"/>
    <hyperlink ref="M2320" r:id="rId2318" xr:uid="{2E56A7AE-1FBE-479E-87DC-33EFF19F388A}"/>
    <hyperlink ref="M2321" r:id="rId2319" xr:uid="{036297BF-F5C6-48D9-BB7C-AE3251A332C5}"/>
    <hyperlink ref="M2322" r:id="rId2320" xr:uid="{67BAC4BB-5537-4F8A-BFF0-1FA4452ECDE6}"/>
    <hyperlink ref="M2323" r:id="rId2321" xr:uid="{6051B12C-2124-4531-9428-B13ECAA812AF}"/>
    <hyperlink ref="M2324" r:id="rId2322" xr:uid="{6F579C61-F765-4E91-8C86-489FFAFBED90}"/>
    <hyperlink ref="M2325" r:id="rId2323" xr:uid="{0EF9BC9D-0E2A-4A67-890C-07424FD262C4}"/>
    <hyperlink ref="M2326" r:id="rId2324" xr:uid="{5DA58D08-28B0-47A5-99A5-EB613669953B}"/>
    <hyperlink ref="M2327" r:id="rId2325" xr:uid="{EAC9BF31-FDC9-400E-BA60-26DF8A5F3EF6}"/>
    <hyperlink ref="M2328" r:id="rId2326" xr:uid="{2F6836C7-29C5-4B8D-8AF1-4E1E735CBA5D}"/>
    <hyperlink ref="M2329" r:id="rId2327" xr:uid="{C5B2EAF6-B660-4FE4-B043-04AADF344381}"/>
    <hyperlink ref="M2330" r:id="rId2328" xr:uid="{001E7003-E7FB-4886-A828-E90276F0D59D}"/>
    <hyperlink ref="M2331" r:id="rId2329" xr:uid="{258CF467-C054-441A-9A76-3262E02338BB}"/>
    <hyperlink ref="M2332" r:id="rId2330" xr:uid="{7E2856BE-55D3-4389-B64E-5B5FB7BC9CC6}"/>
    <hyperlink ref="M2333" r:id="rId2331" xr:uid="{5325C0E0-D0F7-44D2-A1F2-FE11AD34AF2F}"/>
    <hyperlink ref="M2334" r:id="rId2332" xr:uid="{40E443DD-2BA3-431A-9C06-8C03E264E16D}"/>
    <hyperlink ref="M2335" r:id="rId2333" xr:uid="{DBB78286-AAF8-4D3A-B259-36765EFC67C1}"/>
    <hyperlink ref="M2336" r:id="rId2334" xr:uid="{C20AA613-B840-4D75-A1EA-EE18253A1098}"/>
    <hyperlink ref="M2337" r:id="rId2335" xr:uid="{77945B14-F88E-4E57-A417-CFE893C0DABC}"/>
    <hyperlink ref="M2338" r:id="rId2336" xr:uid="{E3172CD2-C509-4E32-917F-6C876FADFFA7}"/>
    <hyperlink ref="M2339" r:id="rId2337" xr:uid="{8DC5850B-81BA-4A8B-B35F-A86E99420B36}"/>
    <hyperlink ref="M2340" r:id="rId2338" xr:uid="{F281C4C4-DE15-403C-821E-5ED4B531E84A}"/>
    <hyperlink ref="M2341" r:id="rId2339" xr:uid="{3A5E002E-C45A-4AFD-AED9-AB7F521DAA8F}"/>
    <hyperlink ref="M2342" r:id="rId2340" xr:uid="{FAF3DD9F-E3CA-4BFC-8E48-FE346985A131}"/>
    <hyperlink ref="M2343" r:id="rId2341" xr:uid="{E8DEE60D-B0A9-43F6-996B-656C3E05325C}"/>
    <hyperlink ref="M2344" r:id="rId2342" xr:uid="{44210523-2A12-4D1B-9F05-9411CD0104A8}"/>
    <hyperlink ref="M2345" r:id="rId2343" xr:uid="{D54ADAF0-C661-45AB-904F-4C8EB9DA0129}"/>
    <hyperlink ref="M2346" r:id="rId2344" xr:uid="{AFF813F2-A5D9-4DD2-A2BE-1A04BAAB3805}"/>
    <hyperlink ref="M2347" r:id="rId2345" xr:uid="{4001DF88-11EA-4851-9DB9-1CF71348BDF2}"/>
    <hyperlink ref="M2348" r:id="rId2346" xr:uid="{27415EBF-BB59-4FD9-B6EB-5FE45848ED08}"/>
    <hyperlink ref="M2349" r:id="rId2347" xr:uid="{2B44ADF4-CCE3-4752-B77F-1B1081971225}"/>
    <hyperlink ref="M2350" r:id="rId2348" xr:uid="{8D2ABEEE-2E4F-44B5-8CA1-456E8AA04009}"/>
    <hyperlink ref="M2351" r:id="rId2349" xr:uid="{730AD22B-9EED-401C-971B-BC84072A561B}"/>
    <hyperlink ref="M2352" r:id="rId2350" xr:uid="{4B664180-0882-4CD9-B7CE-8FD46F1E2A20}"/>
    <hyperlink ref="M2353" r:id="rId2351" xr:uid="{24122B65-D029-4CB4-A2A0-D7D840534BDD}"/>
    <hyperlink ref="M2354" r:id="rId2352" xr:uid="{A6301D2A-7F42-41AC-A8B5-B9AEAC6DAC78}"/>
    <hyperlink ref="M2355" r:id="rId2353" xr:uid="{27C50F07-7737-4BEB-AF79-88201A540F0D}"/>
    <hyperlink ref="M2356" r:id="rId2354" xr:uid="{2ED7E99E-A204-4F47-8831-598B3C7D4A9B}"/>
    <hyperlink ref="M2357" r:id="rId2355" xr:uid="{3FE6AB32-D3A9-4477-8425-5C1B56F47933}"/>
    <hyperlink ref="M2358" r:id="rId2356" xr:uid="{B0F177ED-87F3-4305-A1D2-882C21F1BF61}"/>
    <hyperlink ref="M2359" r:id="rId2357" xr:uid="{E784C4B7-69E2-4456-A94C-B4AB4EE874EF}"/>
    <hyperlink ref="M2360" r:id="rId2358" xr:uid="{6A254227-E120-4554-B266-5752ACACCA7F}"/>
    <hyperlink ref="M2361" r:id="rId2359" xr:uid="{FDE5DF0F-55A8-45F4-8340-EC38E6FE8205}"/>
    <hyperlink ref="M2362" r:id="rId2360" xr:uid="{78F442C6-EB84-444D-ACF0-2F2246D9C003}"/>
    <hyperlink ref="M2363" r:id="rId2361" xr:uid="{33AB823D-D8FC-4EA9-B811-AA9D7B9F7831}"/>
    <hyperlink ref="M2364" r:id="rId2362" xr:uid="{B5F9B6AB-CCC3-43D5-8ACB-A1B46A022D50}"/>
    <hyperlink ref="M2365" r:id="rId2363" xr:uid="{F93AB4B8-953E-44D4-82A9-9B29D3655687}"/>
    <hyperlink ref="M2366" r:id="rId2364" xr:uid="{3B3CBCF7-332F-4EF9-A790-248FCE1FB39C}"/>
    <hyperlink ref="M2367" r:id="rId2365" xr:uid="{097E0092-6C82-44B8-B78C-C93C4AD16FEA}"/>
    <hyperlink ref="M2368" r:id="rId2366" xr:uid="{41526ECB-DF69-4E1E-AB69-04556CC09DA5}"/>
    <hyperlink ref="M2369" r:id="rId2367" xr:uid="{00EDBC93-4392-4C6C-AF8B-7F65DA6E5D9A}"/>
    <hyperlink ref="M2370" r:id="rId2368" xr:uid="{58F24F93-2ABD-4E95-981E-91E5155E0A3A}"/>
    <hyperlink ref="M2371" r:id="rId2369" xr:uid="{700B069D-40A6-4AC4-AF07-A7AF30EE5342}"/>
    <hyperlink ref="M2372" r:id="rId2370" xr:uid="{F3062123-85A5-46C0-912A-30527587D45D}"/>
    <hyperlink ref="M2373" r:id="rId2371" xr:uid="{1E1A16F4-DBAC-4DA6-B054-9C1883278F19}"/>
    <hyperlink ref="M2374" r:id="rId2372" xr:uid="{2DB469AE-5962-4E93-A280-60E2AABCEB0F}"/>
    <hyperlink ref="M2375" r:id="rId2373" xr:uid="{532E04C9-DDD9-4D9F-A25C-7350C7C24B26}"/>
    <hyperlink ref="M2376" r:id="rId2374" xr:uid="{5BAA7D98-5B78-45EE-B613-18F6BE75E262}"/>
    <hyperlink ref="M2377" r:id="rId2375" xr:uid="{01B17FCC-0F6C-4BCB-A7CD-B9BDE8227175}"/>
    <hyperlink ref="M2378" r:id="rId2376" xr:uid="{BC9BEC95-CB24-49C7-AAE6-BD34C618F5F4}"/>
    <hyperlink ref="M2379" r:id="rId2377" display="https://starcitygames.com/mines-of-moria-sgl-mtg-ltr2-342-enn/?sku=SGL-MTG-LTR2-342-ENN" xr:uid="{1C40D67C-54A3-42D6-8A81-96E42BDD214A}"/>
    <hyperlink ref="M2380" r:id="rId2378" display="https://starcitygames.com/mines-of-moria-sgl-mtg-ltr-257-enn/?sku=SGL-MTG-LTR-257-ENN" xr:uid="{A73E4915-0A63-4C47-BED1-5D8271F0593E}"/>
    <hyperlink ref="M2381" r:id="rId2379" xr:uid="{BB646976-EDE6-4966-A33B-962904E5C641}"/>
    <hyperlink ref="M2382" r:id="rId2380" xr:uid="{826D1414-3726-4FAB-A1E8-EB8BF282E3D1}"/>
    <hyperlink ref="M2383" r:id="rId2381" xr:uid="{FB08F29F-30C7-4563-99B0-D929625B63C6}"/>
    <hyperlink ref="M2384" r:id="rId2382" xr:uid="{AC57E1DF-7999-4DE6-9A5C-6C2FAB28E7B5}"/>
    <hyperlink ref="M2385" r:id="rId2383" xr:uid="{F5D888D3-5622-4B46-B692-EAE9E1C2CB00}"/>
    <hyperlink ref="M2386" r:id="rId2384" xr:uid="{F0E4CF68-B8A4-4708-BC8E-2B720C8D7C0D}"/>
    <hyperlink ref="M2387" r:id="rId2385" xr:uid="{CC33FBCB-BDC0-428F-9A65-C1FAD830DACB}"/>
    <hyperlink ref="M2388" r:id="rId2386" xr:uid="{AC7144DD-0DFD-4A90-94D4-CBFC3083D8CE}"/>
    <hyperlink ref="M2389" r:id="rId2387" xr:uid="{5068D940-BAAE-463F-B138-E7F154F0B9F7}"/>
    <hyperlink ref="M2390" r:id="rId2388" xr:uid="{0E5B0286-B6E8-4273-B29C-9E01C9349C11}"/>
    <hyperlink ref="M2391" r:id="rId2389" xr:uid="{A3ABD1F9-7D34-43E9-B428-3EB0950C4FB5}"/>
    <hyperlink ref="M2392" r:id="rId2390" xr:uid="{59B6B49B-4756-41D9-8F99-1C15B31164AA}"/>
    <hyperlink ref="M2393" r:id="rId2391" xr:uid="{9D9F6E78-6134-4BC4-B536-05A5383F54DA}"/>
    <hyperlink ref="M2394" r:id="rId2392" xr:uid="{19438509-E273-46E3-BA81-FFC2566E6DA9}"/>
    <hyperlink ref="M2395" r:id="rId2393" xr:uid="{60C80D26-B5FE-43BF-BB73-38584DB65EF4}"/>
    <hyperlink ref="M2396" r:id="rId2394" xr:uid="{4C91081D-831A-42C4-96FE-2C42CAA51369}"/>
    <hyperlink ref="M2397" r:id="rId2395" xr:uid="{802482AD-F5D6-4092-9250-B45398028AD5}"/>
    <hyperlink ref="M2398" r:id="rId2396" xr:uid="{91059E15-EFB2-4FC2-9F23-4BE858FC0407}"/>
    <hyperlink ref="M2399" r:id="rId2397" xr:uid="{7017783C-3D5D-45C2-A714-21E59DD3D1B1}"/>
    <hyperlink ref="M2400" r:id="rId2398" xr:uid="{B53F01C7-6E5B-42DC-B7B9-C0F3C1EA95A5}"/>
    <hyperlink ref="M2401" r:id="rId2399" xr:uid="{28BA5F80-D974-454F-9A6D-F47D900C70DC}"/>
    <hyperlink ref="M2402" r:id="rId2400" xr:uid="{61256E83-7F73-4549-8467-3AC44FD6D615}"/>
    <hyperlink ref="M2403" r:id="rId2401" xr:uid="{FF768433-29DF-4379-A914-485C471C24C5}"/>
    <hyperlink ref="M2404" r:id="rId2402" xr:uid="{9EEE51AB-7849-4510-AA6F-AFD8F26C09E1}"/>
    <hyperlink ref="M2405" r:id="rId2403" xr:uid="{9BF6C84D-815C-427C-B1AD-DECA4E95B3CA}"/>
    <hyperlink ref="M2406" r:id="rId2404" xr:uid="{EA028E81-CEDF-4E72-B41C-DF0E43720091}"/>
    <hyperlink ref="M2407" r:id="rId2405" xr:uid="{A9A81267-2902-4F50-8484-C13251AB2069}"/>
    <hyperlink ref="M2408" r:id="rId2406" xr:uid="{EAD93E5A-B71E-48D5-A37A-4FF7DE27E2D9}"/>
    <hyperlink ref="M2409" r:id="rId2407" xr:uid="{B4B4284F-15CB-422B-BCF3-E4EA4BB2CB6E}"/>
    <hyperlink ref="M2410" r:id="rId2408" xr:uid="{B6554303-AE4A-4742-9423-CD0BC948525C}"/>
    <hyperlink ref="M2411" r:id="rId2409" xr:uid="{3C6C8238-F1FB-4111-864C-8744141E05E5}"/>
    <hyperlink ref="M2412" r:id="rId2410" xr:uid="{BC2BC824-C520-4736-8153-8A1317E9BD23}"/>
    <hyperlink ref="M2413" r:id="rId2411" xr:uid="{BA3A2CE4-D3ED-4A46-9F99-8CC16DBE69B3}"/>
    <hyperlink ref="M2414" r:id="rId2412" xr:uid="{DB29B6A6-EB81-4085-A3DB-568418F8B925}"/>
    <hyperlink ref="M2415" r:id="rId2413" xr:uid="{B9E7CB26-A6D9-46AD-8997-336273A6BC55}"/>
    <hyperlink ref="M2416" r:id="rId2414" xr:uid="{2416CB83-12BA-4787-9A6E-1B83920B8CD0}"/>
    <hyperlink ref="M2417" r:id="rId2415" display="https://starcitygames.com/choked-estuary-sgl-mtg-ltc-299-enn/?sku=SGL-MTG-LTC-299-ENN" xr:uid="{A81BEB22-840C-496E-8AF6-991962805246}"/>
    <hyperlink ref="M2418" r:id="rId2416" display="https://starcitygames.com/sunken-hollow-sgl-mtg-ltc-335-enn/?sku=SGL-MTG-LTC-335-ENN" xr:uid="{8359F545-98BA-4CC6-90B6-03386CCBCCB9}"/>
    <hyperlink ref="M2419" r:id="rId2417" display="https://starcitygames.com/underground-river-sgl-mtg-ltc-342-enn/?sku=SGL-MTG-LTC-342-ENN" xr:uid="{3FA7511B-6F90-434D-9857-729EEA66D3EF}"/>
    <hyperlink ref="M2420" r:id="rId2418" xr:uid="{50605D78-BE7E-41C0-BD3F-10AD54DA67A2}"/>
    <hyperlink ref="M2421" r:id="rId2419" xr:uid="{375D0627-CA17-48D7-AFE6-D93B1FE85050}"/>
    <hyperlink ref="M2422" r:id="rId2420" xr:uid="{4E9FBF12-19D6-44D9-8609-E0979DA65981}"/>
    <hyperlink ref="M2423" r:id="rId2421" xr:uid="{6F62F4EE-261A-4AFB-B0FF-B5CC6641EDAB}"/>
    <hyperlink ref="M2424" r:id="rId2422" xr:uid="{9ADE0030-C31C-4DF4-A8BB-9056FB4D844C}"/>
    <hyperlink ref="M2425" r:id="rId2423" xr:uid="{9F3ADA8A-C945-4F8F-95BE-C4F3559FED99}"/>
    <hyperlink ref="M2426" r:id="rId2424" display="https://starcitygames.com/desolate-lighthouse-sgl-mtg-ltc-303-enn/?sku=SGL-MTG-LTC-303-ENN" xr:uid="{B74A097C-CC17-47B9-A6FD-8AD4DDC32585}"/>
    <hyperlink ref="M2427" r:id="rId2425" display="https://starcitygames.com/frostboil-snarl-sgl-mtg-ltc-312-enn/?sku=SGL-MTG-LTC-312-ENN" xr:uid="{858FA365-347F-47DD-9D64-3A894197404A}"/>
    <hyperlink ref="M2428" r:id="rId2426" display="https://starcitygames.com/sulfur-falls-sgl-mtg-ltc-333-enn/?sku=SGL-MTG-LTC-333-ENN" xr:uid="{514F862E-8B46-44C2-AFCD-C7BD87593D9B}"/>
    <hyperlink ref="M2429" r:id="rId2427" xr:uid="{63686522-CB3C-4567-AE9E-C2BC0AE20EE0}"/>
    <hyperlink ref="M2430" r:id="rId2428" xr:uid="{FC73A45E-4DD4-49FC-850D-FDE05418B20A}"/>
    <hyperlink ref="M2431" r:id="rId2429" xr:uid="{B01F4D56-0D21-4E0B-83DA-63FCCECE6CA9}"/>
    <hyperlink ref="M2432" r:id="rId2430" xr:uid="{4C0E9B68-2402-44A4-AAD3-361ABBF7F05E}"/>
    <hyperlink ref="M2433" r:id="rId2431" display="https://starcitygames.com/foreboding-ruins-sgl-mtg-ltc-310-enn/?sku=SGL-MTG-LTC-310-ENN" xr:uid="{48AE5039-0596-447E-96B7-326EB3EAD699}"/>
    <hyperlink ref="M2434" r:id="rId2432" display="https://starcitygames.com/smoldering-marsh-sgl-mtg-ltc-332-enn/?sku=SGL-MTG-LTC-332-ENN" xr:uid="{0FA859FE-0AE0-4452-85F5-E8D2077A5E3C}"/>
    <hyperlink ref="M2435" r:id="rId2433" display="https://starcitygames.com/sulfurous-springs-sgl-mtg-ltc-334-enn/?sku=SGL-MTG-LTC-334-ENN" xr:uid="{7B6EEF27-3CAA-4E06-A5B6-C432D1DC77DD}"/>
    <hyperlink ref="M2436" r:id="rId2434" xr:uid="{1BE26592-8CB3-4C65-95A1-47F0A2C59706}"/>
    <hyperlink ref="M2437" r:id="rId2435" xr:uid="{16C9D678-0A34-414B-A56F-C350DB05E5D0}"/>
    <hyperlink ref="M2438" r:id="rId2436" xr:uid="{2BE1BBB1-B3D6-4829-87B1-36BCD8D518D5}"/>
    <hyperlink ref="M2439" r:id="rId2437" xr:uid="{04E8489C-215C-4716-8CAD-8DC3B2DE5C50}"/>
    <hyperlink ref="M2440" r:id="rId2438" xr:uid="{A78C21B4-BC22-4AE4-AD72-38F05BD760D6}"/>
    <hyperlink ref="M2441" r:id="rId2439" xr:uid="{4F55595D-FA19-476A-AA13-7FB90E1251F9}"/>
    <hyperlink ref="M2442" r:id="rId2440" xr:uid="{E382C0C1-01A5-4BDE-B2BC-FB03C14C22BF}"/>
    <hyperlink ref="M2443" r:id="rId2441" xr:uid="{6C813F2A-2C35-43F0-802D-0F529BFE9064}"/>
    <hyperlink ref="M2444" r:id="rId2442" xr:uid="{63B20DC5-F7EF-467C-B10D-9C111EA678EE}"/>
    <hyperlink ref="M2445" r:id="rId2443" xr:uid="{9C2A9EDF-6FBE-4B53-9D47-B34CC8456F55}"/>
    <hyperlink ref="M2446" r:id="rId2444" xr:uid="{BB229DEE-C9CE-4C58-91AB-F66153432B40}"/>
    <hyperlink ref="M2447" r:id="rId2445" xr:uid="{E4B6AC5A-C385-4E66-AF90-11CF581DB067}"/>
    <hyperlink ref="M2448" r:id="rId2446" xr:uid="{E0143314-D067-401F-BF03-AFB6742E8E24}"/>
    <hyperlink ref="M2449" r:id="rId2447" xr:uid="{5E57954C-A83B-4414-A5B9-04770E04A4F5}"/>
    <hyperlink ref="M2450" r:id="rId2448" xr:uid="{5BCBA9A7-E96A-4C3C-A571-DBD53C766F7F}"/>
    <hyperlink ref="M2451" r:id="rId2449" xr:uid="{2ED59648-E040-4A74-94E8-DE2D631263D3}"/>
    <hyperlink ref="M2452" r:id="rId2450" xr:uid="{4C7D4C43-DB92-4755-B4FC-CB6875E3A466}"/>
    <hyperlink ref="M2453" r:id="rId2451" xr:uid="{2078B44F-DFE8-4B6E-8B89-4209B6CD0818}"/>
    <hyperlink ref="M2454" r:id="rId2452" xr:uid="{EC1FA611-50CD-4745-964F-EFD81BF19721}"/>
    <hyperlink ref="M2455" r:id="rId2453" xr:uid="{AF573228-A78B-4D50-8986-544B5AAAAFCF}"/>
    <hyperlink ref="M2456" r:id="rId2454" xr:uid="{8976B6EB-51E2-45F4-98A7-547761A97A8D}"/>
    <hyperlink ref="M2457" r:id="rId2455" xr:uid="{841E0082-D7CB-4357-9C18-040DF15A0514}"/>
    <hyperlink ref="M2458" r:id="rId2456" xr:uid="{70A474ED-0A04-4879-ABEC-F560D6004305}"/>
    <hyperlink ref="M2459" r:id="rId2457" xr:uid="{47322B87-08F8-4672-870A-F61811F054F5}"/>
    <hyperlink ref="M2460" r:id="rId2458" xr:uid="{14161D2B-B30D-4668-A3FB-49096384DC3A}"/>
    <hyperlink ref="M2461" r:id="rId2459" xr:uid="{87CE1FAF-8E6C-4DB2-921A-8442B6F4C22D}"/>
    <hyperlink ref="M2462" r:id="rId2460" xr:uid="{0603A3F8-6014-4C9F-A40A-59493E225A46}"/>
    <hyperlink ref="M2463" r:id="rId2461" xr:uid="{8BBE05FD-7F44-4A82-BD9B-C5F2757AFCC6}"/>
    <hyperlink ref="M2464" r:id="rId2462" xr:uid="{2C7B3384-81D9-42FA-B2F3-6DE22F9F45B2}"/>
    <hyperlink ref="M2465" r:id="rId2463" xr:uid="{C096975B-1178-408A-88B5-F5CCCA2CB724}"/>
    <hyperlink ref="M2466" r:id="rId2464" xr:uid="{7DA73815-DF83-4C10-A722-95F8E7113857}"/>
    <hyperlink ref="M2467" r:id="rId2465" xr:uid="{B0C9E057-DE19-4158-8B29-4BE201A4FA77}"/>
    <hyperlink ref="M2468" r:id="rId2466" xr:uid="{52A92796-8EE9-4F40-AF5D-C069026D497C}"/>
    <hyperlink ref="M2469" r:id="rId2467" xr:uid="{3FC7B74B-2570-497C-A4D2-D94E970C9C05}"/>
    <hyperlink ref="M2470" r:id="rId2468" xr:uid="{01054DF6-60BD-4679-A374-899D49819E4F}"/>
    <hyperlink ref="M2471" r:id="rId2469" xr:uid="{0F08C6DD-BA2C-483E-B078-DD70E46BE381}"/>
    <hyperlink ref="M2472" r:id="rId2470" xr:uid="{269DE8CB-095F-4D6F-9CFC-E57E4612BA10}"/>
    <hyperlink ref="M2473" r:id="rId2471" xr:uid="{F8E138D6-6BC4-49B4-8152-FC6389BB1AB6}"/>
    <hyperlink ref="M2474" r:id="rId2472" xr:uid="{D3DB8113-7E83-41C9-B405-764F115A1854}"/>
    <hyperlink ref="M2475" r:id="rId2473" xr:uid="{AF376322-BB8A-4631-AE6D-6262B9036007}"/>
    <hyperlink ref="M2476" r:id="rId2474" xr:uid="{D15002F9-583B-436D-82B3-0CBC1B07C3E2}"/>
    <hyperlink ref="M2477" r:id="rId2475" xr:uid="{D68297A8-35F4-45A6-8B2A-8D6C17C20C75}"/>
    <hyperlink ref="M2478" r:id="rId2476" xr:uid="{7213C006-4B3D-4E2B-B37E-65F851C5A80F}"/>
    <hyperlink ref="M2479" r:id="rId2477" xr:uid="{7C47FF2A-DE35-483E-A0EE-AF8C02B7F9BA}"/>
    <hyperlink ref="M2480" r:id="rId2478" xr:uid="{66C7CB0E-28FE-4298-94B5-638AD466FE51}"/>
    <hyperlink ref="M2481" r:id="rId2479" xr:uid="{B6BB15ED-A2A9-4EB4-B102-459C21E59F9B}"/>
    <hyperlink ref="M2482" r:id="rId2480" xr:uid="{DFC19C63-B409-4114-86CA-863303990874}"/>
    <hyperlink ref="M2483" r:id="rId2481" xr:uid="{EFA1F59F-55F6-44CA-9F34-BEE1EC816113}"/>
    <hyperlink ref="M2484" r:id="rId2482" xr:uid="{93700C1F-3504-42D2-947A-5A834EFF7ECD}"/>
    <hyperlink ref="M2485" r:id="rId2483" xr:uid="{B342D995-4A3B-4384-9527-EB22C49AE63B}"/>
    <hyperlink ref="M2486" r:id="rId2484" xr:uid="{8D61F328-C903-4F0E-9ADF-F41FE90F8ADD}"/>
    <hyperlink ref="M2487" r:id="rId2485" xr:uid="{2E6986C0-6066-4A8B-BB7D-81901FD6E2D2}"/>
    <hyperlink ref="M2488" r:id="rId2486" xr:uid="{D9941D85-FDB2-436B-96BC-FF681A6BDB3E}"/>
    <hyperlink ref="M2489" r:id="rId2487" xr:uid="{BCDF2B91-A1B2-4C55-B083-A9038421E23A}"/>
    <hyperlink ref="M2490" r:id="rId2488" xr:uid="{D0189253-2421-4BDA-990C-DC899F4DB09A}"/>
    <hyperlink ref="M2491" r:id="rId2489" xr:uid="{5F695499-CBF3-4127-8258-269672A186B3}"/>
    <hyperlink ref="M2492" r:id="rId2490" xr:uid="{4E1115F8-D5C4-48FB-9542-814B18F1555C}"/>
    <hyperlink ref="M2493" r:id="rId2491" xr:uid="{6470DBA3-1E14-47BE-8314-53EFA9F084C4}"/>
    <hyperlink ref="M2494" r:id="rId2492" xr:uid="{B5ADF1FB-FE01-4C05-A50F-E37B47FFB412}"/>
    <hyperlink ref="M2495" r:id="rId2493" xr:uid="{BC5B354B-A22B-48AA-A26A-507D81FC9892}"/>
    <hyperlink ref="M1677" r:id="rId2494" xr:uid="{914E93C9-F7CF-4B07-B303-C3047BE4567B}"/>
  </hyperlinks>
  <pageMargins left="0.75" right="0.75" top="1" bottom="1" header="0.5" footer="0.5"/>
  <pageSetup orientation="portrait" horizontalDpi="4294967292" verticalDpi="4294967292" r:id="rId24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DB12-9C69-4237-A368-F049F7364042}">
  <sheetPr filterMode="1"/>
  <dimension ref="A1:R1818"/>
  <sheetViews>
    <sheetView topLeftCell="A62" zoomScale="106" zoomScaleNormal="100" workbookViewId="0">
      <pane xSplit="1" topLeftCell="B1" activePane="topRight" state="frozen"/>
      <selection activeCell="A258" sqref="A258"/>
      <selection pane="topRight" activeCell="A84" sqref="A84"/>
    </sheetView>
  </sheetViews>
  <sheetFormatPr baseColWidth="10" defaultRowHeight="15.6" x14ac:dyDescent="0.3"/>
  <cols>
    <col min="1" max="1" width="30.09765625" customWidth="1"/>
    <col min="2" max="2" width="41.69921875" bestFit="1" customWidth="1"/>
    <col min="3" max="3" width="10.5" customWidth="1"/>
    <col min="4" max="4" width="6.5" bestFit="1" customWidth="1"/>
    <col min="5" max="5" width="9.8984375" bestFit="1" customWidth="1"/>
    <col min="6" max="7" width="9.59765625" bestFit="1" customWidth="1"/>
    <col min="8" max="8" width="4.19921875" bestFit="1" customWidth="1"/>
    <col min="9" max="10" width="8.69921875" bestFit="1" customWidth="1"/>
    <col min="11" max="11" width="4.69921875" customWidth="1"/>
    <col min="12" max="12" width="8.69921875" customWidth="1"/>
    <col min="13" max="16" width="1.5" customWidth="1"/>
    <col min="17" max="17" width="10.09765625" bestFit="1" customWidth="1"/>
    <col min="18" max="18" width="37.69921875" customWidth="1"/>
    <col min="20" max="20" width="16.69921875" bestFit="1" customWidth="1"/>
  </cols>
  <sheetData>
    <row r="1" spans="1:18" x14ac:dyDescent="0.3">
      <c r="A1" s="47" t="s">
        <v>0</v>
      </c>
      <c r="B1" s="46" t="s">
        <v>32</v>
      </c>
      <c r="C1" s="46" t="s">
        <v>1</v>
      </c>
      <c r="D1" s="45" t="s">
        <v>2</v>
      </c>
      <c r="E1" s="45" t="s">
        <v>6</v>
      </c>
      <c r="F1" s="44" t="s">
        <v>22</v>
      </c>
      <c r="G1" s="44" t="s">
        <v>1391</v>
      </c>
      <c r="H1" s="44" t="s">
        <v>217</v>
      </c>
      <c r="I1" s="44" t="s">
        <v>23</v>
      </c>
      <c r="J1" s="44" t="s">
        <v>1392</v>
      </c>
      <c r="K1" s="44" t="s">
        <v>1771</v>
      </c>
      <c r="L1" s="238" t="s">
        <v>1138</v>
      </c>
      <c r="O1" s="174">
        <v>700</v>
      </c>
      <c r="Q1" s="48">
        <v>700</v>
      </c>
    </row>
    <row r="2" spans="1:18" x14ac:dyDescent="0.3">
      <c r="A2" s="15" t="s">
        <v>3811</v>
      </c>
      <c r="B2" s="143" t="s">
        <v>1105</v>
      </c>
      <c r="C2" s="10" t="s">
        <v>181</v>
      </c>
      <c r="D2" s="243" t="s">
        <v>208</v>
      </c>
      <c r="E2" s="240">
        <v>0.75</v>
      </c>
      <c r="F2" s="257">
        <f>ROUNDUP(E2*BulkFoil!$O$1,-1)</f>
        <v>530</v>
      </c>
      <c r="G2" s="33">
        <f>ROUNDUP(E2*BulkFoil!$O$3,-1)</f>
        <v>490</v>
      </c>
      <c r="H2" s="2">
        <v>1</v>
      </c>
      <c r="I2" s="33">
        <f t="shared" ref="I2:I65" si="0">F2*H2</f>
        <v>530</v>
      </c>
      <c r="J2" s="33">
        <f t="shared" ref="J2:J65" si="1">G2*H2</f>
        <v>490</v>
      </c>
      <c r="K2" s="173">
        <v>1</v>
      </c>
      <c r="L2" s="234" t="s">
        <v>3810</v>
      </c>
      <c r="M2" s="170">
        <f t="shared" ref="M2:M65" si="2">E2*H2</f>
        <v>0.75</v>
      </c>
      <c r="N2" s="170"/>
      <c r="Q2" s="3">
        <f>SUM(I:I)</f>
        <v>129430</v>
      </c>
    </row>
    <row r="3" spans="1:18" x14ac:dyDescent="0.3">
      <c r="A3" s="15" t="s">
        <v>3842</v>
      </c>
      <c r="B3" s="163" t="s">
        <v>1134</v>
      </c>
      <c r="C3" s="10" t="s">
        <v>181</v>
      </c>
      <c r="D3" s="243" t="s">
        <v>208</v>
      </c>
      <c r="E3" s="240">
        <v>0.59</v>
      </c>
      <c r="F3" s="257">
        <f>ROUNDUP(E3*BulkFoil!$O$1,-1)</f>
        <v>420</v>
      </c>
      <c r="G3" s="33">
        <f>ROUNDUP(E3*BulkFoil!$O$3,-1)</f>
        <v>390</v>
      </c>
      <c r="H3" s="2">
        <v>1</v>
      </c>
      <c r="I3" s="33">
        <f t="shared" si="0"/>
        <v>420</v>
      </c>
      <c r="J3" s="33">
        <f t="shared" si="1"/>
        <v>390</v>
      </c>
      <c r="K3" s="173">
        <v>1</v>
      </c>
      <c r="L3" s="234" t="s">
        <v>3812</v>
      </c>
      <c r="M3" s="170">
        <f t="shared" si="2"/>
        <v>0.59</v>
      </c>
      <c r="N3" s="170"/>
      <c r="O3" s="174">
        <v>650</v>
      </c>
      <c r="Q3" s="48">
        <v>650</v>
      </c>
      <c r="R3" s="57"/>
    </row>
    <row r="4" spans="1:18" x14ac:dyDescent="0.3">
      <c r="A4" s="20" t="s">
        <v>565</v>
      </c>
      <c r="B4" s="163" t="s">
        <v>1134</v>
      </c>
      <c r="C4" s="10" t="s">
        <v>181</v>
      </c>
      <c r="D4" s="243" t="s">
        <v>208</v>
      </c>
      <c r="E4" s="240">
        <v>0.49</v>
      </c>
      <c r="F4" s="257">
        <f>ROUNDUP(E4*BulkFoil!$O$1,-1)</f>
        <v>350</v>
      </c>
      <c r="G4" s="33">
        <f>ROUNDUP(E4*BulkFoil!$O$3,-1)</f>
        <v>320</v>
      </c>
      <c r="H4" s="2">
        <v>1</v>
      </c>
      <c r="I4" s="33">
        <f t="shared" si="0"/>
        <v>350</v>
      </c>
      <c r="J4" s="33">
        <f t="shared" si="1"/>
        <v>320</v>
      </c>
      <c r="K4" s="173">
        <v>1</v>
      </c>
      <c r="L4" s="234" t="s">
        <v>3813</v>
      </c>
      <c r="M4" s="170">
        <f t="shared" si="2"/>
        <v>0.49</v>
      </c>
      <c r="N4" s="170"/>
      <c r="Q4" s="3">
        <f>SUM(J:J)</f>
        <v>119320</v>
      </c>
    </row>
    <row r="5" spans="1:18" x14ac:dyDescent="0.3">
      <c r="A5" s="15" t="s">
        <v>1561</v>
      </c>
      <c r="B5" s="156" t="s">
        <v>1124</v>
      </c>
      <c r="C5" s="10" t="s">
        <v>181</v>
      </c>
      <c r="D5" s="243" t="s">
        <v>208</v>
      </c>
      <c r="E5" s="240">
        <v>0.49</v>
      </c>
      <c r="F5" s="257">
        <f>ROUNDUP(E5*BulkFoil!$O$1,-1)</f>
        <v>350</v>
      </c>
      <c r="G5" s="33">
        <f>ROUNDUP(E5*BulkFoil!$O$3,-1)</f>
        <v>320</v>
      </c>
      <c r="H5" s="2">
        <v>1</v>
      </c>
      <c r="I5" s="33">
        <f t="shared" si="0"/>
        <v>350</v>
      </c>
      <c r="J5" s="33">
        <f t="shared" si="1"/>
        <v>320</v>
      </c>
      <c r="K5" s="173">
        <v>2</v>
      </c>
      <c r="L5" s="234" t="s">
        <v>3814</v>
      </c>
      <c r="M5" s="170">
        <f t="shared" si="2"/>
        <v>0.49</v>
      </c>
      <c r="N5" s="170"/>
    </row>
    <row r="6" spans="1:18" x14ac:dyDescent="0.3">
      <c r="A6" s="15" t="s">
        <v>569</v>
      </c>
      <c r="B6" s="162" t="s">
        <v>1130</v>
      </c>
      <c r="C6" s="10" t="s">
        <v>181</v>
      </c>
      <c r="D6" s="243" t="s">
        <v>208</v>
      </c>
      <c r="E6" s="240">
        <v>0.49</v>
      </c>
      <c r="F6" s="257">
        <f>ROUNDUP(E6*BulkFoil!$O$1,-1)</f>
        <v>350</v>
      </c>
      <c r="G6" s="33">
        <f>ROUNDUP(E6*BulkFoil!$O$3,-1)</f>
        <v>320</v>
      </c>
      <c r="H6" s="2">
        <v>1</v>
      </c>
      <c r="I6" s="33">
        <f t="shared" si="0"/>
        <v>350</v>
      </c>
      <c r="J6" s="33">
        <f t="shared" si="1"/>
        <v>320</v>
      </c>
      <c r="K6" s="173">
        <v>2</v>
      </c>
      <c r="L6" s="234" t="s">
        <v>3815</v>
      </c>
      <c r="M6" s="170">
        <f t="shared" si="2"/>
        <v>0.49</v>
      </c>
      <c r="N6" s="170"/>
      <c r="Q6" s="48" t="s">
        <v>100</v>
      </c>
    </row>
    <row r="7" spans="1:18" x14ac:dyDescent="0.3">
      <c r="A7" s="20" t="s">
        <v>4008</v>
      </c>
      <c r="B7" s="165" t="s">
        <v>1136</v>
      </c>
      <c r="C7" s="10" t="s">
        <v>181</v>
      </c>
      <c r="D7" s="243" t="s">
        <v>208</v>
      </c>
      <c r="E7" s="240">
        <v>1.99</v>
      </c>
      <c r="F7" s="257">
        <f>ROUNDUP(E7*BulkFoil!$O$1,-1)</f>
        <v>1400</v>
      </c>
      <c r="G7" s="33">
        <f>ROUNDUP(E7*BulkFoil!$O$3,-1)</f>
        <v>1300</v>
      </c>
      <c r="H7" s="2">
        <v>1</v>
      </c>
      <c r="I7" s="33">
        <f t="shared" si="0"/>
        <v>1400</v>
      </c>
      <c r="J7" s="33">
        <f t="shared" si="1"/>
        <v>1300</v>
      </c>
      <c r="K7" s="173">
        <v>2</v>
      </c>
      <c r="L7" s="234" t="s">
        <v>3816</v>
      </c>
      <c r="M7" s="170">
        <f t="shared" si="2"/>
        <v>1.99</v>
      </c>
      <c r="N7" s="170"/>
      <c r="Q7" s="37">
        <f>SUM(M:M)</f>
        <v>182.59340000000014</v>
      </c>
    </row>
    <row r="8" spans="1:18" ht="15" customHeight="1" x14ac:dyDescent="0.3">
      <c r="A8" s="15" t="s">
        <v>3817</v>
      </c>
      <c r="B8" s="150" t="s">
        <v>1582</v>
      </c>
      <c r="C8" s="10" t="s">
        <v>181</v>
      </c>
      <c r="D8" s="243" t="s">
        <v>208</v>
      </c>
      <c r="E8" s="240">
        <v>1.49</v>
      </c>
      <c r="F8" s="257">
        <f>ROUNDUP(E8*BulkFoil!$O$1,-1)</f>
        <v>1050</v>
      </c>
      <c r="G8" s="33">
        <f>ROUNDUP(E8*BulkFoil!$O$3,-1)</f>
        <v>970</v>
      </c>
      <c r="H8" s="2">
        <v>1</v>
      </c>
      <c r="I8" s="33">
        <f t="shared" si="0"/>
        <v>1050</v>
      </c>
      <c r="J8" s="33">
        <f t="shared" si="1"/>
        <v>970</v>
      </c>
      <c r="K8" s="173">
        <v>2</v>
      </c>
      <c r="L8" s="234" t="s">
        <v>3818</v>
      </c>
      <c r="M8" s="170">
        <f t="shared" si="2"/>
        <v>1.49</v>
      </c>
      <c r="N8" s="170"/>
      <c r="Q8" s="42"/>
    </row>
    <row r="9" spans="1:18" x14ac:dyDescent="0.3">
      <c r="A9" s="15" t="s">
        <v>2137</v>
      </c>
      <c r="B9" s="177" t="s">
        <v>1799</v>
      </c>
      <c r="C9" s="10" t="s">
        <v>181</v>
      </c>
      <c r="D9" s="243" t="s">
        <v>208</v>
      </c>
      <c r="E9" s="240">
        <v>1.49</v>
      </c>
      <c r="F9" s="257">
        <f>ROUNDUP(E9*BulkFoil!$O$1,-1)</f>
        <v>1050</v>
      </c>
      <c r="G9" s="33">
        <f>ROUNDUP(E9*BulkFoil!$O$3,-1)</f>
        <v>970</v>
      </c>
      <c r="H9" s="2">
        <v>1</v>
      </c>
      <c r="I9" s="33">
        <f t="shared" si="0"/>
        <v>1050</v>
      </c>
      <c r="J9" s="33">
        <f t="shared" si="1"/>
        <v>970</v>
      </c>
      <c r="K9" s="173">
        <v>2</v>
      </c>
      <c r="L9" s="234" t="s">
        <v>3819</v>
      </c>
      <c r="M9" s="170">
        <f t="shared" si="2"/>
        <v>1.49</v>
      </c>
      <c r="N9" s="170"/>
      <c r="Q9" s="48" t="s">
        <v>577</v>
      </c>
    </row>
    <row r="10" spans="1:18" x14ac:dyDescent="0.3">
      <c r="A10" s="15" t="s">
        <v>1957</v>
      </c>
      <c r="B10" s="177" t="s">
        <v>1799</v>
      </c>
      <c r="C10" s="10" t="s">
        <v>181</v>
      </c>
      <c r="D10" s="243" t="s">
        <v>208</v>
      </c>
      <c r="E10" s="240">
        <v>0.49</v>
      </c>
      <c r="F10" s="257">
        <f>ROUNDUP(E10*BulkFoil!$O$1,-1)</f>
        <v>350</v>
      </c>
      <c r="G10" s="33">
        <f>ROUNDUP(E10*BulkFoil!$O$3,-1)</f>
        <v>320</v>
      </c>
      <c r="H10" s="2">
        <v>1</v>
      </c>
      <c r="I10" s="33">
        <f t="shared" si="0"/>
        <v>350</v>
      </c>
      <c r="J10" s="33">
        <f t="shared" si="1"/>
        <v>320</v>
      </c>
      <c r="K10" s="173">
        <v>2</v>
      </c>
      <c r="L10" s="234" t="s">
        <v>3820</v>
      </c>
      <c r="M10" s="170">
        <f t="shared" si="2"/>
        <v>0.49</v>
      </c>
      <c r="N10" s="170"/>
      <c r="Q10" s="2">
        <f>SUMIF(E:E,"&gt;0",H:H)</f>
        <v>236</v>
      </c>
    </row>
    <row r="11" spans="1:18" x14ac:dyDescent="0.3">
      <c r="A11" s="15" t="s">
        <v>572</v>
      </c>
      <c r="B11" s="159" t="s">
        <v>1127</v>
      </c>
      <c r="C11" s="10" t="s">
        <v>181</v>
      </c>
      <c r="D11" s="243" t="s">
        <v>208</v>
      </c>
      <c r="E11" s="240">
        <v>1.99</v>
      </c>
      <c r="F11" s="257">
        <f>ROUNDUP(E11*BulkFoil!$O$1,-1)</f>
        <v>1400</v>
      </c>
      <c r="G11" s="33">
        <f>ROUNDUP(E11*BulkFoil!$O$3,-1)</f>
        <v>1300</v>
      </c>
      <c r="H11" s="2">
        <v>1</v>
      </c>
      <c r="I11" s="33">
        <f t="shared" si="0"/>
        <v>1400</v>
      </c>
      <c r="J11" s="33">
        <f t="shared" si="1"/>
        <v>1300</v>
      </c>
      <c r="K11" s="173">
        <v>3</v>
      </c>
      <c r="L11" s="234" t="s">
        <v>3821</v>
      </c>
      <c r="M11" s="170">
        <f t="shared" si="2"/>
        <v>1.99</v>
      </c>
      <c r="N11" s="170"/>
      <c r="Q11" s="42"/>
    </row>
    <row r="12" spans="1:18" x14ac:dyDescent="0.3">
      <c r="A12" s="15" t="s">
        <v>2848</v>
      </c>
      <c r="B12" s="150" t="s">
        <v>1582</v>
      </c>
      <c r="C12" s="10" t="s">
        <v>181</v>
      </c>
      <c r="D12" s="243" t="s">
        <v>208</v>
      </c>
      <c r="E12" s="240">
        <v>0.49</v>
      </c>
      <c r="F12" s="257">
        <f>ROUNDUP(E12*BulkFoil!$O$1,-1)</f>
        <v>350</v>
      </c>
      <c r="G12" s="33">
        <f>ROUNDUP(E12*BulkFoil!$O$3,-1)</f>
        <v>320</v>
      </c>
      <c r="H12" s="2">
        <v>1</v>
      </c>
      <c r="I12" s="33">
        <f t="shared" si="0"/>
        <v>350</v>
      </c>
      <c r="J12" s="33">
        <f t="shared" si="1"/>
        <v>320</v>
      </c>
      <c r="K12" s="173">
        <v>3</v>
      </c>
      <c r="L12" s="234" t="s">
        <v>3831</v>
      </c>
      <c r="M12" s="170">
        <f t="shared" si="2"/>
        <v>0.49</v>
      </c>
      <c r="N12" s="170"/>
      <c r="Q12" s="48" t="s">
        <v>578</v>
      </c>
    </row>
    <row r="13" spans="1:18" x14ac:dyDescent="0.3">
      <c r="A13" s="15" t="s">
        <v>2140</v>
      </c>
      <c r="B13" s="177" t="s">
        <v>1799</v>
      </c>
      <c r="C13" s="10" t="s">
        <v>181</v>
      </c>
      <c r="D13" s="243" t="s">
        <v>208</v>
      </c>
      <c r="E13" s="240">
        <v>0.49</v>
      </c>
      <c r="F13" s="257">
        <f>ROUNDUP(E13*BulkFoil!$O$1,-1)</f>
        <v>350</v>
      </c>
      <c r="G13" s="33">
        <f>ROUNDUP(E13*BulkFoil!$O$3,-1)</f>
        <v>320</v>
      </c>
      <c r="H13" s="2">
        <v>1</v>
      </c>
      <c r="I13" s="33">
        <f t="shared" si="0"/>
        <v>350</v>
      </c>
      <c r="J13" s="33">
        <f t="shared" si="1"/>
        <v>320</v>
      </c>
      <c r="K13" s="173">
        <v>3</v>
      </c>
      <c r="L13" s="234" t="s">
        <v>3822</v>
      </c>
      <c r="M13" s="170">
        <f t="shared" si="2"/>
        <v>0.49</v>
      </c>
      <c r="N13" s="170"/>
      <c r="Q13" s="37">
        <f>Q4/(Q10*600)</f>
        <v>0.84265536723163836</v>
      </c>
    </row>
    <row r="14" spans="1:18" x14ac:dyDescent="0.3">
      <c r="A14" s="15" t="s">
        <v>4009</v>
      </c>
      <c r="B14" s="187" t="s">
        <v>2003</v>
      </c>
      <c r="C14" s="10" t="s">
        <v>181</v>
      </c>
      <c r="D14" s="243" t="s">
        <v>208</v>
      </c>
      <c r="E14" s="240">
        <v>0.49</v>
      </c>
      <c r="F14" s="257">
        <f>ROUNDUP(E14*BulkFoil!$O$1,-1)</f>
        <v>350</v>
      </c>
      <c r="G14" s="33">
        <f>ROUNDUP(E14*BulkFoil!$O$3,-1)</f>
        <v>320</v>
      </c>
      <c r="H14" s="2">
        <v>1</v>
      </c>
      <c r="I14" s="33">
        <f t="shared" si="0"/>
        <v>350</v>
      </c>
      <c r="J14" s="33">
        <f t="shared" si="1"/>
        <v>320</v>
      </c>
      <c r="K14" s="173">
        <v>3</v>
      </c>
      <c r="L14" s="234" t="s">
        <v>3823</v>
      </c>
      <c r="M14" s="170">
        <f t="shared" si="2"/>
        <v>0.49</v>
      </c>
      <c r="N14" s="170"/>
    </row>
    <row r="15" spans="1:18" x14ac:dyDescent="0.3">
      <c r="A15" s="15" t="s">
        <v>2464</v>
      </c>
      <c r="B15" s="193" t="s">
        <v>2332</v>
      </c>
      <c r="C15" s="10" t="s">
        <v>181</v>
      </c>
      <c r="D15" s="243" t="s">
        <v>208</v>
      </c>
      <c r="E15" s="240">
        <v>1.99</v>
      </c>
      <c r="F15" s="257">
        <f>ROUNDUP(E15*BulkFoil!$O$1,-1)</f>
        <v>1400</v>
      </c>
      <c r="G15" s="33">
        <f>ROUNDUP(E15*BulkFoil!$O$3,-1)</f>
        <v>1300</v>
      </c>
      <c r="H15" s="2">
        <v>1</v>
      </c>
      <c r="I15" s="33">
        <f t="shared" si="0"/>
        <v>1400</v>
      </c>
      <c r="J15" s="33">
        <f t="shared" si="1"/>
        <v>1300</v>
      </c>
      <c r="K15" s="173">
        <v>3</v>
      </c>
      <c r="L15" s="234" t="s">
        <v>3824</v>
      </c>
      <c r="M15" s="170">
        <f t="shared" si="2"/>
        <v>1.99</v>
      </c>
      <c r="N15" s="170"/>
      <c r="Q15" s="48" t="s">
        <v>579</v>
      </c>
    </row>
    <row r="16" spans="1:18" x14ac:dyDescent="0.3">
      <c r="A16" s="15" t="s">
        <v>4446</v>
      </c>
      <c r="B16" s="227" t="s">
        <v>2945</v>
      </c>
      <c r="C16" s="10" t="s">
        <v>181</v>
      </c>
      <c r="D16" s="243" t="s">
        <v>208</v>
      </c>
      <c r="E16" s="240">
        <v>0.49</v>
      </c>
      <c r="F16" s="257">
        <f>ROUNDUP(E16*BulkFoil!$O$1,-1)</f>
        <v>350</v>
      </c>
      <c r="G16" s="33">
        <f>ROUNDUP(E16*BulkFoil!$O$3,-1)</f>
        <v>320</v>
      </c>
      <c r="H16" s="2">
        <v>1</v>
      </c>
      <c r="I16" s="33">
        <f t="shared" si="0"/>
        <v>350</v>
      </c>
      <c r="J16" s="33">
        <f t="shared" si="1"/>
        <v>320</v>
      </c>
      <c r="K16" s="173">
        <v>3</v>
      </c>
      <c r="L16" s="234" t="s">
        <v>4445</v>
      </c>
      <c r="M16" s="170">
        <f t="shared" si="2"/>
        <v>0.49</v>
      </c>
      <c r="N16" s="170"/>
      <c r="Q16" s="3">
        <f>Q10*179.371749</f>
        <v>42331.732764</v>
      </c>
    </row>
    <row r="17" spans="1:15" x14ac:dyDescent="0.3">
      <c r="A17" s="15" t="s">
        <v>2980</v>
      </c>
      <c r="B17" s="154" t="s">
        <v>1122</v>
      </c>
      <c r="C17" s="10" t="s">
        <v>181</v>
      </c>
      <c r="D17" s="243" t="s">
        <v>208</v>
      </c>
      <c r="E17" s="240">
        <v>0.49</v>
      </c>
      <c r="F17" s="257">
        <f>ROUNDUP(E17*BulkFoil!$O$1,-1)</f>
        <v>350</v>
      </c>
      <c r="G17" s="33">
        <f>ROUNDUP(E17*BulkFoil!$O$3,-1)</f>
        <v>320</v>
      </c>
      <c r="H17" s="2">
        <v>1</v>
      </c>
      <c r="I17" s="16">
        <f t="shared" si="0"/>
        <v>350</v>
      </c>
      <c r="J17" s="16">
        <f t="shared" si="1"/>
        <v>320</v>
      </c>
      <c r="K17" s="173">
        <v>4</v>
      </c>
      <c r="L17" s="234" t="s">
        <v>3825</v>
      </c>
      <c r="M17" s="170">
        <f t="shared" si="2"/>
        <v>0.49</v>
      </c>
      <c r="N17" s="170"/>
    </row>
    <row r="18" spans="1:15" x14ac:dyDescent="0.3">
      <c r="A18" s="15" t="s">
        <v>575</v>
      </c>
      <c r="B18" s="159" t="s">
        <v>1127</v>
      </c>
      <c r="C18" s="10" t="s">
        <v>181</v>
      </c>
      <c r="D18" s="243" t="s">
        <v>208</v>
      </c>
      <c r="E18" s="240">
        <v>0.59</v>
      </c>
      <c r="F18" s="257">
        <f>ROUNDUP(E18*BulkFoil!$O$1,-1)</f>
        <v>420</v>
      </c>
      <c r="G18" s="33">
        <f>ROUNDUP(E18*BulkFoil!$O$3,-1)</f>
        <v>390</v>
      </c>
      <c r="H18" s="2">
        <v>1</v>
      </c>
      <c r="I18" s="16">
        <f t="shared" si="0"/>
        <v>420</v>
      </c>
      <c r="J18" s="16">
        <f t="shared" si="1"/>
        <v>390</v>
      </c>
      <c r="K18" s="173">
        <v>4</v>
      </c>
      <c r="L18" s="234" t="s">
        <v>3826</v>
      </c>
      <c r="M18" s="170">
        <f t="shared" si="2"/>
        <v>0.59</v>
      </c>
      <c r="N18" s="170"/>
    </row>
    <row r="19" spans="1:15" x14ac:dyDescent="0.3">
      <c r="A19" s="15" t="s">
        <v>2553</v>
      </c>
      <c r="B19" s="163" t="s">
        <v>1134</v>
      </c>
      <c r="C19" s="10" t="s">
        <v>181</v>
      </c>
      <c r="D19" s="243" t="s">
        <v>208</v>
      </c>
      <c r="E19" s="240">
        <v>0.49</v>
      </c>
      <c r="F19" s="257">
        <f>ROUNDUP(E19*BulkFoil!$O$1,-1)</f>
        <v>350</v>
      </c>
      <c r="G19" s="33">
        <f>ROUNDUP(E19*BulkFoil!$O$3,-1)</f>
        <v>320</v>
      </c>
      <c r="H19" s="2">
        <v>1</v>
      </c>
      <c r="I19" s="33">
        <f t="shared" si="0"/>
        <v>350</v>
      </c>
      <c r="J19" s="33">
        <f t="shared" si="1"/>
        <v>320</v>
      </c>
      <c r="K19" s="173">
        <v>4</v>
      </c>
      <c r="L19" s="234" t="s">
        <v>3830</v>
      </c>
      <c r="M19" s="170">
        <f t="shared" si="2"/>
        <v>0.49</v>
      </c>
      <c r="N19" s="170"/>
      <c r="O19" s="42"/>
    </row>
    <row r="20" spans="1:15" x14ac:dyDescent="0.3">
      <c r="A20" s="15" t="s">
        <v>1612</v>
      </c>
      <c r="B20" s="150" t="s">
        <v>1582</v>
      </c>
      <c r="C20" s="10" t="s">
        <v>181</v>
      </c>
      <c r="D20" s="243" t="s">
        <v>208</v>
      </c>
      <c r="E20" s="240">
        <v>0.49</v>
      </c>
      <c r="F20" s="257">
        <f>ROUNDUP(E20*BulkFoil!$O$1,-1)</f>
        <v>350</v>
      </c>
      <c r="G20" s="33">
        <f>ROUNDUP(E20*BulkFoil!$O$3,-1)</f>
        <v>320</v>
      </c>
      <c r="H20" s="2">
        <v>1</v>
      </c>
      <c r="I20" s="33">
        <f t="shared" si="0"/>
        <v>350</v>
      </c>
      <c r="J20" s="33">
        <f t="shared" si="1"/>
        <v>320</v>
      </c>
      <c r="K20" s="173">
        <v>4</v>
      </c>
      <c r="L20" s="234" t="s">
        <v>3827</v>
      </c>
      <c r="M20" s="170">
        <f t="shared" si="2"/>
        <v>0.49</v>
      </c>
      <c r="N20" s="170"/>
    </row>
    <row r="21" spans="1:15" x14ac:dyDescent="0.3">
      <c r="A21" s="15" t="s">
        <v>3828</v>
      </c>
      <c r="B21" s="137" t="s">
        <v>1098</v>
      </c>
      <c r="C21" s="10" t="s">
        <v>181</v>
      </c>
      <c r="D21" s="243" t="s">
        <v>208</v>
      </c>
      <c r="E21" s="240">
        <v>0.49</v>
      </c>
      <c r="F21" s="257">
        <f>ROUNDUP(E21*BulkFoil!$O$1,-1)</f>
        <v>350</v>
      </c>
      <c r="G21" s="33">
        <f>ROUNDUP(E21*BulkFoil!$O$3,-1)</f>
        <v>320</v>
      </c>
      <c r="H21" s="2">
        <v>1</v>
      </c>
      <c r="I21" s="33">
        <f t="shared" si="0"/>
        <v>350</v>
      </c>
      <c r="J21" s="33">
        <f t="shared" si="1"/>
        <v>320</v>
      </c>
      <c r="K21" s="173">
        <v>5</v>
      </c>
      <c r="L21" s="234" t="s">
        <v>3829</v>
      </c>
      <c r="M21" s="170">
        <f t="shared" si="2"/>
        <v>0.49</v>
      </c>
      <c r="N21" s="170"/>
    </row>
    <row r="22" spans="1:15" x14ac:dyDescent="0.3">
      <c r="A22" s="15" t="s">
        <v>4545</v>
      </c>
      <c r="B22" s="232" t="s">
        <v>3182</v>
      </c>
      <c r="C22" s="10" t="s">
        <v>181</v>
      </c>
      <c r="D22" s="245" t="s">
        <v>210</v>
      </c>
      <c r="E22" s="240">
        <v>0.75</v>
      </c>
      <c r="F22" s="257">
        <f>ROUNDUP(E22*BulkFoil!$O$1,-1)</f>
        <v>530</v>
      </c>
      <c r="G22" s="33">
        <f>ROUNDUP(E22*BulkFoil!$O$3,-1)</f>
        <v>490</v>
      </c>
      <c r="H22" s="2">
        <v>1</v>
      </c>
      <c r="I22" s="16">
        <f t="shared" si="0"/>
        <v>530</v>
      </c>
      <c r="J22" s="16">
        <f t="shared" si="1"/>
        <v>490</v>
      </c>
      <c r="K22" s="173">
        <v>5</v>
      </c>
      <c r="L22" s="234" t="s">
        <v>4546</v>
      </c>
      <c r="M22" s="170">
        <f t="shared" si="2"/>
        <v>0.75</v>
      </c>
      <c r="N22" s="170"/>
    </row>
    <row r="23" spans="1:15" x14ac:dyDescent="0.3">
      <c r="A23" s="15" t="s">
        <v>3833</v>
      </c>
      <c r="B23" s="148" t="s">
        <v>1111</v>
      </c>
      <c r="C23" s="10" t="s">
        <v>181</v>
      </c>
      <c r="D23" s="243" t="s">
        <v>208</v>
      </c>
      <c r="E23" s="240">
        <v>0.49</v>
      </c>
      <c r="F23" s="257">
        <f>ROUNDUP(E23*BulkFoil!$O$1,-1)</f>
        <v>350</v>
      </c>
      <c r="G23" s="33">
        <f>ROUNDUP(E23*BulkFoil!$O$3,-1)</f>
        <v>320</v>
      </c>
      <c r="H23" s="2">
        <v>1</v>
      </c>
      <c r="I23" s="33">
        <f t="shared" si="0"/>
        <v>350</v>
      </c>
      <c r="J23" s="33">
        <f t="shared" si="1"/>
        <v>320</v>
      </c>
      <c r="K23" s="173">
        <v>6</v>
      </c>
      <c r="L23" s="234" t="s">
        <v>3832</v>
      </c>
      <c r="M23" s="170">
        <f t="shared" si="2"/>
        <v>0.49</v>
      </c>
      <c r="N23" s="170"/>
    </row>
    <row r="24" spans="1:15" x14ac:dyDescent="0.3">
      <c r="A24" s="15" t="s">
        <v>3835</v>
      </c>
      <c r="B24" s="177" t="s">
        <v>1799</v>
      </c>
      <c r="C24" s="10" t="s">
        <v>181</v>
      </c>
      <c r="D24" s="243" t="s">
        <v>208</v>
      </c>
      <c r="E24" s="240">
        <v>0.49</v>
      </c>
      <c r="F24" s="257">
        <f>ROUNDUP(E24*BulkFoil!$O$1,-1)</f>
        <v>350</v>
      </c>
      <c r="G24" s="33">
        <f>ROUNDUP(E24*BulkFoil!$O$3,-1)</f>
        <v>320</v>
      </c>
      <c r="H24" s="2">
        <v>2</v>
      </c>
      <c r="I24" s="33">
        <f t="shared" si="0"/>
        <v>700</v>
      </c>
      <c r="J24" s="33">
        <f t="shared" si="1"/>
        <v>640</v>
      </c>
      <c r="K24" s="173">
        <v>6</v>
      </c>
      <c r="L24" s="234" t="s">
        <v>3834</v>
      </c>
      <c r="M24" s="170">
        <f t="shared" si="2"/>
        <v>0.98</v>
      </c>
      <c r="N24" s="170"/>
    </row>
    <row r="25" spans="1:15" x14ac:dyDescent="0.3">
      <c r="A25" s="15" t="s">
        <v>3836</v>
      </c>
      <c r="B25" s="143" t="s">
        <v>1105</v>
      </c>
      <c r="C25" s="10" t="s">
        <v>181</v>
      </c>
      <c r="D25" s="243" t="s">
        <v>208</v>
      </c>
      <c r="E25" s="240">
        <v>0.49</v>
      </c>
      <c r="F25" s="257">
        <f>ROUNDUP(E25*BulkFoil!$O$1,-1)</f>
        <v>350</v>
      </c>
      <c r="G25" s="33">
        <f>ROUNDUP(E25*BulkFoil!$O$3,-1)</f>
        <v>320</v>
      </c>
      <c r="H25" s="2">
        <v>1</v>
      </c>
      <c r="I25" s="16">
        <f t="shared" si="0"/>
        <v>350</v>
      </c>
      <c r="J25" s="16">
        <f t="shared" si="1"/>
        <v>320</v>
      </c>
      <c r="K25" s="173">
        <v>7</v>
      </c>
      <c r="L25" s="234" t="s">
        <v>3837</v>
      </c>
      <c r="M25" s="170">
        <f t="shared" si="2"/>
        <v>0.49</v>
      </c>
      <c r="N25" s="170"/>
    </row>
    <row r="26" spans="1:15" x14ac:dyDescent="0.3">
      <c r="A26" s="15" t="s">
        <v>3839</v>
      </c>
      <c r="B26" s="143" t="s">
        <v>1105</v>
      </c>
      <c r="C26" s="10" t="s">
        <v>181</v>
      </c>
      <c r="D26" s="243" t="s">
        <v>208</v>
      </c>
      <c r="E26" s="240">
        <v>0.49</v>
      </c>
      <c r="F26" s="257">
        <f>ROUNDUP(E26*BulkFoil!$O$1,-1)</f>
        <v>350</v>
      </c>
      <c r="G26" s="33">
        <f>ROUNDUP(E26*BulkFoil!$O$3,-1)</f>
        <v>320</v>
      </c>
      <c r="H26" s="2">
        <v>1</v>
      </c>
      <c r="I26" s="33">
        <f t="shared" si="0"/>
        <v>350</v>
      </c>
      <c r="J26" s="33">
        <f t="shared" si="1"/>
        <v>320</v>
      </c>
      <c r="K26" s="173">
        <v>7</v>
      </c>
      <c r="L26" s="234" t="s">
        <v>3838</v>
      </c>
      <c r="M26" s="170">
        <f t="shared" si="2"/>
        <v>0.49</v>
      </c>
      <c r="N26" s="170"/>
    </row>
    <row r="27" spans="1:15" x14ac:dyDescent="0.3">
      <c r="A27" s="32" t="s">
        <v>1811</v>
      </c>
      <c r="B27" s="22" t="s">
        <v>959</v>
      </c>
      <c r="C27" s="10" t="s">
        <v>181</v>
      </c>
      <c r="D27" s="245" t="s">
        <v>210</v>
      </c>
      <c r="E27" s="240">
        <v>0.99</v>
      </c>
      <c r="F27" s="257">
        <f>ROUNDUP(E27*BulkFoil!$O$1,-1)</f>
        <v>700</v>
      </c>
      <c r="G27" s="33">
        <f>ROUNDUP(E27*BulkFoil!$O$3,-1)</f>
        <v>650</v>
      </c>
      <c r="H27" s="2">
        <v>1</v>
      </c>
      <c r="I27" s="16">
        <f t="shared" si="0"/>
        <v>700</v>
      </c>
      <c r="J27" s="16">
        <f t="shared" si="1"/>
        <v>650</v>
      </c>
      <c r="K27" s="173">
        <v>7</v>
      </c>
      <c r="L27" s="233" t="s">
        <v>1810</v>
      </c>
      <c r="M27" s="38">
        <f t="shared" si="2"/>
        <v>0.99</v>
      </c>
      <c r="N27" s="170"/>
    </row>
    <row r="28" spans="1:15" x14ac:dyDescent="0.3">
      <c r="A28" s="15" t="s">
        <v>3841</v>
      </c>
      <c r="B28" s="143" t="s">
        <v>1105</v>
      </c>
      <c r="C28" s="10" t="s">
        <v>181</v>
      </c>
      <c r="D28" s="243" t="s">
        <v>208</v>
      </c>
      <c r="E28" s="240">
        <v>0.49</v>
      </c>
      <c r="F28" s="257">
        <f>ROUNDUP(E28*BulkFoil!$O$1,-1)</f>
        <v>350</v>
      </c>
      <c r="G28" s="33">
        <f>ROUNDUP(E28*BulkFoil!$O$3,-1)</f>
        <v>320</v>
      </c>
      <c r="H28" s="2">
        <v>1</v>
      </c>
      <c r="I28" s="16">
        <f t="shared" si="0"/>
        <v>350</v>
      </c>
      <c r="J28" s="16">
        <f t="shared" si="1"/>
        <v>320</v>
      </c>
      <c r="K28" s="175" t="s">
        <v>1775</v>
      </c>
      <c r="L28" s="234" t="s">
        <v>3840</v>
      </c>
      <c r="M28" s="170">
        <f t="shared" si="2"/>
        <v>0.49</v>
      </c>
      <c r="N28" s="170"/>
    </row>
    <row r="29" spans="1:15" x14ac:dyDescent="0.3">
      <c r="A29" s="20" t="s">
        <v>2146</v>
      </c>
      <c r="B29" s="187" t="s">
        <v>2003</v>
      </c>
      <c r="C29" s="9" t="s">
        <v>182</v>
      </c>
      <c r="D29" s="243" t="s">
        <v>208</v>
      </c>
      <c r="E29" s="240">
        <v>0.49</v>
      </c>
      <c r="F29" s="257">
        <f>ROUNDUP(E29*BulkFoil!$O$1,-1)</f>
        <v>350</v>
      </c>
      <c r="G29" s="33">
        <f>ROUNDUP(E29*BulkFoil!$O$3,-1)</f>
        <v>320</v>
      </c>
      <c r="H29" s="2">
        <v>1</v>
      </c>
      <c r="I29" s="16">
        <f t="shared" si="0"/>
        <v>350</v>
      </c>
      <c r="J29" s="16">
        <f t="shared" si="1"/>
        <v>320</v>
      </c>
      <c r="K29" s="173">
        <v>0</v>
      </c>
      <c r="L29" s="234" t="s">
        <v>3843</v>
      </c>
      <c r="M29" s="170">
        <f t="shared" si="2"/>
        <v>0.49</v>
      </c>
      <c r="N29" s="170"/>
    </row>
    <row r="30" spans="1:15" x14ac:dyDescent="0.3">
      <c r="A30" s="15" t="s">
        <v>2465</v>
      </c>
      <c r="B30" s="193" t="s">
        <v>2332</v>
      </c>
      <c r="C30" s="9" t="s">
        <v>182</v>
      </c>
      <c r="D30" s="243" t="s">
        <v>208</v>
      </c>
      <c r="E30" s="240">
        <v>1.99</v>
      </c>
      <c r="F30" s="257">
        <f>ROUNDUP(E30*BulkFoil!$O$1,-1)</f>
        <v>1400</v>
      </c>
      <c r="G30" s="33">
        <f>ROUNDUP(E30*BulkFoil!$O$3,-1)</f>
        <v>1300</v>
      </c>
      <c r="H30" s="2">
        <v>1</v>
      </c>
      <c r="I30" s="16">
        <f t="shared" si="0"/>
        <v>1400</v>
      </c>
      <c r="J30" s="16">
        <f t="shared" si="1"/>
        <v>1300</v>
      </c>
      <c r="K30" s="173">
        <v>1</v>
      </c>
      <c r="L30" s="234" t="s">
        <v>3844</v>
      </c>
      <c r="M30" s="170">
        <f t="shared" si="2"/>
        <v>1.99</v>
      </c>
      <c r="N30" s="170"/>
    </row>
    <row r="31" spans="1:15" x14ac:dyDescent="0.3">
      <c r="A31" s="15" t="s">
        <v>580</v>
      </c>
      <c r="B31" s="162" t="s">
        <v>1130</v>
      </c>
      <c r="C31" s="9" t="s">
        <v>182</v>
      </c>
      <c r="D31" s="243" t="s">
        <v>208</v>
      </c>
      <c r="E31" s="240">
        <v>0.99</v>
      </c>
      <c r="F31" s="257">
        <f>ROUNDUP(E31*BulkFoil!$O$1,-1)</f>
        <v>700</v>
      </c>
      <c r="G31" s="33">
        <f>ROUNDUP(E31*BulkFoil!$O$3,-1)</f>
        <v>650</v>
      </c>
      <c r="H31" s="2">
        <v>1</v>
      </c>
      <c r="I31" s="16">
        <f t="shared" si="0"/>
        <v>700</v>
      </c>
      <c r="J31" s="16">
        <f t="shared" si="1"/>
        <v>650</v>
      </c>
      <c r="K31" s="173">
        <v>2</v>
      </c>
      <c r="L31" s="234" t="s">
        <v>3845</v>
      </c>
      <c r="M31" s="170">
        <f t="shared" si="2"/>
        <v>0.99</v>
      </c>
      <c r="N31" s="170"/>
    </row>
    <row r="32" spans="1:15" x14ac:dyDescent="0.3">
      <c r="A32" s="15" t="s">
        <v>3847</v>
      </c>
      <c r="B32" s="159" t="s">
        <v>1127</v>
      </c>
      <c r="C32" s="9" t="s">
        <v>182</v>
      </c>
      <c r="D32" s="243" t="s">
        <v>208</v>
      </c>
      <c r="E32" s="240">
        <v>0.49</v>
      </c>
      <c r="F32" s="257">
        <f>ROUNDUP(E32*BulkFoil!$O$1,-1)</f>
        <v>350</v>
      </c>
      <c r="G32" s="33">
        <f>ROUNDUP(E32*BulkFoil!$O$3,-1)</f>
        <v>320</v>
      </c>
      <c r="H32" s="2">
        <v>1</v>
      </c>
      <c r="I32" s="16">
        <f t="shared" si="0"/>
        <v>350</v>
      </c>
      <c r="J32" s="16">
        <f t="shared" si="1"/>
        <v>320</v>
      </c>
      <c r="K32" s="173">
        <v>3</v>
      </c>
      <c r="L32" s="234" t="s">
        <v>3846</v>
      </c>
      <c r="M32" s="170">
        <f t="shared" si="2"/>
        <v>0.49</v>
      </c>
      <c r="N32" s="170"/>
    </row>
    <row r="33" spans="1:14" x14ac:dyDescent="0.3">
      <c r="A33" s="15" t="s">
        <v>2466</v>
      </c>
      <c r="B33" s="177" t="s">
        <v>1799</v>
      </c>
      <c r="C33" s="9" t="s">
        <v>182</v>
      </c>
      <c r="D33" s="243" t="s">
        <v>208</v>
      </c>
      <c r="E33" s="240">
        <v>0.25</v>
      </c>
      <c r="F33" s="257">
        <f>ROUNDUP(E33*BulkFoil!$O$1,-1)</f>
        <v>180</v>
      </c>
      <c r="G33" s="33">
        <f>ROUNDUP(E33*BulkFoil!$O$3,-1)</f>
        <v>170</v>
      </c>
      <c r="H33" s="2">
        <v>1</v>
      </c>
      <c r="I33" s="16">
        <f t="shared" si="0"/>
        <v>180</v>
      </c>
      <c r="J33" s="16">
        <f t="shared" si="1"/>
        <v>170</v>
      </c>
      <c r="K33" s="173">
        <v>3</v>
      </c>
      <c r="L33" s="234" t="s">
        <v>3848</v>
      </c>
      <c r="M33" s="170">
        <f t="shared" si="2"/>
        <v>0.25</v>
      </c>
      <c r="N33" s="170"/>
    </row>
    <row r="34" spans="1:14" x14ac:dyDescent="0.3">
      <c r="A34" s="15" t="s">
        <v>4547</v>
      </c>
      <c r="B34" s="252" t="s">
        <v>4455</v>
      </c>
      <c r="C34" s="9" t="s">
        <v>182</v>
      </c>
      <c r="D34" s="243" t="s">
        <v>208</v>
      </c>
      <c r="E34" s="240">
        <v>0.99</v>
      </c>
      <c r="F34" s="257">
        <f>ROUNDUP(E34*BulkFoil!$O$1,-1)</f>
        <v>700</v>
      </c>
      <c r="G34" s="33">
        <f>ROUNDUP(E34*BulkFoil!$O$3,-1)</f>
        <v>650</v>
      </c>
      <c r="H34" s="2">
        <v>1</v>
      </c>
      <c r="I34" s="16">
        <f t="shared" si="0"/>
        <v>700</v>
      </c>
      <c r="J34" s="16">
        <f t="shared" si="1"/>
        <v>650</v>
      </c>
      <c r="K34" s="173">
        <v>3</v>
      </c>
      <c r="L34" s="234" t="s">
        <v>4548</v>
      </c>
      <c r="M34" s="170">
        <f t="shared" si="2"/>
        <v>0.99</v>
      </c>
      <c r="N34" s="170"/>
    </row>
    <row r="35" spans="1:14" x14ac:dyDescent="0.3">
      <c r="A35" s="15" t="s">
        <v>3849</v>
      </c>
      <c r="B35" s="223" t="s">
        <v>2824</v>
      </c>
      <c r="C35" s="9" t="s">
        <v>182</v>
      </c>
      <c r="D35" s="243" t="s">
        <v>208</v>
      </c>
      <c r="E35" s="240">
        <v>0.49</v>
      </c>
      <c r="F35" s="257">
        <f>ROUNDUP(E35*BulkFoil!$O$1,-1)</f>
        <v>350</v>
      </c>
      <c r="G35" s="33">
        <f>ROUNDUP(E35*BulkFoil!$O$3,-1)</f>
        <v>320</v>
      </c>
      <c r="H35" s="2">
        <v>1</v>
      </c>
      <c r="I35" s="16">
        <f t="shared" si="0"/>
        <v>350</v>
      </c>
      <c r="J35" s="16">
        <f t="shared" si="1"/>
        <v>320</v>
      </c>
      <c r="K35" s="173">
        <v>3</v>
      </c>
      <c r="L35" s="234" t="s">
        <v>3850</v>
      </c>
      <c r="M35" s="170">
        <f t="shared" si="2"/>
        <v>0.49</v>
      </c>
      <c r="N35" s="170"/>
    </row>
    <row r="36" spans="1:14" x14ac:dyDescent="0.3">
      <c r="A36" s="15" t="s">
        <v>3852</v>
      </c>
      <c r="B36" s="232" t="s">
        <v>3182</v>
      </c>
      <c r="C36" s="9" t="s">
        <v>182</v>
      </c>
      <c r="D36" s="243" t="s">
        <v>208</v>
      </c>
      <c r="E36" s="240">
        <v>0.49</v>
      </c>
      <c r="F36" s="257">
        <f>ROUNDUP(E36*BulkFoil!$O$1,-1)</f>
        <v>350</v>
      </c>
      <c r="G36" s="33">
        <f>ROUNDUP(E36*BulkFoil!$O$3,-1)</f>
        <v>320</v>
      </c>
      <c r="H36" s="2">
        <v>1</v>
      </c>
      <c r="I36" s="16">
        <f t="shared" si="0"/>
        <v>350</v>
      </c>
      <c r="J36" s="16">
        <f t="shared" si="1"/>
        <v>320</v>
      </c>
      <c r="K36" s="173">
        <v>3</v>
      </c>
      <c r="L36" s="234" t="s">
        <v>3851</v>
      </c>
      <c r="M36" s="170">
        <f t="shared" si="2"/>
        <v>0.49</v>
      </c>
      <c r="N36" s="170"/>
    </row>
    <row r="37" spans="1:14" x14ac:dyDescent="0.3">
      <c r="A37" s="15" t="s">
        <v>3853</v>
      </c>
      <c r="B37" s="64" t="s">
        <v>1078</v>
      </c>
      <c r="C37" s="9" t="s">
        <v>182</v>
      </c>
      <c r="D37" s="243" t="s">
        <v>208</v>
      </c>
      <c r="E37" s="240">
        <v>0.49</v>
      </c>
      <c r="F37" s="257">
        <f>ROUNDUP(E37*BulkFoil!$O$1,-1)</f>
        <v>350</v>
      </c>
      <c r="G37" s="33">
        <f>ROUNDUP(E37*BulkFoil!$O$3,-1)</f>
        <v>320</v>
      </c>
      <c r="H37" s="2">
        <v>1</v>
      </c>
      <c r="I37" s="16">
        <f t="shared" si="0"/>
        <v>350</v>
      </c>
      <c r="J37" s="16">
        <f t="shared" si="1"/>
        <v>320</v>
      </c>
      <c r="K37" s="173">
        <v>4</v>
      </c>
      <c r="L37" s="234" t="s">
        <v>3854</v>
      </c>
      <c r="M37" s="170">
        <f t="shared" si="2"/>
        <v>0.49</v>
      </c>
      <c r="N37" s="170"/>
    </row>
    <row r="38" spans="1:14" x14ac:dyDescent="0.3">
      <c r="A38" s="15" t="s">
        <v>581</v>
      </c>
      <c r="B38" s="163" t="s">
        <v>1134</v>
      </c>
      <c r="C38" s="9" t="s">
        <v>182</v>
      </c>
      <c r="D38" s="243" t="s">
        <v>208</v>
      </c>
      <c r="E38" s="240">
        <v>0.49</v>
      </c>
      <c r="F38" s="257">
        <f>ROUNDUP(E38*BulkFoil!$O$1,-1)</f>
        <v>350</v>
      </c>
      <c r="G38" s="33">
        <f>ROUNDUP(E38*BulkFoil!$O$3,-1)</f>
        <v>320</v>
      </c>
      <c r="H38" s="2">
        <v>1</v>
      </c>
      <c r="I38" s="16">
        <f t="shared" si="0"/>
        <v>350</v>
      </c>
      <c r="J38" s="16">
        <f t="shared" si="1"/>
        <v>320</v>
      </c>
      <c r="K38" s="173">
        <v>4</v>
      </c>
      <c r="L38" s="234" t="s">
        <v>3855</v>
      </c>
      <c r="M38" s="170">
        <f t="shared" si="2"/>
        <v>0.49</v>
      </c>
      <c r="N38" s="170"/>
    </row>
    <row r="39" spans="1:14" x14ac:dyDescent="0.3">
      <c r="A39" s="15" t="s">
        <v>582</v>
      </c>
      <c r="B39" s="165" t="s">
        <v>1136</v>
      </c>
      <c r="C39" s="9" t="s">
        <v>182</v>
      </c>
      <c r="D39" s="243" t="s">
        <v>208</v>
      </c>
      <c r="E39" s="240">
        <v>0.49</v>
      </c>
      <c r="F39" s="257">
        <f>ROUNDUP(E39*BulkFoil!$O$1,-1)</f>
        <v>350</v>
      </c>
      <c r="G39" s="33">
        <f>ROUNDUP(E39*BulkFoil!$O$3,-1)</f>
        <v>320</v>
      </c>
      <c r="H39" s="2">
        <v>1</v>
      </c>
      <c r="I39" s="16">
        <f t="shared" si="0"/>
        <v>350</v>
      </c>
      <c r="J39" s="16">
        <f t="shared" si="1"/>
        <v>320</v>
      </c>
      <c r="K39" s="173">
        <v>4</v>
      </c>
      <c r="L39" s="234" t="s">
        <v>3856</v>
      </c>
      <c r="M39" s="170">
        <f t="shared" si="2"/>
        <v>0.49</v>
      </c>
      <c r="N39" s="170"/>
    </row>
    <row r="40" spans="1:14" x14ac:dyDescent="0.3">
      <c r="A40" s="15" t="s">
        <v>1691</v>
      </c>
      <c r="B40" s="150" t="s">
        <v>1582</v>
      </c>
      <c r="C40" s="9" t="s">
        <v>182</v>
      </c>
      <c r="D40" s="243" t="s">
        <v>208</v>
      </c>
      <c r="E40" s="240">
        <v>0.49</v>
      </c>
      <c r="F40" s="257">
        <f>ROUNDUP(E40*BulkFoil!$O$1,-1)</f>
        <v>350</v>
      </c>
      <c r="G40" s="33">
        <f>ROUNDUP(E40*BulkFoil!$O$3,-1)</f>
        <v>320</v>
      </c>
      <c r="H40" s="2">
        <v>2</v>
      </c>
      <c r="I40" s="16">
        <f t="shared" si="0"/>
        <v>700</v>
      </c>
      <c r="J40" s="16">
        <f t="shared" si="1"/>
        <v>640</v>
      </c>
      <c r="K40" s="173">
        <v>4</v>
      </c>
      <c r="L40" s="234" t="s">
        <v>3857</v>
      </c>
      <c r="M40" s="170">
        <f t="shared" si="2"/>
        <v>0.98</v>
      </c>
      <c r="N40" s="170"/>
    </row>
    <row r="41" spans="1:14" x14ac:dyDescent="0.3">
      <c r="A41" s="20" t="s">
        <v>1691</v>
      </c>
      <c r="B41" s="150" t="s">
        <v>1582</v>
      </c>
      <c r="C41" s="9" t="s">
        <v>182</v>
      </c>
      <c r="D41" s="243" t="s">
        <v>208</v>
      </c>
      <c r="E41" s="240">
        <v>0.49</v>
      </c>
      <c r="F41" s="257">
        <f>ROUNDUP(E41*BulkFoil!$O$1,-1)</f>
        <v>350</v>
      </c>
      <c r="G41" s="33">
        <f>ROUNDUP(E41*BulkFoil!$O$3,-1)</f>
        <v>320</v>
      </c>
      <c r="H41" s="2">
        <v>1</v>
      </c>
      <c r="I41" s="16">
        <f t="shared" si="0"/>
        <v>350</v>
      </c>
      <c r="J41" s="16">
        <f t="shared" si="1"/>
        <v>320</v>
      </c>
      <c r="K41" s="230">
        <v>4</v>
      </c>
      <c r="L41" s="234" t="s">
        <v>3858</v>
      </c>
      <c r="M41" s="170">
        <f t="shared" si="2"/>
        <v>0.49</v>
      </c>
      <c r="N41" s="170"/>
    </row>
    <row r="42" spans="1:14" x14ac:dyDescent="0.3">
      <c r="A42" s="15" t="s">
        <v>3860</v>
      </c>
      <c r="B42" s="158" t="s">
        <v>1126</v>
      </c>
      <c r="C42" s="9" t="s">
        <v>182</v>
      </c>
      <c r="D42" s="243" t="s">
        <v>208</v>
      </c>
      <c r="E42" s="240">
        <v>0.49</v>
      </c>
      <c r="F42" s="257">
        <f>ROUNDUP(E42*BulkFoil!$O$1,-1)</f>
        <v>350</v>
      </c>
      <c r="G42" s="33">
        <f>ROUNDUP(E42*BulkFoil!$O$3,-1)</f>
        <v>320</v>
      </c>
      <c r="H42" s="2">
        <v>1</v>
      </c>
      <c r="I42" s="16">
        <f t="shared" si="0"/>
        <v>350</v>
      </c>
      <c r="J42" s="16">
        <f t="shared" si="1"/>
        <v>320</v>
      </c>
      <c r="K42" s="173">
        <v>5</v>
      </c>
      <c r="L42" s="234" t="s">
        <v>3859</v>
      </c>
      <c r="M42" s="170">
        <f t="shared" si="2"/>
        <v>0.49</v>
      </c>
      <c r="N42" s="170"/>
    </row>
    <row r="43" spans="1:14" x14ac:dyDescent="0.3">
      <c r="A43" s="15" t="s">
        <v>2555</v>
      </c>
      <c r="B43" s="150" t="s">
        <v>1582</v>
      </c>
      <c r="C43" s="9" t="s">
        <v>182</v>
      </c>
      <c r="D43" s="243" t="s">
        <v>208</v>
      </c>
      <c r="E43" s="240">
        <v>0.99</v>
      </c>
      <c r="F43" s="257">
        <f>ROUNDUP(E43*BulkFoil!$O$1,-1)</f>
        <v>700</v>
      </c>
      <c r="G43" s="33">
        <f>ROUNDUP(E43*BulkFoil!$O$3,-1)</f>
        <v>650</v>
      </c>
      <c r="H43" s="2">
        <v>1</v>
      </c>
      <c r="I43" s="16">
        <f t="shared" si="0"/>
        <v>700</v>
      </c>
      <c r="J43" s="16">
        <f t="shared" si="1"/>
        <v>650</v>
      </c>
      <c r="K43" s="173">
        <v>5</v>
      </c>
      <c r="L43" s="234" t="s">
        <v>3861</v>
      </c>
      <c r="M43" s="170">
        <f t="shared" si="2"/>
        <v>0.99</v>
      </c>
      <c r="N43" s="170"/>
    </row>
    <row r="44" spans="1:14" x14ac:dyDescent="0.3">
      <c r="A44" s="15" t="s">
        <v>3863</v>
      </c>
      <c r="B44" s="22" t="s">
        <v>959</v>
      </c>
      <c r="C44" s="9" t="s">
        <v>182</v>
      </c>
      <c r="D44" s="245" t="s">
        <v>210</v>
      </c>
      <c r="E44" s="240">
        <v>0.49</v>
      </c>
      <c r="F44" s="257">
        <f>ROUNDUP(E44*BulkFoil!$O$1,-1)</f>
        <v>350</v>
      </c>
      <c r="G44" s="33">
        <f>ROUNDUP(E44*BulkFoil!$O$3,-1)</f>
        <v>320</v>
      </c>
      <c r="H44" s="2">
        <v>1</v>
      </c>
      <c r="I44" s="16">
        <f t="shared" si="0"/>
        <v>350</v>
      </c>
      <c r="J44" s="16">
        <f t="shared" si="1"/>
        <v>320</v>
      </c>
      <c r="K44" s="173">
        <v>6</v>
      </c>
      <c r="L44" s="234" t="s">
        <v>3862</v>
      </c>
      <c r="M44" s="170">
        <f t="shared" si="2"/>
        <v>0.49</v>
      </c>
      <c r="N44" s="170"/>
    </row>
    <row r="45" spans="1:14" x14ac:dyDescent="0.3">
      <c r="A45" s="20" t="s">
        <v>2467</v>
      </c>
      <c r="B45" s="193" t="s">
        <v>2332</v>
      </c>
      <c r="C45" s="9" t="s">
        <v>182</v>
      </c>
      <c r="D45" s="243" t="s">
        <v>208</v>
      </c>
      <c r="E45" s="240">
        <v>0.49</v>
      </c>
      <c r="F45" s="257">
        <f>ROUNDUP(E45*BulkFoil!$O$1,-1)</f>
        <v>350</v>
      </c>
      <c r="G45" s="33">
        <f>ROUNDUP(E45*BulkFoil!$O$3,-1)</f>
        <v>320</v>
      </c>
      <c r="H45" s="2">
        <v>1</v>
      </c>
      <c r="I45" s="16">
        <f t="shared" si="0"/>
        <v>350</v>
      </c>
      <c r="J45" s="16">
        <f t="shared" si="1"/>
        <v>320</v>
      </c>
      <c r="K45" s="173">
        <v>6</v>
      </c>
      <c r="L45" s="234" t="s">
        <v>3864</v>
      </c>
      <c r="M45" s="170">
        <f t="shared" si="2"/>
        <v>0.49</v>
      </c>
      <c r="N45" s="170"/>
    </row>
    <row r="46" spans="1:14" x14ac:dyDescent="0.3">
      <c r="A46" s="15" t="s">
        <v>3866</v>
      </c>
      <c r="B46" s="232" t="s">
        <v>3182</v>
      </c>
      <c r="C46" s="9" t="s">
        <v>182</v>
      </c>
      <c r="D46" s="245" t="s">
        <v>210</v>
      </c>
      <c r="E46" s="240">
        <v>0.28999999999999998</v>
      </c>
      <c r="F46" s="257">
        <f>ROUNDUP(E46*BulkFoil!$O$1,-1)</f>
        <v>210</v>
      </c>
      <c r="G46" s="33">
        <f>ROUNDUP(E46*BulkFoil!$O$3,-1)</f>
        <v>190</v>
      </c>
      <c r="H46" s="2">
        <v>1</v>
      </c>
      <c r="I46" s="16">
        <f t="shared" si="0"/>
        <v>210</v>
      </c>
      <c r="J46" s="16">
        <f t="shared" si="1"/>
        <v>190</v>
      </c>
      <c r="K46" s="173">
        <v>6</v>
      </c>
      <c r="L46" s="234" t="s">
        <v>3865</v>
      </c>
      <c r="M46" s="170">
        <f t="shared" si="2"/>
        <v>0.28999999999999998</v>
      </c>
      <c r="N46" s="170"/>
    </row>
    <row r="47" spans="1:14" x14ac:dyDescent="0.3">
      <c r="A47" s="15" t="s">
        <v>3867</v>
      </c>
      <c r="B47" s="242" t="s">
        <v>3740</v>
      </c>
      <c r="C47" s="9" t="s">
        <v>182</v>
      </c>
      <c r="D47" s="243" t="s">
        <v>208</v>
      </c>
      <c r="E47" s="240">
        <v>0.49</v>
      </c>
      <c r="F47" s="257">
        <f>ROUNDUP(E47*BulkFoil!$O$1,-1)</f>
        <v>350</v>
      </c>
      <c r="G47" s="33">
        <f>ROUNDUP(E47*BulkFoil!$O$3,-1)</f>
        <v>320</v>
      </c>
      <c r="H47" s="2">
        <v>1</v>
      </c>
      <c r="I47" s="16">
        <f t="shared" si="0"/>
        <v>350</v>
      </c>
      <c r="J47" s="16">
        <f t="shared" si="1"/>
        <v>320</v>
      </c>
      <c r="K47" s="173">
        <v>6</v>
      </c>
      <c r="L47" s="234" t="s">
        <v>3868</v>
      </c>
      <c r="M47" s="170">
        <f t="shared" si="2"/>
        <v>0.49</v>
      </c>
      <c r="N47" s="170"/>
    </row>
    <row r="48" spans="1:14" x14ac:dyDescent="0.3">
      <c r="A48" s="15" t="s">
        <v>3869</v>
      </c>
      <c r="B48" s="148" t="s">
        <v>1111</v>
      </c>
      <c r="C48" s="9" t="s">
        <v>182</v>
      </c>
      <c r="D48" s="243" t="s">
        <v>208</v>
      </c>
      <c r="E48" s="240">
        <v>0.49</v>
      </c>
      <c r="F48" s="257">
        <f>ROUNDUP(E48*BulkFoil!$O$1,-1)</f>
        <v>350</v>
      </c>
      <c r="G48" s="33">
        <f>ROUNDUP(E48*BulkFoil!$O$3,-1)</f>
        <v>320</v>
      </c>
      <c r="H48" s="2">
        <v>1</v>
      </c>
      <c r="I48" s="16">
        <f t="shared" si="0"/>
        <v>350</v>
      </c>
      <c r="J48" s="16">
        <f t="shared" si="1"/>
        <v>320</v>
      </c>
      <c r="K48" s="173">
        <v>7</v>
      </c>
      <c r="L48" s="234" t="s">
        <v>3870</v>
      </c>
      <c r="M48" s="170">
        <f t="shared" si="2"/>
        <v>0.49</v>
      </c>
      <c r="N48" s="170"/>
    </row>
    <row r="49" spans="1:14" x14ac:dyDescent="0.3">
      <c r="A49" s="20" t="s">
        <v>1692</v>
      </c>
      <c r="B49" s="150" t="s">
        <v>1582</v>
      </c>
      <c r="C49" s="9" t="s">
        <v>182</v>
      </c>
      <c r="D49" s="243" t="s">
        <v>208</v>
      </c>
      <c r="E49" s="240">
        <v>0.75</v>
      </c>
      <c r="F49" s="257">
        <f>ROUNDUP(E49*BulkFoil!$O$1,-1)</f>
        <v>530</v>
      </c>
      <c r="G49" s="33">
        <f>ROUNDUP(E49*BulkFoil!$O$3,-1)</f>
        <v>490</v>
      </c>
      <c r="H49" s="2">
        <v>1</v>
      </c>
      <c r="I49" s="16">
        <f t="shared" si="0"/>
        <v>530</v>
      </c>
      <c r="J49" s="16">
        <f t="shared" si="1"/>
        <v>490</v>
      </c>
      <c r="K49" s="173">
        <v>7</v>
      </c>
      <c r="L49" s="234" t="s">
        <v>3871</v>
      </c>
      <c r="M49" s="170">
        <f t="shared" si="2"/>
        <v>0.75</v>
      </c>
      <c r="N49" s="170"/>
    </row>
    <row r="50" spans="1:14" x14ac:dyDescent="0.3">
      <c r="A50" s="20" t="s">
        <v>1693</v>
      </c>
      <c r="B50" s="150" t="s">
        <v>1582</v>
      </c>
      <c r="C50" s="9" t="s">
        <v>182</v>
      </c>
      <c r="D50" s="243" t="s">
        <v>208</v>
      </c>
      <c r="E50" s="240">
        <v>0.49</v>
      </c>
      <c r="F50" s="257">
        <f>ROUNDUP(E50*BulkFoil!$O$1,-1)</f>
        <v>350</v>
      </c>
      <c r="G50" s="33">
        <f>ROUNDUP(E50*BulkFoil!$O$3,-1)</f>
        <v>320</v>
      </c>
      <c r="H50" s="2">
        <v>1</v>
      </c>
      <c r="I50" s="16">
        <f t="shared" si="0"/>
        <v>350</v>
      </c>
      <c r="J50" s="16">
        <f t="shared" si="1"/>
        <v>320</v>
      </c>
      <c r="K50" s="173">
        <v>12</v>
      </c>
      <c r="L50" s="234" t="s">
        <v>3872</v>
      </c>
      <c r="M50" s="170">
        <f t="shared" si="2"/>
        <v>0.49</v>
      </c>
      <c r="N50" s="170"/>
    </row>
    <row r="51" spans="1:14" x14ac:dyDescent="0.3">
      <c r="A51" s="15" t="s">
        <v>2468</v>
      </c>
      <c r="B51" s="177" t="s">
        <v>1799</v>
      </c>
      <c r="C51" s="9" t="s">
        <v>182</v>
      </c>
      <c r="D51" s="243" t="s">
        <v>208</v>
      </c>
      <c r="E51" s="240">
        <v>0.49</v>
      </c>
      <c r="F51" s="257">
        <f>ROUNDUP(E51*BulkFoil!$O$1,-1)</f>
        <v>350</v>
      </c>
      <c r="G51" s="33">
        <f>ROUNDUP(E51*BulkFoil!$O$3,-1)</f>
        <v>320</v>
      </c>
      <c r="H51" s="2">
        <v>1</v>
      </c>
      <c r="I51" s="16">
        <f t="shared" si="0"/>
        <v>350</v>
      </c>
      <c r="J51" s="16">
        <f t="shared" si="1"/>
        <v>320</v>
      </c>
      <c r="K51" s="175" t="s">
        <v>1775</v>
      </c>
      <c r="L51" s="234" t="s">
        <v>3873</v>
      </c>
      <c r="M51" s="170">
        <f t="shared" si="2"/>
        <v>0.49</v>
      </c>
      <c r="N51" s="170"/>
    </row>
    <row r="52" spans="1:14" x14ac:dyDescent="0.3">
      <c r="A52" s="15" t="s">
        <v>3348</v>
      </c>
      <c r="B52" s="232" t="s">
        <v>3182</v>
      </c>
      <c r="C52" s="9" t="s">
        <v>182</v>
      </c>
      <c r="D52" s="243" t="s">
        <v>208</v>
      </c>
      <c r="E52" s="240">
        <v>0.49</v>
      </c>
      <c r="F52" s="257">
        <f>ROUNDUP(E52*BulkFoil!$O$1,-1)</f>
        <v>350</v>
      </c>
      <c r="G52" s="33">
        <f>ROUNDUP(E52*BulkFoil!$O$3,-1)</f>
        <v>320</v>
      </c>
      <c r="H52" s="2">
        <v>1</v>
      </c>
      <c r="I52" s="16">
        <f t="shared" si="0"/>
        <v>350</v>
      </c>
      <c r="J52" s="16">
        <f t="shared" si="1"/>
        <v>320</v>
      </c>
      <c r="K52" s="175" t="s">
        <v>1775</v>
      </c>
      <c r="L52" s="234" t="s">
        <v>3874</v>
      </c>
      <c r="M52" s="170">
        <f t="shared" si="2"/>
        <v>0.49</v>
      </c>
      <c r="N52" s="170"/>
    </row>
    <row r="53" spans="1:14" x14ac:dyDescent="0.3">
      <c r="A53" s="15" t="s">
        <v>3746</v>
      </c>
      <c r="B53" s="242" t="s">
        <v>3740</v>
      </c>
      <c r="C53" s="9" t="s">
        <v>182</v>
      </c>
      <c r="D53" s="245" t="s">
        <v>210</v>
      </c>
      <c r="E53" s="240">
        <v>0.49</v>
      </c>
      <c r="F53" s="257">
        <f>ROUNDUP(E53*BulkFoil!$O$1,-1)</f>
        <v>350</v>
      </c>
      <c r="G53" s="33">
        <f>ROUNDUP(E53*BulkFoil!$O$3,-1)</f>
        <v>320</v>
      </c>
      <c r="H53" s="2">
        <v>1</v>
      </c>
      <c r="I53" s="16">
        <f t="shared" si="0"/>
        <v>350</v>
      </c>
      <c r="J53" s="16">
        <f t="shared" si="1"/>
        <v>320</v>
      </c>
      <c r="K53" s="175" t="s">
        <v>1775</v>
      </c>
      <c r="L53" s="39" t="s">
        <v>3747</v>
      </c>
      <c r="M53" s="38">
        <f t="shared" si="2"/>
        <v>0.49</v>
      </c>
      <c r="N53" s="170"/>
    </row>
    <row r="54" spans="1:14" x14ac:dyDescent="0.3">
      <c r="A54" s="15" t="s">
        <v>3880</v>
      </c>
      <c r="B54" s="148" t="s">
        <v>1111</v>
      </c>
      <c r="C54" s="22" t="s">
        <v>183</v>
      </c>
      <c r="D54" s="243" t="s">
        <v>208</v>
      </c>
      <c r="E54" s="240">
        <v>0.49</v>
      </c>
      <c r="F54" s="257">
        <f>ROUNDUP(E54*BulkFoil!$O$1,-1)</f>
        <v>350</v>
      </c>
      <c r="G54" s="33">
        <f>ROUNDUP(E54*BulkFoil!$O$3,-1)</f>
        <v>320</v>
      </c>
      <c r="H54" s="2">
        <v>1</v>
      </c>
      <c r="I54" s="16">
        <f t="shared" si="0"/>
        <v>350</v>
      </c>
      <c r="J54" s="16">
        <f t="shared" si="1"/>
        <v>320</v>
      </c>
      <c r="K54" s="173">
        <v>1</v>
      </c>
      <c r="L54" s="234" t="s">
        <v>3879</v>
      </c>
      <c r="M54" s="170">
        <f t="shared" si="2"/>
        <v>0.49</v>
      </c>
      <c r="N54" s="170"/>
    </row>
    <row r="55" spans="1:14" x14ac:dyDescent="0.3">
      <c r="A55" s="15" t="s">
        <v>3882</v>
      </c>
      <c r="B55" s="158" t="s">
        <v>1126</v>
      </c>
      <c r="C55" s="22" t="s">
        <v>183</v>
      </c>
      <c r="D55" s="243" t="s">
        <v>208</v>
      </c>
      <c r="E55" s="240">
        <v>0.49</v>
      </c>
      <c r="F55" s="257">
        <f>ROUNDUP(E55*BulkFoil!$O$1,-1)</f>
        <v>350</v>
      </c>
      <c r="G55" s="33">
        <f>ROUNDUP(E55*BulkFoil!$O$3,-1)</f>
        <v>320</v>
      </c>
      <c r="H55" s="2">
        <v>1</v>
      </c>
      <c r="I55" s="16">
        <f t="shared" si="0"/>
        <v>350</v>
      </c>
      <c r="J55" s="16">
        <f t="shared" si="1"/>
        <v>320</v>
      </c>
      <c r="K55" s="173">
        <v>2</v>
      </c>
      <c r="L55" s="234" t="s">
        <v>3881</v>
      </c>
      <c r="M55" s="170">
        <f t="shared" si="2"/>
        <v>0.49</v>
      </c>
      <c r="N55" s="170"/>
    </row>
    <row r="56" spans="1:14" x14ac:dyDescent="0.3">
      <c r="A56" s="20" t="s">
        <v>587</v>
      </c>
      <c r="B56" s="163" t="s">
        <v>1134</v>
      </c>
      <c r="C56" s="22" t="s">
        <v>183</v>
      </c>
      <c r="D56" s="243" t="s">
        <v>208</v>
      </c>
      <c r="E56" s="240">
        <v>0.49</v>
      </c>
      <c r="F56" s="257">
        <f>ROUNDUP(E56*BulkFoil!$O$1,-1)</f>
        <v>350</v>
      </c>
      <c r="G56" s="33">
        <f>ROUNDUP(E56*BulkFoil!$O$3,-1)</f>
        <v>320</v>
      </c>
      <c r="H56" s="2">
        <v>1</v>
      </c>
      <c r="I56" s="16">
        <f t="shared" si="0"/>
        <v>350</v>
      </c>
      <c r="J56" s="16">
        <f t="shared" si="1"/>
        <v>320</v>
      </c>
      <c r="K56" s="173">
        <v>2</v>
      </c>
      <c r="L56" s="234" t="s">
        <v>3883</v>
      </c>
      <c r="M56" s="170">
        <f t="shared" si="2"/>
        <v>0.49</v>
      </c>
      <c r="N56" s="170"/>
    </row>
    <row r="57" spans="1:14" x14ac:dyDescent="0.3">
      <c r="A57" s="15" t="s">
        <v>3885</v>
      </c>
      <c r="B57" s="232" t="s">
        <v>3182</v>
      </c>
      <c r="C57" s="22" t="s">
        <v>183</v>
      </c>
      <c r="D57" s="243" t="s">
        <v>208</v>
      </c>
      <c r="E57" s="240">
        <v>0.49</v>
      </c>
      <c r="F57" s="257">
        <f>ROUNDUP(E57*BulkFoil!$O$1,-1)</f>
        <v>350</v>
      </c>
      <c r="G57" s="33">
        <f>ROUNDUP(E57*BulkFoil!$O$3,-1)</f>
        <v>320</v>
      </c>
      <c r="H57" s="2">
        <v>1</v>
      </c>
      <c r="I57" s="16">
        <f t="shared" si="0"/>
        <v>350</v>
      </c>
      <c r="J57" s="16">
        <f t="shared" si="1"/>
        <v>320</v>
      </c>
      <c r="K57" s="173">
        <v>2</v>
      </c>
      <c r="L57" s="234" t="s">
        <v>3884</v>
      </c>
      <c r="M57" s="170">
        <f t="shared" si="2"/>
        <v>0.49</v>
      </c>
      <c r="N57" s="170"/>
    </row>
    <row r="58" spans="1:14" x14ac:dyDescent="0.3">
      <c r="A58" s="20" t="s">
        <v>3887</v>
      </c>
      <c r="B58" s="162" t="s">
        <v>1130</v>
      </c>
      <c r="C58" s="22" t="s">
        <v>183</v>
      </c>
      <c r="D58" s="243" t="s">
        <v>208</v>
      </c>
      <c r="E58" s="240">
        <v>0.75</v>
      </c>
      <c r="F58" s="257">
        <f>ROUNDUP(E58*BulkFoil!$O$1,-1)</f>
        <v>530</v>
      </c>
      <c r="G58" s="33">
        <f>ROUNDUP(E58*BulkFoil!$O$3,-1)</f>
        <v>490</v>
      </c>
      <c r="H58" s="2">
        <v>1</v>
      </c>
      <c r="I58" s="16">
        <f t="shared" si="0"/>
        <v>530</v>
      </c>
      <c r="J58" s="16">
        <f t="shared" si="1"/>
        <v>490</v>
      </c>
      <c r="K58" s="173">
        <v>3</v>
      </c>
      <c r="L58" s="234" t="s">
        <v>3886</v>
      </c>
      <c r="M58" s="170">
        <f t="shared" si="2"/>
        <v>0.75</v>
      </c>
      <c r="N58" s="170"/>
    </row>
    <row r="59" spans="1:14" x14ac:dyDescent="0.3">
      <c r="A59" s="15" t="s">
        <v>3888</v>
      </c>
      <c r="B59" s="161" t="s">
        <v>1131</v>
      </c>
      <c r="C59" s="22" t="s">
        <v>183</v>
      </c>
      <c r="D59" s="243" t="s">
        <v>208</v>
      </c>
      <c r="E59" s="240">
        <v>1.99</v>
      </c>
      <c r="F59" s="257">
        <f>ROUNDUP(E59*BulkFoil!$O$1,-1)</f>
        <v>1400</v>
      </c>
      <c r="G59" s="33">
        <f>ROUNDUP(E59*BulkFoil!$O$3,-1)</f>
        <v>1300</v>
      </c>
      <c r="H59" s="2">
        <v>1</v>
      </c>
      <c r="I59" s="16">
        <f t="shared" si="0"/>
        <v>1400</v>
      </c>
      <c r="J59" s="16">
        <f t="shared" si="1"/>
        <v>1300</v>
      </c>
      <c r="K59" s="173">
        <v>3</v>
      </c>
      <c r="L59" s="234" t="s">
        <v>3889</v>
      </c>
      <c r="M59" s="170">
        <f t="shared" si="2"/>
        <v>1.99</v>
      </c>
      <c r="N59" s="170"/>
    </row>
    <row r="60" spans="1:14" x14ac:dyDescent="0.3">
      <c r="A60" s="15" t="s">
        <v>1687</v>
      </c>
      <c r="B60" s="163" t="s">
        <v>1134</v>
      </c>
      <c r="C60" s="22" t="s">
        <v>183</v>
      </c>
      <c r="D60" s="243" t="s">
        <v>208</v>
      </c>
      <c r="E60" s="240">
        <v>0.49</v>
      </c>
      <c r="F60" s="257">
        <f>ROUNDUP(E60*BulkFoil!$O$1,-1)</f>
        <v>350</v>
      </c>
      <c r="G60" s="33">
        <f>ROUNDUP(E60*BulkFoil!$O$3,-1)</f>
        <v>320</v>
      </c>
      <c r="H60" s="2">
        <v>2</v>
      </c>
      <c r="I60" s="16">
        <f t="shared" si="0"/>
        <v>700</v>
      </c>
      <c r="J60" s="16">
        <f t="shared" si="1"/>
        <v>640</v>
      </c>
      <c r="K60" s="173">
        <v>3</v>
      </c>
      <c r="L60" s="234" t="s">
        <v>3890</v>
      </c>
      <c r="M60" s="170">
        <f t="shared" si="2"/>
        <v>0.98</v>
      </c>
      <c r="N60" s="170"/>
    </row>
    <row r="61" spans="1:14" x14ac:dyDescent="0.3">
      <c r="A61" s="15" t="s">
        <v>3892</v>
      </c>
      <c r="B61" s="150" t="s">
        <v>1582</v>
      </c>
      <c r="C61" s="22" t="s">
        <v>183</v>
      </c>
      <c r="D61" s="243" t="s">
        <v>208</v>
      </c>
      <c r="E61" s="240">
        <v>1.49</v>
      </c>
      <c r="F61" s="257">
        <f>ROUNDUP(E61*BulkFoil!$O$1,-1)</f>
        <v>1050</v>
      </c>
      <c r="G61" s="33">
        <f>ROUNDUP(E61*BulkFoil!$O$3,-1)</f>
        <v>970</v>
      </c>
      <c r="H61" s="2">
        <v>1</v>
      </c>
      <c r="I61" s="16">
        <f t="shared" si="0"/>
        <v>1050</v>
      </c>
      <c r="J61" s="16">
        <f t="shared" si="1"/>
        <v>970</v>
      </c>
      <c r="K61" s="173">
        <v>3</v>
      </c>
      <c r="L61" s="234" t="s">
        <v>3891</v>
      </c>
      <c r="M61" s="170">
        <f t="shared" si="2"/>
        <v>1.49</v>
      </c>
      <c r="N61" s="170"/>
    </row>
    <row r="62" spans="1:14" x14ac:dyDescent="0.3">
      <c r="A62" s="15" t="s">
        <v>3894</v>
      </c>
      <c r="B62" s="227" t="s">
        <v>2945</v>
      </c>
      <c r="C62" s="22" t="s">
        <v>183</v>
      </c>
      <c r="D62" s="243" t="s">
        <v>208</v>
      </c>
      <c r="E62" s="240">
        <v>2.4900000000000002</v>
      </c>
      <c r="F62" s="257">
        <f>ROUNDUP(E62*BulkFoil!$O$1,-1)</f>
        <v>1750</v>
      </c>
      <c r="G62" s="33">
        <f>ROUNDUP(E62*BulkFoil!$O$3,-1)</f>
        <v>1620</v>
      </c>
      <c r="H62" s="2">
        <v>1</v>
      </c>
      <c r="I62" s="16">
        <f t="shared" si="0"/>
        <v>1750</v>
      </c>
      <c r="J62" s="16">
        <f t="shared" si="1"/>
        <v>1620</v>
      </c>
      <c r="K62" s="173">
        <v>3</v>
      </c>
      <c r="L62" s="234" t="s">
        <v>3893</v>
      </c>
      <c r="M62" s="170">
        <f t="shared" si="2"/>
        <v>2.4900000000000002</v>
      </c>
      <c r="N62" s="170"/>
    </row>
    <row r="63" spans="1:14" x14ac:dyDescent="0.3">
      <c r="A63" s="15" t="s">
        <v>3352</v>
      </c>
      <c r="B63" s="232" t="s">
        <v>3182</v>
      </c>
      <c r="C63" s="22" t="s">
        <v>183</v>
      </c>
      <c r="D63" s="243" t="s">
        <v>208</v>
      </c>
      <c r="E63" s="240">
        <v>0.49</v>
      </c>
      <c r="F63" s="257">
        <f>ROUNDUP(E63*BulkFoil!$O$1,-1)</f>
        <v>350</v>
      </c>
      <c r="G63" s="33">
        <f>ROUNDUP(E63*BulkFoil!$O$3,-1)</f>
        <v>320</v>
      </c>
      <c r="H63" s="2">
        <v>1</v>
      </c>
      <c r="I63" s="16">
        <f t="shared" si="0"/>
        <v>350</v>
      </c>
      <c r="J63" s="16">
        <f t="shared" si="1"/>
        <v>320</v>
      </c>
      <c r="K63" s="173">
        <v>3</v>
      </c>
      <c r="L63" s="234" t="s">
        <v>3895</v>
      </c>
      <c r="M63" s="170">
        <f t="shared" si="2"/>
        <v>0.49</v>
      </c>
      <c r="N63" s="170"/>
    </row>
    <row r="64" spans="1:14" x14ac:dyDescent="0.3">
      <c r="A64" s="15" t="s">
        <v>3897</v>
      </c>
      <c r="B64" s="232" t="s">
        <v>3182</v>
      </c>
      <c r="C64" s="22" t="s">
        <v>183</v>
      </c>
      <c r="D64" s="243" t="s">
        <v>208</v>
      </c>
      <c r="E64" s="240">
        <v>1.3167</v>
      </c>
      <c r="F64" s="257">
        <f>ROUNDUP(E64*BulkFoil!$O$1,-1)</f>
        <v>930</v>
      </c>
      <c r="G64" s="33">
        <f>ROUNDUP(E64*BulkFoil!$O$3,-1)</f>
        <v>860</v>
      </c>
      <c r="H64" s="2">
        <v>1</v>
      </c>
      <c r="I64" s="16">
        <f t="shared" si="0"/>
        <v>930</v>
      </c>
      <c r="J64" s="16">
        <f t="shared" si="1"/>
        <v>860</v>
      </c>
      <c r="K64" s="173">
        <v>3</v>
      </c>
      <c r="L64" s="234" t="s">
        <v>3896</v>
      </c>
      <c r="M64" s="170">
        <f t="shared" si="2"/>
        <v>1.3167</v>
      </c>
      <c r="N64" s="170"/>
    </row>
    <row r="65" spans="1:14" x14ac:dyDescent="0.3">
      <c r="A65" s="15" t="s">
        <v>3898</v>
      </c>
      <c r="B65" s="232" t="s">
        <v>3182</v>
      </c>
      <c r="C65" s="22" t="s">
        <v>183</v>
      </c>
      <c r="D65" s="243" t="s">
        <v>208</v>
      </c>
      <c r="E65" s="240">
        <v>0.59</v>
      </c>
      <c r="F65" s="257">
        <f>ROUNDUP(E65*BulkFoil!$O$1,-1)</f>
        <v>420</v>
      </c>
      <c r="G65" s="33">
        <f>ROUNDUP(E65*BulkFoil!$O$3,-1)</f>
        <v>390</v>
      </c>
      <c r="H65" s="2">
        <v>1</v>
      </c>
      <c r="I65" s="16">
        <f t="shared" si="0"/>
        <v>420</v>
      </c>
      <c r="J65" s="16">
        <f t="shared" si="1"/>
        <v>390</v>
      </c>
      <c r="K65" s="173">
        <v>3</v>
      </c>
      <c r="L65" s="234" t="s">
        <v>3899</v>
      </c>
      <c r="M65" s="170">
        <f t="shared" si="2"/>
        <v>0.59</v>
      </c>
      <c r="N65" s="170"/>
    </row>
    <row r="66" spans="1:14" x14ac:dyDescent="0.3">
      <c r="A66" s="15" t="s">
        <v>3901</v>
      </c>
      <c r="B66" s="242" t="s">
        <v>3740</v>
      </c>
      <c r="C66" s="22" t="s">
        <v>183</v>
      </c>
      <c r="D66" s="243" t="s">
        <v>208</v>
      </c>
      <c r="E66" s="240">
        <v>0.99</v>
      </c>
      <c r="F66" s="257">
        <f>ROUNDUP(E66*BulkFoil!$O$1,-1)</f>
        <v>700</v>
      </c>
      <c r="G66" s="33">
        <f>ROUNDUP(E66*BulkFoil!$O$3,-1)</f>
        <v>650</v>
      </c>
      <c r="H66" s="2">
        <v>1</v>
      </c>
      <c r="I66" s="16">
        <f t="shared" ref="I66:I97" si="3">F66*H66</f>
        <v>700</v>
      </c>
      <c r="J66" s="16">
        <f t="shared" ref="J66:J97" si="4">G66*H66</f>
        <v>650</v>
      </c>
      <c r="K66" s="173">
        <v>3</v>
      </c>
      <c r="L66" s="234" t="s">
        <v>3900</v>
      </c>
      <c r="M66" s="170">
        <f t="shared" ref="M66:M97" si="5">E66*H66</f>
        <v>0.99</v>
      </c>
      <c r="N66" s="170"/>
    </row>
    <row r="67" spans="1:14" x14ac:dyDescent="0.3">
      <c r="A67" s="15" t="s">
        <v>3903</v>
      </c>
      <c r="B67" s="157" t="s">
        <v>1125</v>
      </c>
      <c r="C67" s="22" t="s">
        <v>183</v>
      </c>
      <c r="D67" s="243" t="s">
        <v>208</v>
      </c>
      <c r="E67" s="240">
        <v>0.49</v>
      </c>
      <c r="F67" s="257">
        <f>ROUNDUP(E67*BulkFoil!$O$1,-1)</f>
        <v>350</v>
      </c>
      <c r="G67" s="33">
        <f>ROUNDUP(E67*BulkFoil!$O$3,-1)</f>
        <v>320</v>
      </c>
      <c r="H67" s="2">
        <v>1</v>
      </c>
      <c r="I67" s="16">
        <f t="shared" si="3"/>
        <v>350</v>
      </c>
      <c r="J67" s="16">
        <f t="shared" si="4"/>
        <v>320</v>
      </c>
      <c r="K67" s="173">
        <v>4</v>
      </c>
      <c r="L67" s="234" t="s">
        <v>3902</v>
      </c>
      <c r="M67" s="170">
        <f t="shared" si="5"/>
        <v>0.49</v>
      </c>
      <c r="N67" s="170"/>
    </row>
    <row r="68" spans="1:14" x14ac:dyDescent="0.3">
      <c r="A68" s="15" t="s">
        <v>592</v>
      </c>
      <c r="B68" s="162" t="s">
        <v>1130</v>
      </c>
      <c r="C68" s="22" t="s">
        <v>183</v>
      </c>
      <c r="D68" s="243" t="s">
        <v>208</v>
      </c>
      <c r="E68" s="240">
        <v>0.59</v>
      </c>
      <c r="F68" s="257">
        <f>ROUNDUP(E68*BulkFoil!$O$1,-1)</f>
        <v>420</v>
      </c>
      <c r="G68" s="33">
        <f>ROUNDUP(E68*BulkFoil!$O$3,-1)</f>
        <v>390</v>
      </c>
      <c r="H68" s="2">
        <v>2</v>
      </c>
      <c r="I68" s="16">
        <f t="shared" si="3"/>
        <v>840</v>
      </c>
      <c r="J68" s="16">
        <f t="shared" si="4"/>
        <v>780</v>
      </c>
      <c r="K68" s="173">
        <v>4</v>
      </c>
      <c r="L68" s="234" t="s">
        <v>3904</v>
      </c>
      <c r="M68" s="170">
        <f t="shared" si="5"/>
        <v>1.18</v>
      </c>
      <c r="N68" s="170"/>
    </row>
    <row r="69" spans="1:14" x14ac:dyDescent="0.3">
      <c r="A69" s="15" t="s">
        <v>2471</v>
      </c>
      <c r="B69" s="187" t="s">
        <v>2003</v>
      </c>
      <c r="C69" s="22" t="s">
        <v>183</v>
      </c>
      <c r="D69" s="243" t="s">
        <v>208</v>
      </c>
      <c r="E69" s="240">
        <v>0.49</v>
      </c>
      <c r="F69" s="257">
        <f>ROUNDUP(E69*BulkFoil!$O$1,-1)</f>
        <v>350</v>
      </c>
      <c r="G69" s="33">
        <f>ROUNDUP(E69*BulkFoil!$O$3,-1)</f>
        <v>320</v>
      </c>
      <c r="H69" s="2">
        <v>1</v>
      </c>
      <c r="I69" s="16">
        <f t="shared" si="3"/>
        <v>350</v>
      </c>
      <c r="J69" s="16">
        <f t="shared" si="4"/>
        <v>320</v>
      </c>
      <c r="K69" s="173">
        <v>4</v>
      </c>
      <c r="L69" s="234" t="s">
        <v>3905</v>
      </c>
      <c r="M69" s="170">
        <f t="shared" si="5"/>
        <v>0.49</v>
      </c>
      <c r="N69" s="170"/>
    </row>
    <row r="70" spans="1:14" x14ac:dyDescent="0.3">
      <c r="A70" s="15" t="s">
        <v>3907</v>
      </c>
      <c r="B70" s="187" t="s">
        <v>2003</v>
      </c>
      <c r="C70" s="22" t="s">
        <v>183</v>
      </c>
      <c r="D70" s="243" t="s">
        <v>208</v>
      </c>
      <c r="E70" s="240">
        <v>0.49</v>
      </c>
      <c r="F70" s="257">
        <f>ROUNDUP(E70*BulkFoil!$O$1,-1)</f>
        <v>350</v>
      </c>
      <c r="G70" s="33">
        <f>ROUNDUP(E70*BulkFoil!$O$3,-1)</f>
        <v>320</v>
      </c>
      <c r="H70" s="2">
        <v>2</v>
      </c>
      <c r="I70" s="16">
        <f t="shared" si="3"/>
        <v>700</v>
      </c>
      <c r="J70" s="16">
        <f t="shared" si="4"/>
        <v>640</v>
      </c>
      <c r="K70" s="173">
        <v>4</v>
      </c>
      <c r="L70" s="234" t="s">
        <v>3906</v>
      </c>
      <c r="M70" s="170">
        <f t="shared" si="5"/>
        <v>0.98</v>
      </c>
      <c r="N70" s="170"/>
    </row>
    <row r="71" spans="1:14" x14ac:dyDescent="0.3">
      <c r="A71" s="15" t="s">
        <v>3908</v>
      </c>
      <c r="B71" s="126" t="s">
        <v>1081</v>
      </c>
      <c r="C71" s="22" t="s">
        <v>183</v>
      </c>
      <c r="D71" s="243" t="s">
        <v>208</v>
      </c>
      <c r="E71" s="240">
        <v>0.49</v>
      </c>
      <c r="F71" s="257">
        <f>ROUNDUP(E71*BulkFoil!$O$1,-1)</f>
        <v>350</v>
      </c>
      <c r="G71" s="33">
        <f>ROUNDUP(E71*BulkFoil!$O$3,-1)</f>
        <v>320</v>
      </c>
      <c r="H71" s="2">
        <v>1</v>
      </c>
      <c r="I71" s="16">
        <f t="shared" si="3"/>
        <v>350</v>
      </c>
      <c r="J71" s="16">
        <f t="shared" si="4"/>
        <v>320</v>
      </c>
      <c r="K71" s="173">
        <v>5</v>
      </c>
      <c r="L71" s="234" t="s">
        <v>3909</v>
      </c>
      <c r="M71" s="170">
        <f t="shared" si="5"/>
        <v>0.49</v>
      </c>
      <c r="N71" s="170"/>
    </row>
    <row r="72" spans="1:14" x14ac:dyDescent="0.3">
      <c r="A72" s="15" t="s">
        <v>593</v>
      </c>
      <c r="B72" s="163" t="s">
        <v>1134</v>
      </c>
      <c r="C72" s="22" t="s">
        <v>183</v>
      </c>
      <c r="D72" s="243" t="s">
        <v>208</v>
      </c>
      <c r="E72" s="240">
        <v>0.49</v>
      </c>
      <c r="F72" s="257">
        <f>ROUNDUP(E72*BulkFoil!$O$1,-1)</f>
        <v>350</v>
      </c>
      <c r="G72" s="33">
        <f>ROUNDUP(E72*BulkFoil!$O$3,-1)</f>
        <v>320</v>
      </c>
      <c r="H72" s="2">
        <v>1</v>
      </c>
      <c r="I72" s="16">
        <f t="shared" si="3"/>
        <v>350</v>
      </c>
      <c r="J72" s="16">
        <f t="shared" si="4"/>
        <v>320</v>
      </c>
      <c r="K72" s="173">
        <v>5</v>
      </c>
      <c r="L72" s="234" t="s">
        <v>3910</v>
      </c>
      <c r="M72" s="170">
        <f t="shared" si="5"/>
        <v>0.49</v>
      </c>
      <c r="N72" s="170"/>
    </row>
    <row r="73" spans="1:14" x14ac:dyDescent="0.3">
      <c r="A73" s="20" t="s">
        <v>593</v>
      </c>
      <c r="B73" s="163" t="s">
        <v>1134</v>
      </c>
      <c r="C73" s="22" t="s">
        <v>183</v>
      </c>
      <c r="D73" s="243" t="s">
        <v>208</v>
      </c>
      <c r="E73" s="240">
        <v>0.49</v>
      </c>
      <c r="F73" s="257">
        <f>ROUNDUP(E73*BulkFoil!$O$1,-1)</f>
        <v>350</v>
      </c>
      <c r="G73" s="33">
        <f>ROUNDUP(E73*BulkFoil!$O$3,-1)</f>
        <v>320</v>
      </c>
      <c r="H73" s="2">
        <v>1</v>
      </c>
      <c r="I73" s="16">
        <f t="shared" si="3"/>
        <v>350</v>
      </c>
      <c r="J73" s="16">
        <f t="shared" si="4"/>
        <v>320</v>
      </c>
      <c r="K73" s="173">
        <v>5</v>
      </c>
      <c r="L73" s="234" t="s">
        <v>3911</v>
      </c>
      <c r="M73" s="170">
        <f t="shared" si="5"/>
        <v>0.49</v>
      </c>
      <c r="N73" s="170"/>
    </row>
    <row r="74" spans="1:14" x14ac:dyDescent="0.3">
      <c r="A74" s="15" t="s">
        <v>3355</v>
      </c>
      <c r="B74" s="232" t="s">
        <v>3182</v>
      </c>
      <c r="C74" s="22" t="s">
        <v>183</v>
      </c>
      <c r="D74" s="243" t="s">
        <v>208</v>
      </c>
      <c r="E74" s="240">
        <v>0.49</v>
      </c>
      <c r="F74" s="257">
        <f>ROUNDUP(E74*BulkFoil!$O$1,-1)</f>
        <v>350</v>
      </c>
      <c r="G74" s="33">
        <f>ROUNDUP(E74*BulkFoil!$O$3,-1)</f>
        <v>320</v>
      </c>
      <c r="H74" s="2">
        <v>1</v>
      </c>
      <c r="I74" s="16">
        <f t="shared" si="3"/>
        <v>350</v>
      </c>
      <c r="J74" s="16">
        <f t="shared" si="4"/>
        <v>320</v>
      </c>
      <c r="K74" s="173">
        <v>5</v>
      </c>
      <c r="L74" s="234" t="s">
        <v>3912</v>
      </c>
      <c r="M74" s="170">
        <f t="shared" si="5"/>
        <v>0.49</v>
      </c>
      <c r="N74" s="170"/>
    </row>
    <row r="75" spans="1:14" x14ac:dyDescent="0.3">
      <c r="A75" s="15" t="s">
        <v>3913</v>
      </c>
      <c r="B75" s="232" t="s">
        <v>3182</v>
      </c>
      <c r="C75" s="22" t="s">
        <v>183</v>
      </c>
      <c r="D75" s="243" t="s">
        <v>208</v>
      </c>
      <c r="E75" s="240">
        <v>0.49</v>
      </c>
      <c r="F75" s="257">
        <f>ROUNDUP(E75*BulkFoil!$O$1,-1)</f>
        <v>350</v>
      </c>
      <c r="G75" s="33">
        <f>ROUNDUP(E75*BulkFoil!$O$3,-1)</f>
        <v>320</v>
      </c>
      <c r="H75" s="2">
        <v>1</v>
      </c>
      <c r="I75" s="16">
        <f t="shared" si="3"/>
        <v>350</v>
      </c>
      <c r="J75" s="16">
        <f t="shared" si="4"/>
        <v>320</v>
      </c>
      <c r="K75" s="173">
        <v>5</v>
      </c>
      <c r="L75" s="234" t="s">
        <v>3914</v>
      </c>
      <c r="M75" s="170">
        <f t="shared" si="5"/>
        <v>0.49</v>
      </c>
      <c r="N75" s="170"/>
    </row>
    <row r="76" spans="1:14" x14ac:dyDescent="0.3">
      <c r="A76" s="20" t="s">
        <v>3355</v>
      </c>
      <c r="B76" s="232" t="s">
        <v>3182</v>
      </c>
      <c r="C76" s="22" t="s">
        <v>183</v>
      </c>
      <c r="D76" s="243" t="s">
        <v>208</v>
      </c>
      <c r="E76" s="240">
        <v>0.75</v>
      </c>
      <c r="F76" s="257">
        <f>ROUNDUP(E76*BulkFoil!$O$1,-1)</f>
        <v>530</v>
      </c>
      <c r="G76" s="33">
        <f>ROUNDUP(E76*BulkFoil!$O$3,-1)</f>
        <v>490</v>
      </c>
      <c r="H76" s="2">
        <v>1</v>
      </c>
      <c r="I76" s="16">
        <f t="shared" si="3"/>
        <v>530</v>
      </c>
      <c r="J76" s="16">
        <f t="shared" si="4"/>
        <v>490</v>
      </c>
      <c r="K76" s="173">
        <v>5</v>
      </c>
      <c r="L76" s="234" t="s">
        <v>3915</v>
      </c>
      <c r="M76" s="170">
        <f t="shared" si="5"/>
        <v>0.75</v>
      </c>
      <c r="N76" s="170"/>
    </row>
    <row r="77" spans="1:14" x14ac:dyDescent="0.3">
      <c r="A77" s="15" t="s">
        <v>3917</v>
      </c>
      <c r="B77" s="148" t="s">
        <v>1111</v>
      </c>
      <c r="C77" s="22" t="s">
        <v>183</v>
      </c>
      <c r="D77" s="243" t="s">
        <v>208</v>
      </c>
      <c r="E77" s="240">
        <v>0.49</v>
      </c>
      <c r="F77" s="257">
        <f>ROUNDUP(E77*BulkFoil!$O$1,-1)</f>
        <v>350</v>
      </c>
      <c r="G77" s="33">
        <f>ROUNDUP(E77*BulkFoil!$O$3,-1)</f>
        <v>320</v>
      </c>
      <c r="H77" s="2">
        <v>1</v>
      </c>
      <c r="I77" s="16">
        <f t="shared" si="3"/>
        <v>350</v>
      </c>
      <c r="J77" s="16">
        <f t="shared" si="4"/>
        <v>320</v>
      </c>
      <c r="K77" s="173">
        <v>6</v>
      </c>
      <c r="L77" s="234" t="s">
        <v>3916</v>
      </c>
      <c r="M77" s="170">
        <f t="shared" si="5"/>
        <v>0.49</v>
      </c>
      <c r="N77" s="170"/>
    </row>
    <row r="78" spans="1:14" x14ac:dyDescent="0.3">
      <c r="A78" s="15" t="s">
        <v>3921</v>
      </c>
      <c r="B78" s="150" t="s">
        <v>1582</v>
      </c>
      <c r="C78" s="22" t="s">
        <v>183</v>
      </c>
      <c r="D78" s="243" t="s">
        <v>208</v>
      </c>
      <c r="E78" s="240">
        <v>1.99</v>
      </c>
      <c r="F78" s="257">
        <f>ROUNDUP(E78*BulkFoil!$O$1,-1)</f>
        <v>1400</v>
      </c>
      <c r="G78" s="33">
        <f>ROUNDUP(E78*BulkFoil!$O$3,-1)</f>
        <v>1300</v>
      </c>
      <c r="H78" s="2">
        <v>1</v>
      </c>
      <c r="I78" s="16">
        <f t="shared" si="3"/>
        <v>1400</v>
      </c>
      <c r="J78" s="16">
        <f t="shared" si="4"/>
        <v>1300</v>
      </c>
      <c r="K78" s="173">
        <v>6</v>
      </c>
      <c r="L78" s="234" t="s">
        <v>3920</v>
      </c>
      <c r="M78" s="170">
        <f t="shared" si="5"/>
        <v>1.99</v>
      </c>
      <c r="N78" s="170"/>
    </row>
    <row r="79" spans="1:14" x14ac:dyDescent="0.3">
      <c r="A79" s="15" t="s">
        <v>3922</v>
      </c>
      <c r="B79" s="158" t="s">
        <v>1126</v>
      </c>
      <c r="C79" s="22" t="s">
        <v>183</v>
      </c>
      <c r="D79" s="243" t="s">
        <v>208</v>
      </c>
      <c r="E79" s="240">
        <v>0.49</v>
      </c>
      <c r="F79" s="257">
        <f>ROUNDUP(E79*BulkFoil!$O$1,-1)</f>
        <v>350</v>
      </c>
      <c r="G79" s="33">
        <f>ROUNDUP(E79*BulkFoil!$O$3,-1)</f>
        <v>320</v>
      </c>
      <c r="H79" s="2">
        <v>1</v>
      </c>
      <c r="I79" s="16">
        <f t="shared" si="3"/>
        <v>350</v>
      </c>
      <c r="J79" s="16">
        <f t="shared" si="4"/>
        <v>320</v>
      </c>
      <c r="K79" s="173">
        <v>9</v>
      </c>
      <c r="L79" s="234" t="s">
        <v>3923</v>
      </c>
      <c r="M79" s="170">
        <f t="shared" si="5"/>
        <v>0.49</v>
      </c>
      <c r="N79" s="170"/>
    </row>
    <row r="80" spans="1:14" x14ac:dyDescent="0.3">
      <c r="A80" s="15" t="s">
        <v>2556</v>
      </c>
      <c r="B80" s="177" t="s">
        <v>1799</v>
      </c>
      <c r="C80" s="22" t="s">
        <v>183</v>
      </c>
      <c r="D80" s="243" t="s">
        <v>208</v>
      </c>
      <c r="E80" s="240">
        <v>1.49</v>
      </c>
      <c r="F80" s="257">
        <f>ROUNDUP(E80*BulkFoil!$O$1,-1)</f>
        <v>1050</v>
      </c>
      <c r="G80" s="33">
        <f>ROUNDUP(E80*BulkFoil!$O$3,-1)</f>
        <v>970</v>
      </c>
      <c r="H80" s="2">
        <v>1</v>
      </c>
      <c r="I80" s="16">
        <f t="shared" si="3"/>
        <v>1050</v>
      </c>
      <c r="J80" s="16">
        <f t="shared" si="4"/>
        <v>970</v>
      </c>
      <c r="K80" s="175" t="s">
        <v>1775</v>
      </c>
      <c r="L80" s="234" t="s">
        <v>3924</v>
      </c>
      <c r="M80" s="170">
        <f t="shared" si="5"/>
        <v>1.49</v>
      </c>
      <c r="N80" s="170"/>
    </row>
    <row r="81" spans="1:14" x14ac:dyDescent="0.3">
      <c r="A81" s="15" t="s">
        <v>3356</v>
      </c>
      <c r="B81" s="232" t="s">
        <v>3182</v>
      </c>
      <c r="C81" s="22" t="s">
        <v>183</v>
      </c>
      <c r="D81" s="243" t="s">
        <v>208</v>
      </c>
      <c r="E81" s="240">
        <v>0.49</v>
      </c>
      <c r="F81" s="257">
        <f>ROUNDUP(E81*BulkFoil!$O$1,-1)</f>
        <v>350</v>
      </c>
      <c r="G81" s="33">
        <f>ROUNDUP(E81*BulkFoil!$O$3,-1)</f>
        <v>320</v>
      </c>
      <c r="H81" s="2">
        <v>1</v>
      </c>
      <c r="I81" s="16">
        <f t="shared" si="3"/>
        <v>350</v>
      </c>
      <c r="J81" s="16">
        <f t="shared" si="4"/>
        <v>320</v>
      </c>
      <c r="K81" s="175" t="s">
        <v>1775</v>
      </c>
      <c r="L81" s="234" t="s">
        <v>3925</v>
      </c>
      <c r="M81" s="170">
        <f t="shared" si="5"/>
        <v>0.49</v>
      </c>
      <c r="N81" s="170"/>
    </row>
    <row r="82" spans="1:14" x14ac:dyDescent="0.3">
      <c r="A82" s="15" t="s">
        <v>2472</v>
      </c>
      <c r="B82" s="252" t="s">
        <v>4455</v>
      </c>
      <c r="C82" s="8" t="s">
        <v>184</v>
      </c>
      <c r="D82" s="243" t="s">
        <v>208</v>
      </c>
      <c r="E82" s="240">
        <v>1.49</v>
      </c>
      <c r="F82" s="257">
        <f>ROUNDUP(E82*BulkFoil!$O$1,-1)</f>
        <v>1050</v>
      </c>
      <c r="G82" s="33">
        <f>ROUNDUP(E82*BulkFoil!$O$3,-1)</f>
        <v>970</v>
      </c>
      <c r="H82" s="2">
        <v>1</v>
      </c>
      <c r="I82" s="16">
        <f t="shared" si="3"/>
        <v>1050</v>
      </c>
      <c r="J82" s="16">
        <f t="shared" si="4"/>
        <v>970</v>
      </c>
      <c r="K82" s="173">
        <v>1</v>
      </c>
      <c r="L82" s="234" t="s">
        <v>4549</v>
      </c>
      <c r="M82" s="170">
        <f t="shared" si="5"/>
        <v>1.49</v>
      </c>
      <c r="N82" s="170"/>
    </row>
    <row r="83" spans="1:14" x14ac:dyDescent="0.3">
      <c r="A83" s="15" t="s">
        <v>537</v>
      </c>
      <c r="B83" s="22" t="s">
        <v>907</v>
      </c>
      <c r="C83" s="8" t="s">
        <v>184</v>
      </c>
      <c r="D83" s="245" t="s">
        <v>210</v>
      </c>
      <c r="E83" s="240">
        <v>0.49</v>
      </c>
      <c r="F83" s="257">
        <f>ROUNDUP(E83*BulkFoil!$O$1,-1)</f>
        <v>350</v>
      </c>
      <c r="G83" s="33">
        <f>ROUNDUP(E83*BulkFoil!$O$3,-1)</f>
        <v>320</v>
      </c>
      <c r="H83" s="2">
        <v>1</v>
      </c>
      <c r="I83" s="16">
        <f t="shared" si="3"/>
        <v>350</v>
      </c>
      <c r="J83" s="16">
        <f t="shared" si="4"/>
        <v>320</v>
      </c>
      <c r="K83" s="173">
        <v>2</v>
      </c>
      <c r="L83" s="234" t="s">
        <v>3926</v>
      </c>
      <c r="M83" s="170">
        <f t="shared" si="5"/>
        <v>0.49</v>
      </c>
      <c r="N83" s="170"/>
    </row>
    <row r="84" spans="1:14" x14ac:dyDescent="0.3">
      <c r="A84" s="15" t="s">
        <v>596</v>
      </c>
      <c r="B84" s="144" t="s">
        <v>1106</v>
      </c>
      <c r="C84" s="8" t="s">
        <v>184</v>
      </c>
      <c r="D84" s="243" t="s">
        <v>208</v>
      </c>
      <c r="E84" s="240">
        <v>2.4900000000000002</v>
      </c>
      <c r="F84" s="257">
        <f>ROUNDUP(E84*BulkFoil!$O$1,-1)</f>
        <v>1750</v>
      </c>
      <c r="G84" s="33">
        <f>ROUNDUP(E84*BulkFoil!$O$3,-1)</f>
        <v>1620</v>
      </c>
      <c r="H84" s="2">
        <v>1</v>
      </c>
      <c r="I84" s="16">
        <f t="shared" si="3"/>
        <v>1750</v>
      </c>
      <c r="J84" s="16">
        <f t="shared" si="4"/>
        <v>1620</v>
      </c>
      <c r="K84" s="173">
        <v>2</v>
      </c>
      <c r="L84" s="234" t="s">
        <v>3927</v>
      </c>
      <c r="M84" s="170">
        <f t="shared" si="5"/>
        <v>2.4900000000000002</v>
      </c>
      <c r="N84" s="170"/>
    </row>
    <row r="85" spans="1:14" x14ac:dyDescent="0.3">
      <c r="A85" s="15" t="s">
        <v>3928</v>
      </c>
      <c r="B85" s="155" t="s">
        <v>1123</v>
      </c>
      <c r="C85" s="8" t="s">
        <v>184</v>
      </c>
      <c r="D85" s="243" t="s">
        <v>208</v>
      </c>
      <c r="E85" s="240">
        <v>0.75</v>
      </c>
      <c r="F85" s="257">
        <f>ROUNDUP(E85*BulkFoil!$O$1,-1)</f>
        <v>530</v>
      </c>
      <c r="G85" s="33">
        <f>ROUNDUP(E85*BulkFoil!$O$3,-1)</f>
        <v>490</v>
      </c>
      <c r="H85" s="2">
        <v>1</v>
      </c>
      <c r="I85" s="16">
        <f t="shared" si="3"/>
        <v>530</v>
      </c>
      <c r="J85" s="16">
        <f t="shared" si="4"/>
        <v>490</v>
      </c>
      <c r="K85" s="173">
        <v>2</v>
      </c>
      <c r="L85" s="234" t="s">
        <v>3929</v>
      </c>
      <c r="M85" s="170">
        <f t="shared" si="5"/>
        <v>0.75</v>
      </c>
      <c r="N85" s="170"/>
    </row>
    <row r="86" spans="1:14" x14ac:dyDescent="0.3">
      <c r="A86" s="15" t="s">
        <v>3931</v>
      </c>
      <c r="B86" s="158" t="s">
        <v>1126</v>
      </c>
      <c r="C86" s="8" t="s">
        <v>184</v>
      </c>
      <c r="D86" s="243" t="s">
        <v>208</v>
      </c>
      <c r="E86" s="240">
        <v>1.99</v>
      </c>
      <c r="F86" s="257">
        <f>ROUNDUP(E86*BulkFoil!$O$1,-1)</f>
        <v>1400</v>
      </c>
      <c r="G86" s="33">
        <f>ROUNDUP(E86*BulkFoil!$O$3,-1)</f>
        <v>1300</v>
      </c>
      <c r="H86" s="2">
        <v>1</v>
      </c>
      <c r="I86" s="16">
        <f t="shared" si="3"/>
        <v>1400</v>
      </c>
      <c r="J86" s="16">
        <f t="shared" si="4"/>
        <v>1300</v>
      </c>
      <c r="K86" s="173">
        <v>2</v>
      </c>
      <c r="L86" s="234" t="s">
        <v>3930</v>
      </c>
      <c r="M86" s="170">
        <f t="shared" si="5"/>
        <v>1.99</v>
      </c>
      <c r="N86" s="170"/>
    </row>
    <row r="87" spans="1:14" x14ac:dyDescent="0.3">
      <c r="A87" s="20" t="s">
        <v>3359</v>
      </c>
      <c r="B87" s="232" t="s">
        <v>3182</v>
      </c>
      <c r="C87" s="8" t="s">
        <v>184</v>
      </c>
      <c r="D87" s="243" t="s">
        <v>208</v>
      </c>
      <c r="E87" s="240">
        <v>0.99</v>
      </c>
      <c r="F87" s="257">
        <f>ROUNDUP(E87*BulkFoil!$O$1,-1)</f>
        <v>700</v>
      </c>
      <c r="G87" s="33">
        <f>ROUNDUP(E87*BulkFoil!$O$3,-1)</f>
        <v>650</v>
      </c>
      <c r="H87" s="2">
        <v>1</v>
      </c>
      <c r="I87" s="16">
        <f t="shared" si="3"/>
        <v>700</v>
      </c>
      <c r="J87" s="16">
        <f t="shared" si="4"/>
        <v>650</v>
      </c>
      <c r="K87" s="173">
        <v>2</v>
      </c>
      <c r="L87" s="234" t="s">
        <v>3932</v>
      </c>
      <c r="M87" s="170">
        <f t="shared" si="5"/>
        <v>0.99</v>
      </c>
      <c r="N87" s="170"/>
    </row>
    <row r="88" spans="1:14" x14ac:dyDescent="0.3">
      <c r="A88" s="15" t="s">
        <v>3934</v>
      </c>
      <c r="B88" s="143" t="s">
        <v>1105</v>
      </c>
      <c r="C88" s="8" t="s">
        <v>184</v>
      </c>
      <c r="D88" s="243" t="s">
        <v>208</v>
      </c>
      <c r="E88" s="240">
        <v>0.49</v>
      </c>
      <c r="F88" s="257">
        <f>ROUNDUP(E88*BulkFoil!$O$1,-1)</f>
        <v>350</v>
      </c>
      <c r="G88" s="33">
        <f>ROUNDUP(E88*BulkFoil!$O$3,-1)</f>
        <v>320</v>
      </c>
      <c r="H88" s="2">
        <v>1</v>
      </c>
      <c r="I88" s="16">
        <f t="shared" si="3"/>
        <v>350</v>
      </c>
      <c r="J88" s="16">
        <f t="shared" si="4"/>
        <v>320</v>
      </c>
      <c r="K88" s="173">
        <v>3</v>
      </c>
      <c r="L88" s="234" t="s">
        <v>3933</v>
      </c>
      <c r="M88" s="170">
        <f t="shared" si="5"/>
        <v>0.49</v>
      </c>
      <c r="N88" s="170"/>
    </row>
    <row r="89" spans="1:14" x14ac:dyDescent="0.3">
      <c r="A89" s="15" t="s">
        <v>2157</v>
      </c>
      <c r="B89" s="157" t="s">
        <v>1125</v>
      </c>
      <c r="C89" s="8" t="s">
        <v>184</v>
      </c>
      <c r="D89" s="243" t="s">
        <v>208</v>
      </c>
      <c r="E89" s="240">
        <v>0.49</v>
      </c>
      <c r="F89" s="257">
        <f>ROUNDUP(E89*BulkFoil!$O$1,-1)</f>
        <v>350</v>
      </c>
      <c r="G89" s="33">
        <f>ROUNDUP(E89*BulkFoil!$O$3,-1)</f>
        <v>320</v>
      </c>
      <c r="H89" s="2">
        <v>1</v>
      </c>
      <c r="I89" s="16">
        <f t="shared" si="3"/>
        <v>350</v>
      </c>
      <c r="J89" s="16">
        <f t="shared" si="4"/>
        <v>320</v>
      </c>
      <c r="K89" s="173">
        <v>3</v>
      </c>
      <c r="L89" s="234" t="s">
        <v>3935</v>
      </c>
      <c r="M89" s="170">
        <f t="shared" si="5"/>
        <v>0.49</v>
      </c>
      <c r="N89" s="170"/>
    </row>
    <row r="90" spans="1:14" x14ac:dyDescent="0.3">
      <c r="A90" s="15" t="s">
        <v>601</v>
      </c>
      <c r="B90" s="163" t="s">
        <v>1134</v>
      </c>
      <c r="C90" s="8" t="s">
        <v>184</v>
      </c>
      <c r="D90" s="243" t="s">
        <v>208</v>
      </c>
      <c r="E90" s="240">
        <v>0.99</v>
      </c>
      <c r="F90" s="257">
        <f>ROUNDUP(E90*BulkFoil!$O$1,-1)</f>
        <v>700</v>
      </c>
      <c r="G90" s="33">
        <f>ROUNDUP(E90*BulkFoil!$O$3,-1)</f>
        <v>650</v>
      </c>
      <c r="H90" s="2">
        <v>1</v>
      </c>
      <c r="I90" s="16">
        <f t="shared" si="3"/>
        <v>700</v>
      </c>
      <c r="J90" s="16">
        <f t="shared" si="4"/>
        <v>650</v>
      </c>
      <c r="K90" s="173">
        <v>3</v>
      </c>
      <c r="L90" s="234" t="s">
        <v>3936</v>
      </c>
      <c r="M90" s="170">
        <f t="shared" si="5"/>
        <v>0.99</v>
      </c>
      <c r="N90" s="170"/>
    </row>
    <row r="91" spans="1:14" x14ac:dyDescent="0.3">
      <c r="A91" s="20" t="s">
        <v>601</v>
      </c>
      <c r="B91" s="163" t="s">
        <v>1134</v>
      </c>
      <c r="C91" s="8" t="s">
        <v>184</v>
      </c>
      <c r="D91" s="243" t="s">
        <v>208</v>
      </c>
      <c r="E91" s="240">
        <v>0.49</v>
      </c>
      <c r="F91" s="257">
        <f>ROUNDUP(E91*BulkFoil!$O$1,-1)</f>
        <v>350</v>
      </c>
      <c r="G91" s="33">
        <f>ROUNDUP(E91*BulkFoil!$O$3,-1)</f>
        <v>320</v>
      </c>
      <c r="H91" s="2">
        <v>2</v>
      </c>
      <c r="I91" s="16">
        <f t="shared" si="3"/>
        <v>700</v>
      </c>
      <c r="J91" s="16">
        <f t="shared" si="4"/>
        <v>640</v>
      </c>
      <c r="K91" s="173">
        <v>3</v>
      </c>
      <c r="L91" s="234" t="s">
        <v>3937</v>
      </c>
      <c r="M91" s="170">
        <f t="shared" si="5"/>
        <v>0.98</v>
      </c>
      <c r="N91" s="170"/>
    </row>
    <row r="92" spans="1:14" x14ac:dyDescent="0.3">
      <c r="A92" s="15" t="s">
        <v>602</v>
      </c>
      <c r="B92" s="165" t="s">
        <v>1136</v>
      </c>
      <c r="C92" s="8" t="s">
        <v>184</v>
      </c>
      <c r="D92" s="243" t="s">
        <v>208</v>
      </c>
      <c r="E92" s="240">
        <v>0.99</v>
      </c>
      <c r="F92" s="257">
        <f>ROUNDUP(E92*BulkFoil!$O$1,-1)</f>
        <v>700</v>
      </c>
      <c r="G92" s="33">
        <f>ROUNDUP(E92*BulkFoil!$O$3,-1)</f>
        <v>650</v>
      </c>
      <c r="H92" s="2">
        <v>1</v>
      </c>
      <c r="I92" s="16">
        <f t="shared" si="3"/>
        <v>700</v>
      </c>
      <c r="J92" s="16">
        <f t="shared" si="4"/>
        <v>650</v>
      </c>
      <c r="K92" s="173">
        <v>3</v>
      </c>
      <c r="L92" s="234" t="s">
        <v>3938</v>
      </c>
      <c r="M92" s="170">
        <f t="shared" si="5"/>
        <v>0.99</v>
      </c>
      <c r="N92" s="170"/>
    </row>
    <row r="93" spans="1:14" x14ac:dyDescent="0.3">
      <c r="A93" s="15" t="s">
        <v>3939</v>
      </c>
      <c r="B93" s="232" t="s">
        <v>3182</v>
      </c>
      <c r="C93" s="8" t="s">
        <v>184</v>
      </c>
      <c r="D93" s="243" t="s">
        <v>208</v>
      </c>
      <c r="E93" s="240">
        <v>0.49</v>
      </c>
      <c r="F93" s="257">
        <f>ROUNDUP(E93*BulkFoil!$O$1,-1)</f>
        <v>350</v>
      </c>
      <c r="G93" s="33">
        <f>ROUNDUP(E93*BulkFoil!$O$3,-1)</f>
        <v>320</v>
      </c>
      <c r="H93" s="2">
        <v>1</v>
      </c>
      <c r="I93" s="16">
        <f t="shared" si="3"/>
        <v>350</v>
      </c>
      <c r="J93" s="16">
        <f t="shared" si="4"/>
        <v>320</v>
      </c>
      <c r="K93" s="173">
        <v>3</v>
      </c>
      <c r="L93" s="234" t="s">
        <v>3940</v>
      </c>
      <c r="M93" s="170">
        <f t="shared" si="5"/>
        <v>0.49</v>
      </c>
      <c r="N93" s="170"/>
    </row>
    <row r="94" spans="1:14" x14ac:dyDescent="0.3">
      <c r="A94" s="15" t="s">
        <v>3942</v>
      </c>
      <c r="B94" s="66" t="s">
        <v>1039</v>
      </c>
      <c r="C94" s="8" t="s">
        <v>184</v>
      </c>
      <c r="D94" s="243" t="s">
        <v>208</v>
      </c>
      <c r="E94" s="240">
        <v>0.75</v>
      </c>
      <c r="F94" s="257">
        <f>ROUNDUP(E94*BulkFoil!$O$1,-1)</f>
        <v>530</v>
      </c>
      <c r="G94" s="33">
        <f>ROUNDUP(E94*BulkFoil!$O$3,-1)</f>
        <v>490</v>
      </c>
      <c r="H94" s="2">
        <v>1</v>
      </c>
      <c r="I94" s="16">
        <f t="shared" si="3"/>
        <v>530</v>
      </c>
      <c r="J94" s="16">
        <f t="shared" si="4"/>
        <v>490</v>
      </c>
      <c r="K94" s="173">
        <v>4</v>
      </c>
      <c r="L94" s="234" t="s">
        <v>3941</v>
      </c>
      <c r="M94" s="170">
        <f t="shared" si="5"/>
        <v>0.75</v>
      </c>
      <c r="N94" s="170"/>
    </row>
    <row r="95" spans="1:14" x14ac:dyDescent="0.3">
      <c r="A95" s="15" t="s">
        <v>3944</v>
      </c>
      <c r="B95" s="137" t="s">
        <v>1098</v>
      </c>
      <c r="C95" s="8" t="s">
        <v>184</v>
      </c>
      <c r="D95" s="243" t="s">
        <v>208</v>
      </c>
      <c r="E95" s="240">
        <v>0.75</v>
      </c>
      <c r="F95" s="257">
        <f>ROUNDUP(E95*BulkFoil!$O$1,-1)</f>
        <v>530</v>
      </c>
      <c r="G95" s="33">
        <f>ROUNDUP(E95*BulkFoil!$O$3,-1)</f>
        <v>490</v>
      </c>
      <c r="H95" s="2">
        <v>1</v>
      </c>
      <c r="I95" s="16">
        <f t="shared" si="3"/>
        <v>530</v>
      </c>
      <c r="J95" s="16">
        <f t="shared" si="4"/>
        <v>490</v>
      </c>
      <c r="K95" s="173">
        <v>4</v>
      </c>
      <c r="L95" s="234" t="s">
        <v>3943</v>
      </c>
      <c r="M95" s="170">
        <f t="shared" si="5"/>
        <v>0.75</v>
      </c>
      <c r="N95" s="170"/>
    </row>
    <row r="96" spans="1:14" x14ac:dyDescent="0.3">
      <c r="A96" s="15" t="s">
        <v>3946</v>
      </c>
      <c r="B96" s="156" t="s">
        <v>1124</v>
      </c>
      <c r="C96" s="8" t="s">
        <v>184</v>
      </c>
      <c r="D96" s="243" t="s">
        <v>208</v>
      </c>
      <c r="E96" s="240">
        <v>0.49</v>
      </c>
      <c r="F96" s="257">
        <f>ROUNDUP(E96*BulkFoil!$O$1,-1)</f>
        <v>350</v>
      </c>
      <c r="G96" s="33">
        <f>ROUNDUP(E96*BulkFoil!$O$3,-1)</f>
        <v>320</v>
      </c>
      <c r="H96" s="2">
        <v>1</v>
      </c>
      <c r="I96" s="16">
        <f t="shared" si="3"/>
        <v>350</v>
      </c>
      <c r="J96" s="16">
        <f t="shared" si="4"/>
        <v>320</v>
      </c>
      <c r="K96" s="173">
        <v>4</v>
      </c>
      <c r="L96" s="234" t="s">
        <v>3945</v>
      </c>
      <c r="M96" s="170">
        <f t="shared" si="5"/>
        <v>0.49</v>
      </c>
      <c r="N96" s="170"/>
    </row>
    <row r="97" spans="1:14" x14ac:dyDescent="0.3">
      <c r="A97" s="15" t="s">
        <v>2160</v>
      </c>
      <c r="B97" s="157" t="s">
        <v>1125</v>
      </c>
      <c r="C97" s="8" t="s">
        <v>184</v>
      </c>
      <c r="D97" s="243" t="s">
        <v>208</v>
      </c>
      <c r="E97" s="240">
        <v>0.49</v>
      </c>
      <c r="F97" s="257">
        <f>ROUNDUP(E97*BulkFoil!$O$1,-1)</f>
        <v>350</v>
      </c>
      <c r="G97" s="33">
        <f>ROUNDUP(E97*BulkFoil!$O$3,-1)</f>
        <v>320</v>
      </c>
      <c r="H97" s="2">
        <v>1</v>
      </c>
      <c r="I97" s="33">
        <f t="shared" si="3"/>
        <v>350</v>
      </c>
      <c r="J97" s="33">
        <f t="shared" si="4"/>
        <v>320</v>
      </c>
      <c r="K97" s="173">
        <v>4</v>
      </c>
      <c r="L97" s="234" t="s">
        <v>4444</v>
      </c>
      <c r="M97" s="170">
        <f t="shared" si="5"/>
        <v>0.49</v>
      </c>
      <c r="N97" s="170"/>
    </row>
    <row r="98" spans="1:14" x14ac:dyDescent="0.3">
      <c r="A98" s="15" t="s">
        <v>3948</v>
      </c>
      <c r="B98" s="159" t="s">
        <v>1127</v>
      </c>
      <c r="C98" s="8" t="s">
        <v>184</v>
      </c>
      <c r="D98" s="243" t="s">
        <v>208</v>
      </c>
      <c r="E98" s="240">
        <v>0.99</v>
      </c>
      <c r="F98" s="257">
        <f>ROUNDUP(E98*BulkFoil!$O$1,-1)</f>
        <v>700</v>
      </c>
      <c r="G98" s="33">
        <f>ROUNDUP(E98*BulkFoil!$O$3,-1)</f>
        <v>650</v>
      </c>
      <c r="H98" s="2">
        <v>1</v>
      </c>
      <c r="I98" s="16">
        <f t="shared" ref="I98:I128" si="6">F98*H98</f>
        <v>700</v>
      </c>
      <c r="J98" s="16">
        <f t="shared" ref="J98:J128" si="7">G98*H98</f>
        <v>650</v>
      </c>
      <c r="K98" s="173">
        <v>4</v>
      </c>
      <c r="L98" s="234" t="s">
        <v>3947</v>
      </c>
      <c r="M98" s="170">
        <f t="shared" ref="M98:M128" si="8">E98*H98</f>
        <v>0.99</v>
      </c>
      <c r="N98" s="170"/>
    </row>
    <row r="99" spans="1:14" x14ac:dyDescent="0.3">
      <c r="A99" s="15" t="s">
        <v>1695</v>
      </c>
      <c r="B99" s="150" t="s">
        <v>1582</v>
      </c>
      <c r="C99" s="8" t="s">
        <v>184</v>
      </c>
      <c r="D99" s="243" t="s">
        <v>208</v>
      </c>
      <c r="E99" s="240">
        <v>1.49</v>
      </c>
      <c r="F99" s="257">
        <f>ROUNDUP(E99*BulkFoil!$O$1,-1)</f>
        <v>1050</v>
      </c>
      <c r="G99" s="33">
        <f>ROUNDUP(E99*BulkFoil!$O$3,-1)</f>
        <v>970</v>
      </c>
      <c r="H99" s="2">
        <v>1</v>
      </c>
      <c r="I99" s="16">
        <f t="shared" si="6"/>
        <v>1050</v>
      </c>
      <c r="J99" s="16">
        <f t="shared" si="7"/>
        <v>970</v>
      </c>
      <c r="K99" s="173">
        <v>4</v>
      </c>
      <c r="L99" s="234" t="s">
        <v>3949</v>
      </c>
      <c r="M99" s="170">
        <f t="shared" si="8"/>
        <v>1.49</v>
      </c>
      <c r="N99" s="170"/>
    </row>
    <row r="100" spans="1:14" x14ac:dyDescent="0.3">
      <c r="A100" s="20" t="s">
        <v>1695</v>
      </c>
      <c r="B100" s="150" t="s">
        <v>1582</v>
      </c>
      <c r="C100" s="8" t="s">
        <v>184</v>
      </c>
      <c r="D100" s="243" t="s">
        <v>208</v>
      </c>
      <c r="E100" s="240">
        <v>0.49</v>
      </c>
      <c r="F100" s="257">
        <f>ROUNDUP(E100*BulkFoil!$O$1,-1)</f>
        <v>350</v>
      </c>
      <c r="G100" s="33">
        <f>ROUNDUP(E100*BulkFoil!$O$3,-1)</f>
        <v>320</v>
      </c>
      <c r="H100" s="2">
        <v>1</v>
      </c>
      <c r="I100" s="16">
        <f t="shared" si="6"/>
        <v>350</v>
      </c>
      <c r="J100" s="16">
        <f t="shared" si="7"/>
        <v>320</v>
      </c>
      <c r="K100" s="173">
        <v>4</v>
      </c>
      <c r="L100" s="234" t="s">
        <v>3950</v>
      </c>
      <c r="M100" s="170">
        <f t="shared" si="8"/>
        <v>0.49</v>
      </c>
      <c r="N100" s="170"/>
    </row>
    <row r="101" spans="1:14" x14ac:dyDescent="0.3">
      <c r="A101" s="15" t="s">
        <v>3952</v>
      </c>
      <c r="B101" s="187" t="s">
        <v>2003</v>
      </c>
      <c r="C101" s="8" t="s">
        <v>184</v>
      </c>
      <c r="D101" s="243" t="s">
        <v>208</v>
      </c>
      <c r="E101" s="240">
        <v>0.49</v>
      </c>
      <c r="F101" s="257">
        <f>ROUNDUP(E101*BulkFoil!$O$1,-1)</f>
        <v>350</v>
      </c>
      <c r="G101" s="33">
        <f>ROUNDUP(E101*BulkFoil!$O$3,-1)</f>
        <v>320</v>
      </c>
      <c r="H101" s="2">
        <v>1</v>
      </c>
      <c r="I101" s="16">
        <f t="shared" si="6"/>
        <v>350</v>
      </c>
      <c r="J101" s="16">
        <f t="shared" si="7"/>
        <v>320</v>
      </c>
      <c r="K101" s="173">
        <v>4</v>
      </c>
      <c r="L101" s="234" t="s">
        <v>3951</v>
      </c>
      <c r="M101" s="170">
        <f t="shared" si="8"/>
        <v>0.49</v>
      </c>
      <c r="N101" s="170"/>
    </row>
    <row r="102" spans="1:14" x14ac:dyDescent="0.3">
      <c r="A102" s="20" t="s">
        <v>3954</v>
      </c>
      <c r="B102" s="227" t="s">
        <v>2945</v>
      </c>
      <c r="C102" s="8" t="s">
        <v>184</v>
      </c>
      <c r="D102" s="243" t="s">
        <v>208</v>
      </c>
      <c r="E102" s="240">
        <v>1.49</v>
      </c>
      <c r="F102" s="257">
        <f>ROUNDUP(E102*BulkFoil!$O$1,-1)</f>
        <v>1050</v>
      </c>
      <c r="G102" s="33">
        <f>ROUNDUP(E102*BulkFoil!$O$3,-1)</f>
        <v>970</v>
      </c>
      <c r="H102" s="2">
        <v>1</v>
      </c>
      <c r="I102" s="16">
        <f t="shared" si="6"/>
        <v>1050</v>
      </c>
      <c r="J102" s="16">
        <f t="shared" si="7"/>
        <v>970</v>
      </c>
      <c r="K102" s="173">
        <v>4</v>
      </c>
      <c r="L102" s="234" t="s">
        <v>3953</v>
      </c>
      <c r="M102" s="170">
        <f t="shared" si="8"/>
        <v>1.49</v>
      </c>
      <c r="N102" s="170"/>
    </row>
    <row r="103" spans="1:14" x14ac:dyDescent="0.3">
      <c r="A103" s="15" t="s">
        <v>2984</v>
      </c>
      <c r="B103" s="227" t="s">
        <v>2945</v>
      </c>
      <c r="C103" s="8" t="s">
        <v>184</v>
      </c>
      <c r="D103" s="243" t="s">
        <v>208</v>
      </c>
      <c r="E103" s="240">
        <v>0.49</v>
      </c>
      <c r="F103" s="257">
        <f>ROUNDUP(E103*BulkFoil!$O$1,-1)</f>
        <v>350</v>
      </c>
      <c r="G103" s="33">
        <f>ROUNDUP(E103*BulkFoil!$O$3,-1)</f>
        <v>320</v>
      </c>
      <c r="H103" s="2">
        <v>1</v>
      </c>
      <c r="I103" s="33">
        <f t="shared" si="6"/>
        <v>350</v>
      </c>
      <c r="J103" s="33">
        <f t="shared" si="7"/>
        <v>320</v>
      </c>
      <c r="K103" s="173">
        <v>4</v>
      </c>
      <c r="L103" s="234" t="s">
        <v>4443</v>
      </c>
      <c r="M103" s="170">
        <f t="shared" si="8"/>
        <v>0.49</v>
      </c>
      <c r="N103" s="170"/>
    </row>
    <row r="104" spans="1:14" x14ac:dyDescent="0.3">
      <c r="A104" s="15" t="s">
        <v>603</v>
      </c>
      <c r="B104" s="159" t="s">
        <v>1127</v>
      </c>
      <c r="C104" s="8" t="s">
        <v>184</v>
      </c>
      <c r="D104" s="243" t="s">
        <v>208</v>
      </c>
      <c r="E104" s="240">
        <v>0.99</v>
      </c>
      <c r="F104" s="257">
        <f>ROUNDUP(E104*BulkFoil!$O$1,-1)</f>
        <v>700</v>
      </c>
      <c r="G104" s="33">
        <f>ROUNDUP(E104*BulkFoil!$O$3,-1)</f>
        <v>650</v>
      </c>
      <c r="H104" s="2">
        <v>1</v>
      </c>
      <c r="I104" s="16">
        <f t="shared" si="6"/>
        <v>700</v>
      </c>
      <c r="J104" s="16">
        <f t="shared" si="7"/>
        <v>650</v>
      </c>
      <c r="K104" s="173">
        <v>5</v>
      </c>
      <c r="L104" s="234" t="s">
        <v>3955</v>
      </c>
      <c r="M104" s="170">
        <f t="shared" si="8"/>
        <v>0.99</v>
      </c>
      <c r="N104" s="170"/>
    </row>
    <row r="105" spans="1:14" x14ac:dyDescent="0.3">
      <c r="A105" s="15" t="s">
        <v>3956</v>
      </c>
      <c r="B105" s="193" t="s">
        <v>2332</v>
      </c>
      <c r="C105" s="8" t="s">
        <v>184</v>
      </c>
      <c r="D105" s="243" t="s">
        <v>208</v>
      </c>
      <c r="E105" s="240">
        <v>0.49</v>
      </c>
      <c r="F105" s="257">
        <f>ROUNDUP(E105*BulkFoil!$O$1,-1)</f>
        <v>350</v>
      </c>
      <c r="G105" s="33">
        <f>ROUNDUP(E105*BulkFoil!$O$3,-1)</f>
        <v>320</v>
      </c>
      <c r="H105" s="2">
        <v>1</v>
      </c>
      <c r="I105" s="16">
        <f t="shared" si="6"/>
        <v>350</v>
      </c>
      <c r="J105" s="16">
        <f t="shared" si="7"/>
        <v>320</v>
      </c>
      <c r="K105" s="173">
        <v>5</v>
      </c>
      <c r="L105" s="234" t="s">
        <v>3957</v>
      </c>
      <c r="M105" s="170">
        <f t="shared" si="8"/>
        <v>0.49</v>
      </c>
      <c r="N105" s="170"/>
    </row>
    <row r="106" spans="1:14" x14ac:dyDescent="0.3">
      <c r="A106" s="15" t="s">
        <v>3959</v>
      </c>
      <c r="B106" s="148" t="s">
        <v>1111</v>
      </c>
      <c r="C106" s="8" t="s">
        <v>184</v>
      </c>
      <c r="D106" s="243" t="s">
        <v>208</v>
      </c>
      <c r="E106" s="240">
        <v>0.49</v>
      </c>
      <c r="F106" s="257">
        <f>ROUNDUP(E106*BulkFoil!$O$1,-1)</f>
        <v>350</v>
      </c>
      <c r="G106" s="33">
        <f>ROUNDUP(E106*BulkFoil!$O$3,-1)</f>
        <v>320</v>
      </c>
      <c r="H106" s="2">
        <v>1</v>
      </c>
      <c r="I106" s="16">
        <f t="shared" si="6"/>
        <v>350</v>
      </c>
      <c r="J106" s="16">
        <f t="shared" si="7"/>
        <v>320</v>
      </c>
      <c r="K106" s="173">
        <v>6</v>
      </c>
      <c r="L106" s="234" t="s">
        <v>3958</v>
      </c>
      <c r="M106" s="170">
        <f t="shared" si="8"/>
        <v>0.49</v>
      </c>
      <c r="N106" s="170"/>
    </row>
    <row r="107" spans="1:14" x14ac:dyDescent="0.3">
      <c r="A107" s="20" t="s">
        <v>604</v>
      </c>
      <c r="B107" s="162" t="s">
        <v>1130</v>
      </c>
      <c r="C107" s="8" t="s">
        <v>184</v>
      </c>
      <c r="D107" s="243" t="s">
        <v>208</v>
      </c>
      <c r="E107" s="240">
        <v>1.99</v>
      </c>
      <c r="F107" s="257">
        <f>ROUNDUP(E107*BulkFoil!$O$1,-1)</f>
        <v>1400</v>
      </c>
      <c r="G107" s="33">
        <f>ROUNDUP(E107*BulkFoil!$O$3,-1)</f>
        <v>1300</v>
      </c>
      <c r="H107" s="2">
        <v>1</v>
      </c>
      <c r="I107" s="33">
        <f t="shared" si="6"/>
        <v>1400</v>
      </c>
      <c r="J107" s="33">
        <f t="shared" si="7"/>
        <v>1300</v>
      </c>
      <c r="K107" s="173">
        <v>6</v>
      </c>
      <c r="L107" s="234" t="s">
        <v>4442</v>
      </c>
      <c r="M107" s="170">
        <f t="shared" si="8"/>
        <v>1.99</v>
      </c>
      <c r="N107" s="170"/>
    </row>
    <row r="108" spans="1:14" x14ac:dyDescent="0.3">
      <c r="A108" s="15" t="s">
        <v>605</v>
      </c>
      <c r="B108" s="140" t="s">
        <v>1102</v>
      </c>
      <c r="C108" s="8" t="s">
        <v>184</v>
      </c>
      <c r="D108" s="243" t="s">
        <v>208</v>
      </c>
      <c r="E108" s="240">
        <v>0.99</v>
      </c>
      <c r="F108" s="257">
        <f>ROUNDUP(E108*BulkFoil!$O$1,-1)</f>
        <v>700</v>
      </c>
      <c r="G108" s="33">
        <f>ROUNDUP(E108*BulkFoil!$O$3,-1)</f>
        <v>650</v>
      </c>
      <c r="H108" s="2">
        <v>1</v>
      </c>
      <c r="I108" s="16">
        <f t="shared" si="6"/>
        <v>700</v>
      </c>
      <c r="J108" s="16">
        <f t="shared" si="7"/>
        <v>650</v>
      </c>
      <c r="K108" s="173">
        <v>7</v>
      </c>
      <c r="L108" s="234" t="s">
        <v>3960</v>
      </c>
      <c r="M108" s="170">
        <f t="shared" si="8"/>
        <v>0.99</v>
      </c>
      <c r="N108" s="170"/>
    </row>
    <row r="109" spans="1:14" x14ac:dyDescent="0.3">
      <c r="A109" s="15" t="s">
        <v>606</v>
      </c>
      <c r="B109" s="162" t="s">
        <v>1130</v>
      </c>
      <c r="C109" s="8" t="s">
        <v>184</v>
      </c>
      <c r="D109" s="243" t="s">
        <v>208</v>
      </c>
      <c r="E109" s="240">
        <v>0.49</v>
      </c>
      <c r="F109" s="257">
        <f>ROUNDUP(E109*BulkFoil!$O$1,-1)</f>
        <v>350</v>
      </c>
      <c r="G109" s="33">
        <f>ROUNDUP(E109*BulkFoil!$O$3,-1)</f>
        <v>320</v>
      </c>
      <c r="H109" s="2">
        <v>1</v>
      </c>
      <c r="I109" s="16">
        <f t="shared" si="6"/>
        <v>350</v>
      </c>
      <c r="J109" s="16">
        <f t="shared" si="7"/>
        <v>320</v>
      </c>
      <c r="K109" s="173">
        <v>12</v>
      </c>
      <c r="L109" s="234" t="s">
        <v>3961</v>
      </c>
      <c r="M109" s="170">
        <f t="shared" si="8"/>
        <v>0.49</v>
      </c>
      <c r="N109" s="170"/>
    </row>
    <row r="110" spans="1:14" x14ac:dyDescent="0.3">
      <c r="A110" s="15" t="s">
        <v>607</v>
      </c>
      <c r="B110" s="146" t="s">
        <v>1108</v>
      </c>
      <c r="C110" s="8" t="s">
        <v>184</v>
      </c>
      <c r="D110" s="243" t="s">
        <v>208</v>
      </c>
      <c r="E110" s="240">
        <v>0.59</v>
      </c>
      <c r="F110" s="257">
        <f>ROUNDUP(E110*BulkFoil!$O$1,-1)</f>
        <v>420</v>
      </c>
      <c r="G110" s="33">
        <f>ROUNDUP(E110*BulkFoil!$O$3,-1)</f>
        <v>390</v>
      </c>
      <c r="H110" s="2">
        <v>1</v>
      </c>
      <c r="I110" s="16">
        <f t="shared" si="6"/>
        <v>420</v>
      </c>
      <c r="J110" s="16">
        <f t="shared" si="7"/>
        <v>390</v>
      </c>
      <c r="K110" s="175" t="s">
        <v>1775</v>
      </c>
      <c r="L110" s="234" t="s">
        <v>3962</v>
      </c>
      <c r="M110" s="170">
        <f t="shared" si="8"/>
        <v>0.59</v>
      </c>
      <c r="N110" s="170"/>
    </row>
    <row r="111" spans="1:14" x14ac:dyDescent="0.3">
      <c r="A111" s="15" t="s">
        <v>3360</v>
      </c>
      <c r="B111" s="232" t="s">
        <v>3182</v>
      </c>
      <c r="C111" s="8" t="s">
        <v>184</v>
      </c>
      <c r="D111" s="243" t="s">
        <v>208</v>
      </c>
      <c r="E111" s="240">
        <v>1.49</v>
      </c>
      <c r="F111" s="257">
        <f>ROUNDUP(E111*BulkFoil!$O$1,-1)</f>
        <v>1050</v>
      </c>
      <c r="G111" s="33">
        <f>ROUNDUP(E111*BulkFoil!$O$3,-1)</f>
        <v>970</v>
      </c>
      <c r="H111" s="2">
        <v>1</v>
      </c>
      <c r="I111" s="16">
        <f t="shared" si="6"/>
        <v>1050</v>
      </c>
      <c r="J111" s="16">
        <f t="shared" si="7"/>
        <v>970</v>
      </c>
      <c r="K111" s="175" t="s">
        <v>1775</v>
      </c>
      <c r="L111" s="234" t="s">
        <v>3963</v>
      </c>
      <c r="M111" s="170">
        <f t="shared" si="8"/>
        <v>1.49</v>
      </c>
      <c r="N111" s="170"/>
    </row>
    <row r="112" spans="1:14" x14ac:dyDescent="0.3">
      <c r="A112" s="15" t="s">
        <v>613</v>
      </c>
      <c r="B112" s="163" t="s">
        <v>1134</v>
      </c>
      <c r="C112" s="19" t="s">
        <v>185</v>
      </c>
      <c r="D112" s="243" t="s">
        <v>208</v>
      </c>
      <c r="E112" s="240">
        <v>0.49</v>
      </c>
      <c r="F112" s="257">
        <f>ROUNDUP(E112*BulkFoil!$O$1,-1)</f>
        <v>350</v>
      </c>
      <c r="G112" s="33">
        <f>ROUNDUP(E112*BulkFoil!$O$3,-1)</f>
        <v>320</v>
      </c>
      <c r="H112" s="2">
        <v>2</v>
      </c>
      <c r="I112" s="16">
        <f t="shared" si="6"/>
        <v>700</v>
      </c>
      <c r="J112" s="16">
        <f t="shared" si="7"/>
        <v>640</v>
      </c>
      <c r="K112" s="230">
        <v>1</v>
      </c>
      <c r="L112" s="234" t="s">
        <v>3964</v>
      </c>
      <c r="M112" s="170">
        <f t="shared" si="8"/>
        <v>0.98</v>
      </c>
      <c r="N112" s="170"/>
    </row>
    <row r="113" spans="1:14" x14ac:dyDescent="0.3">
      <c r="A113" s="15" t="s">
        <v>1489</v>
      </c>
      <c r="B113" s="145" t="s">
        <v>1107</v>
      </c>
      <c r="C113" s="19" t="s">
        <v>185</v>
      </c>
      <c r="D113" s="243" t="s">
        <v>208</v>
      </c>
      <c r="E113" s="240">
        <v>0.49</v>
      </c>
      <c r="F113" s="257">
        <f>ROUNDUP(E113*BulkFoil!$O$1,-1)</f>
        <v>350</v>
      </c>
      <c r="G113" s="33">
        <f>ROUNDUP(E113*BulkFoil!$O$3,-1)</f>
        <v>320</v>
      </c>
      <c r="H113" s="2">
        <v>1</v>
      </c>
      <c r="I113" s="16">
        <f t="shared" si="6"/>
        <v>350</v>
      </c>
      <c r="J113" s="16">
        <f t="shared" si="7"/>
        <v>320</v>
      </c>
      <c r="K113" s="173">
        <v>2</v>
      </c>
      <c r="L113" s="234" t="s">
        <v>3965</v>
      </c>
      <c r="M113" s="170">
        <f t="shared" si="8"/>
        <v>0.49</v>
      </c>
      <c r="N113" s="170"/>
    </row>
    <row r="114" spans="1:14" x14ac:dyDescent="0.3">
      <c r="A114" s="15" t="s">
        <v>3967</v>
      </c>
      <c r="B114" s="155" t="s">
        <v>1123</v>
      </c>
      <c r="C114" s="19" t="s">
        <v>185</v>
      </c>
      <c r="D114" s="243" t="s">
        <v>208</v>
      </c>
      <c r="E114" s="240">
        <v>1.25</v>
      </c>
      <c r="F114" s="257">
        <f>ROUNDUP(E114*BulkFoil!$O$1,-1)</f>
        <v>880</v>
      </c>
      <c r="G114" s="33">
        <f>ROUNDUP(E114*BulkFoil!$O$3,-1)</f>
        <v>820</v>
      </c>
      <c r="H114" s="2">
        <v>1</v>
      </c>
      <c r="I114" s="16">
        <f t="shared" si="6"/>
        <v>880</v>
      </c>
      <c r="J114" s="16">
        <f t="shared" si="7"/>
        <v>820</v>
      </c>
      <c r="K114" s="230">
        <v>2</v>
      </c>
      <c r="L114" s="234" t="s">
        <v>3966</v>
      </c>
      <c r="M114" s="170">
        <f t="shared" si="8"/>
        <v>1.25</v>
      </c>
      <c r="N114" s="170"/>
    </row>
    <row r="115" spans="1:14" x14ac:dyDescent="0.3">
      <c r="A115" s="20" t="s">
        <v>614</v>
      </c>
      <c r="B115" s="163" t="s">
        <v>1134</v>
      </c>
      <c r="C115" s="19" t="s">
        <v>185</v>
      </c>
      <c r="D115" s="243" t="s">
        <v>208</v>
      </c>
      <c r="E115" s="240">
        <v>0.49</v>
      </c>
      <c r="F115" s="257">
        <f>ROUNDUP(E115*BulkFoil!$O$1,-1)</f>
        <v>350</v>
      </c>
      <c r="G115" s="33">
        <f>ROUNDUP(E115*BulkFoil!$O$3,-1)</f>
        <v>320</v>
      </c>
      <c r="H115" s="2">
        <v>1</v>
      </c>
      <c r="I115" s="16">
        <f t="shared" si="6"/>
        <v>350</v>
      </c>
      <c r="J115" s="16">
        <f t="shared" si="7"/>
        <v>320</v>
      </c>
      <c r="K115" s="173">
        <v>2</v>
      </c>
      <c r="L115" s="234" t="s">
        <v>3968</v>
      </c>
      <c r="M115" s="170">
        <f t="shared" si="8"/>
        <v>0.49</v>
      </c>
      <c r="N115" s="170"/>
    </row>
    <row r="116" spans="1:14" x14ac:dyDescent="0.3">
      <c r="A116" s="15" t="s">
        <v>3361</v>
      </c>
      <c r="B116" s="177" t="s">
        <v>1800</v>
      </c>
      <c r="C116" s="19" t="s">
        <v>185</v>
      </c>
      <c r="D116" s="243" t="s">
        <v>208</v>
      </c>
      <c r="E116" s="240">
        <v>0.49</v>
      </c>
      <c r="F116" s="257">
        <f>ROUNDUP(E116*BulkFoil!$O$1,-1)</f>
        <v>350</v>
      </c>
      <c r="G116" s="33">
        <f>ROUNDUP(E116*BulkFoil!$O$3,-1)</f>
        <v>320</v>
      </c>
      <c r="H116" s="2">
        <v>1</v>
      </c>
      <c r="I116" s="16">
        <f t="shared" si="6"/>
        <v>350</v>
      </c>
      <c r="J116" s="16">
        <f t="shared" si="7"/>
        <v>320</v>
      </c>
      <c r="K116" s="173">
        <v>2</v>
      </c>
      <c r="L116" s="234" t="s">
        <v>3969</v>
      </c>
      <c r="M116" s="170">
        <f t="shared" si="8"/>
        <v>0.49</v>
      </c>
      <c r="N116" s="170"/>
    </row>
    <row r="117" spans="1:14" x14ac:dyDescent="0.3">
      <c r="A117" s="15" t="s">
        <v>4551</v>
      </c>
      <c r="B117" s="252" t="s">
        <v>4455</v>
      </c>
      <c r="C117" s="19" t="s">
        <v>185</v>
      </c>
      <c r="D117" s="243" t="s">
        <v>208</v>
      </c>
      <c r="E117" s="240">
        <v>0.49</v>
      </c>
      <c r="F117" s="257">
        <f>ROUNDUP(E117*BulkFoil!$O$1,-1)</f>
        <v>350</v>
      </c>
      <c r="G117" s="33">
        <f>ROUNDUP(E117*BulkFoil!$O$3,-1)</f>
        <v>320</v>
      </c>
      <c r="H117" s="2">
        <v>1</v>
      </c>
      <c r="I117" s="16">
        <f t="shared" si="6"/>
        <v>350</v>
      </c>
      <c r="J117" s="16">
        <f t="shared" si="7"/>
        <v>320</v>
      </c>
      <c r="K117" s="173">
        <v>2</v>
      </c>
      <c r="L117" s="234" t="s">
        <v>4550</v>
      </c>
      <c r="M117" s="170">
        <f t="shared" si="8"/>
        <v>0.49</v>
      </c>
      <c r="N117" s="170"/>
    </row>
    <row r="118" spans="1:14" x14ac:dyDescent="0.3">
      <c r="A118" s="15" t="s">
        <v>3362</v>
      </c>
      <c r="B118" s="232" t="s">
        <v>3182</v>
      </c>
      <c r="C118" s="19" t="s">
        <v>185</v>
      </c>
      <c r="D118" s="243" t="s">
        <v>208</v>
      </c>
      <c r="E118" s="240">
        <v>0.49</v>
      </c>
      <c r="F118" s="257">
        <f>ROUNDUP(E118*BulkFoil!$O$1,-1)</f>
        <v>350</v>
      </c>
      <c r="G118" s="33">
        <f>ROUNDUP(E118*BulkFoil!$O$3,-1)</f>
        <v>320</v>
      </c>
      <c r="H118" s="2">
        <v>1</v>
      </c>
      <c r="I118" s="16">
        <f t="shared" si="6"/>
        <v>350</v>
      </c>
      <c r="J118" s="16">
        <f t="shared" si="7"/>
        <v>320</v>
      </c>
      <c r="K118" s="173">
        <v>2</v>
      </c>
      <c r="L118" s="234" t="s">
        <v>3970</v>
      </c>
      <c r="M118" s="170">
        <f t="shared" si="8"/>
        <v>0.49</v>
      </c>
      <c r="N118" s="170"/>
    </row>
    <row r="119" spans="1:14" x14ac:dyDescent="0.3">
      <c r="A119" s="20" t="s">
        <v>3971</v>
      </c>
      <c r="B119" s="242" t="s">
        <v>3740</v>
      </c>
      <c r="C119" s="19" t="s">
        <v>185</v>
      </c>
      <c r="D119" s="243" t="s">
        <v>208</v>
      </c>
      <c r="E119" s="240">
        <v>0.49</v>
      </c>
      <c r="F119" s="257">
        <f>ROUNDUP(E119*BulkFoil!$O$1,-1)</f>
        <v>350</v>
      </c>
      <c r="G119" s="33">
        <f>ROUNDUP(E119*BulkFoil!$O$3,-1)</f>
        <v>320</v>
      </c>
      <c r="H119" s="2">
        <v>1</v>
      </c>
      <c r="I119" s="16">
        <f t="shared" si="6"/>
        <v>350</v>
      </c>
      <c r="J119" s="16">
        <f t="shared" si="7"/>
        <v>320</v>
      </c>
      <c r="K119" s="173">
        <v>2</v>
      </c>
      <c r="L119" s="234" t="s">
        <v>3972</v>
      </c>
      <c r="M119" s="170">
        <f t="shared" si="8"/>
        <v>0.49</v>
      </c>
      <c r="N119" s="170"/>
    </row>
    <row r="120" spans="1:14" x14ac:dyDescent="0.3">
      <c r="A120" s="15" t="s">
        <v>3974</v>
      </c>
      <c r="B120" s="86" t="s">
        <v>1093</v>
      </c>
      <c r="C120" s="19" t="s">
        <v>185</v>
      </c>
      <c r="D120" s="243" t="s">
        <v>208</v>
      </c>
      <c r="E120" s="240">
        <v>0.49</v>
      </c>
      <c r="F120" s="257">
        <f>ROUNDUP(E120*BulkFoil!$O$1,-1)</f>
        <v>350</v>
      </c>
      <c r="G120" s="33">
        <f>ROUNDUP(E120*BulkFoil!$O$3,-1)</f>
        <v>320</v>
      </c>
      <c r="H120" s="2">
        <v>1</v>
      </c>
      <c r="I120" s="16">
        <f t="shared" si="6"/>
        <v>350</v>
      </c>
      <c r="J120" s="16">
        <f t="shared" si="7"/>
        <v>320</v>
      </c>
      <c r="K120" s="173">
        <v>3</v>
      </c>
      <c r="L120" s="234" t="s">
        <v>3973</v>
      </c>
      <c r="M120" s="170">
        <f t="shared" si="8"/>
        <v>0.49</v>
      </c>
      <c r="N120" s="170"/>
    </row>
    <row r="121" spans="1:14" x14ac:dyDescent="0.3">
      <c r="A121" s="15" t="s">
        <v>2557</v>
      </c>
      <c r="B121" s="163" t="s">
        <v>1134</v>
      </c>
      <c r="C121" s="19" t="s">
        <v>185</v>
      </c>
      <c r="D121" s="243" t="s">
        <v>208</v>
      </c>
      <c r="E121" s="240">
        <v>0.49</v>
      </c>
      <c r="F121" s="257">
        <f>ROUNDUP(E121*BulkFoil!$O$1,-1)</f>
        <v>350</v>
      </c>
      <c r="G121" s="33">
        <f>ROUNDUP(E121*BulkFoil!$O$3,-1)</f>
        <v>320</v>
      </c>
      <c r="H121" s="2">
        <v>1</v>
      </c>
      <c r="I121" s="16">
        <f t="shared" si="6"/>
        <v>350</v>
      </c>
      <c r="J121" s="16">
        <f t="shared" si="7"/>
        <v>320</v>
      </c>
      <c r="K121" s="173">
        <v>3</v>
      </c>
      <c r="L121" s="234" t="s">
        <v>3975</v>
      </c>
      <c r="M121" s="170">
        <f t="shared" si="8"/>
        <v>0.49</v>
      </c>
      <c r="N121" s="170"/>
    </row>
    <row r="122" spans="1:14" x14ac:dyDescent="0.3">
      <c r="A122" s="15" t="s">
        <v>3976</v>
      </c>
      <c r="B122" s="163" t="s">
        <v>1134</v>
      </c>
      <c r="C122" s="19" t="s">
        <v>185</v>
      </c>
      <c r="D122" s="243" t="s">
        <v>208</v>
      </c>
      <c r="E122" s="240">
        <v>0.75</v>
      </c>
      <c r="F122" s="257">
        <f>ROUNDUP(E122*BulkFoil!$O$1,-1)</f>
        <v>530</v>
      </c>
      <c r="G122" s="33">
        <f>ROUNDUP(E122*BulkFoil!$O$3,-1)</f>
        <v>490</v>
      </c>
      <c r="H122" s="2">
        <v>1</v>
      </c>
      <c r="I122" s="16">
        <f t="shared" si="6"/>
        <v>530</v>
      </c>
      <c r="J122" s="16">
        <f t="shared" si="7"/>
        <v>490</v>
      </c>
      <c r="K122" s="173">
        <v>3</v>
      </c>
      <c r="L122" s="234" t="s">
        <v>3977</v>
      </c>
      <c r="M122" s="170">
        <f t="shared" si="8"/>
        <v>0.75</v>
      </c>
      <c r="N122" s="170"/>
    </row>
    <row r="123" spans="1:14" x14ac:dyDescent="0.3">
      <c r="A123" s="15" t="s">
        <v>1349</v>
      </c>
      <c r="B123" s="163" t="s">
        <v>1134</v>
      </c>
      <c r="C123" s="19" t="s">
        <v>185</v>
      </c>
      <c r="D123" s="243" t="s">
        <v>208</v>
      </c>
      <c r="E123" s="240">
        <v>0.49</v>
      </c>
      <c r="F123" s="257">
        <f>ROUNDUP(E123*BulkFoil!$O$1,-1)</f>
        <v>350</v>
      </c>
      <c r="G123" s="33">
        <f>ROUNDUP(E123*BulkFoil!$O$3,-1)</f>
        <v>320</v>
      </c>
      <c r="H123" s="2">
        <v>1</v>
      </c>
      <c r="I123" s="16">
        <f t="shared" si="6"/>
        <v>350</v>
      </c>
      <c r="J123" s="16">
        <f t="shared" si="7"/>
        <v>320</v>
      </c>
      <c r="K123" s="173">
        <v>3</v>
      </c>
      <c r="L123" s="234" t="s">
        <v>3978</v>
      </c>
      <c r="M123" s="170">
        <f t="shared" si="8"/>
        <v>0.49</v>
      </c>
      <c r="N123" s="170"/>
    </row>
    <row r="124" spans="1:14" x14ac:dyDescent="0.3">
      <c r="A124" s="15" t="s">
        <v>1696</v>
      </c>
      <c r="B124" s="150" t="s">
        <v>1582</v>
      </c>
      <c r="C124" s="19" t="s">
        <v>185</v>
      </c>
      <c r="D124" s="243" t="s">
        <v>208</v>
      </c>
      <c r="E124" s="240">
        <v>1.49</v>
      </c>
      <c r="F124" s="257">
        <f>ROUNDUP(E124*BulkFoil!$O$1,-1)</f>
        <v>1050</v>
      </c>
      <c r="G124" s="33">
        <f>ROUNDUP(E124*BulkFoil!$O$3,-1)</f>
        <v>970</v>
      </c>
      <c r="H124" s="2">
        <v>1</v>
      </c>
      <c r="I124" s="16">
        <f t="shared" si="6"/>
        <v>1050</v>
      </c>
      <c r="J124" s="16">
        <f t="shared" si="7"/>
        <v>970</v>
      </c>
      <c r="K124" s="173">
        <v>3</v>
      </c>
      <c r="L124" s="234" t="s">
        <v>3979</v>
      </c>
      <c r="M124" s="170">
        <f t="shared" si="8"/>
        <v>1.49</v>
      </c>
      <c r="N124" s="170"/>
    </row>
    <row r="125" spans="1:14" x14ac:dyDescent="0.3">
      <c r="A125" s="15" t="s">
        <v>2476</v>
      </c>
      <c r="B125" s="177" t="s">
        <v>1799</v>
      </c>
      <c r="C125" s="19" t="s">
        <v>185</v>
      </c>
      <c r="D125" s="243" t="s">
        <v>208</v>
      </c>
      <c r="E125" s="240">
        <v>0.49</v>
      </c>
      <c r="F125" s="257">
        <f>ROUNDUP(E125*BulkFoil!$O$1,-1)</f>
        <v>350</v>
      </c>
      <c r="G125" s="33">
        <f>ROUNDUP(E125*BulkFoil!$O$3,-1)</f>
        <v>320</v>
      </c>
      <c r="H125" s="2">
        <v>1</v>
      </c>
      <c r="I125" s="16">
        <f t="shared" si="6"/>
        <v>350</v>
      </c>
      <c r="J125" s="16">
        <f t="shared" si="7"/>
        <v>320</v>
      </c>
      <c r="K125" s="173">
        <v>3</v>
      </c>
      <c r="L125" s="234" t="s">
        <v>3981</v>
      </c>
      <c r="M125" s="170">
        <f t="shared" si="8"/>
        <v>0.49</v>
      </c>
      <c r="N125" s="170"/>
    </row>
    <row r="126" spans="1:14" x14ac:dyDescent="0.3">
      <c r="A126" s="15" t="s">
        <v>4552</v>
      </c>
      <c r="B126" s="252" t="s">
        <v>4455</v>
      </c>
      <c r="C126" s="19" t="s">
        <v>185</v>
      </c>
      <c r="D126" s="243" t="s">
        <v>208</v>
      </c>
      <c r="E126" s="240">
        <v>0.49</v>
      </c>
      <c r="F126" s="257">
        <f>ROUNDUP(E126*BulkFoil!$O$1,-1)</f>
        <v>350</v>
      </c>
      <c r="G126" s="33">
        <f>ROUNDUP(E126*BulkFoil!$O$3,-1)</f>
        <v>320</v>
      </c>
      <c r="H126" s="2">
        <v>1</v>
      </c>
      <c r="I126" s="16">
        <f t="shared" si="6"/>
        <v>350</v>
      </c>
      <c r="J126" s="16">
        <f t="shared" si="7"/>
        <v>320</v>
      </c>
      <c r="K126" s="173">
        <v>3</v>
      </c>
      <c r="L126" s="234" t="s">
        <v>4460</v>
      </c>
      <c r="M126" s="170">
        <f t="shared" si="8"/>
        <v>0.49</v>
      </c>
      <c r="N126" s="170"/>
    </row>
    <row r="127" spans="1:14" x14ac:dyDescent="0.3">
      <c r="A127" s="20" t="s">
        <v>2477</v>
      </c>
      <c r="B127" s="193" t="s">
        <v>2332</v>
      </c>
      <c r="C127" s="19" t="s">
        <v>185</v>
      </c>
      <c r="D127" s="243" t="s">
        <v>208</v>
      </c>
      <c r="E127" s="240">
        <v>0.49</v>
      </c>
      <c r="F127" s="257">
        <f>ROUNDUP(E127*BulkFoil!$O$1,-1)</f>
        <v>350</v>
      </c>
      <c r="G127" s="33">
        <f>ROUNDUP(E127*BulkFoil!$O$3,-1)</f>
        <v>320</v>
      </c>
      <c r="H127" s="2">
        <v>1</v>
      </c>
      <c r="I127" s="16">
        <f t="shared" si="6"/>
        <v>350</v>
      </c>
      <c r="J127" s="16">
        <f t="shared" si="7"/>
        <v>320</v>
      </c>
      <c r="K127" s="173">
        <v>3</v>
      </c>
      <c r="L127" s="234" t="s">
        <v>3982</v>
      </c>
      <c r="M127" s="170">
        <f t="shared" si="8"/>
        <v>0.49</v>
      </c>
      <c r="N127" s="170"/>
    </row>
    <row r="128" spans="1:14" x14ac:dyDescent="0.3">
      <c r="A128" s="15" t="s">
        <v>3984</v>
      </c>
      <c r="B128" s="223" t="s">
        <v>2824</v>
      </c>
      <c r="C128" s="19" t="s">
        <v>185</v>
      </c>
      <c r="D128" s="243" t="s">
        <v>208</v>
      </c>
      <c r="E128" s="240">
        <v>0.49</v>
      </c>
      <c r="F128" s="257">
        <f>ROUNDUP(E128*BulkFoil!$O$1,-1)</f>
        <v>350</v>
      </c>
      <c r="G128" s="33">
        <f>ROUNDUP(E128*BulkFoil!$O$3,-1)</f>
        <v>320</v>
      </c>
      <c r="H128" s="2">
        <v>1</v>
      </c>
      <c r="I128" s="16">
        <f t="shared" si="6"/>
        <v>350</v>
      </c>
      <c r="J128" s="16">
        <f t="shared" si="7"/>
        <v>320</v>
      </c>
      <c r="K128" s="173">
        <v>3</v>
      </c>
      <c r="L128" s="234" t="s">
        <v>3983</v>
      </c>
      <c r="M128" s="170">
        <f t="shared" si="8"/>
        <v>0.49</v>
      </c>
      <c r="N128" s="170"/>
    </row>
    <row r="129" spans="1:14" x14ac:dyDescent="0.3">
      <c r="A129" s="15" t="s">
        <v>2985</v>
      </c>
      <c r="B129" s="227" t="s">
        <v>2945</v>
      </c>
      <c r="C129" s="19" t="s">
        <v>185</v>
      </c>
      <c r="D129" s="243" t="s">
        <v>208</v>
      </c>
      <c r="E129" s="240">
        <v>0.49</v>
      </c>
      <c r="F129" s="257">
        <f>ROUNDUP(E129*BulkFoil!$O$1,-1)</f>
        <v>350</v>
      </c>
      <c r="G129" s="33">
        <f>ROUNDUP(E129*BulkFoil!$O$3,-1)</f>
        <v>320</v>
      </c>
      <c r="H129" s="2">
        <v>1</v>
      </c>
      <c r="I129" s="16">
        <f t="shared" ref="I129:I192" si="9">F129*H129</f>
        <v>350</v>
      </c>
      <c r="J129" s="16">
        <f t="shared" ref="J129:J192" si="10">G129*H129</f>
        <v>320</v>
      </c>
      <c r="K129" s="173">
        <v>3</v>
      </c>
      <c r="L129" s="234" t="s">
        <v>3985</v>
      </c>
      <c r="M129" s="170">
        <f t="shared" ref="M129:M192" si="11">E129*H129</f>
        <v>0.49</v>
      </c>
      <c r="N129" s="170"/>
    </row>
    <row r="130" spans="1:14" x14ac:dyDescent="0.3">
      <c r="A130" s="15" t="s">
        <v>3986</v>
      </c>
      <c r="B130" s="159" t="s">
        <v>1127</v>
      </c>
      <c r="C130" s="19" t="s">
        <v>185</v>
      </c>
      <c r="D130" s="243" t="s">
        <v>208</v>
      </c>
      <c r="E130" s="240">
        <v>0.49</v>
      </c>
      <c r="F130" s="257">
        <f>ROUNDUP(E130*BulkFoil!$O$1,-1)</f>
        <v>350</v>
      </c>
      <c r="G130" s="33">
        <f>ROUNDUP(E130*BulkFoil!$O$3,-1)</f>
        <v>320</v>
      </c>
      <c r="H130" s="2">
        <v>1</v>
      </c>
      <c r="I130" s="16">
        <f t="shared" si="9"/>
        <v>350</v>
      </c>
      <c r="J130" s="16">
        <f t="shared" si="10"/>
        <v>320</v>
      </c>
      <c r="K130" s="173">
        <v>4</v>
      </c>
      <c r="L130" s="234" t="s">
        <v>3987</v>
      </c>
      <c r="M130" s="170">
        <f t="shared" si="11"/>
        <v>0.49</v>
      </c>
      <c r="N130" s="170"/>
    </row>
    <row r="131" spans="1:14" x14ac:dyDescent="0.3">
      <c r="A131" s="15" t="s">
        <v>3989</v>
      </c>
      <c r="B131" s="159" t="s">
        <v>1127</v>
      </c>
      <c r="C131" s="19" t="s">
        <v>185</v>
      </c>
      <c r="D131" s="243" t="s">
        <v>208</v>
      </c>
      <c r="E131" s="240">
        <v>1.99</v>
      </c>
      <c r="F131" s="257">
        <f>ROUNDUP(E131*BulkFoil!$O$1,-1)</f>
        <v>1400</v>
      </c>
      <c r="G131" s="33">
        <f>ROUNDUP(E131*BulkFoil!$O$3,-1)</f>
        <v>1300</v>
      </c>
      <c r="H131" s="2">
        <v>1</v>
      </c>
      <c r="I131" s="16">
        <f t="shared" si="9"/>
        <v>1400</v>
      </c>
      <c r="J131" s="16">
        <f t="shared" si="10"/>
        <v>1300</v>
      </c>
      <c r="K131" s="173">
        <v>4</v>
      </c>
      <c r="L131" s="234" t="s">
        <v>3988</v>
      </c>
      <c r="M131" s="170">
        <f t="shared" si="11"/>
        <v>1.99</v>
      </c>
      <c r="N131" s="170"/>
    </row>
    <row r="132" spans="1:14" x14ac:dyDescent="0.3">
      <c r="A132" s="15" t="s">
        <v>4553</v>
      </c>
      <c r="B132" s="159" t="s">
        <v>1127</v>
      </c>
      <c r="C132" s="19" t="s">
        <v>185</v>
      </c>
      <c r="D132" s="243" t="s">
        <v>208</v>
      </c>
      <c r="E132" s="240">
        <v>1.99</v>
      </c>
      <c r="F132" s="257">
        <f>ROUNDUP(E132*BulkFoil!$O$1,-1)</f>
        <v>1400</v>
      </c>
      <c r="G132" s="33">
        <f>ROUNDUP(E132*BulkFoil!$O$3,-1)</f>
        <v>1300</v>
      </c>
      <c r="H132" s="2">
        <v>1</v>
      </c>
      <c r="I132" s="16">
        <f t="shared" si="9"/>
        <v>1400</v>
      </c>
      <c r="J132" s="16">
        <f t="shared" si="10"/>
        <v>1300</v>
      </c>
      <c r="K132" s="173">
        <v>4</v>
      </c>
      <c r="L132" s="234" t="s">
        <v>4554</v>
      </c>
      <c r="M132" s="170">
        <f t="shared" si="11"/>
        <v>1.99</v>
      </c>
      <c r="N132" s="170"/>
    </row>
    <row r="133" spans="1:14" x14ac:dyDescent="0.3">
      <c r="A133" s="15" t="s">
        <v>3991</v>
      </c>
      <c r="B133" s="197" t="s">
        <v>1799</v>
      </c>
      <c r="C133" s="19" t="s">
        <v>185</v>
      </c>
      <c r="D133" s="243" t="s">
        <v>208</v>
      </c>
      <c r="E133" s="240">
        <v>0.99</v>
      </c>
      <c r="F133" s="257">
        <f>ROUNDUP(E133*BulkFoil!$O$1,-1)</f>
        <v>700</v>
      </c>
      <c r="G133" s="33">
        <f>ROUNDUP(E133*BulkFoil!$O$3,-1)</f>
        <v>650</v>
      </c>
      <c r="H133" s="2">
        <v>1</v>
      </c>
      <c r="I133" s="16">
        <f t="shared" si="9"/>
        <v>700</v>
      </c>
      <c r="J133" s="16">
        <f t="shared" si="10"/>
        <v>650</v>
      </c>
      <c r="K133" s="173">
        <v>4</v>
      </c>
      <c r="L133" s="234" t="s">
        <v>3990</v>
      </c>
      <c r="M133" s="170">
        <f t="shared" si="11"/>
        <v>0.99</v>
      </c>
      <c r="N133" s="170"/>
    </row>
    <row r="134" spans="1:14" x14ac:dyDescent="0.3">
      <c r="A134" s="15" t="s">
        <v>2987</v>
      </c>
      <c r="B134" s="255" t="s">
        <v>2945</v>
      </c>
      <c r="C134" s="19" t="s">
        <v>185</v>
      </c>
      <c r="D134" s="243" t="s">
        <v>208</v>
      </c>
      <c r="E134" s="240">
        <v>0.49</v>
      </c>
      <c r="F134" s="257">
        <f>ROUNDUP(E134*BulkFoil!$O$1,-1)</f>
        <v>350</v>
      </c>
      <c r="G134" s="33">
        <f>ROUNDUP(E134*BulkFoil!$O$3,-1)</f>
        <v>320</v>
      </c>
      <c r="H134" s="2">
        <v>1</v>
      </c>
      <c r="I134" s="33">
        <f t="shared" si="9"/>
        <v>350</v>
      </c>
      <c r="J134" s="33">
        <f t="shared" si="10"/>
        <v>320</v>
      </c>
      <c r="K134" s="173">
        <v>4</v>
      </c>
      <c r="L134" s="234" t="s">
        <v>4441</v>
      </c>
      <c r="M134" s="170">
        <f t="shared" si="11"/>
        <v>0.49</v>
      </c>
      <c r="N134" s="170"/>
    </row>
    <row r="135" spans="1:14" x14ac:dyDescent="0.3">
      <c r="A135" s="20" t="s">
        <v>3993</v>
      </c>
      <c r="B135" s="152" t="s">
        <v>1120</v>
      </c>
      <c r="C135" s="19" t="s">
        <v>185</v>
      </c>
      <c r="D135" s="243" t="s">
        <v>208</v>
      </c>
      <c r="E135" s="240">
        <v>0.49</v>
      </c>
      <c r="F135" s="257">
        <f>ROUNDUP(E135*BulkFoil!$O$1,-1)</f>
        <v>350</v>
      </c>
      <c r="G135" s="33">
        <f>ROUNDUP(E135*BulkFoil!$O$3,-1)</f>
        <v>320</v>
      </c>
      <c r="H135" s="2">
        <v>1</v>
      </c>
      <c r="I135" s="16">
        <f t="shared" si="9"/>
        <v>350</v>
      </c>
      <c r="J135" s="16">
        <f t="shared" si="10"/>
        <v>320</v>
      </c>
      <c r="K135" s="173">
        <v>5</v>
      </c>
      <c r="L135" s="234" t="s">
        <v>3992</v>
      </c>
      <c r="M135" s="170">
        <f t="shared" si="11"/>
        <v>0.49</v>
      </c>
      <c r="N135" s="170"/>
    </row>
    <row r="136" spans="1:14" x14ac:dyDescent="0.3">
      <c r="A136" s="20" t="s">
        <v>3995</v>
      </c>
      <c r="B136" s="187" t="s">
        <v>2003</v>
      </c>
      <c r="C136" s="19" t="s">
        <v>185</v>
      </c>
      <c r="D136" s="243" t="s">
        <v>208</v>
      </c>
      <c r="E136" s="240">
        <v>0.49</v>
      </c>
      <c r="F136" s="257">
        <f>ROUNDUP(E136*BulkFoil!$O$1,-1)</f>
        <v>350</v>
      </c>
      <c r="G136" s="33">
        <f>ROUNDUP(E136*BulkFoil!$O$3,-1)</f>
        <v>320</v>
      </c>
      <c r="H136" s="2">
        <v>1</v>
      </c>
      <c r="I136" s="16">
        <f t="shared" si="9"/>
        <v>350</v>
      </c>
      <c r="J136" s="16">
        <f t="shared" si="10"/>
        <v>320</v>
      </c>
      <c r="K136" s="173">
        <v>5</v>
      </c>
      <c r="L136" s="234" t="s">
        <v>3994</v>
      </c>
      <c r="M136" s="170">
        <f t="shared" si="11"/>
        <v>0.49</v>
      </c>
      <c r="N136" s="170"/>
    </row>
    <row r="137" spans="1:14" x14ac:dyDescent="0.3">
      <c r="A137" s="15" t="s">
        <v>3996</v>
      </c>
      <c r="B137" s="232" t="s">
        <v>3182</v>
      </c>
      <c r="C137" s="19" t="s">
        <v>185</v>
      </c>
      <c r="D137" s="243" t="s">
        <v>208</v>
      </c>
      <c r="E137" s="240">
        <v>0.49</v>
      </c>
      <c r="F137" s="257">
        <f>ROUNDUP(E137*BulkFoil!$O$1,-1)</f>
        <v>350</v>
      </c>
      <c r="G137" s="33">
        <f>ROUNDUP(E137*BulkFoil!$O$3,-1)</f>
        <v>320</v>
      </c>
      <c r="H137" s="2">
        <v>1</v>
      </c>
      <c r="I137" s="16">
        <f t="shared" si="9"/>
        <v>350</v>
      </c>
      <c r="J137" s="16">
        <f t="shared" si="10"/>
        <v>320</v>
      </c>
      <c r="K137" s="173">
        <v>5</v>
      </c>
      <c r="L137" s="234" t="s">
        <v>3997</v>
      </c>
      <c r="M137" s="170">
        <f t="shared" si="11"/>
        <v>0.49</v>
      </c>
      <c r="N137" s="170"/>
    </row>
    <row r="138" spans="1:14" x14ac:dyDescent="0.3">
      <c r="A138" s="15" t="s">
        <v>3999</v>
      </c>
      <c r="B138" s="151" t="s">
        <v>1119</v>
      </c>
      <c r="C138" s="19" t="s">
        <v>185</v>
      </c>
      <c r="D138" s="243" t="s">
        <v>208</v>
      </c>
      <c r="E138" s="240">
        <v>0.49</v>
      </c>
      <c r="F138" s="257">
        <f>ROUNDUP(E138*BulkFoil!$O$1,-1)</f>
        <v>350</v>
      </c>
      <c r="G138" s="33">
        <f>ROUNDUP(E138*BulkFoil!$O$3,-1)</f>
        <v>320</v>
      </c>
      <c r="H138" s="2">
        <v>1</v>
      </c>
      <c r="I138" s="16">
        <f t="shared" si="9"/>
        <v>350</v>
      </c>
      <c r="J138" s="16">
        <f t="shared" si="10"/>
        <v>320</v>
      </c>
      <c r="K138" s="173">
        <v>7</v>
      </c>
      <c r="L138" s="234" t="s">
        <v>3998</v>
      </c>
      <c r="M138" s="170">
        <f t="shared" si="11"/>
        <v>0.49</v>
      </c>
      <c r="N138" s="170"/>
    </row>
    <row r="139" spans="1:14" x14ac:dyDescent="0.3">
      <c r="A139" s="15" t="s">
        <v>4001</v>
      </c>
      <c r="B139" s="158" t="s">
        <v>1126</v>
      </c>
      <c r="C139" s="19" t="s">
        <v>185</v>
      </c>
      <c r="D139" s="243" t="s">
        <v>208</v>
      </c>
      <c r="E139" s="240">
        <v>0.99</v>
      </c>
      <c r="F139" s="257">
        <f>ROUNDUP(E139*BulkFoil!$O$1,-1)</f>
        <v>700</v>
      </c>
      <c r="G139" s="33">
        <f>ROUNDUP(E139*BulkFoil!$O$3,-1)</f>
        <v>650</v>
      </c>
      <c r="H139" s="2">
        <v>1</v>
      </c>
      <c r="I139" s="16">
        <f t="shared" si="9"/>
        <v>700</v>
      </c>
      <c r="J139" s="16">
        <f t="shared" si="10"/>
        <v>650</v>
      </c>
      <c r="K139" s="173">
        <v>9</v>
      </c>
      <c r="L139" s="234" t="s">
        <v>4000</v>
      </c>
      <c r="M139" s="170">
        <f t="shared" si="11"/>
        <v>0.99</v>
      </c>
      <c r="N139" s="170"/>
    </row>
    <row r="140" spans="1:14" x14ac:dyDescent="0.3">
      <c r="A140" s="20" t="s">
        <v>4002</v>
      </c>
      <c r="B140" s="193" t="s">
        <v>2332</v>
      </c>
      <c r="C140" s="19" t="s">
        <v>185</v>
      </c>
      <c r="D140" s="243" t="s">
        <v>208</v>
      </c>
      <c r="E140" s="240">
        <v>1.49</v>
      </c>
      <c r="F140" s="257">
        <f>ROUNDUP(E140*BulkFoil!$O$1,-1)</f>
        <v>1050</v>
      </c>
      <c r="G140" s="33">
        <f>ROUNDUP(E140*BulkFoil!$O$3,-1)</f>
        <v>970</v>
      </c>
      <c r="H140" s="2">
        <v>1</v>
      </c>
      <c r="I140" s="16">
        <f t="shared" si="9"/>
        <v>1050</v>
      </c>
      <c r="J140" s="16">
        <f t="shared" si="10"/>
        <v>970</v>
      </c>
      <c r="K140" s="175" t="s">
        <v>1775</v>
      </c>
      <c r="L140" s="234" t="s">
        <v>4003</v>
      </c>
      <c r="M140" s="170">
        <f t="shared" si="11"/>
        <v>1.49</v>
      </c>
      <c r="N140" s="170"/>
    </row>
    <row r="141" spans="1:14" x14ac:dyDescent="0.3">
      <c r="A141" s="20" t="s">
        <v>3363</v>
      </c>
      <c r="B141" s="232" t="s">
        <v>3182</v>
      </c>
      <c r="C141" s="19" t="s">
        <v>185</v>
      </c>
      <c r="D141" s="243" t="s">
        <v>208</v>
      </c>
      <c r="E141" s="240">
        <v>1.49</v>
      </c>
      <c r="F141" s="257">
        <f>ROUNDUP(E141*BulkFoil!$O$1,-1)</f>
        <v>1050</v>
      </c>
      <c r="G141" s="33">
        <f>ROUNDUP(E141*BulkFoil!$O$3,-1)</f>
        <v>970</v>
      </c>
      <c r="H141" s="2">
        <v>1</v>
      </c>
      <c r="I141" s="16">
        <f t="shared" si="9"/>
        <v>1050</v>
      </c>
      <c r="J141" s="16">
        <f t="shared" si="10"/>
        <v>970</v>
      </c>
      <c r="K141" s="175" t="s">
        <v>1775</v>
      </c>
      <c r="L141" s="234" t="s">
        <v>4004</v>
      </c>
      <c r="M141" s="170">
        <f t="shared" si="11"/>
        <v>1.49</v>
      </c>
      <c r="N141" s="170"/>
    </row>
    <row r="142" spans="1:14" x14ac:dyDescent="0.3">
      <c r="A142" s="15" t="s">
        <v>4006</v>
      </c>
      <c r="B142" s="177" t="s">
        <v>1799</v>
      </c>
      <c r="C142" s="19" t="s">
        <v>185</v>
      </c>
      <c r="D142" s="243" t="s">
        <v>208</v>
      </c>
      <c r="E142" s="240">
        <v>0.49</v>
      </c>
      <c r="F142" s="257">
        <f>ROUNDUP(E142*BulkFoil!$O$1,-1)</f>
        <v>350</v>
      </c>
      <c r="G142" s="33">
        <f>ROUNDUP(E142*BulkFoil!$O$3,-1)</f>
        <v>320</v>
      </c>
      <c r="H142" s="2">
        <v>1</v>
      </c>
      <c r="I142" s="16">
        <f t="shared" si="9"/>
        <v>350</v>
      </c>
      <c r="J142" s="16">
        <f t="shared" si="10"/>
        <v>320</v>
      </c>
      <c r="K142" s="175" t="s">
        <v>1776</v>
      </c>
      <c r="L142" s="234" t="s">
        <v>4005</v>
      </c>
      <c r="M142" s="170">
        <f t="shared" si="11"/>
        <v>0.49</v>
      </c>
      <c r="N142" s="170"/>
    </row>
    <row r="143" spans="1:14" x14ac:dyDescent="0.3">
      <c r="A143" s="15" t="s">
        <v>621</v>
      </c>
      <c r="B143" s="159" t="s">
        <v>1127</v>
      </c>
      <c r="C143" s="10" t="s">
        <v>186</v>
      </c>
      <c r="D143" s="243" t="s">
        <v>208</v>
      </c>
      <c r="E143" s="240">
        <v>0.49</v>
      </c>
      <c r="F143" s="257">
        <f>ROUNDUP(E143*BulkFoil!$O$1,-1)</f>
        <v>350</v>
      </c>
      <c r="G143" s="33">
        <f>ROUNDUP(E143*BulkFoil!$O$3,-1)</f>
        <v>320</v>
      </c>
      <c r="H143" s="2">
        <v>1</v>
      </c>
      <c r="I143" s="16">
        <f t="shared" si="9"/>
        <v>350</v>
      </c>
      <c r="J143" s="16">
        <f t="shared" si="10"/>
        <v>320</v>
      </c>
      <c r="K143" s="173">
        <v>2</v>
      </c>
      <c r="L143" s="234" t="s">
        <v>4010</v>
      </c>
      <c r="M143" s="170">
        <f t="shared" si="11"/>
        <v>0.49</v>
      </c>
      <c r="N143" s="170"/>
    </row>
    <row r="144" spans="1:14" x14ac:dyDescent="0.3">
      <c r="A144" s="15" t="s">
        <v>3364</v>
      </c>
      <c r="B144" s="223" t="s">
        <v>2824</v>
      </c>
      <c r="C144" s="10" t="s">
        <v>186</v>
      </c>
      <c r="D144" s="243" t="s">
        <v>208</v>
      </c>
      <c r="E144" s="240">
        <v>0.49</v>
      </c>
      <c r="F144" s="257">
        <f>ROUNDUP(E144*BulkFoil!$O$1,-1)</f>
        <v>350</v>
      </c>
      <c r="G144" s="33">
        <f>ROUNDUP(E144*BulkFoil!$O$3,-1)</f>
        <v>320</v>
      </c>
      <c r="H144" s="2">
        <v>1</v>
      </c>
      <c r="I144" s="16">
        <f t="shared" si="9"/>
        <v>350</v>
      </c>
      <c r="J144" s="16">
        <f t="shared" si="10"/>
        <v>320</v>
      </c>
      <c r="K144" s="173">
        <v>2</v>
      </c>
      <c r="L144" s="234" t="s">
        <v>4011</v>
      </c>
      <c r="M144" s="170">
        <f t="shared" si="11"/>
        <v>0.49</v>
      </c>
      <c r="N144" s="170"/>
    </row>
    <row r="145" spans="1:14" x14ac:dyDescent="0.3">
      <c r="A145" s="15" t="s">
        <v>2852</v>
      </c>
      <c r="B145" s="223" t="s">
        <v>2824</v>
      </c>
      <c r="C145" s="10" t="s">
        <v>186</v>
      </c>
      <c r="D145" s="243" t="s">
        <v>208</v>
      </c>
      <c r="E145" s="240">
        <v>0.49</v>
      </c>
      <c r="F145" s="257">
        <f>ROUNDUP(E145*BulkFoil!$O$1,-1)</f>
        <v>350</v>
      </c>
      <c r="G145" s="33">
        <f>ROUNDUP(E145*BulkFoil!$O$3,-1)</f>
        <v>320</v>
      </c>
      <c r="H145" s="2">
        <v>1</v>
      </c>
      <c r="I145" s="16">
        <f t="shared" si="9"/>
        <v>350</v>
      </c>
      <c r="J145" s="16">
        <f t="shared" si="10"/>
        <v>320</v>
      </c>
      <c r="K145" s="173">
        <v>2</v>
      </c>
      <c r="L145" s="234" t="s">
        <v>4012</v>
      </c>
      <c r="M145" s="170">
        <f t="shared" si="11"/>
        <v>0.49</v>
      </c>
      <c r="N145" s="170"/>
    </row>
    <row r="146" spans="1:14" x14ac:dyDescent="0.3">
      <c r="A146" s="15" t="s">
        <v>4014</v>
      </c>
      <c r="B146" s="204" t="s">
        <v>951</v>
      </c>
      <c r="C146" s="10" t="s">
        <v>186</v>
      </c>
      <c r="D146" s="245" t="s">
        <v>210</v>
      </c>
      <c r="E146" s="240">
        <v>0.49</v>
      </c>
      <c r="F146" s="257">
        <f>ROUNDUP(E146*BulkFoil!$O$1,-1)</f>
        <v>350</v>
      </c>
      <c r="G146" s="33">
        <f>ROUNDUP(E146*BulkFoil!$O$3,-1)</f>
        <v>320</v>
      </c>
      <c r="H146" s="2">
        <v>1</v>
      </c>
      <c r="I146" s="16">
        <f t="shared" si="9"/>
        <v>350</v>
      </c>
      <c r="J146" s="16">
        <f t="shared" si="10"/>
        <v>320</v>
      </c>
      <c r="K146" s="173">
        <v>6</v>
      </c>
      <c r="L146" s="234" t="s">
        <v>4013</v>
      </c>
      <c r="M146" s="170">
        <f t="shared" si="11"/>
        <v>0.49</v>
      </c>
      <c r="N146" s="170"/>
    </row>
    <row r="147" spans="1:14" x14ac:dyDescent="0.3">
      <c r="A147" s="15" t="s">
        <v>4555</v>
      </c>
      <c r="B147" s="254" t="s">
        <v>4455</v>
      </c>
      <c r="C147" s="10" t="s">
        <v>3714</v>
      </c>
      <c r="D147" s="243" t="s">
        <v>208</v>
      </c>
      <c r="E147" s="240">
        <v>1.99</v>
      </c>
      <c r="F147" s="257">
        <f>ROUNDUP(E147*BulkFoil!$O$1,-1)</f>
        <v>1400</v>
      </c>
      <c r="G147" s="33">
        <f>ROUNDUP(E147*BulkFoil!$O$3,-1)</f>
        <v>1300</v>
      </c>
      <c r="H147" s="2">
        <v>2</v>
      </c>
      <c r="I147" s="16">
        <f t="shared" si="9"/>
        <v>2800</v>
      </c>
      <c r="J147" s="16">
        <f t="shared" si="10"/>
        <v>2600</v>
      </c>
      <c r="K147" s="173">
        <v>4</v>
      </c>
      <c r="L147" s="234" t="s">
        <v>4556</v>
      </c>
      <c r="M147" s="170">
        <f t="shared" si="11"/>
        <v>3.98</v>
      </c>
      <c r="N147" s="170"/>
    </row>
    <row r="148" spans="1:14" x14ac:dyDescent="0.3">
      <c r="A148" s="15" t="s">
        <v>4016</v>
      </c>
      <c r="B148" s="242" t="s">
        <v>3740</v>
      </c>
      <c r="C148" s="10" t="s">
        <v>3714</v>
      </c>
      <c r="D148" s="243" t="s">
        <v>208</v>
      </c>
      <c r="E148" s="240">
        <v>0.49</v>
      </c>
      <c r="F148" s="257">
        <f>ROUNDUP(E148*BulkFoil!$O$1,-1)</f>
        <v>350</v>
      </c>
      <c r="G148" s="33">
        <f>ROUNDUP(E148*BulkFoil!$O$3,-1)</f>
        <v>320</v>
      </c>
      <c r="H148" s="2">
        <v>1</v>
      </c>
      <c r="I148" s="16">
        <f t="shared" si="9"/>
        <v>350</v>
      </c>
      <c r="J148" s="16">
        <f t="shared" si="10"/>
        <v>320</v>
      </c>
      <c r="K148" s="173">
        <v>4</v>
      </c>
      <c r="L148" s="234" t="s">
        <v>4015</v>
      </c>
      <c r="M148" s="170">
        <f t="shared" si="11"/>
        <v>0.49</v>
      </c>
      <c r="N148" s="170"/>
    </row>
    <row r="149" spans="1:14" x14ac:dyDescent="0.3">
      <c r="A149" s="15" t="s">
        <v>4018</v>
      </c>
      <c r="B149" s="242" t="s">
        <v>3741</v>
      </c>
      <c r="C149" s="10" t="s">
        <v>3714</v>
      </c>
      <c r="D149" s="245" t="s">
        <v>210</v>
      </c>
      <c r="E149" s="240">
        <v>0.49</v>
      </c>
      <c r="F149" s="257">
        <f>ROUNDUP(E149*BulkFoil!$O$1,-1)</f>
        <v>350</v>
      </c>
      <c r="G149" s="33">
        <f>ROUNDUP(E149*BulkFoil!$O$3,-1)</f>
        <v>320</v>
      </c>
      <c r="H149" s="2">
        <v>1</v>
      </c>
      <c r="I149" s="16">
        <f t="shared" si="9"/>
        <v>350</v>
      </c>
      <c r="J149" s="16">
        <f t="shared" si="10"/>
        <v>320</v>
      </c>
      <c r="K149" s="173">
        <v>4</v>
      </c>
      <c r="L149" s="234" t="s">
        <v>4017</v>
      </c>
      <c r="M149" s="170">
        <f t="shared" si="11"/>
        <v>0.49</v>
      </c>
      <c r="N149" s="170"/>
    </row>
    <row r="150" spans="1:14" x14ac:dyDescent="0.3">
      <c r="A150" s="15" t="s">
        <v>4020</v>
      </c>
      <c r="B150" s="242" t="s">
        <v>3741</v>
      </c>
      <c r="C150" s="10" t="s">
        <v>3714</v>
      </c>
      <c r="D150" s="245" t="s">
        <v>210</v>
      </c>
      <c r="E150" s="240">
        <v>0.49</v>
      </c>
      <c r="F150" s="257">
        <f>ROUNDUP(E150*BulkFoil!$O$1,-1)</f>
        <v>350</v>
      </c>
      <c r="G150" s="33">
        <f>ROUNDUP(E150*BulkFoil!$O$3,-1)</f>
        <v>320</v>
      </c>
      <c r="H150" s="2">
        <v>1</v>
      </c>
      <c r="I150" s="16">
        <f t="shared" si="9"/>
        <v>350</v>
      </c>
      <c r="J150" s="16">
        <f t="shared" si="10"/>
        <v>320</v>
      </c>
      <c r="K150" s="173">
        <v>6</v>
      </c>
      <c r="L150" s="234" t="s">
        <v>4019</v>
      </c>
      <c r="M150" s="170">
        <f t="shared" si="11"/>
        <v>0.49</v>
      </c>
      <c r="N150" s="170"/>
    </row>
    <row r="151" spans="1:14" x14ac:dyDescent="0.3">
      <c r="A151" s="15" t="s">
        <v>674</v>
      </c>
      <c r="B151" s="156" t="s">
        <v>1124</v>
      </c>
      <c r="C151" s="10" t="s">
        <v>625</v>
      </c>
      <c r="D151" s="243" t="s">
        <v>208</v>
      </c>
      <c r="E151" s="240">
        <v>0.49</v>
      </c>
      <c r="F151" s="257">
        <f>ROUNDUP(E151*BulkFoil!$O$1,-1)</f>
        <v>350</v>
      </c>
      <c r="G151" s="33">
        <f>ROUNDUP(E151*BulkFoil!$O$3,-1)</f>
        <v>320</v>
      </c>
      <c r="H151" s="2">
        <v>1</v>
      </c>
      <c r="I151" s="16">
        <f t="shared" si="9"/>
        <v>350</v>
      </c>
      <c r="J151" s="16">
        <f t="shared" si="10"/>
        <v>320</v>
      </c>
      <c r="K151" s="173">
        <v>4</v>
      </c>
      <c r="L151" s="234" t="s">
        <v>4021</v>
      </c>
      <c r="M151" s="170">
        <f t="shared" si="11"/>
        <v>0.49</v>
      </c>
      <c r="N151" s="170"/>
    </row>
    <row r="152" spans="1:14" x14ac:dyDescent="0.3">
      <c r="A152" s="15" t="s">
        <v>677</v>
      </c>
      <c r="B152" s="163" t="s">
        <v>1134</v>
      </c>
      <c r="C152" s="10" t="s">
        <v>625</v>
      </c>
      <c r="D152" s="243" t="s">
        <v>208</v>
      </c>
      <c r="E152" s="240">
        <v>0.49</v>
      </c>
      <c r="F152" s="257">
        <f>ROUNDUP(E152*BulkFoil!$O$1,-1)</f>
        <v>350</v>
      </c>
      <c r="G152" s="33">
        <f>ROUNDUP(E152*BulkFoil!$O$3,-1)</f>
        <v>320</v>
      </c>
      <c r="H152" s="2">
        <v>1</v>
      </c>
      <c r="I152" s="16">
        <f t="shared" si="9"/>
        <v>350</v>
      </c>
      <c r="J152" s="16">
        <f t="shared" si="10"/>
        <v>320</v>
      </c>
      <c r="K152" s="173">
        <v>4</v>
      </c>
      <c r="L152" s="234" t="s">
        <v>4022</v>
      </c>
      <c r="M152" s="170">
        <f t="shared" si="11"/>
        <v>0.49</v>
      </c>
      <c r="N152" s="170"/>
    </row>
    <row r="153" spans="1:14" x14ac:dyDescent="0.3">
      <c r="A153" s="20" t="s">
        <v>677</v>
      </c>
      <c r="B153" s="163" t="s">
        <v>1134</v>
      </c>
      <c r="C153" s="10" t="s">
        <v>625</v>
      </c>
      <c r="D153" s="243" t="s">
        <v>208</v>
      </c>
      <c r="E153" s="240">
        <v>0.99</v>
      </c>
      <c r="F153" s="257">
        <f>ROUNDUP(E153*BulkFoil!$O$1,-1)</f>
        <v>700</v>
      </c>
      <c r="G153" s="33">
        <f>ROUNDUP(E153*BulkFoil!$O$3,-1)</f>
        <v>650</v>
      </c>
      <c r="H153" s="2">
        <v>1</v>
      </c>
      <c r="I153" s="16">
        <f t="shared" si="9"/>
        <v>700</v>
      </c>
      <c r="J153" s="16">
        <f t="shared" si="10"/>
        <v>650</v>
      </c>
      <c r="K153" s="173">
        <v>4</v>
      </c>
      <c r="L153" s="234" t="s">
        <v>4023</v>
      </c>
      <c r="M153" s="170">
        <f t="shared" si="11"/>
        <v>0.99</v>
      </c>
      <c r="N153" s="170"/>
    </row>
    <row r="154" spans="1:14" x14ac:dyDescent="0.3">
      <c r="A154" s="15" t="s">
        <v>4025</v>
      </c>
      <c r="B154" s="177" t="s">
        <v>1799</v>
      </c>
      <c r="C154" s="10" t="s">
        <v>625</v>
      </c>
      <c r="D154" s="243" t="s">
        <v>208</v>
      </c>
      <c r="E154" s="240">
        <v>0.49</v>
      </c>
      <c r="F154" s="257">
        <f>ROUNDUP(E154*BulkFoil!$O$1,-1)</f>
        <v>350</v>
      </c>
      <c r="G154" s="33">
        <f>ROUNDUP(E154*BulkFoil!$O$3,-1)</f>
        <v>320</v>
      </c>
      <c r="H154" s="2">
        <v>1</v>
      </c>
      <c r="I154" s="16">
        <f t="shared" si="9"/>
        <v>350</v>
      </c>
      <c r="J154" s="16">
        <f t="shared" si="10"/>
        <v>320</v>
      </c>
      <c r="K154" s="173">
        <v>4</v>
      </c>
      <c r="L154" s="234" t="s">
        <v>4024</v>
      </c>
      <c r="M154" s="170">
        <f t="shared" si="11"/>
        <v>0.49</v>
      </c>
      <c r="N154" s="170"/>
    </row>
    <row r="155" spans="1:14" x14ac:dyDescent="0.3">
      <c r="A155" s="15" t="s">
        <v>4557</v>
      </c>
      <c r="B155" s="252" t="s">
        <v>4455</v>
      </c>
      <c r="C155" s="10" t="s">
        <v>625</v>
      </c>
      <c r="D155" s="243" t="s">
        <v>208</v>
      </c>
      <c r="E155" s="240">
        <v>0.49</v>
      </c>
      <c r="F155" s="257">
        <f>ROUNDUP(E155*BulkFoil!$O$1,-1)</f>
        <v>350</v>
      </c>
      <c r="G155" s="33">
        <f>ROUNDUP(E155*BulkFoil!$O$3,-1)</f>
        <v>320</v>
      </c>
      <c r="H155" s="2">
        <v>1</v>
      </c>
      <c r="I155" s="16">
        <f t="shared" si="9"/>
        <v>350</v>
      </c>
      <c r="J155" s="16">
        <f t="shared" si="10"/>
        <v>320</v>
      </c>
      <c r="K155" s="173">
        <v>4</v>
      </c>
      <c r="L155" s="234" t="s">
        <v>4558</v>
      </c>
      <c r="M155" s="170">
        <f t="shared" si="11"/>
        <v>0.49</v>
      </c>
      <c r="N155" s="170"/>
    </row>
    <row r="156" spans="1:14" x14ac:dyDescent="0.3">
      <c r="A156" s="20" t="s">
        <v>4440</v>
      </c>
      <c r="B156" s="227" t="s">
        <v>2945</v>
      </c>
      <c r="C156" s="10" t="s">
        <v>625</v>
      </c>
      <c r="D156" s="243" t="s">
        <v>208</v>
      </c>
      <c r="E156" s="240">
        <v>0.75</v>
      </c>
      <c r="F156" s="257">
        <f>ROUNDUP(E156*BulkFoil!$O$1,-1)</f>
        <v>530</v>
      </c>
      <c r="G156" s="33">
        <f>ROUNDUP(E156*BulkFoil!$O$3,-1)</f>
        <v>490</v>
      </c>
      <c r="H156" s="2">
        <v>1</v>
      </c>
      <c r="I156" s="33">
        <f t="shared" si="9"/>
        <v>530</v>
      </c>
      <c r="J156" s="33">
        <f t="shared" si="10"/>
        <v>490</v>
      </c>
      <c r="K156" s="173">
        <v>4</v>
      </c>
      <c r="L156" s="234" t="s">
        <v>4439</v>
      </c>
      <c r="M156" s="170">
        <f t="shared" si="11"/>
        <v>0.75</v>
      </c>
      <c r="N156" s="170"/>
    </row>
    <row r="157" spans="1:14" x14ac:dyDescent="0.3">
      <c r="A157" s="20" t="s">
        <v>4027</v>
      </c>
      <c r="B157" s="165" t="s">
        <v>1136</v>
      </c>
      <c r="C157" s="19" t="s">
        <v>643</v>
      </c>
      <c r="D157" s="243" t="s">
        <v>208</v>
      </c>
      <c r="E157" s="240">
        <v>0.49</v>
      </c>
      <c r="F157" s="257">
        <f>ROUNDUP(E157*BulkFoil!$O$1,-1)</f>
        <v>350</v>
      </c>
      <c r="G157" s="33">
        <f>ROUNDUP(E157*BulkFoil!$O$3,-1)</f>
        <v>320</v>
      </c>
      <c r="H157" s="2">
        <v>2</v>
      </c>
      <c r="I157" s="16">
        <f t="shared" si="9"/>
        <v>700</v>
      </c>
      <c r="J157" s="16">
        <f t="shared" si="10"/>
        <v>640</v>
      </c>
      <c r="K157" s="173">
        <v>6</v>
      </c>
      <c r="L157" s="234" t="s">
        <v>4026</v>
      </c>
      <c r="M157" s="170">
        <f t="shared" si="11"/>
        <v>0.98</v>
      </c>
      <c r="N157" s="170"/>
    </row>
    <row r="158" spans="1:14" x14ac:dyDescent="0.3">
      <c r="A158" s="15" t="s">
        <v>4028</v>
      </c>
      <c r="B158" s="242" t="s">
        <v>3740</v>
      </c>
      <c r="C158" s="4" t="s">
        <v>626</v>
      </c>
      <c r="D158" s="243" t="s">
        <v>208</v>
      </c>
      <c r="E158" s="240">
        <v>0.99</v>
      </c>
      <c r="F158" s="257">
        <f>ROUNDUP(E158*BulkFoil!$O$1,-1)</f>
        <v>700</v>
      </c>
      <c r="G158" s="33">
        <f>ROUNDUP(E158*BulkFoil!$O$3,-1)</f>
        <v>650</v>
      </c>
      <c r="H158" s="2">
        <v>1</v>
      </c>
      <c r="I158" s="16">
        <f t="shared" si="9"/>
        <v>700</v>
      </c>
      <c r="J158" s="16">
        <f t="shared" si="10"/>
        <v>650</v>
      </c>
      <c r="K158" s="173">
        <v>2</v>
      </c>
      <c r="L158" s="234" t="s">
        <v>4029</v>
      </c>
      <c r="M158" s="170">
        <f t="shared" si="11"/>
        <v>0.99</v>
      </c>
      <c r="N158" s="170"/>
    </row>
    <row r="159" spans="1:14" x14ac:dyDescent="0.3">
      <c r="A159" s="15" t="s">
        <v>4031</v>
      </c>
      <c r="B159" s="22" t="s">
        <v>949</v>
      </c>
      <c r="C159" s="4" t="s">
        <v>626</v>
      </c>
      <c r="D159" s="243" t="s">
        <v>208</v>
      </c>
      <c r="E159" s="240">
        <v>0.99</v>
      </c>
      <c r="F159" s="257">
        <f>ROUNDUP(E159*BulkFoil!$O$1,-1)</f>
        <v>700</v>
      </c>
      <c r="G159" s="33">
        <f>ROUNDUP(E159*BulkFoil!$O$3,-1)</f>
        <v>650</v>
      </c>
      <c r="H159" s="2">
        <v>2</v>
      </c>
      <c r="I159" s="16">
        <f t="shared" si="9"/>
        <v>1400</v>
      </c>
      <c r="J159" s="16">
        <f t="shared" si="10"/>
        <v>1300</v>
      </c>
      <c r="K159" s="173">
        <v>4</v>
      </c>
      <c r="L159" s="234" t="s">
        <v>4030</v>
      </c>
      <c r="M159" s="170">
        <f t="shared" si="11"/>
        <v>1.98</v>
      </c>
      <c r="N159" s="170"/>
    </row>
    <row r="160" spans="1:14" x14ac:dyDescent="0.3">
      <c r="A160" s="15" t="s">
        <v>4033</v>
      </c>
      <c r="B160" s="223" t="s">
        <v>2825</v>
      </c>
      <c r="C160" s="4" t="s">
        <v>626</v>
      </c>
      <c r="D160" s="245" t="s">
        <v>210</v>
      </c>
      <c r="E160" s="240">
        <v>0.49</v>
      </c>
      <c r="F160" s="257">
        <f>ROUNDUP(E160*BulkFoil!$O$1,-1)</f>
        <v>350</v>
      </c>
      <c r="G160" s="33">
        <f>ROUNDUP(E160*BulkFoil!$O$3,-1)</f>
        <v>320</v>
      </c>
      <c r="H160" s="2">
        <v>1</v>
      </c>
      <c r="I160" s="16">
        <f t="shared" si="9"/>
        <v>350</v>
      </c>
      <c r="J160" s="16">
        <f t="shared" si="10"/>
        <v>320</v>
      </c>
      <c r="K160" s="173">
        <v>4</v>
      </c>
      <c r="L160" s="234" t="s">
        <v>4032</v>
      </c>
      <c r="M160" s="170">
        <f t="shared" si="11"/>
        <v>0.49</v>
      </c>
      <c r="N160" s="170"/>
    </row>
    <row r="161" spans="1:14" x14ac:dyDescent="0.3">
      <c r="A161" s="15" t="s">
        <v>4035</v>
      </c>
      <c r="B161" s="223" t="s">
        <v>2825</v>
      </c>
      <c r="C161" s="4" t="s">
        <v>626</v>
      </c>
      <c r="D161" s="245" t="s">
        <v>210</v>
      </c>
      <c r="E161" s="240">
        <v>0.25</v>
      </c>
      <c r="F161" s="257">
        <f>ROUNDUP(E161*BulkFoil!$O$1,-1)</f>
        <v>180</v>
      </c>
      <c r="G161" s="33">
        <f>ROUNDUP(E161*BulkFoil!$O$3,-1)</f>
        <v>170</v>
      </c>
      <c r="H161" s="2">
        <v>1</v>
      </c>
      <c r="I161" s="16">
        <f t="shared" si="9"/>
        <v>180</v>
      </c>
      <c r="J161" s="16">
        <f t="shared" si="10"/>
        <v>170</v>
      </c>
      <c r="K161" s="173">
        <v>5</v>
      </c>
      <c r="L161" s="234" t="s">
        <v>4034</v>
      </c>
      <c r="M161" s="170">
        <f t="shared" si="11"/>
        <v>0.25</v>
      </c>
      <c r="N161" s="170"/>
    </row>
    <row r="162" spans="1:14" x14ac:dyDescent="0.3">
      <c r="A162" s="20" t="s">
        <v>3382</v>
      </c>
      <c r="B162" s="232" t="s">
        <v>3182</v>
      </c>
      <c r="C162" s="4" t="s">
        <v>626</v>
      </c>
      <c r="D162" s="243" t="s">
        <v>208</v>
      </c>
      <c r="E162" s="240">
        <v>1.49</v>
      </c>
      <c r="F162" s="257">
        <f>ROUNDUP(E162*BulkFoil!$O$1,-1)</f>
        <v>1050</v>
      </c>
      <c r="G162" s="33">
        <f>ROUNDUP(E162*BulkFoil!$O$3,-1)</f>
        <v>970</v>
      </c>
      <c r="H162" s="2">
        <v>1</v>
      </c>
      <c r="I162" s="16">
        <f t="shared" si="9"/>
        <v>1050</v>
      </c>
      <c r="J162" s="16">
        <f t="shared" si="10"/>
        <v>970</v>
      </c>
      <c r="K162" s="173">
        <v>5</v>
      </c>
      <c r="L162" s="234" t="s">
        <v>4036</v>
      </c>
      <c r="M162" s="170">
        <f t="shared" si="11"/>
        <v>1.49</v>
      </c>
      <c r="N162" s="170"/>
    </row>
    <row r="163" spans="1:14" x14ac:dyDescent="0.3">
      <c r="A163" s="15" t="s">
        <v>4038</v>
      </c>
      <c r="B163" s="242" t="s">
        <v>3740</v>
      </c>
      <c r="C163" s="4" t="s">
        <v>2036</v>
      </c>
      <c r="D163" s="243" t="s">
        <v>208</v>
      </c>
      <c r="E163" s="240">
        <v>0.49</v>
      </c>
      <c r="F163" s="257">
        <f>ROUNDUP(E163*BulkFoil!$O$1,-1)</f>
        <v>350</v>
      </c>
      <c r="G163" s="33">
        <f>ROUNDUP(E163*BulkFoil!$O$3,-1)</f>
        <v>320</v>
      </c>
      <c r="H163" s="2">
        <v>1</v>
      </c>
      <c r="I163" s="16">
        <f t="shared" si="9"/>
        <v>350</v>
      </c>
      <c r="J163" s="16">
        <f t="shared" si="10"/>
        <v>320</v>
      </c>
      <c r="K163" s="173">
        <v>5</v>
      </c>
      <c r="L163" s="234" t="s">
        <v>4037</v>
      </c>
      <c r="M163" s="170">
        <f t="shared" si="11"/>
        <v>0.49</v>
      </c>
      <c r="N163" s="170"/>
    </row>
    <row r="164" spans="1:14" x14ac:dyDescent="0.3">
      <c r="A164" s="15" t="s">
        <v>4102</v>
      </c>
      <c r="B164" s="149" t="s">
        <v>1113</v>
      </c>
      <c r="C164" s="4" t="s">
        <v>629</v>
      </c>
      <c r="D164" s="243" t="s">
        <v>208</v>
      </c>
      <c r="E164" s="240">
        <v>0.49</v>
      </c>
      <c r="F164" s="257">
        <f>ROUNDUP(E164*BulkFoil!$O$1,-1)</f>
        <v>350</v>
      </c>
      <c r="G164" s="33">
        <f>ROUNDUP(E164*BulkFoil!$O$3,-1)</f>
        <v>320</v>
      </c>
      <c r="H164" s="2">
        <v>1</v>
      </c>
      <c r="I164" s="16">
        <f t="shared" si="9"/>
        <v>350</v>
      </c>
      <c r="J164" s="16">
        <f t="shared" si="10"/>
        <v>320</v>
      </c>
      <c r="K164" s="173">
        <v>2</v>
      </c>
      <c r="L164" s="234" t="s">
        <v>4039</v>
      </c>
      <c r="M164" s="170">
        <f t="shared" si="11"/>
        <v>0.49</v>
      </c>
      <c r="N164" s="170"/>
    </row>
    <row r="165" spans="1:14" x14ac:dyDescent="0.3">
      <c r="A165" s="15" t="s">
        <v>1698</v>
      </c>
      <c r="B165" s="163" t="s">
        <v>1134</v>
      </c>
      <c r="C165" s="4" t="s">
        <v>629</v>
      </c>
      <c r="D165" s="243" t="s">
        <v>208</v>
      </c>
      <c r="E165" s="240">
        <v>0.49</v>
      </c>
      <c r="F165" s="257">
        <f>ROUNDUP(E165*BulkFoil!$O$1,-1)</f>
        <v>350</v>
      </c>
      <c r="G165" s="33">
        <f>ROUNDUP(E165*BulkFoil!$O$3,-1)</f>
        <v>320</v>
      </c>
      <c r="H165" s="2">
        <v>1</v>
      </c>
      <c r="I165" s="16">
        <f t="shared" si="9"/>
        <v>350</v>
      </c>
      <c r="J165" s="16">
        <f t="shared" si="10"/>
        <v>320</v>
      </c>
      <c r="K165" s="173">
        <v>2</v>
      </c>
      <c r="L165" s="234" t="s">
        <v>4040</v>
      </c>
      <c r="M165" s="170">
        <f t="shared" si="11"/>
        <v>0.49</v>
      </c>
      <c r="N165" s="170"/>
    </row>
    <row r="166" spans="1:14" x14ac:dyDescent="0.3">
      <c r="A166" s="15" t="s">
        <v>4042</v>
      </c>
      <c r="B166" s="22" t="s">
        <v>934</v>
      </c>
      <c r="C166" s="4" t="s">
        <v>629</v>
      </c>
      <c r="D166" s="245" t="s">
        <v>210</v>
      </c>
      <c r="E166" s="240">
        <v>0.49</v>
      </c>
      <c r="F166" s="257">
        <f>ROUNDUP(E166*BulkFoil!$O$1,-1)</f>
        <v>350</v>
      </c>
      <c r="G166" s="33">
        <f>ROUNDUP(E166*BulkFoil!$O$3,-1)</f>
        <v>320</v>
      </c>
      <c r="H166" s="2">
        <v>1</v>
      </c>
      <c r="I166" s="16">
        <f t="shared" si="9"/>
        <v>350</v>
      </c>
      <c r="J166" s="16">
        <f t="shared" si="10"/>
        <v>320</v>
      </c>
      <c r="K166" s="173">
        <v>3</v>
      </c>
      <c r="L166" s="234" t="s">
        <v>4041</v>
      </c>
      <c r="M166" s="170">
        <f t="shared" si="11"/>
        <v>0.49</v>
      </c>
      <c r="N166" s="170"/>
    </row>
    <row r="167" spans="1:14" x14ac:dyDescent="0.3">
      <c r="A167" s="15" t="s">
        <v>646</v>
      </c>
      <c r="B167" s="159" t="s">
        <v>1127</v>
      </c>
      <c r="C167" s="4" t="s">
        <v>629</v>
      </c>
      <c r="D167" s="243" t="s">
        <v>208</v>
      </c>
      <c r="E167" s="240">
        <v>0.75</v>
      </c>
      <c r="F167" s="257">
        <f>ROUNDUP(E167*BulkFoil!$O$1,-1)</f>
        <v>530</v>
      </c>
      <c r="G167" s="33">
        <f>ROUNDUP(E167*BulkFoil!$O$3,-1)</f>
        <v>490</v>
      </c>
      <c r="H167" s="2">
        <v>1</v>
      </c>
      <c r="I167" s="16">
        <f t="shared" si="9"/>
        <v>530</v>
      </c>
      <c r="J167" s="16">
        <f t="shared" si="10"/>
        <v>490</v>
      </c>
      <c r="K167" s="173">
        <v>3</v>
      </c>
      <c r="L167" s="234" t="s">
        <v>4559</v>
      </c>
      <c r="M167" s="170">
        <f t="shared" si="11"/>
        <v>0.75</v>
      </c>
      <c r="N167" s="170"/>
    </row>
    <row r="168" spans="1:14" x14ac:dyDescent="0.3">
      <c r="A168" s="15" t="s">
        <v>2560</v>
      </c>
      <c r="B168" s="177" t="s">
        <v>1799</v>
      </c>
      <c r="C168" s="4" t="s">
        <v>629</v>
      </c>
      <c r="D168" s="243" t="s">
        <v>208</v>
      </c>
      <c r="E168" s="240">
        <v>0.49</v>
      </c>
      <c r="F168" s="257">
        <f>ROUNDUP(E168*BulkFoil!$O$1,-1)</f>
        <v>350</v>
      </c>
      <c r="G168" s="33">
        <f>ROUNDUP(E168*BulkFoil!$O$3,-1)</f>
        <v>320</v>
      </c>
      <c r="H168" s="2">
        <v>1</v>
      </c>
      <c r="I168" s="16">
        <f t="shared" si="9"/>
        <v>350</v>
      </c>
      <c r="J168" s="16">
        <f t="shared" si="10"/>
        <v>320</v>
      </c>
      <c r="K168" s="173">
        <v>4</v>
      </c>
      <c r="L168" s="234" t="s">
        <v>4043</v>
      </c>
      <c r="M168" s="170">
        <f t="shared" si="11"/>
        <v>0.49</v>
      </c>
      <c r="N168" s="170"/>
    </row>
    <row r="169" spans="1:14" x14ac:dyDescent="0.3">
      <c r="A169" s="15" t="s">
        <v>1974</v>
      </c>
      <c r="B169" s="22" t="s">
        <v>949</v>
      </c>
      <c r="C169" s="4" t="s">
        <v>629</v>
      </c>
      <c r="D169" s="243" t="s">
        <v>208</v>
      </c>
      <c r="E169" s="240">
        <v>0.49</v>
      </c>
      <c r="F169" s="257">
        <f>ROUNDUP(E169*BulkFoil!$O$1,-1)</f>
        <v>350</v>
      </c>
      <c r="G169" s="33">
        <f>ROUNDUP(E169*BulkFoil!$O$3,-1)</f>
        <v>320</v>
      </c>
      <c r="H169" s="2">
        <v>2</v>
      </c>
      <c r="I169" s="16">
        <f t="shared" si="9"/>
        <v>700</v>
      </c>
      <c r="J169" s="16">
        <f t="shared" si="10"/>
        <v>640</v>
      </c>
      <c r="K169" s="173">
        <v>6</v>
      </c>
      <c r="L169" s="234" t="s">
        <v>4044</v>
      </c>
      <c r="M169" s="170">
        <f t="shared" si="11"/>
        <v>0.98</v>
      </c>
      <c r="N169" s="170"/>
    </row>
    <row r="170" spans="1:14" x14ac:dyDescent="0.3">
      <c r="A170" s="15" t="s">
        <v>678</v>
      </c>
      <c r="B170" s="159" t="s">
        <v>1127</v>
      </c>
      <c r="C170" s="4" t="s">
        <v>684</v>
      </c>
      <c r="D170" s="243" t="s">
        <v>208</v>
      </c>
      <c r="E170" s="240">
        <v>1.49</v>
      </c>
      <c r="F170" s="257">
        <f>ROUNDUP(E170*BulkFoil!$O$1,-1)</f>
        <v>1050</v>
      </c>
      <c r="G170" s="33">
        <f>ROUNDUP(E170*BulkFoil!$O$3,-1)</f>
        <v>970</v>
      </c>
      <c r="H170" s="2">
        <v>1</v>
      </c>
      <c r="I170" s="16">
        <f t="shared" si="9"/>
        <v>1050</v>
      </c>
      <c r="J170" s="16">
        <f t="shared" si="10"/>
        <v>970</v>
      </c>
      <c r="K170" s="173">
        <v>4</v>
      </c>
      <c r="L170" s="234" t="s">
        <v>4045</v>
      </c>
      <c r="M170" s="170">
        <f t="shared" si="11"/>
        <v>1.49</v>
      </c>
      <c r="N170" s="170"/>
    </row>
    <row r="171" spans="1:14" x14ac:dyDescent="0.3">
      <c r="A171" s="20" t="s">
        <v>4047</v>
      </c>
      <c r="B171" s="165" t="s">
        <v>1136</v>
      </c>
      <c r="C171" s="4" t="s">
        <v>684</v>
      </c>
      <c r="D171" s="243" t="s">
        <v>208</v>
      </c>
      <c r="E171" s="240">
        <v>0.49</v>
      </c>
      <c r="F171" s="257">
        <f>ROUNDUP(E171*BulkFoil!$O$1,-1)</f>
        <v>350</v>
      </c>
      <c r="G171" s="33">
        <f>ROUNDUP(E171*BulkFoil!$O$3,-1)</f>
        <v>320</v>
      </c>
      <c r="H171" s="2">
        <v>1</v>
      </c>
      <c r="I171" s="16">
        <f t="shared" si="9"/>
        <v>350</v>
      </c>
      <c r="J171" s="16">
        <f t="shared" si="10"/>
        <v>320</v>
      </c>
      <c r="K171" s="173">
        <v>4</v>
      </c>
      <c r="L171" s="234" t="s">
        <v>4046</v>
      </c>
      <c r="M171" s="170">
        <f t="shared" si="11"/>
        <v>0.49</v>
      </c>
      <c r="N171" s="170"/>
    </row>
    <row r="172" spans="1:14" x14ac:dyDescent="0.3">
      <c r="A172" s="15" t="s">
        <v>4049</v>
      </c>
      <c r="B172" s="150" t="s">
        <v>1582</v>
      </c>
      <c r="C172" s="22" t="s">
        <v>651</v>
      </c>
      <c r="D172" s="243" t="s">
        <v>208</v>
      </c>
      <c r="E172" s="240">
        <v>0.49</v>
      </c>
      <c r="F172" s="257">
        <f>ROUNDUP(E172*BulkFoil!$O$1,-1)</f>
        <v>350</v>
      </c>
      <c r="G172" s="33">
        <f>ROUNDUP(E172*BulkFoil!$O$3,-1)</f>
        <v>320</v>
      </c>
      <c r="H172" s="2">
        <v>1</v>
      </c>
      <c r="I172" s="16">
        <f t="shared" si="9"/>
        <v>350</v>
      </c>
      <c r="J172" s="16">
        <f t="shared" si="10"/>
        <v>320</v>
      </c>
      <c r="K172" s="173">
        <v>4</v>
      </c>
      <c r="L172" s="234" t="s">
        <v>4048</v>
      </c>
      <c r="M172" s="170">
        <f t="shared" si="11"/>
        <v>0.49</v>
      </c>
      <c r="N172" s="170"/>
    </row>
    <row r="173" spans="1:14" x14ac:dyDescent="0.3">
      <c r="A173" s="20" t="s">
        <v>2990</v>
      </c>
      <c r="B173" s="227" t="s">
        <v>2945</v>
      </c>
      <c r="C173" s="22" t="s">
        <v>651</v>
      </c>
      <c r="D173" s="243" t="s">
        <v>208</v>
      </c>
      <c r="E173" s="240">
        <v>0.99</v>
      </c>
      <c r="F173" s="257">
        <f>ROUNDUP(E173*BulkFoil!$O$1,-1)</f>
        <v>700</v>
      </c>
      <c r="G173" s="33">
        <f>ROUNDUP(E173*BulkFoil!$O$3,-1)</f>
        <v>650</v>
      </c>
      <c r="H173" s="2">
        <v>1</v>
      </c>
      <c r="I173" s="33">
        <f t="shared" si="9"/>
        <v>700</v>
      </c>
      <c r="J173" s="33">
        <f t="shared" si="10"/>
        <v>650</v>
      </c>
      <c r="K173" s="173">
        <v>4</v>
      </c>
      <c r="L173" s="234" t="s">
        <v>4438</v>
      </c>
      <c r="M173" s="170">
        <f t="shared" si="11"/>
        <v>0.99</v>
      </c>
      <c r="N173" s="170"/>
    </row>
    <row r="174" spans="1:14" x14ac:dyDescent="0.3">
      <c r="A174" s="15" t="s">
        <v>4051</v>
      </c>
      <c r="B174" s="242" t="s">
        <v>3740</v>
      </c>
      <c r="C174" s="5" t="s">
        <v>755</v>
      </c>
      <c r="D174" s="243" t="s">
        <v>208</v>
      </c>
      <c r="E174" s="240">
        <v>0.49</v>
      </c>
      <c r="F174" s="257">
        <f>ROUNDUP(E174*BulkFoil!$O$1,-1)</f>
        <v>350</v>
      </c>
      <c r="G174" s="33">
        <f>ROUNDUP(E174*BulkFoil!$O$3,-1)</f>
        <v>320</v>
      </c>
      <c r="H174" s="2">
        <v>1</v>
      </c>
      <c r="I174" s="16">
        <f t="shared" si="9"/>
        <v>350</v>
      </c>
      <c r="J174" s="16">
        <f t="shared" si="10"/>
        <v>320</v>
      </c>
      <c r="K174" s="173">
        <v>4</v>
      </c>
      <c r="L174" s="234" t="s">
        <v>4050</v>
      </c>
      <c r="M174" s="170">
        <f t="shared" si="11"/>
        <v>0.49</v>
      </c>
      <c r="N174" s="170"/>
    </row>
    <row r="175" spans="1:14" x14ac:dyDescent="0.3">
      <c r="A175" s="15" t="s">
        <v>4560</v>
      </c>
      <c r="B175" s="252" t="s">
        <v>4455</v>
      </c>
      <c r="C175" s="5" t="s">
        <v>755</v>
      </c>
      <c r="D175" s="358" t="s">
        <v>208</v>
      </c>
      <c r="E175" s="240">
        <v>0.49</v>
      </c>
      <c r="F175" s="257">
        <f>ROUNDUP(E175*BulkFoil!$O$1,-1)</f>
        <v>350</v>
      </c>
      <c r="G175" s="33">
        <f>ROUNDUP(E175*BulkFoil!$O$3,-1)</f>
        <v>320</v>
      </c>
      <c r="H175" s="2">
        <v>1</v>
      </c>
      <c r="I175" s="16">
        <f t="shared" si="9"/>
        <v>350</v>
      </c>
      <c r="J175" s="16">
        <f t="shared" si="10"/>
        <v>320</v>
      </c>
      <c r="K175" s="173">
        <v>5</v>
      </c>
      <c r="L175" s="234" t="s">
        <v>4561</v>
      </c>
      <c r="M175" s="170">
        <f t="shared" si="11"/>
        <v>0.49</v>
      </c>
      <c r="N175" s="170"/>
    </row>
    <row r="176" spans="1:14" x14ac:dyDescent="0.3">
      <c r="A176" s="15" t="s">
        <v>4562</v>
      </c>
      <c r="B176" s="254" t="s">
        <v>4455</v>
      </c>
      <c r="C176" s="19" t="s">
        <v>650</v>
      </c>
      <c r="D176" s="358" t="s">
        <v>208</v>
      </c>
      <c r="E176" s="240">
        <v>1.99</v>
      </c>
      <c r="F176" s="257">
        <f>ROUNDUP(E176*BulkFoil!$O$1,-1)</f>
        <v>1400</v>
      </c>
      <c r="G176" s="33">
        <f>ROUNDUP(E176*BulkFoil!$O$3,-1)</f>
        <v>1300</v>
      </c>
      <c r="H176" s="2">
        <v>1</v>
      </c>
      <c r="I176" s="16">
        <f t="shared" si="9"/>
        <v>1400</v>
      </c>
      <c r="J176" s="16">
        <f t="shared" si="10"/>
        <v>1300</v>
      </c>
      <c r="K176" s="173">
        <v>3</v>
      </c>
      <c r="L176" s="234" t="s">
        <v>4563</v>
      </c>
      <c r="M176" s="170">
        <f t="shared" si="11"/>
        <v>1.99</v>
      </c>
      <c r="N176" s="170"/>
    </row>
    <row r="177" spans="1:14" x14ac:dyDescent="0.3">
      <c r="A177" s="15" t="s">
        <v>4053</v>
      </c>
      <c r="B177" s="198" t="s">
        <v>1125</v>
      </c>
      <c r="C177" s="19" t="s">
        <v>650</v>
      </c>
      <c r="D177" s="245" t="s">
        <v>210</v>
      </c>
      <c r="E177" s="240">
        <v>0.49</v>
      </c>
      <c r="F177" s="257">
        <f>ROUNDUP(E177*BulkFoil!$O$1,-1)</f>
        <v>350</v>
      </c>
      <c r="G177" s="33">
        <f>ROUNDUP(E177*BulkFoil!$O$3,-1)</f>
        <v>320</v>
      </c>
      <c r="H177" s="2">
        <v>1</v>
      </c>
      <c r="I177" s="16">
        <f t="shared" si="9"/>
        <v>350</v>
      </c>
      <c r="J177" s="16">
        <f t="shared" si="10"/>
        <v>320</v>
      </c>
      <c r="K177" s="173">
        <v>4</v>
      </c>
      <c r="L177" s="234" t="s">
        <v>4052</v>
      </c>
      <c r="M177" s="170">
        <f t="shared" si="11"/>
        <v>0.49</v>
      </c>
      <c r="N177" s="170"/>
    </row>
    <row r="178" spans="1:14" x14ac:dyDescent="0.3">
      <c r="A178" s="15" t="s">
        <v>4055</v>
      </c>
      <c r="B178" s="204" t="s">
        <v>949</v>
      </c>
      <c r="C178" s="19" t="s">
        <v>650</v>
      </c>
      <c r="D178" s="243" t="s">
        <v>208</v>
      </c>
      <c r="E178" s="240">
        <v>0.49</v>
      </c>
      <c r="F178" s="257">
        <f>ROUNDUP(E178*BulkFoil!$O$1,-1)</f>
        <v>350</v>
      </c>
      <c r="G178" s="33">
        <f>ROUNDUP(E178*BulkFoil!$O$3,-1)</f>
        <v>320</v>
      </c>
      <c r="H178" s="2">
        <v>3</v>
      </c>
      <c r="I178" s="16">
        <f t="shared" si="9"/>
        <v>1050</v>
      </c>
      <c r="J178" s="16">
        <f t="shared" si="10"/>
        <v>960</v>
      </c>
      <c r="K178" s="173">
        <v>6</v>
      </c>
      <c r="L178" s="234" t="s">
        <v>4054</v>
      </c>
      <c r="M178" s="170">
        <f t="shared" si="11"/>
        <v>1.47</v>
      </c>
      <c r="N178" s="170"/>
    </row>
    <row r="179" spans="1:14" x14ac:dyDescent="0.3">
      <c r="A179" s="15" t="s">
        <v>4564</v>
      </c>
      <c r="B179" s="252" t="s">
        <v>4455</v>
      </c>
      <c r="C179" s="19" t="s">
        <v>689</v>
      </c>
      <c r="D179" s="243" t="s">
        <v>208</v>
      </c>
      <c r="E179" s="240">
        <v>0.49</v>
      </c>
      <c r="F179" s="257">
        <f>ROUNDUP(E179*BulkFoil!$O$1,-1)</f>
        <v>350</v>
      </c>
      <c r="G179" s="33">
        <f>ROUNDUP(E179*BulkFoil!$O$3,-1)</f>
        <v>320</v>
      </c>
      <c r="H179" s="2">
        <v>1</v>
      </c>
      <c r="I179" s="16">
        <f t="shared" si="9"/>
        <v>350</v>
      </c>
      <c r="J179" s="16">
        <f t="shared" si="10"/>
        <v>320</v>
      </c>
      <c r="K179" s="173">
        <v>4</v>
      </c>
      <c r="L179" s="234" t="s">
        <v>4565</v>
      </c>
      <c r="M179" s="170">
        <f t="shared" si="11"/>
        <v>0.49</v>
      </c>
      <c r="N179" s="170"/>
    </row>
    <row r="180" spans="1:14" x14ac:dyDescent="0.3">
      <c r="A180" s="15" t="s">
        <v>2170</v>
      </c>
      <c r="B180" s="177" t="s">
        <v>1799</v>
      </c>
      <c r="C180" s="5" t="s">
        <v>652</v>
      </c>
      <c r="D180" s="243" t="s">
        <v>208</v>
      </c>
      <c r="E180" s="240">
        <v>0.59</v>
      </c>
      <c r="F180" s="257">
        <f>ROUNDUP(E180*BulkFoil!$O$1,-1)</f>
        <v>420</v>
      </c>
      <c r="G180" s="33">
        <f>ROUNDUP(E180*BulkFoil!$O$3,-1)</f>
        <v>390</v>
      </c>
      <c r="H180" s="2">
        <v>1</v>
      </c>
      <c r="I180" s="16">
        <f t="shared" si="9"/>
        <v>420</v>
      </c>
      <c r="J180" s="16">
        <f t="shared" si="10"/>
        <v>390</v>
      </c>
      <c r="K180" s="173">
        <v>2</v>
      </c>
      <c r="L180" s="234" t="s">
        <v>4057</v>
      </c>
      <c r="M180" s="170">
        <f t="shared" si="11"/>
        <v>0.59</v>
      </c>
      <c r="N180" s="170"/>
    </row>
    <row r="181" spans="1:14" x14ac:dyDescent="0.3">
      <c r="A181" s="15" t="s">
        <v>4059</v>
      </c>
      <c r="B181" s="165" t="s">
        <v>1136</v>
      </c>
      <c r="C181" s="5" t="s">
        <v>652</v>
      </c>
      <c r="D181" s="245" t="s">
        <v>210</v>
      </c>
      <c r="E181" s="240">
        <v>0.49</v>
      </c>
      <c r="F181" s="257">
        <f>ROUNDUP(E181*BulkFoil!$O$1,-1)</f>
        <v>350</v>
      </c>
      <c r="G181" s="33">
        <f>ROUNDUP(E181*BulkFoil!$O$3,-1)</f>
        <v>320</v>
      </c>
      <c r="H181" s="2">
        <v>2</v>
      </c>
      <c r="I181" s="16">
        <f t="shared" si="9"/>
        <v>700</v>
      </c>
      <c r="J181" s="16">
        <f t="shared" si="10"/>
        <v>640</v>
      </c>
      <c r="K181" s="173">
        <v>3</v>
      </c>
      <c r="L181" s="234" t="s">
        <v>4058</v>
      </c>
      <c r="M181" s="170">
        <f t="shared" si="11"/>
        <v>0.98</v>
      </c>
      <c r="N181" s="170"/>
    </row>
    <row r="182" spans="1:14" x14ac:dyDescent="0.3">
      <c r="A182" s="15" t="s">
        <v>4061</v>
      </c>
      <c r="B182" s="150" t="s">
        <v>1582</v>
      </c>
      <c r="C182" s="5" t="s">
        <v>652</v>
      </c>
      <c r="D182" s="243" t="s">
        <v>208</v>
      </c>
      <c r="E182" s="240">
        <v>0.49</v>
      </c>
      <c r="F182" s="257">
        <f>ROUNDUP(E182*BulkFoil!$O$1,-1)</f>
        <v>350</v>
      </c>
      <c r="G182" s="33">
        <f>ROUNDUP(E182*BulkFoil!$O$3,-1)</f>
        <v>320</v>
      </c>
      <c r="H182" s="2">
        <v>1</v>
      </c>
      <c r="I182" s="16">
        <f t="shared" si="9"/>
        <v>350</v>
      </c>
      <c r="J182" s="16">
        <f t="shared" si="10"/>
        <v>320</v>
      </c>
      <c r="K182" s="173">
        <v>4</v>
      </c>
      <c r="L182" s="234" t="s">
        <v>4060</v>
      </c>
      <c r="M182" s="170">
        <f t="shared" si="11"/>
        <v>0.49</v>
      </c>
      <c r="N182" s="170"/>
    </row>
    <row r="183" spans="1:14" x14ac:dyDescent="0.3">
      <c r="A183" s="15" t="s">
        <v>2561</v>
      </c>
      <c r="B183" s="177" t="s">
        <v>1799</v>
      </c>
      <c r="C183" s="5" t="s">
        <v>652</v>
      </c>
      <c r="D183" s="243" t="s">
        <v>208</v>
      </c>
      <c r="E183" s="240">
        <v>0.49</v>
      </c>
      <c r="F183" s="257">
        <f>ROUNDUP(E183*BulkFoil!$O$1,-1)</f>
        <v>350</v>
      </c>
      <c r="G183" s="33">
        <f>ROUNDUP(E183*BulkFoil!$O$3,-1)</f>
        <v>320</v>
      </c>
      <c r="H183" s="2">
        <v>1</v>
      </c>
      <c r="I183" s="16">
        <f t="shared" si="9"/>
        <v>350</v>
      </c>
      <c r="J183" s="16">
        <f t="shared" si="10"/>
        <v>320</v>
      </c>
      <c r="K183" s="173">
        <v>4</v>
      </c>
      <c r="L183" s="234" t="s">
        <v>4062</v>
      </c>
      <c r="M183" s="170">
        <f t="shared" si="11"/>
        <v>0.49</v>
      </c>
      <c r="N183" s="170"/>
    </row>
    <row r="184" spans="1:14" x14ac:dyDescent="0.3">
      <c r="A184" s="15" t="s">
        <v>4064</v>
      </c>
      <c r="B184" s="177" t="s">
        <v>1799</v>
      </c>
      <c r="C184" s="5" t="s">
        <v>652</v>
      </c>
      <c r="D184" s="243" t="s">
        <v>208</v>
      </c>
      <c r="E184" s="240">
        <v>0.49</v>
      </c>
      <c r="F184" s="257">
        <f>ROUNDUP(E184*BulkFoil!$O$1,-1)</f>
        <v>350</v>
      </c>
      <c r="G184" s="33">
        <f>ROUNDUP(E184*BulkFoil!$O$3,-1)</f>
        <v>320</v>
      </c>
      <c r="H184" s="2">
        <v>1</v>
      </c>
      <c r="I184" s="16">
        <f t="shared" si="9"/>
        <v>350</v>
      </c>
      <c r="J184" s="16">
        <f t="shared" si="10"/>
        <v>320</v>
      </c>
      <c r="K184" s="173">
        <v>4</v>
      </c>
      <c r="L184" s="234" t="s">
        <v>4063</v>
      </c>
      <c r="M184" s="170">
        <f t="shared" si="11"/>
        <v>0.49</v>
      </c>
      <c r="N184" s="170"/>
    </row>
    <row r="185" spans="1:14" x14ac:dyDescent="0.3">
      <c r="A185" s="15" t="s">
        <v>4066</v>
      </c>
      <c r="B185" s="22" t="s">
        <v>1797</v>
      </c>
      <c r="C185" s="5" t="s">
        <v>652</v>
      </c>
      <c r="D185" s="245" t="s">
        <v>210</v>
      </c>
      <c r="E185" s="240">
        <v>1.49</v>
      </c>
      <c r="F185" s="257">
        <f>ROUNDUP(E185*BulkFoil!$O$1,-1)</f>
        <v>1050</v>
      </c>
      <c r="G185" s="33">
        <f>ROUNDUP(E185*BulkFoil!$O$3,-1)</f>
        <v>970</v>
      </c>
      <c r="H185" s="2">
        <v>1</v>
      </c>
      <c r="I185" s="16">
        <f t="shared" si="9"/>
        <v>1050</v>
      </c>
      <c r="J185" s="16">
        <f t="shared" si="10"/>
        <v>970</v>
      </c>
      <c r="K185" s="173">
        <v>4</v>
      </c>
      <c r="L185" s="234" t="s">
        <v>4065</v>
      </c>
      <c r="M185" s="170">
        <f t="shared" si="11"/>
        <v>1.49</v>
      </c>
    </row>
    <row r="186" spans="1:14" x14ac:dyDescent="0.3">
      <c r="A186" s="15" t="s">
        <v>4068</v>
      </c>
      <c r="B186" s="22" t="s">
        <v>1797</v>
      </c>
      <c r="C186" s="5" t="s">
        <v>652</v>
      </c>
      <c r="D186" s="245" t="s">
        <v>210</v>
      </c>
      <c r="E186" s="240">
        <v>0.49</v>
      </c>
      <c r="F186" s="257">
        <f>ROUNDUP(E186*BulkFoil!$O$1,-1)</f>
        <v>350</v>
      </c>
      <c r="G186" s="33">
        <f>ROUNDUP(E186*BulkFoil!$O$3,-1)</f>
        <v>320</v>
      </c>
      <c r="H186" s="2">
        <v>1</v>
      </c>
      <c r="I186" s="16">
        <f t="shared" si="9"/>
        <v>350</v>
      </c>
      <c r="J186" s="16">
        <f t="shared" si="10"/>
        <v>320</v>
      </c>
      <c r="K186" s="173">
        <v>5</v>
      </c>
      <c r="L186" s="234" t="s">
        <v>4067</v>
      </c>
      <c r="M186" s="170">
        <f t="shared" si="11"/>
        <v>0.49</v>
      </c>
    </row>
    <row r="187" spans="1:14" x14ac:dyDescent="0.3">
      <c r="A187" s="15" t="s">
        <v>4070</v>
      </c>
      <c r="B187" s="121" t="s">
        <v>1075</v>
      </c>
      <c r="C187" s="5" t="s">
        <v>652</v>
      </c>
      <c r="D187" s="243" t="s">
        <v>208</v>
      </c>
      <c r="E187" s="240">
        <v>1.49</v>
      </c>
      <c r="F187" s="257">
        <f>ROUNDUP(E187*BulkFoil!$O$1,-1)</f>
        <v>1050</v>
      </c>
      <c r="G187" s="33">
        <f>ROUNDUP(E187*BulkFoil!$O$3,-1)</f>
        <v>970</v>
      </c>
      <c r="H187" s="2">
        <v>1</v>
      </c>
      <c r="I187" s="16">
        <f t="shared" si="9"/>
        <v>1050</v>
      </c>
      <c r="J187" s="16">
        <f t="shared" si="10"/>
        <v>970</v>
      </c>
      <c r="K187" s="173">
        <v>6</v>
      </c>
      <c r="L187" s="234" t="s">
        <v>4069</v>
      </c>
      <c r="M187" s="170">
        <f t="shared" si="11"/>
        <v>1.49</v>
      </c>
    </row>
    <row r="188" spans="1:14" x14ac:dyDescent="0.3">
      <c r="A188" s="15" t="s">
        <v>4567</v>
      </c>
      <c r="B188" s="252" t="s">
        <v>4455</v>
      </c>
      <c r="C188" s="5" t="s">
        <v>694</v>
      </c>
      <c r="D188" s="243" t="s">
        <v>208</v>
      </c>
      <c r="E188" s="240">
        <v>0.49</v>
      </c>
      <c r="F188" s="257">
        <f>ROUNDUP(E188*BulkFoil!$O$1,-1)</f>
        <v>350</v>
      </c>
      <c r="G188" s="33">
        <f>ROUNDUP(E188*BulkFoil!$O$3,-1)</f>
        <v>320</v>
      </c>
      <c r="H188" s="2">
        <v>1</v>
      </c>
      <c r="I188" s="16">
        <f t="shared" si="9"/>
        <v>350</v>
      </c>
      <c r="J188" s="16">
        <f t="shared" si="10"/>
        <v>320</v>
      </c>
      <c r="K188" s="173">
        <v>3</v>
      </c>
      <c r="L188" s="234" t="s">
        <v>4566</v>
      </c>
      <c r="M188" s="170">
        <f t="shared" si="11"/>
        <v>0.49</v>
      </c>
    </row>
    <row r="189" spans="1:14" x14ac:dyDescent="0.3">
      <c r="A189" s="15" t="s">
        <v>4072</v>
      </c>
      <c r="B189" s="187" t="s">
        <v>2003</v>
      </c>
      <c r="C189" s="5" t="s">
        <v>694</v>
      </c>
      <c r="D189" s="243" t="s">
        <v>208</v>
      </c>
      <c r="E189" s="240">
        <v>1.25</v>
      </c>
      <c r="F189" s="257">
        <f>ROUNDUP(E189*BulkFoil!$O$1,-1)</f>
        <v>880</v>
      </c>
      <c r="G189" s="33">
        <f>ROUNDUP(E189*BulkFoil!$O$3,-1)</f>
        <v>820</v>
      </c>
      <c r="H189" s="2">
        <v>1</v>
      </c>
      <c r="I189" s="16">
        <f t="shared" si="9"/>
        <v>880</v>
      </c>
      <c r="J189" s="16">
        <f t="shared" si="10"/>
        <v>820</v>
      </c>
      <c r="K189" s="173">
        <v>8</v>
      </c>
      <c r="L189" s="234" t="s">
        <v>4071</v>
      </c>
      <c r="M189" s="170">
        <f t="shared" si="11"/>
        <v>1.25</v>
      </c>
    </row>
    <row r="190" spans="1:14" x14ac:dyDescent="0.3">
      <c r="A190" s="20" t="s">
        <v>4072</v>
      </c>
      <c r="B190" s="187" t="s">
        <v>2003</v>
      </c>
      <c r="C190" s="5" t="s">
        <v>694</v>
      </c>
      <c r="D190" s="243" t="s">
        <v>208</v>
      </c>
      <c r="E190" s="240">
        <v>0.49</v>
      </c>
      <c r="F190" s="257">
        <f>ROUNDUP(E190*BulkFoil!$O$1,-1)</f>
        <v>350</v>
      </c>
      <c r="G190" s="33">
        <f>ROUNDUP(E190*BulkFoil!$O$3,-1)</f>
        <v>320</v>
      </c>
      <c r="H190" s="2">
        <v>1</v>
      </c>
      <c r="I190" s="16">
        <f t="shared" si="9"/>
        <v>350</v>
      </c>
      <c r="J190" s="16">
        <f t="shared" si="10"/>
        <v>320</v>
      </c>
      <c r="K190" s="173">
        <v>8</v>
      </c>
      <c r="L190" s="234" t="s">
        <v>4568</v>
      </c>
      <c r="M190" s="170">
        <f t="shared" si="11"/>
        <v>0.49</v>
      </c>
    </row>
    <row r="191" spans="1:14" x14ac:dyDescent="0.3">
      <c r="A191" s="20" t="s">
        <v>4074</v>
      </c>
      <c r="B191" s="242" t="s">
        <v>3740</v>
      </c>
      <c r="C191" s="5" t="s">
        <v>653</v>
      </c>
      <c r="D191" s="243" t="s">
        <v>208</v>
      </c>
      <c r="E191" s="240">
        <v>0.49</v>
      </c>
      <c r="F191" s="257">
        <f>ROUNDUP(E191*BulkFoil!$O$1,-1)</f>
        <v>350</v>
      </c>
      <c r="G191" s="33">
        <f>ROUNDUP(E191*BulkFoil!$O$3,-1)</f>
        <v>320</v>
      </c>
      <c r="H191" s="2">
        <v>1</v>
      </c>
      <c r="I191" s="16">
        <f t="shared" si="9"/>
        <v>350</v>
      </c>
      <c r="J191" s="16">
        <f t="shared" si="10"/>
        <v>320</v>
      </c>
      <c r="K191" s="173">
        <v>2</v>
      </c>
      <c r="L191" s="234" t="s">
        <v>4073</v>
      </c>
      <c r="M191" s="170">
        <f t="shared" si="11"/>
        <v>0.49</v>
      </c>
    </row>
    <row r="192" spans="1:14" x14ac:dyDescent="0.3">
      <c r="A192" s="15" t="s">
        <v>4076</v>
      </c>
      <c r="B192" s="136" t="s">
        <v>1116</v>
      </c>
      <c r="C192" s="5" t="s">
        <v>653</v>
      </c>
      <c r="D192" s="243" t="s">
        <v>208</v>
      </c>
      <c r="E192" s="240">
        <v>0.49</v>
      </c>
      <c r="F192" s="257">
        <f>ROUNDUP(E192*BulkFoil!$O$1,-1)</f>
        <v>350</v>
      </c>
      <c r="G192" s="33">
        <f>ROUNDUP(E192*BulkFoil!$O$3,-1)</f>
        <v>320</v>
      </c>
      <c r="H192" s="2">
        <v>1</v>
      </c>
      <c r="I192" s="16">
        <f t="shared" si="9"/>
        <v>350</v>
      </c>
      <c r="J192" s="16">
        <f t="shared" si="10"/>
        <v>320</v>
      </c>
      <c r="K192" s="173">
        <v>3</v>
      </c>
      <c r="L192" s="234" t="s">
        <v>4075</v>
      </c>
      <c r="M192" s="170">
        <f t="shared" si="11"/>
        <v>0.49</v>
      </c>
    </row>
    <row r="193" spans="1:13" x14ac:dyDescent="0.3">
      <c r="A193" s="20" t="s">
        <v>3645</v>
      </c>
      <c r="B193" s="227" t="s">
        <v>2945</v>
      </c>
      <c r="C193" s="5" t="s">
        <v>653</v>
      </c>
      <c r="D193" s="243" t="s">
        <v>208</v>
      </c>
      <c r="E193" s="240">
        <v>0.49</v>
      </c>
      <c r="F193" s="257">
        <f>ROUNDUP(E193*BulkFoil!$O$1,-1)</f>
        <v>350</v>
      </c>
      <c r="G193" s="33">
        <f>ROUNDUP(E193*BulkFoil!$O$3,-1)</f>
        <v>320</v>
      </c>
      <c r="H193" s="2">
        <v>1</v>
      </c>
      <c r="I193" s="33">
        <f t="shared" ref="I193:I220" si="12">F193*H193</f>
        <v>350</v>
      </c>
      <c r="J193" s="33">
        <f t="shared" ref="J193:J220" si="13">G193*H193</f>
        <v>320</v>
      </c>
      <c r="K193" s="173">
        <v>4</v>
      </c>
      <c r="L193" s="234" t="s">
        <v>4437</v>
      </c>
      <c r="M193" s="170">
        <f t="shared" ref="M193:M220" si="14">E193*H193</f>
        <v>0.49</v>
      </c>
    </row>
    <row r="194" spans="1:13" x14ac:dyDescent="0.3">
      <c r="A194" s="15" t="s">
        <v>1975</v>
      </c>
      <c r="B194" s="145" t="s">
        <v>1107</v>
      </c>
      <c r="C194" s="5" t="s">
        <v>653</v>
      </c>
      <c r="D194" s="243" t="s">
        <v>208</v>
      </c>
      <c r="E194" s="240">
        <v>3.9567000000000001</v>
      </c>
      <c r="F194" s="257">
        <f>ROUNDUP(E194*BulkFoil!$O$1,-1)</f>
        <v>2770</v>
      </c>
      <c r="G194" s="33">
        <f>ROUNDUP(E194*BulkFoil!$O$3,-1)</f>
        <v>2580</v>
      </c>
      <c r="H194" s="2">
        <v>1</v>
      </c>
      <c r="I194" s="16">
        <f t="shared" si="12"/>
        <v>2770</v>
      </c>
      <c r="J194" s="16">
        <f t="shared" si="13"/>
        <v>2580</v>
      </c>
      <c r="K194" s="173">
        <v>6</v>
      </c>
      <c r="L194" s="234" t="s">
        <v>4077</v>
      </c>
      <c r="M194" s="170">
        <f t="shared" si="14"/>
        <v>3.9567000000000001</v>
      </c>
    </row>
    <row r="195" spans="1:13" x14ac:dyDescent="0.3">
      <c r="A195" s="15" t="s">
        <v>4079</v>
      </c>
      <c r="B195" s="163" t="s">
        <v>1134</v>
      </c>
      <c r="C195" s="5" t="s">
        <v>653</v>
      </c>
      <c r="D195" s="243" t="s">
        <v>208</v>
      </c>
      <c r="E195" s="240">
        <v>0.75</v>
      </c>
      <c r="F195" s="257">
        <f>ROUNDUP(E195*BulkFoil!$O$1,-1)</f>
        <v>530</v>
      </c>
      <c r="G195" s="33">
        <f>ROUNDUP(E195*BulkFoil!$O$3,-1)</f>
        <v>490</v>
      </c>
      <c r="H195" s="2">
        <v>1</v>
      </c>
      <c r="I195" s="16">
        <f t="shared" si="12"/>
        <v>530</v>
      </c>
      <c r="J195" s="16">
        <f t="shared" si="13"/>
        <v>490</v>
      </c>
      <c r="K195" s="173">
        <v>6</v>
      </c>
      <c r="L195" s="234" t="s">
        <v>4078</v>
      </c>
      <c r="M195" s="170">
        <f t="shared" si="14"/>
        <v>0.75</v>
      </c>
    </row>
    <row r="196" spans="1:13" x14ac:dyDescent="0.3">
      <c r="A196" s="15" t="s">
        <v>4081</v>
      </c>
      <c r="B196" s="242" t="s">
        <v>3740</v>
      </c>
      <c r="C196" s="5" t="s">
        <v>666</v>
      </c>
      <c r="D196" s="243" t="s">
        <v>208</v>
      </c>
      <c r="E196" s="240">
        <v>0.49</v>
      </c>
      <c r="F196" s="257">
        <f>ROUNDUP(E196*BulkFoil!$O$1,-1)</f>
        <v>350</v>
      </c>
      <c r="G196" s="33">
        <f>ROUNDUP(E196*BulkFoil!$O$3,-1)</f>
        <v>320</v>
      </c>
      <c r="H196" s="2">
        <v>1</v>
      </c>
      <c r="I196" s="16">
        <f t="shared" si="12"/>
        <v>350</v>
      </c>
      <c r="J196" s="16">
        <f t="shared" si="13"/>
        <v>320</v>
      </c>
      <c r="K196" s="173">
        <v>3</v>
      </c>
      <c r="L196" s="234" t="s">
        <v>4080</v>
      </c>
      <c r="M196" s="170">
        <f t="shared" si="14"/>
        <v>0.49</v>
      </c>
    </row>
    <row r="197" spans="1:13" x14ac:dyDescent="0.3">
      <c r="A197" s="15" t="s">
        <v>4569</v>
      </c>
      <c r="B197" s="252" t="s">
        <v>4455</v>
      </c>
      <c r="C197" s="19" t="s">
        <v>654</v>
      </c>
      <c r="D197" s="243" t="s">
        <v>208</v>
      </c>
      <c r="E197" s="240">
        <v>0.49</v>
      </c>
      <c r="F197" s="257">
        <f>ROUNDUP(E197*BulkFoil!$O$1,-1)</f>
        <v>350</v>
      </c>
      <c r="G197" s="33">
        <f>ROUNDUP(E197*BulkFoil!$O$3,-1)</f>
        <v>320</v>
      </c>
      <c r="H197" s="2">
        <v>1</v>
      </c>
      <c r="I197" s="16">
        <f t="shared" si="12"/>
        <v>350</v>
      </c>
      <c r="J197" s="16">
        <f t="shared" si="13"/>
        <v>320</v>
      </c>
      <c r="K197" s="173">
        <v>3</v>
      </c>
      <c r="L197" s="234" t="s">
        <v>4570</v>
      </c>
      <c r="M197" s="170">
        <f t="shared" si="14"/>
        <v>0.49</v>
      </c>
    </row>
    <row r="198" spans="1:13" x14ac:dyDescent="0.3">
      <c r="A198" s="15" t="s">
        <v>389</v>
      </c>
      <c r="B198" s="22" t="s">
        <v>949</v>
      </c>
      <c r="C198" s="19" t="s">
        <v>654</v>
      </c>
      <c r="D198" s="245" t="s">
        <v>210</v>
      </c>
      <c r="E198" s="240">
        <v>0.49</v>
      </c>
      <c r="F198" s="257">
        <f>ROUNDUP(E198*BulkFoil!$O$1,-1)</f>
        <v>350</v>
      </c>
      <c r="G198" s="33">
        <f>ROUNDUP(E198*BulkFoil!$O$3,-1)</f>
        <v>320</v>
      </c>
      <c r="H198" s="2">
        <v>3</v>
      </c>
      <c r="I198" s="16">
        <f t="shared" si="12"/>
        <v>1050</v>
      </c>
      <c r="J198" s="16">
        <f t="shared" si="13"/>
        <v>960</v>
      </c>
      <c r="K198" s="173">
        <v>4</v>
      </c>
      <c r="L198" s="234" t="s">
        <v>388</v>
      </c>
      <c r="M198" s="170">
        <f t="shared" si="14"/>
        <v>1.47</v>
      </c>
    </row>
    <row r="199" spans="1:13" x14ac:dyDescent="0.3">
      <c r="A199" s="15" t="s">
        <v>3878</v>
      </c>
      <c r="B199" s="223" t="s">
        <v>2824</v>
      </c>
      <c r="C199" s="19" t="s">
        <v>654</v>
      </c>
      <c r="D199" s="245" t="s">
        <v>210</v>
      </c>
      <c r="E199" s="240">
        <v>0.49</v>
      </c>
      <c r="F199" s="257">
        <f>ROUNDUP(E199*BulkFoil!$O$1,-1)</f>
        <v>350</v>
      </c>
      <c r="G199" s="33">
        <f>ROUNDUP(E199*BulkFoil!$O$3,-1)</f>
        <v>320</v>
      </c>
      <c r="H199" s="2">
        <v>1</v>
      </c>
      <c r="I199" s="16">
        <f t="shared" si="12"/>
        <v>350</v>
      </c>
      <c r="J199" s="16">
        <f t="shared" si="13"/>
        <v>320</v>
      </c>
      <c r="K199" s="173">
        <v>4</v>
      </c>
      <c r="L199" s="234" t="s">
        <v>3264</v>
      </c>
      <c r="M199" s="38">
        <f t="shared" si="14"/>
        <v>0.49</v>
      </c>
    </row>
    <row r="200" spans="1:13" x14ac:dyDescent="0.3">
      <c r="A200" s="15" t="s">
        <v>4083</v>
      </c>
      <c r="B200" s="193" t="s">
        <v>2333</v>
      </c>
      <c r="C200" s="19" t="s">
        <v>1333</v>
      </c>
      <c r="D200" s="245" t="s">
        <v>210</v>
      </c>
      <c r="E200" s="240">
        <v>0.49</v>
      </c>
      <c r="F200" s="257">
        <f>ROUNDUP(E200*BulkFoil!$O$1,-1)</f>
        <v>350</v>
      </c>
      <c r="G200" s="33">
        <f>ROUNDUP(E200*BulkFoil!$O$3,-1)</f>
        <v>320</v>
      </c>
      <c r="H200" s="2">
        <v>1</v>
      </c>
      <c r="I200" s="16">
        <f t="shared" si="12"/>
        <v>350</v>
      </c>
      <c r="J200" s="16">
        <f t="shared" si="13"/>
        <v>320</v>
      </c>
      <c r="K200" s="173">
        <v>4</v>
      </c>
      <c r="L200" s="234" t="s">
        <v>4082</v>
      </c>
      <c r="M200" s="170">
        <f t="shared" si="14"/>
        <v>0.49</v>
      </c>
    </row>
    <row r="201" spans="1:13" x14ac:dyDescent="0.3">
      <c r="A201" s="15" t="s">
        <v>4085</v>
      </c>
      <c r="B201" s="193" t="s">
        <v>2333</v>
      </c>
      <c r="C201" s="19" t="s">
        <v>1333</v>
      </c>
      <c r="D201" s="245" t="s">
        <v>210</v>
      </c>
      <c r="E201" s="240">
        <v>0.49</v>
      </c>
      <c r="F201" s="257">
        <f>ROUNDUP(E201*BulkFoil!$O$1,-1)</f>
        <v>350</v>
      </c>
      <c r="G201" s="33">
        <f>ROUNDUP(E201*BulkFoil!$O$3,-1)</f>
        <v>320</v>
      </c>
      <c r="H201" s="2">
        <v>1</v>
      </c>
      <c r="I201" s="16">
        <f t="shared" si="12"/>
        <v>350</v>
      </c>
      <c r="J201" s="16">
        <f t="shared" si="13"/>
        <v>320</v>
      </c>
      <c r="K201" s="173">
        <v>7</v>
      </c>
      <c r="L201" s="234" t="s">
        <v>4084</v>
      </c>
      <c r="M201" s="170">
        <f t="shared" si="14"/>
        <v>0.49</v>
      </c>
    </row>
    <row r="202" spans="1:13" x14ac:dyDescent="0.3">
      <c r="A202" s="15" t="s">
        <v>3648</v>
      </c>
      <c r="B202" s="177" t="s">
        <v>1799</v>
      </c>
      <c r="C202" s="19" t="s">
        <v>655</v>
      </c>
      <c r="D202" s="243" t="s">
        <v>208</v>
      </c>
      <c r="E202" s="240">
        <v>0.49</v>
      </c>
      <c r="F202" s="257">
        <f>ROUNDUP(E202*BulkFoil!$O$1,-1)</f>
        <v>350</v>
      </c>
      <c r="G202" s="33">
        <f>ROUNDUP(E202*BulkFoil!$O$3,-1)</f>
        <v>320</v>
      </c>
      <c r="H202" s="2">
        <v>1</v>
      </c>
      <c r="I202" s="16">
        <f t="shared" si="12"/>
        <v>350</v>
      </c>
      <c r="J202" s="16">
        <f t="shared" si="13"/>
        <v>320</v>
      </c>
      <c r="K202" s="173">
        <v>3</v>
      </c>
      <c r="L202" s="234" t="s">
        <v>4086</v>
      </c>
      <c r="M202" s="170">
        <f t="shared" si="14"/>
        <v>0.49</v>
      </c>
    </row>
    <row r="203" spans="1:13" x14ac:dyDescent="0.3">
      <c r="A203" s="15" t="s">
        <v>3127</v>
      </c>
      <c r="B203" s="223" t="s">
        <v>2824</v>
      </c>
      <c r="C203" s="19" t="s">
        <v>655</v>
      </c>
      <c r="D203" s="243" t="s">
        <v>208</v>
      </c>
      <c r="E203" s="240">
        <v>0.49</v>
      </c>
      <c r="F203" s="257">
        <f>ROUNDUP(E203*BulkFoil!$O$1,-1)</f>
        <v>350</v>
      </c>
      <c r="G203" s="33">
        <f>ROUNDUP(E203*BulkFoil!$O$3,-1)</f>
        <v>320</v>
      </c>
      <c r="H203" s="2">
        <v>1</v>
      </c>
      <c r="I203" s="16">
        <f t="shared" si="12"/>
        <v>350</v>
      </c>
      <c r="J203" s="16">
        <f t="shared" si="13"/>
        <v>320</v>
      </c>
      <c r="K203" s="173">
        <v>3</v>
      </c>
      <c r="L203" s="234" t="s">
        <v>4087</v>
      </c>
      <c r="M203" s="170">
        <f t="shared" si="14"/>
        <v>0.49</v>
      </c>
    </row>
    <row r="204" spans="1:13" x14ac:dyDescent="0.3">
      <c r="A204" s="15" t="s">
        <v>4088</v>
      </c>
      <c r="B204" s="223" t="s">
        <v>2824</v>
      </c>
      <c r="C204" s="19" t="s">
        <v>655</v>
      </c>
      <c r="D204" s="243" t="s">
        <v>208</v>
      </c>
      <c r="E204" s="240">
        <v>0.99</v>
      </c>
      <c r="F204" s="257">
        <f>ROUNDUP(E204*BulkFoil!$O$1,-1)</f>
        <v>700</v>
      </c>
      <c r="G204" s="33">
        <f>ROUNDUP(E204*BulkFoil!$O$3,-1)</f>
        <v>650</v>
      </c>
      <c r="H204" s="2">
        <v>1</v>
      </c>
      <c r="I204" s="16">
        <f t="shared" si="12"/>
        <v>700</v>
      </c>
      <c r="J204" s="16">
        <f t="shared" si="13"/>
        <v>650</v>
      </c>
      <c r="K204" s="173">
        <v>3</v>
      </c>
      <c r="L204" s="234" t="s">
        <v>4089</v>
      </c>
      <c r="M204" s="170">
        <f t="shared" si="14"/>
        <v>0.99</v>
      </c>
    </row>
    <row r="205" spans="1:13" x14ac:dyDescent="0.3">
      <c r="A205" s="15" t="s">
        <v>4091</v>
      </c>
      <c r="B205" s="136" t="s">
        <v>1116</v>
      </c>
      <c r="C205" s="19" t="s">
        <v>655</v>
      </c>
      <c r="D205" s="243" t="s">
        <v>208</v>
      </c>
      <c r="E205" s="240">
        <v>0.49</v>
      </c>
      <c r="F205" s="257">
        <f>ROUNDUP(E205*BulkFoil!$O$1,-1)</f>
        <v>350</v>
      </c>
      <c r="G205" s="33">
        <f>ROUNDUP(E205*BulkFoil!$O$3,-1)</f>
        <v>320</v>
      </c>
      <c r="H205" s="2">
        <v>1</v>
      </c>
      <c r="I205" s="16">
        <f t="shared" si="12"/>
        <v>350</v>
      </c>
      <c r="J205" s="16">
        <f t="shared" si="13"/>
        <v>320</v>
      </c>
      <c r="K205" s="173">
        <v>4</v>
      </c>
      <c r="L205" s="234" t="s">
        <v>4090</v>
      </c>
      <c r="M205" s="170">
        <f t="shared" si="14"/>
        <v>0.49</v>
      </c>
    </row>
    <row r="206" spans="1:13" x14ac:dyDescent="0.3">
      <c r="A206" s="15" t="s">
        <v>4093</v>
      </c>
      <c r="B206" s="22" t="s">
        <v>951</v>
      </c>
      <c r="C206" s="19" t="s">
        <v>655</v>
      </c>
      <c r="D206" s="243" t="s">
        <v>208</v>
      </c>
      <c r="E206" s="240">
        <v>1.99</v>
      </c>
      <c r="F206" s="257">
        <f>ROUNDUP(E206*BulkFoil!$O$1,-1)</f>
        <v>1400</v>
      </c>
      <c r="G206" s="33">
        <f>ROUNDUP(E206*BulkFoil!$O$3,-1)</f>
        <v>1300</v>
      </c>
      <c r="H206" s="2">
        <v>1</v>
      </c>
      <c r="I206" s="16">
        <f t="shared" si="12"/>
        <v>1400</v>
      </c>
      <c r="J206" s="16">
        <f t="shared" si="13"/>
        <v>1300</v>
      </c>
      <c r="K206" s="173">
        <v>4</v>
      </c>
      <c r="L206" s="234" t="s">
        <v>4092</v>
      </c>
      <c r="M206" s="170">
        <f t="shared" si="14"/>
        <v>1.99</v>
      </c>
    </row>
    <row r="207" spans="1:13" x14ac:dyDescent="0.3">
      <c r="A207" s="15" t="s">
        <v>765</v>
      </c>
      <c r="B207" s="163" t="s">
        <v>1134</v>
      </c>
      <c r="C207" s="19" t="s">
        <v>655</v>
      </c>
      <c r="D207" s="243" t="s">
        <v>208</v>
      </c>
      <c r="E207" s="240">
        <v>0.49</v>
      </c>
      <c r="F207" s="257">
        <f>ROUNDUP(E207*BulkFoil!$O$1,-1)</f>
        <v>350</v>
      </c>
      <c r="G207" s="33">
        <f>ROUNDUP(E207*BulkFoil!$O$3,-1)</f>
        <v>320</v>
      </c>
      <c r="H207" s="2">
        <v>1</v>
      </c>
      <c r="I207" s="16">
        <f t="shared" si="12"/>
        <v>350</v>
      </c>
      <c r="J207" s="16">
        <f t="shared" si="13"/>
        <v>320</v>
      </c>
      <c r="K207" s="175" t="s">
        <v>1775</v>
      </c>
      <c r="L207" s="234" t="s">
        <v>4094</v>
      </c>
      <c r="M207" s="170">
        <f t="shared" si="14"/>
        <v>0.49</v>
      </c>
    </row>
    <row r="208" spans="1:13" x14ac:dyDescent="0.3">
      <c r="A208" s="15" t="s">
        <v>3877</v>
      </c>
      <c r="B208" s="159" t="s">
        <v>1127</v>
      </c>
      <c r="C208" s="19" t="s">
        <v>683</v>
      </c>
      <c r="D208" s="245" t="s">
        <v>210</v>
      </c>
      <c r="E208" s="240">
        <v>0.99</v>
      </c>
      <c r="F208" s="257">
        <f>ROUNDUP(E208*BulkFoil!$O$1,-1)</f>
        <v>700</v>
      </c>
      <c r="G208" s="33">
        <f>ROUNDUP(E208*BulkFoil!$O$3,-1)</f>
        <v>650</v>
      </c>
      <c r="H208" s="2">
        <v>1</v>
      </c>
      <c r="I208" s="16">
        <f t="shared" si="12"/>
        <v>700</v>
      </c>
      <c r="J208" s="16">
        <f t="shared" si="13"/>
        <v>650</v>
      </c>
      <c r="K208" s="173">
        <v>5</v>
      </c>
      <c r="L208" s="234" t="s">
        <v>3423</v>
      </c>
      <c r="M208" s="170">
        <f t="shared" si="14"/>
        <v>0.99</v>
      </c>
    </row>
    <row r="209" spans="1:13" x14ac:dyDescent="0.3">
      <c r="A209" s="15" t="s">
        <v>4096</v>
      </c>
      <c r="B209" s="139" t="s">
        <v>1101</v>
      </c>
      <c r="C209" s="14" t="s">
        <v>767</v>
      </c>
      <c r="D209" s="243" t="s">
        <v>208</v>
      </c>
      <c r="E209" s="240">
        <v>0.49</v>
      </c>
      <c r="F209" s="257">
        <f>ROUNDUP(E209*BulkFoil!$O$1,-1)</f>
        <v>350</v>
      </c>
      <c r="G209" s="33">
        <f>ROUNDUP(E209*BulkFoil!$O$3,-1)</f>
        <v>320</v>
      </c>
      <c r="H209" s="2">
        <v>1</v>
      </c>
      <c r="I209" s="16">
        <f t="shared" si="12"/>
        <v>350</v>
      </c>
      <c r="J209" s="16">
        <f t="shared" si="13"/>
        <v>320</v>
      </c>
      <c r="K209" s="173">
        <v>1</v>
      </c>
      <c r="L209" s="234" t="s">
        <v>4095</v>
      </c>
      <c r="M209" s="170">
        <f t="shared" si="14"/>
        <v>0.49</v>
      </c>
    </row>
    <row r="210" spans="1:13" x14ac:dyDescent="0.3">
      <c r="A210" s="15" t="s">
        <v>1607</v>
      </c>
      <c r="B210" s="150" t="s">
        <v>1582</v>
      </c>
      <c r="C210" s="14" t="s">
        <v>767</v>
      </c>
      <c r="D210" s="243" t="s">
        <v>208</v>
      </c>
      <c r="E210" s="240">
        <v>0.49</v>
      </c>
      <c r="F210" s="257">
        <f>ROUNDUP(E210*BulkFoil!$O$1,-1)</f>
        <v>350</v>
      </c>
      <c r="G210" s="33">
        <f>ROUNDUP(E210*BulkFoil!$O$3,-1)</f>
        <v>320</v>
      </c>
      <c r="H210" s="2">
        <v>1</v>
      </c>
      <c r="I210" s="16">
        <f t="shared" si="12"/>
        <v>350</v>
      </c>
      <c r="J210" s="16">
        <f t="shared" si="13"/>
        <v>320</v>
      </c>
      <c r="K210" s="173">
        <v>2</v>
      </c>
      <c r="L210" s="234" t="s">
        <v>4097</v>
      </c>
      <c r="M210" s="170">
        <f t="shared" si="14"/>
        <v>0.49</v>
      </c>
    </row>
    <row r="211" spans="1:13" x14ac:dyDescent="0.3">
      <c r="A211" s="15" t="s">
        <v>4099</v>
      </c>
      <c r="B211" s="135" t="s">
        <v>1096</v>
      </c>
      <c r="C211" s="14" t="s">
        <v>767</v>
      </c>
      <c r="D211" s="243" t="s">
        <v>208</v>
      </c>
      <c r="E211" s="240">
        <v>2.99</v>
      </c>
      <c r="F211" s="257">
        <f>ROUNDUP(E211*BulkFoil!$O$1,-1)</f>
        <v>2100</v>
      </c>
      <c r="G211" s="33">
        <f>ROUNDUP(E211*BulkFoil!$O$3,-1)</f>
        <v>1950</v>
      </c>
      <c r="H211" s="2">
        <v>1</v>
      </c>
      <c r="I211" s="16">
        <f t="shared" si="12"/>
        <v>2100</v>
      </c>
      <c r="J211" s="16">
        <f t="shared" si="13"/>
        <v>1950</v>
      </c>
      <c r="K211" s="173">
        <v>3</v>
      </c>
      <c r="L211" s="234" t="s">
        <v>4098</v>
      </c>
      <c r="M211" s="170">
        <f t="shared" si="14"/>
        <v>2.99</v>
      </c>
    </row>
    <row r="212" spans="1:13" x14ac:dyDescent="0.3">
      <c r="A212" s="15" t="s">
        <v>4103</v>
      </c>
      <c r="B212" s="148" t="s">
        <v>1111</v>
      </c>
      <c r="C212" s="14" t="s">
        <v>767</v>
      </c>
      <c r="D212" s="243" t="s">
        <v>208</v>
      </c>
      <c r="E212" s="240">
        <v>0.49</v>
      </c>
      <c r="F212" s="257">
        <f>ROUNDUP(E212*BulkFoil!$O$1,-1)</f>
        <v>350</v>
      </c>
      <c r="G212" s="33">
        <f>ROUNDUP(E212*BulkFoil!$O$3,-1)</f>
        <v>320</v>
      </c>
      <c r="H212" s="2">
        <v>2</v>
      </c>
      <c r="I212" s="16">
        <f t="shared" si="12"/>
        <v>700</v>
      </c>
      <c r="J212" s="16">
        <f t="shared" si="13"/>
        <v>640</v>
      </c>
      <c r="K212" s="173">
        <v>3</v>
      </c>
      <c r="L212" s="234" t="s">
        <v>4100</v>
      </c>
      <c r="M212" s="170">
        <f t="shared" si="14"/>
        <v>0.98</v>
      </c>
    </row>
    <row r="213" spans="1:13" x14ac:dyDescent="0.3">
      <c r="A213" s="15" t="s">
        <v>790</v>
      </c>
      <c r="B213" s="148" t="s">
        <v>1111</v>
      </c>
      <c r="C213" s="14" t="s">
        <v>767</v>
      </c>
      <c r="D213" s="243" t="s">
        <v>208</v>
      </c>
      <c r="E213" s="240">
        <v>1.99</v>
      </c>
      <c r="F213" s="257">
        <f>ROUNDUP(E213*BulkFoil!$O$1,-1)</f>
        <v>1400</v>
      </c>
      <c r="G213" s="33">
        <f>ROUNDUP(E213*BulkFoil!$O$3,-1)</f>
        <v>1300</v>
      </c>
      <c r="H213" s="2">
        <v>1</v>
      </c>
      <c r="I213" s="16">
        <f t="shared" si="12"/>
        <v>1400</v>
      </c>
      <c r="J213" s="16">
        <f t="shared" si="13"/>
        <v>1300</v>
      </c>
      <c r="K213" s="173">
        <v>3</v>
      </c>
      <c r="L213" s="234" t="s">
        <v>4101</v>
      </c>
      <c r="M213" s="170">
        <f t="shared" si="14"/>
        <v>1.99</v>
      </c>
    </row>
    <row r="214" spans="1:13" x14ac:dyDescent="0.3">
      <c r="A214" s="15" t="s">
        <v>4105</v>
      </c>
      <c r="B214" s="139" t="s">
        <v>1101</v>
      </c>
      <c r="C214" s="14" t="s">
        <v>767</v>
      </c>
      <c r="D214" s="243" t="s">
        <v>208</v>
      </c>
      <c r="E214" s="240">
        <v>0.99</v>
      </c>
      <c r="F214" s="257">
        <f>ROUNDUP(E214*BulkFoil!$O$1,-1)</f>
        <v>700</v>
      </c>
      <c r="G214" s="33">
        <f>ROUNDUP(E214*BulkFoil!$O$3,-1)</f>
        <v>650</v>
      </c>
      <c r="H214" s="2">
        <v>1</v>
      </c>
      <c r="I214" s="16">
        <f t="shared" si="12"/>
        <v>700</v>
      </c>
      <c r="J214" s="16">
        <f t="shared" si="13"/>
        <v>650</v>
      </c>
      <c r="K214" s="173">
        <v>4</v>
      </c>
      <c r="L214" s="234" t="s">
        <v>4104</v>
      </c>
      <c r="M214" s="170">
        <f t="shared" si="14"/>
        <v>0.99</v>
      </c>
    </row>
    <row r="215" spans="1:13" x14ac:dyDescent="0.3">
      <c r="A215" s="15" t="s">
        <v>4571</v>
      </c>
      <c r="B215" s="252" t="s">
        <v>4455</v>
      </c>
      <c r="C215" s="14" t="s">
        <v>767</v>
      </c>
      <c r="D215" s="243" t="s">
        <v>208</v>
      </c>
      <c r="E215" s="240">
        <v>0.99</v>
      </c>
      <c r="F215" s="257">
        <f>ROUNDUP(E215*BulkFoil!$O$1,-1)</f>
        <v>700</v>
      </c>
      <c r="G215" s="33">
        <f>ROUNDUP(E215*BulkFoil!$O$3,-1)</f>
        <v>650</v>
      </c>
      <c r="H215" s="2">
        <v>1</v>
      </c>
      <c r="I215" s="16">
        <f t="shared" si="12"/>
        <v>700</v>
      </c>
      <c r="J215" s="16">
        <f t="shared" si="13"/>
        <v>650</v>
      </c>
      <c r="K215" s="173">
        <v>4</v>
      </c>
      <c r="L215" s="234" t="s">
        <v>4572</v>
      </c>
      <c r="M215" s="170">
        <f t="shared" si="14"/>
        <v>0.99</v>
      </c>
    </row>
    <row r="216" spans="1:13" x14ac:dyDescent="0.3">
      <c r="A216" s="15" t="s">
        <v>4106</v>
      </c>
      <c r="B216" s="158" t="s">
        <v>1126</v>
      </c>
      <c r="C216" s="14" t="s">
        <v>767</v>
      </c>
      <c r="D216" s="243" t="s">
        <v>208</v>
      </c>
      <c r="E216" s="240">
        <v>0.99</v>
      </c>
      <c r="F216" s="257">
        <f>ROUNDUP(E216*BulkFoil!$O$1,-1)</f>
        <v>700</v>
      </c>
      <c r="G216" s="33">
        <f>ROUNDUP(E216*BulkFoil!$O$3,-1)</f>
        <v>650</v>
      </c>
      <c r="H216" s="2">
        <v>1</v>
      </c>
      <c r="I216" s="16">
        <f t="shared" si="12"/>
        <v>700</v>
      </c>
      <c r="J216" s="16">
        <f t="shared" si="13"/>
        <v>650</v>
      </c>
      <c r="K216" s="173">
        <v>6</v>
      </c>
      <c r="L216" s="234" t="s">
        <v>4107</v>
      </c>
      <c r="M216" s="170">
        <f t="shared" si="14"/>
        <v>0.99</v>
      </c>
    </row>
    <row r="217" spans="1:13" x14ac:dyDescent="0.3">
      <c r="A217" s="15" t="s">
        <v>4108</v>
      </c>
      <c r="B217" s="158" t="s">
        <v>1126</v>
      </c>
      <c r="C217" s="14" t="s">
        <v>767</v>
      </c>
      <c r="D217" s="358" t="s">
        <v>208</v>
      </c>
      <c r="E217" s="240">
        <v>0.49</v>
      </c>
      <c r="F217" s="257">
        <f>ROUNDUP(E217*BulkFoil!$O$1,-1)</f>
        <v>350</v>
      </c>
      <c r="G217" s="33">
        <f>ROUNDUP(E217*BulkFoil!$O$3,-1)</f>
        <v>320</v>
      </c>
      <c r="H217" s="2">
        <v>1</v>
      </c>
      <c r="I217" s="16">
        <f t="shared" si="12"/>
        <v>350</v>
      </c>
      <c r="J217" s="16">
        <f t="shared" si="13"/>
        <v>320</v>
      </c>
      <c r="K217" s="173">
        <v>6</v>
      </c>
      <c r="L217" s="234" t="s">
        <v>4109</v>
      </c>
      <c r="M217" s="170">
        <f t="shared" si="14"/>
        <v>0.49</v>
      </c>
    </row>
    <row r="218" spans="1:13" x14ac:dyDescent="0.3">
      <c r="A218" s="15" t="s">
        <v>4115</v>
      </c>
      <c r="B218" s="196" t="s">
        <v>2003</v>
      </c>
      <c r="C218" s="6" t="s">
        <v>769</v>
      </c>
      <c r="D218" s="358" t="s">
        <v>208</v>
      </c>
      <c r="E218" s="240">
        <v>2.4900000000000002</v>
      </c>
      <c r="F218" s="257">
        <f>ROUNDUP(E218*BulkFoil!$O$1,-1)</f>
        <v>1750</v>
      </c>
      <c r="G218" s="33">
        <f>ROUNDUP(E218*BulkFoil!$O$3,-1)</f>
        <v>1620</v>
      </c>
      <c r="H218" s="2">
        <v>1</v>
      </c>
      <c r="I218" s="16">
        <f t="shared" si="12"/>
        <v>1750</v>
      </c>
      <c r="J218" s="16">
        <f t="shared" si="13"/>
        <v>1620</v>
      </c>
      <c r="K218" s="173">
        <v>0.02</v>
      </c>
      <c r="L218" s="234" t="s">
        <v>4114</v>
      </c>
      <c r="M218" s="170">
        <f t="shared" si="14"/>
        <v>2.4900000000000002</v>
      </c>
    </row>
    <row r="219" spans="1:13" x14ac:dyDescent="0.3">
      <c r="A219" s="15" t="s">
        <v>4111</v>
      </c>
      <c r="B219" s="163" t="s">
        <v>1134</v>
      </c>
      <c r="C219" s="6" t="s">
        <v>769</v>
      </c>
      <c r="D219" s="358" t="s">
        <v>208</v>
      </c>
      <c r="E219" s="240">
        <v>0.49</v>
      </c>
      <c r="F219" s="257">
        <f>ROUNDUP(E219*BulkFoil!$O$1,-1)</f>
        <v>350</v>
      </c>
      <c r="G219" s="33">
        <f>ROUNDUP(E219*BulkFoil!$O$3,-1)</f>
        <v>320</v>
      </c>
      <c r="H219" s="2">
        <v>1</v>
      </c>
      <c r="I219" s="16">
        <f t="shared" si="12"/>
        <v>350</v>
      </c>
      <c r="J219" s="16">
        <f t="shared" si="13"/>
        <v>320</v>
      </c>
      <c r="K219" s="173">
        <v>0.16</v>
      </c>
      <c r="L219" s="234" t="s">
        <v>4110</v>
      </c>
      <c r="M219" s="170">
        <f t="shared" si="14"/>
        <v>0.49</v>
      </c>
    </row>
    <row r="220" spans="1:13" x14ac:dyDescent="0.3">
      <c r="A220" s="15" t="s">
        <v>4112</v>
      </c>
      <c r="B220" s="177" t="s">
        <v>1799</v>
      </c>
      <c r="C220" s="6" t="s">
        <v>769</v>
      </c>
      <c r="D220" s="243" t="s">
        <v>208</v>
      </c>
      <c r="E220" s="240">
        <v>0.99</v>
      </c>
      <c r="F220" s="257">
        <f>ROUNDUP(E220*BulkFoil!$O$1,-1)</f>
        <v>700</v>
      </c>
      <c r="G220" s="33">
        <f>ROUNDUP(E220*BulkFoil!$O$3,-1)</f>
        <v>650</v>
      </c>
      <c r="H220" s="2">
        <v>1</v>
      </c>
      <c r="I220" s="16">
        <f t="shared" si="12"/>
        <v>700</v>
      </c>
      <c r="J220" s="16">
        <f t="shared" si="13"/>
        <v>650</v>
      </c>
      <c r="K220" s="173">
        <v>0.16</v>
      </c>
      <c r="L220" s="234" t="s">
        <v>4113</v>
      </c>
      <c r="M220" s="170">
        <f t="shared" si="14"/>
        <v>0.99</v>
      </c>
    </row>
    <row r="221" spans="1:13" x14ac:dyDescent="0.3">
      <c r="E221" s="240">
        <v>1.99</v>
      </c>
    </row>
    <row r="222" spans="1:13" x14ac:dyDescent="0.3">
      <c r="E222" s="240">
        <v>1.49</v>
      </c>
    </row>
    <row r="223" spans="1:13" x14ac:dyDescent="0.3">
      <c r="E223" s="240">
        <v>0.49</v>
      </c>
    </row>
    <row r="224" spans="1:13" x14ac:dyDescent="0.3">
      <c r="E224" s="240">
        <v>1.99</v>
      </c>
    </row>
    <row r="225" spans="5:5" x14ac:dyDescent="0.3">
      <c r="E225" s="240">
        <v>0.99</v>
      </c>
    </row>
    <row r="226" spans="5:5" x14ac:dyDescent="0.3">
      <c r="E226" s="240">
        <v>0.49</v>
      </c>
    </row>
    <row r="227" spans="5:5" x14ac:dyDescent="0.3">
      <c r="E227" s="240">
        <v>1.99</v>
      </c>
    </row>
    <row r="228" spans="5:5" x14ac:dyDescent="0.3">
      <c r="E228" s="240">
        <v>1.99</v>
      </c>
    </row>
    <row r="229" spans="5:5" x14ac:dyDescent="0.3">
      <c r="E229" s="240">
        <v>0.49</v>
      </c>
    </row>
    <row r="230" spans="5:5" x14ac:dyDescent="0.3">
      <c r="E230" s="240">
        <v>0.99</v>
      </c>
    </row>
    <row r="231" spans="5:5" x14ac:dyDescent="0.3">
      <c r="E231" s="240">
        <v>0.49</v>
      </c>
    </row>
    <row r="232" spans="5:5" x14ac:dyDescent="0.3">
      <c r="E232" s="240">
        <v>0.49</v>
      </c>
    </row>
    <row r="233" spans="5:5" x14ac:dyDescent="0.3">
      <c r="E233" s="240">
        <v>0.49</v>
      </c>
    </row>
    <row r="234" spans="5:5" x14ac:dyDescent="0.3">
      <c r="E234" s="240">
        <v>1.99</v>
      </c>
    </row>
    <row r="235" spans="5:5" x14ac:dyDescent="0.3">
      <c r="E235" s="240">
        <v>0.49</v>
      </c>
    </row>
    <row r="236" spans="5:5" x14ac:dyDescent="0.3">
      <c r="E236" s="240">
        <v>0.49</v>
      </c>
    </row>
    <row r="237" spans="5:5" x14ac:dyDescent="0.3">
      <c r="E237" s="240">
        <v>0.49</v>
      </c>
    </row>
    <row r="238" spans="5:5" x14ac:dyDescent="0.3">
      <c r="E238" s="240">
        <v>0.49</v>
      </c>
    </row>
    <row r="239" spans="5:5" x14ac:dyDescent="0.3">
      <c r="E239" s="240">
        <v>0.49</v>
      </c>
    </row>
    <row r="240" spans="5:5" x14ac:dyDescent="0.3">
      <c r="E240" s="240">
        <v>0.49</v>
      </c>
    </row>
    <row r="241" spans="5:5" x14ac:dyDescent="0.3">
      <c r="E241" s="240">
        <v>0.49</v>
      </c>
    </row>
    <row r="242" spans="5:5" x14ac:dyDescent="0.3">
      <c r="E242" s="240">
        <v>0.49</v>
      </c>
    </row>
    <row r="243" spans="5:5" x14ac:dyDescent="0.3">
      <c r="E243" s="240">
        <v>0.75</v>
      </c>
    </row>
    <row r="244" spans="5:5" x14ac:dyDescent="0.3">
      <c r="E244" s="240">
        <v>1.49</v>
      </c>
    </row>
    <row r="245" spans="5:5" x14ac:dyDescent="0.3">
      <c r="E245" s="240">
        <v>0.49</v>
      </c>
    </row>
    <row r="246" spans="5:5" x14ac:dyDescent="0.3">
      <c r="E246" s="240">
        <v>0.49</v>
      </c>
    </row>
    <row r="247" spans="5:5" x14ac:dyDescent="0.3">
      <c r="E247" s="240">
        <v>0.99</v>
      </c>
    </row>
    <row r="248" spans="5:5" x14ac:dyDescent="0.3">
      <c r="E248" s="240">
        <v>0.49</v>
      </c>
    </row>
    <row r="249" spans="5:5" x14ac:dyDescent="0.3">
      <c r="E249" s="240">
        <v>0.49</v>
      </c>
    </row>
    <row r="250" spans="5:5" x14ac:dyDescent="0.3">
      <c r="E250" s="240">
        <v>0.49</v>
      </c>
    </row>
    <row r="251" spans="5:5" x14ac:dyDescent="0.3">
      <c r="E251" s="240">
        <v>0.99</v>
      </c>
    </row>
    <row r="252" spans="5:5" x14ac:dyDescent="0.3">
      <c r="E252" s="240">
        <v>0.49</v>
      </c>
    </row>
    <row r="253" spans="5:5" x14ac:dyDescent="0.3">
      <c r="E253" s="240">
        <v>0.49</v>
      </c>
    </row>
    <row r="254" spans="5:5" x14ac:dyDescent="0.3">
      <c r="E254" s="240">
        <v>0.49</v>
      </c>
    </row>
    <row r="255" spans="5:5" x14ac:dyDescent="0.3">
      <c r="E255" s="240">
        <v>0.49</v>
      </c>
    </row>
    <row r="256" spans="5:5" x14ac:dyDescent="0.3">
      <c r="E256" s="240">
        <v>0.75</v>
      </c>
    </row>
    <row r="257" spans="5:5" x14ac:dyDescent="0.3">
      <c r="E257" s="240">
        <v>0.49</v>
      </c>
    </row>
    <row r="258" spans="5:5" x14ac:dyDescent="0.3">
      <c r="E258" s="240">
        <v>0.75</v>
      </c>
    </row>
    <row r="259" spans="5:5" x14ac:dyDescent="0.3">
      <c r="E259" s="240">
        <v>0.49</v>
      </c>
    </row>
    <row r="260" spans="5:5" x14ac:dyDescent="0.3">
      <c r="E260" s="240">
        <v>0.99</v>
      </c>
    </row>
    <row r="261" spans="5:5" x14ac:dyDescent="0.3">
      <c r="E261" s="240">
        <v>0.99</v>
      </c>
    </row>
    <row r="262" spans="5:5" x14ac:dyDescent="0.3">
      <c r="E262" s="240">
        <v>0.99</v>
      </c>
    </row>
    <row r="263" spans="5:5" x14ac:dyDescent="0.3">
      <c r="E263" s="240">
        <v>0.49</v>
      </c>
    </row>
    <row r="264" spans="5:5" x14ac:dyDescent="0.3">
      <c r="E264" s="240">
        <v>1.99</v>
      </c>
    </row>
    <row r="265" spans="5:5" x14ac:dyDescent="0.3">
      <c r="E265" s="240">
        <v>0.75</v>
      </c>
    </row>
    <row r="266" spans="5:5" x14ac:dyDescent="0.3">
      <c r="E266" s="240">
        <v>0.49</v>
      </c>
    </row>
    <row r="267" spans="5:5" x14ac:dyDescent="0.3">
      <c r="E267" s="240">
        <v>0.49</v>
      </c>
    </row>
    <row r="268" spans="5:5" x14ac:dyDescent="0.3">
      <c r="E268" s="240">
        <v>0.49</v>
      </c>
    </row>
    <row r="269" spans="5:5" x14ac:dyDescent="0.3">
      <c r="E269" s="240">
        <v>0.49</v>
      </c>
    </row>
    <row r="270" spans="5:5" x14ac:dyDescent="0.3">
      <c r="E270" s="240">
        <v>0.49</v>
      </c>
    </row>
    <row r="271" spans="5:5" x14ac:dyDescent="0.3">
      <c r="E271" s="240">
        <v>0.49</v>
      </c>
    </row>
    <row r="272" spans="5:5" x14ac:dyDescent="0.3">
      <c r="E272" s="240">
        <v>0.49</v>
      </c>
    </row>
    <row r="273" spans="5:5" x14ac:dyDescent="0.3">
      <c r="E273" s="240">
        <v>0.49</v>
      </c>
    </row>
    <row r="274" spans="5:5" x14ac:dyDescent="0.3">
      <c r="E274" s="240">
        <v>0.49</v>
      </c>
    </row>
    <row r="275" spans="5:5" x14ac:dyDescent="0.3">
      <c r="E275" s="240">
        <v>1.99</v>
      </c>
    </row>
    <row r="276" spans="5:5" x14ac:dyDescent="0.3">
      <c r="E276" s="240">
        <v>1.99</v>
      </c>
    </row>
    <row r="277" spans="5:5" x14ac:dyDescent="0.3">
      <c r="E277" s="240">
        <v>0.49</v>
      </c>
    </row>
    <row r="278" spans="5:5" x14ac:dyDescent="0.3">
      <c r="E278" s="240">
        <v>0.49</v>
      </c>
    </row>
    <row r="279" spans="5:5" x14ac:dyDescent="0.3">
      <c r="E279" s="240">
        <v>0.99</v>
      </c>
    </row>
    <row r="280" spans="5:5" x14ac:dyDescent="0.3">
      <c r="E280" s="240">
        <v>0.49</v>
      </c>
    </row>
    <row r="281" spans="5:5" x14ac:dyDescent="0.3">
      <c r="E281" s="240">
        <v>0.49</v>
      </c>
    </row>
    <row r="282" spans="5:5" x14ac:dyDescent="0.3">
      <c r="E282" s="240">
        <v>0.99</v>
      </c>
    </row>
    <row r="283" spans="5:5" x14ac:dyDescent="0.3">
      <c r="E283" s="240">
        <v>0.49</v>
      </c>
    </row>
    <row r="284" spans="5:5" x14ac:dyDescent="0.3">
      <c r="E284" s="240">
        <v>0.99</v>
      </c>
    </row>
    <row r="285" spans="5:5" x14ac:dyDescent="0.3">
      <c r="E285" s="240">
        <v>0.49</v>
      </c>
    </row>
    <row r="286" spans="5:5" x14ac:dyDescent="0.3">
      <c r="E286" s="240">
        <v>0.49</v>
      </c>
    </row>
    <row r="287" spans="5:5" x14ac:dyDescent="0.3">
      <c r="E287" s="240">
        <v>0.49</v>
      </c>
    </row>
    <row r="288" spans="5:5" x14ac:dyDescent="0.3">
      <c r="E288" s="240">
        <v>0.49</v>
      </c>
    </row>
    <row r="289" spans="5:5" x14ac:dyDescent="0.3">
      <c r="E289" s="240">
        <v>0.49</v>
      </c>
    </row>
    <row r="290" spans="5:5" x14ac:dyDescent="0.3">
      <c r="E290" s="240">
        <v>0.49</v>
      </c>
    </row>
    <row r="291" spans="5:5" x14ac:dyDescent="0.3">
      <c r="E291" s="240">
        <v>1.49</v>
      </c>
    </row>
    <row r="292" spans="5:5" x14ac:dyDescent="0.3">
      <c r="E292" s="240">
        <v>0.99</v>
      </c>
    </row>
    <row r="293" spans="5:5" x14ac:dyDescent="0.3">
      <c r="E293" s="240">
        <v>0.49</v>
      </c>
    </row>
    <row r="294" spans="5:5" x14ac:dyDescent="0.3">
      <c r="E294" s="240">
        <v>0.49</v>
      </c>
    </row>
    <row r="295" spans="5:5" x14ac:dyDescent="0.3">
      <c r="E295" s="240">
        <v>0.49</v>
      </c>
    </row>
    <row r="296" spans="5:5" x14ac:dyDescent="0.3">
      <c r="E296" s="240">
        <v>1.49</v>
      </c>
    </row>
    <row r="297" spans="5:5" x14ac:dyDescent="0.3">
      <c r="E297" s="240">
        <v>0.49</v>
      </c>
    </row>
    <row r="298" spans="5:5" x14ac:dyDescent="0.3">
      <c r="E298" s="240">
        <v>0.99</v>
      </c>
    </row>
    <row r="299" spans="5:5" x14ac:dyDescent="0.3">
      <c r="E299" s="240">
        <v>0.49</v>
      </c>
    </row>
    <row r="300" spans="5:5" x14ac:dyDescent="0.3">
      <c r="E300" s="240">
        <v>0.49</v>
      </c>
    </row>
    <row r="301" spans="5:5" x14ac:dyDescent="0.3">
      <c r="E301" s="240">
        <v>0.49</v>
      </c>
    </row>
    <row r="302" spans="5:5" x14ac:dyDescent="0.3">
      <c r="E302" s="240">
        <v>1.49</v>
      </c>
    </row>
    <row r="303" spans="5:5" x14ac:dyDescent="0.3">
      <c r="E303" s="240">
        <v>1.49</v>
      </c>
    </row>
    <row r="304" spans="5:5" x14ac:dyDescent="0.3">
      <c r="E304" s="240">
        <v>0.49</v>
      </c>
    </row>
    <row r="305" spans="5:5" x14ac:dyDescent="0.3">
      <c r="E305" s="240">
        <v>0.49</v>
      </c>
    </row>
    <row r="306" spans="5:5" x14ac:dyDescent="0.3">
      <c r="E306" s="240">
        <v>0.75</v>
      </c>
    </row>
    <row r="307" spans="5:5" x14ac:dyDescent="0.3">
      <c r="E307" s="240">
        <v>0.75</v>
      </c>
    </row>
    <row r="308" spans="5:5" x14ac:dyDescent="0.3">
      <c r="E308" s="240">
        <v>0.49</v>
      </c>
    </row>
    <row r="309" spans="5:5" x14ac:dyDescent="0.3">
      <c r="E309" s="240">
        <v>0.49</v>
      </c>
    </row>
    <row r="310" spans="5:5" x14ac:dyDescent="0.3">
      <c r="E310" s="240">
        <v>0.49</v>
      </c>
    </row>
    <row r="311" spans="5:5" x14ac:dyDescent="0.3">
      <c r="E311" s="240">
        <v>0.49</v>
      </c>
    </row>
    <row r="312" spans="5:5" x14ac:dyDescent="0.3">
      <c r="E312" s="240">
        <v>1.49</v>
      </c>
    </row>
    <row r="313" spans="5:5" x14ac:dyDescent="0.3">
      <c r="E313" s="240">
        <v>1.49</v>
      </c>
    </row>
    <row r="314" spans="5:5" x14ac:dyDescent="0.3">
      <c r="E314" s="240">
        <v>0.49</v>
      </c>
    </row>
    <row r="315" spans="5:5" x14ac:dyDescent="0.3">
      <c r="E315" s="240">
        <v>1.49</v>
      </c>
    </row>
    <row r="316" spans="5:5" x14ac:dyDescent="0.3">
      <c r="E316" s="240">
        <v>0.49</v>
      </c>
    </row>
    <row r="317" spans="5:5" x14ac:dyDescent="0.3">
      <c r="E317" s="240">
        <v>0.99</v>
      </c>
    </row>
    <row r="318" spans="5:5" x14ac:dyDescent="0.3">
      <c r="E318" s="240">
        <v>0.49</v>
      </c>
    </row>
    <row r="319" spans="5:5" x14ac:dyDescent="0.3">
      <c r="E319" s="240">
        <v>0.49</v>
      </c>
    </row>
    <row r="320" spans="5:5" x14ac:dyDescent="0.3">
      <c r="E320" s="240">
        <v>0.49</v>
      </c>
    </row>
    <row r="321" spans="5:5" x14ac:dyDescent="0.3">
      <c r="E321" s="240">
        <v>0.49</v>
      </c>
    </row>
    <row r="322" spans="5:5" x14ac:dyDescent="0.3">
      <c r="E322" s="240">
        <v>0.49</v>
      </c>
    </row>
    <row r="323" spans="5:5" x14ac:dyDescent="0.3">
      <c r="E323" s="240">
        <v>0.99</v>
      </c>
    </row>
    <row r="324" spans="5:5" x14ac:dyDescent="0.3">
      <c r="E324" s="240">
        <v>0.49</v>
      </c>
    </row>
    <row r="325" spans="5:5" x14ac:dyDescent="0.3">
      <c r="E325" s="240">
        <v>1.49</v>
      </c>
    </row>
    <row r="326" spans="5:5" x14ac:dyDescent="0.3">
      <c r="E326" s="240">
        <v>0.49</v>
      </c>
    </row>
    <row r="327" spans="5:5" x14ac:dyDescent="0.3">
      <c r="E327" s="240">
        <v>0.49</v>
      </c>
    </row>
    <row r="328" spans="5:5" x14ac:dyDescent="0.3">
      <c r="E328" s="240">
        <v>0.49</v>
      </c>
    </row>
    <row r="329" spans="5:5" x14ac:dyDescent="0.3">
      <c r="E329" s="240">
        <v>0.49</v>
      </c>
    </row>
    <row r="330" spans="5:5" x14ac:dyDescent="0.3">
      <c r="E330" s="240">
        <v>0.99</v>
      </c>
    </row>
    <row r="331" spans="5:5" x14ac:dyDescent="0.3">
      <c r="E331" s="240">
        <v>0.49</v>
      </c>
    </row>
    <row r="332" spans="5:5" x14ac:dyDescent="0.3">
      <c r="E332" s="240">
        <v>0.49</v>
      </c>
    </row>
    <row r="333" spans="5:5" x14ac:dyDescent="0.3">
      <c r="E333" s="240">
        <v>0.75</v>
      </c>
    </row>
    <row r="334" spans="5:5" x14ac:dyDescent="0.3">
      <c r="E334" s="240">
        <v>0.49</v>
      </c>
    </row>
    <row r="335" spans="5:5" x14ac:dyDescent="0.3">
      <c r="E335" s="240">
        <v>0.49</v>
      </c>
    </row>
    <row r="336" spans="5:5" x14ac:dyDescent="0.3">
      <c r="E336" s="240">
        <v>0.99</v>
      </c>
    </row>
    <row r="337" spans="5:5" x14ac:dyDescent="0.3">
      <c r="E337" s="240">
        <v>0.49</v>
      </c>
    </row>
    <row r="338" spans="5:5" x14ac:dyDescent="0.3">
      <c r="E338" s="240">
        <v>0.49</v>
      </c>
    </row>
    <row r="339" spans="5:5" x14ac:dyDescent="0.3">
      <c r="E339" s="240">
        <v>0.49</v>
      </c>
    </row>
    <row r="340" spans="5:5" x14ac:dyDescent="0.3">
      <c r="E340" s="240">
        <v>0.49</v>
      </c>
    </row>
    <row r="341" spans="5:5" x14ac:dyDescent="0.3">
      <c r="E341" s="240">
        <v>0.49</v>
      </c>
    </row>
    <row r="342" spans="5:5" x14ac:dyDescent="0.3">
      <c r="E342" s="240">
        <v>0.49</v>
      </c>
    </row>
    <row r="343" spans="5:5" x14ac:dyDescent="0.3">
      <c r="E343" s="240">
        <v>0.49</v>
      </c>
    </row>
    <row r="344" spans="5:5" x14ac:dyDescent="0.3">
      <c r="E344" s="240">
        <v>0.49</v>
      </c>
    </row>
    <row r="345" spans="5:5" x14ac:dyDescent="0.3">
      <c r="E345" s="240">
        <v>0.49</v>
      </c>
    </row>
    <row r="346" spans="5:5" x14ac:dyDescent="0.3">
      <c r="E346" s="240">
        <v>0.49</v>
      </c>
    </row>
    <row r="347" spans="5:5" x14ac:dyDescent="0.3">
      <c r="E347" s="240">
        <v>0.49</v>
      </c>
    </row>
    <row r="348" spans="5:5" x14ac:dyDescent="0.3">
      <c r="E348" s="240">
        <v>0.49</v>
      </c>
    </row>
    <row r="349" spans="5:5" x14ac:dyDescent="0.3">
      <c r="E349" s="240">
        <v>0.25</v>
      </c>
    </row>
    <row r="350" spans="5:5" x14ac:dyDescent="0.3">
      <c r="E350" s="240">
        <v>0.49</v>
      </c>
    </row>
    <row r="351" spans="5:5" x14ac:dyDescent="0.3">
      <c r="E351" s="240">
        <v>0.49</v>
      </c>
    </row>
    <row r="352" spans="5:5" x14ac:dyDescent="0.3">
      <c r="E352" s="240">
        <v>0.49</v>
      </c>
    </row>
    <row r="353" spans="5:5" x14ac:dyDescent="0.3">
      <c r="E353" s="240">
        <v>0.49</v>
      </c>
    </row>
    <row r="354" spans="5:5" x14ac:dyDescent="0.3">
      <c r="E354" s="240">
        <v>0.49</v>
      </c>
    </row>
    <row r="355" spans="5:5" x14ac:dyDescent="0.3">
      <c r="E355" s="240">
        <v>0.49</v>
      </c>
    </row>
    <row r="356" spans="5:5" x14ac:dyDescent="0.3">
      <c r="E356" s="240">
        <v>0.49</v>
      </c>
    </row>
    <row r="357" spans="5:5" x14ac:dyDescent="0.3">
      <c r="E357" s="240">
        <v>0.49</v>
      </c>
    </row>
    <row r="358" spans="5:5" x14ac:dyDescent="0.3">
      <c r="E358" s="240">
        <v>1.49</v>
      </c>
    </row>
    <row r="359" spans="5:5" x14ac:dyDescent="0.3">
      <c r="E359" s="240">
        <v>0.49</v>
      </c>
    </row>
    <row r="360" spans="5:5" x14ac:dyDescent="0.3">
      <c r="E360" s="240">
        <v>1.49</v>
      </c>
    </row>
    <row r="361" spans="5:5" x14ac:dyDescent="0.3">
      <c r="E361" s="240">
        <v>0.49</v>
      </c>
    </row>
    <row r="362" spans="5:5" x14ac:dyDescent="0.3">
      <c r="E362" s="240">
        <v>1.49</v>
      </c>
    </row>
    <row r="363" spans="5:5" x14ac:dyDescent="0.3">
      <c r="E363" s="240">
        <v>0.49</v>
      </c>
    </row>
    <row r="364" spans="5:5" x14ac:dyDescent="0.3">
      <c r="E364" s="240">
        <v>0.49</v>
      </c>
    </row>
    <row r="365" spans="5:5" x14ac:dyDescent="0.3">
      <c r="E365" s="240">
        <v>0.99</v>
      </c>
    </row>
    <row r="366" spans="5:5" x14ac:dyDescent="0.3">
      <c r="E366" s="240">
        <v>1.49</v>
      </c>
    </row>
    <row r="367" spans="5:5" x14ac:dyDescent="0.3">
      <c r="E367" s="240">
        <v>0.49</v>
      </c>
    </row>
    <row r="368" spans="5:5" x14ac:dyDescent="0.3">
      <c r="E368" s="240">
        <v>0.49</v>
      </c>
    </row>
    <row r="369" spans="5:5" x14ac:dyDescent="0.3">
      <c r="E369" s="240">
        <v>0.99</v>
      </c>
    </row>
    <row r="370" spans="5:5" x14ac:dyDescent="0.3">
      <c r="E370" s="240">
        <v>1.49</v>
      </c>
    </row>
    <row r="371" spans="5:5" x14ac:dyDescent="0.3">
      <c r="E371" s="240">
        <v>0.49</v>
      </c>
    </row>
    <row r="372" spans="5:5" x14ac:dyDescent="0.3">
      <c r="E372" s="240">
        <v>0.49</v>
      </c>
    </row>
    <row r="373" spans="5:5" x14ac:dyDescent="0.3">
      <c r="E373" s="240">
        <v>0.99</v>
      </c>
    </row>
    <row r="374" spans="5:5" x14ac:dyDescent="0.3">
      <c r="E374" s="240">
        <v>0.49</v>
      </c>
    </row>
    <row r="375" spans="5:5" x14ac:dyDescent="0.3">
      <c r="E375" s="240">
        <v>0.49</v>
      </c>
    </row>
    <row r="376" spans="5:5" x14ac:dyDescent="0.3">
      <c r="E376" s="240">
        <v>0.49</v>
      </c>
    </row>
    <row r="377" spans="5:5" x14ac:dyDescent="0.3">
      <c r="E377" s="240">
        <v>0.49</v>
      </c>
    </row>
    <row r="378" spans="5:5" x14ac:dyDescent="0.3">
      <c r="E378" s="240">
        <v>0.49</v>
      </c>
    </row>
    <row r="379" spans="5:5" x14ac:dyDescent="0.3">
      <c r="E379" s="240">
        <v>0.49</v>
      </c>
    </row>
    <row r="380" spans="5:5" x14ac:dyDescent="0.3">
      <c r="E380" s="240">
        <v>0.75</v>
      </c>
    </row>
    <row r="381" spans="5:5" x14ac:dyDescent="0.3">
      <c r="E381" s="240">
        <v>0.49</v>
      </c>
    </row>
    <row r="382" spans="5:5" x14ac:dyDescent="0.3">
      <c r="E382" s="240">
        <v>1.49</v>
      </c>
    </row>
    <row r="383" spans="5:5" x14ac:dyDescent="0.3">
      <c r="E383" s="240">
        <v>0.75</v>
      </c>
    </row>
    <row r="384" spans="5:5" x14ac:dyDescent="0.3">
      <c r="E384" s="240">
        <v>0.49</v>
      </c>
    </row>
    <row r="385" spans="5:5" x14ac:dyDescent="0.3">
      <c r="E385" s="240">
        <v>0.49</v>
      </c>
    </row>
    <row r="386" spans="5:5" x14ac:dyDescent="0.3">
      <c r="E386" s="240">
        <v>0.25</v>
      </c>
    </row>
    <row r="387" spans="5:5" x14ac:dyDescent="0.3">
      <c r="E387" s="240">
        <v>0.49</v>
      </c>
    </row>
    <row r="388" spans="5:5" x14ac:dyDescent="0.3">
      <c r="E388" s="240">
        <v>0.49</v>
      </c>
    </row>
    <row r="389" spans="5:5" x14ac:dyDescent="0.3">
      <c r="E389" s="240">
        <v>0.99</v>
      </c>
    </row>
    <row r="390" spans="5:5" x14ac:dyDescent="0.3">
      <c r="E390" s="240">
        <v>0.49</v>
      </c>
    </row>
    <row r="391" spans="5:5" x14ac:dyDescent="0.3">
      <c r="E391" s="240">
        <v>0.49</v>
      </c>
    </row>
    <row r="392" spans="5:5" x14ac:dyDescent="0.3">
      <c r="E392" s="240">
        <v>0.75</v>
      </c>
    </row>
    <row r="393" spans="5:5" x14ac:dyDescent="0.3">
      <c r="E393" s="240">
        <v>0.49</v>
      </c>
    </row>
    <row r="394" spans="5:5" x14ac:dyDescent="0.3">
      <c r="E394" s="240">
        <v>1.49</v>
      </c>
    </row>
    <row r="395" spans="5:5" x14ac:dyDescent="0.3">
      <c r="E395" s="240">
        <v>0.99</v>
      </c>
    </row>
    <row r="396" spans="5:5" x14ac:dyDescent="0.3">
      <c r="E396" s="240">
        <v>0.49</v>
      </c>
    </row>
    <row r="397" spans="5:5" x14ac:dyDescent="0.3">
      <c r="E397" s="240">
        <v>0.49</v>
      </c>
    </row>
    <row r="398" spans="5:5" x14ac:dyDescent="0.3">
      <c r="E398" s="240">
        <v>0.49</v>
      </c>
    </row>
    <row r="399" spans="5:5" x14ac:dyDescent="0.3">
      <c r="E399" s="240">
        <v>0.49</v>
      </c>
    </row>
    <row r="400" spans="5:5" x14ac:dyDescent="0.3">
      <c r="E400" s="240">
        <v>0.49</v>
      </c>
    </row>
    <row r="401" spans="5:5" x14ac:dyDescent="0.3">
      <c r="E401" s="240">
        <v>0.49</v>
      </c>
    </row>
    <row r="402" spans="5:5" x14ac:dyDescent="0.3">
      <c r="E402" s="240">
        <v>0.99</v>
      </c>
    </row>
    <row r="403" spans="5:5" x14ac:dyDescent="0.3">
      <c r="E403" s="240">
        <v>0.49</v>
      </c>
    </row>
    <row r="404" spans="5:5" x14ac:dyDescent="0.3">
      <c r="E404" s="240">
        <v>0.75</v>
      </c>
    </row>
    <row r="405" spans="5:5" x14ac:dyDescent="0.3">
      <c r="E405" s="240">
        <v>0.49</v>
      </c>
    </row>
    <row r="406" spans="5:5" x14ac:dyDescent="0.3">
      <c r="E406" s="240">
        <v>0.49</v>
      </c>
    </row>
    <row r="407" spans="5:5" x14ac:dyDescent="0.3">
      <c r="E407" s="240">
        <v>0.99</v>
      </c>
    </row>
    <row r="408" spans="5:5" x14ac:dyDescent="0.3">
      <c r="E408" s="240">
        <v>0.99</v>
      </c>
    </row>
    <row r="409" spans="5:5" x14ac:dyDescent="0.3">
      <c r="E409" s="240">
        <v>0.49</v>
      </c>
    </row>
    <row r="410" spans="5:5" x14ac:dyDescent="0.3">
      <c r="E410" s="240">
        <v>0.49</v>
      </c>
    </row>
    <row r="411" spans="5:5" x14ac:dyDescent="0.3">
      <c r="E411" s="240">
        <v>0.49</v>
      </c>
    </row>
    <row r="412" spans="5:5" x14ac:dyDescent="0.3">
      <c r="E412" s="240">
        <v>0.49</v>
      </c>
    </row>
    <row r="413" spans="5:5" x14ac:dyDescent="0.3">
      <c r="E413" s="240">
        <v>0.99</v>
      </c>
    </row>
    <row r="414" spans="5:5" x14ac:dyDescent="0.3">
      <c r="E414" s="240">
        <v>0.25</v>
      </c>
    </row>
    <row r="415" spans="5:5" x14ac:dyDescent="0.3">
      <c r="E415" s="240">
        <v>0.49</v>
      </c>
    </row>
    <row r="416" spans="5:5" x14ac:dyDescent="0.3">
      <c r="E416" s="240">
        <v>0.49</v>
      </c>
    </row>
    <row r="417" spans="5:5" x14ac:dyDescent="0.3">
      <c r="E417" s="240">
        <v>0.49</v>
      </c>
    </row>
    <row r="418" spans="5:5" x14ac:dyDescent="0.3">
      <c r="E418" s="240">
        <v>0.99</v>
      </c>
    </row>
    <row r="419" spans="5:5" x14ac:dyDescent="0.3">
      <c r="E419" s="240">
        <v>0.49</v>
      </c>
    </row>
    <row r="420" spans="5:5" x14ac:dyDescent="0.3">
      <c r="E420" s="240">
        <v>0.49</v>
      </c>
    </row>
    <row r="421" spans="5:5" x14ac:dyDescent="0.3">
      <c r="E421" s="240">
        <v>0.49</v>
      </c>
    </row>
    <row r="422" spans="5:5" x14ac:dyDescent="0.3">
      <c r="E422" s="240">
        <v>0.49</v>
      </c>
    </row>
    <row r="423" spans="5:5" x14ac:dyDescent="0.3">
      <c r="E423" s="240">
        <v>0.49</v>
      </c>
    </row>
    <row r="424" spans="5:5" x14ac:dyDescent="0.3">
      <c r="E424" s="240">
        <v>0.49</v>
      </c>
    </row>
    <row r="425" spans="5:5" x14ac:dyDescent="0.3">
      <c r="E425" s="240">
        <v>0.49</v>
      </c>
    </row>
    <row r="426" spans="5:5" x14ac:dyDescent="0.3">
      <c r="E426" s="240">
        <v>1.49</v>
      </c>
    </row>
    <row r="427" spans="5:5" x14ac:dyDescent="0.3">
      <c r="E427" s="240">
        <v>0.49</v>
      </c>
    </row>
    <row r="428" spans="5:5" x14ac:dyDescent="0.3">
      <c r="E428" s="240">
        <v>0.49</v>
      </c>
    </row>
    <row r="429" spans="5:5" x14ac:dyDescent="0.3">
      <c r="E429" s="240">
        <v>1.49</v>
      </c>
    </row>
    <row r="430" spans="5:5" x14ac:dyDescent="0.3">
      <c r="E430" s="240">
        <v>0.99</v>
      </c>
    </row>
    <row r="431" spans="5:5" x14ac:dyDescent="0.3">
      <c r="E431" s="240">
        <v>0.49</v>
      </c>
    </row>
    <row r="432" spans="5:5" x14ac:dyDescent="0.3">
      <c r="E432" s="240">
        <v>0.99</v>
      </c>
    </row>
    <row r="433" spans="5:5" x14ac:dyDescent="0.3">
      <c r="E433" s="240">
        <v>0.49</v>
      </c>
    </row>
    <row r="434" spans="5:5" x14ac:dyDescent="0.3">
      <c r="E434" s="240">
        <v>0.49</v>
      </c>
    </row>
    <row r="435" spans="5:5" x14ac:dyDescent="0.3">
      <c r="E435" s="240">
        <v>0.49</v>
      </c>
    </row>
    <row r="436" spans="5:5" x14ac:dyDescent="0.3">
      <c r="E436" s="240">
        <v>0.99</v>
      </c>
    </row>
    <row r="437" spans="5:5" x14ac:dyDescent="0.3">
      <c r="E437" s="240">
        <v>0.49</v>
      </c>
    </row>
    <row r="438" spans="5:5" x14ac:dyDescent="0.3">
      <c r="E438" s="240">
        <v>0.99</v>
      </c>
    </row>
    <row r="439" spans="5:5" x14ac:dyDescent="0.3">
      <c r="E439" s="240">
        <v>0.49</v>
      </c>
    </row>
    <row r="440" spans="5:5" x14ac:dyDescent="0.3">
      <c r="E440" s="240">
        <v>0.49</v>
      </c>
    </row>
    <row r="441" spans="5:5" x14ac:dyDescent="0.3">
      <c r="E441" s="240">
        <v>0.49</v>
      </c>
    </row>
    <row r="442" spans="5:5" x14ac:dyDescent="0.3">
      <c r="E442" s="240">
        <v>0.49</v>
      </c>
    </row>
    <row r="443" spans="5:5" x14ac:dyDescent="0.3">
      <c r="E443" s="240">
        <v>0.49</v>
      </c>
    </row>
    <row r="444" spans="5:5" x14ac:dyDescent="0.3">
      <c r="E444" s="240">
        <v>0.49</v>
      </c>
    </row>
    <row r="445" spans="5:5" x14ac:dyDescent="0.3">
      <c r="E445" s="240">
        <v>0.49</v>
      </c>
    </row>
    <row r="446" spans="5:5" x14ac:dyDescent="0.3">
      <c r="E446" s="240">
        <v>0.49</v>
      </c>
    </row>
    <row r="447" spans="5:5" x14ac:dyDescent="0.3">
      <c r="E447" s="240">
        <v>0.49</v>
      </c>
    </row>
    <row r="448" spans="5:5" x14ac:dyDescent="0.3">
      <c r="E448" s="240">
        <v>0.49</v>
      </c>
    </row>
    <row r="449" spans="5:5" x14ac:dyDescent="0.3">
      <c r="E449" s="240">
        <v>0.49</v>
      </c>
    </row>
    <row r="450" spans="5:5" x14ac:dyDescent="0.3">
      <c r="E450" s="240">
        <v>0.49</v>
      </c>
    </row>
    <row r="451" spans="5:5" x14ac:dyDescent="0.3">
      <c r="E451" s="240">
        <v>0.99</v>
      </c>
    </row>
    <row r="452" spans="5:5" x14ac:dyDescent="0.3">
      <c r="E452" s="240">
        <v>0.99</v>
      </c>
    </row>
    <row r="453" spans="5:5" x14ac:dyDescent="0.3">
      <c r="E453" s="240">
        <v>0.49</v>
      </c>
    </row>
    <row r="454" spans="5:5" x14ac:dyDescent="0.3">
      <c r="E454" s="240">
        <v>0.49</v>
      </c>
    </row>
    <row r="455" spans="5:5" x14ac:dyDescent="0.3">
      <c r="E455" s="240">
        <v>0.49</v>
      </c>
    </row>
    <row r="456" spans="5:5" x14ac:dyDescent="0.3">
      <c r="E456" s="240">
        <v>0.49</v>
      </c>
    </row>
    <row r="457" spans="5:5" x14ac:dyDescent="0.3">
      <c r="E457" s="240">
        <v>1.49</v>
      </c>
    </row>
    <row r="458" spans="5:5" x14ac:dyDescent="0.3">
      <c r="E458" s="240">
        <v>0.75</v>
      </c>
    </row>
    <row r="459" spans="5:5" x14ac:dyDescent="0.3">
      <c r="E459" s="240">
        <v>0.75</v>
      </c>
    </row>
    <row r="460" spans="5:5" x14ac:dyDescent="0.3">
      <c r="E460" s="240">
        <v>0.49</v>
      </c>
    </row>
    <row r="461" spans="5:5" x14ac:dyDescent="0.3">
      <c r="E461" s="240">
        <v>0.49</v>
      </c>
    </row>
    <row r="462" spans="5:5" x14ac:dyDescent="0.3">
      <c r="E462" s="240">
        <v>0.49</v>
      </c>
    </row>
    <row r="463" spans="5:5" x14ac:dyDescent="0.3">
      <c r="E463" s="240">
        <v>0.49</v>
      </c>
    </row>
    <row r="464" spans="5:5" x14ac:dyDescent="0.3">
      <c r="E464" s="240">
        <v>0.75</v>
      </c>
    </row>
    <row r="465" spans="5:5" x14ac:dyDescent="0.3">
      <c r="E465" s="240">
        <v>0.49</v>
      </c>
    </row>
    <row r="466" spans="5:5" x14ac:dyDescent="0.3">
      <c r="E466" s="240">
        <v>0.49</v>
      </c>
    </row>
    <row r="467" spans="5:5" x14ac:dyDescent="0.3">
      <c r="E467" s="240">
        <v>0.49</v>
      </c>
    </row>
    <row r="468" spans="5:5" x14ac:dyDescent="0.3">
      <c r="E468" s="240">
        <v>0.49</v>
      </c>
    </row>
    <row r="469" spans="5:5" x14ac:dyDescent="0.3">
      <c r="E469" s="240">
        <v>0.49</v>
      </c>
    </row>
    <row r="470" spans="5:5" x14ac:dyDescent="0.3">
      <c r="E470" s="240">
        <v>1.49</v>
      </c>
    </row>
    <row r="471" spans="5:5" x14ac:dyDescent="0.3">
      <c r="E471" s="240">
        <v>0.49</v>
      </c>
    </row>
    <row r="472" spans="5:5" x14ac:dyDescent="0.3">
      <c r="E472" s="240">
        <v>0.49</v>
      </c>
    </row>
    <row r="473" spans="5:5" x14ac:dyDescent="0.3">
      <c r="E473" s="240">
        <v>0.49</v>
      </c>
    </row>
    <row r="474" spans="5:5" x14ac:dyDescent="0.3">
      <c r="E474" s="240">
        <v>0.49</v>
      </c>
    </row>
    <row r="475" spans="5:5" x14ac:dyDescent="0.3">
      <c r="E475" s="240">
        <v>0.49</v>
      </c>
    </row>
    <row r="476" spans="5:5" x14ac:dyDescent="0.3">
      <c r="E476" s="240">
        <v>0.49</v>
      </c>
    </row>
    <row r="477" spans="5:5" x14ac:dyDescent="0.3">
      <c r="E477" s="240">
        <v>0.49</v>
      </c>
    </row>
    <row r="478" spans="5:5" x14ac:dyDescent="0.3">
      <c r="E478" s="240">
        <v>0.49</v>
      </c>
    </row>
    <row r="479" spans="5:5" x14ac:dyDescent="0.3">
      <c r="E479" s="240">
        <v>0.99</v>
      </c>
    </row>
    <row r="480" spans="5:5" x14ac:dyDescent="0.3">
      <c r="E480" s="240">
        <v>0.49</v>
      </c>
    </row>
    <row r="481" spans="5:5" x14ac:dyDescent="0.3">
      <c r="E481" s="240">
        <v>0.49</v>
      </c>
    </row>
    <row r="482" spans="5:5" x14ac:dyDescent="0.3">
      <c r="E482" s="240">
        <v>0.99</v>
      </c>
    </row>
    <row r="483" spans="5:5" x14ac:dyDescent="0.3">
      <c r="E483" s="240">
        <v>0.49</v>
      </c>
    </row>
    <row r="484" spans="5:5" x14ac:dyDescent="0.3">
      <c r="E484" s="240">
        <v>0.49</v>
      </c>
    </row>
    <row r="485" spans="5:5" x14ac:dyDescent="0.3">
      <c r="E485" s="240">
        <v>0.49</v>
      </c>
    </row>
    <row r="486" spans="5:5" x14ac:dyDescent="0.3">
      <c r="E486" s="240">
        <v>0.49</v>
      </c>
    </row>
    <row r="487" spans="5:5" x14ac:dyDescent="0.3">
      <c r="E487" s="240">
        <v>0.49</v>
      </c>
    </row>
    <row r="488" spans="5:5" x14ac:dyDescent="0.3">
      <c r="E488" s="240">
        <v>0.49</v>
      </c>
    </row>
    <row r="489" spans="5:5" x14ac:dyDescent="0.3">
      <c r="E489" s="240">
        <v>0.75</v>
      </c>
    </row>
    <row r="490" spans="5:5" x14ac:dyDescent="0.3">
      <c r="E490" s="240">
        <v>0.49</v>
      </c>
    </row>
    <row r="491" spans="5:5" x14ac:dyDescent="0.3">
      <c r="E491" s="240">
        <v>0.59</v>
      </c>
    </row>
    <row r="492" spans="5:5" x14ac:dyDescent="0.3">
      <c r="E492" s="240">
        <v>0.75</v>
      </c>
    </row>
    <row r="493" spans="5:5" x14ac:dyDescent="0.3">
      <c r="E493" s="240">
        <v>0.49</v>
      </c>
    </row>
    <row r="494" spans="5:5" x14ac:dyDescent="0.3">
      <c r="E494" s="240">
        <v>0.49</v>
      </c>
    </row>
    <row r="495" spans="5:5" x14ac:dyDescent="0.3">
      <c r="E495" s="240">
        <v>0.49</v>
      </c>
    </row>
    <row r="496" spans="5:5" x14ac:dyDescent="0.3">
      <c r="E496" s="240">
        <v>0.49</v>
      </c>
    </row>
    <row r="497" spans="5:5" x14ac:dyDescent="0.3">
      <c r="E497" s="240">
        <v>0.75</v>
      </c>
    </row>
    <row r="498" spans="5:5" x14ac:dyDescent="0.3">
      <c r="E498" s="240">
        <v>0.49</v>
      </c>
    </row>
    <row r="499" spans="5:5" x14ac:dyDescent="0.3">
      <c r="E499" s="240">
        <v>0.49</v>
      </c>
    </row>
    <row r="500" spans="5:5" x14ac:dyDescent="0.3">
      <c r="E500" s="240">
        <v>0.49</v>
      </c>
    </row>
    <row r="501" spans="5:5" x14ac:dyDescent="0.3">
      <c r="E501" s="240">
        <v>0.49</v>
      </c>
    </row>
    <row r="502" spans="5:5" x14ac:dyDescent="0.3">
      <c r="E502" s="240">
        <v>1.99</v>
      </c>
    </row>
    <row r="503" spans="5:5" x14ac:dyDescent="0.3">
      <c r="E503" s="240">
        <v>0.49</v>
      </c>
    </row>
    <row r="504" spans="5:5" x14ac:dyDescent="0.3">
      <c r="E504" s="240">
        <v>0.49</v>
      </c>
    </row>
    <row r="505" spans="5:5" x14ac:dyDescent="0.3">
      <c r="E505" s="240">
        <v>1.99</v>
      </c>
    </row>
    <row r="506" spans="5:5" x14ac:dyDescent="0.3">
      <c r="E506" s="240">
        <v>0.49</v>
      </c>
    </row>
    <row r="507" spans="5:5" x14ac:dyDescent="0.3">
      <c r="E507" s="240">
        <v>0.49</v>
      </c>
    </row>
    <row r="508" spans="5:5" x14ac:dyDescent="0.3">
      <c r="E508" s="240">
        <v>0.49</v>
      </c>
    </row>
    <row r="509" spans="5:5" x14ac:dyDescent="0.3">
      <c r="E509" s="240">
        <v>0.49</v>
      </c>
    </row>
    <row r="510" spans="5:5" x14ac:dyDescent="0.3">
      <c r="E510" s="240">
        <v>0.49</v>
      </c>
    </row>
    <row r="511" spans="5:5" x14ac:dyDescent="0.3">
      <c r="E511" s="240">
        <v>0.49</v>
      </c>
    </row>
    <row r="512" spans="5:5" x14ac:dyDescent="0.3">
      <c r="E512" s="240">
        <v>0.49</v>
      </c>
    </row>
    <row r="513" spans="5:5" x14ac:dyDescent="0.3">
      <c r="E513" s="240">
        <v>0.49</v>
      </c>
    </row>
    <row r="514" spans="5:5" x14ac:dyDescent="0.3">
      <c r="E514" s="240">
        <v>0.49</v>
      </c>
    </row>
    <row r="515" spans="5:5" x14ac:dyDescent="0.3">
      <c r="E515" s="240">
        <v>1.99</v>
      </c>
    </row>
    <row r="516" spans="5:5" x14ac:dyDescent="0.3">
      <c r="E516" s="240">
        <v>0.49</v>
      </c>
    </row>
    <row r="517" spans="5:5" x14ac:dyDescent="0.3">
      <c r="E517" s="240">
        <v>0.49</v>
      </c>
    </row>
    <row r="518" spans="5:5" x14ac:dyDescent="0.3">
      <c r="E518" s="240">
        <v>1.99</v>
      </c>
    </row>
    <row r="519" spans="5:5" x14ac:dyDescent="0.3">
      <c r="E519" s="240">
        <v>0.49</v>
      </c>
    </row>
    <row r="520" spans="5:5" x14ac:dyDescent="0.3">
      <c r="E520" s="240">
        <v>0.49</v>
      </c>
    </row>
    <row r="521" spans="5:5" x14ac:dyDescent="0.3">
      <c r="E521" s="240">
        <v>0.49</v>
      </c>
    </row>
    <row r="522" spans="5:5" x14ac:dyDescent="0.3">
      <c r="E522" s="240">
        <v>3.99</v>
      </c>
    </row>
    <row r="523" spans="5:5" x14ac:dyDescent="0.3">
      <c r="E523" s="240">
        <v>0.49</v>
      </c>
    </row>
    <row r="524" spans="5:5" x14ac:dyDescent="0.3">
      <c r="E524" s="240">
        <v>0.49</v>
      </c>
    </row>
    <row r="525" spans="5:5" x14ac:dyDescent="0.3">
      <c r="E525" s="240">
        <v>0.49</v>
      </c>
    </row>
    <row r="526" spans="5:5" x14ac:dyDescent="0.3">
      <c r="E526" s="240">
        <v>0.49</v>
      </c>
    </row>
    <row r="527" spans="5:5" x14ac:dyDescent="0.3">
      <c r="E527" s="240">
        <v>0.49</v>
      </c>
    </row>
    <row r="528" spans="5:5" x14ac:dyDescent="0.3">
      <c r="E528" s="240">
        <v>0.49</v>
      </c>
    </row>
    <row r="529" spans="5:5" x14ac:dyDescent="0.3">
      <c r="E529" s="240">
        <v>0.49</v>
      </c>
    </row>
    <row r="530" spans="5:5" x14ac:dyDescent="0.3">
      <c r="E530" s="240">
        <v>0.49</v>
      </c>
    </row>
    <row r="531" spans="5:5" x14ac:dyDescent="0.3">
      <c r="E531" s="240">
        <v>0.49</v>
      </c>
    </row>
    <row r="532" spans="5:5" x14ac:dyDescent="0.3">
      <c r="E532" s="240">
        <v>0.49</v>
      </c>
    </row>
    <row r="533" spans="5:5" x14ac:dyDescent="0.3">
      <c r="E533" s="240">
        <v>0.49</v>
      </c>
    </row>
    <row r="534" spans="5:5" x14ac:dyDescent="0.3">
      <c r="E534" s="240">
        <v>0.49</v>
      </c>
    </row>
    <row r="535" spans="5:5" x14ac:dyDescent="0.3">
      <c r="E535" s="240">
        <v>2.4900000000000002</v>
      </c>
    </row>
    <row r="536" spans="5:5" x14ac:dyDescent="0.3">
      <c r="E536" s="240">
        <v>0.99</v>
      </c>
    </row>
    <row r="537" spans="5:5" x14ac:dyDescent="0.3">
      <c r="E537" s="240">
        <v>0.49</v>
      </c>
    </row>
    <row r="538" spans="5:5" x14ac:dyDescent="0.3">
      <c r="E538" s="240">
        <v>0.49</v>
      </c>
    </row>
    <row r="539" spans="5:5" x14ac:dyDescent="0.3">
      <c r="E539" s="240">
        <v>0.49</v>
      </c>
    </row>
    <row r="540" spans="5:5" x14ac:dyDescent="0.3">
      <c r="E540" s="240">
        <v>0.99</v>
      </c>
    </row>
    <row r="541" spans="5:5" x14ac:dyDescent="0.3">
      <c r="E541" s="240">
        <v>1.49</v>
      </c>
    </row>
    <row r="542" spans="5:5" x14ac:dyDescent="0.3">
      <c r="E542" s="240">
        <v>2.99</v>
      </c>
    </row>
    <row r="543" spans="5:5" x14ac:dyDescent="0.3">
      <c r="E543" s="240">
        <v>1.49</v>
      </c>
    </row>
    <row r="544" spans="5:5" x14ac:dyDescent="0.3">
      <c r="E544" s="240">
        <v>0.75</v>
      </c>
    </row>
    <row r="545" spans="5:5" x14ac:dyDescent="0.3">
      <c r="E545" s="240">
        <v>0.49</v>
      </c>
    </row>
    <row r="546" spans="5:5" x14ac:dyDescent="0.3">
      <c r="E546" s="240">
        <v>0.49</v>
      </c>
    </row>
    <row r="547" spans="5:5" x14ac:dyDescent="0.3">
      <c r="E547" s="240">
        <v>0.49</v>
      </c>
    </row>
    <row r="548" spans="5:5" x14ac:dyDescent="0.3">
      <c r="E548" s="240">
        <v>1.99</v>
      </c>
    </row>
    <row r="549" spans="5:5" x14ac:dyDescent="0.3">
      <c r="E549" s="240">
        <v>0.49</v>
      </c>
    </row>
    <row r="550" spans="5:5" x14ac:dyDescent="0.3">
      <c r="E550" s="240">
        <v>0.49</v>
      </c>
    </row>
    <row r="551" spans="5:5" x14ac:dyDescent="0.3">
      <c r="E551" s="240">
        <v>1.99</v>
      </c>
    </row>
    <row r="552" spans="5:5" x14ac:dyDescent="0.3">
      <c r="E552" s="240">
        <v>0.49</v>
      </c>
    </row>
    <row r="553" spans="5:5" x14ac:dyDescent="0.3">
      <c r="E553" s="240">
        <v>0.49</v>
      </c>
    </row>
    <row r="554" spans="5:5" x14ac:dyDescent="0.3">
      <c r="E554" s="240">
        <v>0.49</v>
      </c>
    </row>
    <row r="555" spans="5:5" x14ac:dyDescent="0.3">
      <c r="E555" s="240">
        <v>0.49</v>
      </c>
    </row>
    <row r="556" spans="5:5" x14ac:dyDescent="0.3">
      <c r="E556" s="240">
        <v>0.49</v>
      </c>
    </row>
    <row r="557" spans="5:5" x14ac:dyDescent="0.3">
      <c r="E557" s="240">
        <v>1.99</v>
      </c>
    </row>
    <row r="558" spans="5:5" x14ac:dyDescent="0.3">
      <c r="E558" s="240">
        <v>1.49</v>
      </c>
    </row>
    <row r="559" spans="5:5" x14ac:dyDescent="0.3">
      <c r="E559" s="240">
        <v>1.49</v>
      </c>
    </row>
    <row r="560" spans="5:5" x14ac:dyDescent="0.3">
      <c r="E560" s="240">
        <v>1.99</v>
      </c>
    </row>
    <row r="561" spans="5:5" x14ac:dyDescent="0.3">
      <c r="E561" s="240">
        <v>2.99</v>
      </c>
    </row>
    <row r="562" spans="5:5" x14ac:dyDescent="0.3">
      <c r="E562" s="240">
        <v>0.49</v>
      </c>
    </row>
    <row r="563" spans="5:5" x14ac:dyDescent="0.3">
      <c r="E563" s="240">
        <v>0.49</v>
      </c>
    </row>
    <row r="564" spans="5:5" x14ac:dyDescent="0.3">
      <c r="E564" s="240">
        <v>1.49</v>
      </c>
    </row>
    <row r="565" spans="5:5" x14ac:dyDescent="0.3">
      <c r="E565" s="240">
        <v>0.49</v>
      </c>
    </row>
    <row r="566" spans="5:5" x14ac:dyDescent="0.3">
      <c r="E566" s="240">
        <v>0.49</v>
      </c>
    </row>
    <row r="567" spans="5:5" x14ac:dyDescent="0.3">
      <c r="E567" s="240">
        <v>1.49</v>
      </c>
    </row>
    <row r="568" spans="5:5" x14ac:dyDescent="0.3">
      <c r="E568" s="240">
        <v>0.49</v>
      </c>
    </row>
    <row r="569" spans="5:5" x14ac:dyDescent="0.3">
      <c r="E569" s="240">
        <v>0.49</v>
      </c>
    </row>
    <row r="570" spans="5:5" x14ac:dyDescent="0.3">
      <c r="E570" s="240">
        <v>0.49</v>
      </c>
    </row>
    <row r="571" spans="5:5" x14ac:dyDescent="0.3">
      <c r="E571" s="240">
        <v>0.99</v>
      </c>
    </row>
    <row r="572" spans="5:5" x14ac:dyDescent="0.3">
      <c r="E572" s="240">
        <v>0.49</v>
      </c>
    </row>
    <row r="573" spans="5:5" x14ac:dyDescent="0.3">
      <c r="E573" s="240">
        <v>1.49</v>
      </c>
    </row>
    <row r="574" spans="5:5" x14ac:dyDescent="0.3">
      <c r="E574" s="240">
        <v>3.99</v>
      </c>
    </row>
    <row r="575" spans="5:5" x14ac:dyDescent="0.3">
      <c r="E575" s="240">
        <v>0.75</v>
      </c>
    </row>
    <row r="576" spans="5:5" x14ac:dyDescent="0.3">
      <c r="E576" s="240">
        <v>0.99</v>
      </c>
    </row>
    <row r="577" spans="5:5" x14ac:dyDescent="0.3">
      <c r="E577" s="240">
        <v>0.99</v>
      </c>
    </row>
    <row r="578" spans="5:5" x14ac:dyDescent="0.3">
      <c r="E578" s="240">
        <v>0.99</v>
      </c>
    </row>
    <row r="579" spans="5:5" x14ac:dyDescent="0.3">
      <c r="E579" s="240">
        <v>3.49</v>
      </c>
    </row>
    <row r="580" spans="5:5" x14ac:dyDescent="0.3">
      <c r="E580" s="240">
        <v>0.49</v>
      </c>
    </row>
    <row r="581" spans="5:5" x14ac:dyDescent="0.3">
      <c r="E581" s="240">
        <v>0.49</v>
      </c>
    </row>
    <row r="582" spans="5:5" x14ac:dyDescent="0.3">
      <c r="E582" s="240">
        <v>2.4900000000000002</v>
      </c>
    </row>
    <row r="583" spans="5:5" x14ac:dyDescent="0.3">
      <c r="E583" s="240">
        <v>0.99</v>
      </c>
    </row>
    <row r="584" spans="5:5" x14ac:dyDescent="0.3">
      <c r="E584" s="240">
        <v>1.99</v>
      </c>
    </row>
    <row r="585" spans="5:5" x14ac:dyDescent="0.3">
      <c r="E585" s="240">
        <v>0.49</v>
      </c>
    </row>
    <row r="586" spans="5:5" x14ac:dyDescent="0.3">
      <c r="E586" s="240">
        <v>0.49</v>
      </c>
    </row>
    <row r="587" spans="5:5" x14ac:dyDescent="0.3">
      <c r="E587" s="240">
        <v>0.49</v>
      </c>
    </row>
    <row r="588" spans="5:5" x14ac:dyDescent="0.3">
      <c r="E588" s="240">
        <v>0.49</v>
      </c>
    </row>
    <row r="589" spans="5:5" x14ac:dyDescent="0.3">
      <c r="E589" s="240">
        <v>2.4900000000000002</v>
      </c>
    </row>
    <row r="590" spans="5:5" x14ac:dyDescent="0.3">
      <c r="E590" s="240">
        <v>0.49</v>
      </c>
    </row>
    <row r="591" spans="5:5" x14ac:dyDescent="0.3">
      <c r="E591" s="240">
        <v>0.75</v>
      </c>
    </row>
    <row r="592" spans="5:5" x14ac:dyDescent="0.3">
      <c r="E592" s="240">
        <v>0.49</v>
      </c>
    </row>
    <row r="593" spans="5:5" x14ac:dyDescent="0.3">
      <c r="E593" s="240">
        <v>0.49</v>
      </c>
    </row>
    <row r="594" spans="5:5" x14ac:dyDescent="0.3">
      <c r="E594" s="240">
        <v>0.49</v>
      </c>
    </row>
    <row r="595" spans="5:5" x14ac:dyDescent="0.3">
      <c r="E595" s="240">
        <v>0.49</v>
      </c>
    </row>
    <row r="596" spans="5:5" x14ac:dyDescent="0.3">
      <c r="E596" s="240">
        <v>0.49</v>
      </c>
    </row>
    <row r="597" spans="5:5" x14ac:dyDescent="0.3">
      <c r="E597" s="240">
        <v>0.49</v>
      </c>
    </row>
    <row r="598" spans="5:5" x14ac:dyDescent="0.3">
      <c r="E598" s="240">
        <v>0.75</v>
      </c>
    </row>
    <row r="599" spans="5:5" x14ac:dyDescent="0.3">
      <c r="E599" s="240">
        <v>0.75</v>
      </c>
    </row>
    <row r="600" spans="5:5" x14ac:dyDescent="0.3">
      <c r="E600" s="240">
        <v>0.49</v>
      </c>
    </row>
    <row r="601" spans="5:5" x14ac:dyDescent="0.3">
      <c r="E601" s="240">
        <v>0.49</v>
      </c>
    </row>
    <row r="602" spans="5:5" x14ac:dyDescent="0.3">
      <c r="E602" s="240">
        <v>0.49</v>
      </c>
    </row>
    <row r="603" spans="5:5" x14ac:dyDescent="0.3">
      <c r="E603" s="240">
        <v>1.99</v>
      </c>
    </row>
    <row r="604" spans="5:5" x14ac:dyDescent="0.3">
      <c r="E604" s="240">
        <v>1.49</v>
      </c>
    </row>
    <row r="605" spans="5:5" x14ac:dyDescent="0.3">
      <c r="E605" s="240">
        <v>0.49</v>
      </c>
    </row>
    <row r="606" spans="5:5" x14ac:dyDescent="0.3">
      <c r="E606" s="240">
        <v>0.99</v>
      </c>
    </row>
    <row r="607" spans="5:5" x14ac:dyDescent="0.3">
      <c r="E607" s="240">
        <v>0.49</v>
      </c>
    </row>
    <row r="608" spans="5:5" x14ac:dyDescent="0.3">
      <c r="E608" s="240">
        <v>1.49</v>
      </c>
    </row>
    <row r="609" spans="5:5" x14ac:dyDescent="0.3">
      <c r="E609" s="240">
        <v>0.99</v>
      </c>
    </row>
    <row r="610" spans="5:5" x14ac:dyDescent="0.3">
      <c r="E610" s="240">
        <v>0.99</v>
      </c>
    </row>
    <row r="611" spans="5:5" x14ac:dyDescent="0.3">
      <c r="E611" s="240">
        <v>0.75</v>
      </c>
    </row>
    <row r="612" spans="5:5" x14ac:dyDescent="0.3">
      <c r="E612" s="240">
        <v>0.49</v>
      </c>
    </row>
    <row r="613" spans="5:5" x14ac:dyDescent="0.3">
      <c r="E613" s="240">
        <v>0.49</v>
      </c>
    </row>
    <row r="614" spans="5:5" x14ac:dyDescent="0.3">
      <c r="E614" s="240">
        <v>0.49</v>
      </c>
    </row>
    <row r="615" spans="5:5" x14ac:dyDescent="0.3">
      <c r="E615" s="240">
        <v>0.49</v>
      </c>
    </row>
    <row r="616" spans="5:5" x14ac:dyDescent="0.3">
      <c r="E616" s="240">
        <v>0.99</v>
      </c>
    </row>
    <row r="617" spans="5:5" x14ac:dyDescent="0.3">
      <c r="E617" s="240">
        <v>0.49</v>
      </c>
    </row>
    <row r="618" spans="5:5" x14ac:dyDescent="0.3">
      <c r="E618" s="240">
        <v>0.49</v>
      </c>
    </row>
    <row r="619" spans="5:5" x14ac:dyDescent="0.3">
      <c r="E619" s="240">
        <v>1.49</v>
      </c>
    </row>
    <row r="620" spans="5:5" x14ac:dyDescent="0.3">
      <c r="E620" s="240">
        <v>0.49</v>
      </c>
    </row>
    <row r="621" spans="5:5" x14ac:dyDescent="0.3">
      <c r="E621" s="240">
        <v>1.99</v>
      </c>
    </row>
    <row r="622" spans="5:5" x14ac:dyDescent="0.3">
      <c r="E622" s="240">
        <v>0.49</v>
      </c>
    </row>
    <row r="623" spans="5:5" x14ac:dyDescent="0.3">
      <c r="E623" s="240">
        <v>0.99</v>
      </c>
    </row>
    <row r="624" spans="5:5" x14ac:dyDescent="0.3">
      <c r="E624" s="240">
        <v>0.49</v>
      </c>
    </row>
    <row r="625" spans="5:5" x14ac:dyDescent="0.3">
      <c r="E625" s="240">
        <v>0.49</v>
      </c>
    </row>
    <row r="626" spans="5:5" x14ac:dyDescent="0.3">
      <c r="E626" s="240">
        <v>0.49</v>
      </c>
    </row>
    <row r="627" spans="5:5" x14ac:dyDescent="0.3">
      <c r="E627" s="240">
        <v>0.99</v>
      </c>
    </row>
    <row r="628" spans="5:5" x14ac:dyDescent="0.3">
      <c r="E628" s="240">
        <v>0.49</v>
      </c>
    </row>
    <row r="629" spans="5:5" x14ac:dyDescent="0.3">
      <c r="E629" s="240">
        <v>0.49</v>
      </c>
    </row>
    <row r="630" spans="5:5" x14ac:dyDescent="0.3">
      <c r="E630" s="240">
        <v>0.49</v>
      </c>
    </row>
    <row r="631" spans="5:5" x14ac:dyDescent="0.3">
      <c r="E631" s="240">
        <v>1.49</v>
      </c>
    </row>
    <row r="632" spans="5:5" x14ac:dyDescent="0.3">
      <c r="E632" s="240">
        <v>0.49</v>
      </c>
    </row>
    <row r="633" spans="5:5" x14ac:dyDescent="0.3">
      <c r="E633" s="240">
        <v>0.99</v>
      </c>
    </row>
    <row r="634" spans="5:5" x14ac:dyDescent="0.3">
      <c r="E634" s="240">
        <v>0.99</v>
      </c>
    </row>
    <row r="635" spans="5:5" x14ac:dyDescent="0.3">
      <c r="E635" s="240">
        <v>0.99</v>
      </c>
    </row>
    <row r="636" spans="5:5" x14ac:dyDescent="0.3">
      <c r="E636" s="240">
        <v>0.99</v>
      </c>
    </row>
    <row r="637" spans="5:5" x14ac:dyDescent="0.3">
      <c r="E637" s="240">
        <v>0.75</v>
      </c>
    </row>
    <row r="638" spans="5:5" x14ac:dyDescent="0.3">
      <c r="E638" s="240">
        <v>0.49</v>
      </c>
    </row>
    <row r="639" spans="5:5" x14ac:dyDescent="0.3">
      <c r="E639" s="240">
        <v>0.49</v>
      </c>
    </row>
    <row r="640" spans="5:5" x14ac:dyDescent="0.3">
      <c r="E640" s="240">
        <v>0.99</v>
      </c>
    </row>
    <row r="641" spans="5:5" x14ac:dyDescent="0.3">
      <c r="E641" s="240">
        <v>0.49</v>
      </c>
    </row>
    <row r="642" spans="5:5" x14ac:dyDescent="0.3">
      <c r="E642" s="240">
        <v>0.49</v>
      </c>
    </row>
    <row r="643" spans="5:5" x14ac:dyDescent="0.3">
      <c r="E643" s="240">
        <v>0.49</v>
      </c>
    </row>
    <row r="644" spans="5:5" x14ac:dyDescent="0.3">
      <c r="E644" s="240">
        <v>0.49</v>
      </c>
    </row>
    <row r="645" spans="5:5" x14ac:dyDescent="0.3">
      <c r="E645" s="240">
        <v>0.49</v>
      </c>
    </row>
    <row r="646" spans="5:5" x14ac:dyDescent="0.3">
      <c r="E646" s="240">
        <v>0.49</v>
      </c>
    </row>
    <row r="647" spans="5:5" x14ac:dyDescent="0.3">
      <c r="E647" s="240">
        <v>0.49</v>
      </c>
    </row>
    <row r="648" spans="5:5" x14ac:dyDescent="0.3">
      <c r="E648" s="240">
        <v>0.49</v>
      </c>
    </row>
    <row r="649" spans="5:5" x14ac:dyDescent="0.3">
      <c r="E649" s="240">
        <v>1.49</v>
      </c>
    </row>
    <row r="650" spans="5:5" x14ac:dyDescent="0.3">
      <c r="E650" s="240">
        <v>0.49</v>
      </c>
    </row>
    <row r="651" spans="5:5" x14ac:dyDescent="0.3">
      <c r="E651" s="240">
        <v>0.49</v>
      </c>
    </row>
    <row r="652" spans="5:5" x14ac:dyDescent="0.3">
      <c r="E652" s="240">
        <v>0.75</v>
      </c>
    </row>
    <row r="653" spans="5:5" x14ac:dyDescent="0.3">
      <c r="E653" s="240">
        <v>0.49</v>
      </c>
    </row>
    <row r="654" spans="5:5" x14ac:dyDescent="0.3">
      <c r="E654" s="240">
        <v>0.49</v>
      </c>
    </row>
    <row r="655" spans="5:5" x14ac:dyDescent="0.3">
      <c r="E655" s="240">
        <v>0.49</v>
      </c>
    </row>
    <row r="656" spans="5:5" x14ac:dyDescent="0.3">
      <c r="E656" s="240">
        <v>0.99</v>
      </c>
    </row>
    <row r="657" spans="5:5" x14ac:dyDescent="0.3">
      <c r="E657" s="240">
        <v>1.49</v>
      </c>
    </row>
    <row r="658" spans="5:5" x14ac:dyDescent="0.3">
      <c r="E658" s="240">
        <v>1.49</v>
      </c>
    </row>
    <row r="659" spans="5:5" x14ac:dyDescent="0.3">
      <c r="E659" s="240">
        <v>0.49</v>
      </c>
    </row>
    <row r="660" spans="5:5" x14ac:dyDescent="0.3">
      <c r="E660" s="240">
        <v>0.49</v>
      </c>
    </row>
    <row r="661" spans="5:5" x14ac:dyDescent="0.3">
      <c r="E661" s="240">
        <v>0.49</v>
      </c>
    </row>
    <row r="662" spans="5:5" x14ac:dyDescent="0.3">
      <c r="E662" s="240">
        <v>1.99</v>
      </c>
    </row>
    <row r="663" spans="5:5" x14ac:dyDescent="0.3">
      <c r="E663" s="240">
        <v>0.49</v>
      </c>
    </row>
    <row r="664" spans="5:5" x14ac:dyDescent="0.3">
      <c r="E664" s="240">
        <v>2.4900000000000002</v>
      </c>
    </row>
    <row r="665" spans="5:5" x14ac:dyDescent="0.3">
      <c r="E665" s="240">
        <v>0.49</v>
      </c>
    </row>
    <row r="666" spans="5:5" x14ac:dyDescent="0.3">
      <c r="E666" s="240">
        <v>1.49</v>
      </c>
    </row>
    <row r="667" spans="5:5" x14ac:dyDescent="0.3">
      <c r="E667" s="240">
        <v>1.99</v>
      </c>
    </row>
    <row r="668" spans="5:5" x14ac:dyDescent="0.3">
      <c r="E668" s="240">
        <v>0.49</v>
      </c>
    </row>
    <row r="669" spans="5:5" x14ac:dyDescent="0.3">
      <c r="E669" s="240">
        <v>0.49</v>
      </c>
    </row>
    <row r="670" spans="5:5" x14ac:dyDescent="0.3">
      <c r="E670" s="240">
        <v>0.75</v>
      </c>
    </row>
    <row r="671" spans="5:5" x14ac:dyDescent="0.3">
      <c r="E671" s="240">
        <v>1.49</v>
      </c>
    </row>
    <row r="672" spans="5:5" x14ac:dyDescent="0.3">
      <c r="E672" s="240">
        <v>0.49</v>
      </c>
    </row>
    <row r="673" spans="5:5" x14ac:dyDescent="0.3">
      <c r="E673" s="240">
        <v>0.49</v>
      </c>
    </row>
    <row r="674" spans="5:5" x14ac:dyDescent="0.3">
      <c r="E674" s="240">
        <v>0.49</v>
      </c>
    </row>
    <row r="675" spans="5:5" x14ac:dyDescent="0.3">
      <c r="E675" s="240">
        <v>0.49</v>
      </c>
    </row>
    <row r="676" spans="5:5" x14ac:dyDescent="0.3">
      <c r="E676" s="240">
        <v>1.49</v>
      </c>
    </row>
    <row r="677" spans="5:5" x14ac:dyDescent="0.3">
      <c r="E677" s="240">
        <v>0.49</v>
      </c>
    </row>
    <row r="678" spans="5:5" x14ac:dyDescent="0.3">
      <c r="E678" s="240">
        <v>0.49</v>
      </c>
    </row>
    <row r="679" spans="5:5" x14ac:dyDescent="0.3">
      <c r="E679" s="240">
        <v>0.99</v>
      </c>
    </row>
    <row r="680" spans="5:5" x14ac:dyDescent="0.3">
      <c r="E680" s="240">
        <v>0.75</v>
      </c>
    </row>
    <row r="681" spans="5:5" x14ac:dyDescent="0.3">
      <c r="E681" s="240">
        <v>0.49</v>
      </c>
    </row>
    <row r="682" spans="5:5" x14ac:dyDescent="0.3">
      <c r="E682" s="240">
        <v>0.49</v>
      </c>
    </row>
    <row r="683" spans="5:5" x14ac:dyDescent="0.3">
      <c r="E683" s="240">
        <v>0.49</v>
      </c>
    </row>
    <row r="684" spans="5:5" x14ac:dyDescent="0.3">
      <c r="E684" s="240">
        <v>0.99</v>
      </c>
    </row>
    <row r="685" spans="5:5" x14ac:dyDescent="0.3">
      <c r="E685" s="240">
        <v>1.99</v>
      </c>
    </row>
    <row r="686" spans="5:5" x14ac:dyDescent="0.3">
      <c r="E686" s="240">
        <v>0.49</v>
      </c>
    </row>
    <row r="687" spans="5:5" x14ac:dyDescent="0.3">
      <c r="E687" s="240">
        <v>0.49</v>
      </c>
    </row>
    <row r="688" spans="5:5" x14ac:dyDescent="0.3">
      <c r="E688" s="240">
        <v>0.49</v>
      </c>
    </row>
    <row r="689" spans="5:5" x14ac:dyDescent="0.3">
      <c r="E689" s="240">
        <v>0.99</v>
      </c>
    </row>
    <row r="690" spans="5:5" x14ac:dyDescent="0.3">
      <c r="E690" s="240">
        <v>0.49</v>
      </c>
    </row>
    <row r="691" spans="5:5" x14ac:dyDescent="0.3">
      <c r="E691" s="240">
        <v>0.49</v>
      </c>
    </row>
    <row r="692" spans="5:5" x14ac:dyDescent="0.3">
      <c r="E692" s="240">
        <v>0.99</v>
      </c>
    </row>
    <row r="693" spans="5:5" x14ac:dyDescent="0.3">
      <c r="E693" s="240">
        <v>0.49</v>
      </c>
    </row>
    <row r="694" spans="5:5" x14ac:dyDescent="0.3">
      <c r="E694" s="240">
        <v>0.99</v>
      </c>
    </row>
    <row r="695" spans="5:5" x14ac:dyDescent="0.3">
      <c r="E695" s="240">
        <v>0.99</v>
      </c>
    </row>
    <row r="696" spans="5:5" x14ac:dyDescent="0.3">
      <c r="E696" s="240">
        <v>0.49</v>
      </c>
    </row>
    <row r="697" spans="5:5" x14ac:dyDescent="0.3">
      <c r="E697" s="240">
        <v>0.75</v>
      </c>
    </row>
    <row r="698" spans="5:5" x14ac:dyDescent="0.3">
      <c r="E698" s="240">
        <v>0.49</v>
      </c>
    </row>
    <row r="699" spans="5:5" x14ac:dyDescent="0.3">
      <c r="E699" s="240">
        <v>0.49</v>
      </c>
    </row>
    <row r="700" spans="5:5" x14ac:dyDescent="0.3">
      <c r="E700" s="240">
        <v>0.49</v>
      </c>
    </row>
    <row r="701" spans="5:5" x14ac:dyDescent="0.3">
      <c r="E701" s="240">
        <v>0.49</v>
      </c>
    </row>
    <row r="702" spans="5:5" x14ac:dyDescent="0.3">
      <c r="E702" s="240">
        <v>0.49</v>
      </c>
    </row>
    <row r="703" spans="5:5" x14ac:dyDescent="0.3">
      <c r="E703" s="240">
        <v>0.49</v>
      </c>
    </row>
    <row r="704" spans="5:5" x14ac:dyDescent="0.3">
      <c r="E704" s="240">
        <v>0.49</v>
      </c>
    </row>
    <row r="705" spans="5:5" x14ac:dyDescent="0.3">
      <c r="E705" s="240">
        <v>0.49</v>
      </c>
    </row>
    <row r="706" spans="5:5" x14ac:dyDescent="0.3">
      <c r="E706" s="240">
        <v>0.49</v>
      </c>
    </row>
    <row r="707" spans="5:5" x14ac:dyDescent="0.3">
      <c r="E707" s="240">
        <v>1.99</v>
      </c>
    </row>
    <row r="708" spans="5:5" x14ac:dyDescent="0.3">
      <c r="E708" s="240">
        <v>0.49</v>
      </c>
    </row>
    <row r="709" spans="5:5" x14ac:dyDescent="0.3">
      <c r="E709" s="240">
        <v>0.49</v>
      </c>
    </row>
    <row r="710" spans="5:5" x14ac:dyDescent="0.3">
      <c r="E710" s="240">
        <v>0.49</v>
      </c>
    </row>
    <row r="711" spans="5:5" x14ac:dyDescent="0.3">
      <c r="E711" s="240">
        <v>2.4900000000000002</v>
      </c>
    </row>
    <row r="712" spans="5:5" x14ac:dyDescent="0.3">
      <c r="E712" s="240">
        <v>0.99</v>
      </c>
    </row>
    <row r="713" spans="5:5" x14ac:dyDescent="0.3">
      <c r="E713" s="240">
        <v>0.49</v>
      </c>
    </row>
    <row r="714" spans="5:5" x14ac:dyDescent="0.3">
      <c r="E714" s="240">
        <v>0.49</v>
      </c>
    </row>
    <row r="715" spans="5:5" x14ac:dyDescent="0.3">
      <c r="E715" s="240">
        <v>0.49</v>
      </c>
    </row>
    <row r="716" spans="5:5" x14ac:dyDescent="0.3">
      <c r="E716" s="240">
        <v>0.49</v>
      </c>
    </row>
    <row r="717" spans="5:5" x14ac:dyDescent="0.3">
      <c r="E717" s="240">
        <v>0.49</v>
      </c>
    </row>
    <row r="718" spans="5:5" x14ac:dyDescent="0.3">
      <c r="E718" s="240">
        <v>0.49</v>
      </c>
    </row>
    <row r="719" spans="5:5" x14ac:dyDescent="0.3">
      <c r="E719" s="240">
        <v>0.99</v>
      </c>
    </row>
    <row r="720" spans="5:5" x14ac:dyDescent="0.3">
      <c r="E720" s="240">
        <v>0.75</v>
      </c>
    </row>
    <row r="721" spans="5:5" x14ac:dyDescent="0.3">
      <c r="E721" s="240">
        <v>0.49</v>
      </c>
    </row>
    <row r="722" spans="5:5" x14ac:dyDescent="0.3">
      <c r="E722" s="240">
        <v>0.49</v>
      </c>
    </row>
    <row r="723" spans="5:5" x14ac:dyDescent="0.3">
      <c r="E723" s="240">
        <v>0.49</v>
      </c>
    </row>
    <row r="724" spans="5:5" x14ac:dyDescent="0.3">
      <c r="E724" s="240">
        <v>0.49</v>
      </c>
    </row>
    <row r="725" spans="5:5" x14ac:dyDescent="0.3">
      <c r="E725" s="240">
        <v>0.49</v>
      </c>
    </row>
    <row r="726" spans="5:5" x14ac:dyDescent="0.3">
      <c r="E726" s="240">
        <v>0.49</v>
      </c>
    </row>
    <row r="727" spans="5:5" x14ac:dyDescent="0.3">
      <c r="E727" s="240">
        <v>1.49</v>
      </c>
    </row>
    <row r="728" spans="5:5" x14ac:dyDescent="0.3">
      <c r="E728" s="240">
        <v>0.75</v>
      </c>
    </row>
    <row r="729" spans="5:5" x14ac:dyDescent="0.3">
      <c r="E729" s="240">
        <v>0.49</v>
      </c>
    </row>
    <row r="730" spans="5:5" x14ac:dyDescent="0.3">
      <c r="E730" s="240">
        <v>0.99</v>
      </c>
    </row>
    <row r="731" spans="5:5" x14ac:dyDescent="0.3">
      <c r="E731" s="240">
        <v>0.49</v>
      </c>
    </row>
    <row r="732" spans="5:5" x14ac:dyDescent="0.3">
      <c r="E732" s="240">
        <v>0.49</v>
      </c>
    </row>
    <row r="733" spans="5:5" x14ac:dyDescent="0.3">
      <c r="E733" s="240">
        <v>1.49</v>
      </c>
    </row>
    <row r="734" spans="5:5" x14ac:dyDescent="0.3">
      <c r="E734" s="240">
        <v>0.49</v>
      </c>
    </row>
    <row r="735" spans="5:5" x14ac:dyDescent="0.3">
      <c r="E735" s="240">
        <v>0.49</v>
      </c>
    </row>
    <row r="736" spans="5:5" x14ac:dyDescent="0.3">
      <c r="E736" s="240">
        <v>0.99</v>
      </c>
    </row>
    <row r="737" spans="5:5" x14ac:dyDescent="0.3">
      <c r="E737" s="240">
        <v>0.49</v>
      </c>
    </row>
    <row r="738" spans="5:5" x14ac:dyDescent="0.3">
      <c r="E738" s="240">
        <v>0.49</v>
      </c>
    </row>
    <row r="739" spans="5:5" x14ac:dyDescent="0.3">
      <c r="E739" s="240">
        <v>0.49</v>
      </c>
    </row>
    <row r="740" spans="5:5" x14ac:dyDescent="0.3">
      <c r="E740" s="240">
        <v>0.49</v>
      </c>
    </row>
    <row r="741" spans="5:5" x14ac:dyDescent="0.3">
      <c r="E741" s="240">
        <v>0.49</v>
      </c>
    </row>
    <row r="742" spans="5:5" x14ac:dyDescent="0.3">
      <c r="E742" s="240">
        <v>1.99</v>
      </c>
    </row>
    <row r="743" spans="5:5" x14ac:dyDescent="0.3">
      <c r="E743" s="240">
        <v>1.99</v>
      </c>
    </row>
    <row r="744" spans="5:5" x14ac:dyDescent="0.3">
      <c r="E744" s="240">
        <v>0.49</v>
      </c>
    </row>
    <row r="745" spans="5:5" x14ac:dyDescent="0.3">
      <c r="E745" s="240">
        <v>0.49</v>
      </c>
    </row>
    <row r="746" spans="5:5" x14ac:dyDescent="0.3">
      <c r="E746" s="240">
        <v>0.49</v>
      </c>
    </row>
    <row r="747" spans="5:5" x14ac:dyDescent="0.3">
      <c r="E747" s="240">
        <v>0.49</v>
      </c>
    </row>
    <row r="748" spans="5:5" x14ac:dyDescent="0.3">
      <c r="E748" s="240">
        <v>0.99</v>
      </c>
    </row>
    <row r="749" spans="5:5" x14ac:dyDescent="0.3">
      <c r="E749" s="240">
        <v>1.25</v>
      </c>
    </row>
    <row r="750" spans="5:5" x14ac:dyDescent="0.3">
      <c r="E750" s="240">
        <v>0.49</v>
      </c>
    </row>
    <row r="751" spans="5:5" x14ac:dyDescent="0.3">
      <c r="E751" s="240">
        <v>0.49</v>
      </c>
    </row>
    <row r="752" spans="5:5" x14ac:dyDescent="0.3">
      <c r="E752" s="240">
        <v>0.49</v>
      </c>
    </row>
    <row r="753" spans="5:5" x14ac:dyDescent="0.3">
      <c r="E753" s="240">
        <v>0.49</v>
      </c>
    </row>
    <row r="754" spans="5:5" x14ac:dyDescent="0.3">
      <c r="E754" s="240">
        <v>0.49</v>
      </c>
    </row>
    <row r="755" spans="5:5" x14ac:dyDescent="0.3">
      <c r="E755" s="240">
        <v>0.49</v>
      </c>
    </row>
    <row r="756" spans="5:5" x14ac:dyDescent="0.3">
      <c r="E756" s="240">
        <v>0.75</v>
      </c>
    </row>
    <row r="757" spans="5:5" x14ac:dyDescent="0.3">
      <c r="E757" s="240">
        <v>0.49</v>
      </c>
    </row>
    <row r="758" spans="5:5" x14ac:dyDescent="0.3">
      <c r="E758" s="240">
        <v>0.49</v>
      </c>
    </row>
    <row r="759" spans="5:5" x14ac:dyDescent="0.3">
      <c r="E759" s="240">
        <v>0.49</v>
      </c>
    </row>
    <row r="760" spans="5:5" x14ac:dyDescent="0.3">
      <c r="E760" s="240">
        <v>1.99</v>
      </c>
    </row>
    <row r="761" spans="5:5" x14ac:dyDescent="0.3">
      <c r="E761" s="240">
        <v>1.49</v>
      </c>
    </row>
    <row r="762" spans="5:5" x14ac:dyDescent="0.3">
      <c r="E762" s="240">
        <v>1.49</v>
      </c>
    </row>
    <row r="763" spans="5:5" x14ac:dyDescent="0.3">
      <c r="E763" s="240">
        <v>0.49</v>
      </c>
    </row>
    <row r="764" spans="5:5" x14ac:dyDescent="0.3">
      <c r="E764" s="240">
        <v>0.49</v>
      </c>
    </row>
    <row r="765" spans="5:5" x14ac:dyDescent="0.3">
      <c r="E765" s="240">
        <v>0.49</v>
      </c>
    </row>
    <row r="766" spans="5:5" x14ac:dyDescent="0.3">
      <c r="E766" s="240">
        <v>1.99</v>
      </c>
    </row>
    <row r="767" spans="5:5" x14ac:dyDescent="0.3">
      <c r="E767" s="240">
        <v>0.99</v>
      </c>
    </row>
    <row r="768" spans="5:5" x14ac:dyDescent="0.3">
      <c r="E768" s="240">
        <v>0.49</v>
      </c>
    </row>
    <row r="769" spans="5:5" x14ac:dyDescent="0.3">
      <c r="E769" s="240">
        <v>0.49</v>
      </c>
    </row>
    <row r="770" spans="5:5" x14ac:dyDescent="0.3">
      <c r="E770" s="240">
        <v>0.49</v>
      </c>
    </row>
    <row r="771" spans="5:5" x14ac:dyDescent="0.3">
      <c r="E771" s="240">
        <v>0.49</v>
      </c>
    </row>
    <row r="772" spans="5:5" x14ac:dyDescent="0.3">
      <c r="E772" s="240">
        <v>1.49</v>
      </c>
    </row>
    <row r="773" spans="5:5" x14ac:dyDescent="0.3">
      <c r="E773" s="240">
        <v>0.49</v>
      </c>
    </row>
    <row r="774" spans="5:5" x14ac:dyDescent="0.3">
      <c r="E774" s="240">
        <v>0.49</v>
      </c>
    </row>
    <row r="775" spans="5:5" x14ac:dyDescent="0.3">
      <c r="E775" s="240">
        <v>0.49</v>
      </c>
    </row>
    <row r="776" spans="5:5" x14ac:dyDescent="0.3">
      <c r="E776" s="240">
        <v>0.49</v>
      </c>
    </row>
    <row r="777" spans="5:5" x14ac:dyDescent="0.3">
      <c r="E777" s="240">
        <v>0.49</v>
      </c>
    </row>
    <row r="778" spans="5:5" x14ac:dyDescent="0.3">
      <c r="E778" s="240">
        <v>1.49</v>
      </c>
    </row>
    <row r="779" spans="5:5" x14ac:dyDescent="0.3">
      <c r="E779" s="240">
        <v>0.99</v>
      </c>
    </row>
    <row r="780" spans="5:5" x14ac:dyDescent="0.3">
      <c r="E780" s="240">
        <v>0.49</v>
      </c>
    </row>
    <row r="781" spans="5:5" x14ac:dyDescent="0.3">
      <c r="E781" s="240">
        <v>0.49</v>
      </c>
    </row>
    <row r="782" spans="5:5" x14ac:dyDescent="0.3">
      <c r="E782" s="240">
        <v>0.75</v>
      </c>
    </row>
    <row r="783" spans="5:5" x14ac:dyDescent="0.3">
      <c r="E783" s="240">
        <v>0.49</v>
      </c>
    </row>
    <row r="784" spans="5:5" x14ac:dyDescent="0.3">
      <c r="E784" s="240">
        <v>0.49</v>
      </c>
    </row>
    <row r="785" spans="5:5" hidden="1" x14ac:dyDescent="0.3">
      <c r="E785" s="240">
        <v>4.99</v>
      </c>
    </row>
    <row r="786" spans="5:5" x14ac:dyDescent="0.3">
      <c r="E786" s="240">
        <v>0.99</v>
      </c>
    </row>
    <row r="787" spans="5:5" x14ac:dyDescent="0.3">
      <c r="E787" s="240">
        <v>0.49</v>
      </c>
    </row>
    <row r="788" spans="5:5" x14ac:dyDescent="0.3">
      <c r="E788" s="240">
        <v>0.49</v>
      </c>
    </row>
    <row r="789" spans="5:5" x14ac:dyDescent="0.3">
      <c r="E789" s="240">
        <v>0.49</v>
      </c>
    </row>
    <row r="790" spans="5:5" x14ac:dyDescent="0.3">
      <c r="E790" s="240">
        <v>0.49</v>
      </c>
    </row>
    <row r="791" spans="5:5" x14ac:dyDescent="0.3">
      <c r="E791" s="240">
        <v>0.49</v>
      </c>
    </row>
    <row r="792" spans="5:5" x14ac:dyDescent="0.3">
      <c r="E792" s="240">
        <v>0.49</v>
      </c>
    </row>
    <row r="793" spans="5:5" x14ac:dyDescent="0.3">
      <c r="E793" s="240">
        <v>0.49</v>
      </c>
    </row>
    <row r="794" spans="5:5" x14ac:dyDescent="0.3">
      <c r="E794" s="240">
        <v>0.75</v>
      </c>
    </row>
    <row r="795" spans="5:5" x14ac:dyDescent="0.3">
      <c r="E795" s="240">
        <v>0.49</v>
      </c>
    </row>
    <row r="796" spans="5:5" x14ac:dyDescent="0.3">
      <c r="E796" s="240">
        <v>0.49</v>
      </c>
    </row>
    <row r="797" spans="5:5" x14ac:dyDescent="0.3">
      <c r="E797" s="240">
        <v>0.49</v>
      </c>
    </row>
    <row r="798" spans="5:5" x14ac:dyDescent="0.3">
      <c r="E798" s="240">
        <v>0.49</v>
      </c>
    </row>
    <row r="799" spans="5:5" x14ac:dyDescent="0.3">
      <c r="E799" s="240">
        <v>0.49</v>
      </c>
    </row>
    <row r="800" spans="5:5" x14ac:dyDescent="0.3">
      <c r="E800" s="240">
        <v>0.75</v>
      </c>
    </row>
    <row r="801" spans="5:5" x14ac:dyDescent="0.3">
      <c r="E801" s="240">
        <v>0.49</v>
      </c>
    </row>
    <row r="802" spans="5:5" x14ac:dyDescent="0.3">
      <c r="E802" s="240">
        <v>0.75</v>
      </c>
    </row>
    <row r="803" spans="5:5" x14ac:dyDescent="0.3">
      <c r="E803" s="240">
        <v>0.49</v>
      </c>
    </row>
    <row r="804" spans="5:5" x14ac:dyDescent="0.3">
      <c r="E804" s="240">
        <v>0.49</v>
      </c>
    </row>
    <row r="805" spans="5:5" x14ac:dyDescent="0.3">
      <c r="E805" s="240">
        <v>1.49</v>
      </c>
    </row>
    <row r="806" spans="5:5" x14ac:dyDescent="0.3">
      <c r="E806" s="240">
        <v>0.99</v>
      </c>
    </row>
    <row r="807" spans="5:5" x14ac:dyDescent="0.3">
      <c r="E807" s="240">
        <v>0.99</v>
      </c>
    </row>
    <row r="808" spans="5:5" x14ac:dyDescent="0.3">
      <c r="E808" s="240">
        <v>0.49</v>
      </c>
    </row>
    <row r="809" spans="5:5" x14ac:dyDescent="0.3">
      <c r="E809" s="240">
        <v>0.49</v>
      </c>
    </row>
    <row r="810" spans="5:5" x14ac:dyDescent="0.3">
      <c r="E810" s="240">
        <v>0.49</v>
      </c>
    </row>
    <row r="811" spans="5:5" x14ac:dyDescent="0.3">
      <c r="E811" s="240">
        <v>0.49</v>
      </c>
    </row>
    <row r="812" spans="5:5" x14ac:dyDescent="0.3">
      <c r="E812" s="240">
        <v>0.49</v>
      </c>
    </row>
    <row r="813" spans="5:5" x14ac:dyDescent="0.3">
      <c r="E813" s="240">
        <v>0.49</v>
      </c>
    </row>
    <row r="814" spans="5:5" x14ac:dyDescent="0.3">
      <c r="E814" s="240">
        <v>0.49</v>
      </c>
    </row>
    <row r="815" spans="5:5" x14ac:dyDescent="0.3">
      <c r="E815" s="240">
        <v>0.49</v>
      </c>
    </row>
    <row r="816" spans="5:5" x14ac:dyDescent="0.3">
      <c r="E816" s="240">
        <v>0.49</v>
      </c>
    </row>
    <row r="817" spans="5:5" x14ac:dyDescent="0.3">
      <c r="E817" s="240">
        <v>0.49</v>
      </c>
    </row>
    <row r="818" spans="5:5" x14ac:dyDescent="0.3">
      <c r="E818" s="240">
        <v>0.75</v>
      </c>
    </row>
    <row r="819" spans="5:5" x14ac:dyDescent="0.3">
      <c r="E819" s="240">
        <v>0.49</v>
      </c>
    </row>
    <row r="820" spans="5:5" x14ac:dyDescent="0.3">
      <c r="E820" s="240">
        <v>0.49</v>
      </c>
    </row>
    <row r="821" spans="5:5" x14ac:dyDescent="0.3">
      <c r="E821" s="240">
        <v>0.49</v>
      </c>
    </row>
    <row r="822" spans="5:5" x14ac:dyDescent="0.3">
      <c r="E822" s="240">
        <v>0.49</v>
      </c>
    </row>
    <row r="823" spans="5:5" x14ac:dyDescent="0.3">
      <c r="E823" s="240">
        <v>0.49</v>
      </c>
    </row>
    <row r="824" spans="5:5" x14ac:dyDescent="0.3">
      <c r="E824" s="240">
        <v>2.99</v>
      </c>
    </row>
    <row r="825" spans="5:5" x14ac:dyDescent="0.3">
      <c r="E825" s="240">
        <v>0.49</v>
      </c>
    </row>
    <row r="826" spans="5:5" x14ac:dyDescent="0.3">
      <c r="E826" s="240">
        <v>0.49</v>
      </c>
    </row>
    <row r="827" spans="5:5" x14ac:dyDescent="0.3">
      <c r="E827" s="240">
        <v>0.49</v>
      </c>
    </row>
    <row r="828" spans="5:5" x14ac:dyDescent="0.3">
      <c r="E828" s="240">
        <v>0.49</v>
      </c>
    </row>
    <row r="829" spans="5:5" x14ac:dyDescent="0.3">
      <c r="E829" s="240">
        <v>0.49</v>
      </c>
    </row>
    <row r="830" spans="5:5" x14ac:dyDescent="0.3">
      <c r="E830" s="240">
        <v>0.49</v>
      </c>
    </row>
    <row r="831" spans="5:5" x14ac:dyDescent="0.3">
      <c r="E831" s="240">
        <v>1.49</v>
      </c>
    </row>
    <row r="832" spans="5:5" x14ac:dyDescent="0.3">
      <c r="E832" s="240">
        <v>1.49</v>
      </c>
    </row>
    <row r="833" spans="5:5" x14ac:dyDescent="0.3">
      <c r="E833" s="240">
        <v>0.49</v>
      </c>
    </row>
    <row r="834" spans="5:5" x14ac:dyDescent="0.3">
      <c r="E834" s="240">
        <v>0.99</v>
      </c>
    </row>
    <row r="835" spans="5:5" x14ac:dyDescent="0.3">
      <c r="E835" s="240">
        <v>0.49</v>
      </c>
    </row>
    <row r="836" spans="5:5" x14ac:dyDescent="0.3">
      <c r="E836" s="240">
        <v>1.99</v>
      </c>
    </row>
    <row r="837" spans="5:5" x14ac:dyDescent="0.3">
      <c r="E837" s="240">
        <v>0.49</v>
      </c>
    </row>
    <row r="838" spans="5:5" x14ac:dyDescent="0.3">
      <c r="E838" s="240">
        <v>0.49</v>
      </c>
    </row>
    <row r="839" spans="5:5" x14ac:dyDescent="0.3">
      <c r="E839" s="240">
        <v>0.49</v>
      </c>
    </row>
    <row r="840" spans="5:5" x14ac:dyDescent="0.3">
      <c r="E840" s="240">
        <v>0.49</v>
      </c>
    </row>
    <row r="841" spans="5:5" x14ac:dyDescent="0.3">
      <c r="E841" s="240">
        <v>0.49</v>
      </c>
    </row>
    <row r="842" spans="5:5" x14ac:dyDescent="0.3">
      <c r="E842" s="240">
        <v>0.99</v>
      </c>
    </row>
    <row r="843" spans="5:5" x14ac:dyDescent="0.3">
      <c r="E843" s="240">
        <v>0.49</v>
      </c>
    </row>
    <row r="844" spans="5:5" x14ac:dyDescent="0.3">
      <c r="E844" s="240">
        <v>0.49</v>
      </c>
    </row>
    <row r="845" spans="5:5" x14ac:dyDescent="0.3">
      <c r="E845" s="240">
        <v>0.49</v>
      </c>
    </row>
    <row r="846" spans="5:5" x14ac:dyDescent="0.3">
      <c r="E846" s="240">
        <v>0.75</v>
      </c>
    </row>
    <row r="847" spans="5:5" x14ac:dyDescent="0.3">
      <c r="E847" s="240">
        <v>3.99</v>
      </c>
    </row>
    <row r="848" spans="5:5" x14ac:dyDescent="0.3">
      <c r="E848" s="240">
        <v>0.99</v>
      </c>
    </row>
    <row r="849" spans="5:5" x14ac:dyDescent="0.3">
      <c r="E849" s="240">
        <v>0.49</v>
      </c>
    </row>
    <row r="850" spans="5:5" x14ac:dyDescent="0.3">
      <c r="E850" s="240">
        <v>0.49</v>
      </c>
    </row>
    <row r="851" spans="5:5" x14ac:dyDescent="0.3">
      <c r="E851" s="240">
        <v>0.49</v>
      </c>
    </row>
    <row r="852" spans="5:5" x14ac:dyDescent="0.3">
      <c r="E852" s="240">
        <v>0.49</v>
      </c>
    </row>
    <row r="853" spans="5:5" x14ac:dyDescent="0.3">
      <c r="E853" s="240">
        <v>1.25</v>
      </c>
    </row>
    <row r="854" spans="5:5" x14ac:dyDescent="0.3">
      <c r="E854" s="240">
        <v>0.99</v>
      </c>
    </row>
    <row r="855" spans="5:5" x14ac:dyDescent="0.3">
      <c r="E855" s="240">
        <v>0.49</v>
      </c>
    </row>
    <row r="856" spans="5:5" x14ac:dyDescent="0.3">
      <c r="E856" s="240">
        <v>1.49</v>
      </c>
    </row>
    <row r="857" spans="5:5" x14ac:dyDescent="0.3">
      <c r="E857" s="240">
        <v>0.49</v>
      </c>
    </row>
    <row r="858" spans="5:5" x14ac:dyDescent="0.3">
      <c r="E858" s="240">
        <v>0.49</v>
      </c>
    </row>
    <row r="859" spans="5:5" x14ac:dyDescent="0.3">
      <c r="E859" s="240">
        <v>0.75</v>
      </c>
    </row>
    <row r="860" spans="5:5" x14ac:dyDescent="0.3">
      <c r="E860" s="240">
        <v>0.49</v>
      </c>
    </row>
    <row r="861" spans="5:5" x14ac:dyDescent="0.3">
      <c r="E861" s="240">
        <v>0.99</v>
      </c>
    </row>
    <row r="862" spans="5:5" x14ac:dyDescent="0.3">
      <c r="E862" s="240">
        <v>0.99</v>
      </c>
    </row>
    <row r="863" spans="5:5" x14ac:dyDescent="0.3">
      <c r="E863" s="240">
        <v>0.49</v>
      </c>
    </row>
    <row r="864" spans="5:5" x14ac:dyDescent="0.3">
      <c r="E864" s="240">
        <v>1.99</v>
      </c>
    </row>
    <row r="865" spans="5:5" x14ac:dyDescent="0.3">
      <c r="E865" s="240">
        <v>1.49</v>
      </c>
    </row>
    <row r="866" spans="5:5" x14ac:dyDescent="0.3">
      <c r="E866" s="240">
        <v>0.75</v>
      </c>
    </row>
    <row r="867" spans="5:5" x14ac:dyDescent="0.3">
      <c r="E867" s="240">
        <v>1.49</v>
      </c>
    </row>
    <row r="868" spans="5:5" x14ac:dyDescent="0.3">
      <c r="E868" s="240">
        <v>0.49</v>
      </c>
    </row>
    <row r="869" spans="5:5" x14ac:dyDescent="0.3">
      <c r="E869" s="240">
        <v>0.75</v>
      </c>
    </row>
    <row r="870" spans="5:5" x14ac:dyDescent="0.3">
      <c r="E870" s="240">
        <v>1.49</v>
      </c>
    </row>
    <row r="871" spans="5:5" x14ac:dyDescent="0.3">
      <c r="E871" s="240">
        <v>0.49</v>
      </c>
    </row>
    <row r="872" spans="5:5" x14ac:dyDescent="0.3">
      <c r="E872" s="240">
        <v>0.49</v>
      </c>
    </row>
    <row r="873" spans="5:5" x14ac:dyDescent="0.3">
      <c r="E873" s="240">
        <v>0.49</v>
      </c>
    </row>
    <row r="874" spans="5:5" x14ac:dyDescent="0.3">
      <c r="E874" s="240">
        <v>0.99</v>
      </c>
    </row>
    <row r="875" spans="5:5" x14ac:dyDescent="0.3">
      <c r="E875" s="240">
        <v>0.49</v>
      </c>
    </row>
    <row r="876" spans="5:5" x14ac:dyDescent="0.3">
      <c r="E876" s="240">
        <v>1.49</v>
      </c>
    </row>
    <row r="877" spans="5:5" x14ac:dyDescent="0.3">
      <c r="E877" s="240">
        <v>0.49</v>
      </c>
    </row>
    <row r="878" spans="5:5" x14ac:dyDescent="0.3">
      <c r="E878" s="240">
        <v>0.49</v>
      </c>
    </row>
    <row r="879" spans="5:5" x14ac:dyDescent="0.3">
      <c r="E879" s="240">
        <v>0.49</v>
      </c>
    </row>
    <row r="880" spans="5:5" x14ac:dyDescent="0.3">
      <c r="E880" s="240">
        <v>0.49</v>
      </c>
    </row>
    <row r="881" spans="5:5" x14ac:dyDescent="0.3">
      <c r="E881" s="240">
        <v>0.49</v>
      </c>
    </row>
    <row r="882" spans="5:5" x14ac:dyDescent="0.3">
      <c r="E882" s="240">
        <v>0.49</v>
      </c>
    </row>
    <row r="883" spans="5:5" x14ac:dyDescent="0.3">
      <c r="E883" s="240">
        <v>0.49</v>
      </c>
    </row>
    <row r="884" spans="5:5" x14ac:dyDescent="0.3">
      <c r="E884" s="240">
        <v>0.49</v>
      </c>
    </row>
    <row r="885" spans="5:5" x14ac:dyDescent="0.3">
      <c r="E885" s="240">
        <v>0.49</v>
      </c>
    </row>
    <row r="886" spans="5:5" x14ac:dyDescent="0.3">
      <c r="E886" s="240">
        <v>0.49</v>
      </c>
    </row>
    <row r="887" spans="5:5" x14ac:dyDescent="0.3">
      <c r="E887" s="240">
        <v>0.75</v>
      </c>
    </row>
    <row r="888" spans="5:5" x14ac:dyDescent="0.3">
      <c r="E888" s="240">
        <v>0.49</v>
      </c>
    </row>
    <row r="889" spans="5:5" x14ac:dyDescent="0.3">
      <c r="E889" s="240">
        <v>0.49</v>
      </c>
    </row>
    <row r="890" spans="5:5" x14ac:dyDescent="0.3">
      <c r="E890" s="240">
        <v>1.49</v>
      </c>
    </row>
    <row r="891" spans="5:5" x14ac:dyDescent="0.3">
      <c r="E891" s="240">
        <v>0.49</v>
      </c>
    </row>
    <row r="892" spans="5:5" x14ac:dyDescent="0.3">
      <c r="E892" s="240">
        <v>0.59</v>
      </c>
    </row>
    <row r="893" spans="5:5" x14ac:dyDescent="0.3">
      <c r="E893" s="240">
        <v>0.49</v>
      </c>
    </row>
    <row r="894" spans="5:5" x14ac:dyDescent="0.3">
      <c r="E894" s="240">
        <v>0.49</v>
      </c>
    </row>
    <row r="895" spans="5:5" x14ac:dyDescent="0.3">
      <c r="E895" s="240">
        <v>0.49</v>
      </c>
    </row>
    <row r="896" spans="5:5" x14ac:dyDescent="0.3">
      <c r="E896" s="240">
        <v>0.49</v>
      </c>
    </row>
    <row r="897" spans="5:5" x14ac:dyDescent="0.3">
      <c r="E897" s="240">
        <v>0.49</v>
      </c>
    </row>
    <row r="898" spans="5:5" x14ac:dyDescent="0.3">
      <c r="E898" s="240">
        <v>0.49</v>
      </c>
    </row>
    <row r="899" spans="5:5" x14ac:dyDescent="0.3">
      <c r="E899" s="240">
        <v>0.75</v>
      </c>
    </row>
    <row r="900" spans="5:5" x14ac:dyDescent="0.3">
      <c r="E900" s="240">
        <v>0.99</v>
      </c>
    </row>
    <row r="901" spans="5:5" x14ac:dyDescent="0.3">
      <c r="E901" s="240">
        <v>0.49</v>
      </c>
    </row>
    <row r="902" spans="5:5" x14ac:dyDescent="0.3">
      <c r="E902" s="240">
        <v>0.49</v>
      </c>
    </row>
    <row r="903" spans="5:5" x14ac:dyDescent="0.3">
      <c r="E903" s="240">
        <v>0.49</v>
      </c>
    </row>
    <row r="904" spans="5:5" x14ac:dyDescent="0.3">
      <c r="E904" s="240">
        <v>0.49</v>
      </c>
    </row>
    <row r="905" spans="5:5" x14ac:dyDescent="0.3">
      <c r="E905" s="240">
        <v>0.49</v>
      </c>
    </row>
    <row r="906" spans="5:5" x14ac:dyDescent="0.3">
      <c r="E906" s="240">
        <v>0.49</v>
      </c>
    </row>
    <row r="907" spans="5:5" x14ac:dyDescent="0.3">
      <c r="E907" s="240">
        <v>0.49</v>
      </c>
    </row>
    <row r="908" spans="5:5" x14ac:dyDescent="0.3">
      <c r="E908" s="240">
        <v>0.49</v>
      </c>
    </row>
    <row r="909" spans="5:5" x14ac:dyDescent="0.3">
      <c r="E909" s="240">
        <v>0.49</v>
      </c>
    </row>
    <row r="910" spans="5:5" x14ac:dyDescent="0.3">
      <c r="E910" s="240">
        <v>0.49</v>
      </c>
    </row>
    <row r="911" spans="5:5" x14ac:dyDescent="0.3">
      <c r="E911" s="240">
        <v>0.99</v>
      </c>
    </row>
    <row r="912" spans="5:5" x14ac:dyDescent="0.3">
      <c r="E912" s="240">
        <v>2.4900000000000002</v>
      </c>
    </row>
    <row r="913" spans="5:5" x14ac:dyDescent="0.3">
      <c r="E913" s="240">
        <v>1.99</v>
      </c>
    </row>
    <row r="914" spans="5:5" x14ac:dyDescent="0.3">
      <c r="E914" s="240">
        <v>0.49</v>
      </c>
    </row>
    <row r="915" spans="5:5" x14ac:dyDescent="0.3">
      <c r="E915" s="240">
        <v>0.49</v>
      </c>
    </row>
    <row r="916" spans="5:5" x14ac:dyDescent="0.3">
      <c r="E916" s="240">
        <v>0.49</v>
      </c>
    </row>
    <row r="917" spans="5:5" x14ac:dyDescent="0.3">
      <c r="E917" s="240">
        <v>0.49</v>
      </c>
    </row>
    <row r="918" spans="5:5" x14ac:dyDescent="0.3">
      <c r="E918" s="240">
        <v>1.49</v>
      </c>
    </row>
    <row r="919" spans="5:5" x14ac:dyDescent="0.3">
      <c r="E919" s="240">
        <v>0.49</v>
      </c>
    </row>
    <row r="920" spans="5:5" x14ac:dyDescent="0.3">
      <c r="E920" s="240">
        <v>0.49</v>
      </c>
    </row>
    <row r="921" spans="5:5" x14ac:dyDescent="0.3">
      <c r="E921" s="240">
        <v>0.49</v>
      </c>
    </row>
    <row r="922" spans="5:5" x14ac:dyDescent="0.3">
      <c r="E922" s="240">
        <v>0.49</v>
      </c>
    </row>
    <row r="923" spans="5:5" x14ac:dyDescent="0.3">
      <c r="E923" s="240">
        <v>0.49</v>
      </c>
    </row>
    <row r="924" spans="5:5" x14ac:dyDescent="0.3">
      <c r="E924" s="240">
        <v>0.99</v>
      </c>
    </row>
    <row r="925" spans="5:5" x14ac:dyDescent="0.3">
      <c r="E925" s="240">
        <v>0.49</v>
      </c>
    </row>
    <row r="926" spans="5:5" x14ac:dyDescent="0.3">
      <c r="E926" s="240">
        <v>0.49</v>
      </c>
    </row>
    <row r="927" spans="5:5" x14ac:dyDescent="0.3">
      <c r="E927" s="240">
        <v>0.49</v>
      </c>
    </row>
    <row r="928" spans="5:5" x14ac:dyDescent="0.3">
      <c r="E928" s="240">
        <v>0.49</v>
      </c>
    </row>
    <row r="929" spans="5:5" x14ac:dyDescent="0.3">
      <c r="E929" s="240">
        <v>0.49</v>
      </c>
    </row>
    <row r="930" spans="5:5" x14ac:dyDescent="0.3">
      <c r="E930" s="240">
        <v>0.99</v>
      </c>
    </row>
    <row r="931" spans="5:5" x14ac:dyDescent="0.3">
      <c r="E931" s="240">
        <v>0.49</v>
      </c>
    </row>
    <row r="932" spans="5:5" x14ac:dyDescent="0.3">
      <c r="E932" s="240">
        <v>0.49</v>
      </c>
    </row>
    <row r="933" spans="5:5" x14ac:dyDescent="0.3">
      <c r="E933" s="240">
        <v>0.49</v>
      </c>
    </row>
    <row r="934" spans="5:5" x14ac:dyDescent="0.3">
      <c r="E934" s="240">
        <v>0.49</v>
      </c>
    </row>
    <row r="935" spans="5:5" x14ac:dyDescent="0.3">
      <c r="E935" s="240">
        <v>0.49</v>
      </c>
    </row>
    <row r="936" spans="5:5" x14ac:dyDescent="0.3">
      <c r="E936" s="240">
        <v>0.49</v>
      </c>
    </row>
    <row r="937" spans="5:5" x14ac:dyDescent="0.3">
      <c r="E937" s="240">
        <v>0.49</v>
      </c>
    </row>
    <row r="938" spans="5:5" x14ac:dyDescent="0.3">
      <c r="E938" s="240">
        <v>0.49</v>
      </c>
    </row>
    <row r="939" spans="5:5" x14ac:dyDescent="0.3">
      <c r="E939" s="240">
        <v>0.49</v>
      </c>
    </row>
    <row r="940" spans="5:5" x14ac:dyDescent="0.3">
      <c r="E940" s="240">
        <v>0.49</v>
      </c>
    </row>
    <row r="941" spans="5:5" x14ac:dyDescent="0.3">
      <c r="E941" s="240">
        <v>1.99</v>
      </c>
    </row>
    <row r="942" spans="5:5" x14ac:dyDescent="0.3">
      <c r="E942" s="240">
        <v>0.49</v>
      </c>
    </row>
    <row r="943" spans="5:5" x14ac:dyDescent="0.3">
      <c r="E943" s="240">
        <v>0.49</v>
      </c>
    </row>
    <row r="944" spans="5:5" x14ac:dyDescent="0.3">
      <c r="E944" s="240">
        <v>0.49</v>
      </c>
    </row>
    <row r="945" spans="5:5" x14ac:dyDescent="0.3">
      <c r="E945" s="240">
        <v>0.99</v>
      </c>
    </row>
    <row r="946" spans="5:5" x14ac:dyDescent="0.3">
      <c r="E946" s="240">
        <v>0.99</v>
      </c>
    </row>
    <row r="947" spans="5:5" x14ac:dyDescent="0.3">
      <c r="E947" s="240">
        <v>1.49</v>
      </c>
    </row>
    <row r="948" spans="5:5" x14ac:dyDescent="0.3">
      <c r="E948" s="240">
        <v>0.49</v>
      </c>
    </row>
    <row r="949" spans="5:5" x14ac:dyDescent="0.3">
      <c r="E949" s="240">
        <v>1.99</v>
      </c>
    </row>
    <row r="950" spans="5:5" x14ac:dyDescent="0.3">
      <c r="E950" s="240">
        <v>0.49</v>
      </c>
    </row>
    <row r="951" spans="5:5" x14ac:dyDescent="0.3">
      <c r="E951" s="240">
        <v>0.49</v>
      </c>
    </row>
    <row r="952" spans="5:5" x14ac:dyDescent="0.3">
      <c r="E952" s="240">
        <v>0.49</v>
      </c>
    </row>
    <row r="953" spans="5:5" x14ac:dyDescent="0.3">
      <c r="E953" s="240">
        <v>0.49</v>
      </c>
    </row>
    <row r="954" spans="5:5" x14ac:dyDescent="0.3">
      <c r="E954" s="240">
        <v>0.49</v>
      </c>
    </row>
    <row r="955" spans="5:5" x14ac:dyDescent="0.3">
      <c r="E955" s="240">
        <v>1.49</v>
      </c>
    </row>
    <row r="956" spans="5:5" x14ac:dyDescent="0.3">
      <c r="E956" s="240">
        <v>0.99</v>
      </c>
    </row>
    <row r="957" spans="5:5" x14ac:dyDescent="0.3">
      <c r="E957" s="240">
        <v>0.49</v>
      </c>
    </row>
    <row r="958" spans="5:5" x14ac:dyDescent="0.3">
      <c r="E958" s="240">
        <v>0.49</v>
      </c>
    </row>
    <row r="959" spans="5:5" x14ac:dyDescent="0.3">
      <c r="E959" s="240">
        <v>1.49</v>
      </c>
    </row>
    <row r="960" spans="5:5" x14ac:dyDescent="0.3">
      <c r="E960" s="240">
        <v>0.99</v>
      </c>
    </row>
    <row r="961" spans="5:5" x14ac:dyDescent="0.3">
      <c r="E961" s="240">
        <v>0.49</v>
      </c>
    </row>
    <row r="962" spans="5:5" x14ac:dyDescent="0.3">
      <c r="E962" s="240">
        <v>0.49</v>
      </c>
    </row>
    <row r="963" spans="5:5" x14ac:dyDescent="0.3">
      <c r="E963" s="240">
        <v>0.99</v>
      </c>
    </row>
    <row r="964" spans="5:5" x14ac:dyDescent="0.3">
      <c r="E964" s="240">
        <v>0.49</v>
      </c>
    </row>
    <row r="965" spans="5:5" x14ac:dyDescent="0.3">
      <c r="E965" s="240">
        <v>0.99</v>
      </c>
    </row>
    <row r="966" spans="5:5" x14ac:dyDescent="0.3">
      <c r="E966" s="240">
        <v>0.75</v>
      </c>
    </row>
    <row r="967" spans="5:5" x14ac:dyDescent="0.3">
      <c r="E967" s="240">
        <v>0.49</v>
      </c>
    </row>
    <row r="968" spans="5:5" x14ac:dyDescent="0.3">
      <c r="E968" s="240">
        <v>0.49</v>
      </c>
    </row>
    <row r="969" spans="5:5" x14ac:dyDescent="0.3">
      <c r="E969" s="240">
        <v>1.49</v>
      </c>
    </row>
    <row r="970" spans="5:5" x14ac:dyDescent="0.3">
      <c r="E970" s="240">
        <v>0.49</v>
      </c>
    </row>
    <row r="971" spans="5:5" x14ac:dyDescent="0.3">
      <c r="E971" s="240">
        <v>0.75</v>
      </c>
    </row>
    <row r="972" spans="5:5" x14ac:dyDescent="0.3">
      <c r="E972" s="240">
        <v>0.49</v>
      </c>
    </row>
    <row r="973" spans="5:5" x14ac:dyDescent="0.3">
      <c r="E973" s="240">
        <v>0.99</v>
      </c>
    </row>
    <row r="974" spans="5:5" x14ac:dyDescent="0.3">
      <c r="E974" s="240">
        <v>0.49</v>
      </c>
    </row>
    <row r="975" spans="5:5" x14ac:dyDescent="0.3">
      <c r="E975" s="240">
        <v>0.49</v>
      </c>
    </row>
    <row r="976" spans="5:5" x14ac:dyDescent="0.3">
      <c r="E976" s="240">
        <v>0.75</v>
      </c>
    </row>
    <row r="977" spans="5:5" x14ac:dyDescent="0.3">
      <c r="E977" s="240">
        <v>0.49</v>
      </c>
    </row>
    <row r="978" spans="5:5" x14ac:dyDescent="0.3">
      <c r="E978" s="240">
        <v>0.49</v>
      </c>
    </row>
    <row r="979" spans="5:5" x14ac:dyDescent="0.3">
      <c r="E979" s="240">
        <v>0.49</v>
      </c>
    </row>
    <row r="980" spans="5:5" x14ac:dyDescent="0.3">
      <c r="E980" s="240">
        <v>0.49</v>
      </c>
    </row>
    <row r="981" spans="5:5" x14ac:dyDescent="0.3">
      <c r="E981" s="240">
        <v>0.49</v>
      </c>
    </row>
    <row r="982" spans="5:5" x14ac:dyDescent="0.3">
      <c r="E982" s="240">
        <v>1.49</v>
      </c>
    </row>
    <row r="983" spans="5:5" x14ac:dyDescent="0.3">
      <c r="E983" s="240">
        <v>1.99</v>
      </c>
    </row>
    <row r="984" spans="5:5" x14ac:dyDescent="0.3">
      <c r="E984" s="240">
        <v>0.49</v>
      </c>
    </row>
    <row r="985" spans="5:5" x14ac:dyDescent="0.3">
      <c r="E985" s="240">
        <v>0.99</v>
      </c>
    </row>
    <row r="986" spans="5:5" x14ac:dyDescent="0.3">
      <c r="E986" s="240">
        <v>0.49</v>
      </c>
    </row>
    <row r="987" spans="5:5" x14ac:dyDescent="0.3">
      <c r="E987" s="240">
        <v>0.49</v>
      </c>
    </row>
    <row r="988" spans="5:5" x14ac:dyDescent="0.3">
      <c r="E988" s="240">
        <v>0.49</v>
      </c>
    </row>
    <row r="989" spans="5:5" x14ac:dyDescent="0.3">
      <c r="E989" s="240">
        <v>0.49</v>
      </c>
    </row>
    <row r="990" spans="5:5" x14ac:dyDescent="0.3">
      <c r="E990" s="240">
        <v>0.49</v>
      </c>
    </row>
    <row r="991" spans="5:5" x14ac:dyDescent="0.3">
      <c r="E991" s="240">
        <v>0.99</v>
      </c>
    </row>
    <row r="992" spans="5:5" x14ac:dyDescent="0.3">
      <c r="E992" s="240">
        <v>0.49</v>
      </c>
    </row>
    <row r="993" spans="5:5" x14ac:dyDescent="0.3">
      <c r="E993" s="240">
        <v>0.49</v>
      </c>
    </row>
    <row r="994" spans="5:5" x14ac:dyDescent="0.3">
      <c r="E994" s="240">
        <v>0.49</v>
      </c>
    </row>
    <row r="995" spans="5:5" x14ac:dyDescent="0.3">
      <c r="E995" s="240">
        <v>0.49</v>
      </c>
    </row>
    <row r="996" spans="5:5" x14ac:dyDescent="0.3">
      <c r="E996" s="240">
        <v>0.49</v>
      </c>
    </row>
    <row r="997" spans="5:5" x14ac:dyDescent="0.3">
      <c r="E997" s="240">
        <v>0.99</v>
      </c>
    </row>
    <row r="998" spans="5:5" x14ac:dyDescent="0.3">
      <c r="E998" s="240">
        <v>0.49</v>
      </c>
    </row>
    <row r="999" spans="5:5" x14ac:dyDescent="0.3">
      <c r="E999" s="240">
        <v>1.49</v>
      </c>
    </row>
    <row r="1000" spans="5:5" x14ac:dyDescent="0.3">
      <c r="E1000" s="240">
        <v>0.49</v>
      </c>
    </row>
    <row r="1001" spans="5:5" x14ac:dyDescent="0.3">
      <c r="E1001" s="240">
        <v>0.49</v>
      </c>
    </row>
    <row r="1002" spans="5:5" x14ac:dyDescent="0.3">
      <c r="E1002" s="240">
        <v>0.49</v>
      </c>
    </row>
    <row r="1003" spans="5:5" x14ac:dyDescent="0.3">
      <c r="E1003" s="240">
        <v>1.49</v>
      </c>
    </row>
    <row r="1004" spans="5:5" x14ac:dyDescent="0.3">
      <c r="E1004" s="240">
        <v>0.49</v>
      </c>
    </row>
    <row r="1005" spans="5:5" x14ac:dyDescent="0.3">
      <c r="E1005" s="240">
        <v>0.49</v>
      </c>
    </row>
    <row r="1006" spans="5:5" x14ac:dyDescent="0.3">
      <c r="E1006" s="240">
        <v>0.49</v>
      </c>
    </row>
    <row r="1007" spans="5:5" x14ac:dyDescent="0.3">
      <c r="E1007" s="240">
        <v>0.49</v>
      </c>
    </row>
    <row r="1008" spans="5:5" x14ac:dyDescent="0.3">
      <c r="E1008" s="240">
        <v>0.49</v>
      </c>
    </row>
    <row r="1009" spans="5:5" x14ac:dyDescent="0.3">
      <c r="E1009" s="240">
        <v>1.49</v>
      </c>
    </row>
    <row r="1010" spans="5:5" x14ac:dyDescent="0.3">
      <c r="E1010" s="240">
        <v>0.99</v>
      </c>
    </row>
    <row r="1011" spans="5:5" x14ac:dyDescent="0.3">
      <c r="E1011" s="240">
        <v>1.99</v>
      </c>
    </row>
    <row r="1012" spans="5:5" x14ac:dyDescent="0.3">
      <c r="E1012" s="240">
        <v>0.75</v>
      </c>
    </row>
    <row r="1013" spans="5:5" x14ac:dyDescent="0.3">
      <c r="E1013" s="240">
        <v>0.49</v>
      </c>
    </row>
    <row r="1014" spans="5:5" x14ac:dyDescent="0.3">
      <c r="E1014" s="240">
        <v>0.49</v>
      </c>
    </row>
    <row r="1015" spans="5:5" x14ac:dyDescent="0.3">
      <c r="E1015" s="240">
        <v>1.99</v>
      </c>
    </row>
    <row r="1016" spans="5:5" x14ac:dyDescent="0.3">
      <c r="E1016" s="240">
        <v>0.49</v>
      </c>
    </row>
    <row r="1017" spans="5:5" x14ac:dyDescent="0.3">
      <c r="E1017" s="240">
        <v>0.49</v>
      </c>
    </row>
    <row r="1018" spans="5:5" x14ac:dyDescent="0.3">
      <c r="E1018" s="240">
        <v>0.49</v>
      </c>
    </row>
    <row r="1019" spans="5:5" x14ac:dyDescent="0.3">
      <c r="E1019" s="240">
        <v>0.49</v>
      </c>
    </row>
    <row r="1020" spans="5:5" x14ac:dyDescent="0.3">
      <c r="E1020" s="240">
        <v>0.49</v>
      </c>
    </row>
    <row r="1021" spans="5:5" x14ac:dyDescent="0.3">
      <c r="E1021" s="240">
        <v>1.99</v>
      </c>
    </row>
    <row r="1022" spans="5:5" x14ac:dyDescent="0.3">
      <c r="E1022" s="240">
        <v>0.49</v>
      </c>
    </row>
    <row r="1023" spans="5:5" x14ac:dyDescent="0.3">
      <c r="E1023" s="240">
        <v>0.49</v>
      </c>
    </row>
    <row r="1024" spans="5:5" x14ac:dyDescent="0.3">
      <c r="E1024" s="240">
        <v>0.49</v>
      </c>
    </row>
    <row r="1025" spans="5:5" x14ac:dyDescent="0.3">
      <c r="E1025" s="240">
        <v>0.49</v>
      </c>
    </row>
    <row r="1026" spans="5:5" x14ac:dyDescent="0.3">
      <c r="E1026" s="240">
        <v>0.99</v>
      </c>
    </row>
    <row r="1027" spans="5:5" x14ac:dyDescent="0.3">
      <c r="E1027" s="240">
        <v>0.49</v>
      </c>
    </row>
    <row r="1028" spans="5:5" x14ac:dyDescent="0.3">
      <c r="E1028" s="240">
        <v>0.49</v>
      </c>
    </row>
    <row r="1029" spans="5:5" x14ac:dyDescent="0.3">
      <c r="E1029" s="240">
        <v>0.49</v>
      </c>
    </row>
    <row r="1030" spans="5:5" x14ac:dyDescent="0.3">
      <c r="E1030" s="240">
        <v>0.49</v>
      </c>
    </row>
    <row r="1031" spans="5:5" x14ac:dyDescent="0.3">
      <c r="E1031" s="240">
        <v>0.49</v>
      </c>
    </row>
    <row r="1032" spans="5:5" x14ac:dyDescent="0.3">
      <c r="E1032" s="240">
        <v>1.49</v>
      </c>
    </row>
    <row r="1033" spans="5:5" x14ac:dyDescent="0.3">
      <c r="E1033" s="240">
        <v>2.4900000000000002</v>
      </c>
    </row>
    <row r="1034" spans="5:5" x14ac:dyDescent="0.3">
      <c r="E1034" s="240">
        <v>0.75</v>
      </c>
    </row>
    <row r="1035" spans="5:5" x14ac:dyDescent="0.3">
      <c r="E1035" s="240">
        <v>0.75</v>
      </c>
    </row>
    <row r="1036" spans="5:5" x14ac:dyDescent="0.3">
      <c r="E1036" s="240">
        <v>0.49</v>
      </c>
    </row>
    <row r="1037" spans="5:5" x14ac:dyDescent="0.3">
      <c r="E1037" s="240">
        <v>1.49</v>
      </c>
    </row>
    <row r="1038" spans="5:5" x14ac:dyDescent="0.3">
      <c r="E1038" s="240">
        <v>0.49</v>
      </c>
    </row>
    <row r="1039" spans="5:5" x14ac:dyDescent="0.3">
      <c r="E1039" s="240">
        <v>0.49</v>
      </c>
    </row>
    <row r="1040" spans="5:5" x14ac:dyDescent="0.3">
      <c r="E1040" s="240">
        <v>0.75</v>
      </c>
    </row>
    <row r="1041" spans="5:5" x14ac:dyDescent="0.3">
      <c r="E1041" s="240">
        <v>0.49</v>
      </c>
    </row>
    <row r="1042" spans="5:5" x14ac:dyDescent="0.3">
      <c r="E1042" s="240">
        <v>0.49</v>
      </c>
    </row>
    <row r="1043" spans="5:5" x14ac:dyDescent="0.3">
      <c r="E1043" s="240">
        <v>0.49</v>
      </c>
    </row>
    <row r="1044" spans="5:5" x14ac:dyDescent="0.3">
      <c r="E1044" s="240">
        <v>0.49</v>
      </c>
    </row>
    <row r="1045" spans="5:5" x14ac:dyDescent="0.3">
      <c r="E1045" s="240">
        <v>0.49</v>
      </c>
    </row>
    <row r="1046" spans="5:5" x14ac:dyDescent="0.3">
      <c r="E1046" s="240">
        <v>1.49</v>
      </c>
    </row>
    <row r="1047" spans="5:5" x14ac:dyDescent="0.3">
      <c r="E1047" s="240">
        <v>0.49</v>
      </c>
    </row>
    <row r="1048" spans="5:5" x14ac:dyDescent="0.3">
      <c r="E1048" s="240">
        <v>1.99</v>
      </c>
    </row>
    <row r="1049" spans="5:5" x14ac:dyDescent="0.3">
      <c r="E1049" s="240">
        <v>0.49</v>
      </c>
    </row>
    <row r="1050" spans="5:5" x14ac:dyDescent="0.3">
      <c r="E1050" s="240">
        <v>0.75</v>
      </c>
    </row>
    <row r="1051" spans="5:5" x14ac:dyDescent="0.3">
      <c r="E1051" s="240">
        <v>0.60000000000000009</v>
      </c>
    </row>
    <row r="1052" spans="5:5" x14ac:dyDescent="0.3">
      <c r="E1052" s="240">
        <v>0.75</v>
      </c>
    </row>
    <row r="1053" spans="5:5" x14ac:dyDescent="0.3">
      <c r="E1053" s="240">
        <v>0.49</v>
      </c>
    </row>
    <row r="1054" spans="5:5" x14ac:dyDescent="0.3">
      <c r="E1054" s="240">
        <v>0.49</v>
      </c>
    </row>
    <row r="1055" spans="5:5" x14ac:dyDescent="0.3">
      <c r="E1055" s="240">
        <v>0.99</v>
      </c>
    </row>
    <row r="1056" spans="5:5" x14ac:dyDescent="0.3">
      <c r="E1056" s="240">
        <v>0.99</v>
      </c>
    </row>
    <row r="1057" spans="5:5" x14ac:dyDescent="0.3">
      <c r="E1057" s="240">
        <v>0.49</v>
      </c>
    </row>
    <row r="1058" spans="5:5" x14ac:dyDescent="0.3">
      <c r="E1058" s="240">
        <v>0.49</v>
      </c>
    </row>
    <row r="1059" spans="5:5" x14ac:dyDescent="0.3">
      <c r="E1059" s="240">
        <v>0.49</v>
      </c>
    </row>
    <row r="1060" spans="5:5" x14ac:dyDescent="0.3">
      <c r="E1060" s="240">
        <v>0.99</v>
      </c>
    </row>
    <row r="1061" spans="5:5" x14ac:dyDescent="0.3">
      <c r="E1061" s="240">
        <v>0.49</v>
      </c>
    </row>
    <row r="1062" spans="5:5" x14ac:dyDescent="0.3">
      <c r="E1062" s="240">
        <v>0.49</v>
      </c>
    </row>
    <row r="1063" spans="5:5" x14ac:dyDescent="0.3">
      <c r="E1063" s="240">
        <v>0.59</v>
      </c>
    </row>
    <row r="1064" spans="5:5" x14ac:dyDescent="0.3">
      <c r="E1064" s="240">
        <v>0.49</v>
      </c>
    </row>
    <row r="1065" spans="5:5" x14ac:dyDescent="0.3">
      <c r="E1065" s="240">
        <v>0.59</v>
      </c>
    </row>
    <row r="1066" spans="5:5" x14ac:dyDescent="0.3">
      <c r="E1066" s="240">
        <v>0.75</v>
      </c>
    </row>
    <row r="1067" spans="5:5" x14ac:dyDescent="0.3">
      <c r="E1067" s="240">
        <v>1.49</v>
      </c>
    </row>
    <row r="1068" spans="5:5" x14ac:dyDescent="0.3">
      <c r="E1068" s="240">
        <v>0.49</v>
      </c>
    </row>
    <row r="1069" spans="5:5" x14ac:dyDescent="0.3">
      <c r="E1069" s="240">
        <v>0.49</v>
      </c>
    </row>
    <row r="1070" spans="5:5" x14ac:dyDescent="0.3">
      <c r="E1070" s="240">
        <v>0.49</v>
      </c>
    </row>
    <row r="1071" spans="5:5" x14ac:dyDescent="0.3">
      <c r="E1071" s="240">
        <v>0.49</v>
      </c>
    </row>
    <row r="1072" spans="5:5" x14ac:dyDescent="0.3">
      <c r="E1072" s="240">
        <v>0.49</v>
      </c>
    </row>
    <row r="1073" spans="5:5" x14ac:dyDescent="0.3">
      <c r="E1073" s="240">
        <v>0.49</v>
      </c>
    </row>
    <row r="1074" spans="5:5" x14ac:dyDescent="0.3">
      <c r="E1074" s="240">
        <v>0.49</v>
      </c>
    </row>
    <row r="1075" spans="5:5" x14ac:dyDescent="0.3">
      <c r="E1075" s="240">
        <v>0.49</v>
      </c>
    </row>
    <row r="1076" spans="5:5" x14ac:dyDescent="0.3">
      <c r="E1076" s="240">
        <v>0.49</v>
      </c>
    </row>
    <row r="1077" spans="5:5" x14ac:dyDescent="0.3">
      <c r="E1077" s="240">
        <v>0.49</v>
      </c>
    </row>
    <row r="1078" spans="5:5" x14ac:dyDescent="0.3">
      <c r="E1078" s="240">
        <v>1.99</v>
      </c>
    </row>
    <row r="1079" spans="5:5" x14ac:dyDescent="0.3">
      <c r="E1079" s="240">
        <v>0.49</v>
      </c>
    </row>
    <row r="1080" spans="5:5" x14ac:dyDescent="0.3">
      <c r="E1080" s="240">
        <v>0.75</v>
      </c>
    </row>
    <row r="1081" spans="5:5" x14ac:dyDescent="0.3">
      <c r="E1081" s="240">
        <v>1.49</v>
      </c>
    </row>
    <row r="1082" spans="5:5" x14ac:dyDescent="0.3">
      <c r="E1082" s="240">
        <v>2.4900000000000002</v>
      </c>
    </row>
    <row r="1083" spans="5:5" x14ac:dyDescent="0.3">
      <c r="E1083" s="240">
        <v>0.49</v>
      </c>
    </row>
    <row r="1084" spans="5:5" x14ac:dyDescent="0.3">
      <c r="E1084" s="240">
        <v>0.49</v>
      </c>
    </row>
    <row r="1085" spans="5:5" x14ac:dyDescent="0.3">
      <c r="E1085" s="240">
        <v>0.49</v>
      </c>
    </row>
    <row r="1086" spans="5:5" x14ac:dyDescent="0.3">
      <c r="E1086" s="240">
        <v>0.99</v>
      </c>
    </row>
    <row r="1087" spans="5:5" x14ac:dyDescent="0.3">
      <c r="E1087" s="240">
        <v>0.49</v>
      </c>
    </row>
    <row r="1088" spans="5:5" x14ac:dyDescent="0.3">
      <c r="E1088" s="240">
        <v>1.49</v>
      </c>
    </row>
    <row r="1089" spans="5:5" x14ac:dyDescent="0.3">
      <c r="E1089" s="240">
        <v>1.49</v>
      </c>
    </row>
    <row r="1090" spans="5:5" x14ac:dyDescent="0.3">
      <c r="E1090" s="240">
        <v>0.75</v>
      </c>
    </row>
    <row r="1091" spans="5:5" x14ac:dyDescent="0.3">
      <c r="E1091" s="240">
        <v>0.99</v>
      </c>
    </row>
    <row r="1092" spans="5:5" x14ac:dyDescent="0.3">
      <c r="E1092" s="240">
        <v>0.49</v>
      </c>
    </row>
    <row r="1093" spans="5:5" x14ac:dyDescent="0.3">
      <c r="E1093" s="240">
        <v>0.49</v>
      </c>
    </row>
    <row r="1094" spans="5:5" x14ac:dyDescent="0.3">
      <c r="E1094" s="240">
        <v>0.49</v>
      </c>
    </row>
    <row r="1095" spans="5:5" x14ac:dyDescent="0.3">
      <c r="E1095" s="240">
        <v>0.49</v>
      </c>
    </row>
    <row r="1096" spans="5:5" x14ac:dyDescent="0.3">
      <c r="E1096" s="240">
        <v>0.49</v>
      </c>
    </row>
    <row r="1097" spans="5:5" x14ac:dyDescent="0.3">
      <c r="E1097" s="240">
        <v>0.49</v>
      </c>
    </row>
    <row r="1098" spans="5:5" x14ac:dyDescent="0.3">
      <c r="E1098" s="240">
        <v>0.75</v>
      </c>
    </row>
    <row r="1099" spans="5:5" x14ac:dyDescent="0.3">
      <c r="E1099" s="240">
        <v>0.49</v>
      </c>
    </row>
    <row r="1100" spans="5:5" x14ac:dyDescent="0.3">
      <c r="E1100" s="240">
        <v>0.49</v>
      </c>
    </row>
    <row r="1101" spans="5:5" x14ac:dyDescent="0.3">
      <c r="E1101" s="240">
        <v>0.49</v>
      </c>
    </row>
    <row r="1102" spans="5:5" x14ac:dyDescent="0.3">
      <c r="E1102" s="240">
        <v>0.49</v>
      </c>
    </row>
    <row r="1103" spans="5:5" x14ac:dyDescent="0.3">
      <c r="E1103" s="240">
        <v>0.75</v>
      </c>
    </row>
    <row r="1104" spans="5:5" x14ac:dyDescent="0.3">
      <c r="E1104" s="240">
        <v>0.49</v>
      </c>
    </row>
    <row r="1105" spans="5:5" x14ac:dyDescent="0.3">
      <c r="E1105" s="240">
        <v>1.49</v>
      </c>
    </row>
    <row r="1106" spans="5:5" x14ac:dyDescent="0.3">
      <c r="E1106" s="240">
        <v>0.49</v>
      </c>
    </row>
    <row r="1107" spans="5:5" x14ac:dyDescent="0.3">
      <c r="E1107" s="240">
        <v>0.49</v>
      </c>
    </row>
    <row r="1108" spans="5:5" x14ac:dyDescent="0.3">
      <c r="E1108" s="240">
        <v>0.49</v>
      </c>
    </row>
    <row r="1109" spans="5:5" x14ac:dyDescent="0.3">
      <c r="E1109" s="240">
        <v>0.49</v>
      </c>
    </row>
    <row r="1110" spans="5:5" x14ac:dyDescent="0.3">
      <c r="E1110" s="240">
        <v>0.49</v>
      </c>
    </row>
    <row r="1111" spans="5:5" x14ac:dyDescent="0.3">
      <c r="E1111" s="240">
        <v>0.49</v>
      </c>
    </row>
    <row r="1112" spans="5:5" x14ac:dyDescent="0.3">
      <c r="E1112" s="240">
        <v>0.49</v>
      </c>
    </row>
    <row r="1113" spans="5:5" x14ac:dyDescent="0.3">
      <c r="E1113" s="240">
        <v>0.75</v>
      </c>
    </row>
    <row r="1114" spans="5:5" x14ac:dyDescent="0.3">
      <c r="E1114" s="240">
        <v>0.49</v>
      </c>
    </row>
    <row r="1115" spans="5:5" x14ac:dyDescent="0.3">
      <c r="E1115" s="240">
        <v>0.49</v>
      </c>
    </row>
    <row r="1116" spans="5:5" x14ac:dyDescent="0.3">
      <c r="E1116" s="240">
        <v>1.49</v>
      </c>
    </row>
    <row r="1117" spans="5:5" x14ac:dyDescent="0.3">
      <c r="E1117" s="240">
        <v>1.99</v>
      </c>
    </row>
    <row r="1118" spans="5:5" x14ac:dyDescent="0.3">
      <c r="E1118" s="240">
        <v>0.49</v>
      </c>
    </row>
    <row r="1119" spans="5:5" x14ac:dyDescent="0.3">
      <c r="E1119" s="240">
        <v>0.99</v>
      </c>
    </row>
    <row r="1120" spans="5:5" x14ac:dyDescent="0.3">
      <c r="E1120" s="240">
        <v>0.99</v>
      </c>
    </row>
    <row r="1121" spans="5:5" x14ac:dyDescent="0.3">
      <c r="E1121" s="240">
        <v>0.49</v>
      </c>
    </row>
    <row r="1122" spans="5:5" x14ac:dyDescent="0.3">
      <c r="E1122" s="240">
        <v>0.49</v>
      </c>
    </row>
    <row r="1123" spans="5:5" x14ac:dyDescent="0.3">
      <c r="E1123" s="240">
        <v>0.49</v>
      </c>
    </row>
    <row r="1124" spans="5:5" x14ac:dyDescent="0.3">
      <c r="E1124" s="240">
        <v>0.49</v>
      </c>
    </row>
    <row r="1125" spans="5:5" x14ac:dyDescent="0.3">
      <c r="E1125" s="240">
        <v>0.99</v>
      </c>
    </row>
    <row r="1126" spans="5:5" x14ac:dyDescent="0.3">
      <c r="E1126" s="240">
        <v>0.49</v>
      </c>
    </row>
    <row r="1127" spans="5:5" x14ac:dyDescent="0.3">
      <c r="E1127" s="240">
        <v>0.49</v>
      </c>
    </row>
    <row r="1128" spans="5:5" x14ac:dyDescent="0.3">
      <c r="E1128" s="240">
        <v>1.99</v>
      </c>
    </row>
    <row r="1129" spans="5:5" x14ac:dyDescent="0.3">
      <c r="E1129" s="240">
        <v>0.49</v>
      </c>
    </row>
    <row r="1130" spans="5:5" x14ac:dyDescent="0.3">
      <c r="E1130" s="240">
        <v>0.49</v>
      </c>
    </row>
    <row r="1131" spans="5:5" x14ac:dyDescent="0.3">
      <c r="E1131" s="240">
        <v>1.99</v>
      </c>
    </row>
    <row r="1132" spans="5:5" x14ac:dyDescent="0.3">
      <c r="E1132" s="240">
        <v>0.49</v>
      </c>
    </row>
    <row r="1133" spans="5:5" x14ac:dyDescent="0.3">
      <c r="E1133" s="240">
        <v>0.49</v>
      </c>
    </row>
    <row r="1134" spans="5:5" x14ac:dyDescent="0.3">
      <c r="E1134" s="240">
        <v>0.49</v>
      </c>
    </row>
    <row r="1135" spans="5:5" x14ac:dyDescent="0.3">
      <c r="E1135" s="240">
        <v>0.49</v>
      </c>
    </row>
    <row r="1136" spans="5:5" x14ac:dyDescent="0.3">
      <c r="E1136" s="240">
        <v>0.49</v>
      </c>
    </row>
    <row r="1137" spans="5:5" x14ac:dyDescent="0.3">
      <c r="E1137" s="240">
        <v>0.99</v>
      </c>
    </row>
    <row r="1138" spans="5:5" x14ac:dyDescent="0.3">
      <c r="E1138" s="240">
        <v>0.49</v>
      </c>
    </row>
    <row r="1139" spans="5:5" x14ac:dyDescent="0.3">
      <c r="E1139" s="240">
        <v>0.49</v>
      </c>
    </row>
    <row r="1140" spans="5:5" x14ac:dyDescent="0.3">
      <c r="E1140" s="240">
        <v>0.49</v>
      </c>
    </row>
    <row r="1141" spans="5:5" x14ac:dyDescent="0.3">
      <c r="E1141" s="240">
        <v>1.49</v>
      </c>
    </row>
    <row r="1142" spans="5:5" x14ac:dyDescent="0.3">
      <c r="E1142" s="240">
        <v>1.99</v>
      </c>
    </row>
    <row r="1143" spans="5:5" x14ac:dyDescent="0.3">
      <c r="E1143" s="240">
        <v>0.99</v>
      </c>
    </row>
    <row r="1144" spans="5:5" x14ac:dyDescent="0.3">
      <c r="E1144" s="240">
        <v>0.49</v>
      </c>
    </row>
    <row r="1145" spans="5:5" x14ac:dyDescent="0.3">
      <c r="E1145" s="240">
        <v>0.49</v>
      </c>
    </row>
    <row r="1146" spans="5:5" x14ac:dyDescent="0.3">
      <c r="E1146" s="240">
        <v>0.49</v>
      </c>
    </row>
    <row r="1147" spans="5:5" x14ac:dyDescent="0.3">
      <c r="E1147" s="240">
        <v>0.99</v>
      </c>
    </row>
    <row r="1148" spans="5:5" x14ac:dyDescent="0.3">
      <c r="E1148" s="240">
        <v>0.49</v>
      </c>
    </row>
    <row r="1149" spans="5:5" x14ac:dyDescent="0.3">
      <c r="E1149" s="240">
        <v>0.99</v>
      </c>
    </row>
    <row r="1150" spans="5:5" x14ac:dyDescent="0.3">
      <c r="E1150" s="240">
        <v>0.99</v>
      </c>
    </row>
    <row r="1151" spans="5:5" x14ac:dyDescent="0.3">
      <c r="E1151" s="240">
        <v>0.49</v>
      </c>
    </row>
    <row r="1152" spans="5:5" x14ac:dyDescent="0.3">
      <c r="E1152" s="240">
        <v>0.75</v>
      </c>
    </row>
    <row r="1153" spans="5:5" x14ac:dyDescent="0.3">
      <c r="E1153" s="240">
        <v>0.49</v>
      </c>
    </row>
    <row r="1154" spans="5:5" x14ac:dyDescent="0.3">
      <c r="E1154" s="240">
        <v>0.49</v>
      </c>
    </row>
    <row r="1155" spans="5:5" x14ac:dyDescent="0.3">
      <c r="E1155" s="240">
        <v>0.99</v>
      </c>
    </row>
    <row r="1156" spans="5:5" x14ac:dyDescent="0.3">
      <c r="E1156" s="240">
        <v>1.49</v>
      </c>
    </row>
    <row r="1157" spans="5:5" x14ac:dyDescent="0.3">
      <c r="E1157" s="240">
        <v>0.49</v>
      </c>
    </row>
    <row r="1158" spans="5:5" x14ac:dyDescent="0.3">
      <c r="E1158" s="240">
        <v>0.49</v>
      </c>
    </row>
    <row r="1159" spans="5:5" x14ac:dyDescent="0.3">
      <c r="E1159" s="240">
        <v>0.49</v>
      </c>
    </row>
    <row r="1160" spans="5:5" x14ac:dyDescent="0.3">
      <c r="E1160" s="240">
        <v>0.99</v>
      </c>
    </row>
    <row r="1161" spans="5:5" x14ac:dyDescent="0.3">
      <c r="E1161" s="240">
        <v>0.49</v>
      </c>
    </row>
    <row r="1162" spans="5:5" x14ac:dyDescent="0.3">
      <c r="E1162" s="240">
        <v>0.49</v>
      </c>
    </row>
    <row r="1163" spans="5:5" x14ac:dyDescent="0.3">
      <c r="E1163" s="240">
        <v>1.99</v>
      </c>
    </row>
    <row r="1164" spans="5:5" x14ac:dyDescent="0.3">
      <c r="E1164" s="240">
        <v>0.49</v>
      </c>
    </row>
    <row r="1165" spans="5:5" x14ac:dyDescent="0.3">
      <c r="E1165" s="240">
        <v>0.49</v>
      </c>
    </row>
    <row r="1166" spans="5:5" x14ac:dyDescent="0.3">
      <c r="E1166" s="240">
        <v>0.49</v>
      </c>
    </row>
    <row r="1167" spans="5:5" x14ac:dyDescent="0.3">
      <c r="E1167" s="240">
        <v>0.49</v>
      </c>
    </row>
    <row r="1168" spans="5:5" x14ac:dyDescent="0.3">
      <c r="E1168" s="240">
        <v>0.49</v>
      </c>
    </row>
    <row r="1169" spans="5:5" x14ac:dyDescent="0.3">
      <c r="E1169" s="240">
        <v>0.49</v>
      </c>
    </row>
    <row r="1170" spans="5:5" x14ac:dyDescent="0.3">
      <c r="E1170" s="240">
        <v>0.99</v>
      </c>
    </row>
    <row r="1171" spans="5:5" x14ac:dyDescent="0.3">
      <c r="E1171" s="240">
        <v>0.99</v>
      </c>
    </row>
    <row r="1172" spans="5:5" x14ac:dyDescent="0.3">
      <c r="E1172" s="240">
        <v>0.99</v>
      </c>
    </row>
    <row r="1173" spans="5:5" x14ac:dyDescent="0.3">
      <c r="E1173" s="240">
        <v>0.99</v>
      </c>
    </row>
    <row r="1174" spans="5:5" x14ac:dyDescent="0.3">
      <c r="E1174" s="240">
        <v>1.49</v>
      </c>
    </row>
    <row r="1175" spans="5:5" x14ac:dyDescent="0.3">
      <c r="E1175" s="240">
        <v>0.49</v>
      </c>
    </row>
    <row r="1176" spans="5:5" x14ac:dyDescent="0.3">
      <c r="E1176" s="240">
        <v>0.49</v>
      </c>
    </row>
    <row r="1177" spans="5:5" x14ac:dyDescent="0.3">
      <c r="E1177" s="240">
        <v>0.49</v>
      </c>
    </row>
    <row r="1178" spans="5:5" x14ac:dyDescent="0.3">
      <c r="E1178" s="240">
        <v>0.75</v>
      </c>
    </row>
    <row r="1179" spans="5:5" x14ac:dyDescent="0.3">
      <c r="E1179" s="240">
        <v>0.99</v>
      </c>
    </row>
    <row r="1180" spans="5:5" x14ac:dyDescent="0.3">
      <c r="E1180" s="240">
        <v>0.49</v>
      </c>
    </row>
    <row r="1181" spans="5:5" x14ac:dyDescent="0.3">
      <c r="E1181" s="240">
        <v>0.49</v>
      </c>
    </row>
    <row r="1182" spans="5:5" x14ac:dyDescent="0.3">
      <c r="E1182" s="240">
        <v>0.49</v>
      </c>
    </row>
    <row r="1183" spans="5:5" x14ac:dyDescent="0.3">
      <c r="E1183" s="240">
        <v>0.49</v>
      </c>
    </row>
    <row r="1184" spans="5:5" x14ac:dyDescent="0.3">
      <c r="E1184" s="240">
        <v>0.49</v>
      </c>
    </row>
    <row r="1185" spans="5:5" x14ac:dyDescent="0.3">
      <c r="E1185" s="240">
        <v>0.49</v>
      </c>
    </row>
    <row r="1186" spans="5:5" x14ac:dyDescent="0.3">
      <c r="E1186" s="240">
        <v>1.99</v>
      </c>
    </row>
    <row r="1187" spans="5:5" x14ac:dyDescent="0.3">
      <c r="E1187" s="240">
        <v>0.49</v>
      </c>
    </row>
    <row r="1188" spans="5:5" x14ac:dyDescent="0.3">
      <c r="E1188" s="240">
        <v>0.99</v>
      </c>
    </row>
    <row r="1189" spans="5:5" x14ac:dyDescent="0.3">
      <c r="E1189" s="240">
        <v>0.75</v>
      </c>
    </row>
    <row r="1190" spans="5:5" x14ac:dyDescent="0.3">
      <c r="E1190" s="240">
        <v>1.99</v>
      </c>
    </row>
    <row r="1191" spans="5:5" x14ac:dyDescent="0.3">
      <c r="E1191" s="240">
        <v>0.49</v>
      </c>
    </row>
    <row r="1192" spans="5:5" x14ac:dyDescent="0.3">
      <c r="E1192" s="240">
        <v>0.49</v>
      </c>
    </row>
    <row r="1193" spans="5:5" x14ac:dyDescent="0.3">
      <c r="E1193" s="240">
        <v>1.49</v>
      </c>
    </row>
    <row r="1194" spans="5:5" x14ac:dyDescent="0.3">
      <c r="E1194" s="240">
        <v>1.49</v>
      </c>
    </row>
    <row r="1195" spans="5:5" x14ac:dyDescent="0.3">
      <c r="E1195" s="240">
        <v>0.49</v>
      </c>
    </row>
    <row r="1196" spans="5:5" x14ac:dyDescent="0.3">
      <c r="E1196" s="240">
        <v>0.49</v>
      </c>
    </row>
    <row r="1197" spans="5:5" x14ac:dyDescent="0.3">
      <c r="E1197" s="240">
        <v>0.49</v>
      </c>
    </row>
    <row r="1198" spans="5:5" x14ac:dyDescent="0.3">
      <c r="E1198" s="240">
        <v>0.49</v>
      </c>
    </row>
    <row r="1199" spans="5:5" x14ac:dyDescent="0.3">
      <c r="E1199" s="240">
        <v>0.75</v>
      </c>
    </row>
    <row r="1200" spans="5:5" x14ac:dyDescent="0.3">
      <c r="E1200" s="240">
        <v>0.49</v>
      </c>
    </row>
    <row r="1201" spans="5:5" x14ac:dyDescent="0.3">
      <c r="E1201" s="240">
        <v>0.49</v>
      </c>
    </row>
    <row r="1202" spans="5:5" x14ac:dyDescent="0.3">
      <c r="E1202" s="240">
        <v>0.99</v>
      </c>
    </row>
    <row r="1203" spans="5:5" x14ac:dyDescent="0.3">
      <c r="E1203" s="240">
        <v>0.99</v>
      </c>
    </row>
    <row r="1204" spans="5:5" x14ac:dyDescent="0.3">
      <c r="E1204" s="240">
        <v>0.49</v>
      </c>
    </row>
    <row r="1205" spans="5:5" x14ac:dyDescent="0.3">
      <c r="E1205" s="240">
        <v>0.49</v>
      </c>
    </row>
    <row r="1206" spans="5:5" x14ac:dyDescent="0.3">
      <c r="E1206" s="240">
        <v>0.49</v>
      </c>
    </row>
    <row r="1207" spans="5:5" x14ac:dyDescent="0.3">
      <c r="E1207" s="240">
        <v>1.49</v>
      </c>
    </row>
    <row r="1208" spans="5:5" x14ac:dyDescent="0.3">
      <c r="E1208" s="240">
        <v>0.49</v>
      </c>
    </row>
    <row r="1209" spans="5:5" x14ac:dyDescent="0.3">
      <c r="E1209" s="240">
        <v>0.75</v>
      </c>
    </row>
    <row r="1210" spans="5:5" x14ac:dyDescent="0.3">
      <c r="E1210" s="240">
        <v>0.99</v>
      </c>
    </row>
    <row r="1211" spans="5:5" x14ac:dyDescent="0.3">
      <c r="E1211" s="240">
        <v>0.49</v>
      </c>
    </row>
    <row r="1212" spans="5:5" x14ac:dyDescent="0.3">
      <c r="E1212" s="240">
        <v>0.99</v>
      </c>
    </row>
    <row r="1213" spans="5:5" x14ac:dyDescent="0.3">
      <c r="E1213" s="240">
        <v>0.49</v>
      </c>
    </row>
    <row r="1214" spans="5:5" x14ac:dyDescent="0.3">
      <c r="E1214" s="240">
        <v>1.49</v>
      </c>
    </row>
    <row r="1215" spans="5:5" x14ac:dyDescent="0.3">
      <c r="E1215" s="240">
        <v>0.99</v>
      </c>
    </row>
    <row r="1216" spans="5:5" x14ac:dyDescent="0.3">
      <c r="E1216" s="240">
        <v>0.49</v>
      </c>
    </row>
    <row r="1217" spans="5:5" x14ac:dyDescent="0.3">
      <c r="E1217" s="240">
        <v>0.49</v>
      </c>
    </row>
    <row r="1218" spans="5:5" x14ac:dyDescent="0.3">
      <c r="E1218" s="240">
        <v>0.99</v>
      </c>
    </row>
    <row r="1219" spans="5:5" x14ac:dyDescent="0.3">
      <c r="E1219" s="240">
        <v>0.75</v>
      </c>
    </row>
    <row r="1220" spans="5:5" x14ac:dyDescent="0.3">
      <c r="E1220" s="240">
        <v>0.99</v>
      </c>
    </row>
    <row r="1221" spans="5:5" x14ac:dyDescent="0.3">
      <c r="E1221" s="240">
        <v>0.49</v>
      </c>
    </row>
    <row r="1222" spans="5:5" x14ac:dyDescent="0.3">
      <c r="E1222" s="240">
        <v>0.49</v>
      </c>
    </row>
    <row r="1223" spans="5:5" x14ac:dyDescent="0.3">
      <c r="E1223" s="240">
        <v>0.49</v>
      </c>
    </row>
    <row r="1224" spans="5:5" x14ac:dyDescent="0.3">
      <c r="E1224" s="240">
        <v>0.49</v>
      </c>
    </row>
    <row r="1225" spans="5:5" x14ac:dyDescent="0.3">
      <c r="E1225" s="240">
        <v>0.49</v>
      </c>
    </row>
    <row r="1226" spans="5:5" x14ac:dyDescent="0.3">
      <c r="E1226" s="240">
        <v>1.99</v>
      </c>
    </row>
    <row r="1227" spans="5:5" x14ac:dyDescent="0.3">
      <c r="E1227" s="240">
        <v>0.49</v>
      </c>
    </row>
    <row r="1228" spans="5:5" x14ac:dyDescent="0.3">
      <c r="E1228" s="240">
        <v>0.49</v>
      </c>
    </row>
    <row r="1229" spans="5:5" x14ac:dyDescent="0.3">
      <c r="E1229" s="240">
        <v>0.75</v>
      </c>
    </row>
    <row r="1230" spans="5:5" x14ac:dyDescent="0.3">
      <c r="E1230" s="240">
        <v>0.99</v>
      </c>
    </row>
    <row r="1231" spans="5:5" x14ac:dyDescent="0.3">
      <c r="E1231" s="240">
        <v>1.99</v>
      </c>
    </row>
    <row r="1232" spans="5:5" x14ac:dyDescent="0.3">
      <c r="E1232" s="240">
        <v>0.49</v>
      </c>
    </row>
    <row r="1233" spans="5:5" x14ac:dyDescent="0.3">
      <c r="E1233" s="240">
        <v>0.49</v>
      </c>
    </row>
    <row r="1234" spans="5:5" x14ac:dyDescent="0.3">
      <c r="E1234" s="240">
        <v>0.99</v>
      </c>
    </row>
    <row r="1235" spans="5:5" x14ac:dyDescent="0.3">
      <c r="E1235" s="240">
        <v>0.49</v>
      </c>
    </row>
    <row r="1236" spans="5:5" x14ac:dyDescent="0.3">
      <c r="E1236" s="240">
        <v>0.49</v>
      </c>
    </row>
    <row r="1237" spans="5:5" x14ac:dyDescent="0.3">
      <c r="E1237" s="240">
        <v>0.49</v>
      </c>
    </row>
    <row r="1238" spans="5:5" x14ac:dyDescent="0.3">
      <c r="E1238" s="240">
        <v>0.49</v>
      </c>
    </row>
    <row r="1239" spans="5:5" x14ac:dyDescent="0.3">
      <c r="E1239" s="240">
        <v>0.99</v>
      </c>
    </row>
    <row r="1240" spans="5:5" x14ac:dyDescent="0.3">
      <c r="E1240" s="240">
        <v>0.49</v>
      </c>
    </row>
    <row r="1241" spans="5:5" x14ac:dyDescent="0.3">
      <c r="E1241" s="240">
        <v>0.99</v>
      </c>
    </row>
    <row r="1242" spans="5:5" x14ac:dyDescent="0.3">
      <c r="E1242" s="240">
        <v>1.49</v>
      </c>
    </row>
    <row r="1243" spans="5:5" x14ac:dyDescent="0.3">
      <c r="E1243" s="240">
        <v>1.49</v>
      </c>
    </row>
    <row r="1244" spans="5:5" x14ac:dyDescent="0.3">
      <c r="E1244" s="240">
        <v>0.75</v>
      </c>
    </row>
    <row r="1245" spans="5:5" x14ac:dyDescent="0.3">
      <c r="E1245" s="240">
        <v>0.49</v>
      </c>
    </row>
    <row r="1246" spans="5:5" x14ac:dyDescent="0.3">
      <c r="E1246" s="240">
        <v>0.99</v>
      </c>
    </row>
    <row r="1247" spans="5:5" x14ac:dyDescent="0.3">
      <c r="E1247" s="240">
        <v>0.75</v>
      </c>
    </row>
    <row r="1248" spans="5:5" x14ac:dyDescent="0.3">
      <c r="E1248" s="240">
        <v>0.99</v>
      </c>
    </row>
    <row r="1249" spans="5:5" x14ac:dyDescent="0.3">
      <c r="E1249" s="240">
        <v>0.99</v>
      </c>
    </row>
    <row r="1250" spans="5:5" x14ac:dyDescent="0.3">
      <c r="E1250" s="240">
        <v>0.49</v>
      </c>
    </row>
    <row r="1251" spans="5:5" x14ac:dyDescent="0.3">
      <c r="E1251" s="240">
        <v>0.49</v>
      </c>
    </row>
    <row r="1252" spans="5:5" x14ac:dyDescent="0.3">
      <c r="E1252" s="240">
        <v>0.99</v>
      </c>
    </row>
    <row r="1253" spans="5:5" x14ac:dyDescent="0.3">
      <c r="E1253" s="240">
        <v>0.49</v>
      </c>
    </row>
    <row r="1254" spans="5:5" x14ac:dyDescent="0.3">
      <c r="E1254" s="240">
        <v>0.49</v>
      </c>
    </row>
    <row r="1255" spans="5:5" x14ac:dyDescent="0.3">
      <c r="E1255" s="240">
        <v>1.49</v>
      </c>
    </row>
    <row r="1256" spans="5:5" x14ac:dyDescent="0.3">
      <c r="E1256" s="240">
        <v>0.75</v>
      </c>
    </row>
    <row r="1257" spans="5:5" x14ac:dyDescent="0.3">
      <c r="E1257" s="240">
        <v>0.99</v>
      </c>
    </row>
    <row r="1258" spans="5:5" x14ac:dyDescent="0.3">
      <c r="E1258" s="240">
        <v>0.49</v>
      </c>
    </row>
    <row r="1259" spans="5:5" x14ac:dyDescent="0.3">
      <c r="E1259" s="240">
        <v>0.75</v>
      </c>
    </row>
    <row r="1260" spans="5:5" x14ac:dyDescent="0.3">
      <c r="E1260" s="240">
        <v>0.49</v>
      </c>
    </row>
    <row r="1261" spans="5:5" x14ac:dyDescent="0.3">
      <c r="E1261" s="240">
        <v>0.49</v>
      </c>
    </row>
    <row r="1262" spans="5:5" x14ac:dyDescent="0.3">
      <c r="E1262" s="240">
        <v>0.49</v>
      </c>
    </row>
    <row r="1263" spans="5:5" x14ac:dyDescent="0.3">
      <c r="E1263" s="240">
        <v>0.49</v>
      </c>
    </row>
    <row r="1264" spans="5:5" x14ac:dyDescent="0.3">
      <c r="E1264" s="240">
        <v>0.49</v>
      </c>
    </row>
    <row r="1265" spans="5:5" x14ac:dyDescent="0.3">
      <c r="E1265" s="240">
        <v>0.99</v>
      </c>
    </row>
    <row r="1266" spans="5:5" x14ac:dyDescent="0.3">
      <c r="E1266" s="240">
        <v>0.99</v>
      </c>
    </row>
    <row r="1267" spans="5:5" x14ac:dyDescent="0.3">
      <c r="E1267" s="240">
        <v>0.49</v>
      </c>
    </row>
    <row r="1268" spans="5:5" x14ac:dyDescent="0.3">
      <c r="E1268" s="240">
        <v>1.49</v>
      </c>
    </row>
    <row r="1269" spans="5:5" x14ac:dyDescent="0.3">
      <c r="E1269" s="240">
        <v>0.99</v>
      </c>
    </row>
    <row r="1270" spans="5:5" x14ac:dyDescent="0.3">
      <c r="E1270" s="240">
        <v>0.49</v>
      </c>
    </row>
    <row r="1271" spans="5:5" x14ac:dyDescent="0.3">
      <c r="E1271" s="240">
        <v>1.49</v>
      </c>
    </row>
    <row r="1272" spans="5:5" x14ac:dyDescent="0.3">
      <c r="E1272" s="240">
        <v>0.49</v>
      </c>
    </row>
    <row r="1273" spans="5:5" x14ac:dyDescent="0.3">
      <c r="E1273" s="240">
        <v>0.49</v>
      </c>
    </row>
    <row r="1274" spans="5:5" x14ac:dyDescent="0.3">
      <c r="E1274" s="240">
        <v>0.49</v>
      </c>
    </row>
    <row r="1275" spans="5:5" x14ac:dyDescent="0.3">
      <c r="E1275" s="240">
        <v>0.49</v>
      </c>
    </row>
    <row r="1276" spans="5:5" x14ac:dyDescent="0.3">
      <c r="E1276" s="240">
        <v>0.49</v>
      </c>
    </row>
    <row r="1277" spans="5:5" x14ac:dyDescent="0.3">
      <c r="E1277" s="240">
        <v>0.49</v>
      </c>
    </row>
    <row r="1278" spans="5:5" x14ac:dyDescent="0.3">
      <c r="E1278" s="240">
        <v>0.49</v>
      </c>
    </row>
    <row r="1279" spans="5:5" x14ac:dyDescent="0.3">
      <c r="E1279" s="240">
        <v>0.49</v>
      </c>
    </row>
    <row r="1280" spans="5:5" x14ac:dyDescent="0.3">
      <c r="E1280" s="240">
        <v>0.49</v>
      </c>
    </row>
    <row r="1281" spans="5:5" x14ac:dyDescent="0.3">
      <c r="E1281" s="240">
        <v>0.75</v>
      </c>
    </row>
    <row r="1282" spans="5:5" x14ac:dyDescent="0.3">
      <c r="E1282" s="240">
        <v>0.49</v>
      </c>
    </row>
    <row r="1283" spans="5:5" x14ac:dyDescent="0.3">
      <c r="E1283" s="240">
        <v>0.49</v>
      </c>
    </row>
    <row r="1284" spans="5:5" x14ac:dyDescent="0.3">
      <c r="E1284" s="240">
        <v>0.49</v>
      </c>
    </row>
    <row r="1285" spans="5:5" x14ac:dyDescent="0.3">
      <c r="E1285" s="240">
        <v>0.49</v>
      </c>
    </row>
    <row r="1286" spans="5:5" x14ac:dyDescent="0.3">
      <c r="E1286" s="240">
        <v>0.49</v>
      </c>
    </row>
    <row r="1287" spans="5:5" x14ac:dyDescent="0.3">
      <c r="E1287" s="240">
        <v>1.99</v>
      </c>
    </row>
    <row r="1288" spans="5:5" x14ac:dyDescent="0.3">
      <c r="E1288" s="240">
        <v>0.49</v>
      </c>
    </row>
    <row r="1289" spans="5:5" x14ac:dyDescent="0.3">
      <c r="E1289" s="240">
        <v>0.49</v>
      </c>
    </row>
    <row r="1290" spans="5:5" x14ac:dyDescent="0.3">
      <c r="E1290" s="240">
        <v>0.49</v>
      </c>
    </row>
    <row r="1291" spans="5:5" x14ac:dyDescent="0.3">
      <c r="E1291" s="240">
        <v>0.75</v>
      </c>
    </row>
    <row r="1292" spans="5:5" x14ac:dyDescent="0.3">
      <c r="E1292" s="240">
        <v>0.49</v>
      </c>
    </row>
    <row r="1293" spans="5:5" x14ac:dyDescent="0.3">
      <c r="E1293" s="240">
        <v>0.49</v>
      </c>
    </row>
    <row r="1294" spans="5:5" x14ac:dyDescent="0.3">
      <c r="E1294" s="240">
        <v>0.49</v>
      </c>
    </row>
    <row r="1295" spans="5:5" x14ac:dyDescent="0.3">
      <c r="E1295" s="240">
        <v>0.49</v>
      </c>
    </row>
    <row r="1296" spans="5:5" x14ac:dyDescent="0.3">
      <c r="E1296" s="240">
        <v>0.49</v>
      </c>
    </row>
    <row r="1297" spans="5:5" x14ac:dyDescent="0.3">
      <c r="E1297" s="240">
        <v>0.49</v>
      </c>
    </row>
    <row r="1298" spans="5:5" x14ac:dyDescent="0.3">
      <c r="E1298" s="240">
        <v>0.49</v>
      </c>
    </row>
    <row r="1299" spans="5:5" x14ac:dyDescent="0.3">
      <c r="E1299" s="240">
        <v>0.49</v>
      </c>
    </row>
    <row r="1300" spans="5:5" x14ac:dyDescent="0.3">
      <c r="E1300" s="240">
        <v>0.49</v>
      </c>
    </row>
    <row r="1301" spans="5:5" x14ac:dyDescent="0.3">
      <c r="E1301" s="240">
        <v>0.49</v>
      </c>
    </row>
    <row r="1302" spans="5:5" x14ac:dyDescent="0.3">
      <c r="E1302" s="240">
        <v>0.49</v>
      </c>
    </row>
    <row r="1303" spans="5:5" x14ac:dyDescent="0.3">
      <c r="E1303" s="240">
        <v>0.49</v>
      </c>
    </row>
    <row r="1304" spans="5:5" x14ac:dyDescent="0.3">
      <c r="E1304" s="240">
        <v>0.99</v>
      </c>
    </row>
    <row r="1305" spans="5:5" x14ac:dyDescent="0.3">
      <c r="E1305" s="240">
        <v>0.49</v>
      </c>
    </row>
    <row r="1306" spans="5:5" x14ac:dyDescent="0.3">
      <c r="E1306" s="240">
        <v>0.49</v>
      </c>
    </row>
    <row r="1307" spans="5:5" x14ac:dyDescent="0.3">
      <c r="E1307" s="240">
        <v>1.99</v>
      </c>
    </row>
    <row r="1308" spans="5:5" x14ac:dyDescent="0.3">
      <c r="E1308" s="240">
        <v>2.99</v>
      </c>
    </row>
    <row r="1309" spans="5:5" x14ac:dyDescent="0.3">
      <c r="E1309" s="240">
        <v>0.49</v>
      </c>
    </row>
    <row r="1310" spans="5:5" x14ac:dyDescent="0.3">
      <c r="E1310" s="240">
        <v>0.49</v>
      </c>
    </row>
    <row r="1311" spans="5:5" x14ac:dyDescent="0.3">
      <c r="E1311" s="240">
        <v>0.49</v>
      </c>
    </row>
    <row r="1312" spans="5:5" x14ac:dyDescent="0.3">
      <c r="E1312" s="240">
        <v>0.49</v>
      </c>
    </row>
    <row r="1313" spans="5:5" x14ac:dyDescent="0.3">
      <c r="E1313" s="240">
        <v>0.49</v>
      </c>
    </row>
    <row r="1314" spans="5:5" x14ac:dyDescent="0.3">
      <c r="E1314" s="240">
        <v>0.49</v>
      </c>
    </row>
    <row r="1315" spans="5:5" x14ac:dyDescent="0.3">
      <c r="E1315" s="240">
        <v>0.49</v>
      </c>
    </row>
    <row r="1316" spans="5:5" x14ac:dyDescent="0.3">
      <c r="E1316" s="240">
        <v>0.49</v>
      </c>
    </row>
    <row r="1317" spans="5:5" x14ac:dyDescent="0.3">
      <c r="E1317" s="240">
        <v>0.99</v>
      </c>
    </row>
    <row r="1318" spans="5:5" x14ac:dyDescent="0.3">
      <c r="E1318" s="240">
        <v>1.49</v>
      </c>
    </row>
    <row r="1319" spans="5:5" x14ac:dyDescent="0.3">
      <c r="E1319" s="240">
        <v>1.49</v>
      </c>
    </row>
    <row r="1320" spans="5:5" x14ac:dyDescent="0.3">
      <c r="E1320" s="240">
        <v>1.99</v>
      </c>
    </row>
    <row r="1321" spans="5:5" x14ac:dyDescent="0.3">
      <c r="E1321" s="240">
        <v>1.99</v>
      </c>
    </row>
    <row r="1322" spans="5:5" x14ac:dyDescent="0.3">
      <c r="E1322" s="240">
        <v>0.49</v>
      </c>
    </row>
    <row r="1323" spans="5:5" x14ac:dyDescent="0.3">
      <c r="E1323" s="240">
        <v>0.49</v>
      </c>
    </row>
    <row r="1324" spans="5:5" x14ac:dyDescent="0.3">
      <c r="E1324" s="240">
        <v>0.49</v>
      </c>
    </row>
    <row r="1325" spans="5:5" x14ac:dyDescent="0.3">
      <c r="E1325" s="240">
        <v>0.99</v>
      </c>
    </row>
    <row r="1326" spans="5:5" x14ac:dyDescent="0.3">
      <c r="E1326" s="240">
        <v>0.49</v>
      </c>
    </row>
    <row r="1327" spans="5:5" x14ac:dyDescent="0.3">
      <c r="E1327" s="240">
        <v>0.75</v>
      </c>
    </row>
    <row r="1328" spans="5:5" x14ac:dyDescent="0.3">
      <c r="E1328" s="240">
        <v>1.49</v>
      </c>
    </row>
    <row r="1329" spans="5:5" x14ac:dyDescent="0.3">
      <c r="E1329" s="240">
        <v>0.49</v>
      </c>
    </row>
    <row r="1330" spans="5:5" x14ac:dyDescent="0.3">
      <c r="E1330" s="240">
        <v>0.49</v>
      </c>
    </row>
    <row r="1331" spans="5:5" x14ac:dyDescent="0.3">
      <c r="E1331" s="240">
        <v>0.49</v>
      </c>
    </row>
    <row r="1332" spans="5:5" x14ac:dyDescent="0.3">
      <c r="E1332" s="240">
        <v>0.49</v>
      </c>
    </row>
    <row r="1333" spans="5:5" x14ac:dyDescent="0.3">
      <c r="E1333" s="240">
        <v>0.49</v>
      </c>
    </row>
    <row r="1334" spans="5:5" x14ac:dyDescent="0.3">
      <c r="E1334" s="240">
        <v>0.49</v>
      </c>
    </row>
    <row r="1335" spans="5:5" x14ac:dyDescent="0.3">
      <c r="E1335" s="240">
        <v>0.49</v>
      </c>
    </row>
    <row r="1336" spans="5:5" x14ac:dyDescent="0.3">
      <c r="E1336" s="240">
        <v>0.49</v>
      </c>
    </row>
    <row r="1337" spans="5:5" x14ac:dyDescent="0.3">
      <c r="E1337" s="240">
        <v>0.75</v>
      </c>
    </row>
    <row r="1338" spans="5:5" x14ac:dyDescent="0.3">
      <c r="E1338" s="240">
        <v>0.49</v>
      </c>
    </row>
    <row r="1339" spans="5:5" x14ac:dyDescent="0.3">
      <c r="E1339" s="240">
        <v>0.99</v>
      </c>
    </row>
    <row r="1340" spans="5:5" x14ac:dyDescent="0.3">
      <c r="E1340" s="240">
        <v>0.49</v>
      </c>
    </row>
    <row r="1341" spans="5:5" x14ac:dyDescent="0.3">
      <c r="E1341" s="240">
        <v>0.49</v>
      </c>
    </row>
    <row r="1342" spans="5:5" x14ac:dyDescent="0.3">
      <c r="E1342" s="240">
        <v>0.49</v>
      </c>
    </row>
    <row r="1343" spans="5:5" x14ac:dyDescent="0.3">
      <c r="E1343" s="240">
        <v>0.49</v>
      </c>
    </row>
    <row r="1344" spans="5:5" x14ac:dyDescent="0.3">
      <c r="E1344" s="240">
        <v>0.49</v>
      </c>
    </row>
    <row r="1345" spans="5:5" x14ac:dyDescent="0.3">
      <c r="E1345" s="240">
        <v>0.49</v>
      </c>
    </row>
    <row r="1346" spans="5:5" x14ac:dyDescent="0.3">
      <c r="E1346" s="240">
        <v>0.49</v>
      </c>
    </row>
    <row r="1347" spans="5:5" x14ac:dyDescent="0.3">
      <c r="E1347" s="240">
        <v>0.49</v>
      </c>
    </row>
    <row r="1348" spans="5:5" x14ac:dyDescent="0.3">
      <c r="E1348" s="240">
        <v>0.49</v>
      </c>
    </row>
    <row r="1349" spans="5:5" x14ac:dyDescent="0.3">
      <c r="E1349" s="240">
        <v>0.49</v>
      </c>
    </row>
    <row r="1350" spans="5:5" x14ac:dyDescent="0.3">
      <c r="E1350" s="240">
        <v>0.49</v>
      </c>
    </row>
    <row r="1351" spans="5:5" x14ac:dyDescent="0.3">
      <c r="E1351" s="240">
        <v>2.99</v>
      </c>
    </row>
    <row r="1352" spans="5:5" x14ac:dyDescent="0.3">
      <c r="E1352" s="240">
        <v>0.49</v>
      </c>
    </row>
    <row r="1353" spans="5:5" x14ac:dyDescent="0.3">
      <c r="E1353" s="240">
        <v>0.49</v>
      </c>
    </row>
    <row r="1354" spans="5:5" x14ac:dyDescent="0.3">
      <c r="E1354" s="240">
        <v>0.49</v>
      </c>
    </row>
    <row r="1355" spans="5:5" x14ac:dyDescent="0.3">
      <c r="E1355" s="240">
        <v>0.99</v>
      </c>
    </row>
    <row r="1356" spans="5:5" x14ac:dyDescent="0.3">
      <c r="E1356" s="240">
        <v>0.99</v>
      </c>
    </row>
    <row r="1357" spans="5:5" x14ac:dyDescent="0.3">
      <c r="E1357" s="240">
        <v>0.99</v>
      </c>
    </row>
    <row r="1358" spans="5:5" x14ac:dyDescent="0.3">
      <c r="E1358" s="240">
        <v>0.49</v>
      </c>
    </row>
    <row r="1359" spans="5:5" x14ac:dyDescent="0.3">
      <c r="E1359" s="240">
        <v>0.49</v>
      </c>
    </row>
    <row r="1360" spans="5:5" x14ac:dyDescent="0.3">
      <c r="E1360" s="240">
        <v>0.49</v>
      </c>
    </row>
    <row r="1361" spans="5:5" x14ac:dyDescent="0.3">
      <c r="E1361" s="240">
        <v>0.49</v>
      </c>
    </row>
    <row r="1362" spans="5:5" x14ac:dyDescent="0.3">
      <c r="E1362" s="240">
        <v>0.49</v>
      </c>
    </row>
    <row r="1363" spans="5:5" x14ac:dyDescent="0.3">
      <c r="E1363" s="240">
        <v>0.49</v>
      </c>
    </row>
    <row r="1364" spans="5:5" x14ac:dyDescent="0.3">
      <c r="E1364" s="240">
        <v>0.49</v>
      </c>
    </row>
    <row r="1365" spans="5:5" x14ac:dyDescent="0.3">
      <c r="E1365" s="240">
        <v>0.49</v>
      </c>
    </row>
    <row r="1366" spans="5:5" x14ac:dyDescent="0.3">
      <c r="E1366" s="240">
        <v>0.99</v>
      </c>
    </row>
    <row r="1367" spans="5:5" x14ac:dyDescent="0.3">
      <c r="E1367" s="240">
        <v>1.49</v>
      </c>
    </row>
    <row r="1368" spans="5:5" x14ac:dyDescent="0.3">
      <c r="E1368" s="240">
        <v>0.49</v>
      </c>
    </row>
    <row r="1369" spans="5:5" x14ac:dyDescent="0.3">
      <c r="E1369" s="240">
        <v>0.75</v>
      </c>
    </row>
    <row r="1370" spans="5:5" x14ac:dyDescent="0.3">
      <c r="E1370" s="240">
        <v>0.75</v>
      </c>
    </row>
    <row r="1371" spans="5:5" x14ac:dyDescent="0.3">
      <c r="E1371" s="240">
        <v>0.49</v>
      </c>
    </row>
    <row r="1372" spans="5:5" x14ac:dyDescent="0.3">
      <c r="E1372" s="240">
        <v>0.49</v>
      </c>
    </row>
    <row r="1373" spans="5:5" x14ac:dyDescent="0.3">
      <c r="E1373" s="240">
        <v>0.99</v>
      </c>
    </row>
    <row r="1374" spans="5:5" x14ac:dyDescent="0.3">
      <c r="E1374" s="240">
        <v>0.49</v>
      </c>
    </row>
    <row r="1375" spans="5:5" x14ac:dyDescent="0.3">
      <c r="E1375" s="240">
        <v>0.49</v>
      </c>
    </row>
    <row r="1376" spans="5:5" x14ac:dyDescent="0.3">
      <c r="E1376" s="240">
        <v>0.49</v>
      </c>
    </row>
    <row r="1377" spans="5:5" x14ac:dyDescent="0.3">
      <c r="E1377" s="240">
        <v>0.75</v>
      </c>
    </row>
    <row r="1378" spans="5:5" x14ac:dyDescent="0.3">
      <c r="E1378" s="240">
        <v>0.49</v>
      </c>
    </row>
    <row r="1379" spans="5:5" x14ac:dyDescent="0.3">
      <c r="E1379" s="240">
        <v>0.49</v>
      </c>
    </row>
    <row r="1380" spans="5:5" x14ac:dyDescent="0.3">
      <c r="E1380" s="240">
        <v>0.49</v>
      </c>
    </row>
    <row r="1381" spans="5:5" x14ac:dyDescent="0.3">
      <c r="E1381" s="240">
        <v>0.49</v>
      </c>
    </row>
    <row r="1382" spans="5:5" x14ac:dyDescent="0.3">
      <c r="E1382" s="240">
        <v>0.49</v>
      </c>
    </row>
    <row r="1383" spans="5:5" x14ac:dyDescent="0.3">
      <c r="E1383" s="240">
        <v>0.75</v>
      </c>
    </row>
    <row r="1384" spans="5:5" x14ac:dyDescent="0.3">
      <c r="E1384" s="240">
        <v>1.25</v>
      </c>
    </row>
    <row r="1385" spans="5:5" x14ac:dyDescent="0.3">
      <c r="E1385" s="240">
        <v>0.75</v>
      </c>
    </row>
    <row r="1386" spans="5:5" x14ac:dyDescent="0.3">
      <c r="E1386" s="240">
        <v>0.49</v>
      </c>
    </row>
    <row r="1387" spans="5:5" x14ac:dyDescent="0.3">
      <c r="E1387" s="240">
        <v>0.49</v>
      </c>
    </row>
    <row r="1388" spans="5:5" x14ac:dyDescent="0.3">
      <c r="E1388" s="240">
        <v>0.49</v>
      </c>
    </row>
    <row r="1389" spans="5:5" x14ac:dyDescent="0.3">
      <c r="E1389" s="240">
        <v>1.99</v>
      </c>
    </row>
    <row r="1390" spans="5:5" x14ac:dyDescent="0.3">
      <c r="E1390" s="240">
        <v>0.49</v>
      </c>
    </row>
    <row r="1391" spans="5:5" x14ac:dyDescent="0.3">
      <c r="E1391" s="240">
        <v>0.99</v>
      </c>
    </row>
    <row r="1392" spans="5:5" x14ac:dyDescent="0.3">
      <c r="E1392" s="240">
        <v>0.49</v>
      </c>
    </row>
    <row r="1393" spans="5:5" x14ac:dyDescent="0.3">
      <c r="E1393" s="240">
        <v>0.49</v>
      </c>
    </row>
    <row r="1394" spans="5:5" x14ac:dyDescent="0.3">
      <c r="E1394" s="240">
        <v>0.49</v>
      </c>
    </row>
    <row r="1395" spans="5:5" x14ac:dyDescent="0.3">
      <c r="E1395" s="240">
        <v>0.49</v>
      </c>
    </row>
    <row r="1396" spans="5:5" x14ac:dyDescent="0.3">
      <c r="E1396" s="240">
        <v>0.99</v>
      </c>
    </row>
    <row r="1397" spans="5:5" x14ac:dyDescent="0.3">
      <c r="E1397" s="240">
        <v>0.49</v>
      </c>
    </row>
    <row r="1398" spans="5:5" x14ac:dyDescent="0.3">
      <c r="E1398" s="240">
        <v>0.99</v>
      </c>
    </row>
    <row r="1399" spans="5:5" x14ac:dyDescent="0.3">
      <c r="E1399" s="240">
        <v>1.49</v>
      </c>
    </row>
    <row r="1400" spans="5:5" x14ac:dyDescent="0.3">
      <c r="E1400" s="240">
        <v>0.99</v>
      </c>
    </row>
    <row r="1401" spans="5:5" x14ac:dyDescent="0.3">
      <c r="E1401" s="240">
        <v>0.49</v>
      </c>
    </row>
    <row r="1402" spans="5:5" x14ac:dyDescent="0.3">
      <c r="E1402" s="240">
        <v>1.49</v>
      </c>
    </row>
    <row r="1403" spans="5:5" x14ac:dyDescent="0.3">
      <c r="E1403" s="240">
        <v>0.49</v>
      </c>
    </row>
    <row r="1404" spans="5:5" x14ac:dyDescent="0.3">
      <c r="E1404" s="240">
        <v>0.49</v>
      </c>
    </row>
    <row r="1405" spans="5:5" x14ac:dyDescent="0.3">
      <c r="E1405" s="240">
        <v>0.49</v>
      </c>
    </row>
    <row r="1406" spans="5:5" x14ac:dyDescent="0.3">
      <c r="E1406" s="240">
        <v>0.49</v>
      </c>
    </row>
    <row r="1407" spans="5:5" x14ac:dyDescent="0.3">
      <c r="E1407" s="240">
        <v>0.49</v>
      </c>
    </row>
    <row r="1408" spans="5:5" x14ac:dyDescent="0.3">
      <c r="E1408" s="240">
        <v>0.49</v>
      </c>
    </row>
    <row r="1409" spans="5:5" x14ac:dyDescent="0.3">
      <c r="E1409" s="240">
        <v>0.49</v>
      </c>
    </row>
    <row r="1410" spans="5:5" x14ac:dyDescent="0.3">
      <c r="E1410" s="240">
        <v>1.99</v>
      </c>
    </row>
    <row r="1411" spans="5:5" x14ac:dyDescent="0.3">
      <c r="E1411" s="240">
        <v>0.49</v>
      </c>
    </row>
    <row r="1412" spans="5:5" x14ac:dyDescent="0.3">
      <c r="E1412" s="240">
        <v>0.59</v>
      </c>
    </row>
    <row r="1413" spans="5:5" x14ac:dyDescent="0.3">
      <c r="E1413" s="240">
        <v>0.49</v>
      </c>
    </row>
    <row r="1414" spans="5:5" x14ac:dyDescent="0.3">
      <c r="E1414" s="240">
        <v>0.75</v>
      </c>
    </row>
    <row r="1415" spans="5:5" x14ac:dyDescent="0.3">
      <c r="E1415" s="240">
        <v>0.49</v>
      </c>
    </row>
    <row r="1416" spans="5:5" x14ac:dyDescent="0.3">
      <c r="E1416" s="240">
        <v>1.49</v>
      </c>
    </row>
    <row r="1417" spans="5:5" x14ac:dyDescent="0.3">
      <c r="E1417" s="240">
        <v>0.75</v>
      </c>
    </row>
    <row r="1418" spans="5:5" x14ac:dyDescent="0.3">
      <c r="E1418" s="240">
        <v>1.49</v>
      </c>
    </row>
    <row r="1419" spans="5:5" x14ac:dyDescent="0.3">
      <c r="E1419" s="240">
        <v>0.49</v>
      </c>
    </row>
    <row r="1420" spans="5:5" x14ac:dyDescent="0.3">
      <c r="E1420" s="240">
        <v>0.49</v>
      </c>
    </row>
    <row r="1421" spans="5:5" x14ac:dyDescent="0.3">
      <c r="E1421" s="240">
        <v>0.49</v>
      </c>
    </row>
    <row r="1422" spans="5:5" x14ac:dyDescent="0.3">
      <c r="E1422" s="240">
        <v>0.49</v>
      </c>
    </row>
    <row r="1423" spans="5:5" x14ac:dyDescent="0.3">
      <c r="E1423" s="240">
        <v>0.49</v>
      </c>
    </row>
    <row r="1424" spans="5:5" x14ac:dyDescent="0.3">
      <c r="E1424" s="240">
        <v>0.99</v>
      </c>
    </row>
    <row r="1425" spans="5:5" x14ac:dyDescent="0.3">
      <c r="E1425" s="240">
        <v>0.49</v>
      </c>
    </row>
    <row r="1426" spans="5:5" x14ac:dyDescent="0.3">
      <c r="E1426" s="240">
        <v>0.49</v>
      </c>
    </row>
    <row r="1427" spans="5:5" x14ac:dyDescent="0.3">
      <c r="E1427" s="240">
        <v>0.49</v>
      </c>
    </row>
    <row r="1428" spans="5:5" x14ac:dyDescent="0.3">
      <c r="E1428" s="240">
        <v>0.49</v>
      </c>
    </row>
    <row r="1429" spans="5:5" x14ac:dyDescent="0.3">
      <c r="E1429" s="240">
        <v>0.49</v>
      </c>
    </row>
    <row r="1430" spans="5:5" x14ac:dyDescent="0.3">
      <c r="E1430" s="240">
        <v>0.49</v>
      </c>
    </row>
    <row r="1431" spans="5:5" x14ac:dyDescent="0.3">
      <c r="E1431" s="240">
        <v>0.49</v>
      </c>
    </row>
    <row r="1432" spans="5:5" x14ac:dyDescent="0.3">
      <c r="E1432" s="240">
        <v>0.49</v>
      </c>
    </row>
    <row r="1433" spans="5:5" x14ac:dyDescent="0.3">
      <c r="E1433" s="240">
        <v>0.99</v>
      </c>
    </row>
    <row r="1434" spans="5:5" x14ac:dyDescent="0.3">
      <c r="E1434" s="240">
        <v>0.49</v>
      </c>
    </row>
    <row r="1435" spans="5:5" x14ac:dyDescent="0.3">
      <c r="E1435" s="240">
        <v>0.49</v>
      </c>
    </row>
    <row r="1436" spans="5:5" x14ac:dyDescent="0.3">
      <c r="E1436" s="240">
        <v>1.25</v>
      </c>
    </row>
    <row r="1437" spans="5:5" x14ac:dyDescent="0.3">
      <c r="E1437" s="240">
        <v>0.49</v>
      </c>
    </row>
    <row r="1438" spans="5:5" x14ac:dyDescent="0.3">
      <c r="E1438" s="240">
        <v>0.49</v>
      </c>
    </row>
    <row r="1439" spans="5:5" x14ac:dyDescent="0.3">
      <c r="E1439" s="240">
        <v>0.49</v>
      </c>
    </row>
    <row r="1440" spans="5:5" x14ac:dyDescent="0.3">
      <c r="E1440" s="240">
        <v>0.49</v>
      </c>
    </row>
    <row r="1441" spans="5:5" x14ac:dyDescent="0.3">
      <c r="E1441" s="240">
        <v>0.49</v>
      </c>
    </row>
    <row r="1442" spans="5:5" x14ac:dyDescent="0.3">
      <c r="E1442" s="240">
        <v>0.49</v>
      </c>
    </row>
    <row r="1443" spans="5:5" x14ac:dyDescent="0.3">
      <c r="E1443" s="240">
        <v>0.39</v>
      </c>
    </row>
    <row r="1444" spans="5:5" x14ac:dyDescent="0.3">
      <c r="E1444" s="240">
        <v>0.49</v>
      </c>
    </row>
    <row r="1445" spans="5:5" x14ac:dyDescent="0.3">
      <c r="E1445" s="240">
        <v>1.49</v>
      </c>
    </row>
    <row r="1446" spans="5:5" x14ac:dyDescent="0.3">
      <c r="E1446" s="240">
        <v>0.49</v>
      </c>
    </row>
    <row r="1447" spans="5:5" x14ac:dyDescent="0.3">
      <c r="E1447" s="240">
        <v>0.49</v>
      </c>
    </row>
    <row r="1448" spans="5:5" x14ac:dyDescent="0.3">
      <c r="E1448" s="240">
        <v>0.49</v>
      </c>
    </row>
    <row r="1449" spans="5:5" x14ac:dyDescent="0.3">
      <c r="E1449" s="240">
        <v>0.49</v>
      </c>
    </row>
    <row r="1450" spans="5:5" x14ac:dyDescent="0.3">
      <c r="E1450" s="240">
        <v>0.49</v>
      </c>
    </row>
    <row r="1451" spans="5:5" x14ac:dyDescent="0.3">
      <c r="E1451" s="240">
        <v>0.49</v>
      </c>
    </row>
    <row r="1452" spans="5:5" x14ac:dyDescent="0.3">
      <c r="E1452" s="240">
        <v>0.49</v>
      </c>
    </row>
    <row r="1453" spans="5:5" x14ac:dyDescent="0.3">
      <c r="E1453" s="240">
        <v>0.49</v>
      </c>
    </row>
    <row r="1454" spans="5:5" x14ac:dyDescent="0.3">
      <c r="E1454" s="240">
        <v>0.49</v>
      </c>
    </row>
    <row r="1455" spans="5:5" x14ac:dyDescent="0.3">
      <c r="E1455" s="240">
        <v>0.49</v>
      </c>
    </row>
    <row r="1456" spans="5:5" x14ac:dyDescent="0.3">
      <c r="E1456" s="240">
        <v>0.49</v>
      </c>
    </row>
    <row r="1457" spans="5:5" x14ac:dyDescent="0.3">
      <c r="E1457" s="240">
        <v>0.75</v>
      </c>
    </row>
    <row r="1458" spans="5:5" x14ac:dyDescent="0.3">
      <c r="E1458" s="240">
        <v>0.49</v>
      </c>
    </row>
    <row r="1459" spans="5:5" x14ac:dyDescent="0.3">
      <c r="E1459" s="240">
        <v>0.49</v>
      </c>
    </row>
    <row r="1460" spans="5:5" x14ac:dyDescent="0.3">
      <c r="E1460" s="240">
        <v>0.49</v>
      </c>
    </row>
    <row r="1461" spans="5:5" x14ac:dyDescent="0.3">
      <c r="E1461" s="240">
        <v>0.49</v>
      </c>
    </row>
    <row r="1462" spans="5:5" x14ac:dyDescent="0.3">
      <c r="E1462" s="240">
        <v>1.49</v>
      </c>
    </row>
    <row r="1463" spans="5:5" x14ac:dyDescent="0.3">
      <c r="E1463" s="240">
        <v>1.49</v>
      </c>
    </row>
    <row r="1464" spans="5:5" x14ac:dyDescent="0.3">
      <c r="E1464" s="240">
        <v>0.49</v>
      </c>
    </row>
    <row r="1465" spans="5:5" x14ac:dyDescent="0.3">
      <c r="E1465" s="240">
        <v>0.49</v>
      </c>
    </row>
    <row r="1466" spans="5:5" x14ac:dyDescent="0.3">
      <c r="E1466" s="240">
        <v>0.49</v>
      </c>
    </row>
    <row r="1467" spans="5:5" x14ac:dyDescent="0.3">
      <c r="E1467" s="240">
        <v>0.49</v>
      </c>
    </row>
    <row r="1468" spans="5:5" x14ac:dyDescent="0.3">
      <c r="E1468" s="240">
        <v>1.49</v>
      </c>
    </row>
    <row r="1469" spans="5:5" x14ac:dyDescent="0.3">
      <c r="E1469" s="240">
        <v>0.49</v>
      </c>
    </row>
    <row r="1470" spans="5:5" x14ac:dyDescent="0.3">
      <c r="E1470" s="240">
        <v>0.49</v>
      </c>
    </row>
    <row r="1471" spans="5:5" x14ac:dyDescent="0.3">
      <c r="E1471" s="240">
        <v>0.75</v>
      </c>
    </row>
    <row r="1472" spans="5:5" x14ac:dyDescent="0.3">
      <c r="E1472" s="240">
        <v>0.99</v>
      </c>
    </row>
    <row r="1473" spans="5:5" x14ac:dyDescent="0.3">
      <c r="E1473" s="240">
        <v>0.49</v>
      </c>
    </row>
    <row r="1474" spans="5:5" x14ac:dyDescent="0.3">
      <c r="E1474" s="240">
        <v>0.49</v>
      </c>
    </row>
    <row r="1475" spans="5:5" x14ac:dyDescent="0.3">
      <c r="E1475" s="240">
        <v>0.49</v>
      </c>
    </row>
    <row r="1476" spans="5:5" x14ac:dyDescent="0.3">
      <c r="E1476" s="240">
        <v>0.75</v>
      </c>
    </row>
    <row r="1477" spans="5:5" x14ac:dyDescent="0.3">
      <c r="E1477" s="240">
        <v>0.49</v>
      </c>
    </row>
    <row r="1478" spans="5:5" x14ac:dyDescent="0.3">
      <c r="E1478" s="240">
        <v>0.49</v>
      </c>
    </row>
    <row r="1479" spans="5:5" x14ac:dyDescent="0.3">
      <c r="E1479" s="240">
        <v>0.39</v>
      </c>
    </row>
    <row r="1480" spans="5:5" x14ac:dyDescent="0.3">
      <c r="E1480" s="240">
        <v>0.49</v>
      </c>
    </row>
    <row r="1481" spans="5:5" x14ac:dyDescent="0.3">
      <c r="E1481" s="240">
        <v>0.99</v>
      </c>
    </row>
    <row r="1482" spans="5:5" x14ac:dyDescent="0.3">
      <c r="E1482" s="240">
        <v>1.49</v>
      </c>
    </row>
    <row r="1483" spans="5:5" x14ac:dyDescent="0.3">
      <c r="E1483" s="240">
        <v>0.49</v>
      </c>
    </row>
    <row r="1484" spans="5:5" x14ac:dyDescent="0.3">
      <c r="E1484" s="240">
        <v>0.49</v>
      </c>
    </row>
    <row r="1485" spans="5:5" x14ac:dyDescent="0.3">
      <c r="E1485" s="240">
        <v>0.49</v>
      </c>
    </row>
    <row r="1486" spans="5:5" x14ac:dyDescent="0.3">
      <c r="E1486" s="240">
        <v>0.49</v>
      </c>
    </row>
    <row r="1487" spans="5:5" x14ac:dyDescent="0.3">
      <c r="E1487" s="240">
        <v>0.49</v>
      </c>
    </row>
    <row r="1488" spans="5:5" x14ac:dyDescent="0.3">
      <c r="E1488" s="240">
        <v>0.49</v>
      </c>
    </row>
    <row r="1489" spans="5:5" x14ac:dyDescent="0.3">
      <c r="E1489" s="240">
        <v>0.99</v>
      </c>
    </row>
    <row r="1490" spans="5:5" x14ac:dyDescent="0.3">
      <c r="E1490" s="240">
        <v>0.99</v>
      </c>
    </row>
    <row r="1491" spans="5:5" x14ac:dyDescent="0.3">
      <c r="E1491" s="240">
        <v>1.99</v>
      </c>
    </row>
    <row r="1492" spans="5:5" x14ac:dyDescent="0.3">
      <c r="E1492" s="240">
        <v>0.49</v>
      </c>
    </row>
    <row r="1493" spans="5:5" x14ac:dyDescent="0.3">
      <c r="E1493" s="240">
        <v>0.99</v>
      </c>
    </row>
    <row r="1494" spans="5:5" x14ac:dyDescent="0.3">
      <c r="E1494" s="240">
        <v>0.99</v>
      </c>
    </row>
    <row r="1495" spans="5:5" x14ac:dyDescent="0.3">
      <c r="E1495" s="240">
        <v>0.49</v>
      </c>
    </row>
    <row r="1496" spans="5:5" x14ac:dyDescent="0.3">
      <c r="E1496" s="240">
        <v>0.49</v>
      </c>
    </row>
    <row r="1497" spans="5:5" x14ac:dyDescent="0.3">
      <c r="E1497" s="240">
        <v>0.49</v>
      </c>
    </row>
    <row r="1498" spans="5:5" x14ac:dyDescent="0.3">
      <c r="E1498" s="240">
        <v>0.49</v>
      </c>
    </row>
    <row r="1499" spans="5:5" x14ac:dyDescent="0.3">
      <c r="E1499" s="240">
        <v>0.49</v>
      </c>
    </row>
    <row r="1500" spans="5:5" x14ac:dyDescent="0.3">
      <c r="E1500" s="240">
        <v>0.49</v>
      </c>
    </row>
    <row r="1501" spans="5:5" x14ac:dyDescent="0.3">
      <c r="E1501" s="240">
        <v>0.49</v>
      </c>
    </row>
    <row r="1502" spans="5:5" x14ac:dyDescent="0.3">
      <c r="E1502" s="240">
        <v>0.99</v>
      </c>
    </row>
    <row r="1503" spans="5:5" x14ac:dyDescent="0.3">
      <c r="E1503" s="240">
        <v>0.49</v>
      </c>
    </row>
    <row r="1504" spans="5:5" x14ac:dyDescent="0.3">
      <c r="E1504" s="240">
        <v>0.49</v>
      </c>
    </row>
    <row r="1505" spans="5:5" x14ac:dyDescent="0.3">
      <c r="E1505" s="240">
        <v>0.49</v>
      </c>
    </row>
    <row r="1506" spans="5:5" x14ac:dyDescent="0.3">
      <c r="E1506" s="240">
        <v>0.49</v>
      </c>
    </row>
    <row r="1507" spans="5:5" x14ac:dyDescent="0.3">
      <c r="E1507" s="240">
        <v>0.49</v>
      </c>
    </row>
    <row r="1508" spans="5:5" x14ac:dyDescent="0.3">
      <c r="E1508" s="240">
        <v>0.49</v>
      </c>
    </row>
    <row r="1509" spans="5:5" x14ac:dyDescent="0.3">
      <c r="E1509" s="240">
        <v>0.49</v>
      </c>
    </row>
    <row r="1510" spans="5:5" x14ac:dyDescent="0.3">
      <c r="E1510" s="240">
        <v>0.99</v>
      </c>
    </row>
    <row r="1511" spans="5:5" x14ac:dyDescent="0.3">
      <c r="E1511" s="240">
        <v>0.49</v>
      </c>
    </row>
    <row r="1512" spans="5:5" x14ac:dyDescent="0.3">
      <c r="E1512" s="240">
        <v>0.49</v>
      </c>
    </row>
    <row r="1513" spans="5:5" x14ac:dyDescent="0.3">
      <c r="E1513" s="240">
        <v>0.49</v>
      </c>
    </row>
    <row r="1514" spans="5:5" x14ac:dyDescent="0.3">
      <c r="E1514" s="240">
        <v>1.99</v>
      </c>
    </row>
    <row r="1515" spans="5:5" x14ac:dyDescent="0.3">
      <c r="E1515" s="240">
        <v>0.49</v>
      </c>
    </row>
    <row r="1516" spans="5:5" x14ac:dyDescent="0.3">
      <c r="E1516" s="240">
        <v>1.49</v>
      </c>
    </row>
    <row r="1517" spans="5:5" x14ac:dyDescent="0.3">
      <c r="E1517" s="240">
        <v>0.49</v>
      </c>
    </row>
    <row r="1518" spans="5:5" x14ac:dyDescent="0.3">
      <c r="E1518" s="240">
        <v>1.49</v>
      </c>
    </row>
    <row r="1519" spans="5:5" x14ac:dyDescent="0.3">
      <c r="E1519" s="240">
        <v>0.49</v>
      </c>
    </row>
    <row r="1520" spans="5:5" x14ac:dyDescent="0.3">
      <c r="E1520" s="240">
        <v>1.99</v>
      </c>
    </row>
    <row r="1521" spans="5:5" x14ac:dyDescent="0.3">
      <c r="E1521" s="240">
        <v>1.99</v>
      </c>
    </row>
    <row r="1522" spans="5:5" x14ac:dyDescent="0.3">
      <c r="E1522" s="240">
        <v>1.49</v>
      </c>
    </row>
    <row r="1523" spans="5:5" x14ac:dyDescent="0.3">
      <c r="E1523" s="240">
        <v>0.49</v>
      </c>
    </row>
    <row r="1524" spans="5:5" x14ac:dyDescent="0.3">
      <c r="E1524" s="240">
        <v>0.49</v>
      </c>
    </row>
    <row r="1525" spans="5:5" x14ac:dyDescent="0.3">
      <c r="E1525" s="240">
        <v>1.99</v>
      </c>
    </row>
    <row r="1526" spans="5:5" x14ac:dyDescent="0.3">
      <c r="E1526" s="240">
        <v>0.49</v>
      </c>
    </row>
    <row r="1527" spans="5:5" x14ac:dyDescent="0.3">
      <c r="E1527" s="240">
        <v>1.49</v>
      </c>
    </row>
    <row r="1528" spans="5:5" x14ac:dyDescent="0.3">
      <c r="E1528" s="240">
        <v>0.49</v>
      </c>
    </row>
    <row r="1529" spans="5:5" x14ac:dyDescent="0.3">
      <c r="E1529" s="240">
        <v>1.49</v>
      </c>
    </row>
    <row r="1530" spans="5:5" x14ac:dyDescent="0.3">
      <c r="E1530" s="240">
        <v>0.99</v>
      </c>
    </row>
    <row r="1531" spans="5:5" x14ac:dyDescent="0.3">
      <c r="E1531" s="240">
        <v>1.49</v>
      </c>
    </row>
    <row r="1532" spans="5:5" x14ac:dyDescent="0.3">
      <c r="E1532" s="240">
        <v>0.49</v>
      </c>
    </row>
    <row r="1533" spans="5:5" x14ac:dyDescent="0.3">
      <c r="E1533" s="240">
        <v>0.49</v>
      </c>
    </row>
    <row r="1534" spans="5:5" x14ac:dyDescent="0.3">
      <c r="E1534" s="240">
        <v>0.49</v>
      </c>
    </row>
    <row r="1535" spans="5:5" x14ac:dyDescent="0.3">
      <c r="E1535" s="240">
        <v>1.99</v>
      </c>
    </row>
    <row r="1536" spans="5:5" x14ac:dyDescent="0.3">
      <c r="E1536" s="240">
        <v>0.75</v>
      </c>
    </row>
    <row r="1537" spans="5:5" x14ac:dyDescent="0.3">
      <c r="E1537" s="240">
        <v>0.49</v>
      </c>
    </row>
    <row r="1538" spans="5:5" x14ac:dyDescent="0.3">
      <c r="E1538" s="240">
        <v>0.49</v>
      </c>
    </row>
    <row r="1539" spans="5:5" x14ac:dyDescent="0.3">
      <c r="E1539" s="240">
        <v>0.49</v>
      </c>
    </row>
    <row r="1540" spans="5:5" x14ac:dyDescent="0.3">
      <c r="E1540" s="240">
        <v>0.49</v>
      </c>
    </row>
    <row r="1541" spans="5:5" x14ac:dyDescent="0.3">
      <c r="E1541" s="240">
        <v>0.49</v>
      </c>
    </row>
    <row r="1542" spans="5:5" x14ac:dyDescent="0.3">
      <c r="E1542" s="240">
        <v>0.49</v>
      </c>
    </row>
    <row r="1543" spans="5:5" x14ac:dyDescent="0.3">
      <c r="E1543" s="240">
        <v>1.49</v>
      </c>
    </row>
    <row r="1544" spans="5:5" x14ac:dyDescent="0.3">
      <c r="E1544" s="240">
        <v>1.99</v>
      </c>
    </row>
    <row r="1545" spans="5:5" x14ac:dyDescent="0.3">
      <c r="E1545" s="240">
        <v>0.99</v>
      </c>
    </row>
    <row r="1546" spans="5:5" x14ac:dyDescent="0.3">
      <c r="E1546" s="240">
        <v>0.49</v>
      </c>
    </row>
    <row r="1547" spans="5:5" x14ac:dyDescent="0.3">
      <c r="E1547" s="240">
        <v>0.49</v>
      </c>
    </row>
    <row r="1548" spans="5:5" x14ac:dyDescent="0.3">
      <c r="E1548" s="240">
        <v>0.59</v>
      </c>
    </row>
    <row r="1549" spans="5:5" x14ac:dyDescent="0.3">
      <c r="E1549" s="240">
        <v>0.49</v>
      </c>
    </row>
    <row r="1550" spans="5:5" x14ac:dyDescent="0.3">
      <c r="E1550" s="240">
        <v>0.49</v>
      </c>
    </row>
    <row r="1551" spans="5:5" x14ac:dyDescent="0.3">
      <c r="E1551" s="240">
        <v>0.99</v>
      </c>
    </row>
    <row r="1552" spans="5:5" x14ac:dyDescent="0.3">
      <c r="E1552" s="240">
        <v>0.99</v>
      </c>
    </row>
    <row r="1553" spans="5:5" x14ac:dyDescent="0.3">
      <c r="E1553" s="240">
        <v>0.49</v>
      </c>
    </row>
    <row r="1554" spans="5:5" x14ac:dyDescent="0.3">
      <c r="E1554" s="240">
        <v>0.49</v>
      </c>
    </row>
    <row r="1555" spans="5:5" x14ac:dyDescent="0.3">
      <c r="E1555" s="240">
        <v>0.99</v>
      </c>
    </row>
    <row r="1556" spans="5:5" x14ac:dyDescent="0.3">
      <c r="E1556" s="240">
        <v>0.49</v>
      </c>
    </row>
    <row r="1557" spans="5:5" x14ac:dyDescent="0.3">
      <c r="E1557" s="240">
        <v>1.25</v>
      </c>
    </row>
    <row r="1558" spans="5:5" x14ac:dyDescent="0.3">
      <c r="E1558" s="240">
        <v>0.49</v>
      </c>
    </row>
    <row r="1559" spans="5:5" x14ac:dyDescent="0.3">
      <c r="E1559" s="240">
        <v>0.99</v>
      </c>
    </row>
    <row r="1560" spans="5:5" x14ac:dyDescent="0.3">
      <c r="E1560" s="240">
        <v>0.99</v>
      </c>
    </row>
    <row r="1561" spans="5:5" x14ac:dyDescent="0.3">
      <c r="E1561" s="240">
        <v>1.49</v>
      </c>
    </row>
    <row r="1562" spans="5:5" x14ac:dyDescent="0.3">
      <c r="E1562" s="240">
        <v>0.99</v>
      </c>
    </row>
    <row r="1563" spans="5:5" x14ac:dyDescent="0.3">
      <c r="E1563" s="240">
        <v>0.49</v>
      </c>
    </row>
    <row r="1564" spans="5:5" x14ac:dyDescent="0.3">
      <c r="E1564" s="240">
        <v>0.49</v>
      </c>
    </row>
    <row r="1565" spans="5:5" x14ac:dyDescent="0.3">
      <c r="E1565" s="240">
        <v>1.99</v>
      </c>
    </row>
    <row r="1566" spans="5:5" x14ac:dyDescent="0.3">
      <c r="E1566" s="240">
        <v>1.99</v>
      </c>
    </row>
    <row r="1567" spans="5:5" x14ac:dyDescent="0.3">
      <c r="E1567" s="240">
        <v>1.99</v>
      </c>
    </row>
    <row r="1568" spans="5:5" x14ac:dyDescent="0.3">
      <c r="E1568" s="240">
        <v>0.99</v>
      </c>
    </row>
    <row r="1569" spans="5:5" x14ac:dyDescent="0.3">
      <c r="E1569" s="240">
        <v>0.49</v>
      </c>
    </row>
    <row r="1570" spans="5:5" x14ac:dyDescent="0.3">
      <c r="E1570" s="240">
        <v>0.49</v>
      </c>
    </row>
    <row r="1571" spans="5:5" x14ac:dyDescent="0.3">
      <c r="E1571" s="240">
        <v>0.75</v>
      </c>
    </row>
    <row r="1572" spans="5:5" x14ac:dyDescent="0.3">
      <c r="E1572" s="240">
        <v>0.49</v>
      </c>
    </row>
    <row r="1573" spans="5:5" x14ac:dyDescent="0.3">
      <c r="E1573" s="240">
        <v>0.49</v>
      </c>
    </row>
    <row r="1574" spans="5:5" x14ac:dyDescent="0.3">
      <c r="E1574" s="240">
        <v>0.49</v>
      </c>
    </row>
    <row r="1575" spans="5:5" x14ac:dyDescent="0.3">
      <c r="E1575" s="240">
        <v>0.28999999999999998</v>
      </c>
    </row>
    <row r="1576" spans="5:5" x14ac:dyDescent="0.3">
      <c r="E1576" s="240">
        <v>0.49</v>
      </c>
    </row>
    <row r="1577" spans="5:5" x14ac:dyDescent="0.3">
      <c r="E1577" s="240">
        <v>0.49</v>
      </c>
    </row>
    <row r="1578" spans="5:5" x14ac:dyDescent="0.3">
      <c r="E1578" s="240">
        <v>0.49</v>
      </c>
    </row>
    <row r="1579" spans="5:5" x14ac:dyDescent="0.3">
      <c r="E1579" s="240">
        <v>0.49</v>
      </c>
    </row>
    <row r="1580" spans="5:5" x14ac:dyDescent="0.3">
      <c r="E1580" s="240">
        <v>0.49</v>
      </c>
    </row>
    <row r="1581" spans="5:5" x14ac:dyDescent="0.3">
      <c r="E1581" s="240">
        <v>0.49</v>
      </c>
    </row>
    <row r="1582" spans="5:5" x14ac:dyDescent="0.3">
      <c r="E1582" s="240">
        <v>0.49</v>
      </c>
    </row>
    <row r="1583" spans="5:5" x14ac:dyDescent="0.3">
      <c r="E1583" s="240">
        <v>0.49</v>
      </c>
    </row>
    <row r="1584" spans="5:5" x14ac:dyDescent="0.3">
      <c r="E1584" s="240">
        <v>0.49</v>
      </c>
    </row>
    <row r="1585" spans="5:5" x14ac:dyDescent="0.3">
      <c r="E1585" s="240">
        <v>0.49</v>
      </c>
    </row>
    <row r="1586" spans="5:5" x14ac:dyDescent="0.3">
      <c r="E1586" s="240">
        <v>0.49</v>
      </c>
    </row>
    <row r="1587" spans="5:5" x14ac:dyDescent="0.3">
      <c r="E1587" s="240">
        <v>0.99</v>
      </c>
    </row>
    <row r="1588" spans="5:5" x14ac:dyDescent="0.3">
      <c r="E1588" s="240">
        <v>1.99</v>
      </c>
    </row>
    <row r="1589" spans="5:5" x14ac:dyDescent="0.3">
      <c r="E1589" s="240">
        <v>0.49</v>
      </c>
    </row>
    <row r="1590" spans="5:5" x14ac:dyDescent="0.3">
      <c r="E1590" s="240">
        <v>0.59</v>
      </c>
    </row>
    <row r="1591" spans="5:5" x14ac:dyDescent="0.3">
      <c r="E1591" s="240">
        <v>0.49</v>
      </c>
    </row>
    <row r="1592" spans="5:5" x14ac:dyDescent="0.3">
      <c r="E1592" s="240">
        <v>0.49</v>
      </c>
    </row>
    <row r="1593" spans="5:5" x14ac:dyDescent="0.3">
      <c r="E1593" s="240">
        <v>0.49</v>
      </c>
    </row>
    <row r="1594" spans="5:5" x14ac:dyDescent="0.3">
      <c r="E1594" s="240">
        <v>0.49</v>
      </c>
    </row>
    <row r="1595" spans="5:5" x14ac:dyDescent="0.3">
      <c r="E1595" s="240">
        <v>0.99</v>
      </c>
    </row>
    <row r="1596" spans="5:5" x14ac:dyDescent="0.3">
      <c r="E1596" s="240">
        <v>0.49</v>
      </c>
    </row>
    <row r="1597" spans="5:5" x14ac:dyDescent="0.3">
      <c r="E1597" s="240">
        <v>0.49</v>
      </c>
    </row>
    <row r="1598" spans="5:5" x14ac:dyDescent="0.3">
      <c r="E1598" s="240">
        <v>1.49</v>
      </c>
    </row>
    <row r="1599" spans="5:5" x14ac:dyDescent="0.3">
      <c r="E1599" s="240">
        <v>0.49</v>
      </c>
    </row>
    <row r="1600" spans="5:5" x14ac:dyDescent="0.3">
      <c r="E1600" s="240">
        <v>0.75</v>
      </c>
    </row>
    <row r="1601" spans="5:5" x14ac:dyDescent="0.3">
      <c r="E1601" s="240">
        <v>0.49</v>
      </c>
    </row>
    <row r="1602" spans="5:5" x14ac:dyDescent="0.3">
      <c r="E1602" s="240">
        <v>0.49</v>
      </c>
    </row>
    <row r="1603" spans="5:5" x14ac:dyDescent="0.3">
      <c r="E1603" s="240">
        <v>0.99</v>
      </c>
    </row>
    <row r="1604" spans="5:5" x14ac:dyDescent="0.3">
      <c r="E1604" s="240">
        <v>0.49</v>
      </c>
    </row>
    <row r="1605" spans="5:5" x14ac:dyDescent="0.3">
      <c r="E1605" s="240">
        <v>0.49</v>
      </c>
    </row>
    <row r="1606" spans="5:5" x14ac:dyDescent="0.3">
      <c r="E1606" s="240">
        <v>0.49</v>
      </c>
    </row>
    <row r="1607" spans="5:5" x14ac:dyDescent="0.3">
      <c r="E1607" s="240">
        <v>0.49</v>
      </c>
    </row>
    <row r="1608" spans="5:5" x14ac:dyDescent="0.3">
      <c r="E1608" s="240">
        <v>1.99</v>
      </c>
    </row>
    <row r="1609" spans="5:5" x14ac:dyDescent="0.3">
      <c r="E1609" s="240">
        <v>0.49</v>
      </c>
    </row>
    <row r="1610" spans="5:5" x14ac:dyDescent="0.3">
      <c r="E1610" s="240">
        <v>0.49</v>
      </c>
    </row>
    <row r="1611" spans="5:5" x14ac:dyDescent="0.3">
      <c r="E1611" s="240">
        <v>0.75</v>
      </c>
    </row>
    <row r="1612" spans="5:5" x14ac:dyDescent="0.3">
      <c r="E1612" s="240">
        <v>0.49</v>
      </c>
    </row>
    <row r="1613" spans="5:5" x14ac:dyDescent="0.3">
      <c r="E1613" s="240">
        <v>0.49</v>
      </c>
    </row>
    <row r="1614" spans="5:5" x14ac:dyDescent="0.3">
      <c r="E1614" s="240">
        <v>0.49</v>
      </c>
    </row>
    <row r="1615" spans="5:5" x14ac:dyDescent="0.3">
      <c r="E1615" s="240">
        <v>0.49</v>
      </c>
    </row>
    <row r="1616" spans="5:5" x14ac:dyDescent="0.3">
      <c r="E1616" s="240">
        <v>1.99</v>
      </c>
    </row>
    <row r="1617" spans="5:5" x14ac:dyDescent="0.3">
      <c r="E1617" s="240">
        <v>1.49</v>
      </c>
    </row>
    <row r="1618" spans="5:5" x14ac:dyDescent="0.3">
      <c r="E1618" s="240">
        <v>0.75</v>
      </c>
    </row>
    <row r="1619" spans="5:5" x14ac:dyDescent="0.3">
      <c r="E1619" s="240">
        <v>0.25</v>
      </c>
    </row>
    <row r="1620" spans="5:5" x14ac:dyDescent="0.3">
      <c r="E1620" s="240">
        <v>0.99</v>
      </c>
    </row>
    <row r="1621" spans="5:5" x14ac:dyDescent="0.3">
      <c r="E1621" s="240">
        <v>0.99</v>
      </c>
    </row>
    <row r="1622" spans="5:5" x14ac:dyDescent="0.3">
      <c r="E1622" s="240">
        <v>0.99</v>
      </c>
    </row>
    <row r="1623" spans="5:5" x14ac:dyDescent="0.3">
      <c r="E1623" s="240">
        <v>0.49</v>
      </c>
    </row>
    <row r="1624" spans="5:5" x14ac:dyDescent="0.3">
      <c r="E1624" s="240">
        <v>0.49</v>
      </c>
    </row>
    <row r="1625" spans="5:5" x14ac:dyDescent="0.3">
      <c r="E1625" s="240">
        <v>0.49</v>
      </c>
    </row>
    <row r="1626" spans="5:5" x14ac:dyDescent="0.3">
      <c r="E1626" s="240">
        <v>2.4900000000000002</v>
      </c>
    </row>
    <row r="1627" spans="5:5" x14ac:dyDescent="0.3">
      <c r="E1627" s="240">
        <v>2.4900000000000002</v>
      </c>
    </row>
    <row r="1628" spans="5:5" x14ac:dyDescent="0.3">
      <c r="E1628" s="240">
        <v>2.4900000000000002</v>
      </c>
    </row>
    <row r="1629" spans="5:5" x14ac:dyDescent="0.3">
      <c r="E1629" s="240">
        <v>1.99</v>
      </c>
    </row>
    <row r="1630" spans="5:5" x14ac:dyDescent="0.3">
      <c r="E1630" s="240">
        <v>0.99</v>
      </c>
    </row>
    <row r="1631" spans="5:5" x14ac:dyDescent="0.3">
      <c r="E1631" s="240">
        <v>1.99</v>
      </c>
    </row>
    <row r="1632" spans="5:5" x14ac:dyDescent="0.3">
      <c r="E1632" s="240">
        <v>1.49</v>
      </c>
    </row>
    <row r="1633" spans="5:5" x14ac:dyDescent="0.3">
      <c r="E1633" s="240">
        <v>0.59</v>
      </c>
    </row>
    <row r="1634" spans="5:5" x14ac:dyDescent="0.3">
      <c r="E1634" s="240">
        <v>0.49</v>
      </c>
    </row>
    <row r="1635" spans="5:5" x14ac:dyDescent="0.3">
      <c r="E1635" s="240">
        <v>0.49</v>
      </c>
    </row>
    <row r="1636" spans="5:5" x14ac:dyDescent="0.3">
      <c r="E1636" s="240">
        <v>0.49</v>
      </c>
    </row>
    <row r="1637" spans="5:5" x14ac:dyDescent="0.3">
      <c r="E1637" s="240">
        <v>1.99</v>
      </c>
    </row>
    <row r="1638" spans="5:5" x14ac:dyDescent="0.3">
      <c r="E1638" s="240">
        <v>1.25</v>
      </c>
    </row>
    <row r="1639" spans="5:5" x14ac:dyDescent="0.3">
      <c r="E1639" s="240">
        <v>0.49</v>
      </c>
    </row>
    <row r="1640" spans="5:5" x14ac:dyDescent="0.3">
      <c r="E1640" s="240">
        <v>0.49</v>
      </c>
    </row>
    <row r="1641" spans="5:5" x14ac:dyDescent="0.3">
      <c r="E1641" s="240">
        <v>1.49</v>
      </c>
    </row>
    <row r="1642" spans="5:5" x14ac:dyDescent="0.3">
      <c r="E1642" s="240">
        <v>0.99</v>
      </c>
    </row>
    <row r="1643" spans="5:5" x14ac:dyDescent="0.3">
      <c r="E1643" s="240">
        <v>0.75</v>
      </c>
    </row>
    <row r="1644" spans="5:5" x14ac:dyDescent="0.3">
      <c r="E1644" s="240">
        <v>1.49</v>
      </c>
    </row>
    <row r="1645" spans="5:5" x14ac:dyDescent="0.3">
      <c r="E1645" s="240">
        <v>0.49</v>
      </c>
    </row>
    <row r="1646" spans="5:5" x14ac:dyDescent="0.3">
      <c r="E1646" s="240">
        <v>1.49</v>
      </c>
    </row>
    <row r="1647" spans="5:5" x14ac:dyDescent="0.3">
      <c r="E1647" s="240">
        <v>0.49</v>
      </c>
    </row>
    <row r="1648" spans="5:5" x14ac:dyDescent="0.3">
      <c r="E1648" s="240">
        <v>0.49</v>
      </c>
    </row>
    <row r="1649" spans="5:5" x14ac:dyDescent="0.3">
      <c r="E1649" s="240">
        <v>0.75</v>
      </c>
    </row>
    <row r="1650" spans="5:5" x14ac:dyDescent="0.3">
      <c r="E1650" s="240">
        <v>0.49</v>
      </c>
    </row>
    <row r="1651" spans="5:5" x14ac:dyDescent="0.3">
      <c r="E1651" s="240">
        <v>0.49</v>
      </c>
    </row>
    <row r="1652" spans="5:5" x14ac:dyDescent="0.3">
      <c r="E1652" s="240">
        <v>0.49</v>
      </c>
    </row>
    <row r="1653" spans="5:5" x14ac:dyDescent="0.3">
      <c r="E1653" s="240">
        <v>0.49</v>
      </c>
    </row>
    <row r="1654" spans="5:5" x14ac:dyDescent="0.3">
      <c r="E1654" s="240">
        <v>0.49</v>
      </c>
    </row>
    <row r="1655" spans="5:5" x14ac:dyDescent="0.3">
      <c r="E1655" s="240">
        <v>0.75</v>
      </c>
    </row>
    <row r="1656" spans="5:5" x14ac:dyDescent="0.3">
      <c r="E1656" s="240">
        <v>0.49</v>
      </c>
    </row>
    <row r="1657" spans="5:5" x14ac:dyDescent="0.3">
      <c r="E1657" s="240">
        <v>0.49</v>
      </c>
    </row>
    <row r="1658" spans="5:5" x14ac:dyDescent="0.3">
      <c r="E1658" s="240">
        <v>0.49</v>
      </c>
    </row>
    <row r="1659" spans="5:5" x14ac:dyDescent="0.3">
      <c r="E1659" s="240">
        <v>3.49</v>
      </c>
    </row>
    <row r="1660" spans="5:5" x14ac:dyDescent="0.3">
      <c r="E1660" s="240">
        <v>0.49</v>
      </c>
    </row>
    <row r="1661" spans="5:5" x14ac:dyDescent="0.3">
      <c r="E1661" s="240">
        <v>0.75</v>
      </c>
    </row>
    <row r="1662" spans="5:5" x14ac:dyDescent="0.3">
      <c r="E1662" s="240">
        <v>0.49</v>
      </c>
    </row>
    <row r="1663" spans="5:5" x14ac:dyDescent="0.3">
      <c r="E1663" s="240">
        <v>0.49</v>
      </c>
    </row>
    <row r="1664" spans="5:5" x14ac:dyDescent="0.3">
      <c r="E1664" s="240">
        <v>0.99</v>
      </c>
    </row>
    <row r="1665" spans="5:5" x14ac:dyDescent="0.3">
      <c r="E1665" s="240">
        <v>0.49</v>
      </c>
    </row>
    <row r="1666" spans="5:5" x14ac:dyDescent="0.3">
      <c r="E1666" s="240">
        <v>0.49</v>
      </c>
    </row>
    <row r="1667" spans="5:5" x14ac:dyDescent="0.3">
      <c r="E1667" s="240">
        <v>0.49</v>
      </c>
    </row>
    <row r="1668" spans="5:5" x14ac:dyDescent="0.3">
      <c r="E1668" s="240">
        <v>0.49</v>
      </c>
    </row>
    <row r="1669" spans="5:5" x14ac:dyDescent="0.3">
      <c r="E1669" s="240">
        <v>0.49</v>
      </c>
    </row>
    <row r="1670" spans="5:5" x14ac:dyDescent="0.3">
      <c r="E1670" s="240">
        <v>0.49</v>
      </c>
    </row>
    <row r="1671" spans="5:5" x14ac:dyDescent="0.3">
      <c r="E1671" s="240">
        <v>1.49</v>
      </c>
    </row>
    <row r="1672" spans="5:5" x14ac:dyDescent="0.3">
      <c r="E1672" s="240">
        <v>0.49</v>
      </c>
    </row>
    <row r="1673" spans="5:5" x14ac:dyDescent="0.3">
      <c r="E1673" s="240">
        <v>1.49</v>
      </c>
    </row>
    <row r="1674" spans="5:5" x14ac:dyDescent="0.3">
      <c r="E1674" s="240">
        <v>0.49</v>
      </c>
    </row>
    <row r="1675" spans="5:5" x14ac:dyDescent="0.3">
      <c r="E1675" s="240">
        <v>0.49</v>
      </c>
    </row>
    <row r="1676" spans="5:5" x14ac:dyDescent="0.3">
      <c r="E1676" s="240">
        <v>0.49</v>
      </c>
    </row>
    <row r="1677" spans="5:5" x14ac:dyDescent="0.3">
      <c r="E1677" s="240">
        <v>1.49</v>
      </c>
    </row>
    <row r="1678" spans="5:5" x14ac:dyDescent="0.3">
      <c r="E1678" s="240">
        <v>0.49</v>
      </c>
    </row>
    <row r="1679" spans="5:5" x14ac:dyDescent="0.3">
      <c r="E1679" s="240">
        <v>0.99</v>
      </c>
    </row>
    <row r="1680" spans="5:5" x14ac:dyDescent="0.3">
      <c r="E1680" s="240">
        <v>0.49</v>
      </c>
    </row>
    <row r="1681" spans="5:5" x14ac:dyDescent="0.3">
      <c r="E1681" s="240">
        <v>0.49</v>
      </c>
    </row>
    <row r="1682" spans="5:5" x14ac:dyDescent="0.3">
      <c r="E1682" s="240">
        <v>0.49</v>
      </c>
    </row>
    <row r="1683" spans="5:5" x14ac:dyDescent="0.3">
      <c r="E1683" s="240">
        <v>0.49</v>
      </c>
    </row>
    <row r="1684" spans="5:5" x14ac:dyDescent="0.3">
      <c r="E1684" s="240">
        <v>0.99</v>
      </c>
    </row>
    <row r="1685" spans="5:5" x14ac:dyDescent="0.3">
      <c r="E1685" s="240">
        <v>0.99</v>
      </c>
    </row>
    <row r="1686" spans="5:5" x14ac:dyDescent="0.3">
      <c r="E1686" s="240">
        <v>0.49</v>
      </c>
    </row>
    <row r="1687" spans="5:5" x14ac:dyDescent="0.3">
      <c r="E1687" s="240">
        <v>0.99</v>
      </c>
    </row>
    <row r="1688" spans="5:5" x14ac:dyDescent="0.3">
      <c r="E1688" s="240">
        <v>0.49</v>
      </c>
    </row>
    <row r="1689" spans="5:5" x14ac:dyDescent="0.3">
      <c r="E1689" s="240">
        <v>1.49</v>
      </c>
    </row>
    <row r="1690" spans="5:5" x14ac:dyDescent="0.3">
      <c r="E1690" s="240">
        <v>1.49</v>
      </c>
    </row>
    <row r="1691" spans="5:5" x14ac:dyDescent="0.3">
      <c r="E1691" s="240">
        <v>0.99</v>
      </c>
    </row>
    <row r="1692" spans="5:5" x14ac:dyDescent="0.3">
      <c r="E1692" s="240">
        <v>0.49</v>
      </c>
    </row>
    <row r="1693" spans="5:5" x14ac:dyDescent="0.3">
      <c r="E1693" s="240">
        <v>0.49</v>
      </c>
    </row>
    <row r="1694" spans="5:5" x14ac:dyDescent="0.3">
      <c r="E1694" s="240">
        <v>0.49</v>
      </c>
    </row>
    <row r="1695" spans="5:5" x14ac:dyDescent="0.3">
      <c r="E1695" s="240">
        <v>1.49</v>
      </c>
    </row>
    <row r="1696" spans="5:5" x14ac:dyDescent="0.3">
      <c r="E1696" s="240">
        <v>0.75</v>
      </c>
    </row>
    <row r="1697" spans="5:5" x14ac:dyDescent="0.3">
      <c r="E1697" s="240">
        <v>0.49</v>
      </c>
    </row>
    <row r="1698" spans="5:5" x14ac:dyDescent="0.3">
      <c r="E1698" s="240">
        <v>0.49</v>
      </c>
    </row>
    <row r="1699" spans="5:5" x14ac:dyDescent="0.3">
      <c r="E1699" s="240">
        <v>0.49</v>
      </c>
    </row>
    <row r="1700" spans="5:5" x14ac:dyDescent="0.3">
      <c r="E1700" s="240">
        <v>0.59</v>
      </c>
    </row>
    <row r="1701" spans="5:5" x14ac:dyDescent="0.3">
      <c r="E1701" s="240">
        <v>0.49</v>
      </c>
    </row>
    <row r="1702" spans="5:5" x14ac:dyDescent="0.3">
      <c r="E1702" s="240">
        <v>0.49</v>
      </c>
    </row>
    <row r="1703" spans="5:5" x14ac:dyDescent="0.3">
      <c r="E1703" s="240">
        <v>1.49</v>
      </c>
    </row>
    <row r="1704" spans="5:5" x14ac:dyDescent="0.3">
      <c r="E1704" s="240">
        <v>0.49</v>
      </c>
    </row>
    <row r="1705" spans="5:5" x14ac:dyDescent="0.3">
      <c r="E1705" s="240">
        <v>0.49</v>
      </c>
    </row>
    <row r="1706" spans="5:5" x14ac:dyDescent="0.3">
      <c r="E1706" s="240">
        <v>0.49</v>
      </c>
    </row>
    <row r="1707" spans="5:5" x14ac:dyDescent="0.3">
      <c r="E1707" s="240">
        <v>0.99</v>
      </c>
    </row>
    <row r="1708" spans="5:5" x14ac:dyDescent="0.3">
      <c r="E1708" s="240">
        <v>0.49</v>
      </c>
    </row>
    <row r="1709" spans="5:5" x14ac:dyDescent="0.3">
      <c r="E1709" s="240">
        <v>1.49</v>
      </c>
    </row>
    <row r="1710" spans="5:5" x14ac:dyDescent="0.3">
      <c r="E1710" s="240">
        <v>0.99</v>
      </c>
    </row>
    <row r="1711" spans="5:5" x14ac:dyDescent="0.3">
      <c r="E1711" s="240">
        <v>0.49</v>
      </c>
    </row>
    <row r="1712" spans="5:5" x14ac:dyDescent="0.3">
      <c r="E1712" s="240">
        <v>0.75</v>
      </c>
    </row>
    <row r="1713" spans="5:5" x14ac:dyDescent="0.3">
      <c r="E1713" s="240">
        <v>1.99</v>
      </c>
    </row>
    <row r="1714" spans="5:5" x14ac:dyDescent="0.3">
      <c r="E1714" s="240">
        <v>0.49</v>
      </c>
    </row>
    <row r="1715" spans="5:5" x14ac:dyDescent="0.3">
      <c r="E1715" s="240">
        <v>0.49</v>
      </c>
    </row>
    <row r="1716" spans="5:5" x14ac:dyDescent="0.3">
      <c r="E1716" s="240">
        <v>0.59</v>
      </c>
    </row>
    <row r="1717" spans="5:5" x14ac:dyDescent="0.3">
      <c r="E1717" s="240">
        <v>0.75</v>
      </c>
    </row>
    <row r="1718" spans="5:5" x14ac:dyDescent="0.3">
      <c r="E1718" s="240">
        <v>1.99</v>
      </c>
    </row>
    <row r="1719" spans="5:5" x14ac:dyDescent="0.3">
      <c r="E1719" s="240">
        <v>0.75</v>
      </c>
    </row>
    <row r="1720" spans="5:5" x14ac:dyDescent="0.3">
      <c r="E1720" s="240">
        <v>0.99</v>
      </c>
    </row>
    <row r="1721" spans="5:5" x14ac:dyDescent="0.3">
      <c r="E1721" s="240">
        <v>0.49</v>
      </c>
    </row>
    <row r="1722" spans="5:5" x14ac:dyDescent="0.3">
      <c r="E1722" s="240">
        <v>3.99</v>
      </c>
    </row>
    <row r="1723" spans="5:5" x14ac:dyDescent="0.3">
      <c r="E1723" s="240">
        <v>0.99</v>
      </c>
    </row>
    <row r="1724" spans="5:5" x14ac:dyDescent="0.3">
      <c r="E1724" s="240">
        <v>0.49</v>
      </c>
    </row>
    <row r="1725" spans="5:5" x14ac:dyDescent="0.3">
      <c r="E1725" s="240">
        <v>1.99</v>
      </c>
    </row>
    <row r="1726" spans="5:5" x14ac:dyDescent="0.3">
      <c r="E1726" s="240">
        <v>0.49</v>
      </c>
    </row>
    <row r="1727" spans="5:5" x14ac:dyDescent="0.3">
      <c r="E1727" s="240">
        <v>0.99</v>
      </c>
    </row>
    <row r="1728" spans="5:5" x14ac:dyDescent="0.3">
      <c r="E1728" s="240">
        <v>0.49</v>
      </c>
    </row>
    <row r="1729" spans="5:5" x14ac:dyDescent="0.3">
      <c r="E1729" s="240">
        <v>0.49</v>
      </c>
    </row>
    <row r="1730" spans="5:5" x14ac:dyDescent="0.3">
      <c r="E1730" s="240">
        <v>1.49</v>
      </c>
    </row>
    <row r="1731" spans="5:5" x14ac:dyDescent="0.3">
      <c r="E1731" s="240">
        <v>1.49</v>
      </c>
    </row>
    <row r="1732" spans="5:5" x14ac:dyDescent="0.3">
      <c r="E1732" s="240">
        <v>0.49</v>
      </c>
    </row>
    <row r="1733" spans="5:5" x14ac:dyDescent="0.3">
      <c r="E1733" s="240">
        <v>0.49</v>
      </c>
    </row>
    <row r="1734" spans="5:5" x14ac:dyDescent="0.3">
      <c r="E1734" s="240">
        <v>2.99</v>
      </c>
    </row>
    <row r="1735" spans="5:5" x14ac:dyDescent="0.3">
      <c r="E1735" s="240">
        <v>0.49</v>
      </c>
    </row>
    <row r="1736" spans="5:5" x14ac:dyDescent="0.3">
      <c r="E1736" s="240">
        <v>2.4900000000000002</v>
      </c>
    </row>
    <row r="1737" spans="5:5" x14ac:dyDescent="0.3">
      <c r="E1737" s="240">
        <v>0.49</v>
      </c>
    </row>
    <row r="1738" spans="5:5" x14ac:dyDescent="0.3">
      <c r="E1738" s="240">
        <v>0.49</v>
      </c>
    </row>
    <row r="1739" spans="5:5" x14ac:dyDescent="0.3">
      <c r="E1739" s="240">
        <v>1.49</v>
      </c>
    </row>
    <row r="1740" spans="5:5" x14ac:dyDescent="0.3">
      <c r="E1740" s="240">
        <v>0.49</v>
      </c>
    </row>
    <row r="1741" spans="5:5" x14ac:dyDescent="0.3">
      <c r="E1741" s="240">
        <v>0.49</v>
      </c>
    </row>
    <row r="1742" spans="5:5" x14ac:dyDescent="0.3">
      <c r="E1742" s="240">
        <v>0.49</v>
      </c>
    </row>
    <row r="1743" spans="5:5" x14ac:dyDescent="0.3">
      <c r="E1743" s="240">
        <v>0.49</v>
      </c>
    </row>
    <row r="1744" spans="5:5" x14ac:dyDescent="0.3">
      <c r="E1744" s="240">
        <v>0.49</v>
      </c>
    </row>
    <row r="1745" spans="5:5" x14ac:dyDescent="0.3">
      <c r="E1745" s="240">
        <v>0.49</v>
      </c>
    </row>
    <row r="1746" spans="5:5" x14ac:dyDescent="0.3">
      <c r="E1746" s="240">
        <v>0.49</v>
      </c>
    </row>
    <row r="1747" spans="5:5" x14ac:dyDescent="0.3">
      <c r="E1747" s="240">
        <v>0.49</v>
      </c>
    </row>
    <row r="1748" spans="5:5" x14ac:dyDescent="0.3">
      <c r="E1748" s="240">
        <v>1.49</v>
      </c>
    </row>
    <row r="1749" spans="5:5" x14ac:dyDescent="0.3">
      <c r="E1749" s="240">
        <v>0.75</v>
      </c>
    </row>
    <row r="1750" spans="5:5" x14ac:dyDescent="0.3">
      <c r="E1750" s="240">
        <v>0.75</v>
      </c>
    </row>
    <row r="1751" spans="5:5" x14ac:dyDescent="0.3">
      <c r="E1751" s="240">
        <v>0.49</v>
      </c>
    </row>
    <row r="1752" spans="5:5" x14ac:dyDescent="0.3">
      <c r="E1752" s="240">
        <v>0.49</v>
      </c>
    </row>
    <row r="1753" spans="5:5" x14ac:dyDescent="0.3">
      <c r="E1753" s="240">
        <v>0.49</v>
      </c>
    </row>
    <row r="1754" spans="5:5" x14ac:dyDescent="0.3">
      <c r="E1754" s="240">
        <v>0.49</v>
      </c>
    </row>
    <row r="1755" spans="5:5" x14ac:dyDescent="0.3">
      <c r="E1755" s="240">
        <v>0.49</v>
      </c>
    </row>
    <row r="1756" spans="5:5" x14ac:dyDescent="0.3">
      <c r="E1756" s="240">
        <v>0.49</v>
      </c>
    </row>
    <row r="1757" spans="5:5" x14ac:dyDescent="0.3">
      <c r="E1757" s="240">
        <v>0.49</v>
      </c>
    </row>
    <row r="1758" spans="5:5" x14ac:dyDescent="0.3">
      <c r="E1758" s="240">
        <v>0.99</v>
      </c>
    </row>
    <row r="1759" spans="5:5" x14ac:dyDescent="0.3">
      <c r="E1759" s="240">
        <v>0.49</v>
      </c>
    </row>
    <row r="1760" spans="5:5" x14ac:dyDescent="0.3">
      <c r="E1760" s="240">
        <v>0.49</v>
      </c>
    </row>
    <row r="1761" spans="5:5" x14ac:dyDescent="0.3">
      <c r="E1761" s="240">
        <v>0.49</v>
      </c>
    </row>
    <row r="1762" spans="5:5" x14ac:dyDescent="0.3">
      <c r="E1762" s="240">
        <v>0.49</v>
      </c>
    </row>
    <row r="1763" spans="5:5" x14ac:dyDescent="0.3">
      <c r="E1763" s="240">
        <v>0.49</v>
      </c>
    </row>
    <row r="1764" spans="5:5" x14ac:dyDescent="0.3">
      <c r="E1764" s="240">
        <v>0.99</v>
      </c>
    </row>
    <row r="1765" spans="5:5" x14ac:dyDescent="0.3">
      <c r="E1765" s="240">
        <v>0.49</v>
      </c>
    </row>
    <row r="1766" spans="5:5" x14ac:dyDescent="0.3">
      <c r="E1766" s="240">
        <v>0.75</v>
      </c>
    </row>
    <row r="1767" spans="5:5" x14ac:dyDescent="0.3">
      <c r="E1767" s="240">
        <v>0.49</v>
      </c>
    </row>
    <row r="1768" spans="5:5" x14ac:dyDescent="0.3">
      <c r="E1768" s="240">
        <v>0.49</v>
      </c>
    </row>
    <row r="1769" spans="5:5" x14ac:dyDescent="0.3">
      <c r="E1769" s="240">
        <v>0.49</v>
      </c>
    </row>
    <row r="1770" spans="5:5" x14ac:dyDescent="0.3">
      <c r="E1770" s="240">
        <v>0.75</v>
      </c>
    </row>
    <row r="1771" spans="5:5" x14ac:dyDescent="0.3">
      <c r="E1771" s="240">
        <v>0.59</v>
      </c>
    </row>
    <row r="1772" spans="5:5" x14ac:dyDescent="0.3">
      <c r="E1772" s="240">
        <v>0.49</v>
      </c>
    </row>
    <row r="1773" spans="5:5" x14ac:dyDescent="0.3">
      <c r="E1773" s="240">
        <v>0.59</v>
      </c>
    </row>
    <row r="1774" spans="5:5" x14ac:dyDescent="0.3">
      <c r="E1774" s="240">
        <v>0.49</v>
      </c>
    </row>
    <row r="1775" spans="5:5" x14ac:dyDescent="0.3">
      <c r="E1775" s="240">
        <v>0.49</v>
      </c>
    </row>
    <row r="1776" spans="5:5" x14ac:dyDescent="0.3">
      <c r="E1776" s="240">
        <v>1.99</v>
      </c>
    </row>
    <row r="1777" spans="5:5" x14ac:dyDescent="0.3">
      <c r="E1777" s="240">
        <v>0.49</v>
      </c>
    </row>
    <row r="1778" spans="5:5" x14ac:dyDescent="0.3">
      <c r="E1778" s="240">
        <v>0.49</v>
      </c>
    </row>
    <row r="1779" spans="5:5" x14ac:dyDescent="0.3">
      <c r="E1779" s="240">
        <v>1.99</v>
      </c>
    </row>
    <row r="1780" spans="5:5" x14ac:dyDescent="0.3">
      <c r="E1780" s="240">
        <v>0.49</v>
      </c>
    </row>
    <row r="1781" spans="5:5" x14ac:dyDescent="0.3">
      <c r="E1781" s="240">
        <v>1.49</v>
      </c>
    </row>
    <row r="1782" spans="5:5" x14ac:dyDescent="0.3">
      <c r="E1782" s="240">
        <v>0.99</v>
      </c>
    </row>
    <row r="1783" spans="5:5" x14ac:dyDescent="0.3">
      <c r="E1783" s="240">
        <v>0.49</v>
      </c>
    </row>
    <row r="1784" spans="5:5" x14ac:dyDescent="0.3">
      <c r="E1784" s="240">
        <v>0.49</v>
      </c>
    </row>
    <row r="1785" spans="5:5" x14ac:dyDescent="0.3">
      <c r="E1785" s="240">
        <v>0.75</v>
      </c>
    </row>
    <row r="1786" spans="5:5" x14ac:dyDescent="0.3">
      <c r="E1786" s="240">
        <v>0.49</v>
      </c>
    </row>
    <row r="1787" spans="5:5" x14ac:dyDescent="0.3">
      <c r="E1787" s="240">
        <v>0.49</v>
      </c>
    </row>
    <row r="1788" spans="5:5" x14ac:dyDescent="0.3">
      <c r="E1788" s="240">
        <v>0.99</v>
      </c>
    </row>
    <row r="1789" spans="5:5" x14ac:dyDescent="0.3">
      <c r="E1789" s="240">
        <v>0.49</v>
      </c>
    </row>
    <row r="1790" spans="5:5" x14ac:dyDescent="0.3">
      <c r="E1790" s="240">
        <v>0.49</v>
      </c>
    </row>
    <row r="1791" spans="5:5" x14ac:dyDescent="0.3">
      <c r="E1791" s="240">
        <v>0.49</v>
      </c>
    </row>
    <row r="1792" spans="5:5" x14ac:dyDescent="0.3">
      <c r="E1792" s="240">
        <v>0.99</v>
      </c>
    </row>
    <row r="1793" spans="5:5" x14ac:dyDescent="0.3">
      <c r="E1793" s="240">
        <v>0.49</v>
      </c>
    </row>
    <row r="1794" spans="5:5" x14ac:dyDescent="0.3">
      <c r="E1794" s="240">
        <v>0.49</v>
      </c>
    </row>
    <row r="1795" spans="5:5" x14ac:dyDescent="0.3">
      <c r="E1795" s="240">
        <v>0.99</v>
      </c>
    </row>
    <row r="1796" spans="5:5" x14ac:dyDescent="0.3">
      <c r="E1796" s="240">
        <v>0.49</v>
      </c>
    </row>
    <row r="1797" spans="5:5" x14ac:dyDescent="0.3">
      <c r="E1797" s="240">
        <v>0.75</v>
      </c>
    </row>
    <row r="1798" spans="5:5" x14ac:dyDescent="0.3">
      <c r="E1798" s="240">
        <v>0.49</v>
      </c>
    </row>
    <row r="1799" spans="5:5" x14ac:dyDescent="0.3">
      <c r="E1799" s="240">
        <v>0.99</v>
      </c>
    </row>
    <row r="1800" spans="5:5" x14ac:dyDescent="0.3">
      <c r="E1800" s="240">
        <v>1.49</v>
      </c>
    </row>
    <row r="1801" spans="5:5" x14ac:dyDescent="0.3">
      <c r="E1801" s="240">
        <v>0.49</v>
      </c>
    </row>
    <row r="1802" spans="5:5" x14ac:dyDescent="0.3">
      <c r="E1802" s="240">
        <v>0.49</v>
      </c>
    </row>
    <row r="1803" spans="5:5" x14ac:dyDescent="0.3">
      <c r="E1803" s="240">
        <v>0.75</v>
      </c>
    </row>
    <row r="1804" spans="5:5" x14ac:dyDescent="0.3">
      <c r="E1804" s="240">
        <v>0.49</v>
      </c>
    </row>
    <row r="1805" spans="5:5" x14ac:dyDescent="0.3">
      <c r="E1805" s="240">
        <v>0.49</v>
      </c>
    </row>
    <row r="1806" spans="5:5" x14ac:dyDescent="0.3">
      <c r="E1806" s="240">
        <v>0.49</v>
      </c>
    </row>
    <row r="1807" spans="5:5" x14ac:dyDescent="0.3">
      <c r="E1807" s="240">
        <v>0.49</v>
      </c>
    </row>
    <row r="1808" spans="5:5" x14ac:dyDescent="0.3">
      <c r="E1808" s="240">
        <v>0.99</v>
      </c>
    </row>
    <row r="1809" spans="5:5" x14ac:dyDescent="0.3">
      <c r="E1809" s="240">
        <v>0.49</v>
      </c>
    </row>
    <row r="1810" spans="5:5" x14ac:dyDescent="0.3">
      <c r="E1810" s="240">
        <v>0.49</v>
      </c>
    </row>
    <row r="1811" spans="5:5" x14ac:dyDescent="0.3">
      <c r="E1811" s="240">
        <v>0.49</v>
      </c>
    </row>
    <row r="1812" spans="5:5" x14ac:dyDescent="0.3">
      <c r="E1812" s="240">
        <v>0.75</v>
      </c>
    </row>
    <row r="1813" spans="5:5" x14ac:dyDescent="0.3">
      <c r="E1813" s="240">
        <v>0.75</v>
      </c>
    </row>
    <row r="1814" spans="5:5" x14ac:dyDescent="0.3">
      <c r="E1814" s="240">
        <v>0.99</v>
      </c>
    </row>
    <row r="1815" spans="5:5" x14ac:dyDescent="0.3">
      <c r="E1815" s="240">
        <v>2.4900000000000002</v>
      </c>
    </row>
    <row r="1816" spans="5:5" x14ac:dyDescent="0.3">
      <c r="E1816" s="240">
        <v>0.49</v>
      </c>
    </row>
    <row r="1817" spans="5:5" x14ac:dyDescent="0.3">
      <c r="E1817" s="240">
        <v>0.49</v>
      </c>
    </row>
    <row r="1818" spans="5:5" x14ac:dyDescent="0.3">
      <c r="E1818" s="240">
        <v>1.49</v>
      </c>
    </row>
  </sheetData>
  <autoFilter ref="E1:E1818" xr:uid="{80C7DB12-9C69-4237-A368-F049F7364042}">
    <filterColumn colId="0">
      <filters>
        <filter val="$0.25"/>
        <filter val="$0.29"/>
        <filter val="$0.39"/>
        <filter val="$0.49"/>
        <filter val="$0.59"/>
        <filter val="$0.60"/>
        <filter val="$0.75"/>
        <filter val="$0.99"/>
        <filter val="$1.25"/>
        <filter val="$1.32"/>
        <filter val="$1.49"/>
        <filter val="$1.99"/>
        <filter val="$2.49"/>
        <filter val="$2.99"/>
        <filter val="$3.49"/>
        <filter val="$3.96"/>
        <filter val="$3.99"/>
      </filters>
    </filterColumn>
  </autoFilter>
  <sortState xmlns:xlrd2="http://schemas.microsoft.com/office/spreadsheetml/2017/richdata2" ref="A2:M222">
    <sortCondition ref="C199:C222"/>
  </sortState>
  <hyperlinks>
    <hyperlink ref="L2" r:id="rId1" xr:uid="{9338A7FC-1599-459D-BE24-536980AE744E}"/>
    <hyperlink ref="L3" r:id="rId2" xr:uid="{821CFB69-B93C-4849-9E24-A018CCD76257}"/>
    <hyperlink ref="L4" r:id="rId3" xr:uid="{E266544A-9977-4586-8127-472F3B2F2D27}"/>
    <hyperlink ref="L5" r:id="rId4" xr:uid="{49B78FFD-8C54-4DF2-B525-BF16FDC33116}"/>
    <hyperlink ref="L6" r:id="rId5" xr:uid="{E0D2C88A-EE74-47B6-8149-75757368A79A}"/>
    <hyperlink ref="L7" r:id="rId6" xr:uid="{18EA1300-7C18-447F-8315-4E81536FFB59}"/>
    <hyperlink ref="L8" r:id="rId7" xr:uid="{0BB31AFF-F881-4229-B5AB-E35488FB774D}"/>
    <hyperlink ref="L9" r:id="rId8" xr:uid="{96E1FBCD-D5CF-4ABB-8D37-843247A28BC8}"/>
    <hyperlink ref="L10" r:id="rId9" xr:uid="{C594A4E1-29F3-403E-B791-2586D8D0D3E3}"/>
    <hyperlink ref="L11" r:id="rId10" xr:uid="{F7281FFB-8AC0-45C3-AEE3-55DEE3ECB028}"/>
    <hyperlink ref="L13" r:id="rId11" xr:uid="{5B377C64-2AA8-4018-B67E-601EE446FF14}"/>
    <hyperlink ref="L19" r:id="rId12" xr:uid="{9DB47D50-C7DC-4F24-B46C-2C648CEA7336}"/>
    <hyperlink ref="L12" r:id="rId13" xr:uid="{92C4DF3E-5993-4EC1-82C3-600C524F5A0B}"/>
    <hyperlink ref="L23" r:id="rId14" xr:uid="{8F547389-1B65-4C68-809A-99EB734FF8F3}"/>
    <hyperlink ref="L24" r:id="rId15" xr:uid="{E9F26BCF-AE7C-422D-92AD-25C553E36427}"/>
    <hyperlink ref="L25" r:id="rId16" xr:uid="{74B429B0-B90E-4D97-A7E0-F34FA3F774F0}"/>
    <hyperlink ref="L26" r:id="rId17" xr:uid="{7DE8F104-FE63-4671-8D5B-C94E971EC240}"/>
    <hyperlink ref="L28" r:id="rId18" xr:uid="{07973157-5F9F-466E-9674-21F51AC046CA}"/>
    <hyperlink ref="L29" r:id="rId19" xr:uid="{5114C143-C8DE-4A63-99B8-4BBB733A1B2A}"/>
    <hyperlink ref="L30" r:id="rId20" xr:uid="{DBC491A5-7C2D-45A1-ACF2-8B18EA302FA9}"/>
    <hyperlink ref="L31" r:id="rId21" xr:uid="{D9F8FB98-7057-4C5F-B107-B9F479239AA3}"/>
    <hyperlink ref="L32" r:id="rId22" xr:uid="{D9920F53-8312-4322-BCD1-E87F38C93F65}"/>
    <hyperlink ref="L33" r:id="rId23" xr:uid="{5B5DA4A1-D315-41BC-8C1E-37A0F9FC56A2}"/>
    <hyperlink ref="L35" r:id="rId24" xr:uid="{0C875BC9-9C73-445F-9271-7EE4CDDFBBEF}"/>
    <hyperlink ref="L36" r:id="rId25" xr:uid="{3964EBD6-082E-4161-83C7-FF091EEC4A5B}"/>
    <hyperlink ref="L37" r:id="rId26" xr:uid="{2C469BBB-274C-4202-97BA-2052E97F79D1}"/>
    <hyperlink ref="L38" r:id="rId27" xr:uid="{2157BC48-568D-4663-AC62-FE8511882E0B}"/>
    <hyperlink ref="L39" r:id="rId28" xr:uid="{83258921-DEDF-4EB5-B6D5-EE62E38380FF}"/>
    <hyperlink ref="L40" r:id="rId29" xr:uid="{707CB2F4-728A-4959-B091-E1B338043F50}"/>
    <hyperlink ref="L41" r:id="rId30" xr:uid="{907A798B-78F5-4A5C-9FBF-BED91E5058A2}"/>
    <hyperlink ref="L42" r:id="rId31" xr:uid="{735E87C3-8728-4428-B0E6-E0C240708F81}"/>
    <hyperlink ref="L43" r:id="rId32" xr:uid="{1DE3A5EE-C0FC-49EC-9621-C0EE176599BF}"/>
    <hyperlink ref="L44" r:id="rId33" xr:uid="{5545A222-74C2-4212-BCFE-2670115CCCD2}"/>
    <hyperlink ref="L45" r:id="rId34" xr:uid="{45427FEC-94CD-4AD7-8C15-EF6228E20D38}"/>
    <hyperlink ref="L46" r:id="rId35" xr:uid="{ED26FCD3-75EF-49AD-85BD-25167AD4492E}"/>
    <hyperlink ref="L47" r:id="rId36" xr:uid="{D72A4F44-B699-42E8-9ADE-D2F2444B7F80}"/>
    <hyperlink ref="L48" r:id="rId37" xr:uid="{75B0EAC5-991E-4F3B-94A2-289EEE117B4B}"/>
    <hyperlink ref="L49" r:id="rId38" xr:uid="{40CD7FDE-F6F8-440F-BC38-75C690CE831F}"/>
    <hyperlink ref="L50" r:id="rId39" xr:uid="{BA145E98-ED93-4C9D-84C9-F5EC6C6630BE}"/>
    <hyperlink ref="L51" r:id="rId40" xr:uid="{608D9535-2F1C-4890-8B5D-1AEE4B71EE9B}"/>
    <hyperlink ref="L52" r:id="rId41" xr:uid="{57C3F630-79E7-4A4E-A7F7-9EB368BFDC07}"/>
    <hyperlink ref="L54" r:id="rId42" xr:uid="{25D838BA-D9F6-48FE-AA34-007D41C3CDA1}"/>
    <hyperlink ref="L55" r:id="rId43" xr:uid="{C8CFB08C-B2BB-45A8-B0FC-D2B243567127}"/>
    <hyperlink ref="L56" r:id="rId44" xr:uid="{7B1F6E8A-3CFF-4E93-9C6A-52377AE41538}"/>
    <hyperlink ref="L57" r:id="rId45" xr:uid="{5C9739DF-A64E-4823-918A-76E3C932A705}"/>
    <hyperlink ref="L58" r:id="rId46" xr:uid="{22E775C9-7B07-4619-B4FE-C159F71BECF2}"/>
    <hyperlink ref="L59" r:id="rId47" xr:uid="{86CB10A1-3F76-4366-8D6E-394A0C1F4A10}"/>
    <hyperlink ref="L60" r:id="rId48" xr:uid="{525047B8-377D-4259-82C3-6A46102B8022}"/>
    <hyperlink ref="L61" r:id="rId49" xr:uid="{EC18E991-276B-48D4-BF40-A4F625EA4E9F}"/>
    <hyperlink ref="L62" r:id="rId50" xr:uid="{24DEFA4D-AFA1-4DF9-8302-584465E5319C}"/>
    <hyperlink ref="L63" r:id="rId51" xr:uid="{6D8172F0-CBEF-4B48-8691-C87EF74CC903}"/>
    <hyperlink ref="L64" r:id="rId52" xr:uid="{A156CD16-D218-4E33-A936-6450D7583E83}"/>
    <hyperlink ref="L65" r:id="rId53" xr:uid="{9D16944D-E83C-4201-BCDE-0C000D304E90}"/>
    <hyperlink ref="L66" r:id="rId54" xr:uid="{EC7341C5-C373-4DBC-AA6B-FC32015749D4}"/>
    <hyperlink ref="L67" r:id="rId55" xr:uid="{E2A86998-1677-4639-90D5-24D2CE5E3E8B}"/>
    <hyperlink ref="L68" r:id="rId56" xr:uid="{0B3E81AD-4E85-4F7F-AD37-DE293D838D13}"/>
    <hyperlink ref="L69" r:id="rId57" xr:uid="{5634825D-8FCF-4975-BFBE-BCDB05820D8C}"/>
    <hyperlink ref="L70" r:id="rId58" xr:uid="{EA99DFCF-D77C-4A97-A018-F269A583092A}"/>
    <hyperlink ref="L71" r:id="rId59" xr:uid="{466521D2-8D06-4569-AD20-109B9BF7A096}"/>
    <hyperlink ref="L72" r:id="rId60" xr:uid="{94C62286-4108-4C4E-BA74-B1533F1525CE}"/>
    <hyperlink ref="L73" r:id="rId61" xr:uid="{EFA61888-489C-4940-900A-43CA1B1C567A}"/>
    <hyperlink ref="L74" r:id="rId62" xr:uid="{1FDD2344-F294-4048-965C-4610F468027E}"/>
    <hyperlink ref="L75" r:id="rId63" xr:uid="{4C60AFBF-B465-485D-9073-B1532D8A9971}"/>
    <hyperlink ref="L76" r:id="rId64" xr:uid="{50A6E236-86D9-47A4-9EA2-1C6F5AD96DB7}"/>
    <hyperlink ref="L77" r:id="rId65" xr:uid="{920917EA-679E-4725-BF10-81C65CAA0E68}"/>
    <hyperlink ref="L78" r:id="rId66" xr:uid="{76836488-A766-4FB0-BBA9-EB5A880E41F2}"/>
    <hyperlink ref="L79" r:id="rId67" xr:uid="{FE95569B-3BEE-458B-8B43-3889FF3F3721}"/>
    <hyperlink ref="L80" r:id="rId68" xr:uid="{F2A907DE-1315-4C49-8962-8241A4807CCD}"/>
    <hyperlink ref="L81" r:id="rId69" xr:uid="{F54D29AC-E66A-4B36-85C3-2E99BF1CE7C7}"/>
    <hyperlink ref="L83" r:id="rId70" xr:uid="{92F0AB48-47D3-4273-96BF-D9D4F8FF76DD}"/>
    <hyperlink ref="L84" r:id="rId71" xr:uid="{A09A54E8-C19F-40DD-81D2-9AD7A18F4CE7}"/>
    <hyperlink ref="L85" r:id="rId72" xr:uid="{765AE9CA-E64A-4622-BF2D-996E86681F75}"/>
    <hyperlink ref="L86" r:id="rId73" xr:uid="{FD1BBEBA-F3A5-47C4-A0E0-FDC852240E48}"/>
    <hyperlink ref="L87" r:id="rId74" xr:uid="{9B992B2D-47C1-4AEB-A374-BA56EFB0CF8E}"/>
    <hyperlink ref="L88" r:id="rId75" xr:uid="{F6FDD586-93C2-434B-8D3C-002C9DF609C2}"/>
    <hyperlink ref="L89" r:id="rId76" xr:uid="{95DF5680-E4E1-450E-ADD0-CDAAFCF2E8ED}"/>
    <hyperlink ref="L90" r:id="rId77" xr:uid="{0438247C-1D9A-488C-8B49-D837135A50EF}"/>
    <hyperlink ref="L91" r:id="rId78" xr:uid="{0D406BD8-3771-4069-8E1A-BCB1EBD14D6F}"/>
    <hyperlink ref="L92" r:id="rId79" xr:uid="{83D506C1-5CE4-4649-8E8B-0871E162D275}"/>
    <hyperlink ref="L93" r:id="rId80" xr:uid="{D8E0B511-21A2-4A94-B6C6-B5EFEB2C6519}"/>
    <hyperlink ref="L94" r:id="rId81" xr:uid="{59BBFC71-5EE2-43B1-AAEC-5C86155230BB}"/>
    <hyperlink ref="L95" r:id="rId82" xr:uid="{4507D2BC-688C-49F0-8075-A25ABAEEB72C}"/>
    <hyperlink ref="L96" r:id="rId83" xr:uid="{411AFE04-3A06-4FF2-ABA0-476A49F5725C}"/>
    <hyperlink ref="L98" r:id="rId84" xr:uid="{D54CAD13-6A86-4BEA-BE29-8527409F1FD4}"/>
    <hyperlink ref="L99" r:id="rId85" xr:uid="{03B72955-F2E6-446F-AB53-9AD98031C669}"/>
    <hyperlink ref="L100" r:id="rId86" xr:uid="{7EA3B7FE-35B5-4178-B110-07F3F039D366}"/>
    <hyperlink ref="L101" r:id="rId87" xr:uid="{0E034417-5541-422E-AAE1-C7DFFA7B8263}"/>
    <hyperlink ref="L102" r:id="rId88" xr:uid="{D3A9A58B-D6B5-428F-8D6E-A4DD1751E718}"/>
    <hyperlink ref="L104" r:id="rId89" xr:uid="{C8ED98EB-C216-482B-B589-A433A7D30AF0}"/>
    <hyperlink ref="L105" r:id="rId90" xr:uid="{100ADEAF-7D0F-4753-B59F-9B3863E9E832}"/>
    <hyperlink ref="L106" r:id="rId91" xr:uid="{105BE017-D2FD-4C5E-AB59-BA8523A4E3A4}"/>
    <hyperlink ref="L108" r:id="rId92" xr:uid="{47E4CF0A-169A-434D-9DAC-C88202B427EB}"/>
    <hyperlink ref="L109" r:id="rId93" xr:uid="{D6D04078-CDB8-45EE-B7CE-1F7BABBCEBC0}"/>
    <hyperlink ref="L110" r:id="rId94" xr:uid="{B74A7FE9-19BE-4B7F-9BA6-6C87CDED0F50}"/>
    <hyperlink ref="L111" r:id="rId95" xr:uid="{59DD9DF6-72F1-4C88-9911-AB75261F622E}"/>
    <hyperlink ref="L112" r:id="rId96" xr:uid="{88BD703D-8288-4466-82A5-1FC2B600AACD}"/>
    <hyperlink ref="L113" r:id="rId97" xr:uid="{D10A6E10-E5BA-4072-ACE6-C6EC6A4A5FFC}"/>
    <hyperlink ref="L114" r:id="rId98" xr:uid="{F1BF6A9E-EDA8-4E11-AB4D-6B58DDBE8A36}"/>
    <hyperlink ref="L115" r:id="rId99" xr:uid="{9DBDA0DE-39A4-4136-AC47-07F619AE401C}"/>
    <hyperlink ref="L116" r:id="rId100" xr:uid="{D2B0EC4C-8E99-4241-AC06-55CACD33BB31}"/>
    <hyperlink ref="L118" r:id="rId101" xr:uid="{4867130E-35E5-47E6-913E-478F14F2D982}"/>
    <hyperlink ref="L119" r:id="rId102" xr:uid="{ECE562F9-4C96-4CC6-A1B3-47031F40C6DD}"/>
    <hyperlink ref="L120" r:id="rId103" xr:uid="{8BD4F201-6E67-46F3-ABF5-7BEECC2685A4}"/>
    <hyperlink ref="L121" r:id="rId104" xr:uid="{60817BF7-7BD5-4040-9FEA-34940776B25B}"/>
    <hyperlink ref="L122" r:id="rId105" xr:uid="{EBAD9FDC-AE0C-4EB8-98C8-91B7E82FAF4A}"/>
    <hyperlink ref="L123" r:id="rId106" xr:uid="{EC7AE745-AC05-44D6-B16D-B43D1E769589}"/>
    <hyperlink ref="L124" r:id="rId107" xr:uid="{A016C380-107D-422F-A008-8FC52E77D9D5}"/>
    <hyperlink ref="L125" r:id="rId108" xr:uid="{C419F97A-42AC-49B4-89E3-77F861E85314}"/>
    <hyperlink ref="L127" r:id="rId109" xr:uid="{887FD8DE-28F9-4D47-8C64-C333BC62808E}"/>
    <hyperlink ref="L128" r:id="rId110" xr:uid="{1E8A13DE-A843-4F07-855C-FF87B23FE725}"/>
    <hyperlink ref="L129" r:id="rId111" xr:uid="{D3E9CF8F-2851-4551-BCA3-4D49F314751E}"/>
    <hyperlink ref="L130" r:id="rId112" xr:uid="{D1692E41-1529-4CBF-A74F-8C89D4A9F818}"/>
    <hyperlink ref="L131" r:id="rId113" xr:uid="{BBE6FA1B-7DD6-44EB-9313-8E71AE1013A4}"/>
    <hyperlink ref="L133" r:id="rId114" xr:uid="{518C97E0-5CB1-46A9-95D7-CA9465FA4C28}"/>
    <hyperlink ref="L135" r:id="rId115" xr:uid="{DBDE2298-F719-4E87-BE1E-CC1D9A4AC099}"/>
    <hyperlink ref="L136" r:id="rId116" xr:uid="{A29C3620-EAB3-4C8B-A701-2688171AC92B}"/>
    <hyperlink ref="L137" r:id="rId117" xr:uid="{2BEECC8F-904D-4D4B-8FAE-B5A9C1930986}"/>
    <hyperlink ref="L138" r:id="rId118" xr:uid="{D8444496-B02B-442E-8AD8-DD6BD498D1A3}"/>
    <hyperlink ref="L139" r:id="rId119" xr:uid="{0583BB63-853F-4CBB-9FC1-1AF159E9609A}"/>
    <hyperlink ref="L140" r:id="rId120" xr:uid="{ED11367C-7E96-4D3D-A69D-0BA1389563A3}"/>
    <hyperlink ref="L141" r:id="rId121" xr:uid="{011FE7A5-1857-4411-B33C-39DA7F2E5062}"/>
    <hyperlink ref="L142" r:id="rId122" xr:uid="{447CF68D-8929-429F-BDD6-1E3B4194A35C}"/>
    <hyperlink ref="L143" r:id="rId123" xr:uid="{2155F6C7-4155-4B01-BD90-97F24442C96B}"/>
    <hyperlink ref="L144" r:id="rId124" xr:uid="{B3921774-8F3D-4D9B-A60B-616990CAAB04}"/>
    <hyperlink ref="L145" r:id="rId125" xr:uid="{326F2F1D-7496-4DA4-9007-B4C6543E5E98}"/>
    <hyperlink ref="L146" r:id="rId126" xr:uid="{112E0EE0-D8AE-4432-AA0E-61B88A29C1B4}"/>
    <hyperlink ref="L148" r:id="rId127" xr:uid="{E0C8DF8E-B24E-44E7-A011-AC370F6FB557}"/>
    <hyperlink ref="L149" r:id="rId128" xr:uid="{2BE57156-2DAA-488F-B6AC-2DE31BDF0A9E}"/>
    <hyperlink ref="L150" r:id="rId129" xr:uid="{8C4A2D11-F445-4A5F-A1FB-0174DBDE5F77}"/>
    <hyperlink ref="L151" r:id="rId130" xr:uid="{4F5F8280-C160-4414-A31B-E215DD2371BC}"/>
    <hyperlink ref="L152" r:id="rId131" xr:uid="{78848762-AC56-4C1E-9CF9-0CA2A60E018B}"/>
    <hyperlink ref="L153" r:id="rId132" xr:uid="{7A3C4116-EECC-46E4-A737-621FA2F55CB1}"/>
    <hyperlink ref="L154" r:id="rId133" xr:uid="{275785F8-F4F5-45B3-97CC-F1EB4B19D96C}"/>
    <hyperlink ref="L157" r:id="rId134" xr:uid="{DE425E3C-C320-49E6-805D-AE586A9C1766}"/>
    <hyperlink ref="L158" r:id="rId135" xr:uid="{1668BD32-5AF5-4C8F-89D2-AA290148FA2A}"/>
    <hyperlink ref="L159" r:id="rId136" xr:uid="{C0F12A9A-FDDC-4ECF-8E83-4DF74AD23B82}"/>
    <hyperlink ref="L160" r:id="rId137" xr:uid="{E3880C67-003E-4E89-9EDC-F0F4C8F7C4F1}"/>
    <hyperlink ref="L161" r:id="rId138" xr:uid="{89517D2F-7E6D-4BEB-9058-C8A066B225D5}"/>
    <hyperlink ref="L162" r:id="rId139" xr:uid="{86C40A8D-7698-4D02-A62A-D59F46CF9AF9}"/>
    <hyperlink ref="L163" r:id="rId140" xr:uid="{EC92BF0A-05AC-47DD-989B-FFB54B1819A2}"/>
    <hyperlink ref="L164" r:id="rId141" xr:uid="{980AA1A8-7D59-431A-96DB-23355706E6F8}"/>
    <hyperlink ref="L165" r:id="rId142" xr:uid="{7EB1B01D-52E6-49A2-861C-0A9001DCB29F}"/>
    <hyperlink ref="L166" r:id="rId143" xr:uid="{57C5CA13-4D5E-444D-B997-C8D5B01500C0}"/>
    <hyperlink ref="L168" r:id="rId144" xr:uid="{9B0BC9B8-7A2E-46A6-A04D-38ADD12C85E7}"/>
    <hyperlink ref="L169" r:id="rId145" xr:uid="{199AEA1D-3CC8-44F6-A209-57557E676C89}"/>
    <hyperlink ref="L170" r:id="rId146" xr:uid="{0E730DAF-1625-4E65-B990-E8080BDB8115}"/>
    <hyperlink ref="L171" r:id="rId147" xr:uid="{E3C09BC3-B4B9-4F5D-89FD-72F9965B785A}"/>
    <hyperlink ref="L172" r:id="rId148" xr:uid="{BD711351-3B6D-4CDB-81EB-1BA127B524B0}"/>
    <hyperlink ref="L174" r:id="rId149" xr:uid="{EA51C380-E26E-4F49-A756-FFC75BEE73DB}"/>
    <hyperlink ref="L177" r:id="rId150" xr:uid="{D74F2978-811E-4891-BADB-9B612982AA94}"/>
    <hyperlink ref="L178" r:id="rId151" xr:uid="{466217FD-EA28-4146-B438-DA459FB7F627}"/>
    <hyperlink ref="L180" r:id="rId152" xr:uid="{F95AE614-DFFE-4FA9-B6FC-59760DD5C0AA}"/>
    <hyperlink ref="L181" r:id="rId153" xr:uid="{356F2F7C-AB6B-41A5-9A51-0499EB04BE20}"/>
    <hyperlink ref="L182" r:id="rId154" xr:uid="{FEE05B33-52F2-4AC3-B330-45DCA985B8DE}"/>
    <hyperlink ref="L183" r:id="rId155" xr:uid="{2936A39C-11A8-4B73-9D41-85E974428F13}"/>
    <hyperlink ref="L184" r:id="rId156" xr:uid="{B17E10BA-EA5C-45AF-B71F-15A44E68D5E0}"/>
    <hyperlink ref="L185" r:id="rId157" xr:uid="{CAE231D0-0C64-459F-9086-56CE0B27619B}"/>
    <hyperlink ref="L186" r:id="rId158" xr:uid="{8FCE98C3-03E5-49E0-8719-6E69C2258B81}"/>
    <hyperlink ref="L187" r:id="rId159" xr:uid="{D4DA9FE7-BB13-43C7-BBC6-8958726EC989}"/>
    <hyperlink ref="L189" r:id="rId160" xr:uid="{1ED1F8CA-5B3D-4A8D-AAC5-BA4FA53ABBAB}"/>
    <hyperlink ref="L191" r:id="rId161" xr:uid="{EBA83FDC-AD02-4117-9C25-ACBC7A410133}"/>
    <hyperlink ref="L192" r:id="rId162" xr:uid="{72DAB21A-35A7-45DD-822B-2D6E2C4B7BF1}"/>
    <hyperlink ref="L194" r:id="rId163" xr:uid="{6028A36B-8B44-424D-B213-D09648DF67BE}"/>
    <hyperlink ref="L195" r:id="rId164" xr:uid="{6EF7F186-48C4-49FB-B49C-23ED99B32FD2}"/>
    <hyperlink ref="L196" r:id="rId165" xr:uid="{702129B5-3C5A-4463-B373-1A7727245CDF}"/>
    <hyperlink ref="L198" r:id="rId166" xr:uid="{0A011C6E-2BE4-428E-B564-381AE74A9B13}"/>
    <hyperlink ref="L200" r:id="rId167" xr:uid="{375F9708-A018-49F5-B9BE-7215185F75B0}"/>
    <hyperlink ref="L201" r:id="rId168" xr:uid="{BE654353-9655-4D9C-8F26-45E44798FBBE}"/>
    <hyperlink ref="L202" r:id="rId169" xr:uid="{058B17CE-8544-48A6-A7F9-A09C09C7D5A9}"/>
    <hyperlink ref="L203" r:id="rId170" xr:uid="{80F451A4-E60C-4E78-923B-F47166D31A41}"/>
    <hyperlink ref="L204" r:id="rId171" xr:uid="{20A800A6-751D-4382-B94A-E60CD3BAA14D}"/>
    <hyperlink ref="L205" r:id="rId172" xr:uid="{B08FC30B-87CB-4F8E-B218-7F4D29750FE2}"/>
    <hyperlink ref="L206" r:id="rId173" xr:uid="{5E26B622-6F90-4403-8360-1DFDB0CC6C57}"/>
    <hyperlink ref="L207" r:id="rId174" xr:uid="{838C52D4-D1B9-44EA-9122-B7715C4BF4F7}"/>
    <hyperlink ref="L208" r:id="rId175" xr:uid="{93CD1A92-D286-4929-997F-076FD2231564}"/>
    <hyperlink ref="L209" r:id="rId176" xr:uid="{ACC69F31-95B3-4B0B-8726-1F4FAA002132}"/>
    <hyperlink ref="L210" r:id="rId177" xr:uid="{ABA8115D-A7FF-43D6-AEDD-FA515C9FDF9C}"/>
    <hyperlink ref="L211" r:id="rId178" xr:uid="{9CB44763-C8D7-4F6E-8666-5DB36155F6F1}"/>
    <hyperlink ref="L212" r:id="rId179" xr:uid="{D97C83DE-CA29-49BB-8414-7956EC39E716}"/>
    <hyperlink ref="L213" r:id="rId180" xr:uid="{7F2E8BF6-FB0B-47B7-A9D4-941F2EC4177C}"/>
    <hyperlink ref="L214" r:id="rId181" xr:uid="{D186BE42-D3D3-4D3E-984D-00446259548A}"/>
    <hyperlink ref="L216" r:id="rId182" xr:uid="{8F50C80E-F3C8-4DC0-BC9E-5D90A7FE02F1}"/>
    <hyperlink ref="L217" r:id="rId183" xr:uid="{2D589BEE-B335-468B-9AE1-3913573EF5EA}"/>
    <hyperlink ref="L219" r:id="rId184" xr:uid="{75BA8F7D-7584-4BFA-A0B7-E7A9D74B270A}"/>
    <hyperlink ref="L220" r:id="rId185" xr:uid="{CB2C890A-38F3-4B93-8D06-5AC98FAB6D90}"/>
    <hyperlink ref="L218" r:id="rId186" xr:uid="{F1C67624-72AA-4143-B6C6-EEACFE14B918}"/>
    <hyperlink ref="L193" r:id="rId187" xr:uid="{B6B4BDF4-14F1-452A-AA8E-8B326637E2D9}"/>
    <hyperlink ref="L173" r:id="rId188" xr:uid="{17EA7DE5-6892-4D5B-B8BA-ABCA44652FCC}"/>
    <hyperlink ref="L156" r:id="rId189" xr:uid="{59F7006E-90DB-4C72-BC3E-BC649AC5A31E}"/>
    <hyperlink ref="L134" r:id="rId190" xr:uid="{EC6BA394-00AB-4CFF-940F-D62B28F4D9E2}"/>
    <hyperlink ref="L107" r:id="rId191" xr:uid="{68C24B5A-EC18-4779-A2F0-70B06DF373D3}"/>
    <hyperlink ref="L103" r:id="rId192" xr:uid="{9352B2B8-87D7-407E-9E32-8928964E206F}"/>
    <hyperlink ref="L97" r:id="rId193" xr:uid="{4944BDEC-E4D2-4B74-9FF9-98C2F1269E53}"/>
    <hyperlink ref="L16" r:id="rId194" xr:uid="{B375C9A4-DA46-4432-976C-645A1223678C}"/>
    <hyperlink ref="L22" r:id="rId195" xr:uid="{C6EF44F5-5C8E-49E3-AC94-FACF21034B26}"/>
    <hyperlink ref="L34" r:id="rId196" xr:uid="{CCCE5B14-94CE-4435-8E7E-1AC9451E6380}"/>
    <hyperlink ref="L82" r:id="rId197" xr:uid="{BB71C17F-CEF6-4499-8578-BA621D08AA92}"/>
    <hyperlink ref="L117" r:id="rId198" xr:uid="{EEC53D09-3A71-470B-AD96-CDB67A7CB799}"/>
    <hyperlink ref="L126" r:id="rId199" xr:uid="{B88F2EAB-49B4-4B6F-8A1C-B91B91BAAC03}"/>
    <hyperlink ref="L132" r:id="rId200" xr:uid="{E7735B25-81A2-423D-A219-FC9E9263B5AD}"/>
    <hyperlink ref="L147" r:id="rId201" xr:uid="{4DD9EE68-7D0A-4750-9B54-A252FEADF072}"/>
    <hyperlink ref="L155" r:id="rId202" xr:uid="{B1C873CC-B825-44E6-815F-4D35A57C7977}"/>
    <hyperlink ref="L167" r:id="rId203" xr:uid="{50212EC0-224D-4BC8-AA1B-D6733767FB7E}"/>
    <hyperlink ref="L175" r:id="rId204" xr:uid="{2C6C822F-EF7C-47F9-8507-D115790F93E4}"/>
    <hyperlink ref="L176" r:id="rId205" xr:uid="{938608CD-EAC0-4333-9E13-62621C5DBCF9}"/>
    <hyperlink ref="L179" r:id="rId206" xr:uid="{B3BC3F5E-1D3A-4141-9CBF-1840A1953133}"/>
    <hyperlink ref="L188" r:id="rId207" xr:uid="{B7BC69B3-73C4-4AF3-A1A6-D439DD286A33}"/>
    <hyperlink ref="L190" r:id="rId208" xr:uid="{0A06CC35-A9E5-4DB7-807E-4B12AEC84DA2}"/>
    <hyperlink ref="L197" r:id="rId209" xr:uid="{DAEDC5F2-7DEB-43FA-80E7-446F290CE622}"/>
    <hyperlink ref="L215" r:id="rId210" xr:uid="{4B752EBB-C2E9-40B0-8096-214D5794C443}"/>
  </hyperlinks>
  <pageMargins left="0.75" right="0.75" top="1" bottom="1" header="0.5" footer="0.5"/>
  <pageSetup orientation="portrait" horizontalDpi="4294967292" verticalDpi="4294967292" r:id="rId21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3FC3-FE04-4DBA-812A-6343DB257383}">
  <sheetPr codeName="Hoja4"/>
  <dimension ref="A1:N101"/>
  <sheetViews>
    <sheetView zoomScaleNormal="100" workbookViewId="0">
      <pane xSplit="1" topLeftCell="B1" activePane="topRight" state="frozen"/>
      <selection activeCell="A258" sqref="A258"/>
      <selection pane="topRight" activeCell="F15" sqref="F15"/>
    </sheetView>
  </sheetViews>
  <sheetFormatPr baseColWidth="10" defaultRowHeight="15.6" x14ac:dyDescent="0.3"/>
  <cols>
    <col min="1" max="1" width="30.09765625" bestFit="1" customWidth="1"/>
    <col min="2" max="2" width="41.796875" style="30" customWidth="1"/>
    <col min="3" max="3" width="10.5" customWidth="1"/>
    <col min="4" max="4" width="6.59765625" bestFit="1" customWidth="1"/>
    <col min="5" max="5" width="9.8984375" bestFit="1" customWidth="1"/>
    <col min="6" max="7" width="9.59765625" bestFit="1" customWidth="1"/>
    <col min="8" max="8" width="4.19921875" bestFit="1" customWidth="1"/>
    <col min="9" max="10" width="8.69921875" bestFit="1" customWidth="1"/>
    <col min="11" max="11" width="9" customWidth="1"/>
    <col min="12" max="12" width="9.69921875" bestFit="1" customWidth="1"/>
    <col min="14" max="14" width="9.69921875" bestFit="1" customWidth="1"/>
  </cols>
  <sheetData>
    <row r="1" spans="1:14" x14ac:dyDescent="0.3">
      <c r="A1" s="48" t="s">
        <v>0</v>
      </c>
      <c r="B1" s="48" t="s">
        <v>32</v>
      </c>
      <c r="C1" s="48" t="s">
        <v>1</v>
      </c>
      <c r="D1" s="48" t="s">
        <v>2</v>
      </c>
      <c r="E1" s="248" t="s">
        <v>6</v>
      </c>
      <c r="F1" s="48" t="s">
        <v>22</v>
      </c>
      <c r="G1" s="48" t="s">
        <v>5</v>
      </c>
      <c r="H1" s="48" t="s">
        <v>217</v>
      </c>
      <c r="I1" s="48" t="s">
        <v>23</v>
      </c>
      <c r="J1" s="48" t="s">
        <v>7</v>
      </c>
      <c r="K1" s="239" t="s">
        <v>1138</v>
      </c>
      <c r="L1" s="54">
        <v>0</v>
      </c>
      <c r="N1" s="1">
        <v>700</v>
      </c>
    </row>
    <row r="2" spans="1:14" x14ac:dyDescent="0.3">
      <c r="A2" s="35" t="s">
        <v>2022</v>
      </c>
      <c r="B2" s="187" t="s">
        <v>2003</v>
      </c>
      <c r="C2" s="6" t="s">
        <v>769</v>
      </c>
      <c r="D2" s="243" t="s">
        <v>208</v>
      </c>
      <c r="E2" s="240">
        <v>39.99</v>
      </c>
      <c r="F2" s="247">
        <f>ROUNDUP(E2*Arcades!$N$1,-1)</f>
        <v>28000</v>
      </c>
      <c r="G2" s="16">
        <f>ROUNDUP(E2*Arcades!$N$4,-1)</f>
        <v>24000</v>
      </c>
      <c r="H2" s="2">
        <v>1</v>
      </c>
      <c r="I2" s="16">
        <f t="shared" ref="I2:I33" si="0">F2*H2</f>
        <v>28000</v>
      </c>
      <c r="J2" s="16">
        <f t="shared" ref="J2:J33" si="1">G2*H2</f>
        <v>24000</v>
      </c>
      <c r="K2" s="168" t="s">
        <v>2769</v>
      </c>
      <c r="L2" s="38">
        <f t="shared" ref="L2:L33" si="2">E2*H2</f>
        <v>39.99</v>
      </c>
      <c r="N2" s="3">
        <f>SUM(I:I)</f>
        <v>460240</v>
      </c>
    </row>
    <row r="3" spans="1:14" x14ac:dyDescent="0.3">
      <c r="A3" s="4" t="s">
        <v>458</v>
      </c>
      <c r="B3" s="88" t="s">
        <v>1018</v>
      </c>
      <c r="C3" s="9" t="s">
        <v>182</v>
      </c>
      <c r="D3" s="244" t="s">
        <v>211</v>
      </c>
      <c r="E3" s="240">
        <v>39.99</v>
      </c>
      <c r="F3" s="247">
        <f>ROUNDUP(E3*Arcades!$N$1,-1)</f>
        <v>28000</v>
      </c>
      <c r="G3" s="16">
        <f>ROUNDUP(E3*Arcades!$N$4,-1)</f>
        <v>24000</v>
      </c>
      <c r="H3" s="2">
        <v>1</v>
      </c>
      <c r="I3" s="16">
        <f t="shared" si="0"/>
        <v>28000</v>
      </c>
      <c r="J3" s="16">
        <f t="shared" si="1"/>
        <v>24000</v>
      </c>
      <c r="K3" s="39" t="s">
        <v>512</v>
      </c>
      <c r="L3" s="38">
        <f t="shared" si="2"/>
        <v>39.99</v>
      </c>
    </row>
    <row r="4" spans="1:14" x14ac:dyDescent="0.3">
      <c r="A4" s="4" t="s">
        <v>2567</v>
      </c>
      <c r="B4" s="125" t="s">
        <v>1083</v>
      </c>
      <c r="C4" s="6" t="s">
        <v>769</v>
      </c>
      <c r="D4" s="243" t="s">
        <v>208</v>
      </c>
      <c r="E4" s="240">
        <v>39.99</v>
      </c>
      <c r="F4" s="247">
        <f>ROUNDUP(E4*Arcades!$N$1,-1)</f>
        <v>28000</v>
      </c>
      <c r="G4" s="16">
        <f>ROUNDUP(E4*Arcades!$N$4,-1)</f>
        <v>24000</v>
      </c>
      <c r="H4" s="2">
        <v>1</v>
      </c>
      <c r="I4" s="16">
        <f t="shared" si="0"/>
        <v>28000</v>
      </c>
      <c r="J4" s="16">
        <f t="shared" si="1"/>
        <v>24000</v>
      </c>
      <c r="K4" s="39" t="s">
        <v>2568</v>
      </c>
      <c r="L4" s="38">
        <f t="shared" si="2"/>
        <v>39.99</v>
      </c>
      <c r="N4" s="1">
        <v>600</v>
      </c>
    </row>
    <row r="5" spans="1:14" x14ac:dyDescent="0.3">
      <c r="A5" s="4" t="s">
        <v>2941</v>
      </c>
      <c r="B5" s="120" t="s">
        <v>1074</v>
      </c>
      <c r="C5" s="9" t="s">
        <v>182</v>
      </c>
      <c r="D5" s="243" t="s">
        <v>208</v>
      </c>
      <c r="E5" s="240">
        <v>34.99</v>
      </c>
      <c r="F5" s="247">
        <f>ROUNDUP(E5*Arcades!$N$1,-1)</f>
        <v>24500</v>
      </c>
      <c r="G5" s="16">
        <f>ROUNDUP(E5*Arcades!$N$4,-1)</f>
        <v>21000</v>
      </c>
      <c r="H5" s="2">
        <v>1</v>
      </c>
      <c r="I5" s="16">
        <f t="shared" si="0"/>
        <v>24500</v>
      </c>
      <c r="J5" s="16">
        <f t="shared" si="1"/>
        <v>21000</v>
      </c>
      <c r="K5" s="39" t="s">
        <v>3050</v>
      </c>
      <c r="L5" s="38">
        <f t="shared" si="2"/>
        <v>34.99</v>
      </c>
      <c r="N5" s="3">
        <f>SUM(J:J)</f>
        <v>394470</v>
      </c>
    </row>
    <row r="6" spans="1:14" x14ac:dyDescent="0.3">
      <c r="A6" s="15" t="s">
        <v>50</v>
      </c>
      <c r="B6" s="158" t="s">
        <v>1126</v>
      </c>
      <c r="C6" s="6" t="s">
        <v>769</v>
      </c>
      <c r="D6" s="243" t="s">
        <v>208</v>
      </c>
      <c r="E6" s="240">
        <v>29.99</v>
      </c>
      <c r="F6" s="247">
        <f>ROUNDUP(E6*Arcades!$N$1,-1)</f>
        <v>21000</v>
      </c>
      <c r="G6" s="16">
        <f>ROUNDUP(E6*Arcades!$N$4,-1)</f>
        <v>18000</v>
      </c>
      <c r="H6" s="2">
        <v>1</v>
      </c>
      <c r="I6" s="16">
        <f t="shared" si="0"/>
        <v>21000</v>
      </c>
      <c r="J6" s="16">
        <f t="shared" si="1"/>
        <v>18000</v>
      </c>
      <c r="K6" s="39" t="s">
        <v>246</v>
      </c>
      <c r="L6" s="38">
        <f t="shared" si="2"/>
        <v>29.99</v>
      </c>
    </row>
    <row r="7" spans="1:14" x14ac:dyDescent="0.3">
      <c r="A7" s="21" t="s">
        <v>1179</v>
      </c>
      <c r="B7" s="163" t="s">
        <v>1133</v>
      </c>
      <c r="C7" s="6" t="s">
        <v>769</v>
      </c>
      <c r="D7" s="245" t="s">
        <v>210</v>
      </c>
      <c r="E7" s="240">
        <v>17.989999999999998</v>
      </c>
      <c r="F7" s="247">
        <f>ROUNDUP(E7*Arcades!$N$1,-1)</f>
        <v>12600</v>
      </c>
      <c r="G7" s="16">
        <f>ROUNDUP(E7*Arcades!$N$4,-1)</f>
        <v>10800</v>
      </c>
      <c r="H7" s="2">
        <v>1</v>
      </c>
      <c r="I7" s="16">
        <f t="shared" si="0"/>
        <v>12600</v>
      </c>
      <c r="J7" s="16">
        <f t="shared" si="1"/>
        <v>10800</v>
      </c>
      <c r="K7" s="39" t="s">
        <v>1245</v>
      </c>
      <c r="L7" s="38">
        <f t="shared" si="2"/>
        <v>17.989999999999998</v>
      </c>
      <c r="N7" s="48" t="s">
        <v>100</v>
      </c>
    </row>
    <row r="8" spans="1:14" x14ac:dyDescent="0.3">
      <c r="A8" s="4" t="s">
        <v>1339</v>
      </c>
      <c r="B8" s="121" t="s">
        <v>1075</v>
      </c>
      <c r="C8" s="6" t="s">
        <v>769</v>
      </c>
      <c r="D8" s="243" t="s">
        <v>208</v>
      </c>
      <c r="E8" s="240">
        <v>22.99</v>
      </c>
      <c r="F8" s="247">
        <f>ROUNDUP(E8*Arcades!$N$1,-1)</f>
        <v>16100</v>
      </c>
      <c r="G8" s="16">
        <f>ROUNDUP(E8*Arcades!$N$4,-1)</f>
        <v>13800</v>
      </c>
      <c r="H8" s="2">
        <v>1</v>
      </c>
      <c r="I8" s="16">
        <f t="shared" si="0"/>
        <v>16100</v>
      </c>
      <c r="J8" s="16">
        <f t="shared" si="1"/>
        <v>13800</v>
      </c>
      <c r="K8" s="39" t="s">
        <v>1393</v>
      </c>
      <c r="L8" s="38">
        <f t="shared" si="2"/>
        <v>22.99</v>
      </c>
      <c r="N8" s="37">
        <f>SUM(L:L)</f>
        <v>656.50000000000091</v>
      </c>
    </row>
    <row r="9" spans="1:14" ht="15" customHeight="1" x14ac:dyDescent="0.3">
      <c r="A9" s="4" t="s">
        <v>2570</v>
      </c>
      <c r="B9" s="125" t="s">
        <v>1083</v>
      </c>
      <c r="C9" s="6" t="s">
        <v>769</v>
      </c>
      <c r="D9" s="243" t="s">
        <v>208</v>
      </c>
      <c r="E9" s="240">
        <v>24.99</v>
      </c>
      <c r="F9" s="247">
        <f>ROUNDUP(E9*Arcades!$N$1,-1)</f>
        <v>17500</v>
      </c>
      <c r="G9" s="16">
        <f>ROUNDUP(E9*Arcades!$N$4,-1)</f>
        <v>15000</v>
      </c>
      <c r="H9" s="2">
        <v>1</v>
      </c>
      <c r="I9" s="16">
        <f t="shared" si="0"/>
        <v>17500</v>
      </c>
      <c r="J9" s="16">
        <f t="shared" si="1"/>
        <v>15000</v>
      </c>
      <c r="K9" s="39" t="s">
        <v>2569</v>
      </c>
      <c r="L9" s="38">
        <f t="shared" si="2"/>
        <v>24.99</v>
      </c>
    </row>
    <row r="10" spans="1:14" x14ac:dyDescent="0.3">
      <c r="A10" s="4" t="s">
        <v>1334</v>
      </c>
      <c r="B10" s="137" t="s">
        <v>1098</v>
      </c>
      <c r="C10" s="19" t="s">
        <v>185</v>
      </c>
      <c r="D10" s="243" t="s">
        <v>208</v>
      </c>
      <c r="E10" s="240">
        <v>19.989999999999998</v>
      </c>
      <c r="F10" s="247">
        <f>ROUNDUP(E10*Arcades!$N$1,-1)</f>
        <v>14000</v>
      </c>
      <c r="G10" s="16">
        <f>ROUNDUP(E10*Arcades!$N$4,-1)</f>
        <v>12000</v>
      </c>
      <c r="H10" s="2">
        <v>1</v>
      </c>
      <c r="I10" s="16">
        <f t="shared" si="0"/>
        <v>14000</v>
      </c>
      <c r="J10" s="16">
        <f t="shared" si="1"/>
        <v>12000</v>
      </c>
      <c r="K10" s="39" t="s">
        <v>1335</v>
      </c>
      <c r="L10" s="38">
        <f t="shared" si="2"/>
        <v>19.989999999999998</v>
      </c>
    </row>
    <row r="11" spans="1:14" x14ac:dyDescent="0.3">
      <c r="A11" s="29" t="s">
        <v>3672</v>
      </c>
      <c r="B11" s="165" t="s">
        <v>1136</v>
      </c>
      <c r="C11" s="14" t="s">
        <v>767</v>
      </c>
      <c r="D11" s="245" t="s">
        <v>210</v>
      </c>
      <c r="E11" s="240">
        <v>19.989999999999998</v>
      </c>
      <c r="F11" s="247">
        <f>ROUNDUP(E11*Arcades!$N$1,-1)</f>
        <v>14000</v>
      </c>
      <c r="G11" s="16">
        <f>ROUNDUP(E11*Arcades!$N$4,-1)</f>
        <v>12000</v>
      </c>
      <c r="H11" s="2">
        <v>1</v>
      </c>
      <c r="I11" s="16">
        <f t="shared" si="0"/>
        <v>14000</v>
      </c>
      <c r="J11" s="16">
        <f t="shared" si="1"/>
        <v>12000</v>
      </c>
      <c r="K11" s="233" t="s">
        <v>3673</v>
      </c>
      <c r="L11" s="38">
        <f t="shared" si="2"/>
        <v>19.989999999999998</v>
      </c>
    </row>
    <row r="12" spans="1:14" x14ac:dyDescent="0.3">
      <c r="A12" s="21" t="s">
        <v>2052</v>
      </c>
      <c r="B12" s="187" t="s">
        <v>2003</v>
      </c>
      <c r="C12" s="6" t="s">
        <v>769</v>
      </c>
      <c r="D12" s="243" t="s">
        <v>208</v>
      </c>
      <c r="E12" s="240">
        <v>13.99</v>
      </c>
      <c r="F12" s="247">
        <f>ROUNDUP(E12*Arcades!$N$1,-1)</f>
        <v>9800</v>
      </c>
      <c r="G12" s="16">
        <f>ROUNDUP(E12*Arcades!$N$4,-1)</f>
        <v>8400</v>
      </c>
      <c r="H12" s="2">
        <v>1</v>
      </c>
      <c r="I12" s="16">
        <f t="shared" si="0"/>
        <v>9800</v>
      </c>
      <c r="J12" s="16">
        <f t="shared" si="1"/>
        <v>8400</v>
      </c>
      <c r="K12" s="39" t="s">
        <v>3270</v>
      </c>
      <c r="L12" s="38">
        <f t="shared" si="2"/>
        <v>13.99</v>
      </c>
    </row>
    <row r="13" spans="1:14" x14ac:dyDescent="0.3">
      <c r="A13" s="4" t="s">
        <v>285</v>
      </c>
      <c r="B13" s="61" t="s">
        <v>990</v>
      </c>
      <c r="C13" s="14" t="s">
        <v>767</v>
      </c>
      <c r="D13" s="246" t="s">
        <v>209</v>
      </c>
      <c r="E13" s="240">
        <v>14.99</v>
      </c>
      <c r="F13" s="247">
        <f>ROUNDUP(E13*Arcades!$N$1,-1)</f>
        <v>10500</v>
      </c>
      <c r="G13" s="16">
        <f>ROUNDUP(E13*Arcades!$N$4,-1)</f>
        <v>9000</v>
      </c>
      <c r="H13" s="2">
        <v>1</v>
      </c>
      <c r="I13" s="16">
        <f t="shared" si="0"/>
        <v>10500</v>
      </c>
      <c r="J13" s="16">
        <f t="shared" si="1"/>
        <v>9000</v>
      </c>
      <c r="K13" s="39" t="s">
        <v>4574</v>
      </c>
      <c r="L13" s="38">
        <f t="shared" si="2"/>
        <v>14.99</v>
      </c>
    </row>
    <row r="14" spans="1:14" x14ac:dyDescent="0.3">
      <c r="A14" s="35" t="s">
        <v>293</v>
      </c>
      <c r="B14" s="163" t="s">
        <v>1133</v>
      </c>
      <c r="C14" s="6" t="s">
        <v>769</v>
      </c>
      <c r="D14" s="245" t="s">
        <v>210</v>
      </c>
      <c r="E14" s="240">
        <v>13.99</v>
      </c>
      <c r="F14" s="247">
        <f>ROUNDUP(E14*Arcades!$N$1,-1)</f>
        <v>9800</v>
      </c>
      <c r="G14" s="16">
        <f>ROUNDUP(E14*Arcades!$N$4,-1)</f>
        <v>8400</v>
      </c>
      <c r="H14" s="2">
        <v>1</v>
      </c>
      <c r="I14" s="33">
        <f t="shared" si="0"/>
        <v>9800</v>
      </c>
      <c r="J14" s="33">
        <f t="shared" si="1"/>
        <v>8400</v>
      </c>
      <c r="K14" s="39" t="s">
        <v>326</v>
      </c>
      <c r="L14" s="38">
        <f t="shared" si="2"/>
        <v>13.99</v>
      </c>
    </row>
    <row r="15" spans="1:14" x14ac:dyDescent="0.3">
      <c r="A15" s="29" t="s">
        <v>1175</v>
      </c>
      <c r="B15" s="68" t="s">
        <v>996</v>
      </c>
      <c r="C15" s="6" t="s">
        <v>769</v>
      </c>
      <c r="D15" s="243" t="s">
        <v>208</v>
      </c>
      <c r="E15" s="240">
        <v>14.99</v>
      </c>
      <c r="F15" s="247">
        <f>ROUNDUP(E15*Arcades!$N$1,-1)</f>
        <v>10500</v>
      </c>
      <c r="G15" s="16">
        <f>ROUNDUP(E15*Arcades!$N$4,-1)</f>
        <v>9000</v>
      </c>
      <c r="H15" s="2">
        <v>1</v>
      </c>
      <c r="I15" s="16">
        <f t="shared" si="0"/>
        <v>10500</v>
      </c>
      <c r="J15" s="16">
        <f t="shared" si="1"/>
        <v>9000</v>
      </c>
      <c r="K15" s="39" t="s">
        <v>1176</v>
      </c>
      <c r="L15" s="38">
        <f t="shared" si="2"/>
        <v>14.99</v>
      </c>
    </row>
    <row r="16" spans="1:14" x14ac:dyDescent="0.3">
      <c r="A16" s="20" t="s">
        <v>1610</v>
      </c>
      <c r="B16" s="150" t="s">
        <v>1582</v>
      </c>
      <c r="C16" s="6" t="s">
        <v>769</v>
      </c>
      <c r="D16" s="243" t="s">
        <v>208</v>
      </c>
      <c r="E16" s="240">
        <v>9.99</v>
      </c>
      <c r="F16" s="247">
        <f>ROUNDUP(E16*Arcades!$N$1,-1)</f>
        <v>7000</v>
      </c>
      <c r="G16" s="16">
        <f>ROUNDUP(E16*Arcades!$N$4,-1)</f>
        <v>6000</v>
      </c>
      <c r="H16" s="2">
        <v>1</v>
      </c>
      <c r="I16" s="16">
        <f t="shared" si="0"/>
        <v>7000</v>
      </c>
      <c r="J16" s="16">
        <f t="shared" si="1"/>
        <v>6000</v>
      </c>
      <c r="K16" s="39" t="s">
        <v>1625</v>
      </c>
      <c r="L16" s="38">
        <f t="shared" si="2"/>
        <v>9.99</v>
      </c>
    </row>
    <row r="17" spans="1:12" x14ac:dyDescent="0.3">
      <c r="A17" s="4" t="s">
        <v>77</v>
      </c>
      <c r="B17" s="162" t="s">
        <v>1130</v>
      </c>
      <c r="C17" s="10" t="s">
        <v>181</v>
      </c>
      <c r="D17" s="245" t="s">
        <v>210</v>
      </c>
      <c r="E17" s="240">
        <v>12.99</v>
      </c>
      <c r="F17" s="247">
        <f>ROUNDUP(E17*Arcades!$N$1,-1)</f>
        <v>9100</v>
      </c>
      <c r="G17" s="16">
        <f>ROUNDUP(E17*Arcades!$N$4,-1)</f>
        <v>7800</v>
      </c>
      <c r="H17" s="2">
        <v>1</v>
      </c>
      <c r="I17" s="16">
        <f t="shared" si="0"/>
        <v>9100</v>
      </c>
      <c r="J17" s="16">
        <f t="shared" si="1"/>
        <v>7800</v>
      </c>
      <c r="K17" s="39" t="s">
        <v>117</v>
      </c>
      <c r="L17" s="38">
        <f t="shared" si="2"/>
        <v>12.99</v>
      </c>
    </row>
    <row r="18" spans="1:12" x14ac:dyDescent="0.3">
      <c r="A18" s="4" t="s">
        <v>2942</v>
      </c>
      <c r="B18" s="152" t="s">
        <v>1120</v>
      </c>
      <c r="C18" s="19" t="s">
        <v>654</v>
      </c>
      <c r="D18" s="243" t="s">
        <v>208</v>
      </c>
      <c r="E18" s="240">
        <v>6.99</v>
      </c>
      <c r="F18" s="247">
        <f>ROUNDUP(E18*Arcades!$N$1,-1)</f>
        <v>4900</v>
      </c>
      <c r="G18" s="16">
        <f>ROUNDUP(E18*Arcades!$N$4,-1)</f>
        <v>4200</v>
      </c>
      <c r="H18" s="2">
        <v>1</v>
      </c>
      <c r="I18" s="16">
        <f t="shared" si="0"/>
        <v>4900</v>
      </c>
      <c r="J18" s="16">
        <f t="shared" si="1"/>
        <v>4200</v>
      </c>
      <c r="K18" s="39" t="s">
        <v>3051</v>
      </c>
      <c r="L18" s="38">
        <f t="shared" si="2"/>
        <v>6.99</v>
      </c>
    </row>
    <row r="19" spans="1:12" x14ac:dyDescent="0.3">
      <c r="A19" s="21" t="s">
        <v>294</v>
      </c>
      <c r="B19" s="163" t="s">
        <v>1133</v>
      </c>
      <c r="C19" s="6" t="s">
        <v>769</v>
      </c>
      <c r="D19" s="245" t="s">
        <v>210</v>
      </c>
      <c r="E19" s="240">
        <v>6.99</v>
      </c>
      <c r="F19" s="247">
        <f>ROUNDUP(E19*Arcades!$N$1,-1)</f>
        <v>4900</v>
      </c>
      <c r="G19" s="16">
        <f>ROUNDUP(E19*Arcades!$N$4,-1)</f>
        <v>4200</v>
      </c>
      <c r="H19" s="2">
        <v>1</v>
      </c>
      <c r="I19" s="16">
        <f t="shared" si="0"/>
        <v>4900</v>
      </c>
      <c r="J19" s="16">
        <f t="shared" si="1"/>
        <v>4200</v>
      </c>
      <c r="K19" s="39" t="s">
        <v>1174</v>
      </c>
      <c r="L19" s="38">
        <f t="shared" si="2"/>
        <v>6.99</v>
      </c>
    </row>
    <row r="20" spans="1:12" x14ac:dyDescent="0.3">
      <c r="A20" s="4" t="s">
        <v>1342</v>
      </c>
      <c r="B20" s="120" t="s">
        <v>1074</v>
      </c>
      <c r="C20" s="6" t="s">
        <v>769</v>
      </c>
      <c r="D20" s="243" t="s">
        <v>208</v>
      </c>
      <c r="E20" s="240">
        <v>11.99</v>
      </c>
      <c r="F20" s="247">
        <f>ROUNDUP(E20*Arcades!$N$1,-1)</f>
        <v>8400</v>
      </c>
      <c r="G20" s="16">
        <f>ROUNDUP(E20*Arcades!$N$4,-1)</f>
        <v>7200</v>
      </c>
      <c r="H20" s="2">
        <v>1</v>
      </c>
      <c r="I20" s="16">
        <f t="shared" si="0"/>
        <v>8400</v>
      </c>
      <c r="J20" s="16">
        <f t="shared" si="1"/>
        <v>7200</v>
      </c>
      <c r="K20" s="39" t="s">
        <v>1395</v>
      </c>
      <c r="L20" s="38">
        <f t="shared" si="2"/>
        <v>11.99</v>
      </c>
    </row>
    <row r="21" spans="1:12" x14ac:dyDescent="0.3">
      <c r="A21" s="4" t="s">
        <v>1340</v>
      </c>
      <c r="B21" s="149" t="s">
        <v>1113</v>
      </c>
      <c r="C21" s="6" t="s">
        <v>769</v>
      </c>
      <c r="D21" s="243" t="s">
        <v>208</v>
      </c>
      <c r="E21" s="240">
        <v>12.99</v>
      </c>
      <c r="F21" s="247">
        <f>ROUNDUP(E21*Arcades!$N$1,-1)</f>
        <v>9100</v>
      </c>
      <c r="G21" s="16">
        <f>ROUNDUP(E21*Arcades!$N$4,-1)</f>
        <v>7800</v>
      </c>
      <c r="H21" s="2">
        <v>1</v>
      </c>
      <c r="I21" s="16">
        <f t="shared" si="0"/>
        <v>9100</v>
      </c>
      <c r="J21" s="16">
        <f t="shared" si="1"/>
        <v>7800</v>
      </c>
      <c r="K21" s="39" t="s">
        <v>1341</v>
      </c>
      <c r="L21" s="38">
        <f t="shared" si="2"/>
        <v>12.99</v>
      </c>
    </row>
    <row r="22" spans="1:12" x14ac:dyDescent="0.3">
      <c r="A22" s="4" t="s">
        <v>46</v>
      </c>
      <c r="B22" s="135" t="s">
        <v>1096</v>
      </c>
      <c r="C22" s="6" t="s">
        <v>769</v>
      </c>
      <c r="D22" s="243" t="s">
        <v>208</v>
      </c>
      <c r="E22" s="240">
        <v>6.99</v>
      </c>
      <c r="F22" s="247">
        <f>ROUNDUP(E22*Arcades!$N$1,-1)</f>
        <v>4900</v>
      </c>
      <c r="G22" s="16">
        <f>ROUNDUP(E22*Arcades!$N$4,-1)</f>
        <v>4200</v>
      </c>
      <c r="H22" s="2">
        <v>1</v>
      </c>
      <c r="I22" s="16">
        <f t="shared" si="0"/>
        <v>4900</v>
      </c>
      <c r="J22" s="16">
        <f t="shared" si="1"/>
        <v>4200</v>
      </c>
      <c r="K22" s="39" t="s">
        <v>249</v>
      </c>
      <c r="L22" s="38">
        <f t="shared" si="2"/>
        <v>6.99</v>
      </c>
    </row>
    <row r="23" spans="1:12" x14ac:dyDescent="0.3">
      <c r="A23" s="4" t="s">
        <v>395</v>
      </c>
      <c r="B23" s="165" t="s">
        <v>1136</v>
      </c>
      <c r="C23" s="6" t="s">
        <v>769</v>
      </c>
      <c r="D23" s="243" t="s">
        <v>208</v>
      </c>
      <c r="E23" s="240">
        <v>9.99</v>
      </c>
      <c r="F23" s="247">
        <f>ROUNDUP(E23*Arcades!$N$1,-1)</f>
        <v>7000</v>
      </c>
      <c r="G23" s="16">
        <f>ROUNDUP(E23*Arcades!$N$4,-1)</f>
        <v>6000</v>
      </c>
      <c r="H23" s="2">
        <v>1</v>
      </c>
      <c r="I23" s="16">
        <f t="shared" si="0"/>
        <v>7000</v>
      </c>
      <c r="J23" s="16">
        <f t="shared" si="1"/>
        <v>6000</v>
      </c>
      <c r="K23" s="39" t="s">
        <v>394</v>
      </c>
      <c r="L23" s="38">
        <f t="shared" si="2"/>
        <v>9.99</v>
      </c>
    </row>
    <row r="24" spans="1:12" x14ac:dyDescent="0.3">
      <c r="A24" s="4" t="s">
        <v>3711</v>
      </c>
      <c r="B24" s="242" t="s">
        <v>3713</v>
      </c>
      <c r="C24" s="6" t="s">
        <v>769</v>
      </c>
      <c r="D24" s="243" t="s">
        <v>208</v>
      </c>
      <c r="E24" s="240">
        <v>7.99</v>
      </c>
      <c r="F24" s="247">
        <f>ROUNDUP(E24*Arcades!$N$1,-1)</f>
        <v>5600</v>
      </c>
      <c r="G24" s="16">
        <f>ROUNDUP(E24*Arcades!$N$4,-1)</f>
        <v>4800</v>
      </c>
      <c r="H24" s="2">
        <v>1</v>
      </c>
      <c r="I24" s="16">
        <f t="shared" si="0"/>
        <v>5600</v>
      </c>
      <c r="J24" s="16">
        <f t="shared" si="1"/>
        <v>4800</v>
      </c>
      <c r="K24" s="39" t="s">
        <v>3712</v>
      </c>
      <c r="L24" s="38">
        <f t="shared" si="2"/>
        <v>7.99</v>
      </c>
    </row>
    <row r="25" spans="1:12" x14ac:dyDescent="0.3">
      <c r="A25" s="35" t="s">
        <v>79</v>
      </c>
      <c r="B25" s="162" t="s">
        <v>1130</v>
      </c>
      <c r="C25" s="9" t="s">
        <v>182</v>
      </c>
      <c r="D25" s="245" t="s">
        <v>210</v>
      </c>
      <c r="E25" s="240">
        <v>8.99</v>
      </c>
      <c r="F25" s="247">
        <f>ROUNDUP(E25*Arcades!$N$1,-1)</f>
        <v>6300</v>
      </c>
      <c r="G25" s="16">
        <f>ROUNDUP(E25*Arcades!$N$4,-1)</f>
        <v>5400</v>
      </c>
      <c r="H25" s="2">
        <v>1</v>
      </c>
      <c r="I25" s="33">
        <f t="shared" si="0"/>
        <v>6300</v>
      </c>
      <c r="J25" s="33">
        <f t="shared" si="1"/>
        <v>5400</v>
      </c>
      <c r="K25" s="39" t="s">
        <v>107</v>
      </c>
      <c r="L25" s="38">
        <f t="shared" si="2"/>
        <v>8.99</v>
      </c>
    </row>
    <row r="26" spans="1:12" x14ac:dyDescent="0.3">
      <c r="A26" s="4" t="s">
        <v>58</v>
      </c>
      <c r="B26" s="124" t="s">
        <v>1079</v>
      </c>
      <c r="C26" s="19" t="s">
        <v>185</v>
      </c>
      <c r="D26" s="243" t="s">
        <v>208</v>
      </c>
      <c r="E26" s="240">
        <v>5.99</v>
      </c>
      <c r="F26" s="247">
        <f>ROUNDUP(E26*Arcades!$N$1,-1)</f>
        <v>4200</v>
      </c>
      <c r="G26" s="16">
        <f>ROUNDUP(E26*Arcades!$N$4,-1)</f>
        <v>3600</v>
      </c>
      <c r="H26" s="2">
        <v>1</v>
      </c>
      <c r="I26" s="16">
        <f t="shared" si="0"/>
        <v>4200</v>
      </c>
      <c r="J26" s="16">
        <f t="shared" si="1"/>
        <v>3600</v>
      </c>
      <c r="K26" s="39" t="s">
        <v>248</v>
      </c>
      <c r="L26" s="38">
        <f t="shared" si="2"/>
        <v>5.99</v>
      </c>
    </row>
    <row r="27" spans="1:12" x14ac:dyDescent="0.3">
      <c r="A27" s="4" t="s">
        <v>1173</v>
      </c>
      <c r="B27" s="91" t="s">
        <v>1021</v>
      </c>
      <c r="C27" s="14" t="s">
        <v>767</v>
      </c>
      <c r="D27" s="243" t="s">
        <v>208</v>
      </c>
      <c r="E27" s="240">
        <v>8.99</v>
      </c>
      <c r="F27" s="247">
        <f>ROUNDUP(E27*Arcades!$N$1,-1)</f>
        <v>6300</v>
      </c>
      <c r="G27" s="16">
        <f>ROUNDUP(E27*Arcades!$N$4,-1)</f>
        <v>5400</v>
      </c>
      <c r="H27" s="2">
        <v>1</v>
      </c>
      <c r="I27" s="16">
        <f t="shared" si="0"/>
        <v>6300</v>
      </c>
      <c r="J27" s="16">
        <f t="shared" si="1"/>
        <v>5400</v>
      </c>
      <c r="K27" s="39" t="s">
        <v>1172</v>
      </c>
      <c r="L27" s="38">
        <f t="shared" si="2"/>
        <v>8.99</v>
      </c>
    </row>
    <row r="28" spans="1:12" x14ac:dyDescent="0.3">
      <c r="A28" s="4" t="s">
        <v>1336</v>
      </c>
      <c r="B28" s="120" t="s">
        <v>1074</v>
      </c>
      <c r="C28" s="14" t="s">
        <v>767</v>
      </c>
      <c r="D28" s="243" t="s">
        <v>208</v>
      </c>
      <c r="E28" s="240">
        <v>4.99</v>
      </c>
      <c r="F28" s="247">
        <f>ROUNDUP(E28*Arcades!$N$1,-1)</f>
        <v>3500</v>
      </c>
      <c r="G28" s="16">
        <f>ROUNDUP(E28*Arcades!$N$4,-1)</f>
        <v>3000</v>
      </c>
      <c r="H28" s="2">
        <v>1</v>
      </c>
      <c r="I28" s="16">
        <f t="shared" si="0"/>
        <v>3500</v>
      </c>
      <c r="J28" s="16">
        <f t="shared" si="1"/>
        <v>3000</v>
      </c>
      <c r="K28" s="39" t="s">
        <v>1337</v>
      </c>
      <c r="L28" s="38">
        <f t="shared" si="2"/>
        <v>4.99</v>
      </c>
    </row>
    <row r="29" spans="1:12" x14ac:dyDescent="0.3">
      <c r="A29" s="4" t="s">
        <v>59</v>
      </c>
      <c r="B29" s="94" t="s">
        <v>1035</v>
      </c>
      <c r="C29" s="10" t="s">
        <v>181</v>
      </c>
      <c r="D29" s="243" t="s">
        <v>208</v>
      </c>
      <c r="E29" s="240">
        <v>5.99</v>
      </c>
      <c r="F29" s="247">
        <f>ROUNDUP(E29*Arcades!$N$1,-1)</f>
        <v>4200</v>
      </c>
      <c r="G29" s="16">
        <f>ROUNDUP(E29*Arcades!$N$4,-1)</f>
        <v>3600</v>
      </c>
      <c r="H29" s="2">
        <v>1</v>
      </c>
      <c r="I29" s="16">
        <f t="shared" si="0"/>
        <v>4200</v>
      </c>
      <c r="J29" s="16">
        <f t="shared" si="1"/>
        <v>3600</v>
      </c>
      <c r="K29" s="39" t="s">
        <v>254</v>
      </c>
      <c r="L29" s="38">
        <f t="shared" si="2"/>
        <v>5.99</v>
      </c>
    </row>
    <row r="30" spans="1:12" x14ac:dyDescent="0.3">
      <c r="A30" s="21" t="s">
        <v>431</v>
      </c>
      <c r="B30" s="165" t="s">
        <v>1136</v>
      </c>
      <c r="C30" s="14" t="s">
        <v>767</v>
      </c>
      <c r="D30" s="246" t="s">
        <v>209</v>
      </c>
      <c r="E30" s="240">
        <v>6.99</v>
      </c>
      <c r="F30" s="247">
        <f>ROUNDUP(E30*Arcades!$N$1,-1)</f>
        <v>4900</v>
      </c>
      <c r="G30" s="16">
        <f>ROUNDUP(E30*Arcades!$N$4,-1)</f>
        <v>4200</v>
      </c>
      <c r="H30" s="2">
        <v>1</v>
      </c>
      <c r="I30" s="16">
        <f t="shared" si="0"/>
        <v>4900</v>
      </c>
      <c r="J30" s="16">
        <f t="shared" si="1"/>
        <v>4200</v>
      </c>
      <c r="K30" s="39" t="s">
        <v>1396</v>
      </c>
      <c r="L30" s="38">
        <f t="shared" si="2"/>
        <v>6.99</v>
      </c>
    </row>
    <row r="31" spans="1:12" x14ac:dyDescent="0.3">
      <c r="A31" s="29" t="s">
        <v>1338</v>
      </c>
      <c r="B31" s="82" t="s">
        <v>1012</v>
      </c>
      <c r="C31" s="6" t="s">
        <v>769</v>
      </c>
      <c r="D31" s="243" t="s">
        <v>208</v>
      </c>
      <c r="E31" s="240">
        <v>4.99</v>
      </c>
      <c r="F31" s="247">
        <f>ROUNDUP(E31*Arcades!$N$1,-1)</f>
        <v>3500</v>
      </c>
      <c r="G31" s="16">
        <f>ROUNDUP(E31*Arcades!$N$4,-1)</f>
        <v>3000</v>
      </c>
      <c r="H31" s="2">
        <v>1</v>
      </c>
      <c r="I31" s="16">
        <f t="shared" si="0"/>
        <v>3500</v>
      </c>
      <c r="J31" s="16">
        <f t="shared" si="1"/>
        <v>3000</v>
      </c>
      <c r="K31" s="39" t="s">
        <v>1397</v>
      </c>
      <c r="L31" s="38">
        <f t="shared" si="2"/>
        <v>4.99</v>
      </c>
    </row>
    <row r="32" spans="1:12" x14ac:dyDescent="0.3">
      <c r="A32" s="15" t="s">
        <v>2571</v>
      </c>
      <c r="B32" s="109" t="s">
        <v>1072</v>
      </c>
      <c r="C32" s="6" t="s">
        <v>769</v>
      </c>
      <c r="D32" s="243" t="s">
        <v>208</v>
      </c>
      <c r="E32" s="240">
        <v>6.99</v>
      </c>
      <c r="F32" s="247">
        <f>ROUNDUP(E32*Arcades!$N$1,-1)</f>
        <v>4900</v>
      </c>
      <c r="G32" s="16">
        <f>ROUNDUP(E32*Arcades!$N$4,-1)</f>
        <v>4200</v>
      </c>
      <c r="H32" s="2">
        <v>1</v>
      </c>
      <c r="I32" s="16">
        <f t="shared" si="0"/>
        <v>4900</v>
      </c>
      <c r="J32" s="16">
        <f t="shared" si="1"/>
        <v>4200</v>
      </c>
      <c r="K32" s="39" t="s">
        <v>3053</v>
      </c>
      <c r="L32" s="38">
        <f t="shared" si="2"/>
        <v>6.99</v>
      </c>
    </row>
    <row r="33" spans="1:12" x14ac:dyDescent="0.3">
      <c r="A33" s="20" t="s">
        <v>1608</v>
      </c>
      <c r="B33" s="150" t="s">
        <v>1582</v>
      </c>
      <c r="C33" s="6" t="s">
        <v>769</v>
      </c>
      <c r="D33" s="243" t="s">
        <v>208</v>
      </c>
      <c r="E33" s="240">
        <v>5.99</v>
      </c>
      <c r="F33" s="247">
        <f>ROUNDUP(E33*Arcades!$N$1,-1)</f>
        <v>4200</v>
      </c>
      <c r="G33" s="16">
        <f>ROUNDUP(E33*Arcades!$N$4,-1)</f>
        <v>3600</v>
      </c>
      <c r="H33" s="2">
        <v>1</v>
      </c>
      <c r="I33" s="16">
        <f t="shared" si="0"/>
        <v>4200</v>
      </c>
      <c r="J33" s="16">
        <f t="shared" si="1"/>
        <v>3600</v>
      </c>
      <c r="K33" s="39" t="s">
        <v>3683</v>
      </c>
      <c r="L33" s="38">
        <f t="shared" si="2"/>
        <v>5.99</v>
      </c>
    </row>
    <row r="34" spans="1:12" x14ac:dyDescent="0.3">
      <c r="A34" s="4" t="s">
        <v>83</v>
      </c>
      <c r="B34" s="22" t="s">
        <v>955</v>
      </c>
      <c r="C34" s="14" t="s">
        <v>767</v>
      </c>
      <c r="D34" s="246" t="s">
        <v>209</v>
      </c>
      <c r="E34" s="240">
        <v>8.99</v>
      </c>
      <c r="F34" s="247">
        <f>ROUNDUP(E34*Arcades!$N$1,-1)</f>
        <v>6300</v>
      </c>
      <c r="G34" s="16">
        <f>ROUNDUP(E34*Arcades!$N$4,-1)</f>
        <v>5400</v>
      </c>
      <c r="H34" s="2">
        <v>1</v>
      </c>
      <c r="I34" s="16">
        <f t="shared" ref="I34:I65" si="3">F34*H34</f>
        <v>6300</v>
      </c>
      <c r="J34" s="16">
        <f t="shared" ref="J34:J65" si="4">G34*H34</f>
        <v>5400</v>
      </c>
      <c r="K34" s="39" t="s">
        <v>2902</v>
      </c>
      <c r="L34" s="38">
        <f t="shared" ref="L34:L65" si="5">E34*H34</f>
        <v>8.99</v>
      </c>
    </row>
    <row r="35" spans="1:12" x14ac:dyDescent="0.3">
      <c r="A35" s="4" t="s">
        <v>4582</v>
      </c>
      <c r="B35" s="242" t="s">
        <v>3741</v>
      </c>
      <c r="C35" s="10" t="s">
        <v>181</v>
      </c>
      <c r="D35" s="243" t="s">
        <v>208</v>
      </c>
      <c r="E35" s="240">
        <v>4.99</v>
      </c>
      <c r="F35" s="247">
        <f>ROUNDUP(E35*Arcades!$N$1,-1)</f>
        <v>3500</v>
      </c>
      <c r="G35" s="16">
        <f>ROUNDUP(E35*Arcades!$N$4,-1)</f>
        <v>3000</v>
      </c>
      <c r="H35" s="2">
        <v>1</v>
      </c>
      <c r="I35" s="16">
        <f t="shared" si="3"/>
        <v>3500</v>
      </c>
      <c r="J35" s="16">
        <f t="shared" si="4"/>
        <v>3000</v>
      </c>
      <c r="K35" s="39" t="s">
        <v>4583</v>
      </c>
      <c r="L35" s="38">
        <f t="shared" si="5"/>
        <v>4.99</v>
      </c>
    </row>
    <row r="36" spans="1:12" x14ac:dyDescent="0.3">
      <c r="A36" s="29" t="s">
        <v>425</v>
      </c>
      <c r="B36" s="165" t="s">
        <v>1136</v>
      </c>
      <c r="C36" s="19" t="s">
        <v>185</v>
      </c>
      <c r="D36" s="246" t="s">
        <v>209</v>
      </c>
      <c r="E36" s="240">
        <v>6.99</v>
      </c>
      <c r="F36" s="247">
        <f>ROUNDUP(E36*Arcades!$N$1,-1)</f>
        <v>4900</v>
      </c>
      <c r="G36" s="16">
        <f>ROUNDUP(E36*Arcades!$N$4,-1)</f>
        <v>4200</v>
      </c>
      <c r="H36" s="2">
        <v>1</v>
      </c>
      <c r="I36" s="16">
        <f t="shared" si="3"/>
        <v>4900</v>
      </c>
      <c r="J36" s="16">
        <f t="shared" si="4"/>
        <v>4200</v>
      </c>
      <c r="K36" s="233" t="s">
        <v>426</v>
      </c>
      <c r="L36" s="38">
        <f t="shared" si="5"/>
        <v>6.99</v>
      </c>
    </row>
    <row r="37" spans="1:12" x14ac:dyDescent="0.3">
      <c r="A37" s="4" t="s">
        <v>287</v>
      </c>
      <c r="B37" s="95" t="s">
        <v>1025</v>
      </c>
      <c r="C37" s="19" t="s">
        <v>654</v>
      </c>
      <c r="D37" s="243" t="s">
        <v>208</v>
      </c>
      <c r="E37" s="240">
        <v>5.99</v>
      </c>
      <c r="F37" s="247">
        <f>ROUNDUP(E37*Arcades!$N$1,-1)</f>
        <v>4200</v>
      </c>
      <c r="G37" s="16">
        <f>ROUNDUP(E37*Arcades!$N$4,-1)</f>
        <v>3600</v>
      </c>
      <c r="H37" s="2">
        <v>1</v>
      </c>
      <c r="I37" s="16">
        <f t="shared" si="3"/>
        <v>4200</v>
      </c>
      <c r="J37" s="16">
        <f t="shared" si="4"/>
        <v>3600</v>
      </c>
      <c r="K37" s="39" t="s">
        <v>286</v>
      </c>
      <c r="L37" s="38">
        <f t="shared" si="5"/>
        <v>5.99</v>
      </c>
    </row>
    <row r="38" spans="1:12" x14ac:dyDescent="0.3">
      <c r="A38" s="4" t="s">
        <v>290</v>
      </c>
      <c r="B38" s="118" t="s">
        <v>1070</v>
      </c>
      <c r="C38" s="6" t="s">
        <v>769</v>
      </c>
      <c r="D38" s="243" t="s">
        <v>208</v>
      </c>
      <c r="E38" s="240">
        <v>5.99</v>
      </c>
      <c r="F38" s="247">
        <f>ROUNDUP(E38*Arcades!$N$1,-1)</f>
        <v>4200</v>
      </c>
      <c r="G38" s="16">
        <f>ROUNDUP(E38*Arcades!$N$4,-1)</f>
        <v>3600</v>
      </c>
      <c r="H38" s="2">
        <v>1</v>
      </c>
      <c r="I38" s="16">
        <f t="shared" si="3"/>
        <v>4200</v>
      </c>
      <c r="J38" s="16">
        <f t="shared" si="4"/>
        <v>3600</v>
      </c>
      <c r="K38" s="39" t="s">
        <v>321</v>
      </c>
      <c r="L38" s="38">
        <f t="shared" si="5"/>
        <v>5.99</v>
      </c>
    </row>
    <row r="39" spans="1:12" x14ac:dyDescent="0.3">
      <c r="A39" s="4" t="s">
        <v>1180</v>
      </c>
      <c r="B39" s="156" t="s">
        <v>1124</v>
      </c>
      <c r="C39" s="6" t="s">
        <v>769</v>
      </c>
      <c r="D39" s="243" t="s">
        <v>208</v>
      </c>
      <c r="E39" s="240">
        <v>5.99</v>
      </c>
      <c r="F39" s="247">
        <f>ROUNDUP(E39*Arcades!$N$1,-1)</f>
        <v>4200</v>
      </c>
      <c r="G39" s="16">
        <f>ROUNDUP(E39*Arcades!$N$4,-1)</f>
        <v>3600</v>
      </c>
      <c r="H39" s="2">
        <v>1</v>
      </c>
      <c r="I39" s="16">
        <f t="shared" si="3"/>
        <v>4200</v>
      </c>
      <c r="J39" s="16">
        <f t="shared" si="4"/>
        <v>3600</v>
      </c>
      <c r="K39" s="39" t="s">
        <v>1181</v>
      </c>
      <c r="L39" s="38">
        <f t="shared" si="5"/>
        <v>5.99</v>
      </c>
    </row>
    <row r="40" spans="1:12" x14ac:dyDescent="0.3">
      <c r="A40" s="35" t="s">
        <v>310</v>
      </c>
      <c r="B40" s="163" t="s">
        <v>1134</v>
      </c>
      <c r="C40" s="6" t="s">
        <v>769</v>
      </c>
      <c r="D40" s="243" t="s">
        <v>208</v>
      </c>
      <c r="E40" s="240">
        <v>3.99</v>
      </c>
      <c r="F40" s="247">
        <f>ROUNDUP(E40*Arcades!$N$1,-1)</f>
        <v>2800</v>
      </c>
      <c r="G40" s="16">
        <f>ROUNDUP(E40*Arcades!$N$4,-1)</f>
        <v>2400</v>
      </c>
      <c r="H40" s="2">
        <v>1</v>
      </c>
      <c r="I40" s="33">
        <f t="shared" si="3"/>
        <v>2800</v>
      </c>
      <c r="J40" s="33">
        <f t="shared" si="4"/>
        <v>2400</v>
      </c>
      <c r="K40" s="39" t="s">
        <v>311</v>
      </c>
      <c r="L40" s="38">
        <f t="shared" si="5"/>
        <v>3.99</v>
      </c>
    </row>
    <row r="41" spans="1:12" x14ac:dyDescent="0.3">
      <c r="A41" s="4" t="s">
        <v>33</v>
      </c>
      <c r="B41" s="22" t="s">
        <v>931</v>
      </c>
      <c r="C41" s="10" t="s">
        <v>181</v>
      </c>
      <c r="D41" s="243" t="s">
        <v>208</v>
      </c>
      <c r="E41" s="240">
        <v>5.99</v>
      </c>
      <c r="F41" s="247">
        <f>ROUNDUP(E41*Arcades!$N$1,-1)</f>
        <v>4200</v>
      </c>
      <c r="G41" s="16">
        <f>ROUNDUP(E41*Arcades!$N$4,-1)</f>
        <v>3600</v>
      </c>
      <c r="H41" s="2">
        <v>1</v>
      </c>
      <c r="I41" s="16">
        <f t="shared" si="3"/>
        <v>4200</v>
      </c>
      <c r="J41" s="16">
        <f t="shared" si="4"/>
        <v>3600</v>
      </c>
      <c r="K41" s="39" t="s">
        <v>256</v>
      </c>
      <c r="L41" s="38">
        <f t="shared" si="5"/>
        <v>5.99</v>
      </c>
    </row>
    <row r="42" spans="1:12" x14ac:dyDescent="0.3">
      <c r="A42" s="29" t="s">
        <v>282</v>
      </c>
      <c r="B42" s="256" t="s">
        <v>997</v>
      </c>
      <c r="C42" s="9" t="s">
        <v>182</v>
      </c>
      <c r="D42" s="243" t="s">
        <v>208</v>
      </c>
      <c r="E42" s="240">
        <v>4.99</v>
      </c>
      <c r="F42" s="247">
        <f>ROUNDUP(E42*Arcades!$N$1,-1)</f>
        <v>3500</v>
      </c>
      <c r="G42" s="16">
        <f>ROUNDUP(E42*Arcades!$N$4,-1)</f>
        <v>3000</v>
      </c>
      <c r="H42" s="2">
        <v>1</v>
      </c>
      <c r="I42" s="16">
        <f t="shared" si="3"/>
        <v>3500</v>
      </c>
      <c r="J42" s="16">
        <f t="shared" si="4"/>
        <v>3000</v>
      </c>
      <c r="K42" s="39" t="s">
        <v>281</v>
      </c>
      <c r="L42" s="38">
        <f t="shared" si="5"/>
        <v>4.99</v>
      </c>
    </row>
    <row r="43" spans="1:12" x14ac:dyDescent="0.3">
      <c r="A43" s="4" t="s">
        <v>66</v>
      </c>
      <c r="B43" s="145" t="s">
        <v>1107</v>
      </c>
      <c r="C43" s="19" t="s">
        <v>185</v>
      </c>
      <c r="D43" s="245" t="s">
        <v>210</v>
      </c>
      <c r="E43" s="240">
        <v>4.99</v>
      </c>
      <c r="F43" s="247">
        <f>ROUNDUP(E43*Arcades!$N$1,-1)</f>
        <v>3500</v>
      </c>
      <c r="G43" s="16">
        <f>ROUNDUP(E43*Arcades!$N$4,-1)</f>
        <v>3000</v>
      </c>
      <c r="H43" s="2">
        <v>1</v>
      </c>
      <c r="I43" s="16">
        <f t="shared" si="3"/>
        <v>3500</v>
      </c>
      <c r="J43" s="16">
        <f t="shared" si="4"/>
        <v>3000</v>
      </c>
      <c r="K43" s="39" t="s">
        <v>255</v>
      </c>
      <c r="L43" s="38">
        <f t="shared" si="5"/>
        <v>4.99</v>
      </c>
    </row>
    <row r="44" spans="1:12" x14ac:dyDescent="0.3">
      <c r="A44" s="15" t="s">
        <v>1851</v>
      </c>
      <c r="B44" s="163" t="s">
        <v>1134</v>
      </c>
      <c r="C44" s="19" t="s">
        <v>185</v>
      </c>
      <c r="D44" s="246" t="s">
        <v>209</v>
      </c>
      <c r="E44" s="240">
        <v>5.99</v>
      </c>
      <c r="F44" s="247">
        <f>ROUNDUP(E44*Arcades!$N$1,-1)</f>
        <v>4200</v>
      </c>
      <c r="G44" s="16">
        <f>ROUNDUP(E44*Arcades!$N$4,-1)</f>
        <v>3600</v>
      </c>
      <c r="H44" s="2">
        <v>1</v>
      </c>
      <c r="I44" s="16">
        <f t="shared" si="3"/>
        <v>4200</v>
      </c>
      <c r="J44" s="16">
        <f t="shared" si="4"/>
        <v>3600</v>
      </c>
      <c r="K44" s="39" t="s">
        <v>3052</v>
      </c>
      <c r="L44" s="38">
        <f t="shared" si="5"/>
        <v>5.99</v>
      </c>
    </row>
    <row r="45" spans="1:12" x14ac:dyDescent="0.3">
      <c r="A45" s="4" t="s">
        <v>1178</v>
      </c>
      <c r="B45" s="109" t="s">
        <v>1066</v>
      </c>
      <c r="C45" s="6" t="s">
        <v>769</v>
      </c>
      <c r="D45" s="243" t="s">
        <v>208</v>
      </c>
      <c r="E45" s="240">
        <v>2.99</v>
      </c>
      <c r="F45" s="247">
        <f>ROUNDUP(E45*Arcades!$N$1,-1)</f>
        <v>2100</v>
      </c>
      <c r="G45" s="16">
        <f>ROUNDUP(E45*Arcades!$N$4,-1)</f>
        <v>1800</v>
      </c>
      <c r="H45" s="2">
        <v>1</v>
      </c>
      <c r="I45" s="16">
        <f t="shared" si="3"/>
        <v>2100</v>
      </c>
      <c r="J45" s="16">
        <f t="shared" si="4"/>
        <v>1800</v>
      </c>
      <c r="K45" s="39" t="s">
        <v>1177</v>
      </c>
      <c r="L45" s="38">
        <f t="shared" si="5"/>
        <v>2.99</v>
      </c>
    </row>
    <row r="46" spans="1:12" x14ac:dyDescent="0.3">
      <c r="A46" s="4" t="s">
        <v>289</v>
      </c>
      <c r="B46" s="143" t="s">
        <v>1105</v>
      </c>
      <c r="C46" s="6" t="s">
        <v>769</v>
      </c>
      <c r="D46" s="243" t="s">
        <v>208</v>
      </c>
      <c r="E46" s="240">
        <v>4.99</v>
      </c>
      <c r="F46" s="247">
        <f>ROUNDUP(E46*Arcades!$N$1,-1)</f>
        <v>3500</v>
      </c>
      <c r="G46" s="16">
        <f>ROUNDUP(E46*Arcades!$N$4,-1)</f>
        <v>3000</v>
      </c>
      <c r="H46" s="2">
        <v>1</v>
      </c>
      <c r="I46" s="16">
        <f t="shared" si="3"/>
        <v>3500</v>
      </c>
      <c r="J46" s="16">
        <f t="shared" si="4"/>
        <v>3000</v>
      </c>
      <c r="K46" s="39" t="s">
        <v>323</v>
      </c>
      <c r="L46" s="38">
        <f t="shared" si="5"/>
        <v>4.99</v>
      </c>
    </row>
    <row r="47" spans="1:12" x14ac:dyDescent="0.3">
      <c r="A47" s="15" t="s">
        <v>1429</v>
      </c>
      <c r="B47" s="141" t="s">
        <v>1103</v>
      </c>
      <c r="C47" s="10" t="s">
        <v>181</v>
      </c>
      <c r="D47" s="246" t="s">
        <v>209</v>
      </c>
      <c r="E47" s="240">
        <v>3.99</v>
      </c>
      <c r="F47" s="247">
        <f>ROUNDUP(E47*Arcades!$N$1,-1)</f>
        <v>2800</v>
      </c>
      <c r="G47" s="16">
        <f>ROUNDUP(E47*Arcades!$N$4,-1)</f>
        <v>2400</v>
      </c>
      <c r="H47" s="2">
        <v>1</v>
      </c>
      <c r="I47" s="33">
        <f t="shared" si="3"/>
        <v>2800</v>
      </c>
      <c r="J47" s="33">
        <f t="shared" si="4"/>
        <v>2400</v>
      </c>
      <c r="K47" s="39" t="s">
        <v>1787</v>
      </c>
      <c r="L47" s="38">
        <f t="shared" si="5"/>
        <v>3.99</v>
      </c>
    </row>
    <row r="48" spans="1:12" x14ac:dyDescent="0.3">
      <c r="A48" s="4" t="s">
        <v>49</v>
      </c>
      <c r="B48" s="158" t="s">
        <v>1126</v>
      </c>
      <c r="C48" s="10" t="s">
        <v>186</v>
      </c>
      <c r="D48" s="243" t="s">
        <v>208</v>
      </c>
      <c r="E48" s="240">
        <v>3.99</v>
      </c>
      <c r="F48" s="247">
        <f>ROUNDUP(E48*Arcades!$N$1,-1)</f>
        <v>2800</v>
      </c>
      <c r="G48" s="16">
        <f>ROUNDUP(E48*Arcades!$N$4,-1)</f>
        <v>2400</v>
      </c>
      <c r="H48" s="2">
        <v>1</v>
      </c>
      <c r="I48" s="16">
        <f t="shared" si="3"/>
        <v>2800</v>
      </c>
      <c r="J48" s="16">
        <f t="shared" si="4"/>
        <v>2400</v>
      </c>
      <c r="K48" s="39" t="s">
        <v>250</v>
      </c>
      <c r="L48" s="38">
        <f t="shared" si="5"/>
        <v>3.99</v>
      </c>
    </row>
    <row r="49" spans="1:12" x14ac:dyDescent="0.3">
      <c r="A49" s="15" t="s">
        <v>258</v>
      </c>
      <c r="B49" s="85" t="s">
        <v>1060</v>
      </c>
      <c r="C49" s="10" t="s">
        <v>186</v>
      </c>
      <c r="D49" s="246" t="s">
        <v>209</v>
      </c>
      <c r="E49" s="240">
        <v>4.99</v>
      </c>
      <c r="F49" s="247">
        <f>ROUNDUP(E49*Arcades!$N$1,-1)</f>
        <v>3500</v>
      </c>
      <c r="G49" s="16">
        <f>ROUNDUP(E49*Arcades!$N$4,-1)</f>
        <v>3000</v>
      </c>
      <c r="H49" s="2">
        <v>1</v>
      </c>
      <c r="I49" s="16">
        <f t="shared" si="3"/>
        <v>3500</v>
      </c>
      <c r="J49" s="16">
        <f t="shared" si="4"/>
        <v>3000</v>
      </c>
      <c r="K49" s="39" t="s">
        <v>4577</v>
      </c>
      <c r="L49" s="38">
        <f t="shared" si="5"/>
        <v>4.99</v>
      </c>
    </row>
    <row r="50" spans="1:12" x14ac:dyDescent="0.3">
      <c r="A50" s="29" t="s">
        <v>8</v>
      </c>
      <c r="B50" s="151" t="s">
        <v>1119</v>
      </c>
      <c r="C50" s="10" t="s">
        <v>186</v>
      </c>
      <c r="D50" s="246" t="s">
        <v>209</v>
      </c>
      <c r="E50" s="240">
        <v>3.99</v>
      </c>
      <c r="F50" s="247">
        <f>ROUNDUP(E50*Arcades!$N$1,-1)</f>
        <v>2800</v>
      </c>
      <c r="G50" s="16">
        <f>ROUNDUP(E50*Arcades!$N$4,-1)</f>
        <v>2400</v>
      </c>
      <c r="H50" s="2">
        <v>1</v>
      </c>
      <c r="I50" s="16">
        <f t="shared" si="3"/>
        <v>2800</v>
      </c>
      <c r="J50" s="16">
        <f t="shared" si="4"/>
        <v>2400</v>
      </c>
      <c r="K50" s="234" t="s">
        <v>152</v>
      </c>
      <c r="L50" s="38">
        <f t="shared" si="5"/>
        <v>3.99</v>
      </c>
    </row>
    <row r="51" spans="1:12" x14ac:dyDescent="0.3">
      <c r="A51" s="4" t="s">
        <v>387</v>
      </c>
      <c r="B51" s="22" t="s">
        <v>949</v>
      </c>
      <c r="C51" s="19" t="s">
        <v>654</v>
      </c>
      <c r="D51" s="243" t="s">
        <v>208</v>
      </c>
      <c r="E51" s="240">
        <v>4.99</v>
      </c>
      <c r="F51" s="247">
        <f>ROUNDUP(E51*Arcades!$N$1,-1)</f>
        <v>3500</v>
      </c>
      <c r="G51" s="16">
        <f>ROUNDUP(E51*Arcades!$N$4,-1)</f>
        <v>3000</v>
      </c>
      <c r="H51" s="2">
        <v>1</v>
      </c>
      <c r="I51" s="16">
        <f t="shared" si="3"/>
        <v>3500</v>
      </c>
      <c r="J51" s="16">
        <f t="shared" si="4"/>
        <v>3000</v>
      </c>
      <c r="K51" s="39" t="s">
        <v>386</v>
      </c>
      <c r="L51" s="38">
        <f t="shared" si="5"/>
        <v>4.99</v>
      </c>
    </row>
    <row r="52" spans="1:12" x14ac:dyDescent="0.3">
      <c r="A52" s="4" t="s">
        <v>74</v>
      </c>
      <c r="B52" s="176" t="s">
        <v>1798</v>
      </c>
      <c r="C52" s="19" t="s">
        <v>1333</v>
      </c>
      <c r="D52" s="253" t="s">
        <v>3049</v>
      </c>
      <c r="E52" s="240">
        <v>3.49</v>
      </c>
      <c r="F52" s="247">
        <f>ROUNDUP(E52*Arcades!$N$1,-1)</f>
        <v>2450</v>
      </c>
      <c r="G52" s="16">
        <f>ROUNDUP(E52*Arcades!$N$4,-1)</f>
        <v>2100</v>
      </c>
      <c r="H52" s="2">
        <v>1</v>
      </c>
      <c r="I52" s="16">
        <f t="shared" si="3"/>
        <v>2450</v>
      </c>
      <c r="J52" s="16">
        <f t="shared" si="4"/>
        <v>2100</v>
      </c>
      <c r="K52" s="39" t="s">
        <v>4489</v>
      </c>
      <c r="L52" s="38">
        <f t="shared" si="5"/>
        <v>3.49</v>
      </c>
    </row>
    <row r="53" spans="1:12" x14ac:dyDescent="0.3">
      <c r="A53" s="21" t="s">
        <v>514</v>
      </c>
      <c r="B53" s="142" t="s">
        <v>1104</v>
      </c>
      <c r="C53" s="6" t="s">
        <v>769</v>
      </c>
      <c r="D53" s="244" t="s">
        <v>211</v>
      </c>
      <c r="E53" s="240">
        <v>3.99</v>
      </c>
      <c r="F53" s="247">
        <f>ROUNDUP(E53*Arcades!$N$1,-1)</f>
        <v>2800</v>
      </c>
      <c r="G53" s="16">
        <f>ROUNDUP(E53*Arcades!$N$4,-1)</f>
        <v>2400</v>
      </c>
      <c r="H53" s="2">
        <v>1</v>
      </c>
      <c r="I53" s="16">
        <f t="shared" si="3"/>
        <v>2800</v>
      </c>
      <c r="J53" s="16">
        <f t="shared" si="4"/>
        <v>2400</v>
      </c>
      <c r="K53" s="39" t="s">
        <v>339</v>
      </c>
      <c r="L53" s="38">
        <f t="shared" si="5"/>
        <v>3.99</v>
      </c>
    </row>
    <row r="54" spans="1:12" x14ac:dyDescent="0.3">
      <c r="A54" s="4" t="s">
        <v>36</v>
      </c>
      <c r="B54" s="147" t="s">
        <v>1110</v>
      </c>
      <c r="C54" s="9" t="s">
        <v>182</v>
      </c>
      <c r="D54" s="243" t="s">
        <v>208</v>
      </c>
      <c r="E54" s="240">
        <v>2.99</v>
      </c>
      <c r="F54" s="247">
        <f>ROUNDUP(E54*Arcades!$N$1,-1)</f>
        <v>2100</v>
      </c>
      <c r="G54" s="16">
        <f>ROUNDUP(E54*Arcades!$N$4,-1)</f>
        <v>1800</v>
      </c>
      <c r="H54" s="2">
        <v>1</v>
      </c>
      <c r="I54" s="16">
        <f t="shared" si="3"/>
        <v>2100</v>
      </c>
      <c r="J54" s="16">
        <f t="shared" si="4"/>
        <v>1800</v>
      </c>
      <c r="K54" s="39" t="s">
        <v>253</v>
      </c>
      <c r="L54" s="38">
        <f t="shared" si="5"/>
        <v>2.99</v>
      </c>
    </row>
    <row r="55" spans="1:12" x14ac:dyDescent="0.3">
      <c r="A55" s="4" t="s">
        <v>288</v>
      </c>
      <c r="B55" s="97" t="s">
        <v>1073</v>
      </c>
      <c r="C55" s="6" t="s">
        <v>769</v>
      </c>
      <c r="D55" s="243" t="s">
        <v>208</v>
      </c>
      <c r="E55" s="240">
        <v>3.99</v>
      </c>
      <c r="F55" s="247">
        <f>ROUNDUP(E55*Arcades!$N$1,-1)</f>
        <v>2800</v>
      </c>
      <c r="G55" s="16">
        <f>ROUNDUP(E55*Arcades!$N$4,-1)</f>
        <v>2400</v>
      </c>
      <c r="H55" s="2">
        <v>1</v>
      </c>
      <c r="I55" s="16">
        <f t="shared" si="3"/>
        <v>2800</v>
      </c>
      <c r="J55" s="16">
        <f t="shared" si="4"/>
        <v>2400</v>
      </c>
      <c r="K55" s="39" t="s">
        <v>325</v>
      </c>
      <c r="L55" s="38">
        <f t="shared" si="5"/>
        <v>3.99</v>
      </c>
    </row>
    <row r="56" spans="1:12" x14ac:dyDescent="0.3">
      <c r="A56" s="4" t="s">
        <v>1343</v>
      </c>
      <c r="B56" s="77" t="s">
        <v>1007</v>
      </c>
      <c r="C56" s="10" t="s">
        <v>181</v>
      </c>
      <c r="D56" s="243" t="s">
        <v>208</v>
      </c>
      <c r="E56" s="240">
        <v>2.99</v>
      </c>
      <c r="F56" s="247">
        <f>ROUNDUP(E56*Arcades!$N$1,-1)</f>
        <v>2100</v>
      </c>
      <c r="G56" s="16">
        <f>ROUNDUP(E56*Arcades!$N$4,-1)</f>
        <v>1800</v>
      </c>
      <c r="H56" s="2">
        <v>1</v>
      </c>
      <c r="I56" s="16">
        <f t="shared" si="3"/>
        <v>2100</v>
      </c>
      <c r="J56" s="16">
        <f t="shared" si="4"/>
        <v>1800</v>
      </c>
      <c r="K56" s="39" t="s">
        <v>1344</v>
      </c>
      <c r="L56" s="38">
        <f t="shared" si="5"/>
        <v>2.99</v>
      </c>
    </row>
    <row r="57" spans="1:12" x14ac:dyDescent="0.3">
      <c r="A57" s="15" t="s">
        <v>529</v>
      </c>
      <c r="B57" s="150" t="s">
        <v>1114</v>
      </c>
      <c r="C57" s="10" t="s">
        <v>181</v>
      </c>
      <c r="D57" s="243" t="s">
        <v>208</v>
      </c>
      <c r="E57" s="240">
        <v>2.99</v>
      </c>
      <c r="F57" s="247">
        <f>ROUNDUP(E57*Arcades!$N$1,-1)</f>
        <v>2100</v>
      </c>
      <c r="G57" s="16">
        <f>ROUNDUP(E57*Arcades!$N$4,-1)</f>
        <v>1800</v>
      </c>
      <c r="H57" s="2">
        <v>1</v>
      </c>
      <c r="I57" s="16">
        <f t="shared" si="3"/>
        <v>2100</v>
      </c>
      <c r="J57" s="16">
        <f t="shared" si="4"/>
        <v>1800</v>
      </c>
      <c r="K57" s="39" t="s">
        <v>530</v>
      </c>
      <c r="L57" s="38">
        <f t="shared" si="5"/>
        <v>2.99</v>
      </c>
    </row>
    <row r="58" spans="1:12" x14ac:dyDescent="0.3">
      <c r="A58" s="4" t="s">
        <v>41</v>
      </c>
      <c r="B58" s="110" t="s">
        <v>1054</v>
      </c>
      <c r="C58" s="14" t="s">
        <v>767</v>
      </c>
      <c r="D58" s="243" t="s">
        <v>208</v>
      </c>
      <c r="E58" s="240">
        <v>3.99</v>
      </c>
      <c r="F58" s="247">
        <f>ROUNDUP(E58*Arcades!$N$1,-1)</f>
        <v>2800</v>
      </c>
      <c r="G58" s="16">
        <f>ROUNDUP(E58*Arcades!$N$4,-1)</f>
        <v>2400</v>
      </c>
      <c r="H58" s="2">
        <v>1</v>
      </c>
      <c r="I58" s="16">
        <f t="shared" si="3"/>
        <v>2800</v>
      </c>
      <c r="J58" s="16">
        <f t="shared" si="4"/>
        <v>2400</v>
      </c>
      <c r="K58" s="39" t="s">
        <v>261</v>
      </c>
      <c r="L58" s="38">
        <f t="shared" si="5"/>
        <v>3.99</v>
      </c>
    </row>
    <row r="59" spans="1:12" x14ac:dyDescent="0.3">
      <c r="A59" s="15" t="s">
        <v>1291</v>
      </c>
      <c r="B59" s="125" t="s">
        <v>1080</v>
      </c>
      <c r="C59" s="6" t="s">
        <v>769</v>
      </c>
      <c r="D59" s="243" t="s">
        <v>208</v>
      </c>
      <c r="E59" s="240">
        <v>2.99</v>
      </c>
      <c r="F59" s="247">
        <f>ROUNDUP(E59*Arcades!$N$1,-1)</f>
        <v>2100</v>
      </c>
      <c r="G59" s="16">
        <f>ROUNDUP(E59*Arcades!$N$4,-1)</f>
        <v>1800</v>
      </c>
      <c r="H59" s="2">
        <v>1</v>
      </c>
      <c r="I59" s="16">
        <f t="shared" si="3"/>
        <v>2100</v>
      </c>
      <c r="J59" s="16">
        <f t="shared" si="4"/>
        <v>1800</v>
      </c>
      <c r="K59" s="39" t="s">
        <v>3055</v>
      </c>
      <c r="L59" s="38">
        <f t="shared" si="5"/>
        <v>2.99</v>
      </c>
    </row>
    <row r="60" spans="1:12" x14ac:dyDescent="0.3">
      <c r="A60" s="4" t="s">
        <v>69</v>
      </c>
      <c r="B60" s="158" t="s">
        <v>1126</v>
      </c>
      <c r="C60" s="6" t="s">
        <v>769</v>
      </c>
      <c r="D60" s="243" t="s">
        <v>208</v>
      </c>
      <c r="E60" s="240">
        <v>2.99</v>
      </c>
      <c r="F60" s="247">
        <f>ROUNDUP(E60*Arcades!$N$1,-1)</f>
        <v>2100</v>
      </c>
      <c r="G60" s="16">
        <f>ROUNDUP(E60*Arcades!$N$4,-1)</f>
        <v>1800</v>
      </c>
      <c r="H60" s="2">
        <v>1</v>
      </c>
      <c r="I60" s="16">
        <f t="shared" si="3"/>
        <v>2100</v>
      </c>
      <c r="J60" s="16">
        <f t="shared" si="4"/>
        <v>1800</v>
      </c>
      <c r="K60" s="39" t="s">
        <v>252</v>
      </c>
      <c r="L60" s="38">
        <f t="shared" si="5"/>
        <v>2.99</v>
      </c>
    </row>
    <row r="61" spans="1:12" x14ac:dyDescent="0.3">
      <c r="A61" s="4" t="s">
        <v>55</v>
      </c>
      <c r="B61" s="75" t="s">
        <v>1004</v>
      </c>
      <c r="C61" s="10" t="s">
        <v>181</v>
      </c>
      <c r="D61" s="243" t="s">
        <v>208</v>
      </c>
      <c r="E61" s="240">
        <v>1.99</v>
      </c>
      <c r="F61" s="247">
        <f>ROUNDUP(E61*Arcades!$N$1,-1)</f>
        <v>1400</v>
      </c>
      <c r="G61" s="16">
        <f>ROUNDUP(E61*Arcades!$N$4,-1)</f>
        <v>1200</v>
      </c>
      <c r="H61" s="2">
        <v>1</v>
      </c>
      <c r="I61" s="16">
        <f t="shared" si="3"/>
        <v>1400</v>
      </c>
      <c r="J61" s="16">
        <f t="shared" si="4"/>
        <v>1200</v>
      </c>
      <c r="K61" s="39" t="s">
        <v>259</v>
      </c>
      <c r="L61" s="38">
        <f t="shared" si="5"/>
        <v>1.99</v>
      </c>
    </row>
    <row r="62" spans="1:12" x14ac:dyDescent="0.3">
      <c r="A62" s="4" t="s">
        <v>320</v>
      </c>
      <c r="B62" s="90" t="s">
        <v>1020</v>
      </c>
      <c r="C62" s="10" t="s">
        <v>181</v>
      </c>
      <c r="D62" s="244" t="s">
        <v>211</v>
      </c>
      <c r="E62" s="240">
        <v>1.99</v>
      </c>
      <c r="F62" s="247">
        <f>ROUNDUP(E62*Arcades!$N$1,-1)</f>
        <v>1400</v>
      </c>
      <c r="G62" s="16">
        <f>ROUNDUP(E62*Arcades!$N$4,-1)</f>
        <v>1200</v>
      </c>
      <c r="H62" s="2">
        <v>1</v>
      </c>
      <c r="I62" s="16">
        <f t="shared" si="3"/>
        <v>1400</v>
      </c>
      <c r="J62" s="16">
        <f t="shared" si="4"/>
        <v>1200</v>
      </c>
      <c r="K62" s="39" t="s">
        <v>317</v>
      </c>
      <c r="L62" s="38">
        <f t="shared" si="5"/>
        <v>1.99</v>
      </c>
    </row>
    <row r="63" spans="1:12" x14ac:dyDescent="0.3">
      <c r="A63" s="4" t="s">
        <v>34</v>
      </c>
      <c r="B63" s="116" t="s">
        <v>1065</v>
      </c>
      <c r="C63" s="19" t="s">
        <v>185</v>
      </c>
      <c r="D63" s="243" t="s">
        <v>208</v>
      </c>
      <c r="E63" s="240">
        <v>1.49</v>
      </c>
      <c r="F63" s="247">
        <f>ROUNDUP(E63*Arcades!$N$1,-1)</f>
        <v>1050</v>
      </c>
      <c r="G63" s="16">
        <f>ROUNDUP(E63*Arcades!$N$4,-1)</f>
        <v>900</v>
      </c>
      <c r="H63" s="2">
        <v>1</v>
      </c>
      <c r="I63" s="16">
        <f t="shared" si="3"/>
        <v>1050</v>
      </c>
      <c r="J63" s="16">
        <f t="shared" si="4"/>
        <v>900</v>
      </c>
      <c r="K63" s="39" t="s">
        <v>260</v>
      </c>
      <c r="L63" s="38">
        <f t="shared" si="5"/>
        <v>1.49</v>
      </c>
    </row>
    <row r="64" spans="1:12" x14ac:dyDescent="0.3">
      <c r="A64" s="15" t="s">
        <v>291</v>
      </c>
      <c r="B64" s="155" t="s">
        <v>1123</v>
      </c>
      <c r="C64" s="6" t="s">
        <v>769</v>
      </c>
      <c r="D64" s="243" t="s">
        <v>208</v>
      </c>
      <c r="E64" s="240">
        <v>1.99</v>
      </c>
      <c r="F64" s="247">
        <f>ROUNDUP(E64*Arcades!$N$1,-1)</f>
        <v>1400</v>
      </c>
      <c r="G64" s="16">
        <f>ROUNDUP(E64*Arcades!$N$4,-1)</f>
        <v>1200</v>
      </c>
      <c r="H64" s="2">
        <v>1</v>
      </c>
      <c r="I64" s="16">
        <f t="shared" si="3"/>
        <v>1400</v>
      </c>
      <c r="J64" s="16">
        <f t="shared" si="4"/>
        <v>1200</v>
      </c>
      <c r="K64" s="39" t="s">
        <v>322</v>
      </c>
      <c r="L64" s="38">
        <f t="shared" si="5"/>
        <v>1.99</v>
      </c>
    </row>
    <row r="65" spans="1:12" x14ac:dyDescent="0.3">
      <c r="A65" s="20" t="s">
        <v>515</v>
      </c>
      <c r="B65" s="162" t="s">
        <v>1130</v>
      </c>
      <c r="C65" s="6" t="s">
        <v>769</v>
      </c>
      <c r="D65" s="244" t="s">
        <v>211</v>
      </c>
      <c r="E65" s="240">
        <v>1.99</v>
      </c>
      <c r="F65" s="247">
        <f>ROUNDUP(E65*Arcades!$N$1,-1)</f>
        <v>1400</v>
      </c>
      <c r="G65" s="16">
        <f>ROUNDUP(E65*Arcades!$N$4,-1)</f>
        <v>1200</v>
      </c>
      <c r="H65" s="2">
        <v>1</v>
      </c>
      <c r="I65" s="16">
        <f t="shared" si="3"/>
        <v>1400</v>
      </c>
      <c r="J65" s="16">
        <f t="shared" si="4"/>
        <v>1200</v>
      </c>
      <c r="K65" s="39" t="s">
        <v>1684</v>
      </c>
      <c r="L65" s="38">
        <f t="shared" si="5"/>
        <v>1.99</v>
      </c>
    </row>
    <row r="66" spans="1:12" x14ac:dyDescent="0.3">
      <c r="A66" s="4" t="s">
        <v>63</v>
      </c>
      <c r="B66" s="99" t="s">
        <v>1064</v>
      </c>
      <c r="C66" s="10" t="s">
        <v>181</v>
      </c>
      <c r="D66" s="246" t="s">
        <v>209</v>
      </c>
      <c r="E66" s="240">
        <v>0.99</v>
      </c>
      <c r="F66" s="247">
        <f>ROUNDUP(E66*Arcades!$N$1,-1)</f>
        <v>700</v>
      </c>
      <c r="G66" s="16">
        <f>ROUNDUP(E66*Arcades!$N$4,-1)</f>
        <v>600</v>
      </c>
      <c r="H66" s="2">
        <v>1</v>
      </c>
      <c r="I66" s="16">
        <f t="shared" ref="I66:I97" si="6">F66*H66</f>
        <v>700</v>
      </c>
      <c r="J66" s="16">
        <f t="shared" ref="J66:J101" si="7">G66*H66</f>
        <v>600</v>
      </c>
      <c r="K66" s="39" t="s">
        <v>4580</v>
      </c>
      <c r="L66" s="38">
        <f t="shared" ref="L66:L101" si="8">E66*H66</f>
        <v>0.99</v>
      </c>
    </row>
    <row r="67" spans="1:12" x14ac:dyDescent="0.3">
      <c r="A67" s="4" t="s">
        <v>72</v>
      </c>
      <c r="B67" s="146" t="s">
        <v>1108</v>
      </c>
      <c r="C67" s="9" t="s">
        <v>182</v>
      </c>
      <c r="D67" s="246" t="s">
        <v>209</v>
      </c>
      <c r="E67" s="240">
        <v>1.49</v>
      </c>
      <c r="F67" s="247">
        <f>ROUNDUP(E67*Arcades!$N$1,-1)</f>
        <v>1050</v>
      </c>
      <c r="G67" s="16">
        <f>ROUNDUP(E67*Arcades!$N$4,-1)</f>
        <v>900</v>
      </c>
      <c r="H67" s="2">
        <v>1</v>
      </c>
      <c r="I67" s="16">
        <f t="shared" si="6"/>
        <v>1050</v>
      </c>
      <c r="J67" s="16">
        <f t="shared" si="7"/>
        <v>900</v>
      </c>
      <c r="K67" s="39" t="s">
        <v>277</v>
      </c>
      <c r="L67" s="38">
        <f t="shared" si="8"/>
        <v>1.49</v>
      </c>
    </row>
    <row r="68" spans="1:12" x14ac:dyDescent="0.3">
      <c r="A68" s="4" t="s">
        <v>318</v>
      </c>
      <c r="B68" s="160" t="s">
        <v>1129</v>
      </c>
      <c r="C68" s="19" t="s">
        <v>185</v>
      </c>
      <c r="D68" s="245" t="s">
        <v>210</v>
      </c>
      <c r="E68" s="240">
        <v>1.99</v>
      </c>
      <c r="F68" s="247">
        <f>ROUNDUP(E68*Arcades!$N$1,-1)</f>
        <v>1400</v>
      </c>
      <c r="G68" s="16">
        <f>ROUNDUP(E68*Arcades!$N$4,-1)</f>
        <v>1200</v>
      </c>
      <c r="H68" s="2">
        <v>1</v>
      </c>
      <c r="I68" s="16">
        <f t="shared" si="6"/>
        <v>1400</v>
      </c>
      <c r="J68" s="16">
        <f t="shared" si="7"/>
        <v>1200</v>
      </c>
      <c r="K68" s="39" t="s">
        <v>319</v>
      </c>
      <c r="L68" s="38">
        <f t="shared" si="8"/>
        <v>1.99</v>
      </c>
    </row>
    <row r="69" spans="1:12" x14ac:dyDescent="0.3">
      <c r="A69" s="4" t="s">
        <v>51</v>
      </c>
      <c r="B69" s="76" t="s">
        <v>1005</v>
      </c>
      <c r="C69" s="19" t="s">
        <v>185</v>
      </c>
      <c r="D69" s="246" t="s">
        <v>209</v>
      </c>
      <c r="E69" s="240">
        <v>1.49</v>
      </c>
      <c r="F69" s="247">
        <f>ROUNDUP(E69*Arcades!$N$1,-1)</f>
        <v>1050</v>
      </c>
      <c r="G69" s="16">
        <f>ROUNDUP(E69*Arcades!$N$4,-1)</f>
        <v>900</v>
      </c>
      <c r="H69" s="2">
        <v>1</v>
      </c>
      <c r="I69" s="16">
        <f t="shared" si="6"/>
        <v>1050</v>
      </c>
      <c r="J69" s="16">
        <f t="shared" si="7"/>
        <v>900</v>
      </c>
      <c r="K69" s="39" t="s">
        <v>264</v>
      </c>
      <c r="L69" s="38">
        <f t="shared" si="8"/>
        <v>1.49</v>
      </c>
    </row>
    <row r="70" spans="1:12" x14ac:dyDescent="0.3">
      <c r="A70" s="4" t="s">
        <v>42</v>
      </c>
      <c r="B70" s="117" t="s">
        <v>1068</v>
      </c>
      <c r="C70" s="19" t="s">
        <v>185</v>
      </c>
      <c r="D70" s="246" t="s">
        <v>209</v>
      </c>
      <c r="E70" s="240">
        <v>1.49</v>
      </c>
      <c r="F70" s="247">
        <f>ROUNDUP(E70*Arcades!$N$1,-1)</f>
        <v>1050</v>
      </c>
      <c r="G70" s="16">
        <f>ROUNDUP(E70*Arcades!$N$4,-1)</f>
        <v>900</v>
      </c>
      <c r="H70" s="2">
        <v>1</v>
      </c>
      <c r="I70" s="16">
        <f t="shared" si="6"/>
        <v>1050</v>
      </c>
      <c r="J70" s="16">
        <f t="shared" si="7"/>
        <v>900</v>
      </c>
      <c r="K70" s="39" t="s">
        <v>4575</v>
      </c>
      <c r="L70" s="38">
        <f t="shared" si="8"/>
        <v>1.49</v>
      </c>
    </row>
    <row r="71" spans="1:12" x14ac:dyDescent="0.3">
      <c r="A71" s="15" t="s">
        <v>356</v>
      </c>
      <c r="B71" s="161" t="s">
        <v>1131</v>
      </c>
      <c r="C71" s="6" t="s">
        <v>769</v>
      </c>
      <c r="D71" s="244" t="s">
        <v>211</v>
      </c>
      <c r="E71" s="240">
        <v>1.49</v>
      </c>
      <c r="F71" s="247">
        <f>ROUNDUP(E71*Arcades!$N$1,-1)</f>
        <v>1050</v>
      </c>
      <c r="G71" s="16">
        <f>ROUNDUP(E71*Arcades!$N$4,-1)</f>
        <v>900</v>
      </c>
      <c r="H71" s="2">
        <v>1</v>
      </c>
      <c r="I71" s="16">
        <f t="shared" si="6"/>
        <v>1050</v>
      </c>
      <c r="J71" s="16">
        <f t="shared" si="7"/>
        <v>900</v>
      </c>
      <c r="K71" s="39" t="s">
        <v>460</v>
      </c>
      <c r="L71" s="38">
        <f t="shared" si="8"/>
        <v>1.49</v>
      </c>
    </row>
    <row r="72" spans="1:12" x14ac:dyDescent="0.3">
      <c r="A72" s="15" t="s">
        <v>356</v>
      </c>
      <c r="B72" s="163" t="s">
        <v>1134</v>
      </c>
      <c r="C72" s="6" t="s">
        <v>769</v>
      </c>
      <c r="D72" s="244" t="s">
        <v>211</v>
      </c>
      <c r="E72" s="240">
        <v>1.49</v>
      </c>
      <c r="F72" s="247">
        <f>ROUNDUP(E72*Arcades!$N$1,-1)</f>
        <v>1050</v>
      </c>
      <c r="G72" s="16">
        <f>ROUNDUP(E72*Arcades!$N$4,-1)</f>
        <v>900</v>
      </c>
      <c r="H72" s="2">
        <v>1</v>
      </c>
      <c r="I72" s="16">
        <f t="shared" si="6"/>
        <v>1050</v>
      </c>
      <c r="J72" s="16">
        <f t="shared" si="7"/>
        <v>900</v>
      </c>
      <c r="K72" s="39" t="s">
        <v>296</v>
      </c>
      <c r="L72" s="38">
        <f t="shared" si="8"/>
        <v>1.49</v>
      </c>
    </row>
    <row r="73" spans="1:12" x14ac:dyDescent="0.3">
      <c r="A73" s="4" t="s">
        <v>4578</v>
      </c>
      <c r="B73" s="95" t="s">
        <v>1058</v>
      </c>
      <c r="C73" s="6" t="s">
        <v>769</v>
      </c>
      <c r="D73" s="246" t="s">
        <v>209</v>
      </c>
      <c r="E73" s="240">
        <v>1.25</v>
      </c>
      <c r="F73" s="247">
        <f>ROUNDUP(E73*Arcades!$N$1,-1)</f>
        <v>880</v>
      </c>
      <c r="G73" s="16">
        <f>ROUNDUP(E73*Arcades!$N$4,-1)</f>
        <v>750</v>
      </c>
      <c r="H73" s="2">
        <v>1</v>
      </c>
      <c r="I73" s="16">
        <f t="shared" si="6"/>
        <v>880</v>
      </c>
      <c r="J73" s="16">
        <f t="shared" si="7"/>
        <v>750</v>
      </c>
      <c r="K73" s="39" t="s">
        <v>4579</v>
      </c>
      <c r="L73" s="38">
        <f t="shared" si="8"/>
        <v>1.25</v>
      </c>
    </row>
    <row r="74" spans="1:12" x14ac:dyDescent="0.3">
      <c r="A74" s="4" t="s">
        <v>37</v>
      </c>
      <c r="B74" s="22" t="s">
        <v>920</v>
      </c>
      <c r="C74" s="10" t="s">
        <v>181</v>
      </c>
      <c r="D74" s="243" t="s">
        <v>208</v>
      </c>
      <c r="E74" s="240">
        <v>0.49</v>
      </c>
      <c r="F74" s="247">
        <f>ROUNDUP(E74*Arcades!$N$1,-1)</f>
        <v>350</v>
      </c>
      <c r="G74" s="16">
        <f>ROUNDUP(E74*Arcades!$N$4,-1)</f>
        <v>300</v>
      </c>
      <c r="H74" s="2">
        <v>1</v>
      </c>
      <c r="I74" s="16">
        <f t="shared" si="6"/>
        <v>350</v>
      </c>
      <c r="J74" s="16">
        <f t="shared" si="7"/>
        <v>300</v>
      </c>
      <c r="K74" s="39" t="s">
        <v>257</v>
      </c>
      <c r="L74" s="38">
        <f t="shared" si="8"/>
        <v>0.49</v>
      </c>
    </row>
    <row r="75" spans="1:12" x14ac:dyDescent="0.3">
      <c r="A75" s="4" t="s">
        <v>2943</v>
      </c>
      <c r="B75" s="125" t="s">
        <v>1083</v>
      </c>
      <c r="C75" s="10" t="s">
        <v>181</v>
      </c>
      <c r="D75" s="246" t="s">
        <v>209</v>
      </c>
      <c r="E75" s="240">
        <v>0.99</v>
      </c>
      <c r="F75" s="247">
        <f>ROUNDUP(E75*Arcades!$N$1,-1)</f>
        <v>700</v>
      </c>
      <c r="G75" s="16">
        <f>ROUNDUP(E75*Arcades!$N$4,-1)</f>
        <v>600</v>
      </c>
      <c r="H75" s="2">
        <v>1</v>
      </c>
      <c r="I75" s="16">
        <f t="shared" si="6"/>
        <v>700</v>
      </c>
      <c r="J75" s="16">
        <f t="shared" si="7"/>
        <v>600</v>
      </c>
      <c r="K75" s="39" t="s">
        <v>2944</v>
      </c>
      <c r="L75" s="38">
        <f t="shared" si="8"/>
        <v>0.99</v>
      </c>
    </row>
    <row r="76" spans="1:12" x14ac:dyDescent="0.3">
      <c r="A76" s="4" t="s">
        <v>57</v>
      </c>
      <c r="B76" s="76" t="s">
        <v>1005</v>
      </c>
      <c r="C76" s="9" t="s">
        <v>182</v>
      </c>
      <c r="D76" s="246" t="s">
        <v>209</v>
      </c>
      <c r="E76" s="240">
        <v>0.99</v>
      </c>
      <c r="F76" s="247">
        <f>ROUNDUP(E76*Arcades!$N$1,-1)</f>
        <v>700</v>
      </c>
      <c r="G76" s="16">
        <f>ROUNDUP(E76*Arcades!$N$4,-1)</f>
        <v>600</v>
      </c>
      <c r="H76" s="2">
        <v>1</v>
      </c>
      <c r="I76" s="16">
        <f t="shared" si="6"/>
        <v>700</v>
      </c>
      <c r="J76" s="16">
        <f t="shared" si="7"/>
        <v>600</v>
      </c>
      <c r="K76" s="39" t="s">
        <v>263</v>
      </c>
      <c r="L76" s="38">
        <f t="shared" si="8"/>
        <v>0.99</v>
      </c>
    </row>
    <row r="77" spans="1:12" x14ac:dyDescent="0.3">
      <c r="A77" s="4" t="s">
        <v>315</v>
      </c>
      <c r="B77" s="109" t="s">
        <v>1082</v>
      </c>
      <c r="C77" s="19" t="s">
        <v>185</v>
      </c>
      <c r="D77" s="243" t="s">
        <v>208</v>
      </c>
      <c r="E77" s="240">
        <v>0.99</v>
      </c>
      <c r="F77" s="247">
        <f>ROUNDUP(E77*Arcades!$N$1,-1)</f>
        <v>700</v>
      </c>
      <c r="G77" s="16">
        <f>ROUNDUP(E77*Arcades!$N$4,-1)</f>
        <v>600</v>
      </c>
      <c r="H77" s="2">
        <v>1</v>
      </c>
      <c r="I77" s="16">
        <f t="shared" si="6"/>
        <v>700</v>
      </c>
      <c r="J77" s="16">
        <f t="shared" si="7"/>
        <v>600</v>
      </c>
      <c r="K77" s="39" t="s">
        <v>316</v>
      </c>
      <c r="L77" s="38">
        <f t="shared" si="8"/>
        <v>0.99</v>
      </c>
    </row>
    <row r="78" spans="1:12" x14ac:dyDescent="0.3">
      <c r="A78" s="4" t="s">
        <v>40</v>
      </c>
      <c r="B78" s="128" t="s">
        <v>1085</v>
      </c>
      <c r="C78" s="19" t="s">
        <v>185</v>
      </c>
      <c r="D78" s="243" t="s">
        <v>208</v>
      </c>
      <c r="E78" s="240">
        <v>0.99</v>
      </c>
      <c r="F78" s="247">
        <f>ROUNDUP(E78*Arcades!$N$1,-1)</f>
        <v>700</v>
      </c>
      <c r="G78" s="16">
        <f>ROUNDUP(E78*Arcades!$N$4,-1)</f>
        <v>600</v>
      </c>
      <c r="H78" s="2">
        <v>1</v>
      </c>
      <c r="I78" s="16">
        <f t="shared" si="6"/>
        <v>700</v>
      </c>
      <c r="J78" s="16">
        <f t="shared" si="7"/>
        <v>600</v>
      </c>
      <c r="K78" s="39" t="s">
        <v>266</v>
      </c>
      <c r="L78" s="38">
        <f t="shared" si="8"/>
        <v>0.99</v>
      </c>
    </row>
    <row r="79" spans="1:12" x14ac:dyDescent="0.3">
      <c r="A79" s="4" t="s">
        <v>292</v>
      </c>
      <c r="B79" s="125" t="s">
        <v>1080</v>
      </c>
      <c r="C79" s="6" t="s">
        <v>769</v>
      </c>
      <c r="D79" s="243" t="s">
        <v>208</v>
      </c>
      <c r="E79" s="240">
        <v>1.99</v>
      </c>
      <c r="F79" s="247">
        <f>ROUNDUP(E79*Arcades!$N$1,-1)</f>
        <v>1400</v>
      </c>
      <c r="G79" s="16">
        <f>ROUNDUP(E79*Arcades!$N$4,-1)</f>
        <v>1200</v>
      </c>
      <c r="H79" s="2">
        <v>1</v>
      </c>
      <c r="I79" s="16">
        <f t="shared" si="6"/>
        <v>1400</v>
      </c>
      <c r="J79" s="16">
        <f t="shared" si="7"/>
        <v>1200</v>
      </c>
      <c r="K79" s="39" t="s">
        <v>324</v>
      </c>
      <c r="L79" s="38">
        <f t="shared" si="8"/>
        <v>1.99</v>
      </c>
    </row>
    <row r="80" spans="1:12" x14ac:dyDescent="0.3">
      <c r="A80" s="4" t="s">
        <v>45</v>
      </c>
      <c r="B80" s="139" t="s">
        <v>1101</v>
      </c>
      <c r="C80" s="10" t="s">
        <v>181</v>
      </c>
      <c r="D80" s="243" t="s">
        <v>208</v>
      </c>
      <c r="E80" s="240">
        <v>0.49</v>
      </c>
      <c r="F80" s="247">
        <f>ROUNDUP(E80*Arcades!$N$1,-1)</f>
        <v>350</v>
      </c>
      <c r="G80" s="16">
        <f>ROUNDUP(E80*Arcades!$N$4,-1)</f>
        <v>300</v>
      </c>
      <c r="H80" s="2">
        <v>1</v>
      </c>
      <c r="I80" s="16">
        <f t="shared" si="6"/>
        <v>350</v>
      </c>
      <c r="J80" s="16">
        <f t="shared" si="7"/>
        <v>300</v>
      </c>
      <c r="K80" s="39" t="s">
        <v>267</v>
      </c>
      <c r="L80" s="38">
        <f t="shared" si="8"/>
        <v>0.49</v>
      </c>
    </row>
    <row r="81" spans="1:12" x14ac:dyDescent="0.3">
      <c r="A81" s="4" t="s">
        <v>515</v>
      </c>
      <c r="B81" s="161" t="s">
        <v>1131</v>
      </c>
      <c r="C81" s="6" t="s">
        <v>769</v>
      </c>
      <c r="D81" s="244" t="s">
        <v>211</v>
      </c>
      <c r="E81" s="240">
        <v>0.75</v>
      </c>
      <c r="F81" s="247">
        <f>ROUNDUP(E81*Arcades!$N$1,-1)</f>
        <v>530</v>
      </c>
      <c r="G81" s="16">
        <f>ROUNDUP(E81*Arcades!$N$4,-1)</f>
        <v>450</v>
      </c>
      <c r="H81" s="2">
        <v>1</v>
      </c>
      <c r="I81" s="16">
        <f t="shared" si="6"/>
        <v>530</v>
      </c>
      <c r="J81" s="16">
        <f t="shared" si="7"/>
        <v>450</v>
      </c>
      <c r="K81" s="39" t="s">
        <v>337</v>
      </c>
      <c r="L81" s="38">
        <f t="shared" si="8"/>
        <v>0.75</v>
      </c>
    </row>
    <row r="82" spans="1:12" x14ac:dyDescent="0.3">
      <c r="A82" s="4" t="s">
        <v>62</v>
      </c>
      <c r="B82" s="115" t="s">
        <v>1063</v>
      </c>
      <c r="C82" s="10" t="s">
        <v>181</v>
      </c>
      <c r="D82" s="246" t="s">
        <v>209</v>
      </c>
      <c r="E82" s="240">
        <v>0.49</v>
      </c>
      <c r="F82" s="247">
        <f>ROUNDUP(E82*Arcades!$N$1,-1)</f>
        <v>350</v>
      </c>
      <c r="G82" s="16">
        <f>ROUNDUP(E82*Arcades!$N$4,-1)</f>
        <v>300</v>
      </c>
      <c r="H82" s="2">
        <v>1</v>
      </c>
      <c r="I82" s="16">
        <f t="shared" si="6"/>
        <v>350</v>
      </c>
      <c r="J82" s="16">
        <f t="shared" si="7"/>
        <v>300</v>
      </c>
      <c r="K82" s="39" t="s">
        <v>265</v>
      </c>
      <c r="L82" s="38">
        <f t="shared" si="8"/>
        <v>0.49</v>
      </c>
    </row>
    <row r="83" spans="1:12" x14ac:dyDescent="0.3">
      <c r="A83" s="4" t="s">
        <v>52</v>
      </c>
      <c r="B83" s="99" t="s">
        <v>1064</v>
      </c>
      <c r="C83" s="10" t="s">
        <v>181</v>
      </c>
      <c r="D83" s="244" t="s">
        <v>211</v>
      </c>
      <c r="E83" s="240">
        <v>0.49</v>
      </c>
      <c r="F83" s="247">
        <f>ROUNDUP(E83*Arcades!$N$1,-1)</f>
        <v>350</v>
      </c>
      <c r="G83" s="16">
        <f>ROUNDUP(E83*Arcades!$N$4,-1)</f>
        <v>300</v>
      </c>
      <c r="H83" s="2">
        <v>1</v>
      </c>
      <c r="I83" s="16">
        <f t="shared" si="6"/>
        <v>350</v>
      </c>
      <c r="J83" s="16">
        <f t="shared" si="7"/>
        <v>300</v>
      </c>
      <c r="K83" s="39" t="s">
        <v>268</v>
      </c>
      <c r="L83" s="38">
        <f t="shared" si="8"/>
        <v>0.49</v>
      </c>
    </row>
    <row r="84" spans="1:12" x14ac:dyDescent="0.3">
      <c r="A84" s="4" t="s">
        <v>1347</v>
      </c>
      <c r="B84" s="22" t="s">
        <v>955</v>
      </c>
      <c r="C84" s="9" t="s">
        <v>182</v>
      </c>
      <c r="D84" s="243" t="s">
        <v>208</v>
      </c>
      <c r="E84" s="240">
        <v>0.49</v>
      </c>
      <c r="F84" s="247">
        <f>ROUNDUP(E84*Arcades!$N$1,-1)</f>
        <v>350</v>
      </c>
      <c r="G84" s="16">
        <f>ROUNDUP(E84*Arcades!$N$4,-1)</f>
        <v>300</v>
      </c>
      <c r="H84" s="2">
        <v>1</v>
      </c>
      <c r="I84" s="16">
        <f t="shared" si="6"/>
        <v>350</v>
      </c>
      <c r="J84" s="16">
        <f t="shared" si="7"/>
        <v>300</v>
      </c>
      <c r="K84" s="39" t="s">
        <v>1348</v>
      </c>
      <c r="L84" s="38">
        <f t="shared" si="8"/>
        <v>0.49</v>
      </c>
    </row>
    <row r="85" spans="1:12" x14ac:dyDescent="0.3">
      <c r="A85" s="15" t="s">
        <v>312</v>
      </c>
      <c r="B85" s="163" t="s">
        <v>1134</v>
      </c>
      <c r="C85" s="9" t="s">
        <v>182</v>
      </c>
      <c r="D85" s="243" t="s">
        <v>208</v>
      </c>
      <c r="E85" s="240">
        <v>0.49</v>
      </c>
      <c r="F85" s="247">
        <f>ROUNDUP(E85*Arcades!$N$1,-1)</f>
        <v>350</v>
      </c>
      <c r="G85" s="16">
        <f>ROUNDUP(E85*Arcades!$N$4,-1)</f>
        <v>300</v>
      </c>
      <c r="H85" s="2">
        <v>1</v>
      </c>
      <c r="I85" s="16">
        <f t="shared" si="6"/>
        <v>350</v>
      </c>
      <c r="J85" s="16">
        <f t="shared" si="7"/>
        <v>300</v>
      </c>
      <c r="K85" s="39" t="s">
        <v>313</v>
      </c>
      <c r="L85" s="38">
        <f t="shared" si="8"/>
        <v>0.49</v>
      </c>
    </row>
    <row r="86" spans="1:12" x14ac:dyDescent="0.3">
      <c r="A86" s="15" t="s">
        <v>61</v>
      </c>
      <c r="B86" s="166" t="s">
        <v>1137</v>
      </c>
      <c r="C86" s="19" t="s">
        <v>185</v>
      </c>
      <c r="D86" s="243" t="s">
        <v>208</v>
      </c>
      <c r="E86" s="240">
        <v>0.49</v>
      </c>
      <c r="F86" s="247">
        <f>ROUNDUP(E86*Arcades!$N$1,-1)</f>
        <v>350</v>
      </c>
      <c r="G86" s="16">
        <f>ROUNDUP(E86*Arcades!$N$4,-1)</f>
        <v>300</v>
      </c>
      <c r="H86" s="2">
        <v>1</v>
      </c>
      <c r="I86" s="16">
        <f t="shared" si="6"/>
        <v>350</v>
      </c>
      <c r="J86" s="16">
        <f t="shared" si="7"/>
        <v>300</v>
      </c>
      <c r="K86" s="39" t="s">
        <v>269</v>
      </c>
      <c r="L86" s="38">
        <f t="shared" si="8"/>
        <v>0.49</v>
      </c>
    </row>
    <row r="87" spans="1:12" x14ac:dyDescent="0.3">
      <c r="A87" s="4" t="s">
        <v>64</v>
      </c>
      <c r="B87" s="71" t="s">
        <v>999</v>
      </c>
      <c r="C87" s="19" t="s">
        <v>185</v>
      </c>
      <c r="D87" s="244" t="s">
        <v>211</v>
      </c>
      <c r="E87" s="240">
        <v>0.49</v>
      </c>
      <c r="F87" s="247">
        <f>ROUNDUP(E87*Arcades!$N$1,-1)</f>
        <v>350</v>
      </c>
      <c r="G87" s="16">
        <f>ROUNDUP(E87*Arcades!$N$4,-1)</f>
        <v>300</v>
      </c>
      <c r="H87" s="2">
        <v>1</v>
      </c>
      <c r="I87" s="16">
        <f t="shared" si="6"/>
        <v>350</v>
      </c>
      <c r="J87" s="16">
        <f t="shared" si="7"/>
        <v>300</v>
      </c>
      <c r="K87" s="39" t="s">
        <v>4576</v>
      </c>
      <c r="L87" s="38">
        <f t="shared" si="8"/>
        <v>0.49</v>
      </c>
    </row>
    <row r="88" spans="1:12" x14ac:dyDescent="0.3">
      <c r="A88" s="4" t="s">
        <v>2883</v>
      </c>
      <c r="B88" s="22" t="s">
        <v>955</v>
      </c>
      <c r="C88" s="6" t="s">
        <v>769</v>
      </c>
      <c r="D88" s="243" t="s">
        <v>208</v>
      </c>
      <c r="E88" s="240">
        <v>0.49</v>
      </c>
      <c r="F88" s="247">
        <f>ROUNDUP(E88*Arcades!$N$1,-1)</f>
        <v>350</v>
      </c>
      <c r="G88" s="16">
        <f>ROUNDUP(E88*Arcades!$N$4,-1)</f>
        <v>300</v>
      </c>
      <c r="H88" s="2">
        <v>1</v>
      </c>
      <c r="I88" s="16">
        <f t="shared" si="6"/>
        <v>350</v>
      </c>
      <c r="J88" s="16">
        <f t="shared" si="7"/>
        <v>300</v>
      </c>
      <c r="K88" s="39" t="s">
        <v>3054</v>
      </c>
      <c r="L88" s="38">
        <f t="shared" si="8"/>
        <v>0.49</v>
      </c>
    </row>
    <row r="89" spans="1:12" x14ac:dyDescent="0.3">
      <c r="A89" s="4" t="s">
        <v>68</v>
      </c>
      <c r="B89" s="85" t="s">
        <v>1038</v>
      </c>
      <c r="C89" s="19" t="s">
        <v>185</v>
      </c>
      <c r="D89" s="246" t="s">
        <v>209</v>
      </c>
      <c r="E89" s="240">
        <v>0.39</v>
      </c>
      <c r="F89" s="247">
        <f>ROUNDUP(E89*Arcades!$N$1,-1)</f>
        <v>280</v>
      </c>
      <c r="G89" s="16">
        <f>ROUNDUP(E89*Arcades!$N$4,-1)</f>
        <v>240</v>
      </c>
      <c r="H89" s="2">
        <v>1</v>
      </c>
      <c r="I89" s="16">
        <f t="shared" si="6"/>
        <v>280</v>
      </c>
      <c r="J89" s="16">
        <f t="shared" si="7"/>
        <v>240</v>
      </c>
      <c r="K89" s="39" t="s">
        <v>270</v>
      </c>
      <c r="L89" s="38">
        <f t="shared" si="8"/>
        <v>0.39</v>
      </c>
    </row>
    <row r="90" spans="1:12" x14ac:dyDescent="0.3">
      <c r="A90" s="4" t="s">
        <v>284</v>
      </c>
      <c r="B90" s="136" t="s">
        <v>1116</v>
      </c>
      <c r="C90" s="10" t="s">
        <v>186</v>
      </c>
      <c r="D90" s="246" t="s">
        <v>209</v>
      </c>
      <c r="E90" s="240">
        <v>0.39</v>
      </c>
      <c r="F90" s="247">
        <f>ROUNDUP(E90*Arcades!$N$1,-1)</f>
        <v>280</v>
      </c>
      <c r="G90" s="16">
        <f>ROUNDUP(E90*Arcades!$N$4,-1)</f>
        <v>240</v>
      </c>
      <c r="H90" s="2">
        <v>1</v>
      </c>
      <c r="I90" s="16">
        <f t="shared" si="6"/>
        <v>280</v>
      </c>
      <c r="J90" s="16">
        <f t="shared" si="7"/>
        <v>240</v>
      </c>
      <c r="K90" s="39" t="s">
        <v>283</v>
      </c>
      <c r="L90" s="38">
        <f t="shared" si="8"/>
        <v>0.39</v>
      </c>
    </row>
    <row r="91" spans="1:12" x14ac:dyDescent="0.3">
      <c r="A91" s="4" t="s">
        <v>71</v>
      </c>
      <c r="B91" s="99" t="s">
        <v>1064</v>
      </c>
      <c r="C91" s="19" t="s">
        <v>185</v>
      </c>
      <c r="D91" s="244" t="s">
        <v>211</v>
      </c>
      <c r="E91" s="240">
        <v>0.28999999999999998</v>
      </c>
      <c r="F91" s="247">
        <f>ROUNDUP(E91*Arcades!$N$1,-1)</f>
        <v>210</v>
      </c>
      <c r="G91" s="16">
        <f>ROUNDUP(E91*Arcades!$N$4,-1)</f>
        <v>180</v>
      </c>
      <c r="H91" s="2">
        <v>1</v>
      </c>
      <c r="I91" s="16">
        <f t="shared" si="6"/>
        <v>210</v>
      </c>
      <c r="J91" s="16">
        <f t="shared" si="7"/>
        <v>180</v>
      </c>
      <c r="K91" s="39" t="s">
        <v>272</v>
      </c>
      <c r="L91" s="38">
        <f t="shared" si="8"/>
        <v>0.28999999999999998</v>
      </c>
    </row>
    <row r="92" spans="1:12" x14ac:dyDescent="0.3">
      <c r="A92" s="29" t="s">
        <v>73</v>
      </c>
      <c r="B92" s="99" t="s">
        <v>1064</v>
      </c>
      <c r="C92" s="9" t="s">
        <v>182</v>
      </c>
      <c r="D92" s="244" t="s">
        <v>211</v>
      </c>
      <c r="E92" s="240">
        <v>0.25</v>
      </c>
      <c r="F92" s="247">
        <f>ROUNDUP(E92*Arcades!$N$1,-1)</f>
        <v>180</v>
      </c>
      <c r="G92" s="16">
        <f>ROUNDUP(E92*Arcades!$N$4,-1)</f>
        <v>150</v>
      </c>
      <c r="H92" s="2">
        <v>1</v>
      </c>
      <c r="I92" s="16">
        <f t="shared" si="6"/>
        <v>180</v>
      </c>
      <c r="J92" s="16">
        <f t="shared" si="7"/>
        <v>150</v>
      </c>
      <c r="K92" s="39" t="s">
        <v>278</v>
      </c>
      <c r="L92" s="38">
        <f t="shared" si="8"/>
        <v>0.25</v>
      </c>
    </row>
    <row r="93" spans="1:12" x14ac:dyDescent="0.3">
      <c r="A93" s="4" t="s">
        <v>53</v>
      </c>
      <c r="B93" s="86" t="s">
        <v>1016</v>
      </c>
      <c r="C93" s="19" t="s">
        <v>185</v>
      </c>
      <c r="D93" s="244" t="s">
        <v>211</v>
      </c>
      <c r="E93" s="240">
        <v>0.25</v>
      </c>
      <c r="F93" s="247">
        <f>ROUNDUP(E93*Arcades!$N$1,-1)</f>
        <v>180</v>
      </c>
      <c r="G93" s="16">
        <f>ROUNDUP(E93*Arcades!$N$4,-1)</f>
        <v>150</v>
      </c>
      <c r="H93" s="2">
        <v>1</v>
      </c>
      <c r="I93" s="16">
        <f t="shared" si="6"/>
        <v>180</v>
      </c>
      <c r="J93" s="16">
        <f t="shared" si="7"/>
        <v>150</v>
      </c>
      <c r="K93" s="39" t="s">
        <v>275</v>
      </c>
      <c r="L93" s="38">
        <f t="shared" si="8"/>
        <v>0.25</v>
      </c>
    </row>
    <row r="94" spans="1:12" x14ac:dyDescent="0.3">
      <c r="A94" s="4" t="s">
        <v>70</v>
      </c>
      <c r="B94" s="120" t="s">
        <v>1074</v>
      </c>
      <c r="C94" s="19" t="s">
        <v>185</v>
      </c>
      <c r="D94" s="244" t="s">
        <v>211</v>
      </c>
      <c r="E94" s="240">
        <v>0.25</v>
      </c>
      <c r="F94" s="247">
        <f>ROUNDUP(E94*Arcades!$N$1,-1)</f>
        <v>180</v>
      </c>
      <c r="G94" s="16">
        <f>ROUNDUP(E94*Arcades!$N$4,-1)</f>
        <v>150</v>
      </c>
      <c r="H94" s="2">
        <v>1</v>
      </c>
      <c r="I94" s="16">
        <f t="shared" si="6"/>
        <v>180</v>
      </c>
      <c r="J94" s="16">
        <f t="shared" si="7"/>
        <v>150</v>
      </c>
      <c r="K94" s="39" t="s">
        <v>280</v>
      </c>
      <c r="L94" s="38">
        <f t="shared" si="8"/>
        <v>0.25</v>
      </c>
    </row>
    <row r="95" spans="1:12" x14ac:dyDescent="0.3">
      <c r="A95" s="4" t="s">
        <v>35</v>
      </c>
      <c r="B95" s="151" t="s">
        <v>1119</v>
      </c>
      <c r="C95" s="10" t="s">
        <v>181</v>
      </c>
      <c r="D95" s="246" t="s">
        <v>209</v>
      </c>
      <c r="E95" s="240">
        <v>0.19</v>
      </c>
      <c r="F95" s="247">
        <f>ROUNDUP(E95*Arcades!$N$1,-1)</f>
        <v>140</v>
      </c>
      <c r="G95" s="16">
        <f>ROUNDUP(E95*Arcades!$N$4,-1)</f>
        <v>120</v>
      </c>
      <c r="H95" s="2">
        <v>1</v>
      </c>
      <c r="I95" s="16">
        <f t="shared" si="6"/>
        <v>140</v>
      </c>
      <c r="J95" s="16">
        <f t="shared" si="7"/>
        <v>120</v>
      </c>
      <c r="K95" s="39" t="s">
        <v>273</v>
      </c>
      <c r="L95" s="38">
        <f t="shared" si="8"/>
        <v>0.19</v>
      </c>
    </row>
    <row r="96" spans="1:12" x14ac:dyDescent="0.3">
      <c r="A96" s="4" t="s">
        <v>56</v>
      </c>
      <c r="B96" s="105" t="s">
        <v>1040</v>
      </c>
      <c r="C96" s="10" t="s">
        <v>181</v>
      </c>
      <c r="D96" s="244" t="s">
        <v>211</v>
      </c>
      <c r="E96" s="240">
        <v>0.19</v>
      </c>
      <c r="F96" s="247">
        <f>ROUNDUP(E96*Arcades!$N$1,-1)</f>
        <v>140</v>
      </c>
      <c r="G96" s="16">
        <f>ROUNDUP(E96*Arcades!$N$4,-1)</f>
        <v>120</v>
      </c>
      <c r="H96" s="2">
        <v>1</v>
      </c>
      <c r="I96" s="16">
        <f t="shared" si="6"/>
        <v>140</v>
      </c>
      <c r="J96" s="16">
        <f t="shared" si="7"/>
        <v>120</v>
      </c>
      <c r="K96" s="39" t="s">
        <v>279</v>
      </c>
      <c r="L96" s="38">
        <f t="shared" si="8"/>
        <v>0.19</v>
      </c>
    </row>
    <row r="97" spans="1:12" x14ac:dyDescent="0.3">
      <c r="A97" s="4" t="s">
        <v>47</v>
      </c>
      <c r="B97" s="99" t="s">
        <v>1030</v>
      </c>
      <c r="C97" s="9" t="s">
        <v>182</v>
      </c>
      <c r="D97" s="246" t="s">
        <v>209</v>
      </c>
      <c r="E97" s="240">
        <v>0.19</v>
      </c>
      <c r="F97" s="247">
        <f>ROUNDUP(E97*Arcades!$N$1,-1)</f>
        <v>140</v>
      </c>
      <c r="G97" s="16">
        <f>ROUNDUP(E97*Arcades!$N$4,-1)</f>
        <v>120</v>
      </c>
      <c r="H97" s="2">
        <v>1</v>
      </c>
      <c r="I97" s="16">
        <f t="shared" si="6"/>
        <v>140</v>
      </c>
      <c r="J97" s="16">
        <f t="shared" si="7"/>
        <v>120</v>
      </c>
      <c r="K97" s="39" t="s">
        <v>274</v>
      </c>
      <c r="L97" s="38">
        <f t="shared" si="8"/>
        <v>0.19</v>
      </c>
    </row>
    <row r="98" spans="1:12" x14ac:dyDescent="0.3">
      <c r="A98" s="4" t="s">
        <v>54</v>
      </c>
      <c r="B98" s="96" t="s">
        <v>1061</v>
      </c>
      <c r="C98" s="9" t="s">
        <v>182</v>
      </c>
      <c r="D98" s="246" t="s">
        <v>209</v>
      </c>
      <c r="E98" s="240">
        <v>0.19</v>
      </c>
      <c r="F98" s="247">
        <f>ROUNDUP(E98*Arcades!$N$1,-1)</f>
        <v>140</v>
      </c>
      <c r="G98" s="16">
        <f>ROUNDUP(E98*Arcades!$N$4,-1)</f>
        <v>120</v>
      </c>
      <c r="H98" s="2">
        <v>1</v>
      </c>
      <c r="I98" s="16">
        <f t="shared" ref="I98:I101" si="9">F98*H98</f>
        <v>140</v>
      </c>
      <c r="J98" s="16">
        <f t="shared" si="7"/>
        <v>120</v>
      </c>
      <c r="K98" s="39" t="s">
        <v>4581</v>
      </c>
      <c r="L98" s="38">
        <f t="shared" si="8"/>
        <v>0.19</v>
      </c>
    </row>
    <row r="99" spans="1:12" x14ac:dyDescent="0.3">
      <c r="A99" s="4" t="s">
        <v>1345</v>
      </c>
      <c r="B99" s="274" t="s">
        <v>1093</v>
      </c>
      <c r="C99" s="9" t="s">
        <v>182</v>
      </c>
      <c r="D99" s="246" t="s">
        <v>209</v>
      </c>
      <c r="E99" s="240">
        <v>0.39</v>
      </c>
      <c r="F99" s="247">
        <f>ROUNDUP(E99*Arcades!$N$1,-1)</f>
        <v>280</v>
      </c>
      <c r="G99" s="16">
        <f>ROUNDUP(E99*Arcades!$N$4,-1)</f>
        <v>240</v>
      </c>
      <c r="H99" s="2">
        <v>1</v>
      </c>
      <c r="I99" s="16">
        <f t="shared" si="9"/>
        <v>280</v>
      </c>
      <c r="J99" s="16">
        <f t="shared" si="7"/>
        <v>240</v>
      </c>
      <c r="K99" s="39" t="s">
        <v>1346</v>
      </c>
      <c r="L99" s="38">
        <f t="shared" si="8"/>
        <v>0.39</v>
      </c>
    </row>
    <row r="100" spans="1:12" x14ac:dyDescent="0.3">
      <c r="A100" s="4" t="s">
        <v>67</v>
      </c>
      <c r="B100" s="92" t="s">
        <v>1022</v>
      </c>
      <c r="C100" s="19" t="s">
        <v>655</v>
      </c>
      <c r="D100" s="246" t="s">
        <v>209</v>
      </c>
      <c r="E100" s="240">
        <v>0.19</v>
      </c>
      <c r="F100" s="247">
        <f>ROUNDUP(E100*Arcades!$N$1,-1)</f>
        <v>140</v>
      </c>
      <c r="G100" s="16">
        <f>ROUNDUP(E100*Arcades!$N$4,-1)</f>
        <v>120</v>
      </c>
      <c r="H100" s="2">
        <v>1</v>
      </c>
      <c r="I100" s="16">
        <f t="shared" si="9"/>
        <v>140</v>
      </c>
      <c r="J100" s="16">
        <f t="shared" si="7"/>
        <v>120</v>
      </c>
      <c r="K100" s="39" t="s">
        <v>276</v>
      </c>
      <c r="L100" s="38">
        <f t="shared" si="8"/>
        <v>0.19</v>
      </c>
    </row>
    <row r="101" spans="1:12" x14ac:dyDescent="0.3">
      <c r="A101" s="4" t="s">
        <v>44</v>
      </c>
      <c r="B101" s="22" t="s">
        <v>947</v>
      </c>
      <c r="C101" s="6" t="s">
        <v>769</v>
      </c>
      <c r="D101" s="244" t="s">
        <v>211</v>
      </c>
      <c r="E101" s="240">
        <v>0.19</v>
      </c>
      <c r="F101" s="247">
        <f>ROUNDUP(E101*Arcades!$N$1,-1)</f>
        <v>140</v>
      </c>
      <c r="G101" s="16">
        <f>ROUNDUP(E101*Arcades!$N$4,-1)</f>
        <v>120</v>
      </c>
      <c r="H101" s="2">
        <v>1</v>
      </c>
      <c r="I101" s="16">
        <f t="shared" si="9"/>
        <v>140</v>
      </c>
      <c r="J101" s="16">
        <f t="shared" si="7"/>
        <v>120</v>
      </c>
      <c r="K101" s="39" t="s">
        <v>262</v>
      </c>
      <c r="L101" s="38">
        <f t="shared" si="8"/>
        <v>0.19</v>
      </c>
    </row>
  </sheetData>
  <sortState xmlns:xlrd2="http://schemas.microsoft.com/office/spreadsheetml/2017/richdata2" ref="A2:L105">
    <sortCondition descending="1" ref="E1:E105"/>
  </sortState>
  <hyperlinks>
    <hyperlink ref="K6" r:id="rId1" xr:uid="{90142AC0-7D74-4500-920A-A87DCBE7A4DE}"/>
    <hyperlink ref="K17" r:id="rId2" xr:uid="{79E840BC-755B-4DF3-B7FD-E322AD6D5430}"/>
    <hyperlink ref="K26" r:id="rId3" xr:uid="{3F4B288D-39BA-49B4-AE03-2410BDC511B8}"/>
    <hyperlink ref="K22" r:id="rId4" xr:uid="{5BC95FF7-2D25-4294-9F7E-89A391C32FF7}"/>
    <hyperlink ref="K48" r:id="rId5" xr:uid="{FFAB31A6-EAE1-41E4-9684-CEF642B6DBBD}"/>
    <hyperlink ref="K60" r:id="rId6" xr:uid="{21C0C5A1-1561-4BBF-932C-BACC84CEC884}"/>
    <hyperlink ref="K54" r:id="rId7" xr:uid="{B5A8115E-5D73-46D9-A08D-C3A0E89187C7}"/>
    <hyperlink ref="K29" r:id="rId8" xr:uid="{DC6329E7-5C6D-4C83-B812-180BDB377A95}"/>
    <hyperlink ref="K43" r:id="rId9" xr:uid="{213BA2F3-910B-4C4D-954B-7C25DA60EA0A}"/>
    <hyperlink ref="K74" r:id="rId10" xr:uid="{01FDE761-1BC8-4FE1-9CD0-7CF0012AEA55}"/>
    <hyperlink ref="K37" r:id="rId11" xr:uid="{C58C5208-67F1-447F-B232-323A47877498}"/>
    <hyperlink ref="K42" r:id="rId12" xr:uid="{75ADA580-223D-4CF6-ACD2-7ED73FBE9F2A}"/>
    <hyperlink ref="K40" r:id="rId13" xr:uid="{5752B311-8E4B-49EB-8F81-52AEC67A7E1D}"/>
    <hyperlink ref="K25" r:id="rId14" xr:uid="{18F37B55-E46D-4072-8665-19E41EFCF146}"/>
    <hyperlink ref="K68" r:id="rId15" xr:uid="{79D7E4B1-18D1-40BE-814B-86DF08955459}"/>
    <hyperlink ref="K38" r:id="rId16" xr:uid="{79634AFC-6A54-41D8-B947-8E37B7585D9E}"/>
    <hyperlink ref="K46" r:id="rId17" xr:uid="{2A891142-E6DF-4C2B-A954-E1236736B325}"/>
    <hyperlink ref="K55" r:id="rId18" xr:uid="{ED4606A5-CD8A-43FA-9D79-0AC2ED703CF2}"/>
    <hyperlink ref="K14" r:id="rId19" xr:uid="{81DF83B3-10BD-498B-A6BC-D57ED4EA91DE}"/>
    <hyperlink ref="K53" r:id="rId20" xr:uid="{5216A2DA-319E-41FF-A0AF-C8C0ECB45EE6}"/>
    <hyperlink ref="K51" r:id="rId21" xr:uid="{724E09D5-18D6-4B72-A95D-327E91225573}"/>
    <hyperlink ref="K57" r:id="rId22" xr:uid="{F04992B9-4CFB-402F-B8E7-E417CB21E424}"/>
    <hyperlink ref="K27" r:id="rId23" xr:uid="{C4908E94-33D0-4E39-96AC-2DA674A3DE84}"/>
    <hyperlink ref="K19" r:id="rId24" xr:uid="{E0D08BEF-4CA1-40BC-ACCD-4E3171E234CA}"/>
    <hyperlink ref="K15" r:id="rId25" xr:uid="{1A77F336-02BF-4F07-9CD9-F66DA7EDF067}"/>
    <hyperlink ref="K7" r:id="rId26" xr:uid="{AF16D81C-FFDC-4E85-AF12-9CB910747BD4}"/>
    <hyperlink ref="K10" r:id="rId27" xr:uid="{9C0212AA-FBF6-48B0-9163-F6EE7C6529F9}"/>
    <hyperlink ref="K28" r:id="rId28" xr:uid="{BEF6BEA5-083C-4CAE-8564-B585E7BBD808}"/>
    <hyperlink ref="K21" r:id="rId29" xr:uid="{523128B5-2F50-414A-ADFA-2BB6DD3AB70B}"/>
    <hyperlink ref="K56" r:id="rId30" xr:uid="{25EE28B0-53AC-4A34-BFD8-F1BF4AFAAEED}"/>
    <hyperlink ref="K8" r:id="rId31" xr:uid="{6C12B104-6BAE-424B-AD2C-45A480D65AB0}"/>
    <hyperlink ref="K20" r:id="rId32" xr:uid="{CFFAF1D7-5F4E-4603-8F07-AFA6EEA51155}"/>
    <hyperlink ref="K30" r:id="rId33" xr:uid="{92A440BD-402C-417B-9B82-7184DC23617A}"/>
    <hyperlink ref="K31" r:id="rId34" xr:uid="{0A26DE9B-4970-4B8E-AA77-D14BC6690833}"/>
    <hyperlink ref="K16" r:id="rId35" xr:uid="{C0585CB4-DF3B-4D7A-9C93-9173DD04197E}"/>
    <hyperlink ref="K47" r:id="rId36" xr:uid="{D863EB22-2F8A-4CE3-96BB-0BFA9E76048B}"/>
    <hyperlink ref="K84" r:id="rId37" xr:uid="{90E8E13D-5893-4BC5-86D0-2B6E6AACA6FA}"/>
    <hyperlink ref="K99" r:id="rId38" xr:uid="{D54A8774-B807-4242-A966-D39C5CCFF2B1}"/>
    <hyperlink ref="K64" r:id="rId39" xr:uid="{7A51F632-4A2C-49BD-BF50-FAC56106DEA4}"/>
    <hyperlink ref="K71" r:id="rId40" xr:uid="{D270B63E-83BA-45A5-A8B2-A44CD367C091}"/>
    <hyperlink ref="K72" r:id="rId41" xr:uid="{E72B0FBE-A511-4335-B4A7-84405B743F6B}"/>
    <hyperlink ref="K81" r:id="rId42" xr:uid="{FD9D2E9D-EADE-4D08-83B1-1813D92F7C9A}"/>
    <hyperlink ref="K94" r:id="rId43" xr:uid="{E09D86CA-3B17-42AF-86E5-09E925820BDA}"/>
    <hyperlink ref="K79" r:id="rId44" xr:uid="{E6EB8E28-C28D-4282-9598-FB59D3D66867}"/>
    <hyperlink ref="K77" r:id="rId45" xr:uid="{987AC5BA-330B-4828-9C20-38E3ABED4C1E}"/>
    <hyperlink ref="K85" r:id="rId46" xr:uid="{E8CB85A9-D2F5-4087-9801-DCF407501871}"/>
    <hyperlink ref="K96" r:id="rId47" xr:uid="{C5F7CBBB-EFFB-41C9-8DA3-31BF56874FE2}"/>
    <hyperlink ref="K92" r:id="rId48" xr:uid="{3F4789EB-57DD-471A-A0B7-ED82F4CBD9A5}"/>
    <hyperlink ref="K67" r:id="rId49" xr:uid="{31E3B64C-C7E1-4358-831C-3A8049A3CA19}"/>
    <hyperlink ref="K100" r:id="rId50" xr:uid="{419EE80C-F6A4-42BE-BFB0-C54FC84DC6A7}"/>
    <hyperlink ref="K93" r:id="rId51" xr:uid="{1F8164B8-3576-4749-A13C-4CC8171E4300}"/>
    <hyperlink ref="K62" r:id="rId52" xr:uid="{7106E5B5-4B83-4A2E-B27B-CC2BB00C0459}"/>
    <hyperlink ref="K97" r:id="rId53" xr:uid="{B06ECC80-1769-4252-B147-D3EC3C0D0BB2}"/>
    <hyperlink ref="K90" r:id="rId54" xr:uid="{CC396F07-5E36-4889-82DD-60BCC5DF1893}"/>
    <hyperlink ref="K95" r:id="rId55" xr:uid="{C92DA3E7-335D-4EE1-9C27-37949B113C76}"/>
    <hyperlink ref="K91" r:id="rId56" xr:uid="{C722E250-9BD1-4492-A00B-B0C616C50DA6}"/>
    <hyperlink ref="K89" r:id="rId57" xr:uid="{BB7AB5AF-FBD8-4630-9962-9D213D427BA5}"/>
    <hyperlink ref="K86" r:id="rId58" xr:uid="{B37E5446-471E-4CAF-9334-4A9D60565178}"/>
    <hyperlink ref="K83" r:id="rId59" xr:uid="{F2AB1A5F-BCE9-4E12-88F6-DB4C94E2EAA9}"/>
    <hyperlink ref="K80" r:id="rId60" xr:uid="{617C8242-5804-41F9-8EDB-9FE761B18B8E}"/>
    <hyperlink ref="K78" r:id="rId61" xr:uid="{40C8B579-9AD2-4B94-84CE-7C6317FC1BD3}"/>
    <hyperlink ref="K82" r:id="rId62" xr:uid="{159688CA-5FCA-4AF4-B0F7-55EF2B0A3822}"/>
    <hyperlink ref="K69" r:id="rId63" xr:uid="{CFB35220-8AB1-4320-8C55-0E0147BEFAC9}"/>
    <hyperlink ref="K76" r:id="rId64" xr:uid="{E034F339-0693-4923-A2E2-6010FE8BA12F}"/>
    <hyperlink ref="K101" r:id="rId65" xr:uid="{EB345956-33B0-4394-931B-B88D660BB015}"/>
    <hyperlink ref="K58" r:id="rId66" xr:uid="{44BCFB45-D2A4-4C8F-8DCC-10B9632199A2}"/>
    <hyperlink ref="K63" r:id="rId67" xr:uid="{84E55891-753F-48E5-97DB-ED5BAAFCDCC6}"/>
    <hyperlink ref="K61" r:id="rId68" xr:uid="{465B29B4-5A2F-4477-8230-31CB6EAE361D}"/>
    <hyperlink ref="K41" r:id="rId69" xr:uid="{09005D77-C902-4389-AB72-8C70EFE38FEA}"/>
    <hyperlink ref="K2" r:id="rId70" xr:uid="{01599A0F-AD17-4233-B20B-0D8886B87C1F}"/>
    <hyperlink ref="K5" r:id="rId71" xr:uid="{F65EF403-FBB3-4437-9A2D-07ACEC3D2782}"/>
    <hyperlink ref="K18" r:id="rId72" xr:uid="{F8E82A31-3C51-405F-A88A-6A203CE90775}"/>
    <hyperlink ref="K34" r:id="rId73" xr:uid="{94F5FB5E-A072-4C66-B1F0-3FE938CBC43A}"/>
    <hyperlink ref="K44" r:id="rId74" xr:uid="{377A5C1B-4B73-48CF-9DE1-F9FE05493B6E}"/>
    <hyperlink ref="K32" r:id="rId75" xr:uid="{61BD0CEA-1FAF-4787-90BA-BA5220C33108}"/>
    <hyperlink ref="K88" r:id="rId76" xr:uid="{3C3C3E20-989A-4E86-9DC2-31FBD7C3A46C}"/>
    <hyperlink ref="K59" r:id="rId77" xr:uid="{9E7C0FF1-0E6B-4459-B08E-7A896A9DF576}"/>
    <hyperlink ref="K65" r:id="rId78" xr:uid="{8FB2AE80-4D5C-4E6D-99C7-6857DD650371}"/>
    <hyperlink ref="K3" r:id="rId79" xr:uid="{64BCA5DE-2D12-4663-81CD-97451C394C05}"/>
    <hyperlink ref="K12" r:id="rId80" xr:uid="{74E06D98-E3AA-4EB2-8CA6-3DF6D2287D34}"/>
    <hyperlink ref="K4" r:id="rId81" xr:uid="{6E8D0891-D938-4757-BF5B-2FF4982E6CB5}"/>
    <hyperlink ref="K33" r:id="rId82" xr:uid="{71FDC53E-D5E1-4A2C-B452-365D59909522}"/>
    <hyperlink ref="K11" r:id="rId83" xr:uid="{DC4CB4CC-70F7-4981-99FB-6C55015E769B}"/>
    <hyperlink ref="K36" r:id="rId84" xr:uid="{7FD6EE7D-FB3D-4107-8B55-D9EDBE3B9DB6}"/>
    <hyperlink ref="K24" r:id="rId85" xr:uid="{60503147-B76F-4B16-B509-C2947E977F16}"/>
    <hyperlink ref="K52" r:id="rId86" xr:uid="{C4F73BD3-8661-4AE6-B1B4-89A2AB6E9A7B}"/>
    <hyperlink ref="K13" r:id="rId87" xr:uid="{2D98A7C5-55F9-4101-81DB-1C756CA28BEA}"/>
    <hyperlink ref="K70" r:id="rId88" xr:uid="{AF79CAE3-81F7-4832-9B66-E7FB32A85D3C}"/>
    <hyperlink ref="K87" r:id="rId89" xr:uid="{D257A17C-44D8-4FB3-AA71-C70BCA253E87}"/>
    <hyperlink ref="K49" r:id="rId90" xr:uid="{85933E8D-DFB2-4C8F-9F07-C93C5E23640F}"/>
    <hyperlink ref="K73" r:id="rId91" xr:uid="{B11E9462-5EC0-4AB0-A621-45552B3E9CDA}"/>
    <hyperlink ref="K66" r:id="rId92" xr:uid="{1A37A57C-5679-4276-BB71-D258E310D0D7}"/>
    <hyperlink ref="K98" r:id="rId93" xr:uid="{9CE0393A-AE46-48B8-8C21-595565E9802D}"/>
    <hyperlink ref="K35" r:id="rId94" xr:uid="{BEE7EA51-C7C9-4CB2-8557-CC3C9978C3CA}"/>
  </hyperlinks>
  <pageMargins left="0.75" right="0.75" top="1" bottom="1" header="0.5" footer="0.5"/>
  <pageSetup orientation="portrait" horizontalDpi="4294967292" verticalDpi="4294967292" r:id="rId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EC5B-CDE7-422E-BF6B-3E7E36EFF9CF}">
  <sheetPr codeName="Hoja6"/>
  <dimension ref="A1:N216"/>
  <sheetViews>
    <sheetView zoomScale="103" zoomScaleNormal="100" workbookViewId="0">
      <pane xSplit="1" topLeftCell="B1" activePane="topRight" state="frozen"/>
      <selection activeCell="A258" sqref="A258"/>
      <selection pane="topRight" activeCell="E7" sqref="E7"/>
    </sheetView>
  </sheetViews>
  <sheetFormatPr baseColWidth="10" defaultRowHeight="15.6" x14ac:dyDescent="0.3"/>
  <cols>
    <col min="1" max="1" width="30.09765625" customWidth="1"/>
    <col min="2" max="2" width="42.19921875" bestFit="1" customWidth="1"/>
    <col min="3" max="3" width="10.8984375" bestFit="1" customWidth="1"/>
    <col min="4" max="4" width="6.59765625" bestFit="1" customWidth="1"/>
    <col min="5" max="5" width="9.8984375" bestFit="1" customWidth="1"/>
    <col min="6" max="7" width="9.59765625" bestFit="1" customWidth="1"/>
    <col min="8" max="8" width="4.19921875" bestFit="1" customWidth="1"/>
    <col min="9" max="10" width="8.69921875" bestFit="1" customWidth="1"/>
    <col min="11" max="11" width="9" customWidth="1"/>
    <col min="12" max="12" width="10" customWidth="1"/>
    <col min="13" max="13" width="10.5" bestFit="1" customWidth="1"/>
    <col min="14" max="14" width="11.5" bestFit="1" customWidth="1"/>
  </cols>
  <sheetData>
    <row r="1" spans="1:14" x14ac:dyDescent="0.3">
      <c r="A1" s="47" t="s">
        <v>0</v>
      </c>
      <c r="B1" s="46" t="s">
        <v>32</v>
      </c>
      <c r="C1" s="46" t="s">
        <v>1</v>
      </c>
      <c r="D1" s="45" t="s">
        <v>2</v>
      </c>
      <c r="E1" s="45" t="s">
        <v>6</v>
      </c>
      <c r="F1" s="44" t="s">
        <v>22</v>
      </c>
      <c r="G1" s="44" t="s">
        <v>5</v>
      </c>
      <c r="H1" s="44" t="s">
        <v>217</v>
      </c>
      <c r="I1" s="44" t="s">
        <v>23</v>
      </c>
      <c r="J1" s="44" t="s">
        <v>7</v>
      </c>
      <c r="K1" s="238" t="s">
        <v>1138</v>
      </c>
      <c r="N1" s="1">
        <v>700</v>
      </c>
    </row>
    <row r="2" spans="1:14" x14ac:dyDescent="0.3">
      <c r="A2" s="29" t="s">
        <v>432</v>
      </c>
      <c r="B2" s="61" t="s">
        <v>987</v>
      </c>
      <c r="C2" s="6" t="s">
        <v>769</v>
      </c>
      <c r="D2" s="1" t="s">
        <v>211</v>
      </c>
      <c r="E2" s="240">
        <v>79.989999999999995</v>
      </c>
      <c r="F2" s="33">
        <f>ROUNDUP(E2*Coleccion!$N$1,-1)</f>
        <v>56000</v>
      </c>
      <c r="G2" s="33">
        <f>ROUNDUP(E2*Coleccion!$N$4,-1)</f>
        <v>48000</v>
      </c>
      <c r="H2" s="2">
        <v>1</v>
      </c>
      <c r="I2" s="16">
        <f t="shared" ref="I2:I65" si="0">F2*H2</f>
        <v>56000</v>
      </c>
      <c r="J2" s="16">
        <f t="shared" ref="J2:J65" si="1">G2*H2</f>
        <v>48000</v>
      </c>
      <c r="K2" s="39" t="s">
        <v>433</v>
      </c>
      <c r="L2" s="38">
        <f t="shared" ref="L2:L21" si="2">E2*H2</f>
        <v>79.989999999999995</v>
      </c>
      <c r="N2" s="3">
        <f>SUM(I:I)</f>
        <v>992920</v>
      </c>
    </row>
    <row r="3" spans="1:14" x14ac:dyDescent="0.3">
      <c r="A3" s="29" t="s">
        <v>1792</v>
      </c>
      <c r="B3" s="64" t="s">
        <v>992</v>
      </c>
      <c r="C3" s="22" t="s">
        <v>183</v>
      </c>
      <c r="D3" s="12" t="s">
        <v>208</v>
      </c>
      <c r="E3" s="240">
        <v>59.99</v>
      </c>
      <c r="F3" s="33">
        <f>ROUNDUP(E3*Coleccion!$N$1,-1)</f>
        <v>42000</v>
      </c>
      <c r="G3" s="33">
        <f>ROUNDUP(E3*Coleccion!$N$4,-1)</f>
        <v>36000</v>
      </c>
      <c r="H3" s="2">
        <v>1</v>
      </c>
      <c r="I3" s="16">
        <f t="shared" si="0"/>
        <v>42000</v>
      </c>
      <c r="J3" s="16">
        <f t="shared" si="1"/>
        <v>36000</v>
      </c>
      <c r="K3" s="39" t="s">
        <v>1793</v>
      </c>
      <c r="L3" s="38">
        <f t="shared" si="2"/>
        <v>59.99</v>
      </c>
    </row>
    <row r="4" spans="1:14" x14ac:dyDescent="0.3">
      <c r="A4" s="4" t="s">
        <v>1213</v>
      </c>
      <c r="B4" s="64" t="s">
        <v>992</v>
      </c>
      <c r="C4" s="19" t="s">
        <v>1333</v>
      </c>
      <c r="D4" s="12" t="s">
        <v>208</v>
      </c>
      <c r="E4" s="240">
        <v>49.99</v>
      </c>
      <c r="F4" s="33">
        <f>ROUNDUP(E4*Coleccion!$N$1,-1)</f>
        <v>35000</v>
      </c>
      <c r="G4" s="33">
        <f>ROUNDUP(E4*Coleccion!$N$4,-1)</f>
        <v>30000</v>
      </c>
      <c r="H4" s="2">
        <v>1</v>
      </c>
      <c r="I4" s="16">
        <f t="shared" si="0"/>
        <v>35000</v>
      </c>
      <c r="J4" s="16">
        <f t="shared" si="1"/>
        <v>30000</v>
      </c>
      <c r="K4" s="39" t="s">
        <v>1214</v>
      </c>
      <c r="L4" s="38">
        <f t="shared" si="2"/>
        <v>49.99</v>
      </c>
      <c r="N4" s="1">
        <v>600</v>
      </c>
    </row>
    <row r="5" spans="1:14" x14ac:dyDescent="0.3">
      <c r="A5" s="4" t="s">
        <v>5625</v>
      </c>
      <c r="B5" s="118" t="s">
        <v>1070</v>
      </c>
      <c r="C5" s="22" t="s">
        <v>183</v>
      </c>
      <c r="D5" s="11" t="s">
        <v>210</v>
      </c>
      <c r="E5" s="240">
        <v>39.99</v>
      </c>
      <c r="F5" s="33">
        <f>ROUNDUP(E5*Coleccion!$N$1,-1)</f>
        <v>28000</v>
      </c>
      <c r="G5" s="33">
        <f>ROUNDUP(E5*Coleccion!$N$4,-1)</f>
        <v>24000</v>
      </c>
      <c r="H5" s="2">
        <v>1</v>
      </c>
      <c r="I5" s="16">
        <f t="shared" si="0"/>
        <v>28000</v>
      </c>
      <c r="J5" s="16">
        <f t="shared" si="1"/>
        <v>24000</v>
      </c>
      <c r="K5" s="39" t="s">
        <v>6054</v>
      </c>
      <c r="L5" s="38">
        <f t="shared" si="2"/>
        <v>39.99</v>
      </c>
      <c r="N5" s="3">
        <f>SUM(J:J)</f>
        <v>850980</v>
      </c>
    </row>
    <row r="6" spans="1:14" x14ac:dyDescent="0.3">
      <c r="A6" s="15" t="s">
        <v>1192</v>
      </c>
      <c r="B6" s="166" t="s">
        <v>1137</v>
      </c>
      <c r="C6" s="19" t="s">
        <v>185</v>
      </c>
      <c r="D6" s="12" t="s">
        <v>208</v>
      </c>
      <c r="E6" s="240">
        <v>54.99</v>
      </c>
      <c r="F6" s="33">
        <f>ROUNDUP(E6*Coleccion!$N$1,-1)</f>
        <v>38500</v>
      </c>
      <c r="G6" s="33">
        <f>ROUNDUP(E6*Coleccion!$N$4,-1)</f>
        <v>33000</v>
      </c>
      <c r="H6" s="2">
        <v>1</v>
      </c>
      <c r="I6" s="16">
        <f t="shared" si="0"/>
        <v>38500</v>
      </c>
      <c r="J6" s="16">
        <f t="shared" si="1"/>
        <v>33000</v>
      </c>
      <c r="K6" s="39" t="s">
        <v>4817</v>
      </c>
      <c r="L6" s="38">
        <f t="shared" si="2"/>
        <v>54.99</v>
      </c>
    </row>
    <row r="7" spans="1:14" x14ac:dyDescent="0.3">
      <c r="A7" s="29" t="s">
        <v>3687</v>
      </c>
      <c r="B7" s="61" t="s">
        <v>988</v>
      </c>
      <c r="C7" s="8" t="s">
        <v>184</v>
      </c>
      <c r="D7" s="13" t="s">
        <v>209</v>
      </c>
      <c r="E7" s="240">
        <v>49.99</v>
      </c>
      <c r="F7" s="33">
        <f>ROUNDUP(E7*Coleccion!$N$1,-1)</f>
        <v>35000</v>
      </c>
      <c r="G7" s="33">
        <f>ROUNDUP(E7*Coleccion!$N$4,-1)</f>
        <v>30000</v>
      </c>
      <c r="H7" s="2">
        <v>1</v>
      </c>
      <c r="I7" s="16">
        <f t="shared" si="0"/>
        <v>35000</v>
      </c>
      <c r="J7" s="16">
        <f t="shared" si="1"/>
        <v>30000</v>
      </c>
      <c r="K7" s="39" t="s">
        <v>3688</v>
      </c>
      <c r="L7" s="38">
        <f t="shared" si="2"/>
        <v>49.99</v>
      </c>
      <c r="N7" s="1">
        <v>500</v>
      </c>
    </row>
    <row r="8" spans="1:14" x14ac:dyDescent="0.3">
      <c r="A8" s="4" t="s">
        <v>459</v>
      </c>
      <c r="B8" s="61" t="s">
        <v>989</v>
      </c>
      <c r="C8" s="8" t="s">
        <v>184</v>
      </c>
      <c r="D8" s="1" t="s">
        <v>211</v>
      </c>
      <c r="E8" s="240">
        <v>44.99</v>
      </c>
      <c r="F8" s="33">
        <f>ROUNDUP(E8*Coleccion!$N$1,-1)</f>
        <v>31500</v>
      </c>
      <c r="G8" s="33">
        <f>ROUNDUP(E8*Coleccion!$N$4,-1)</f>
        <v>27000</v>
      </c>
      <c r="H8" s="2">
        <v>1</v>
      </c>
      <c r="I8" s="16">
        <f t="shared" si="0"/>
        <v>31500</v>
      </c>
      <c r="J8" s="16">
        <f t="shared" si="1"/>
        <v>27000</v>
      </c>
      <c r="K8" s="39" t="s">
        <v>1394</v>
      </c>
      <c r="L8" s="38">
        <f t="shared" si="2"/>
        <v>44.99</v>
      </c>
      <c r="N8" s="3">
        <f>N11*N7</f>
        <v>689194.00000000105</v>
      </c>
    </row>
    <row r="9" spans="1:14" ht="15" customHeight="1" x14ac:dyDescent="0.3">
      <c r="A9" s="29" t="s">
        <v>1794</v>
      </c>
      <c r="B9" s="62" t="s">
        <v>991</v>
      </c>
      <c r="C9" s="14" t="s">
        <v>767</v>
      </c>
      <c r="D9" s="12" t="s">
        <v>208</v>
      </c>
      <c r="E9" s="240">
        <v>49.99</v>
      </c>
      <c r="F9" s="33">
        <f>ROUNDUP(E9*Coleccion!$N$1,-1)</f>
        <v>35000</v>
      </c>
      <c r="G9" s="33">
        <f>ROUNDUP(E9*Coleccion!$N$4,-1)</f>
        <v>30000</v>
      </c>
      <c r="H9" s="2">
        <v>1</v>
      </c>
      <c r="I9" s="16">
        <f t="shared" si="0"/>
        <v>35000</v>
      </c>
      <c r="J9" s="16">
        <f t="shared" si="1"/>
        <v>30000</v>
      </c>
      <c r="K9" s="39" t="s">
        <v>1795</v>
      </c>
      <c r="L9" s="38">
        <f t="shared" si="2"/>
        <v>49.99</v>
      </c>
    </row>
    <row r="10" spans="1:14" x14ac:dyDescent="0.3">
      <c r="A10" s="29" t="s">
        <v>3179</v>
      </c>
      <c r="B10" s="61" t="s">
        <v>988</v>
      </c>
      <c r="C10" s="6" t="s">
        <v>769</v>
      </c>
      <c r="D10" s="1" t="s">
        <v>211</v>
      </c>
      <c r="E10" s="240">
        <v>49.99</v>
      </c>
      <c r="F10" s="33">
        <f>ROUNDUP(E10*Coleccion!$N$1,-1)</f>
        <v>35000</v>
      </c>
      <c r="G10" s="33">
        <f>ROUNDUP(E10*Coleccion!$N$4,-1)</f>
        <v>30000</v>
      </c>
      <c r="H10" s="2">
        <v>1</v>
      </c>
      <c r="I10" s="16">
        <f t="shared" si="0"/>
        <v>35000</v>
      </c>
      <c r="J10" s="16">
        <f t="shared" si="1"/>
        <v>30000</v>
      </c>
      <c r="K10" s="39" t="s">
        <v>3178</v>
      </c>
      <c r="L10" s="38">
        <f t="shared" si="2"/>
        <v>49.99</v>
      </c>
      <c r="N10" s="1" t="s">
        <v>100</v>
      </c>
    </row>
    <row r="11" spans="1:14" x14ac:dyDescent="0.3">
      <c r="A11" s="29" t="s">
        <v>3457</v>
      </c>
      <c r="B11" s="62" t="s">
        <v>991</v>
      </c>
      <c r="C11" s="22" t="s">
        <v>183</v>
      </c>
      <c r="D11" s="1" t="s">
        <v>211</v>
      </c>
      <c r="E11" s="240">
        <v>44.99</v>
      </c>
      <c r="F11" s="33">
        <f>ROUNDUP(E11*Coleccion!$N$1,-1)</f>
        <v>31500</v>
      </c>
      <c r="G11" s="33">
        <f>ROUNDUP(E11*Coleccion!$N$4,-1)</f>
        <v>27000</v>
      </c>
      <c r="H11" s="2">
        <v>1</v>
      </c>
      <c r="I11" s="16">
        <f t="shared" si="0"/>
        <v>31500</v>
      </c>
      <c r="J11" s="16">
        <f t="shared" si="1"/>
        <v>27000</v>
      </c>
      <c r="K11" s="39" t="s">
        <v>3458</v>
      </c>
      <c r="L11" s="38">
        <f t="shared" si="2"/>
        <v>44.99</v>
      </c>
      <c r="N11" s="37">
        <f>SUM(L:L)</f>
        <v>1378.3880000000022</v>
      </c>
    </row>
    <row r="12" spans="1:14" x14ac:dyDescent="0.3">
      <c r="A12" s="32" t="s">
        <v>1155</v>
      </c>
      <c r="B12" s="92" t="s">
        <v>1022</v>
      </c>
      <c r="C12" s="10" t="s">
        <v>181</v>
      </c>
      <c r="D12" s="12" t="s">
        <v>208</v>
      </c>
      <c r="E12" s="240">
        <v>39.99</v>
      </c>
      <c r="F12" s="33">
        <f>ROUNDUP(E12*Coleccion!$N$1,-1)</f>
        <v>28000</v>
      </c>
      <c r="G12" s="33">
        <f>ROUNDUP(E12*Coleccion!$N$4,-1)</f>
        <v>24000</v>
      </c>
      <c r="H12" s="2">
        <v>1</v>
      </c>
      <c r="I12" s="16">
        <f t="shared" si="0"/>
        <v>28000</v>
      </c>
      <c r="J12" s="16">
        <f t="shared" si="1"/>
        <v>24000</v>
      </c>
      <c r="K12" s="39" t="s">
        <v>2325</v>
      </c>
      <c r="L12" s="38">
        <f t="shared" si="2"/>
        <v>39.99</v>
      </c>
    </row>
    <row r="13" spans="1:14" x14ac:dyDescent="0.3">
      <c r="A13" s="29" t="s">
        <v>237</v>
      </c>
      <c r="B13" s="64" t="s">
        <v>992</v>
      </c>
      <c r="C13" s="19" t="s">
        <v>185</v>
      </c>
      <c r="D13" s="12" t="s">
        <v>208</v>
      </c>
      <c r="E13" s="240">
        <v>39.99</v>
      </c>
      <c r="F13" s="33">
        <f>ROUNDUP(E13*Coleccion!$N$1,-1)</f>
        <v>28000</v>
      </c>
      <c r="G13" s="33">
        <f>ROUNDUP(E13*Coleccion!$N$4,-1)</f>
        <v>24000</v>
      </c>
      <c r="H13" s="2">
        <v>1</v>
      </c>
      <c r="I13" s="16">
        <f t="shared" si="0"/>
        <v>28000</v>
      </c>
      <c r="J13" s="16">
        <f t="shared" si="1"/>
        <v>24000</v>
      </c>
      <c r="K13" s="39" t="s">
        <v>238</v>
      </c>
      <c r="L13" s="38">
        <f t="shared" si="2"/>
        <v>39.99</v>
      </c>
    </row>
    <row r="14" spans="1:14" x14ac:dyDescent="0.3">
      <c r="A14" s="4" t="s">
        <v>473</v>
      </c>
      <c r="B14" s="79" t="s">
        <v>1008</v>
      </c>
      <c r="C14" s="14" t="s">
        <v>767</v>
      </c>
      <c r="D14" s="12" t="s">
        <v>208</v>
      </c>
      <c r="E14" s="240">
        <v>29.99</v>
      </c>
      <c r="F14" s="33">
        <f>ROUNDUP(E14*Coleccion!$N$1,-1)</f>
        <v>21000</v>
      </c>
      <c r="G14" s="33">
        <f>ROUNDUP(E14*Coleccion!$N$4,-1)</f>
        <v>18000</v>
      </c>
      <c r="H14" s="2">
        <v>1</v>
      </c>
      <c r="I14" s="16">
        <f t="shared" si="0"/>
        <v>21000</v>
      </c>
      <c r="J14" s="16">
        <f t="shared" si="1"/>
        <v>18000</v>
      </c>
      <c r="K14" s="39" t="s">
        <v>474</v>
      </c>
      <c r="L14" s="38">
        <f t="shared" si="2"/>
        <v>29.99</v>
      </c>
    </row>
    <row r="15" spans="1:14" x14ac:dyDescent="0.3">
      <c r="A15" s="32" t="s">
        <v>3474</v>
      </c>
      <c r="B15" s="95" t="s">
        <v>1025</v>
      </c>
      <c r="C15" s="10" t="s">
        <v>181</v>
      </c>
      <c r="D15" s="12" t="s">
        <v>208</v>
      </c>
      <c r="E15" s="240">
        <v>23.992000000000001</v>
      </c>
      <c r="F15" s="33">
        <f>ROUNDUP(E15*Coleccion!$N$1,-1)</f>
        <v>16800</v>
      </c>
      <c r="G15" s="33">
        <f>ROUNDUP(E15*Coleccion!$N$4,-1)</f>
        <v>14400</v>
      </c>
      <c r="H15" s="2">
        <v>1</v>
      </c>
      <c r="I15" s="16">
        <f t="shared" si="0"/>
        <v>16800</v>
      </c>
      <c r="J15" s="16">
        <f t="shared" si="1"/>
        <v>14400</v>
      </c>
      <c r="K15" s="39" t="s">
        <v>3473</v>
      </c>
      <c r="L15" s="38">
        <f t="shared" si="2"/>
        <v>23.992000000000001</v>
      </c>
    </row>
    <row r="16" spans="1:14" x14ac:dyDescent="0.3">
      <c r="A16" s="4" t="s">
        <v>1167</v>
      </c>
      <c r="B16" s="64" t="s">
        <v>992</v>
      </c>
      <c r="C16" s="10" t="s">
        <v>181</v>
      </c>
      <c r="D16" s="13" t="s">
        <v>209</v>
      </c>
      <c r="E16" s="240">
        <v>19.989999999999998</v>
      </c>
      <c r="F16" s="33">
        <f>ROUNDUP(E16*Coleccion!$N$1,-1)</f>
        <v>14000</v>
      </c>
      <c r="G16" s="33">
        <f>ROUNDUP(E16*Coleccion!$N$4,-1)</f>
        <v>12000</v>
      </c>
      <c r="H16" s="2">
        <v>1</v>
      </c>
      <c r="I16" s="16">
        <f t="shared" si="0"/>
        <v>14000</v>
      </c>
      <c r="J16" s="16">
        <f t="shared" si="1"/>
        <v>12000</v>
      </c>
      <c r="K16" s="39" t="s">
        <v>1169</v>
      </c>
      <c r="L16" s="38">
        <f t="shared" si="2"/>
        <v>19.989999999999998</v>
      </c>
    </row>
    <row r="17" spans="1:12" x14ac:dyDescent="0.3">
      <c r="A17" s="4" t="s">
        <v>3247</v>
      </c>
      <c r="B17" s="64" t="s">
        <v>992</v>
      </c>
      <c r="C17" s="10" t="s">
        <v>181</v>
      </c>
      <c r="D17" s="13" t="s">
        <v>209</v>
      </c>
      <c r="E17" s="240">
        <v>19.989999999999998</v>
      </c>
      <c r="F17" s="33">
        <f>ROUNDUP(E17*Coleccion!$N$1,-1)</f>
        <v>14000</v>
      </c>
      <c r="G17" s="33">
        <f>ROUNDUP(E17*Coleccion!$N$4,-1)</f>
        <v>12000</v>
      </c>
      <c r="H17" s="2">
        <v>1</v>
      </c>
      <c r="I17" s="16">
        <f t="shared" si="0"/>
        <v>14000</v>
      </c>
      <c r="J17" s="16">
        <f t="shared" si="1"/>
        <v>12000</v>
      </c>
      <c r="K17" s="39" t="s">
        <v>3246</v>
      </c>
      <c r="L17" s="38">
        <f t="shared" si="2"/>
        <v>19.989999999999998</v>
      </c>
    </row>
    <row r="18" spans="1:12" x14ac:dyDescent="0.3">
      <c r="A18" s="4" t="s">
        <v>4604</v>
      </c>
      <c r="B18" s="64" t="s">
        <v>992</v>
      </c>
      <c r="C18" s="8" t="s">
        <v>184</v>
      </c>
      <c r="D18" s="12" t="s">
        <v>208</v>
      </c>
      <c r="E18" s="240">
        <v>24.99</v>
      </c>
      <c r="F18" s="33">
        <f>ROUNDUP(E18*Coleccion!$N$1,-1)</f>
        <v>17500</v>
      </c>
      <c r="G18" s="33">
        <f>ROUNDUP(E18*Coleccion!$N$4,-1)</f>
        <v>15000</v>
      </c>
      <c r="H18" s="2">
        <v>1</v>
      </c>
      <c r="I18" s="16">
        <f t="shared" si="0"/>
        <v>17500</v>
      </c>
      <c r="J18" s="16">
        <f t="shared" si="1"/>
        <v>15000</v>
      </c>
      <c r="K18" s="39" t="s">
        <v>4605</v>
      </c>
      <c r="L18" s="38">
        <f t="shared" si="2"/>
        <v>24.99</v>
      </c>
    </row>
    <row r="19" spans="1:12" x14ac:dyDescent="0.3">
      <c r="A19" s="4" t="s">
        <v>466</v>
      </c>
      <c r="B19" s="80" t="s">
        <v>1010</v>
      </c>
      <c r="C19" s="14" t="s">
        <v>767</v>
      </c>
      <c r="D19" s="12" t="s">
        <v>208</v>
      </c>
      <c r="E19" s="240">
        <v>24.99</v>
      </c>
      <c r="F19" s="33">
        <f>ROUNDUP(E19*Coleccion!$N$1,-1)</f>
        <v>17500</v>
      </c>
      <c r="G19" s="33">
        <f>ROUNDUP(E19*Coleccion!$N$4,-1)</f>
        <v>15000</v>
      </c>
      <c r="H19" s="2">
        <v>1</v>
      </c>
      <c r="I19" s="16">
        <f t="shared" si="0"/>
        <v>17500</v>
      </c>
      <c r="J19" s="16">
        <f t="shared" si="1"/>
        <v>15000</v>
      </c>
      <c r="K19" s="39" t="s">
        <v>465</v>
      </c>
      <c r="L19" s="38">
        <f t="shared" si="2"/>
        <v>24.99</v>
      </c>
    </row>
    <row r="20" spans="1:12" x14ac:dyDescent="0.3">
      <c r="A20" s="4" t="s">
        <v>1192</v>
      </c>
      <c r="B20" s="91" t="s">
        <v>1021</v>
      </c>
      <c r="C20" s="19" t="s">
        <v>185</v>
      </c>
      <c r="D20" s="12" t="s">
        <v>208</v>
      </c>
      <c r="E20" s="240">
        <v>22.99</v>
      </c>
      <c r="F20" s="33">
        <f>ROUNDUP(E20*Coleccion!$N$1,-1)</f>
        <v>16100</v>
      </c>
      <c r="G20" s="33">
        <f>ROUNDUP(E20*Coleccion!$N$4,-1)</f>
        <v>13800</v>
      </c>
      <c r="H20" s="2">
        <v>1</v>
      </c>
      <c r="I20" s="16">
        <f t="shared" si="0"/>
        <v>16100</v>
      </c>
      <c r="J20" s="16">
        <f t="shared" si="1"/>
        <v>13800</v>
      </c>
      <c r="K20" s="39" t="s">
        <v>1191</v>
      </c>
      <c r="L20" s="38">
        <f t="shared" si="2"/>
        <v>22.99</v>
      </c>
    </row>
    <row r="21" spans="1:12" x14ac:dyDescent="0.3">
      <c r="A21" s="4" t="s">
        <v>3626</v>
      </c>
      <c r="B21" s="63" t="s">
        <v>1006</v>
      </c>
      <c r="C21" s="10" t="s">
        <v>181</v>
      </c>
      <c r="D21" s="12" t="s">
        <v>208</v>
      </c>
      <c r="E21" s="240">
        <v>19.989999999999998</v>
      </c>
      <c r="F21" s="33">
        <f>ROUNDUP(E21*Coleccion!$N$1,-1)</f>
        <v>14000</v>
      </c>
      <c r="G21" s="33">
        <f>ROUNDUP(E21*Coleccion!$N$4,-1)</f>
        <v>12000</v>
      </c>
      <c r="H21" s="2">
        <v>1</v>
      </c>
      <c r="I21" s="16">
        <f t="shared" si="0"/>
        <v>14000</v>
      </c>
      <c r="J21" s="16">
        <f t="shared" si="1"/>
        <v>12000</v>
      </c>
      <c r="K21" s="39" t="s">
        <v>3627</v>
      </c>
      <c r="L21" s="38">
        <f t="shared" si="2"/>
        <v>19.989999999999998</v>
      </c>
    </row>
    <row r="22" spans="1:12" x14ac:dyDescent="0.3">
      <c r="A22" s="4" t="s">
        <v>3500</v>
      </c>
      <c r="B22" s="84" t="s">
        <v>1014</v>
      </c>
      <c r="C22" s="10" t="s">
        <v>181</v>
      </c>
      <c r="D22" s="12" t="s">
        <v>208</v>
      </c>
      <c r="E22" s="240">
        <v>19.989999999999998</v>
      </c>
      <c r="F22" s="33">
        <f>ROUNDUP(E22*Coleccion!$N$1,-1)</f>
        <v>14000</v>
      </c>
      <c r="G22" s="33">
        <f>ROUNDUP(E22*Coleccion!$N$4,-1)</f>
        <v>12000</v>
      </c>
      <c r="H22" s="2">
        <v>1</v>
      </c>
      <c r="I22" s="16">
        <f t="shared" si="0"/>
        <v>14000</v>
      </c>
      <c r="J22" s="16">
        <f t="shared" si="1"/>
        <v>12000</v>
      </c>
      <c r="K22" s="39" t="s">
        <v>3501</v>
      </c>
      <c r="L22" s="54">
        <v>0</v>
      </c>
    </row>
    <row r="23" spans="1:12" x14ac:dyDescent="0.3">
      <c r="A23" s="4" t="s">
        <v>3252</v>
      </c>
      <c r="B23" s="63" t="s">
        <v>1006</v>
      </c>
      <c r="C23" s="14" t="s">
        <v>767</v>
      </c>
      <c r="D23" s="12" t="s">
        <v>208</v>
      </c>
      <c r="E23" s="240">
        <v>19.989999999999998</v>
      </c>
      <c r="F23" s="33">
        <f>ROUNDUP(E23*Coleccion!$N$1,-1)</f>
        <v>14000</v>
      </c>
      <c r="G23" s="33">
        <f>ROUNDUP(E23*Coleccion!$N$4,-1)</f>
        <v>12000</v>
      </c>
      <c r="H23" s="2">
        <v>1</v>
      </c>
      <c r="I23" s="16">
        <f t="shared" si="0"/>
        <v>14000</v>
      </c>
      <c r="J23" s="16">
        <f t="shared" si="1"/>
        <v>12000</v>
      </c>
      <c r="K23" s="39" t="s">
        <v>3251</v>
      </c>
      <c r="L23" s="38">
        <f t="shared" ref="L23:L36" si="3">E23*H23</f>
        <v>19.989999999999998</v>
      </c>
    </row>
    <row r="24" spans="1:12" x14ac:dyDescent="0.3">
      <c r="A24" s="4" t="s">
        <v>1231</v>
      </c>
      <c r="B24" s="74" t="s">
        <v>1003</v>
      </c>
      <c r="C24" s="14" t="s">
        <v>767</v>
      </c>
      <c r="D24" s="12" t="s">
        <v>208</v>
      </c>
      <c r="E24" s="240">
        <v>19.989999999999998</v>
      </c>
      <c r="F24" s="33">
        <f>ROUNDUP(E24*Coleccion!$N$1,-1)</f>
        <v>14000</v>
      </c>
      <c r="G24" s="33">
        <f>ROUNDUP(E24*Coleccion!$N$4,-1)</f>
        <v>12000</v>
      </c>
      <c r="H24" s="2">
        <v>1</v>
      </c>
      <c r="I24" s="16">
        <f t="shared" si="0"/>
        <v>14000</v>
      </c>
      <c r="J24" s="16">
        <f t="shared" si="1"/>
        <v>12000</v>
      </c>
      <c r="K24" s="39" t="s">
        <v>1232</v>
      </c>
      <c r="L24" s="38">
        <f t="shared" si="3"/>
        <v>19.989999999999998</v>
      </c>
    </row>
    <row r="25" spans="1:12" x14ac:dyDescent="0.3">
      <c r="A25" s="4" t="s">
        <v>1412</v>
      </c>
      <c r="B25" s="76" t="s">
        <v>1005</v>
      </c>
      <c r="C25" s="14" t="s">
        <v>767</v>
      </c>
      <c r="D25" s="12" t="s">
        <v>208</v>
      </c>
      <c r="E25" s="240">
        <v>22.99</v>
      </c>
      <c r="F25" s="33">
        <f>ROUNDUP(E25*Coleccion!$N$1,-1)</f>
        <v>16100</v>
      </c>
      <c r="G25" s="33">
        <f>ROUNDUP(E25*Coleccion!$N$4,-1)</f>
        <v>13800</v>
      </c>
      <c r="H25" s="2">
        <v>1</v>
      </c>
      <c r="I25" s="16">
        <f t="shared" si="0"/>
        <v>16100</v>
      </c>
      <c r="J25" s="16">
        <f t="shared" si="1"/>
        <v>13800</v>
      </c>
      <c r="K25" s="39" t="s">
        <v>1458</v>
      </c>
      <c r="L25" s="38">
        <f t="shared" si="3"/>
        <v>22.99</v>
      </c>
    </row>
    <row r="26" spans="1:12" x14ac:dyDescent="0.3">
      <c r="A26" s="4" t="s">
        <v>1468</v>
      </c>
      <c r="B26" s="72" t="s">
        <v>1027</v>
      </c>
      <c r="C26" s="19" t="s">
        <v>185</v>
      </c>
      <c r="D26" s="12" t="s">
        <v>208</v>
      </c>
      <c r="E26" s="240">
        <v>16.989999999999998</v>
      </c>
      <c r="F26" s="33">
        <f>ROUNDUP(E26*Coleccion!$N$1,-1)</f>
        <v>11900</v>
      </c>
      <c r="G26" s="33">
        <f>ROUNDUP(E26*Coleccion!$N$4,-1)</f>
        <v>10200</v>
      </c>
      <c r="H26" s="2">
        <v>1</v>
      </c>
      <c r="I26" s="16">
        <f t="shared" si="0"/>
        <v>11900</v>
      </c>
      <c r="J26" s="16">
        <f t="shared" si="1"/>
        <v>10200</v>
      </c>
      <c r="K26" s="39" t="s">
        <v>1467</v>
      </c>
      <c r="L26" s="38">
        <f t="shared" si="3"/>
        <v>16.989999999999998</v>
      </c>
    </row>
    <row r="27" spans="1:12" x14ac:dyDescent="0.3">
      <c r="A27" s="32" t="s">
        <v>3329</v>
      </c>
      <c r="B27" s="114" t="s">
        <v>1062</v>
      </c>
      <c r="C27" s="14" t="s">
        <v>768</v>
      </c>
      <c r="D27" s="11" t="s">
        <v>210</v>
      </c>
      <c r="E27" s="240">
        <v>15.99</v>
      </c>
      <c r="F27" s="33">
        <f>ROUNDUP(E27*Coleccion!$N$1,-1)</f>
        <v>11200</v>
      </c>
      <c r="G27" s="33">
        <f>ROUNDUP(E27*Coleccion!$N$4,-1)</f>
        <v>9600</v>
      </c>
      <c r="H27" s="2">
        <v>1</v>
      </c>
      <c r="I27" s="16">
        <f t="shared" si="0"/>
        <v>11200</v>
      </c>
      <c r="J27" s="16">
        <f t="shared" si="1"/>
        <v>9600</v>
      </c>
      <c r="K27" s="39" t="s">
        <v>3330</v>
      </c>
      <c r="L27" s="38">
        <f t="shared" si="3"/>
        <v>15.99</v>
      </c>
    </row>
    <row r="28" spans="1:12" x14ac:dyDescent="0.3">
      <c r="A28" s="4" t="s">
        <v>5409</v>
      </c>
      <c r="B28" s="61" t="s">
        <v>988</v>
      </c>
      <c r="C28" s="22" t="s">
        <v>183</v>
      </c>
      <c r="D28" s="12" t="s">
        <v>208</v>
      </c>
      <c r="E28" s="240">
        <v>15.992000000000001</v>
      </c>
      <c r="F28" s="33">
        <f>ROUNDUP(E28*Coleccion!$N$1,-1)</f>
        <v>11200</v>
      </c>
      <c r="G28" s="33">
        <f>ROUNDUP(E28*Coleccion!$N$4,-1)</f>
        <v>9600</v>
      </c>
      <c r="H28" s="2">
        <v>1</v>
      </c>
      <c r="I28" s="16">
        <f t="shared" si="0"/>
        <v>11200</v>
      </c>
      <c r="J28" s="16">
        <f t="shared" si="1"/>
        <v>9600</v>
      </c>
      <c r="K28" s="39" t="s">
        <v>5410</v>
      </c>
      <c r="L28" s="38">
        <f t="shared" si="3"/>
        <v>15.992000000000001</v>
      </c>
    </row>
    <row r="29" spans="1:12" x14ac:dyDescent="0.3">
      <c r="A29" s="4" t="s">
        <v>857</v>
      </c>
      <c r="B29" s="92" t="s">
        <v>1022</v>
      </c>
      <c r="C29" s="22" t="s">
        <v>183</v>
      </c>
      <c r="D29" s="12" t="s">
        <v>208</v>
      </c>
      <c r="E29" s="240">
        <v>14.99</v>
      </c>
      <c r="F29" s="33">
        <f>ROUNDUP(E29*Coleccion!$N$1,-1)</f>
        <v>10500</v>
      </c>
      <c r="G29" s="33">
        <f>ROUNDUP(E29*Coleccion!$N$4,-1)</f>
        <v>9000</v>
      </c>
      <c r="H29" s="2">
        <v>1</v>
      </c>
      <c r="I29" s="16">
        <f t="shared" si="0"/>
        <v>10500</v>
      </c>
      <c r="J29" s="16">
        <f t="shared" si="1"/>
        <v>9000</v>
      </c>
      <c r="K29" s="39" t="s">
        <v>2700</v>
      </c>
      <c r="L29" s="38">
        <f t="shared" si="3"/>
        <v>14.99</v>
      </c>
    </row>
    <row r="30" spans="1:12" x14ac:dyDescent="0.3">
      <c r="A30" s="4" t="s">
        <v>4606</v>
      </c>
      <c r="B30" s="63" t="s">
        <v>1006</v>
      </c>
      <c r="C30" s="14" t="s">
        <v>767</v>
      </c>
      <c r="D30" s="12" t="s">
        <v>208</v>
      </c>
      <c r="E30" s="240">
        <v>14.99</v>
      </c>
      <c r="F30" s="33">
        <f>ROUNDUP(E30*Coleccion!$N$1,-1)</f>
        <v>10500</v>
      </c>
      <c r="G30" s="33">
        <f>ROUNDUP(E30*Coleccion!$N$4,-1)</f>
        <v>9000</v>
      </c>
      <c r="H30" s="2">
        <v>1</v>
      </c>
      <c r="I30" s="16">
        <f t="shared" si="0"/>
        <v>10500</v>
      </c>
      <c r="J30" s="16">
        <f t="shared" si="1"/>
        <v>9000</v>
      </c>
      <c r="K30" s="39" t="s">
        <v>4607</v>
      </c>
      <c r="L30" s="38">
        <f t="shared" si="3"/>
        <v>14.99</v>
      </c>
    </row>
    <row r="31" spans="1:12" x14ac:dyDescent="0.3">
      <c r="A31" s="29" t="s">
        <v>233</v>
      </c>
      <c r="B31" s="65" t="s">
        <v>993</v>
      </c>
      <c r="C31" s="6" t="s">
        <v>769</v>
      </c>
      <c r="D31" s="12" t="s">
        <v>208</v>
      </c>
      <c r="E31" s="240">
        <v>14.99</v>
      </c>
      <c r="F31" s="33">
        <f>ROUNDUP(E31*Coleccion!$N$1,-1)</f>
        <v>10500</v>
      </c>
      <c r="G31" s="33">
        <f>ROUNDUP(E31*Coleccion!$N$4,-1)</f>
        <v>9000</v>
      </c>
      <c r="H31" s="2">
        <v>1</v>
      </c>
      <c r="I31" s="16">
        <f t="shared" si="0"/>
        <v>10500</v>
      </c>
      <c r="J31" s="16">
        <f t="shared" si="1"/>
        <v>9000</v>
      </c>
      <c r="K31" s="39" t="s">
        <v>234</v>
      </c>
      <c r="L31" s="38">
        <f t="shared" si="3"/>
        <v>14.99</v>
      </c>
    </row>
    <row r="32" spans="1:12" x14ac:dyDescent="0.3">
      <c r="A32" s="4" t="s">
        <v>1217</v>
      </c>
      <c r="B32" s="86" t="s">
        <v>1016</v>
      </c>
      <c r="C32" s="9" t="s">
        <v>182</v>
      </c>
      <c r="D32" s="12" t="s">
        <v>208</v>
      </c>
      <c r="E32" s="240">
        <v>13.99</v>
      </c>
      <c r="F32" s="33">
        <f>ROUNDUP(E32*Coleccion!$N$1,-1)</f>
        <v>9800</v>
      </c>
      <c r="G32" s="33">
        <f>ROUNDUP(E32*Coleccion!$N$4,-1)</f>
        <v>8400</v>
      </c>
      <c r="H32" s="2">
        <v>1</v>
      </c>
      <c r="I32" s="16">
        <f t="shared" si="0"/>
        <v>9800</v>
      </c>
      <c r="J32" s="16">
        <f t="shared" si="1"/>
        <v>8400</v>
      </c>
      <c r="K32" s="39" t="s">
        <v>1218</v>
      </c>
      <c r="L32" s="38">
        <f t="shared" si="3"/>
        <v>13.99</v>
      </c>
    </row>
    <row r="33" spans="1:12" x14ac:dyDescent="0.3">
      <c r="A33" s="4" t="s">
        <v>3537</v>
      </c>
      <c r="B33" s="77" t="s">
        <v>1007</v>
      </c>
      <c r="C33" s="9" t="s">
        <v>182</v>
      </c>
      <c r="D33" s="12" t="s">
        <v>208</v>
      </c>
      <c r="E33" s="240">
        <v>12.99</v>
      </c>
      <c r="F33" s="33">
        <f>ROUNDUP(E33*Coleccion!$N$1,-1)</f>
        <v>9100</v>
      </c>
      <c r="G33" s="33">
        <f>ROUNDUP(E33*Coleccion!$N$4,-1)</f>
        <v>7800</v>
      </c>
      <c r="H33" s="2">
        <v>1</v>
      </c>
      <c r="I33" s="16">
        <f t="shared" si="0"/>
        <v>9100</v>
      </c>
      <c r="J33" s="16">
        <f t="shared" si="1"/>
        <v>7800</v>
      </c>
      <c r="K33" s="39" t="s">
        <v>3536</v>
      </c>
      <c r="L33" s="38">
        <f t="shared" si="3"/>
        <v>12.99</v>
      </c>
    </row>
    <row r="34" spans="1:12" x14ac:dyDescent="0.3">
      <c r="A34" s="4" t="s">
        <v>472</v>
      </c>
      <c r="B34" s="79" t="s">
        <v>1008</v>
      </c>
      <c r="C34" s="22" t="s">
        <v>183</v>
      </c>
      <c r="D34" s="12" t="s">
        <v>208</v>
      </c>
      <c r="E34" s="240">
        <v>12.99</v>
      </c>
      <c r="F34" s="33">
        <f>ROUNDUP(E34*Coleccion!$N$1,-1)</f>
        <v>9100</v>
      </c>
      <c r="G34" s="33">
        <f>ROUNDUP(E34*Coleccion!$N$4,-1)</f>
        <v>7800</v>
      </c>
      <c r="H34" s="2">
        <v>1</v>
      </c>
      <c r="I34" s="16">
        <f t="shared" si="0"/>
        <v>9100</v>
      </c>
      <c r="J34" s="16">
        <f t="shared" si="1"/>
        <v>7800</v>
      </c>
      <c r="K34" s="39" t="s">
        <v>471</v>
      </c>
      <c r="L34" s="38">
        <f t="shared" si="3"/>
        <v>12.99</v>
      </c>
    </row>
    <row r="35" spans="1:12" x14ac:dyDescent="0.3">
      <c r="A35" s="15" t="s">
        <v>1182</v>
      </c>
      <c r="B35" s="143" t="s">
        <v>1105</v>
      </c>
      <c r="C35" s="19" t="s">
        <v>185</v>
      </c>
      <c r="D35" s="11" t="s">
        <v>210</v>
      </c>
      <c r="E35" s="240">
        <v>12.99</v>
      </c>
      <c r="F35" s="33">
        <f>ROUNDUP(E35*Coleccion!$N$1,-1)</f>
        <v>9100</v>
      </c>
      <c r="G35" s="33">
        <f>ROUNDUP(E35*Coleccion!$N$4,-1)</f>
        <v>7800</v>
      </c>
      <c r="H35" s="2">
        <v>1</v>
      </c>
      <c r="I35" s="16">
        <f t="shared" si="0"/>
        <v>9100</v>
      </c>
      <c r="J35" s="16">
        <f t="shared" si="1"/>
        <v>7800</v>
      </c>
      <c r="K35" s="39" t="s">
        <v>3248</v>
      </c>
      <c r="L35" s="38">
        <f t="shared" si="3"/>
        <v>12.99</v>
      </c>
    </row>
    <row r="36" spans="1:12" x14ac:dyDescent="0.3">
      <c r="A36" s="15" t="s">
        <v>1187</v>
      </c>
      <c r="B36" s="89" t="s">
        <v>1019</v>
      </c>
      <c r="C36" s="19" t="s">
        <v>654</v>
      </c>
      <c r="D36" s="1" t="s">
        <v>211</v>
      </c>
      <c r="E36" s="240">
        <v>12.99</v>
      </c>
      <c r="F36" s="33">
        <f>ROUNDUP(E36*Coleccion!$N$1,-1)</f>
        <v>9100</v>
      </c>
      <c r="G36" s="33">
        <f>ROUNDUP(E36*Coleccion!$N$4,-1)</f>
        <v>7800</v>
      </c>
      <c r="H36" s="2">
        <v>1</v>
      </c>
      <c r="I36" s="16">
        <f t="shared" si="0"/>
        <v>9100</v>
      </c>
      <c r="J36" s="16">
        <f t="shared" si="1"/>
        <v>7800</v>
      </c>
      <c r="K36" s="39" t="s">
        <v>2922</v>
      </c>
      <c r="L36" s="38">
        <f t="shared" si="3"/>
        <v>12.99</v>
      </c>
    </row>
    <row r="37" spans="1:12" x14ac:dyDescent="0.3">
      <c r="A37" s="4" t="s">
        <v>3613</v>
      </c>
      <c r="B37" s="69" t="s">
        <v>1000</v>
      </c>
      <c r="C37" s="10" t="s">
        <v>181</v>
      </c>
      <c r="D37" s="12" t="s">
        <v>208</v>
      </c>
      <c r="E37" s="240">
        <v>11.99</v>
      </c>
      <c r="F37" s="33">
        <f>ROUNDUP(E37*Coleccion!$N$1,-1)</f>
        <v>8400</v>
      </c>
      <c r="G37" s="33">
        <f>ROUNDUP(E37*Coleccion!$N$4,-1)</f>
        <v>7200</v>
      </c>
      <c r="H37" s="2">
        <v>1</v>
      </c>
      <c r="I37" s="16">
        <f t="shared" si="0"/>
        <v>8400</v>
      </c>
      <c r="J37" s="16">
        <f t="shared" si="1"/>
        <v>7200</v>
      </c>
      <c r="K37" s="39" t="s">
        <v>3612</v>
      </c>
      <c r="L37" s="54">
        <v>0</v>
      </c>
    </row>
    <row r="38" spans="1:12" x14ac:dyDescent="0.3">
      <c r="A38" s="4" t="s">
        <v>2696</v>
      </c>
      <c r="B38" s="74" t="s">
        <v>1003</v>
      </c>
      <c r="C38" s="10" t="s">
        <v>181</v>
      </c>
      <c r="D38" s="12" t="s">
        <v>208</v>
      </c>
      <c r="E38" s="240">
        <v>11.99</v>
      </c>
      <c r="F38" s="33">
        <f>ROUNDUP(E38*Coleccion!$N$1,-1)</f>
        <v>8400</v>
      </c>
      <c r="G38" s="33">
        <f>ROUNDUP(E38*Coleccion!$N$4,-1)</f>
        <v>7200</v>
      </c>
      <c r="H38" s="2">
        <v>1</v>
      </c>
      <c r="I38" s="16">
        <f t="shared" si="0"/>
        <v>8400</v>
      </c>
      <c r="J38" s="16">
        <f t="shared" si="1"/>
        <v>7200</v>
      </c>
      <c r="K38" s="39" t="s">
        <v>2695</v>
      </c>
      <c r="L38" s="38">
        <f t="shared" ref="L38:L80" si="4">E38*H38</f>
        <v>11.99</v>
      </c>
    </row>
    <row r="39" spans="1:12" x14ac:dyDescent="0.3">
      <c r="A39" s="4" t="s">
        <v>470</v>
      </c>
      <c r="B39" s="79" t="s">
        <v>1008</v>
      </c>
      <c r="C39" s="22" t="s">
        <v>183</v>
      </c>
      <c r="D39" s="12" t="s">
        <v>208</v>
      </c>
      <c r="E39" s="240">
        <v>11.99</v>
      </c>
      <c r="F39" s="33">
        <f>ROUNDUP(E39*Coleccion!$N$1,-1)</f>
        <v>8400</v>
      </c>
      <c r="G39" s="33">
        <f>ROUNDUP(E39*Coleccion!$N$4,-1)</f>
        <v>7200</v>
      </c>
      <c r="H39" s="2">
        <v>1</v>
      </c>
      <c r="I39" s="16">
        <f t="shared" si="0"/>
        <v>8400</v>
      </c>
      <c r="J39" s="16">
        <f t="shared" si="1"/>
        <v>7200</v>
      </c>
      <c r="K39" s="39" t="s">
        <v>469</v>
      </c>
      <c r="L39" s="38">
        <f t="shared" si="4"/>
        <v>11.99</v>
      </c>
    </row>
    <row r="40" spans="1:12" x14ac:dyDescent="0.3">
      <c r="A40" s="4" t="s">
        <v>4818</v>
      </c>
      <c r="B40" s="86" t="s">
        <v>1016</v>
      </c>
      <c r="C40" s="9" t="s">
        <v>182</v>
      </c>
      <c r="D40" s="12" t="s">
        <v>208</v>
      </c>
      <c r="E40" s="240">
        <v>11.192</v>
      </c>
      <c r="F40" s="33">
        <f>ROUNDUP(E40*Coleccion!$N$1,-1)</f>
        <v>7840</v>
      </c>
      <c r="G40" s="33">
        <f>ROUNDUP(E40*Coleccion!$N$4,-1)</f>
        <v>6720</v>
      </c>
      <c r="H40" s="2">
        <v>1</v>
      </c>
      <c r="I40" s="16">
        <f t="shared" si="0"/>
        <v>7840</v>
      </c>
      <c r="J40" s="16">
        <f t="shared" si="1"/>
        <v>6720</v>
      </c>
      <c r="K40" s="39" t="s">
        <v>1218</v>
      </c>
      <c r="L40" s="38">
        <f t="shared" si="4"/>
        <v>11.192</v>
      </c>
    </row>
    <row r="41" spans="1:12" x14ac:dyDescent="0.3">
      <c r="A41" s="4" t="s">
        <v>492</v>
      </c>
      <c r="B41" s="72" t="s">
        <v>1027</v>
      </c>
      <c r="C41" s="22" t="s">
        <v>183</v>
      </c>
      <c r="D41" s="12" t="s">
        <v>208</v>
      </c>
      <c r="E41" s="240">
        <v>9.99</v>
      </c>
      <c r="F41" s="33">
        <f>ROUNDUP(E41*Coleccion!$N$1,-1)</f>
        <v>7000</v>
      </c>
      <c r="G41" s="33">
        <f>ROUNDUP(E41*Coleccion!$N$4,-1)</f>
        <v>6000</v>
      </c>
      <c r="H41" s="2">
        <v>1</v>
      </c>
      <c r="I41" s="16">
        <f t="shared" si="0"/>
        <v>7000</v>
      </c>
      <c r="J41" s="16">
        <f t="shared" si="1"/>
        <v>6000</v>
      </c>
      <c r="K41" s="39" t="s">
        <v>491</v>
      </c>
      <c r="L41" s="38">
        <f t="shared" si="4"/>
        <v>9.99</v>
      </c>
    </row>
    <row r="42" spans="1:12" x14ac:dyDescent="0.3">
      <c r="A42" s="4" t="s">
        <v>3625</v>
      </c>
      <c r="B42" s="68" t="s">
        <v>996</v>
      </c>
      <c r="C42" s="9" t="s">
        <v>182</v>
      </c>
      <c r="D42" s="12" t="s">
        <v>208</v>
      </c>
      <c r="E42" s="240">
        <v>9.99</v>
      </c>
      <c r="F42" s="33">
        <f>ROUNDUP(E42*Coleccion!$N$1,-1)</f>
        <v>7000</v>
      </c>
      <c r="G42" s="33">
        <f>ROUNDUP(E42*Coleccion!$N$4,-1)</f>
        <v>6000</v>
      </c>
      <c r="H42" s="2">
        <v>1</v>
      </c>
      <c r="I42" s="16">
        <f t="shared" si="0"/>
        <v>7000</v>
      </c>
      <c r="J42" s="16">
        <f t="shared" si="1"/>
        <v>6000</v>
      </c>
      <c r="K42" s="39" t="s">
        <v>3624</v>
      </c>
      <c r="L42" s="38">
        <f t="shared" si="4"/>
        <v>9.99</v>
      </c>
    </row>
    <row r="43" spans="1:12" x14ac:dyDescent="0.3">
      <c r="A43" s="29" t="s">
        <v>4587</v>
      </c>
      <c r="B43" s="62" t="s">
        <v>991</v>
      </c>
      <c r="C43" s="22" t="s">
        <v>183</v>
      </c>
      <c r="D43" s="1" t="s">
        <v>211</v>
      </c>
      <c r="E43" s="240">
        <v>8.99</v>
      </c>
      <c r="F43" s="33">
        <f>ROUNDUP(E43*Coleccion!$N$1,-1)</f>
        <v>6300</v>
      </c>
      <c r="G43" s="33">
        <f>ROUNDUP(E43*Coleccion!$N$4,-1)</f>
        <v>5400</v>
      </c>
      <c r="H43" s="2">
        <v>1</v>
      </c>
      <c r="I43" s="16">
        <f t="shared" si="0"/>
        <v>6300</v>
      </c>
      <c r="J43" s="16">
        <f t="shared" si="1"/>
        <v>5400</v>
      </c>
      <c r="K43" s="39" t="s">
        <v>4586</v>
      </c>
      <c r="L43" s="38">
        <f t="shared" si="4"/>
        <v>8.99</v>
      </c>
    </row>
    <row r="44" spans="1:12" x14ac:dyDescent="0.3">
      <c r="A44" s="4" t="s">
        <v>1745</v>
      </c>
      <c r="B44" s="72" t="s">
        <v>1027</v>
      </c>
      <c r="C44" s="10" t="s">
        <v>181</v>
      </c>
      <c r="D44" s="12" t="s">
        <v>208</v>
      </c>
      <c r="E44" s="240">
        <v>7.99</v>
      </c>
      <c r="F44" s="33">
        <f>ROUNDUP(E44*Coleccion!$N$1,-1)</f>
        <v>5600</v>
      </c>
      <c r="G44" s="33">
        <f>ROUNDUP(E44*Coleccion!$N$4,-1)</f>
        <v>4800</v>
      </c>
      <c r="H44" s="2">
        <v>1</v>
      </c>
      <c r="I44" s="16">
        <f t="shared" si="0"/>
        <v>5600</v>
      </c>
      <c r="J44" s="16">
        <f t="shared" si="1"/>
        <v>4800</v>
      </c>
      <c r="K44" s="39" t="s">
        <v>3257</v>
      </c>
      <c r="L44" s="38">
        <f t="shared" si="4"/>
        <v>7.99</v>
      </c>
    </row>
    <row r="45" spans="1:12" x14ac:dyDescent="0.3">
      <c r="A45" s="4" t="s">
        <v>3552</v>
      </c>
      <c r="B45" s="75" t="s">
        <v>1004</v>
      </c>
      <c r="C45" s="8" t="s">
        <v>184</v>
      </c>
      <c r="D45" s="12" t="s">
        <v>208</v>
      </c>
      <c r="E45" s="240">
        <v>7.99</v>
      </c>
      <c r="F45" s="33">
        <f>ROUNDUP(E45*Coleccion!$N$1,-1)</f>
        <v>5600</v>
      </c>
      <c r="G45" s="33">
        <f>ROUNDUP(E45*Coleccion!$N$4,-1)</f>
        <v>4800</v>
      </c>
      <c r="H45" s="2">
        <v>1</v>
      </c>
      <c r="I45" s="16">
        <f t="shared" si="0"/>
        <v>5600</v>
      </c>
      <c r="J45" s="16">
        <f t="shared" si="1"/>
        <v>4800</v>
      </c>
      <c r="K45" s="39" t="s">
        <v>3553</v>
      </c>
      <c r="L45" s="38">
        <f t="shared" si="4"/>
        <v>7.99</v>
      </c>
    </row>
    <row r="46" spans="1:12" x14ac:dyDescent="0.3">
      <c r="A46" s="4" t="s">
        <v>502</v>
      </c>
      <c r="B46" s="89" t="s">
        <v>1019</v>
      </c>
      <c r="C46" s="19" t="s">
        <v>654</v>
      </c>
      <c r="D46" s="12" t="s">
        <v>208</v>
      </c>
      <c r="E46" s="240">
        <v>6.99</v>
      </c>
      <c r="F46" s="33">
        <f>ROUNDUP(E46*Coleccion!$N$1,-1)</f>
        <v>4900</v>
      </c>
      <c r="G46" s="33">
        <f>ROUNDUP(E46*Coleccion!$N$4,-1)</f>
        <v>4200</v>
      </c>
      <c r="H46" s="2">
        <v>1</v>
      </c>
      <c r="I46" s="16">
        <f t="shared" si="0"/>
        <v>4900</v>
      </c>
      <c r="J46" s="16">
        <f t="shared" si="1"/>
        <v>4200</v>
      </c>
      <c r="K46" s="39" t="s">
        <v>501</v>
      </c>
      <c r="L46" s="38">
        <f t="shared" si="4"/>
        <v>6.99</v>
      </c>
    </row>
    <row r="47" spans="1:12" x14ac:dyDescent="0.3">
      <c r="A47" s="4" t="s">
        <v>5411</v>
      </c>
      <c r="B47" s="166" t="s">
        <v>1137</v>
      </c>
      <c r="C47" s="6" t="s">
        <v>769</v>
      </c>
      <c r="D47" s="12" t="s">
        <v>208</v>
      </c>
      <c r="E47" s="240">
        <v>7.99</v>
      </c>
      <c r="F47" s="33">
        <f>ROUNDUP(E47*Coleccion!$N$1,-1)</f>
        <v>5600</v>
      </c>
      <c r="G47" s="33">
        <f>ROUNDUP(E47*Coleccion!$N$4,-1)</f>
        <v>4800</v>
      </c>
      <c r="H47" s="2">
        <v>1</v>
      </c>
      <c r="I47" s="16">
        <f t="shared" si="0"/>
        <v>5600</v>
      </c>
      <c r="J47" s="16">
        <f t="shared" si="1"/>
        <v>4800</v>
      </c>
      <c r="K47" s="39" t="s">
        <v>5412</v>
      </c>
      <c r="L47" s="38">
        <f t="shared" si="4"/>
        <v>7.99</v>
      </c>
    </row>
    <row r="48" spans="1:12" x14ac:dyDescent="0.3">
      <c r="A48" s="4" t="s">
        <v>507</v>
      </c>
      <c r="B48" s="68" t="s">
        <v>996</v>
      </c>
      <c r="C48" s="14" t="s">
        <v>193</v>
      </c>
      <c r="D48" s="12" t="s">
        <v>208</v>
      </c>
      <c r="E48" s="240">
        <v>6.99</v>
      </c>
      <c r="F48" s="33">
        <f>ROUNDUP(E48*Coleccion!$N$1,-1)</f>
        <v>4900</v>
      </c>
      <c r="G48" s="33">
        <f>ROUNDUP(E48*Coleccion!$N$4,-1)</f>
        <v>4200</v>
      </c>
      <c r="H48" s="2">
        <v>1</v>
      </c>
      <c r="I48" s="16">
        <f t="shared" si="0"/>
        <v>4900</v>
      </c>
      <c r="J48" s="16">
        <f t="shared" si="1"/>
        <v>4200</v>
      </c>
      <c r="K48" s="39" t="s">
        <v>508</v>
      </c>
      <c r="L48" s="38">
        <f t="shared" si="4"/>
        <v>6.99</v>
      </c>
    </row>
    <row r="49" spans="1:12" x14ac:dyDescent="0.3">
      <c r="A49" s="4" t="s">
        <v>1210</v>
      </c>
      <c r="B49" s="88" t="s">
        <v>1018</v>
      </c>
      <c r="C49" s="22" t="s">
        <v>183</v>
      </c>
      <c r="D49" s="12" t="s">
        <v>208</v>
      </c>
      <c r="E49" s="240">
        <v>5.99</v>
      </c>
      <c r="F49" s="33">
        <f>ROUNDUP(E49*Coleccion!$N$1,-1)</f>
        <v>4200</v>
      </c>
      <c r="G49" s="33">
        <f>ROUNDUP(E49*Coleccion!$N$4,-1)</f>
        <v>3600</v>
      </c>
      <c r="H49" s="2">
        <v>1</v>
      </c>
      <c r="I49" s="16">
        <f t="shared" si="0"/>
        <v>4200</v>
      </c>
      <c r="J49" s="16">
        <f t="shared" si="1"/>
        <v>3600</v>
      </c>
      <c r="K49" s="39" t="s">
        <v>1209</v>
      </c>
      <c r="L49" s="38">
        <f t="shared" si="4"/>
        <v>5.99</v>
      </c>
    </row>
    <row r="50" spans="1:12" x14ac:dyDescent="0.3">
      <c r="A50" s="4" t="s">
        <v>463</v>
      </c>
      <c r="B50" s="80" t="s">
        <v>1010</v>
      </c>
      <c r="C50" s="8" t="s">
        <v>184</v>
      </c>
      <c r="D50" s="12" t="s">
        <v>208</v>
      </c>
      <c r="E50" s="240">
        <v>5.99</v>
      </c>
      <c r="F50" s="33">
        <f>ROUNDUP(E50*Coleccion!$N$1,-1)</f>
        <v>4200</v>
      </c>
      <c r="G50" s="33">
        <f>ROUNDUP(E50*Coleccion!$N$4,-1)</f>
        <v>3600</v>
      </c>
      <c r="H50" s="2">
        <v>1</v>
      </c>
      <c r="I50" s="16">
        <f t="shared" si="0"/>
        <v>4200</v>
      </c>
      <c r="J50" s="16">
        <f t="shared" si="1"/>
        <v>3600</v>
      </c>
      <c r="K50" s="39" t="s">
        <v>464</v>
      </c>
      <c r="L50" s="38">
        <f t="shared" si="4"/>
        <v>5.99</v>
      </c>
    </row>
    <row r="51" spans="1:12" x14ac:dyDescent="0.3">
      <c r="A51" s="4" t="s">
        <v>2694</v>
      </c>
      <c r="B51" s="75" t="s">
        <v>1004</v>
      </c>
      <c r="C51" s="19" t="s">
        <v>185</v>
      </c>
      <c r="D51" s="12" t="s">
        <v>208</v>
      </c>
      <c r="E51" s="240">
        <v>5.99</v>
      </c>
      <c r="F51" s="33">
        <f>ROUNDUP(E51*Coleccion!$N$1,-1)</f>
        <v>4200</v>
      </c>
      <c r="G51" s="33">
        <f>ROUNDUP(E51*Coleccion!$N$4,-1)</f>
        <v>3600</v>
      </c>
      <c r="H51" s="2">
        <v>1</v>
      </c>
      <c r="I51" s="16">
        <f t="shared" si="0"/>
        <v>4200</v>
      </c>
      <c r="J51" s="16">
        <f t="shared" si="1"/>
        <v>3600</v>
      </c>
      <c r="K51" s="39" t="s">
        <v>2693</v>
      </c>
      <c r="L51" s="38">
        <f t="shared" si="4"/>
        <v>5.99</v>
      </c>
    </row>
    <row r="52" spans="1:12" x14ac:dyDescent="0.3">
      <c r="A52" s="4" t="s">
        <v>1156</v>
      </c>
      <c r="B52" s="75" t="s">
        <v>1004</v>
      </c>
      <c r="C52" s="19" t="s">
        <v>185</v>
      </c>
      <c r="D52" s="12" t="s">
        <v>208</v>
      </c>
      <c r="E52" s="240">
        <v>5.99</v>
      </c>
      <c r="F52" s="33">
        <f>ROUNDUP(E52*Coleccion!$N$1,-1)</f>
        <v>4200</v>
      </c>
      <c r="G52" s="33">
        <f>ROUNDUP(E52*Coleccion!$N$4,-1)</f>
        <v>3600</v>
      </c>
      <c r="H52" s="2">
        <v>1</v>
      </c>
      <c r="I52" s="16">
        <f t="shared" si="0"/>
        <v>4200</v>
      </c>
      <c r="J52" s="16">
        <f t="shared" si="1"/>
        <v>3600</v>
      </c>
      <c r="K52" s="39" t="s">
        <v>1157</v>
      </c>
      <c r="L52" s="38">
        <f t="shared" si="4"/>
        <v>5.99</v>
      </c>
    </row>
    <row r="53" spans="1:12" x14ac:dyDescent="0.3">
      <c r="A53" s="29" t="s">
        <v>531</v>
      </c>
      <c r="B53" s="64" t="s">
        <v>992</v>
      </c>
      <c r="C53" s="19" t="s">
        <v>185</v>
      </c>
      <c r="D53" s="13" t="s">
        <v>209</v>
      </c>
      <c r="E53" s="240">
        <v>5.99</v>
      </c>
      <c r="F53" s="33">
        <f>ROUNDUP(E53*Coleccion!$N$1,-1)</f>
        <v>4200</v>
      </c>
      <c r="G53" s="33">
        <f>ROUNDUP(E53*Coleccion!$N$4,-1)</f>
        <v>3600</v>
      </c>
      <c r="H53" s="2">
        <v>1</v>
      </c>
      <c r="I53" s="16">
        <f t="shared" si="0"/>
        <v>4200</v>
      </c>
      <c r="J53" s="16">
        <f t="shared" si="1"/>
        <v>3600</v>
      </c>
      <c r="K53" s="39" t="s">
        <v>532</v>
      </c>
      <c r="L53" s="38">
        <f t="shared" si="4"/>
        <v>5.99</v>
      </c>
    </row>
    <row r="54" spans="1:12" x14ac:dyDescent="0.3">
      <c r="A54" s="4" t="s">
        <v>1165</v>
      </c>
      <c r="B54" s="86" t="s">
        <v>1016</v>
      </c>
      <c r="C54" s="19" t="s">
        <v>185</v>
      </c>
      <c r="D54" s="1" t="s">
        <v>211</v>
      </c>
      <c r="E54" s="240">
        <v>5.99</v>
      </c>
      <c r="F54" s="33">
        <f>ROUNDUP(E54*Coleccion!$N$1,-1)</f>
        <v>4200</v>
      </c>
      <c r="G54" s="33">
        <f>ROUNDUP(E54*Coleccion!$N$4,-1)</f>
        <v>3600</v>
      </c>
      <c r="H54" s="2">
        <v>1</v>
      </c>
      <c r="I54" s="16">
        <f t="shared" si="0"/>
        <v>4200</v>
      </c>
      <c r="J54" s="16">
        <f t="shared" si="1"/>
        <v>3600</v>
      </c>
      <c r="K54" s="39" t="s">
        <v>1166</v>
      </c>
      <c r="L54" s="38">
        <f t="shared" si="4"/>
        <v>5.99</v>
      </c>
    </row>
    <row r="55" spans="1:12" x14ac:dyDescent="0.3">
      <c r="A55" s="4" t="s">
        <v>287</v>
      </c>
      <c r="B55" s="95" t="s">
        <v>1025</v>
      </c>
      <c r="C55" s="19" t="s">
        <v>654</v>
      </c>
      <c r="D55" s="12" t="s">
        <v>208</v>
      </c>
      <c r="E55" s="240">
        <v>5.99</v>
      </c>
      <c r="F55" s="33">
        <f>ROUNDUP(E55*Coleccion!$N$1,-1)</f>
        <v>4200</v>
      </c>
      <c r="G55" s="33">
        <f>ROUNDUP(E55*Coleccion!$N$4,-1)</f>
        <v>3600</v>
      </c>
      <c r="H55" s="2">
        <v>1</v>
      </c>
      <c r="I55" s="16">
        <f t="shared" si="0"/>
        <v>4200</v>
      </c>
      <c r="J55" s="16">
        <f t="shared" si="1"/>
        <v>3600</v>
      </c>
      <c r="K55" s="39" t="s">
        <v>286</v>
      </c>
      <c r="L55" s="38">
        <f t="shared" si="4"/>
        <v>5.99</v>
      </c>
    </row>
    <row r="56" spans="1:12" x14ac:dyDescent="0.3">
      <c r="A56" s="4" t="s">
        <v>489</v>
      </c>
      <c r="B56" s="72" t="s">
        <v>1027</v>
      </c>
      <c r="C56" s="10" t="s">
        <v>181</v>
      </c>
      <c r="D56" s="12" t="s">
        <v>208</v>
      </c>
      <c r="E56" s="240">
        <v>4.99</v>
      </c>
      <c r="F56" s="33">
        <f>ROUNDUP(E56*Coleccion!$N$1,-1)</f>
        <v>3500</v>
      </c>
      <c r="G56" s="33">
        <f>ROUNDUP(E56*Coleccion!$N$4,-1)</f>
        <v>3000</v>
      </c>
      <c r="H56" s="2">
        <v>1</v>
      </c>
      <c r="I56" s="16">
        <f t="shared" si="0"/>
        <v>3500</v>
      </c>
      <c r="J56" s="16">
        <f t="shared" si="1"/>
        <v>3000</v>
      </c>
      <c r="K56" s="39" t="s">
        <v>490</v>
      </c>
      <c r="L56" s="38">
        <f t="shared" si="4"/>
        <v>4.99</v>
      </c>
    </row>
    <row r="57" spans="1:12" x14ac:dyDescent="0.3">
      <c r="A57" s="4" t="s">
        <v>3543</v>
      </c>
      <c r="B57" s="77" t="s">
        <v>1007</v>
      </c>
      <c r="C57" s="22" t="s">
        <v>183</v>
      </c>
      <c r="D57" s="12" t="s">
        <v>208</v>
      </c>
      <c r="E57" s="240">
        <v>4.99</v>
      </c>
      <c r="F57" s="33">
        <f>ROUNDUP(E57*Coleccion!$N$1,-1)</f>
        <v>3500</v>
      </c>
      <c r="G57" s="33">
        <f>ROUNDUP(E57*Coleccion!$N$4,-1)</f>
        <v>3000</v>
      </c>
      <c r="H57" s="2">
        <v>1</v>
      </c>
      <c r="I57" s="16">
        <f t="shared" si="0"/>
        <v>3500</v>
      </c>
      <c r="J57" s="16">
        <f t="shared" si="1"/>
        <v>3000</v>
      </c>
      <c r="K57" s="39" t="s">
        <v>3542</v>
      </c>
      <c r="L57" s="38">
        <f t="shared" si="4"/>
        <v>4.99</v>
      </c>
    </row>
    <row r="58" spans="1:12" x14ac:dyDescent="0.3">
      <c r="A58" s="29" t="s">
        <v>235</v>
      </c>
      <c r="B58" s="64" t="s">
        <v>992</v>
      </c>
      <c r="C58" s="10" t="s">
        <v>186</v>
      </c>
      <c r="D58" s="12" t="s">
        <v>208</v>
      </c>
      <c r="E58" s="240">
        <v>4.99</v>
      </c>
      <c r="F58" s="33">
        <f>ROUNDUP(E58*Coleccion!$N$1,-1)</f>
        <v>3500</v>
      </c>
      <c r="G58" s="33">
        <f>ROUNDUP(E58*Coleccion!$N$4,-1)</f>
        <v>3000</v>
      </c>
      <c r="H58" s="2">
        <v>1</v>
      </c>
      <c r="I58" s="33">
        <f t="shared" si="0"/>
        <v>3500</v>
      </c>
      <c r="J58" s="33">
        <f t="shared" si="1"/>
        <v>3000</v>
      </c>
      <c r="K58" s="39" t="s">
        <v>236</v>
      </c>
      <c r="L58" s="38">
        <f t="shared" si="4"/>
        <v>4.99</v>
      </c>
    </row>
    <row r="59" spans="1:12" x14ac:dyDescent="0.3">
      <c r="A59" s="29" t="s">
        <v>229</v>
      </c>
      <c r="B59" s="142" t="s">
        <v>1104</v>
      </c>
      <c r="C59" s="10" t="s">
        <v>187</v>
      </c>
      <c r="D59" s="11" t="s">
        <v>210</v>
      </c>
      <c r="E59" s="240">
        <v>5.99</v>
      </c>
      <c r="F59" s="33">
        <f>ROUNDUP(E59*Coleccion!$N$1,-1)</f>
        <v>4200</v>
      </c>
      <c r="G59" s="33">
        <f>ROUNDUP(E59*Coleccion!$N$4,-1)</f>
        <v>3600</v>
      </c>
      <c r="H59" s="2">
        <v>1</v>
      </c>
      <c r="I59" s="16">
        <f t="shared" si="0"/>
        <v>4200</v>
      </c>
      <c r="J59" s="16">
        <f t="shared" si="1"/>
        <v>3600</v>
      </c>
      <c r="K59" s="39" t="s">
        <v>230</v>
      </c>
      <c r="L59" s="38">
        <f t="shared" si="4"/>
        <v>5.99</v>
      </c>
    </row>
    <row r="60" spans="1:12" x14ac:dyDescent="0.3">
      <c r="A60" s="4" t="s">
        <v>2882</v>
      </c>
      <c r="B60" s="90" t="s">
        <v>1020</v>
      </c>
      <c r="C60" s="14" t="s">
        <v>193</v>
      </c>
      <c r="D60" s="12" t="s">
        <v>208</v>
      </c>
      <c r="E60" s="240">
        <v>3.49</v>
      </c>
      <c r="F60" s="33">
        <f>ROUNDUP(E60*Coleccion!$N$1,-1)</f>
        <v>2450</v>
      </c>
      <c r="G60" s="33">
        <f>ROUNDUP(E60*Coleccion!$N$4,-1)</f>
        <v>2100</v>
      </c>
      <c r="H60" s="2">
        <v>1</v>
      </c>
      <c r="I60" s="16">
        <f t="shared" si="0"/>
        <v>2450</v>
      </c>
      <c r="J60" s="16">
        <f t="shared" si="1"/>
        <v>2100</v>
      </c>
      <c r="K60" s="39" t="s">
        <v>2923</v>
      </c>
      <c r="L60" s="38">
        <f t="shared" si="4"/>
        <v>3.49</v>
      </c>
    </row>
    <row r="61" spans="1:12" x14ac:dyDescent="0.3">
      <c r="A61" s="29" t="s">
        <v>535</v>
      </c>
      <c r="B61" s="71" t="s">
        <v>999</v>
      </c>
      <c r="C61" s="14" t="s">
        <v>767</v>
      </c>
      <c r="D61" s="12" t="s">
        <v>208</v>
      </c>
      <c r="E61" s="240">
        <v>4.99</v>
      </c>
      <c r="F61" s="33">
        <f>ROUNDUP(E61*Coleccion!$N$1,-1)</f>
        <v>3500</v>
      </c>
      <c r="G61" s="33">
        <f>ROUNDUP(E61*Coleccion!$N$4,-1)</f>
        <v>3000</v>
      </c>
      <c r="H61" s="2">
        <v>1</v>
      </c>
      <c r="I61" s="16">
        <f t="shared" si="0"/>
        <v>3500</v>
      </c>
      <c r="J61" s="16">
        <f t="shared" si="1"/>
        <v>3000</v>
      </c>
      <c r="K61" s="39" t="s">
        <v>536</v>
      </c>
      <c r="L61" s="38">
        <f t="shared" si="4"/>
        <v>4.99</v>
      </c>
    </row>
    <row r="62" spans="1:12" x14ac:dyDescent="0.3">
      <c r="A62" s="4" t="s">
        <v>1728</v>
      </c>
      <c r="B62" s="80" t="s">
        <v>1010</v>
      </c>
      <c r="C62" s="14" t="s">
        <v>767</v>
      </c>
      <c r="D62" s="12" t="s">
        <v>208</v>
      </c>
      <c r="E62" s="240">
        <v>4.99</v>
      </c>
      <c r="F62" s="33">
        <f>ROUNDUP(E62*Coleccion!$N$1,-1)</f>
        <v>3500</v>
      </c>
      <c r="G62" s="33">
        <f>ROUNDUP(E62*Coleccion!$N$4,-1)</f>
        <v>3000</v>
      </c>
      <c r="H62" s="2">
        <v>1</v>
      </c>
      <c r="I62" s="16">
        <f t="shared" si="0"/>
        <v>3500</v>
      </c>
      <c r="J62" s="16">
        <f t="shared" si="1"/>
        <v>3000</v>
      </c>
      <c r="K62" s="39" t="s">
        <v>1727</v>
      </c>
      <c r="L62" s="38">
        <f t="shared" si="4"/>
        <v>4.99</v>
      </c>
    </row>
    <row r="63" spans="1:12" x14ac:dyDescent="0.3">
      <c r="A63" s="4" t="s">
        <v>1163</v>
      </c>
      <c r="B63" s="81" t="s">
        <v>1011</v>
      </c>
      <c r="C63" s="14" t="s">
        <v>767</v>
      </c>
      <c r="D63" s="12" t="s">
        <v>208</v>
      </c>
      <c r="E63" s="240">
        <v>4.99</v>
      </c>
      <c r="F63" s="33">
        <f>ROUNDUP(E63*Coleccion!$N$1,-1)</f>
        <v>3500</v>
      </c>
      <c r="G63" s="33">
        <f>ROUNDUP(E63*Coleccion!$N$4,-1)</f>
        <v>3000</v>
      </c>
      <c r="H63" s="2">
        <v>1</v>
      </c>
      <c r="I63" s="16">
        <f t="shared" si="0"/>
        <v>3500</v>
      </c>
      <c r="J63" s="16">
        <f t="shared" si="1"/>
        <v>3000</v>
      </c>
      <c r="K63" s="39" t="s">
        <v>1164</v>
      </c>
      <c r="L63" s="38">
        <f t="shared" si="4"/>
        <v>4.99</v>
      </c>
    </row>
    <row r="64" spans="1:12" x14ac:dyDescent="0.3">
      <c r="A64" s="4" t="s">
        <v>5408</v>
      </c>
      <c r="B64" s="67" t="s">
        <v>995</v>
      </c>
      <c r="C64" s="22" t="s">
        <v>183</v>
      </c>
      <c r="D64" s="12" t="s">
        <v>208</v>
      </c>
      <c r="E64" s="240">
        <v>3.99</v>
      </c>
      <c r="F64" s="33">
        <f>ROUNDUP(E64*Coleccion!$N$1,-1)</f>
        <v>2800</v>
      </c>
      <c r="G64" s="33">
        <f>ROUNDUP(E64*Coleccion!$N$4,-1)</f>
        <v>2400</v>
      </c>
      <c r="H64" s="2">
        <v>1</v>
      </c>
      <c r="I64" s="16">
        <f t="shared" si="0"/>
        <v>2800</v>
      </c>
      <c r="J64" s="16">
        <f t="shared" si="1"/>
        <v>2400</v>
      </c>
      <c r="K64" s="39" t="s">
        <v>5407</v>
      </c>
      <c r="L64" s="38">
        <f t="shared" si="4"/>
        <v>3.99</v>
      </c>
    </row>
    <row r="65" spans="1:12" x14ac:dyDescent="0.3">
      <c r="A65" s="4" t="s">
        <v>480</v>
      </c>
      <c r="B65" s="75" t="s">
        <v>1004</v>
      </c>
      <c r="C65" s="22" t="s">
        <v>183</v>
      </c>
      <c r="D65" s="12" t="s">
        <v>208</v>
      </c>
      <c r="E65" s="240">
        <v>3.99</v>
      </c>
      <c r="F65" s="33">
        <f>ROUNDUP(E65*Coleccion!$N$1,-1)</f>
        <v>2800</v>
      </c>
      <c r="G65" s="33">
        <f>ROUNDUP(E65*Coleccion!$N$4,-1)</f>
        <v>2400</v>
      </c>
      <c r="H65" s="2">
        <v>1</v>
      </c>
      <c r="I65" s="16">
        <f t="shared" si="0"/>
        <v>2800</v>
      </c>
      <c r="J65" s="16">
        <f t="shared" si="1"/>
        <v>2400</v>
      </c>
      <c r="K65" s="39" t="s">
        <v>479</v>
      </c>
      <c r="L65" s="38">
        <f t="shared" si="4"/>
        <v>3.99</v>
      </c>
    </row>
    <row r="66" spans="1:12" x14ac:dyDescent="0.3">
      <c r="A66" s="4" t="s">
        <v>504</v>
      </c>
      <c r="B66" s="77" t="s">
        <v>1007</v>
      </c>
      <c r="C66" s="19" t="s">
        <v>185</v>
      </c>
      <c r="D66" s="12" t="s">
        <v>208</v>
      </c>
      <c r="E66" s="240">
        <v>3.99</v>
      </c>
      <c r="F66" s="33">
        <f>ROUNDUP(E66*Coleccion!$N$1,-1)</f>
        <v>2800</v>
      </c>
      <c r="G66" s="33">
        <f>ROUNDUP(E66*Coleccion!$N$4,-1)</f>
        <v>2400</v>
      </c>
      <c r="H66" s="2">
        <v>1</v>
      </c>
      <c r="I66" s="16">
        <f t="shared" ref="I66:I129" si="5">F66*H66</f>
        <v>2800</v>
      </c>
      <c r="J66" s="16">
        <f t="shared" ref="J66:J129" si="6">G66*H66</f>
        <v>2400</v>
      </c>
      <c r="K66" s="39" t="s">
        <v>503</v>
      </c>
      <c r="L66" s="38">
        <f t="shared" si="4"/>
        <v>3.99</v>
      </c>
    </row>
    <row r="67" spans="1:12" x14ac:dyDescent="0.3">
      <c r="A67" s="15" t="s">
        <v>510</v>
      </c>
      <c r="B67" s="22" t="s">
        <v>2618</v>
      </c>
      <c r="C67" s="19" t="s">
        <v>185</v>
      </c>
      <c r="D67" s="12" t="s">
        <v>208</v>
      </c>
      <c r="E67" s="240">
        <v>3.99</v>
      </c>
      <c r="F67" s="33">
        <f>ROUNDUP(E67*Coleccion!$N$1,-1)</f>
        <v>2800</v>
      </c>
      <c r="G67" s="33">
        <f>ROUNDUP(E67*Coleccion!$N$4,-1)</f>
        <v>2400</v>
      </c>
      <c r="H67" s="2">
        <v>1</v>
      </c>
      <c r="I67" s="16">
        <f t="shared" si="5"/>
        <v>2800</v>
      </c>
      <c r="J67" s="16">
        <f t="shared" si="6"/>
        <v>2400</v>
      </c>
      <c r="K67" s="39" t="s">
        <v>2924</v>
      </c>
      <c r="L67" s="38">
        <f t="shared" si="4"/>
        <v>3.99</v>
      </c>
    </row>
    <row r="68" spans="1:12" x14ac:dyDescent="0.3">
      <c r="A68" s="29" t="s">
        <v>534</v>
      </c>
      <c r="B68" s="64" t="s">
        <v>992</v>
      </c>
      <c r="C68" s="22" t="s">
        <v>651</v>
      </c>
      <c r="D68" s="12" t="s">
        <v>208</v>
      </c>
      <c r="E68" s="240">
        <v>3.99</v>
      </c>
      <c r="F68" s="33">
        <f>ROUNDUP(E68*Coleccion!$N$1,-1)</f>
        <v>2800</v>
      </c>
      <c r="G68" s="33">
        <f>ROUNDUP(E68*Coleccion!$N$4,-1)</f>
        <v>2400</v>
      </c>
      <c r="H68" s="2">
        <v>1</v>
      </c>
      <c r="I68" s="16">
        <f t="shared" si="5"/>
        <v>2800</v>
      </c>
      <c r="J68" s="16">
        <f t="shared" si="6"/>
        <v>2400</v>
      </c>
      <c r="K68" s="39" t="s">
        <v>533</v>
      </c>
      <c r="L68" s="38">
        <f t="shared" si="4"/>
        <v>3.99</v>
      </c>
    </row>
    <row r="69" spans="1:12" x14ac:dyDescent="0.3">
      <c r="A69" s="15" t="s">
        <v>5429</v>
      </c>
      <c r="B69" s="166" t="s">
        <v>1137</v>
      </c>
      <c r="C69" s="14" t="s">
        <v>768</v>
      </c>
      <c r="D69" s="12" t="s">
        <v>208</v>
      </c>
      <c r="E69" s="240">
        <v>3.99</v>
      </c>
      <c r="F69" s="33">
        <f>ROUNDUP(E69*Coleccion!$N$1,-1)</f>
        <v>2800</v>
      </c>
      <c r="G69" s="33">
        <f>ROUNDUP(E69*Coleccion!$N$4,-1)</f>
        <v>2400</v>
      </c>
      <c r="H69" s="2">
        <v>1</v>
      </c>
      <c r="I69" s="16">
        <f t="shared" si="5"/>
        <v>2800</v>
      </c>
      <c r="J69" s="16">
        <f t="shared" si="6"/>
        <v>2400</v>
      </c>
      <c r="K69" s="39" t="s">
        <v>5428</v>
      </c>
      <c r="L69" s="38">
        <f t="shared" si="4"/>
        <v>3.99</v>
      </c>
    </row>
    <row r="70" spans="1:12" x14ac:dyDescent="0.3">
      <c r="A70" s="4" t="s">
        <v>1233</v>
      </c>
      <c r="B70" s="109" t="s">
        <v>1044</v>
      </c>
      <c r="C70" s="6" t="s">
        <v>769</v>
      </c>
      <c r="D70" s="13" t="s">
        <v>209</v>
      </c>
      <c r="E70" s="240">
        <v>3.99</v>
      </c>
      <c r="F70" s="33">
        <f>ROUNDUP(E70*Coleccion!$N$1,-1)</f>
        <v>2800</v>
      </c>
      <c r="G70" s="33">
        <f>ROUNDUP(E70*Coleccion!$N$4,-1)</f>
        <v>2400</v>
      </c>
      <c r="H70" s="2">
        <v>1</v>
      </c>
      <c r="I70" s="16">
        <f t="shared" si="5"/>
        <v>2800</v>
      </c>
      <c r="J70" s="16">
        <f t="shared" si="6"/>
        <v>2400</v>
      </c>
      <c r="K70" s="39" t="s">
        <v>1234</v>
      </c>
      <c r="L70" s="38">
        <f t="shared" si="4"/>
        <v>3.99</v>
      </c>
    </row>
    <row r="71" spans="1:12" x14ac:dyDescent="0.3">
      <c r="A71" s="4" t="s">
        <v>1211</v>
      </c>
      <c r="B71" s="94" t="s">
        <v>1024</v>
      </c>
      <c r="C71" s="22" t="s">
        <v>183</v>
      </c>
      <c r="D71" s="12" t="s">
        <v>208</v>
      </c>
      <c r="E71" s="240">
        <v>3.49</v>
      </c>
      <c r="F71" s="33">
        <f>ROUNDUP(E71*Coleccion!$N$1,-1)</f>
        <v>2450</v>
      </c>
      <c r="G71" s="33">
        <f>ROUNDUP(E71*Coleccion!$N$4,-1)</f>
        <v>2100</v>
      </c>
      <c r="H71" s="2">
        <v>1</v>
      </c>
      <c r="I71" s="16">
        <f t="shared" si="5"/>
        <v>2450</v>
      </c>
      <c r="J71" s="16">
        <f t="shared" si="6"/>
        <v>2100</v>
      </c>
      <c r="K71" s="39" t="s">
        <v>1212</v>
      </c>
      <c r="L71" s="38">
        <f t="shared" si="4"/>
        <v>3.49</v>
      </c>
    </row>
    <row r="72" spans="1:12" x14ac:dyDescent="0.3">
      <c r="A72" s="4" t="s">
        <v>1195</v>
      </c>
      <c r="B72" s="96" t="s">
        <v>1026</v>
      </c>
      <c r="C72" s="22" t="s">
        <v>183</v>
      </c>
      <c r="D72" s="12" t="s">
        <v>208</v>
      </c>
      <c r="E72" s="240">
        <v>3.49</v>
      </c>
      <c r="F72" s="33">
        <f>ROUNDUP(E72*Coleccion!$N$1,-1)</f>
        <v>2450</v>
      </c>
      <c r="G72" s="33">
        <f>ROUNDUP(E72*Coleccion!$N$4,-1)</f>
        <v>2100</v>
      </c>
      <c r="H72" s="2">
        <v>1</v>
      </c>
      <c r="I72" s="16">
        <f t="shared" si="5"/>
        <v>2450</v>
      </c>
      <c r="J72" s="16">
        <f t="shared" si="6"/>
        <v>2100</v>
      </c>
      <c r="K72" s="39" t="s">
        <v>1196</v>
      </c>
      <c r="L72" s="38">
        <f t="shared" si="4"/>
        <v>3.49</v>
      </c>
    </row>
    <row r="73" spans="1:12" x14ac:dyDescent="0.3">
      <c r="A73" s="4" t="s">
        <v>1464</v>
      </c>
      <c r="B73" s="72" t="s">
        <v>1027</v>
      </c>
      <c r="C73" s="22" t="s">
        <v>183</v>
      </c>
      <c r="D73" s="12" t="s">
        <v>208</v>
      </c>
      <c r="E73" s="240">
        <v>3.49</v>
      </c>
      <c r="F73" s="33">
        <f>ROUNDUP(E73*Coleccion!$N$1,-1)</f>
        <v>2450</v>
      </c>
      <c r="G73" s="33">
        <f>ROUNDUP(E73*Coleccion!$N$4,-1)</f>
        <v>2100</v>
      </c>
      <c r="H73" s="2">
        <v>1</v>
      </c>
      <c r="I73" s="16">
        <f t="shared" si="5"/>
        <v>2450</v>
      </c>
      <c r="J73" s="16">
        <f t="shared" si="6"/>
        <v>2100</v>
      </c>
      <c r="K73" s="39" t="s">
        <v>1463</v>
      </c>
      <c r="L73" s="38">
        <f t="shared" si="4"/>
        <v>3.49</v>
      </c>
    </row>
    <row r="74" spans="1:12" x14ac:dyDescent="0.3">
      <c r="A74" s="4" t="s">
        <v>483</v>
      </c>
      <c r="B74" s="97" t="s">
        <v>1028</v>
      </c>
      <c r="C74" s="8" t="s">
        <v>184</v>
      </c>
      <c r="D74" s="12" t="s">
        <v>208</v>
      </c>
      <c r="E74" s="240">
        <v>3.49</v>
      </c>
      <c r="F74" s="33">
        <f>ROUNDUP(E74*Coleccion!$N$1,-1)</f>
        <v>2450</v>
      </c>
      <c r="G74" s="33">
        <f>ROUNDUP(E74*Coleccion!$N$4,-1)</f>
        <v>2100</v>
      </c>
      <c r="H74" s="2">
        <v>1</v>
      </c>
      <c r="I74" s="16">
        <f t="shared" si="5"/>
        <v>2450</v>
      </c>
      <c r="J74" s="16">
        <f t="shared" si="6"/>
        <v>2100</v>
      </c>
      <c r="K74" s="39" t="s">
        <v>481</v>
      </c>
      <c r="L74" s="38">
        <f t="shared" si="4"/>
        <v>3.49</v>
      </c>
    </row>
    <row r="75" spans="1:12" x14ac:dyDescent="0.3">
      <c r="A75" s="4" t="s">
        <v>499</v>
      </c>
      <c r="B75" s="89" t="s">
        <v>1019</v>
      </c>
      <c r="C75" s="19" t="s">
        <v>185</v>
      </c>
      <c r="D75" s="12" t="s">
        <v>208</v>
      </c>
      <c r="E75" s="240">
        <v>2.4900000000000002</v>
      </c>
      <c r="F75" s="33">
        <f>ROUNDUP(E75*Coleccion!$N$1,-1)</f>
        <v>1750</v>
      </c>
      <c r="G75" s="33">
        <f>ROUNDUP(E75*Coleccion!$N$4,-1)</f>
        <v>1500</v>
      </c>
      <c r="H75" s="2">
        <v>1</v>
      </c>
      <c r="I75" s="16">
        <f t="shared" si="5"/>
        <v>1750</v>
      </c>
      <c r="J75" s="16">
        <f t="shared" si="6"/>
        <v>1500</v>
      </c>
      <c r="K75" s="39" t="s">
        <v>500</v>
      </c>
      <c r="L75" s="38">
        <f t="shared" si="4"/>
        <v>2.4900000000000002</v>
      </c>
    </row>
    <row r="76" spans="1:12" x14ac:dyDescent="0.3">
      <c r="A76" s="4" t="s">
        <v>493</v>
      </c>
      <c r="B76" s="95" t="s">
        <v>1025</v>
      </c>
      <c r="C76" s="10" t="s">
        <v>181</v>
      </c>
      <c r="D76" s="12" t="s">
        <v>208</v>
      </c>
      <c r="E76" s="240">
        <v>2.99</v>
      </c>
      <c r="F76" s="33">
        <f>ROUNDUP(E76*Coleccion!$N$1,-1)</f>
        <v>2100</v>
      </c>
      <c r="G76" s="33">
        <f>ROUNDUP(E76*Coleccion!$N$4,-1)</f>
        <v>1800</v>
      </c>
      <c r="H76" s="2">
        <v>1</v>
      </c>
      <c r="I76" s="16">
        <f t="shared" si="5"/>
        <v>2100</v>
      </c>
      <c r="J76" s="16">
        <f t="shared" si="6"/>
        <v>1800</v>
      </c>
      <c r="K76" s="39" t="s">
        <v>494</v>
      </c>
      <c r="L76" s="38">
        <f t="shared" si="4"/>
        <v>2.99</v>
      </c>
    </row>
    <row r="77" spans="1:12" x14ac:dyDescent="0.3">
      <c r="A77" s="4" t="s">
        <v>3551</v>
      </c>
      <c r="B77" s="76" t="s">
        <v>1005</v>
      </c>
      <c r="C77" s="22" t="s">
        <v>183</v>
      </c>
      <c r="D77" s="12" t="s">
        <v>208</v>
      </c>
      <c r="E77" s="240">
        <v>2.99</v>
      </c>
      <c r="F77" s="33">
        <f>ROUNDUP(E77*Coleccion!$N$1,-1)</f>
        <v>2100</v>
      </c>
      <c r="G77" s="33">
        <f>ROUNDUP(E77*Coleccion!$N$4,-1)</f>
        <v>1800</v>
      </c>
      <c r="H77" s="2">
        <v>1</v>
      </c>
      <c r="I77" s="16">
        <f t="shared" si="5"/>
        <v>2100</v>
      </c>
      <c r="J77" s="16">
        <f t="shared" si="6"/>
        <v>1800</v>
      </c>
      <c r="K77" s="39" t="s">
        <v>3550</v>
      </c>
      <c r="L77" s="38">
        <f t="shared" si="4"/>
        <v>2.99</v>
      </c>
    </row>
    <row r="78" spans="1:12" x14ac:dyDescent="0.3">
      <c r="A78" s="4" t="s">
        <v>1161</v>
      </c>
      <c r="B78" s="80" t="s">
        <v>1010</v>
      </c>
      <c r="C78" s="19" t="s">
        <v>185</v>
      </c>
      <c r="D78" s="12" t="s">
        <v>208</v>
      </c>
      <c r="E78" s="240">
        <v>2.4900000000000002</v>
      </c>
      <c r="F78" s="33">
        <f>ROUNDUP(E78*Coleccion!$N$1,-1)</f>
        <v>1750</v>
      </c>
      <c r="G78" s="33">
        <f>ROUNDUP(E78*Coleccion!$N$4,-1)</f>
        <v>1500</v>
      </c>
      <c r="H78" s="2">
        <v>1</v>
      </c>
      <c r="I78" s="16">
        <f t="shared" si="5"/>
        <v>1750</v>
      </c>
      <c r="J78" s="16">
        <f t="shared" si="6"/>
        <v>1500</v>
      </c>
      <c r="K78" s="39" t="s">
        <v>1162</v>
      </c>
      <c r="L78" s="38">
        <f t="shared" si="4"/>
        <v>2.4900000000000002</v>
      </c>
    </row>
    <row r="79" spans="1:12" x14ac:dyDescent="0.3">
      <c r="A79" s="4" t="s">
        <v>3243</v>
      </c>
      <c r="B79" s="75" t="s">
        <v>1004</v>
      </c>
      <c r="C79" s="19" t="s">
        <v>185</v>
      </c>
      <c r="D79" s="13" t="s">
        <v>209</v>
      </c>
      <c r="E79" s="240">
        <v>2.99</v>
      </c>
      <c r="F79" s="33">
        <f>ROUNDUP(E79*Coleccion!$N$1,-1)</f>
        <v>2100</v>
      </c>
      <c r="G79" s="33">
        <f>ROUNDUP(E79*Coleccion!$N$4,-1)</f>
        <v>1800</v>
      </c>
      <c r="H79" s="2">
        <v>1</v>
      </c>
      <c r="I79" s="16">
        <f t="shared" si="5"/>
        <v>2100</v>
      </c>
      <c r="J79" s="16">
        <f t="shared" si="6"/>
        <v>1800</v>
      </c>
      <c r="K79" s="39" t="s">
        <v>3242</v>
      </c>
      <c r="L79" s="38">
        <f t="shared" si="4"/>
        <v>2.99</v>
      </c>
    </row>
    <row r="80" spans="1:12" x14ac:dyDescent="0.3">
      <c r="A80" s="4" t="s">
        <v>482</v>
      </c>
      <c r="B80" s="97" t="s">
        <v>1028</v>
      </c>
      <c r="C80" s="10" t="s">
        <v>187</v>
      </c>
      <c r="D80" s="12" t="s">
        <v>208</v>
      </c>
      <c r="E80" s="240">
        <v>2.99</v>
      </c>
      <c r="F80" s="33">
        <f>ROUNDUP(E80*Coleccion!$N$1,-1)</f>
        <v>2100</v>
      </c>
      <c r="G80" s="33">
        <f>ROUNDUP(E80*Coleccion!$N$4,-1)</f>
        <v>1800</v>
      </c>
      <c r="H80" s="2">
        <v>1</v>
      </c>
      <c r="I80" s="16">
        <f t="shared" si="5"/>
        <v>2100</v>
      </c>
      <c r="J80" s="16">
        <f t="shared" si="6"/>
        <v>1800</v>
      </c>
      <c r="K80" s="39" t="s">
        <v>484</v>
      </c>
      <c r="L80" s="38">
        <f t="shared" si="4"/>
        <v>2.99</v>
      </c>
    </row>
    <row r="81" spans="1:12" x14ac:dyDescent="0.3">
      <c r="A81" s="4" t="s">
        <v>3614</v>
      </c>
      <c r="B81" s="69" t="s">
        <v>1000</v>
      </c>
      <c r="C81" s="10" t="s">
        <v>625</v>
      </c>
      <c r="D81" s="12" t="s">
        <v>208</v>
      </c>
      <c r="E81" s="240">
        <v>2.99</v>
      </c>
      <c r="F81" s="33">
        <f>ROUNDUP(E81*Coleccion!$N$1,-1)</f>
        <v>2100</v>
      </c>
      <c r="G81" s="33">
        <f>ROUNDUP(E81*Coleccion!$N$4,-1)</f>
        <v>1800</v>
      </c>
      <c r="H81" s="2">
        <v>1</v>
      </c>
      <c r="I81" s="16">
        <f t="shared" si="5"/>
        <v>2100</v>
      </c>
      <c r="J81" s="16">
        <f t="shared" si="6"/>
        <v>1800</v>
      </c>
      <c r="K81" s="39" t="s">
        <v>3615</v>
      </c>
      <c r="L81" s="54">
        <v>0</v>
      </c>
    </row>
    <row r="82" spans="1:12" x14ac:dyDescent="0.3">
      <c r="A82" s="15" t="s">
        <v>3249</v>
      </c>
      <c r="B82" s="92" t="s">
        <v>1022</v>
      </c>
      <c r="C82" s="10" t="s">
        <v>625</v>
      </c>
      <c r="D82" s="1" t="s">
        <v>211</v>
      </c>
      <c r="E82" s="240">
        <v>2.99</v>
      </c>
      <c r="F82" s="33">
        <f>ROUNDUP(E82*Coleccion!$N$1,-1)</f>
        <v>2100</v>
      </c>
      <c r="G82" s="33">
        <f>ROUNDUP(E82*Coleccion!$N$4,-1)</f>
        <v>1800</v>
      </c>
      <c r="H82" s="2">
        <v>1</v>
      </c>
      <c r="I82" s="16">
        <f t="shared" si="5"/>
        <v>2100</v>
      </c>
      <c r="J82" s="16">
        <f t="shared" si="6"/>
        <v>1800</v>
      </c>
      <c r="K82" s="39" t="s">
        <v>3250</v>
      </c>
      <c r="L82" s="38">
        <f>E82*H82</f>
        <v>2.99</v>
      </c>
    </row>
    <row r="83" spans="1:12" x14ac:dyDescent="0.3">
      <c r="A83" s="15" t="s">
        <v>2697</v>
      </c>
      <c r="B83" s="89" t="s">
        <v>1019</v>
      </c>
      <c r="C83" s="19" t="s">
        <v>654</v>
      </c>
      <c r="D83" s="13" t="s">
        <v>209</v>
      </c>
      <c r="E83" s="240">
        <v>2.99</v>
      </c>
      <c r="F83" s="33">
        <f>ROUNDUP(E83*Coleccion!$N$1,-1)</f>
        <v>2100</v>
      </c>
      <c r="G83" s="33">
        <f>ROUNDUP(E83*Coleccion!$N$4,-1)</f>
        <v>1800</v>
      </c>
      <c r="H83" s="2">
        <v>1</v>
      </c>
      <c r="I83" s="16">
        <f t="shared" si="5"/>
        <v>2100</v>
      </c>
      <c r="J83" s="16">
        <f t="shared" si="6"/>
        <v>1800</v>
      </c>
      <c r="K83" s="39" t="s">
        <v>2927</v>
      </c>
      <c r="L83" s="38">
        <f>E83*H83</f>
        <v>2.99</v>
      </c>
    </row>
    <row r="84" spans="1:12" x14ac:dyDescent="0.3">
      <c r="A84" s="4" t="s">
        <v>3610</v>
      </c>
      <c r="B84" s="69" t="s">
        <v>1000</v>
      </c>
      <c r="C84" s="19" t="s">
        <v>655</v>
      </c>
      <c r="D84" s="12" t="s">
        <v>208</v>
      </c>
      <c r="E84" s="240">
        <v>2.99</v>
      </c>
      <c r="F84" s="33">
        <f>ROUNDUP(E84*Coleccion!$N$1,-1)</f>
        <v>2100</v>
      </c>
      <c r="G84" s="33">
        <f>ROUNDUP(E84*Coleccion!$N$4,-1)</f>
        <v>1800</v>
      </c>
      <c r="H84" s="2">
        <v>1</v>
      </c>
      <c r="I84" s="16">
        <f t="shared" si="5"/>
        <v>2100</v>
      </c>
      <c r="J84" s="16">
        <f t="shared" si="6"/>
        <v>1800</v>
      </c>
      <c r="K84" s="39" t="s">
        <v>3611</v>
      </c>
      <c r="L84" s="54">
        <v>0</v>
      </c>
    </row>
    <row r="85" spans="1:12" x14ac:dyDescent="0.3">
      <c r="A85" s="4" t="s">
        <v>1411</v>
      </c>
      <c r="B85" s="61" t="s">
        <v>989</v>
      </c>
      <c r="C85" s="6" t="s">
        <v>769</v>
      </c>
      <c r="D85" s="1" t="s">
        <v>211</v>
      </c>
      <c r="E85" s="240">
        <v>2.99</v>
      </c>
      <c r="F85" s="33">
        <f>ROUNDUP(E85*Coleccion!$N$1,-1)</f>
        <v>2100</v>
      </c>
      <c r="G85" s="33">
        <f>ROUNDUP(E85*Coleccion!$N$4,-1)</f>
        <v>1800</v>
      </c>
      <c r="H85" s="2">
        <v>1</v>
      </c>
      <c r="I85" s="16">
        <f t="shared" si="5"/>
        <v>2100</v>
      </c>
      <c r="J85" s="16">
        <f t="shared" si="6"/>
        <v>1800</v>
      </c>
      <c r="K85" s="39" t="s">
        <v>1410</v>
      </c>
      <c r="L85" s="38">
        <f t="shared" ref="L85:L116" si="7">E85*H85</f>
        <v>2.99</v>
      </c>
    </row>
    <row r="86" spans="1:12" x14ac:dyDescent="0.3">
      <c r="A86" s="4" t="s">
        <v>1460</v>
      </c>
      <c r="B86" s="286" t="s">
        <v>1027</v>
      </c>
      <c r="C86" s="10" t="s">
        <v>181</v>
      </c>
      <c r="D86" s="12" t="s">
        <v>208</v>
      </c>
      <c r="E86" s="240">
        <v>2.4900000000000002</v>
      </c>
      <c r="F86" s="33">
        <f>ROUNDUP(E86*Coleccion!$N$1,-1)</f>
        <v>1750</v>
      </c>
      <c r="G86" s="33">
        <f>ROUNDUP(E86*Coleccion!$N$4,-1)</f>
        <v>1500</v>
      </c>
      <c r="H86" s="2">
        <v>1</v>
      </c>
      <c r="I86" s="16">
        <f t="shared" si="5"/>
        <v>1750</v>
      </c>
      <c r="J86" s="16">
        <f t="shared" si="6"/>
        <v>1500</v>
      </c>
      <c r="K86" s="39" t="s">
        <v>1459</v>
      </c>
      <c r="L86" s="38">
        <f t="shared" si="7"/>
        <v>2.4900000000000002</v>
      </c>
    </row>
    <row r="87" spans="1:12" x14ac:dyDescent="0.3">
      <c r="A87" s="4" t="s">
        <v>3258</v>
      </c>
      <c r="B87" s="290" t="s">
        <v>992</v>
      </c>
      <c r="C87" s="10" t="s">
        <v>181</v>
      </c>
      <c r="D87" s="13" t="s">
        <v>209</v>
      </c>
      <c r="E87" s="240">
        <v>1.99</v>
      </c>
      <c r="F87" s="33">
        <f>ROUNDUP(E87*Coleccion!$N$1,-1)</f>
        <v>1400</v>
      </c>
      <c r="G87" s="33">
        <f>ROUNDUP(E87*Coleccion!$N$4,-1)</f>
        <v>1200</v>
      </c>
      <c r="H87" s="2">
        <v>1</v>
      </c>
      <c r="I87" s="16">
        <f t="shared" si="5"/>
        <v>1400</v>
      </c>
      <c r="J87" s="16">
        <f t="shared" si="6"/>
        <v>1200</v>
      </c>
      <c r="K87" s="39" t="s">
        <v>3259</v>
      </c>
      <c r="L87" s="38">
        <f t="shared" si="7"/>
        <v>1.99</v>
      </c>
    </row>
    <row r="88" spans="1:12" x14ac:dyDescent="0.3">
      <c r="A88" s="4" t="s">
        <v>3576</v>
      </c>
      <c r="B88" s="283" t="s">
        <v>1003</v>
      </c>
      <c r="C88" s="8" t="s">
        <v>184</v>
      </c>
      <c r="D88" s="12" t="s">
        <v>208</v>
      </c>
      <c r="E88" s="240">
        <v>2.4900000000000002</v>
      </c>
      <c r="F88" s="33">
        <f>ROUNDUP(E88*Coleccion!$N$1,-1)</f>
        <v>1750</v>
      </c>
      <c r="G88" s="33">
        <f>ROUNDUP(E88*Coleccion!$N$4,-1)</f>
        <v>1500</v>
      </c>
      <c r="H88" s="2">
        <v>1</v>
      </c>
      <c r="I88" s="16">
        <f t="shared" si="5"/>
        <v>1750</v>
      </c>
      <c r="J88" s="16">
        <f t="shared" si="6"/>
        <v>1500</v>
      </c>
      <c r="K88" s="39" t="s">
        <v>3577</v>
      </c>
      <c r="L88" s="38">
        <f t="shared" si="7"/>
        <v>2.4900000000000002</v>
      </c>
    </row>
    <row r="89" spans="1:12" x14ac:dyDescent="0.3">
      <c r="A89" s="4" t="s">
        <v>4590</v>
      </c>
      <c r="B89" s="285" t="s">
        <v>1020</v>
      </c>
      <c r="C89" s="10" t="s">
        <v>3714</v>
      </c>
      <c r="D89" s="12" t="s">
        <v>208</v>
      </c>
      <c r="E89" s="240">
        <v>2.4900000000000002</v>
      </c>
      <c r="F89" s="33">
        <f>ROUNDUP(E89*Coleccion!$N$1,-1)</f>
        <v>1750</v>
      </c>
      <c r="G89" s="33">
        <f>ROUNDUP(E89*Coleccion!$N$4,-1)</f>
        <v>1500</v>
      </c>
      <c r="H89" s="2">
        <v>1</v>
      </c>
      <c r="I89" s="16">
        <f t="shared" si="5"/>
        <v>1750</v>
      </c>
      <c r="J89" s="16">
        <f t="shared" si="6"/>
        <v>1500</v>
      </c>
      <c r="K89" s="39" t="s">
        <v>4591</v>
      </c>
      <c r="L89" s="38">
        <f t="shared" si="7"/>
        <v>2.4900000000000002</v>
      </c>
    </row>
    <row r="90" spans="1:12" x14ac:dyDescent="0.3">
      <c r="A90" s="4" t="s">
        <v>2572</v>
      </c>
      <c r="B90" s="265" t="s">
        <v>1113</v>
      </c>
      <c r="C90" s="4" t="s">
        <v>629</v>
      </c>
      <c r="D90" s="12" t="s">
        <v>208</v>
      </c>
      <c r="E90" s="240">
        <v>2.99</v>
      </c>
      <c r="F90" s="33">
        <f>ROUNDUP(E90*Coleccion!$N$1,-1)</f>
        <v>2100</v>
      </c>
      <c r="G90" s="33">
        <f>ROUNDUP(E90*Coleccion!$N$4,-1)</f>
        <v>1800</v>
      </c>
      <c r="H90" s="2">
        <v>1</v>
      </c>
      <c r="I90" s="16">
        <f t="shared" si="5"/>
        <v>2100</v>
      </c>
      <c r="J90" s="16">
        <f t="shared" si="6"/>
        <v>1800</v>
      </c>
      <c r="K90" s="39" t="s">
        <v>2573</v>
      </c>
      <c r="L90" s="38">
        <f t="shared" si="7"/>
        <v>2.99</v>
      </c>
    </row>
    <row r="91" spans="1:12" x14ac:dyDescent="0.3">
      <c r="A91" s="4" t="s">
        <v>1183</v>
      </c>
      <c r="B91" s="89" t="s">
        <v>1019</v>
      </c>
      <c r="C91" s="19" t="s">
        <v>654</v>
      </c>
      <c r="D91" s="13" t="s">
        <v>209</v>
      </c>
      <c r="E91" s="240">
        <v>1.99</v>
      </c>
      <c r="F91" s="33">
        <f>ROUNDUP(E91*Coleccion!$N$1,-1)</f>
        <v>1400</v>
      </c>
      <c r="G91" s="33">
        <f>ROUNDUP(E91*Coleccion!$N$4,-1)</f>
        <v>1200</v>
      </c>
      <c r="H91" s="2">
        <v>1</v>
      </c>
      <c r="I91" s="16">
        <f t="shared" si="5"/>
        <v>1400</v>
      </c>
      <c r="J91" s="16">
        <f t="shared" si="6"/>
        <v>1200</v>
      </c>
      <c r="K91" s="39" t="s">
        <v>1184</v>
      </c>
      <c r="L91" s="38">
        <f t="shared" si="7"/>
        <v>1.99</v>
      </c>
    </row>
    <row r="92" spans="1:12" x14ac:dyDescent="0.3">
      <c r="A92" s="4" t="s">
        <v>505</v>
      </c>
      <c r="B92" s="77" t="s">
        <v>1007</v>
      </c>
      <c r="C92" s="10" t="s">
        <v>181</v>
      </c>
      <c r="D92" s="12" t="s">
        <v>208</v>
      </c>
      <c r="E92" s="240">
        <v>1.99</v>
      </c>
      <c r="F92" s="33">
        <f>ROUNDUP(E92*Coleccion!$N$1,-1)</f>
        <v>1400</v>
      </c>
      <c r="G92" s="33">
        <f>ROUNDUP(E92*Coleccion!$N$4,-1)</f>
        <v>1200</v>
      </c>
      <c r="H92" s="2">
        <v>1</v>
      </c>
      <c r="I92" s="16">
        <f t="shared" si="5"/>
        <v>1400</v>
      </c>
      <c r="J92" s="16">
        <f t="shared" si="6"/>
        <v>1200</v>
      </c>
      <c r="K92" s="39" t="s">
        <v>506</v>
      </c>
      <c r="L92" s="38">
        <f t="shared" si="7"/>
        <v>1.99</v>
      </c>
    </row>
    <row r="93" spans="1:12" x14ac:dyDescent="0.3">
      <c r="A93" s="15" t="s">
        <v>1189</v>
      </c>
      <c r="B93" s="97" t="s">
        <v>1028</v>
      </c>
      <c r="C93" s="10" t="s">
        <v>181</v>
      </c>
      <c r="D93" s="13" t="s">
        <v>209</v>
      </c>
      <c r="E93" s="240">
        <v>1.99</v>
      </c>
      <c r="F93" s="33">
        <f>ROUNDUP(E93*Coleccion!$N$1,-1)</f>
        <v>1400</v>
      </c>
      <c r="G93" s="33">
        <f>ROUNDUP(E93*Coleccion!$N$4,-1)</f>
        <v>1200</v>
      </c>
      <c r="H93" s="2">
        <v>1</v>
      </c>
      <c r="I93" s="16">
        <f t="shared" si="5"/>
        <v>1400</v>
      </c>
      <c r="J93" s="16">
        <f t="shared" si="6"/>
        <v>1200</v>
      </c>
      <c r="K93" s="39" t="s">
        <v>2925</v>
      </c>
      <c r="L93" s="38">
        <f t="shared" si="7"/>
        <v>1.99</v>
      </c>
    </row>
    <row r="94" spans="1:12" x14ac:dyDescent="0.3">
      <c r="A94" s="4" t="s">
        <v>1158</v>
      </c>
      <c r="B94" s="75" t="s">
        <v>1004</v>
      </c>
      <c r="C94" s="9" t="s">
        <v>182</v>
      </c>
      <c r="D94" s="12" t="s">
        <v>208</v>
      </c>
      <c r="E94" s="240">
        <v>1.99</v>
      </c>
      <c r="F94" s="33">
        <f>ROUNDUP(E94*Coleccion!$N$1,-1)</f>
        <v>1400</v>
      </c>
      <c r="G94" s="33">
        <f>ROUNDUP(E94*Coleccion!$N$4,-1)</f>
        <v>1200</v>
      </c>
      <c r="H94" s="2">
        <v>1</v>
      </c>
      <c r="I94" s="16">
        <f t="shared" si="5"/>
        <v>1400</v>
      </c>
      <c r="J94" s="16">
        <f t="shared" si="6"/>
        <v>1200</v>
      </c>
      <c r="K94" s="39" t="s">
        <v>1159</v>
      </c>
      <c r="L94" s="38">
        <f t="shared" si="7"/>
        <v>1.99</v>
      </c>
    </row>
    <row r="95" spans="1:12" x14ac:dyDescent="0.3">
      <c r="A95" s="15" t="s">
        <v>3238</v>
      </c>
      <c r="B95" s="66" t="s">
        <v>1039</v>
      </c>
      <c r="C95" s="9" t="s">
        <v>182</v>
      </c>
      <c r="D95" s="12" t="s">
        <v>208</v>
      </c>
      <c r="E95" s="240">
        <v>1.99</v>
      </c>
      <c r="F95" s="33">
        <f>ROUNDUP(E95*Coleccion!$N$1,-1)</f>
        <v>1400</v>
      </c>
      <c r="G95" s="33">
        <f>ROUNDUP(E95*Coleccion!$N$4,-1)</f>
        <v>1200</v>
      </c>
      <c r="H95" s="2">
        <v>1</v>
      </c>
      <c r="I95" s="16">
        <f t="shared" si="5"/>
        <v>1400</v>
      </c>
      <c r="J95" s="16">
        <f t="shared" si="6"/>
        <v>1200</v>
      </c>
      <c r="K95" s="39" t="s">
        <v>3239</v>
      </c>
      <c r="L95" s="38">
        <f t="shared" si="7"/>
        <v>1.99</v>
      </c>
    </row>
    <row r="96" spans="1:12" x14ac:dyDescent="0.3">
      <c r="A96" s="4" t="s">
        <v>2755</v>
      </c>
      <c r="B96" s="75" t="s">
        <v>1004</v>
      </c>
      <c r="C96" s="9" t="s">
        <v>182</v>
      </c>
      <c r="D96" s="13" t="s">
        <v>209</v>
      </c>
      <c r="E96" s="240">
        <v>1.99</v>
      </c>
      <c r="F96" s="33">
        <f>ROUNDUP(E96*Coleccion!$N$1,-1)</f>
        <v>1400</v>
      </c>
      <c r="G96" s="33">
        <f>ROUNDUP(E96*Coleccion!$N$4,-1)</f>
        <v>1200</v>
      </c>
      <c r="H96" s="2">
        <v>1</v>
      </c>
      <c r="I96" s="16">
        <f t="shared" si="5"/>
        <v>1400</v>
      </c>
      <c r="J96" s="16">
        <f t="shared" si="6"/>
        <v>1200</v>
      </c>
      <c r="K96" s="39" t="s">
        <v>2756</v>
      </c>
      <c r="L96" s="38">
        <f t="shared" si="7"/>
        <v>1.99</v>
      </c>
    </row>
    <row r="97" spans="1:12" x14ac:dyDescent="0.3">
      <c r="A97" s="29" t="s">
        <v>537</v>
      </c>
      <c r="B97" s="109" t="s">
        <v>1072</v>
      </c>
      <c r="C97" s="8" t="s">
        <v>184</v>
      </c>
      <c r="D97" s="11" t="s">
        <v>210</v>
      </c>
      <c r="E97" s="240">
        <v>1.99</v>
      </c>
      <c r="F97" s="33">
        <f>ROUNDUP(E97*Coleccion!$N$1,-1)</f>
        <v>1400</v>
      </c>
      <c r="G97" s="33">
        <f>ROUNDUP(E97*Coleccion!$N$4,-1)</f>
        <v>1200</v>
      </c>
      <c r="H97" s="2">
        <v>1</v>
      </c>
      <c r="I97" s="33">
        <f t="shared" si="5"/>
        <v>1400</v>
      </c>
      <c r="J97" s="33">
        <f t="shared" si="6"/>
        <v>1200</v>
      </c>
      <c r="K97" s="39" t="s">
        <v>1244</v>
      </c>
      <c r="L97" s="38">
        <f t="shared" si="7"/>
        <v>1.99</v>
      </c>
    </row>
    <row r="98" spans="1:12" x14ac:dyDescent="0.3">
      <c r="A98" s="4" t="s">
        <v>1469</v>
      </c>
      <c r="B98" s="71" t="s">
        <v>999</v>
      </c>
      <c r="C98" s="19" t="s">
        <v>185</v>
      </c>
      <c r="D98" s="12" t="s">
        <v>208</v>
      </c>
      <c r="E98" s="240">
        <v>1.99</v>
      </c>
      <c r="F98" s="33">
        <f>ROUNDUP(E98*Coleccion!$N$1,-1)</f>
        <v>1400</v>
      </c>
      <c r="G98" s="33">
        <f>ROUNDUP(E98*Coleccion!$N$4,-1)</f>
        <v>1200</v>
      </c>
      <c r="H98" s="2">
        <v>1</v>
      </c>
      <c r="I98" s="16">
        <f t="shared" si="5"/>
        <v>1400</v>
      </c>
      <c r="J98" s="16">
        <f t="shared" si="6"/>
        <v>1200</v>
      </c>
      <c r="K98" s="39" t="s">
        <v>1470</v>
      </c>
      <c r="L98" s="38">
        <f t="shared" si="7"/>
        <v>1.99</v>
      </c>
    </row>
    <row r="99" spans="1:12" x14ac:dyDescent="0.3">
      <c r="A99" s="4" t="s">
        <v>1221</v>
      </c>
      <c r="B99" s="81" t="s">
        <v>1011</v>
      </c>
      <c r="C99" s="19" t="s">
        <v>185</v>
      </c>
      <c r="D99" s="12" t="s">
        <v>208</v>
      </c>
      <c r="E99" s="240">
        <v>1.99</v>
      </c>
      <c r="F99" s="33">
        <f>ROUNDUP(E99*Coleccion!$N$1,-1)</f>
        <v>1400</v>
      </c>
      <c r="G99" s="33">
        <f>ROUNDUP(E99*Coleccion!$N$4,-1)</f>
        <v>1200</v>
      </c>
      <c r="H99" s="2">
        <v>1</v>
      </c>
      <c r="I99" s="16">
        <f t="shared" si="5"/>
        <v>1400</v>
      </c>
      <c r="J99" s="16">
        <f t="shared" si="6"/>
        <v>1200</v>
      </c>
      <c r="K99" s="39" t="s">
        <v>1222</v>
      </c>
      <c r="L99" s="38">
        <f t="shared" si="7"/>
        <v>1.99</v>
      </c>
    </row>
    <row r="100" spans="1:12" x14ac:dyDescent="0.3">
      <c r="A100" s="15" t="s">
        <v>5426</v>
      </c>
      <c r="B100" s="166" t="s">
        <v>1137</v>
      </c>
      <c r="C100" s="19" t="s">
        <v>185</v>
      </c>
      <c r="D100" s="12" t="s">
        <v>208</v>
      </c>
      <c r="E100" s="240">
        <v>1.99</v>
      </c>
      <c r="F100" s="33">
        <f>ROUNDUP(E100*Coleccion!$N$1,-1)</f>
        <v>1400</v>
      </c>
      <c r="G100" s="33">
        <f>ROUNDUP(E100*Coleccion!$N$4,-1)</f>
        <v>1200</v>
      </c>
      <c r="H100" s="2">
        <v>1</v>
      </c>
      <c r="I100" s="16">
        <f t="shared" si="5"/>
        <v>1400</v>
      </c>
      <c r="J100" s="16">
        <f t="shared" si="6"/>
        <v>1200</v>
      </c>
      <c r="K100" s="39" t="s">
        <v>5427</v>
      </c>
      <c r="L100" s="38">
        <f t="shared" si="7"/>
        <v>1.99</v>
      </c>
    </row>
    <row r="101" spans="1:12" x14ac:dyDescent="0.3">
      <c r="A101" s="4" t="s">
        <v>1725</v>
      </c>
      <c r="B101" s="78" t="s">
        <v>1009</v>
      </c>
      <c r="C101" s="19" t="s">
        <v>185</v>
      </c>
      <c r="D101" s="1" t="s">
        <v>211</v>
      </c>
      <c r="E101" s="240">
        <v>1.99</v>
      </c>
      <c r="F101" s="33">
        <f>ROUNDUP(E101*Coleccion!$N$1,-1)</f>
        <v>1400</v>
      </c>
      <c r="G101" s="33">
        <f>ROUNDUP(E101*Coleccion!$N$4,-1)</f>
        <v>1200</v>
      </c>
      <c r="H101" s="2">
        <v>1</v>
      </c>
      <c r="I101" s="16">
        <f t="shared" si="5"/>
        <v>1400</v>
      </c>
      <c r="J101" s="16">
        <f t="shared" si="6"/>
        <v>1200</v>
      </c>
      <c r="K101" s="39" t="s">
        <v>1726</v>
      </c>
      <c r="L101" s="38">
        <f t="shared" si="7"/>
        <v>1.99</v>
      </c>
    </row>
    <row r="102" spans="1:12" x14ac:dyDescent="0.3">
      <c r="A102" s="15" t="s">
        <v>2728</v>
      </c>
      <c r="B102" s="166" t="s">
        <v>1137</v>
      </c>
      <c r="C102" s="10" t="s">
        <v>625</v>
      </c>
      <c r="D102" s="12" t="s">
        <v>208</v>
      </c>
      <c r="E102" s="240">
        <v>1.99</v>
      </c>
      <c r="F102" s="33">
        <f>ROUNDUP(E102*Coleccion!$N$1,-1)</f>
        <v>1400</v>
      </c>
      <c r="G102" s="33">
        <f>ROUNDUP(E102*Coleccion!$N$4,-1)</f>
        <v>1200</v>
      </c>
      <c r="H102" s="2">
        <v>1</v>
      </c>
      <c r="I102" s="16">
        <f t="shared" si="5"/>
        <v>1400</v>
      </c>
      <c r="J102" s="16">
        <f t="shared" si="6"/>
        <v>1200</v>
      </c>
      <c r="K102" s="39" t="s">
        <v>2727</v>
      </c>
      <c r="L102" s="38">
        <f t="shared" si="7"/>
        <v>1.99</v>
      </c>
    </row>
    <row r="103" spans="1:12" x14ac:dyDescent="0.3">
      <c r="A103" s="4" t="s">
        <v>3591</v>
      </c>
      <c r="B103" s="69" t="s">
        <v>1000</v>
      </c>
      <c r="C103" s="5" t="s">
        <v>653</v>
      </c>
      <c r="D103" s="12" t="s">
        <v>208</v>
      </c>
      <c r="E103" s="240">
        <v>1.99</v>
      </c>
      <c r="F103" s="33">
        <f>ROUNDUP(E103*Coleccion!$N$1,-1)</f>
        <v>1400</v>
      </c>
      <c r="G103" s="33">
        <f>ROUNDUP(E103*Coleccion!$N$4,-1)</f>
        <v>1200</v>
      </c>
      <c r="H103" s="2">
        <v>1</v>
      </c>
      <c r="I103" s="16">
        <f t="shared" si="5"/>
        <v>1400</v>
      </c>
      <c r="J103" s="16">
        <f t="shared" si="6"/>
        <v>1200</v>
      </c>
      <c r="K103" s="39" t="s">
        <v>3590</v>
      </c>
      <c r="L103" s="38">
        <f t="shared" si="7"/>
        <v>1.99</v>
      </c>
    </row>
    <row r="104" spans="1:12" x14ac:dyDescent="0.3">
      <c r="A104" s="29" t="s">
        <v>225</v>
      </c>
      <c r="B104" s="68" t="s">
        <v>996</v>
      </c>
      <c r="C104" s="14" t="s">
        <v>767</v>
      </c>
      <c r="D104" s="12" t="s">
        <v>208</v>
      </c>
      <c r="E104" s="240">
        <v>1.99</v>
      </c>
      <c r="F104" s="33">
        <f>ROUNDUP(E104*Coleccion!$N$1,-1)</f>
        <v>1400</v>
      </c>
      <c r="G104" s="33">
        <f>ROUNDUP(E104*Coleccion!$N$4,-1)</f>
        <v>1200</v>
      </c>
      <c r="H104" s="2">
        <v>1</v>
      </c>
      <c r="I104" s="33">
        <f t="shared" si="5"/>
        <v>1400</v>
      </c>
      <c r="J104" s="33">
        <f t="shared" si="6"/>
        <v>1200</v>
      </c>
      <c r="K104" s="39" t="s">
        <v>226</v>
      </c>
      <c r="L104" s="38">
        <f t="shared" si="7"/>
        <v>1.99</v>
      </c>
    </row>
    <row r="105" spans="1:12" x14ac:dyDescent="0.3">
      <c r="A105" s="4" t="s">
        <v>4598</v>
      </c>
      <c r="B105" s="284" t="s">
        <v>1008</v>
      </c>
      <c r="C105" s="14" t="s">
        <v>767</v>
      </c>
      <c r="D105" s="1" t="s">
        <v>211</v>
      </c>
      <c r="E105" s="240">
        <v>1.99</v>
      </c>
      <c r="F105" s="33">
        <f>ROUNDUP(E105*Coleccion!$N$1,-1)</f>
        <v>1400</v>
      </c>
      <c r="G105" s="33">
        <f>ROUNDUP(E105*Coleccion!$N$4,-1)</f>
        <v>1200</v>
      </c>
      <c r="H105" s="2">
        <v>1</v>
      </c>
      <c r="I105" s="16">
        <f t="shared" si="5"/>
        <v>1400</v>
      </c>
      <c r="J105" s="16">
        <f t="shared" si="6"/>
        <v>1200</v>
      </c>
      <c r="K105" s="39" t="s">
        <v>4599</v>
      </c>
      <c r="L105" s="38">
        <f t="shared" si="7"/>
        <v>1.99</v>
      </c>
    </row>
    <row r="106" spans="1:12" x14ac:dyDescent="0.3">
      <c r="A106" s="4" t="s">
        <v>1152</v>
      </c>
      <c r="B106" s="256" t="s">
        <v>1000</v>
      </c>
      <c r="C106" s="10" t="s">
        <v>181</v>
      </c>
      <c r="D106" s="12" t="s">
        <v>208</v>
      </c>
      <c r="E106" s="240">
        <v>1.49</v>
      </c>
      <c r="F106" s="33">
        <f>ROUNDUP(E106*Coleccion!$N$1,-1)</f>
        <v>1050</v>
      </c>
      <c r="G106" s="33">
        <f>ROUNDUP(E106*Coleccion!$N$4,-1)</f>
        <v>900</v>
      </c>
      <c r="H106" s="2">
        <v>1</v>
      </c>
      <c r="I106" s="16">
        <f t="shared" si="5"/>
        <v>1050</v>
      </c>
      <c r="J106" s="16">
        <f t="shared" si="6"/>
        <v>900</v>
      </c>
      <c r="K106" s="39" t="s">
        <v>1153</v>
      </c>
      <c r="L106" s="38">
        <f t="shared" si="7"/>
        <v>1.49</v>
      </c>
    </row>
    <row r="107" spans="1:12" x14ac:dyDescent="0.3">
      <c r="A107" s="4" t="s">
        <v>485</v>
      </c>
      <c r="B107" s="288" t="s">
        <v>1018</v>
      </c>
      <c r="C107" s="10" t="s">
        <v>181</v>
      </c>
      <c r="D107" s="12" t="s">
        <v>208</v>
      </c>
      <c r="E107" s="240">
        <v>1.49</v>
      </c>
      <c r="F107" s="33">
        <f>ROUNDUP(E107*Coleccion!$N$1,-1)</f>
        <v>1050</v>
      </c>
      <c r="G107" s="33">
        <f>ROUNDUP(E107*Coleccion!$N$4,-1)</f>
        <v>900</v>
      </c>
      <c r="H107" s="2">
        <v>1</v>
      </c>
      <c r="I107" s="16">
        <f t="shared" si="5"/>
        <v>1050</v>
      </c>
      <c r="J107" s="16">
        <f t="shared" si="6"/>
        <v>900</v>
      </c>
      <c r="K107" s="39" t="s">
        <v>486</v>
      </c>
      <c r="L107" s="38">
        <f t="shared" si="7"/>
        <v>1.49</v>
      </c>
    </row>
    <row r="108" spans="1:12" x14ac:dyDescent="0.3">
      <c r="A108" s="4" t="s">
        <v>2340</v>
      </c>
      <c r="B108" s="282" t="s">
        <v>1026</v>
      </c>
      <c r="C108" s="10" t="s">
        <v>181</v>
      </c>
      <c r="D108" s="12" t="s">
        <v>208</v>
      </c>
      <c r="E108" s="240">
        <v>1.49</v>
      </c>
      <c r="F108" s="33">
        <f>ROUNDUP(E108*Coleccion!$N$1,-1)</f>
        <v>1050</v>
      </c>
      <c r="G108" s="33">
        <f>ROUNDUP(E108*Coleccion!$N$4,-1)</f>
        <v>900</v>
      </c>
      <c r="H108" s="2">
        <v>1</v>
      </c>
      <c r="I108" s="16">
        <f t="shared" si="5"/>
        <v>1050</v>
      </c>
      <c r="J108" s="16">
        <f t="shared" si="6"/>
        <v>900</v>
      </c>
      <c r="K108" s="39" t="s">
        <v>2339</v>
      </c>
      <c r="L108" s="38">
        <f t="shared" si="7"/>
        <v>1.49</v>
      </c>
    </row>
    <row r="109" spans="1:12" x14ac:dyDescent="0.3">
      <c r="A109" s="4" t="s">
        <v>4245</v>
      </c>
      <c r="B109" s="287" t="s">
        <v>1043</v>
      </c>
      <c r="C109" s="10" t="s">
        <v>181</v>
      </c>
      <c r="D109" s="12" t="s">
        <v>208</v>
      </c>
      <c r="E109" s="240">
        <v>1.49</v>
      </c>
      <c r="F109" s="33">
        <f>ROUNDUP(E109*Coleccion!$N$1,-1)</f>
        <v>1050</v>
      </c>
      <c r="G109" s="33">
        <f>ROUNDUP(E109*Coleccion!$N$4,-1)</f>
        <v>900</v>
      </c>
      <c r="H109" s="2">
        <v>1</v>
      </c>
      <c r="I109" s="16">
        <f t="shared" si="5"/>
        <v>1050</v>
      </c>
      <c r="J109" s="16">
        <f t="shared" si="6"/>
        <v>900</v>
      </c>
      <c r="K109" s="39" t="s">
        <v>4244</v>
      </c>
      <c r="L109" s="38">
        <f t="shared" si="7"/>
        <v>1.49</v>
      </c>
    </row>
    <row r="110" spans="1:12" x14ac:dyDescent="0.3">
      <c r="A110" s="4" t="s">
        <v>476</v>
      </c>
      <c r="B110" s="75" t="s">
        <v>1004</v>
      </c>
      <c r="C110" s="9" t="s">
        <v>182</v>
      </c>
      <c r="D110" s="12" t="s">
        <v>208</v>
      </c>
      <c r="E110" s="240">
        <v>1.49</v>
      </c>
      <c r="F110" s="33">
        <f>ROUNDUP(E110*Coleccion!$N$1,-1)</f>
        <v>1050</v>
      </c>
      <c r="G110" s="33">
        <f>ROUNDUP(E110*Coleccion!$N$4,-1)</f>
        <v>900</v>
      </c>
      <c r="H110" s="2">
        <v>1</v>
      </c>
      <c r="I110" s="16">
        <f t="shared" si="5"/>
        <v>1050</v>
      </c>
      <c r="J110" s="16">
        <f t="shared" si="6"/>
        <v>900</v>
      </c>
      <c r="K110" s="39" t="s">
        <v>475</v>
      </c>
      <c r="L110" s="38">
        <f t="shared" si="7"/>
        <v>1.49</v>
      </c>
    </row>
    <row r="111" spans="1:12" x14ac:dyDescent="0.3">
      <c r="A111" s="4" t="s">
        <v>1461</v>
      </c>
      <c r="B111" s="72" t="s">
        <v>1027</v>
      </c>
      <c r="C111" s="9" t="s">
        <v>182</v>
      </c>
      <c r="D111" s="12" t="s">
        <v>208</v>
      </c>
      <c r="E111" s="240">
        <v>1.99</v>
      </c>
      <c r="F111" s="33">
        <f>ROUNDUP(E111*Coleccion!$N$1,-1)</f>
        <v>1400</v>
      </c>
      <c r="G111" s="33">
        <f>ROUNDUP(E111*Coleccion!$N$4,-1)</f>
        <v>1200</v>
      </c>
      <c r="H111" s="2">
        <v>1</v>
      </c>
      <c r="I111" s="16">
        <f t="shared" si="5"/>
        <v>1400</v>
      </c>
      <c r="J111" s="16">
        <f t="shared" si="6"/>
        <v>1200</v>
      </c>
      <c r="K111" s="39" t="s">
        <v>1462</v>
      </c>
      <c r="L111" s="38">
        <f t="shared" si="7"/>
        <v>1.99</v>
      </c>
    </row>
    <row r="112" spans="1:12" x14ac:dyDescent="0.3">
      <c r="A112" s="4" t="s">
        <v>4584</v>
      </c>
      <c r="B112" s="87" t="s">
        <v>1017</v>
      </c>
      <c r="C112" s="22" t="s">
        <v>183</v>
      </c>
      <c r="D112" s="12" t="s">
        <v>208</v>
      </c>
      <c r="E112" s="240">
        <v>1.49</v>
      </c>
      <c r="F112" s="33">
        <f>ROUNDUP(E112*Coleccion!$N$1,-1)</f>
        <v>1050</v>
      </c>
      <c r="G112" s="33">
        <f>ROUNDUP(E112*Coleccion!$N$4,-1)</f>
        <v>900</v>
      </c>
      <c r="H112" s="2">
        <v>1</v>
      </c>
      <c r="I112" s="16">
        <f t="shared" si="5"/>
        <v>1050</v>
      </c>
      <c r="J112" s="16">
        <f t="shared" si="6"/>
        <v>900</v>
      </c>
      <c r="K112" s="39" t="s">
        <v>4585</v>
      </c>
      <c r="L112" s="38">
        <f t="shared" si="7"/>
        <v>1.49</v>
      </c>
    </row>
    <row r="113" spans="1:12" x14ac:dyDescent="0.3">
      <c r="A113" s="29" t="s">
        <v>231</v>
      </c>
      <c r="B113" s="103" t="s">
        <v>1036</v>
      </c>
      <c r="C113" s="22" t="s">
        <v>183</v>
      </c>
      <c r="D113" s="12" t="s">
        <v>208</v>
      </c>
      <c r="E113" s="240">
        <v>1.49</v>
      </c>
      <c r="F113" s="33">
        <f>ROUNDUP(E113*Coleccion!$N$1,-1)</f>
        <v>1050</v>
      </c>
      <c r="G113" s="33">
        <f>ROUNDUP(E113*Coleccion!$N$4,-1)</f>
        <v>900</v>
      </c>
      <c r="H113" s="2">
        <v>1</v>
      </c>
      <c r="I113" s="33">
        <f t="shared" si="5"/>
        <v>1050</v>
      </c>
      <c r="J113" s="33">
        <f t="shared" si="6"/>
        <v>900</v>
      </c>
      <c r="K113" s="39" t="s">
        <v>232</v>
      </c>
      <c r="L113" s="38">
        <f t="shared" si="7"/>
        <v>1.49</v>
      </c>
    </row>
    <row r="114" spans="1:12" x14ac:dyDescent="0.3">
      <c r="A114" s="4" t="s">
        <v>1200</v>
      </c>
      <c r="B114" s="108" t="s">
        <v>1043</v>
      </c>
      <c r="C114" s="22" t="s">
        <v>183</v>
      </c>
      <c r="D114" s="12" t="s">
        <v>208</v>
      </c>
      <c r="E114" s="240">
        <v>1.49</v>
      </c>
      <c r="F114" s="33">
        <f>ROUNDUP(E114*Coleccion!$N$1,-1)</f>
        <v>1050</v>
      </c>
      <c r="G114" s="33">
        <f>ROUNDUP(E114*Coleccion!$N$4,-1)</f>
        <v>900</v>
      </c>
      <c r="H114" s="2">
        <v>1</v>
      </c>
      <c r="I114" s="16">
        <f t="shared" si="5"/>
        <v>1050</v>
      </c>
      <c r="J114" s="16">
        <f t="shared" si="6"/>
        <v>900</v>
      </c>
      <c r="K114" s="39" t="s">
        <v>1199</v>
      </c>
      <c r="L114" s="38">
        <f t="shared" si="7"/>
        <v>1.49</v>
      </c>
    </row>
    <row r="115" spans="1:12" x14ac:dyDescent="0.3">
      <c r="A115" s="4" t="s">
        <v>477</v>
      </c>
      <c r="B115" s="75" t="s">
        <v>1004</v>
      </c>
      <c r="C115" s="8" t="s">
        <v>184</v>
      </c>
      <c r="D115" s="12" t="s">
        <v>208</v>
      </c>
      <c r="E115" s="240">
        <v>1.49</v>
      </c>
      <c r="F115" s="33">
        <f>ROUNDUP(E115*Coleccion!$N$1,-1)</f>
        <v>1050</v>
      </c>
      <c r="G115" s="33">
        <f>ROUNDUP(E115*Coleccion!$N$4,-1)</f>
        <v>900</v>
      </c>
      <c r="H115" s="2">
        <v>1</v>
      </c>
      <c r="I115" s="16">
        <f t="shared" si="5"/>
        <v>1050</v>
      </c>
      <c r="J115" s="16">
        <f t="shared" si="6"/>
        <v>900</v>
      </c>
      <c r="K115" s="39" t="s">
        <v>478</v>
      </c>
      <c r="L115" s="38">
        <f t="shared" si="7"/>
        <v>1.49</v>
      </c>
    </row>
    <row r="116" spans="1:12" x14ac:dyDescent="0.3">
      <c r="A116" s="4" t="s">
        <v>1197</v>
      </c>
      <c r="B116" s="108" t="s">
        <v>1043</v>
      </c>
      <c r="C116" s="8" t="s">
        <v>184</v>
      </c>
      <c r="D116" s="12" t="s">
        <v>208</v>
      </c>
      <c r="E116" s="240">
        <v>1.49</v>
      </c>
      <c r="F116" s="33">
        <f>ROUNDUP(E116*Coleccion!$N$1,-1)</f>
        <v>1050</v>
      </c>
      <c r="G116" s="33">
        <f>ROUNDUP(E116*Coleccion!$N$4,-1)</f>
        <v>900</v>
      </c>
      <c r="H116" s="2">
        <v>1</v>
      </c>
      <c r="I116" s="16">
        <f t="shared" si="5"/>
        <v>1050</v>
      </c>
      <c r="J116" s="16">
        <f t="shared" si="6"/>
        <v>900</v>
      </c>
      <c r="K116" s="39" t="s">
        <v>1198</v>
      </c>
      <c r="L116" s="38">
        <f t="shared" si="7"/>
        <v>1.49</v>
      </c>
    </row>
    <row r="117" spans="1:12" x14ac:dyDescent="0.3">
      <c r="A117" s="4" t="s">
        <v>510</v>
      </c>
      <c r="B117" s="68" t="s">
        <v>996</v>
      </c>
      <c r="C117" s="19" t="s">
        <v>185</v>
      </c>
      <c r="D117" s="12" t="s">
        <v>208</v>
      </c>
      <c r="E117" s="240">
        <v>1.49</v>
      </c>
      <c r="F117" s="33">
        <f>ROUNDUP(E117*Coleccion!$N$1,-1)</f>
        <v>1050</v>
      </c>
      <c r="G117" s="33">
        <f>ROUNDUP(E117*Coleccion!$N$4,-1)</f>
        <v>900</v>
      </c>
      <c r="H117" s="2">
        <v>1</v>
      </c>
      <c r="I117" s="16">
        <f t="shared" si="5"/>
        <v>1050</v>
      </c>
      <c r="J117" s="16">
        <f t="shared" si="6"/>
        <v>900</v>
      </c>
      <c r="K117" s="39" t="s">
        <v>509</v>
      </c>
      <c r="L117" s="38">
        <f t="shared" ref="L117:L148" si="8">E117*H117</f>
        <v>1.49</v>
      </c>
    </row>
    <row r="118" spans="1:12" x14ac:dyDescent="0.3">
      <c r="A118" s="4" t="s">
        <v>3529</v>
      </c>
      <c r="B118" s="80" t="s">
        <v>1010</v>
      </c>
      <c r="C118" s="19" t="s">
        <v>185</v>
      </c>
      <c r="D118" s="12" t="s">
        <v>208</v>
      </c>
      <c r="E118" s="240">
        <v>0.99</v>
      </c>
      <c r="F118" s="33">
        <f>ROUNDUP(E118*Coleccion!$N$1,-1)</f>
        <v>700</v>
      </c>
      <c r="G118" s="33">
        <f>ROUNDUP(E118*Coleccion!$N$4,-1)</f>
        <v>600</v>
      </c>
      <c r="H118" s="2">
        <v>1</v>
      </c>
      <c r="I118" s="16">
        <f t="shared" si="5"/>
        <v>700</v>
      </c>
      <c r="J118" s="16">
        <f t="shared" si="6"/>
        <v>600</v>
      </c>
      <c r="K118" s="39" t="s">
        <v>3528</v>
      </c>
      <c r="L118" s="38">
        <f t="shared" si="8"/>
        <v>0.99</v>
      </c>
    </row>
    <row r="119" spans="1:12" x14ac:dyDescent="0.3">
      <c r="A119" s="4" t="s">
        <v>498</v>
      </c>
      <c r="B119" s="89" t="s">
        <v>1019</v>
      </c>
      <c r="C119" s="10" t="s">
        <v>187</v>
      </c>
      <c r="D119" s="12" t="s">
        <v>208</v>
      </c>
      <c r="E119" s="240">
        <v>0.99</v>
      </c>
      <c r="F119" s="33">
        <f>ROUNDUP(E119*Coleccion!$N$1,-1)</f>
        <v>700</v>
      </c>
      <c r="G119" s="33">
        <f>ROUNDUP(E119*Coleccion!$N$4,-1)</f>
        <v>600</v>
      </c>
      <c r="H119" s="2">
        <v>1</v>
      </c>
      <c r="I119" s="16">
        <f t="shared" si="5"/>
        <v>700</v>
      </c>
      <c r="J119" s="16">
        <f t="shared" si="6"/>
        <v>600</v>
      </c>
      <c r="K119" s="39" t="s">
        <v>497</v>
      </c>
      <c r="L119" s="38">
        <f t="shared" si="8"/>
        <v>0.99</v>
      </c>
    </row>
    <row r="120" spans="1:12" x14ac:dyDescent="0.3">
      <c r="A120" s="4" t="s">
        <v>3685</v>
      </c>
      <c r="B120" s="79" t="s">
        <v>1008</v>
      </c>
      <c r="C120" s="14" t="s">
        <v>767</v>
      </c>
      <c r="D120" s="12" t="s">
        <v>208</v>
      </c>
      <c r="E120" s="240">
        <v>1.49</v>
      </c>
      <c r="F120" s="33">
        <f>ROUNDUP(E120*Coleccion!$N$1,-1)</f>
        <v>1050</v>
      </c>
      <c r="G120" s="33">
        <f>ROUNDUP(E120*Coleccion!$N$4,-1)</f>
        <v>900</v>
      </c>
      <c r="H120" s="2">
        <v>1</v>
      </c>
      <c r="I120" s="16">
        <f t="shared" si="5"/>
        <v>1050</v>
      </c>
      <c r="J120" s="16">
        <f t="shared" si="6"/>
        <v>900</v>
      </c>
      <c r="K120" s="39" t="s">
        <v>3686</v>
      </c>
      <c r="L120" s="38">
        <f t="shared" si="8"/>
        <v>1.49</v>
      </c>
    </row>
    <row r="121" spans="1:12" x14ac:dyDescent="0.3">
      <c r="A121" s="4" t="s">
        <v>1220</v>
      </c>
      <c r="B121" s="75" t="s">
        <v>1004</v>
      </c>
      <c r="C121" s="10" t="s">
        <v>181</v>
      </c>
      <c r="D121" s="12" t="s">
        <v>208</v>
      </c>
      <c r="E121" s="240">
        <v>0.99</v>
      </c>
      <c r="F121" s="33">
        <f>ROUNDUP(E121*Coleccion!$N$1,-1)</f>
        <v>700</v>
      </c>
      <c r="G121" s="33">
        <f>ROUNDUP(E121*Coleccion!$N$4,-1)</f>
        <v>600</v>
      </c>
      <c r="H121" s="2">
        <v>1</v>
      </c>
      <c r="I121" s="16">
        <f t="shared" si="5"/>
        <v>700</v>
      </c>
      <c r="J121" s="16">
        <f t="shared" si="6"/>
        <v>600</v>
      </c>
      <c r="K121" s="39" t="s">
        <v>1219</v>
      </c>
      <c r="L121" s="38">
        <f t="shared" si="8"/>
        <v>0.99</v>
      </c>
    </row>
    <row r="122" spans="1:12" x14ac:dyDescent="0.3">
      <c r="A122" s="29" t="s">
        <v>227</v>
      </c>
      <c r="B122" s="63" t="s">
        <v>1006</v>
      </c>
      <c r="C122" s="10" t="s">
        <v>181</v>
      </c>
      <c r="D122" s="1" t="s">
        <v>211</v>
      </c>
      <c r="E122" s="240">
        <v>0.99</v>
      </c>
      <c r="F122" s="33">
        <f>ROUNDUP(E122*Coleccion!$N$1,-1)</f>
        <v>700</v>
      </c>
      <c r="G122" s="33">
        <f>ROUNDUP(E122*Coleccion!$N$4,-1)</f>
        <v>600</v>
      </c>
      <c r="H122" s="2">
        <v>1</v>
      </c>
      <c r="I122" s="16">
        <f t="shared" si="5"/>
        <v>700</v>
      </c>
      <c r="J122" s="16">
        <f t="shared" si="6"/>
        <v>600</v>
      </c>
      <c r="K122" s="39" t="s">
        <v>228</v>
      </c>
      <c r="L122" s="38">
        <f t="shared" si="8"/>
        <v>0.99</v>
      </c>
    </row>
    <row r="123" spans="1:12" x14ac:dyDescent="0.3">
      <c r="A123" s="15" t="s">
        <v>2742</v>
      </c>
      <c r="B123" s="90" t="s">
        <v>1020</v>
      </c>
      <c r="C123" s="10" t="s">
        <v>181</v>
      </c>
      <c r="D123" s="1" t="s">
        <v>211</v>
      </c>
      <c r="E123" s="240">
        <v>0.99</v>
      </c>
      <c r="F123" s="33">
        <f>ROUNDUP(E123*Coleccion!$N$1,-1)</f>
        <v>700</v>
      </c>
      <c r="G123" s="33">
        <f>ROUNDUP(E123*Coleccion!$N$4,-1)</f>
        <v>600</v>
      </c>
      <c r="H123" s="2">
        <v>1</v>
      </c>
      <c r="I123" s="16">
        <f t="shared" si="5"/>
        <v>700</v>
      </c>
      <c r="J123" s="16">
        <f t="shared" si="6"/>
        <v>600</v>
      </c>
      <c r="K123" s="39" t="s">
        <v>2928</v>
      </c>
      <c r="L123" s="38">
        <f t="shared" si="8"/>
        <v>0.99</v>
      </c>
    </row>
    <row r="124" spans="1:12" x14ac:dyDescent="0.3">
      <c r="A124" s="15" t="s">
        <v>2740</v>
      </c>
      <c r="B124" s="90" t="s">
        <v>1020</v>
      </c>
      <c r="C124" s="9" t="s">
        <v>182</v>
      </c>
      <c r="D124" s="13" t="s">
        <v>209</v>
      </c>
      <c r="E124" s="240">
        <v>0.99</v>
      </c>
      <c r="F124" s="33">
        <f>ROUNDUP(E124*Coleccion!$N$1,-1)</f>
        <v>700</v>
      </c>
      <c r="G124" s="33">
        <f>ROUNDUP(E124*Coleccion!$N$4,-1)</f>
        <v>600</v>
      </c>
      <c r="H124" s="2">
        <v>1</v>
      </c>
      <c r="I124" s="16">
        <f t="shared" si="5"/>
        <v>700</v>
      </c>
      <c r="J124" s="16">
        <f t="shared" si="6"/>
        <v>600</v>
      </c>
      <c r="K124" s="39" t="s">
        <v>2919</v>
      </c>
      <c r="L124" s="38">
        <f t="shared" si="8"/>
        <v>0.99</v>
      </c>
    </row>
    <row r="125" spans="1:12" x14ac:dyDescent="0.3">
      <c r="A125" s="29" t="s">
        <v>541</v>
      </c>
      <c r="B125" s="69" t="s">
        <v>997</v>
      </c>
      <c r="C125" s="22" t="s">
        <v>183</v>
      </c>
      <c r="D125" s="12" t="s">
        <v>208</v>
      </c>
      <c r="E125" s="240">
        <v>0.99</v>
      </c>
      <c r="F125" s="33">
        <f>ROUNDUP(E125*Coleccion!$N$1,-1)</f>
        <v>700</v>
      </c>
      <c r="G125" s="33">
        <f>ROUNDUP(E125*Coleccion!$N$4,-1)</f>
        <v>600</v>
      </c>
      <c r="H125" s="2">
        <v>1</v>
      </c>
      <c r="I125" s="16">
        <f t="shared" si="5"/>
        <v>700</v>
      </c>
      <c r="J125" s="16">
        <f t="shared" si="6"/>
        <v>600</v>
      </c>
      <c r="K125" s="39" t="s">
        <v>540</v>
      </c>
      <c r="L125" s="38">
        <f t="shared" si="8"/>
        <v>0.99</v>
      </c>
    </row>
    <row r="126" spans="1:12" x14ac:dyDescent="0.3">
      <c r="A126" s="15" t="s">
        <v>5422</v>
      </c>
      <c r="B126" s="166" t="s">
        <v>1137</v>
      </c>
      <c r="C126" s="8" t="s">
        <v>184</v>
      </c>
      <c r="D126" s="12" t="s">
        <v>208</v>
      </c>
      <c r="E126" s="240">
        <v>0.99</v>
      </c>
      <c r="F126" s="33">
        <f>ROUNDUP(E126*Coleccion!$N$1,-1)</f>
        <v>700</v>
      </c>
      <c r="G126" s="33">
        <f>ROUNDUP(E126*Coleccion!$N$4,-1)</f>
        <v>600</v>
      </c>
      <c r="H126" s="2">
        <v>1</v>
      </c>
      <c r="I126" s="16">
        <f t="shared" si="5"/>
        <v>700</v>
      </c>
      <c r="J126" s="16">
        <f t="shared" si="6"/>
        <v>600</v>
      </c>
      <c r="K126" s="39" t="s">
        <v>5423</v>
      </c>
      <c r="L126" s="38">
        <f t="shared" si="8"/>
        <v>0.99</v>
      </c>
    </row>
    <row r="127" spans="1:12" x14ac:dyDescent="0.3">
      <c r="A127" s="15" t="s">
        <v>2734</v>
      </c>
      <c r="B127" s="86" t="s">
        <v>1016</v>
      </c>
      <c r="C127" s="8" t="s">
        <v>184</v>
      </c>
      <c r="D127" s="1" t="s">
        <v>211</v>
      </c>
      <c r="E127" s="240">
        <v>0.99</v>
      </c>
      <c r="F127" s="33">
        <f>ROUNDUP(E127*Coleccion!$N$1,-1)</f>
        <v>700</v>
      </c>
      <c r="G127" s="33">
        <f>ROUNDUP(E127*Coleccion!$N$4,-1)</f>
        <v>600</v>
      </c>
      <c r="H127" s="2">
        <v>1</v>
      </c>
      <c r="I127" s="16">
        <f t="shared" si="5"/>
        <v>700</v>
      </c>
      <c r="J127" s="16">
        <f t="shared" si="6"/>
        <v>600</v>
      </c>
      <c r="K127" s="39" t="s">
        <v>2926</v>
      </c>
      <c r="L127" s="38">
        <f t="shared" si="8"/>
        <v>0.99</v>
      </c>
    </row>
    <row r="128" spans="1:12" x14ac:dyDescent="0.3">
      <c r="A128" s="4" t="s">
        <v>2338</v>
      </c>
      <c r="B128" s="80" t="s">
        <v>1010</v>
      </c>
      <c r="C128" s="19" t="s">
        <v>185</v>
      </c>
      <c r="D128" s="12" t="s">
        <v>208</v>
      </c>
      <c r="E128" s="240">
        <v>0.99</v>
      </c>
      <c r="F128" s="33">
        <f>ROUNDUP(E128*Coleccion!$N$1,-1)</f>
        <v>700</v>
      </c>
      <c r="G128" s="33">
        <f>ROUNDUP(E128*Coleccion!$N$4,-1)</f>
        <v>600</v>
      </c>
      <c r="H128" s="2">
        <v>1</v>
      </c>
      <c r="I128" s="16">
        <f t="shared" si="5"/>
        <v>700</v>
      </c>
      <c r="J128" s="16">
        <f t="shared" si="6"/>
        <v>600</v>
      </c>
      <c r="K128" s="39" t="s">
        <v>2341</v>
      </c>
      <c r="L128" s="38">
        <f t="shared" si="8"/>
        <v>0.99</v>
      </c>
    </row>
    <row r="129" spans="1:12" x14ac:dyDescent="0.3">
      <c r="A129" s="4" t="s">
        <v>4602</v>
      </c>
      <c r="B129" s="102" t="s">
        <v>1034</v>
      </c>
      <c r="C129" s="19" t="s">
        <v>185</v>
      </c>
      <c r="D129" s="12" t="s">
        <v>208</v>
      </c>
      <c r="E129" s="240">
        <v>0.99</v>
      </c>
      <c r="F129" s="33">
        <f>ROUNDUP(E129*Coleccion!$N$1,-1)</f>
        <v>700</v>
      </c>
      <c r="G129" s="33">
        <f>ROUNDUP(E129*Coleccion!$N$4,-1)</f>
        <v>600</v>
      </c>
      <c r="H129" s="2">
        <v>1</v>
      </c>
      <c r="I129" s="16">
        <f t="shared" si="5"/>
        <v>700</v>
      </c>
      <c r="J129" s="16">
        <f t="shared" si="6"/>
        <v>600</v>
      </c>
      <c r="K129" s="39" t="s">
        <v>4603</v>
      </c>
      <c r="L129" s="38">
        <f t="shared" si="8"/>
        <v>0.99</v>
      </c>
    </row>
    <row r="130" spans="1:12" x14ac:dyDescent="0.3">
      <c r="A130" s="4" t="s">
        <v>2692</v>
      </c>
      <c r="B130" s="89" t="s">
        <v>1019</v>
      </c>
      <c r="C130" s="14" t="s">
        <v>193</v>
      </c>
      <c r="D130" s="13" t="s">
        <v>209</v>
      </c>
      <c r="E130" s="240">
        <v>0.99</v>
      </c>
      <c r="F130" s="33">
        <f>ROUNDUP(E130*Coleccion!$N$1,-1)</f>
        <v>700</v>
      </c>
      <c r="G130" s="33">
        <f>ROUNDUP(E130*Coleccion!$N$4,-1)</f>
        <v>600</v>
      </c>
      <c r="H130" s="2">
        <v>1</v>
      </c>
      <c r="I130" s="16">
        <f t="shared" ref="I130:I193" si="9">F130*H130</f>
        <v>700</v>
      </c>
      <c r="J130" s="16">
        <f t="shared" ref="J130:J193" si="10">G130*H130</f>
        <v>600</v>
      </c>
      <c r="K130" s="39" t="s">
        <v>2691</v>
      </c>
      <c r="L130" s="38">
        <f t="shared" si="8"/>
        <v>0.99</v>
      </c>
    </row>
    <row r="131" spans="1:12" x14ac:dyDescent="0.3">
      <c r="A131" s="15" t="s">
        <v>5440</v>
      </c>
      <c r="B131" s="166" t="s">
        <v>1137</v>
      </c>
      <c r="C131" s="19" t="s">
        <v>654</v>
      </c>
      <c r="D131" s="12" t="s">
        <v>208</v>
      </c>
      <c r="E131" s="240">
        <v>0.99</v>
      </c>
      <c r="F131" s="33">
        <f>ROUNDUP(E131*Coleccion!$N$1,-1)</f>
        <v>700</v>
      </c>
      <c r="G131" s="33">
        <f>ROUNDUP(E131*Coleccion!$N$4,-1)</f>
        <v>600</v>
      </c>
      <c r="H131" s="2">
        <v>1</v>
      </c>
      <c r="I131" s="16">
        <f t="shared" si="9"/>
        <v>700</v>
      </c>
      <c r="J131" s="16">
        <f t="shared" si="10"/>
        <v>600</v>
      </c>
      <c r="K131" s="39" t="s">
        <v>5441</v>
      </c>
      <c r="L131" s="38">
        <f t="shared" si="8"/>
        <v>0.99</v>
      </c>
    </row>
    <row r="132" spans="1:12" x14ac:dyDescent="0.3">
      <c r="A132" s="15" t="s">
        <v>3244</v>
      </c>
      <c r="B132" s="90" t="s">
        <v>1020</v>
      </c>
      <c r="C132" s="19" t="s">
        <v>654</v>
      </c>
      <c r="D132" s="1" t="s">
        <v>211</v>
      </c>
      <c r="E132" s="240">
        <v>0.99</v>
      </c>
      <c r="F132" s="33">
        <f>ROUNDUP(E132*Coleccion!$N$1,-1)</f>
        <v>700</v>
      </c>
      <c r="G132" s="33">
        <f>ROUNDUP(E132*Coleccion!$N$4,-1)</f>
        <v>600</v>
      </c>
      <c r="H132" s="2">
        <v>1</v>
      </c>
      <c r="I132" s="16">
        <f t="shared" si="9"/>
        <v>700</v>
      </c>
      <c r="J132" s="16">
        <f t="shared" si="10"/>
        <v>600</v>
      </c>
      <c r="K132" s="39" t="s">
        <v>3245</v>
      </c>
      <c r="L132" s="38">
        <f t="shared" si="8"/>
        <v>0.99</v>
      </c>
    </row>
    <row r="133" spans="1:12" x14ac:dyDescent="0.3">
      <c r="A133" s="29" t="s">
        <v>538</v>
      </c>
      <c r="B133" s="289" t="s">
        <v>996</v>
      </c>
      <c r="C133" s="14" t="s">
        <v>767</v>
      </c>
      <c r="D133" s="12" t="s">
        <v>208</v>
      </c>
      <c r="E133" s="240">
        <v>0.99</v>
      </c>
      <c r="F133" s="33">
        <f>ROUNDUP(E133*Coleccion!$N$1,-1)</f>
        <v>700</v>
      </c>
      <c r="G133" s="33">
        <f>ROUNDUP(E133*Coleccion!$N$4,-1)</f>
        <v>600</v>
      </c>
      <c r="H133" s="2">
        <v>1</v>
      </c>
      <c r="I133" s="16">
        <f t="shared" si="9"/>
        <v>700</v>
      </c>
      <c r="J133" s="16">
        <f t="shared" si="10"/>
        <v>600</v>
      </c>
      <c r="K133" s="39" t="s">
        <v>539</v>
      </c>
      <c r="L133" s="38">
        <f t="shared" si="8"/>
        <v>0.99</v>
      </c>
    </row>
    <row r="134" spans="1:12" x14ac:dyDescent="0.3">
      <c r="A134" s="4" t="s">
        <v>488</v>
      </c>
      <c r="B134" s="96" t="s">
        <v>1026</v>
      </c>
      <c r="C134" s="10" t="s">
        <v>181</v>
      </c>
      <c r="D134" s="12" t="s">
        <v>208</v>
      </c>
      <c r="E134" s="240">
        <v>0.75</v>
      </c>
      <c r="F134" s="33">
        <f>ROUNDUP(E134*Coleccion!$N$1,-1)</f>
        <v>530</v>
      </c>
      <c r="G134" s="33">
        <f>ROUNDUP(E134*Coleccion!$N$4,-1)</f>
        <v>450</v>
      </c>
      <c r="H134" s="2">
        <v>1</v>
      </c>
      <c r="I134" s="16">
        <f t="shared" si="9"/>
        <v>530</v>
      </c>
      <c r="J134" s="16">
        <f t="shared" si="10"/>
        <v>450</v>
      </c>
      <c r="K134" s="39" t="s">
        <v>487</v>
      </c>
      <c r="L134" s="38">
        <f t="shared" si="8"/>
        <v>0.75</v>
      </c>
    </row>
    <row r="135" spans="1:12" x14ac:dyDescent="0.3">
      <c r="A135" s="4" t="s">
        <v>2699</v>
      </c>
      <c r="B135" s="75" t="s">
        <v>1004</v>
      </c>
      <c r="C135" s="10" t="s">
        <v>181</v>
      </c>
      <c r="D135" s="13" t="s">
        <v>209</v>
      </c>
      <c r="E135" s="240">
        <v>0.75</v>
      </c>
      <c r="F135" s="33">
        <f>ROUNDUP(E135*Coleccion!$N$1,-1)</f>
        <v>530</v>
      </c>
      <c r="G135" s="33">
        <f>ROUNDUP(E135*Coleccion!$N$4,-1)</f>
        <v>450</v>
      </c>
      <c r="H135" s="2">
        <v>1</v>
      </c>
      <c r="I135" s="16">
        <f t="shared" si="9"/>
        <v>530</v>
      </c>
      <c r="J135" s="16">
        <f t="shared" si="10"/>
        <v>450</v>
      </c>
      <c r="K135" s="39" t="s">
        <v>2698</v>
      </c>
      <c r="L135" s="38">
        <f t="shared" si="8"/>
        <v>0.75</v>
      </c>
    </row>
    <row r="136" spans="1:12" x14ac:dyDescent="0.3">
      <c r="A136" s="15" t="s">
        <v>5416</v>
      </c>
      <c r="B136" s="166" t="s">
        <v>1137</v>
      </c>
      <c r="C136" s="9" t="s">
        <v>182</v>
      </c>
      <c r="D136" s="12" t="s">
        <v>208</v>
      </c>
      <c r="E136" s="240">
        <v>0.75</v>
      </c>
      <c r="F136" s="33">
        <f>ROUNDUP(E136*Coleccion!$N$1,-1)</f>
        <v>530</v>
      </c>
      <c r="G136" s="33">
        <f>ROUNDUP(E136*Coleccion!$N$4,-1)</f>
        <v>450</v>
      </c>
      <c r="H136" s="2">
        <v>1</v>
      </c>
      <c r="I136" s="16">
        <f t="shared" si="9"/>
        <v>530</v>
      </c>
      <c r="J136" s="16">
        <f t="shared" si="10"/>
        <v>450</v>
      </c>
      <c r="K136" s="39" t="s">
        <v>5415</v>
      </c>
      <c r="L136" s="38">
        <f t="shared" si="8"/>
        <v>0.75</v>
      </c>
    </row>
    <row r="137" spans="1:12" x14ac:dyDescent="0.3">
      <c r="A137" s="4" t="s">
        <v>1193</v>
      </c>
      <c r="B137" s="87" t="s">
        <v>1017</v>
      </c>
      <c r="C137" s="22" t="s">
        <v>183</v>
      </c>
      <c r="D137" s="12" t="s">
        <v>208</v>
      </c>
      <c r="E137" s="240">
        <v>0.75</v>
      </c>
      <c r="F137" s="33">
        <f>ROUNDUP(E137*Coleccion!$N$1,-1)</f>
        <v>530</v>
      </c>
      <c r="G137" s="33">
        <f>ROUNDUP(E137*Coleccion!$N$4,-1)</f>
        <v>450</v>
      </c>
      <c r="H137" s="2">
        <v>1</v>
      </c>
      <c r="I137" s="16">
        <f t="shared" si="9"/>
        <v>530</v>
      </c>
      <c r="J137" s="16">
        <f t="shared" si="10"/>
        <v>450</v>
      </c>
      <c r="K137" s="39" t="s">
        <v>1194</v>
      </c>
      <c r="L137" s="38">
        <f t="shared" si="8"/>
        <v>0.75</v>
      </c>
    </row>
    <row r="138" spans="1:12" x14ac:dyDescent="0.3">
      <c r="A138" s="4" t="s">
        <v>3255</v>
      </c>
      <c r="B138" s="76" t="s">
        <v>1005</v>
      </c>
      <c r="C138" s="22" t="s">
        <v>183</v>
      </c>
      <c r="D138" s="13" t="s">
        <v>209</v>
      </c>
      <c r="E138" s="240">
        <v>0.75</v>
      </c>
      <c r="F138" s="33">
        <f>ROUNDUP(E138*Coleccion!$N$1,-1)</f>
        <v>530</v>
      </c>
      <c r="G138" s="33">
        <f>ROUNDUP(E138*Coleccion!$N$4,-1)</f>
        <v>450</v>
      </c>
      <c r="H138" s="2">
        <v>1</v>
      </c>
      <c r="I138" s="16">
        <f t="shared" si="9"/>
        <v>530</v>
      </c>
      <c r="J138" s="16">
        <f t="shared" si="10"/>
        <v>450</v>
      </c>
      <c r="K138" s="39" t="s">
        <v>3256</v>
      </c>
      <c r="L138" s="38">
        <f t="shared" si="8"/>
        <v>0.75</v>
      </c>
    </row>
    <row r="139" spans="1:12" x14ac:dyDescent="0.3">
      <c r="A139" s="4" t="s">
        <v>2738</v>
      </c>
      <c r="B139" s="86" t="s">
        <v>1016</v>
      </c>
      <c r="C139" s="19" t="s">
        <v>185</v>
      </c>
      <c r="D139" s="12" t="s">
        <v>208</v>
      </c>
      <c r="E139" s="240">
        <v>0.75</v>
      </c>
      <c r="F139" s="33">
        <f>ROUNDUP(E139*Coleccion!$N$1,-1)</f>
        <v>530</v>
      </c>
      <c r="G139" s="33">
        <f>ROUNDUP(E139*Coleccion!$N$4,-1)</f>
        <v>450</v>
      </c>
      <c r="H139" s="2">
        <v>1</v>
      </c>
      <c r="I139" s="16">
        <f t="shared" si="9"/>
        <v>530</v>
      </c>
      <c r="J139" s="16">
        <f t="shared" si="10"/>
        <v>450</v>
      </c>
      <c r="K139" s="39" t="s">
        <v>2737</v>
      </c>
      <c r="L139" s="38">
        <f t="shared" si="8"/>
        <v>0.75</v>
      </c>
    </row>
    <row r="140" spans="1:12" x14ac:dyDescent="0.3">
      <c r="A140" s="15" t="s">
        <v>5430</v>
      </c>
      <c r="B140" s="166" t="s">
        <v>1137</v>
      </c>
      <c r="C140" s="4" t="s">
        <v>626</v>
      </c>
      <c r="D140" s="12" t="s">
        <v>208</v>
      </c>
      <c r="E140" s="240">
        <v>0.75</v>
      </c>
      <c r="F140" s="33">
        <f>ROUNDUP(E140*Coleccion!$N$1,-1)</f>
        <v>530</v>
      </c>
      <c r="G140" s="33">
        <f>ROUNDUP(E140*Coleccion!$N$4,-1)</f>
        <v>450</v>
      </c>
      <c r="H140" s="2">
        <v>1</v>
      </c>
      <c r="I140" s="16">
        <f t="shared" si="9"/>
        <v>530</v>
      </c>
      <c r="J140" s="16">
        <f t="shared" si="10"/>
        <v>450</v>
      </c>
      <c r="K140" s="39" t="s">
        <v>5431</v>
      </c>
      <c r="L140" s="38">
        <f t="shared" si="8"/>
        <v>0.75</v>
      </c>
    </row>
    <row r="141" spans="1:12" x14ac:dyDescent="0.3">
      <c r="A141" s="15" t="s">
        <v>5437</v>
      </c>
      <c r="B141" s="122" t="s">
        <v>1076</v>
      </c>
      <c r="C141" s="5" t="s">
        <v>652</v>
      </c>
      <c r="D141" s="12" t="s">
        <v>208</v>
      </c>
      <c r="E141" s="240">
        <v>0.75</v>
      </c>
      <c r="F141" s="33">
        <f>ROUNDUP(E141*Coleccion!$N$1,-1)</f>
        <v>530</v>
      </c>
      <c r="G141" s="33">
        <f>ROUNDUP(E141*Coleccion!$N$4,-1)</f>
        <v>450</v>
      </c>
      <c r="H141" s="2">
        <v>1</v>
      </c>
      <c r="I141" s="16">
        <f t="shared" si="9"/>
        <v>530</v>
      </c>
      <c r="J141" s="16">
        <f t="shared" si="10"/>
        <v>450</v>
      </c>
      <c r="K141" s="39" t="s">
        <v>5436</v>
      </c>
      <c r="L141" s="38">
        <f t="shared" si="8"/>
        <v>0.75</v>
      </c>
    </row>
    <row r="142" spans="1:12" x14ac:dyDescent="0.3">
      <c r="A142" s="29" t="s">
        <v>2920</v>
      </c>
      <c r="B142" s="22" t="s">
        <v>955</v>
      </c>
      <c r="C142" s="5" t="s">
        <v>652</v>
      </c>
      <c r="D142" s="12" t="s">
        <v>208</v>
      </c>
      <c r="E142" s="240">
        <v>0.75</v>
      </c>
      <c r="F142" s="33">
        <f>ROUNDUP(E142*Coleccion!$N$1,-1)</f>
        <v>530</v>
      </c>
      <c r="G142" s="33">
        <f>ROUNDUP(E142*Coleccion!$N$4,-1)</f>
        <v>450</v>
      </c>
      <c r="H142" s="2">
        <v>1</v>
      </c>
      <c r="I142" s="16">
        <f t="shared" si="9"/>
        <v>530</v>
      </c>
      <c r="J142" s="16">
        <f t="shared" si="10"/>
        <v>450</v>
      </c>
      <c r="K142" s="39" t="s">
        <v>2921</v>
      </c>
      <c r="L142" s="38">
        <f t="shared" si="8"/>
        <v>0.75</v>
      </c>
    </row>
    <row r="143" spans="1:12" x14ac:dyDescent="0.3">
      <c r="A143" s="15" t="s">
        <v>5446</v>
      </c>
      <c r="B143" s="166" t="s">
        <v>1137</v>
      </c>
      <c r="C143" s="5" t="s">
        <v>666</v>
      </c>
      <c r="D143" s="12" t="s">
        <v>208</v>
      </c>
      <c r="E143" s="240">
        <v>0.49</v>
      </c>
      <c r="F143" s="33">
        <f>ROUNDUP(E143*Coleccion!$N$1,-1)</f>
        <v>350</v>
      </c>
      <c r="G143" s="33">
        <f>ROUNDUP(E143*Coleccion!$N$4,-1)</f>
        <v>300</v>
      </c>
      <c r="H143" s="2">
        <v>1</v>
      </c>
      <c r="I143" s="16">
        <f t="shared" si="9"/>
        <v>350</v>
      </c>
      <c r="J143" s="16">
        <f t="shared" si="10"/>
        <v>300</v>
      </c>
      <c r="K143" s="39" t="s">
        <v>5447</v>
      </c>
      <c r="L143" s="38">
        <f t="shared" si="8"/>
        <v>0.49</v>
      </c>
    </row>
    <row r="144" spans="1:12" x14ac:dyDescent="0.3">
      <c r="A144" s="15" t="s">
        <v>5443</v>
      </c>
      <c r="B144" s="166" t="s">
        <v>1137</v>
      </c>
      <c r="C144" s="19" t="s">
        <v>1333</v>
      </c>
      <c r="D144" s="12" t="s">
        <v>208</v>
      </c>
      <c r="E144" s="240">
        <v>0.75</v>
      </c>
      <c r="F144" s="33">
        <f>ROUNDUP(E144*Coleccion!$N$1,-1)</f>
        <v>530</v>
      </c>
      <c r="G144" s="33">
        <f>ROUNDUP(E144*Coleccion!$N$4,-1)</f>
        <v>450</v>
      </c>
      <c r="H144" s="2">
        <v>1</v>
      </c>
      <c r="I144" s="16">
        <f t="shared" si="9"/>
        <v>530</v>
      </c>
      <c r="J144" s="16">
        <f t="shared" si="10"/>
        <v>450</v>
      </c>
      <c r="K144" s="39" t="s">
        <v>5442</v>
      </c>
      <c r="L144" s="38">
        <f t="shared" si="8"/>
        <v>0.75</v>
      </c>
    </row>
    <row r="145" spans="1:12" x14ac:dyDescent="0.3">
      <c r="A145" s="4" t="s">
        <v>4593</v>
      </c>
      <c r="B145" s="79" t="s">
        <v>1008</v>
      </c>
      <c r="C145" s="14" t="s">
        <v>767</v>
      </c>
      <c r="D145" s="1" t="s">
        <v>211</v>
      </c>
      <c r="E145" s="240">
        <v>0.75</v>
      </c>
      <c r="F145" s="33">
        <f>ROUNDUP(E145*Coleccion!$N$1,-1)</f>
        <v>530</v>
      </c>
      <c r="G145" s="33">
        <f>ROUNDUP(E145*Coleccion!$N$4,-1)</f>
        <v>450</v>
      </c>
      <c r="H145" s="2">
        <v>1</v>
      </c>
      <c r="I145" s="16">
        <f t="shared" si="9"/>
        <v>530</v>
      </c>
      <c r="J145" s="16">
        <f t="shared" si="10"/>
        <v>450</v>
      </c>
      <c r="K145" s="39" t="s">
        <v>4596</v>
      </c>
      <c r="L145" s="38">
        <f t="shared" si="8"/>
        <v>0.75</v>
      </c>
    </row>
    <row r="146" spans="1:12" x14ac:dyDescent="0.3">
      <c r="A146" s="29" t="s">
        <v>224</v>
      </c>
      <c r="B146" s="89" t="s">
        <v>1019</v>
      </c>
      <c r="C146" s="9" t="s">
        <v>182</v>
      </c>
      <c r="D146" s="12" t="s">
        <v>208</v>
      </c>
      <c r="E146" s="240">
        <v>0.59</v>
      </c>
      <c r="F146" s="33">
        <f>ROUNDUP(E146*Coleccion!$N$1,-1)</f>
        <v>420</v>
      </c>
      <c r="G146" s="33">
        <f>ROUNDUP(E146*Coleccion!$N$4,-1)</f>
        <v>360</v>
      </c>
      <c r="H146" s="2">
        <v>1</v>
      </c>
      <c r="I146" s="16">
        <f t="shared" si="9"/>
        <v>420</v>
      </c>
      <c r="J146" s="16">
        <f t="shared" si="10"/>
        <v>360</v>
      </c>
      <c r="K146" s="39" t="s">
        <v>223</v>
      </c>
      <c r="L146" s="38">
        <f t="shared" si="8"/>
        <v>0.59</v>
      </c>
    </row>
    <row r="147" spans="1:12" x14ac:dyDescent="0.3">
      <c r="A147" s="4" t="s">
        <v>1216</v>
      </c>
      <c r="B147" s="72" t="s">
        <v>1027</v>
      </c>
      <c r="C147" s="19" t="s">
        <v>185</v>
      </c>
      <c r="D147" s="12" t="s">
        <v>208</v>
      </c>
      <c r="E147" s="240">
        <v>0.59</v>
      </c>
      <c r="F147" s="33">
        <f>ROUNDUP(E147*Coleccion!$N$1,-1)</f>
        <v>420</v>
      </c>
      <c r="G147" s="33">
        <f>ROUNDUP(E147*Coleccion!$N$4,-1)</f>
        <v>360</v>
      </c>
      <c r="H147" s="2">
        <v>1</v>
      </c>
      <c r="I147" s="16">
        <f t="shared" si="9"/>
        <v>420</v>
      </c>
      <c r="J147" s="16">
        <f t="shared" si="10"/>
        <v>360</v>
      </c>
      <c r="K147" s="39" t="s">
        <v>1215</v>
      </c>
      <c r="L147" s="38">
        <f t="shared" si="8"/>
        <v>0.59</v>
      </c>
    </row>
    <row r="148" spans="1:12" x14ac:dyDescent="0.3">
      <c r="A148" s="4" t="s">
        <v>1203</v>
      </c>
      <c r="B148" s="88" t="s">
        <v>1018</v>
      </c>
      <c r="C148" s="10" t="s">
        <v>181</v>
      </c>
      <c r="D148" s="12" t="s">
        <v>208</v>
      </c>
      <c r="E148" s="240">
        <v>0.49</v>
      </c>
      <c r="F148" s="33">
        <f>ROUNDUP(E148*Coleccion!$N$1,-1)</f>
        <v>350</v>
      </c>
      <c r="G148" s="33">
        <f>ROUNDUP(E148*Coleccion!$N$4,-1)</f>
        <v>300</v>
      </c>
      <c r="H148" s="2">
        <v>1</v>
      </c>
      <c r="I148" s="16">
        <f t="shared" si="9"/>
        <v>350</v>
      </c>
      <c r="J148" s="16">
        <f t="shared" si="10"/>
        <v>300</v>
      </c>
      <c r="K148" s="39" t="s">
        <v>1204</v>
      </c>
      <c r="L148" s="38">
        <f t="shared" si="8"/>
        <v>0.49</v>
      </c>
    </row>
    <row r="149" spans="1:12" x14ac:dyDescent="0.3">
      <c r="A149" s="4" t="s">
        <v>495</v>
      </c>
      <c r="B149" s="89" t="s">
        <v>1019</v>
      </c>
      <c r="C149" s="10" t="s">
        <v>181</v>
      </c>
      <c r="D149" s="12" t="s">
        <v>208</v>
      </c>
      <c r="E149" s="240">
        <v>0.49</v>
      </c>
      <c r="F149" s="33">
        <f>ROUNDUP(E149*Coleccion!$N$1,-1)</f>
        <v>350</v>
      </c>
      <c r="G149" s="33">
        <f>ROUNDUP(E149*Coleccion!$N$4,-1)</f>
        <v>300</v>
      </c>
      <c r="H149" s="2">
        <v>1</v>
      </c>
      <c r="I149" s="16">
        <f t="shared" si="9"/>
        <v>350</v>
      </c>
      <c r="J149" s="16">
        <f t="shared" si="10"/>
        <v>300</v>
      </c>
      <c r="K149" s="39" t="s">
        <v>496</v>
      </c>
      <c r="L149" s="38">
        <f t="shared" ref="L149:L180" si="11">E149*H149</f>
        <v>0.49</v>
      </c>
    </row>
    <row r="150" spans="1:12" x14ac:dyDescent="0.3">
      <c r="A150" s="4" t="s">
        <v>3260</v>
      </c>
      <c r="B150" s="89" t="s">
        <v>1019</v>
      </c>
      <c r="C150" s="10" t="s">
        <v>181</v>
      </c>
      <c r="D150" s="12" t="s">
        <v>208</v>
      </c>
      <c r="E150" s="240">
        <v>0.49</v>
      </c>
      <c r="F150" s="33">
        <f>ROUNDUP(E150*Coleccion!$N$1,-1)</f>
        <v>350</v>
      </c>
      <c r="G150" s="33">
        <f>ROUNDUP(E150*Coleccion!$N$4,-1)</f>
        <v>300</v>
      </c>
      <c r="H150" s="2">
        <v>1</v>
      </c>
      <c r="I150" s="16">
        <f t="shared" si="9"/>
        <v>350</v>
      </c>
      <c r="J150" s="16">
        <f t="shared" si="10"/>
        <v>300</v>
      </c>
      <c r="K150" s="39" t="s">
        <v>3261</v>
      </c>
      <c r="L150" s="38">
        <f t="shared" si="11"/>
        <v>0.49</v>
      </c>
    </row>
    <row r="151" spans="1:12" x14ac:dyDescent="0.3">
      <c r="A151" s="29" t="s">
        <v>1155</v>
      </c>
      <c r="B151" s="92" t="s">
        <v>1022</v>
      </c>
      <c r="C151" s="10" t="s">
        <v>181</v>
      </c>
      <c r="D151" s="12" t="s">
        <v>208</v>
      </c>
      <c r="E151" s="240">
        <v>0.49</v>
      </c>
      <c r="F151" s="33">
        <f>ROUNDUP(E151*Coleccion!$N$1,-1)</f>
        <v>350</v>
      </c>
      <c r="G151" s="33">
        <f>ROUNDUP(E151*Coleccion!$N$4,-1)</f>
        <v>300</v>
      </c>
      <c r="H151" s="2">
        <v>1</v>
      </c>
      <c r="I151" s="16">
        <f t="shared" si="9"/>
        <v>350</v>
      </c>
      <c r="J151" s="16">
        <f t="shared" si="10"/>
        <v>300</v>
      </c>
      <c r="K151" s="39" t="s">
        <v>1154</v>
      </c>
      <c r="L151" s="38">
        <f t="shared" si="11"/>
        <v>0.49</v>
      </c>
    </row>
    <row r="152" spans="1:12" x14ac:dyDescent="0.3">
      <c r="A152" s="4" t="s">
        <v>1226</v>
      </c>
      <c r="B152" s="80" t="s">
        <v>1010</v>
      </c>
      <c r="C152" s="9" t="s">
        <v>182</v>
      </c>
      <c r="D152" s="12" t="s">
        <v>208</v>
      </c>
      <c r="E152" s="240">
        <v>0.49</v>
      </c>
      <c r="F152" s="33">
        <f>ROUNDUP(E152*Coleccion!$N$1,-1)</f>
        <v>350</v>
      </c>
      <c r="G152" s="33">
        <f>ROUNDUP(E152*Coleccion!$N$4,-1)</f>
        <v>300</v>
      </c>
      <c r="H152" s="2">
        <v>1</v>
      </c>
      <c r="I152" s="16">
        <f t="shared" si="9"/>
        <v>350</v>
      </c>
      <c r="J152" s="16">
        <f t="shared" si="10"/>
        <v>300</v>
      </c>
      <c r="K152" s="39" t="s">
        <v>1225</v>
      </c>
      <c r="L152" s="38">
        <f t="shared" si="11"/>
        <v>0.49</v>
      </c>
    </row>
    <row r="153" spans="1:12" x14ac:dyDescent="0.3">
      <c r="A153" s="4" t="s">
        <v>1207</v>
      </c>
      <c r="B153" s="88" t="s">
        <v>1018</v>
      </c>
      <c r="C153" s="9" t="s">
        <v>182</v>
      </c>
      <c r="D153" s="12" t="s">
        <v>208</v>
      </c>
      <c r="E153" s="240">
        <v>0.49</v>
      </c>
      <c r="F153" s="33">
        <f>ROUNDUP(E153*Coleccion!$N$1,-1)</f>
        <v>350</v>
      </c>
      <c r="G153" s="33">
        <f>ROUNDUP(E153*Coleccion!$N$4,-1)</f>
        <v>300</v>
      </c>
      <c r="H153" s="2">
        <v>1</v>
      </c>
      <c r="I153" s="16">
        <f t="shared" si="9"/>
        <v>350</v>
      </c>
      <c r="J153" s="16">
        <f t="shared" si="10"/>
        <v>300</v>
      </c>
      <c r="K153" s="39" t="s">
        <v>1208</v>
      </c>
      <c r="L153" s="38">
        <f t="shared" si="11"/>
        <v>0.49</v>
      </c>
    </row>
    <row r="154" spans="1:12" x14ac:dyDescent="0.3">
      <c r="A154" s="15" t="s">
        <v>5414</v>
      </c>
      <c r="B154" s="166" t="s">
        <v>1137</v>
      </c>
      <c r="C154" s="9" t="s">
        <v>182</v>
      </c>
      <c r="D154" s="12" t="s">
        <v>208</v>
      </c>
      <c r="E154" s="240">
        <v>0.49</v>
      </c>
      <c r="F154" s="33">
        <f>ROUNDUP(E154*Coleccion!$N$1,-1)</f>
        <v>350</v>
      </c>
      <c r="G154" s="33">
        <f>ROUNDUP(E154*Coleccion!$N$4,-1)</f>
        <v>300</v>
      </c>
      <c r="H154" s="2">
        <v>1</v>
      </c>
      <c r="I154" s="16">
        <f t="shared" si="9"/>
        <v>350</v>
      </c>
      <c r="J154" s="16">
        <f t="shared" si="10"/>
        <v>300</v>
      </c>
      <c r="K154" s="39" t="s">
        <v>5413</v>
      </c>
      <c r="L154" s="38">
        <f t="shared" si="11"/>
        <v>0.49</v>
      </c>
    </row>
    <row r="155" spans="1:12" x14ac:dyDescent="0.3">
      <c r="A155" s="4" t="s">
        <v>1223</v>
      </c>
      <c r="B155" s="80" t="s">
        <v>1010</v>
      </c>
      <c r="C155" s="22" t="s">
        <v>183</v>
      </c>
      <c r="D155" s="12" t="s">
        <v>208</v>
      </c>
      <c r="E155" s="240">
        <v>0.49</v>
      </c>
      <c r="F155" s="33">
        <f>ROUNDUP(E155*Coleccion!$N$1,-1)</f>
        <v>350</v>
      </c>
      <c r="G155" s="33">
        <f>ROUNDUP(E155*Coleccion!$N$4,-1)</f>
        <v>300</v>
      </c>
      <c r="H155" s="2">
        <v>2</v>
      </c>
      <c r="I155" s="16">
        <f t="shared" si="9"/>
        <v>700</v>
      </c>
      <c r="J155" s="16">
        <f t="shared" si="10"/>
        <v>600</v>
      </c>
      <c r="K155" s="39" t="s">
        <v>1224</v>
      </c>
      <c r="L155" s="38">
        <f t="shared" si="11"/>
        <v>0.98</v>
      </c>
    </row>
    <row r="156" spans="1:12" x14ac:dyDescent="0.3">
      <c r="A156" s="4" t="s">
        <v>1227</v>
      </c>
      <c r="B156" s="80" t="s">
        <v>1010</v>
      </c>
      <c r="C156" s="22" t="s">
        <v>183</v>
      </c>
      <c r="D156" s="12" t="s">
        <v>208</v>
      </c>
      <c r="E156" s="240">
        <v>0.49</v>
      </c>
      <c r="F156" s="33">
        <f>ROUNDUP(E156*Coleccion!$N$1,-1)</f>
        <v>350</v>
      </c>
      <c r="G156" s="33">
        <f>ROUNDUP(E156*Coleccion!$N$4,-1)</f>
        <v>300</v>
      </c>
      <c r="H156" s="2">
        <v>2</v>
      </c>
      <c r="I156" s="16">
        <f t="shared" si="9"/>
        <v>700</v>
      </c>
      <c r="J156" s="16">
        <f t="shared" si="10"/>
        <v>600</v>
      </c>
      <c r="K156" s="39" t="s">
        <v>1228</v>
      </c>
      <c r="L156" s="38">
        <f t="shared" si="11"/>
        <v>0.98</v>
      </c>
    </row>
    <row r="157" spans="1:12" x14ac:dyDescent="0.3">
      <c r="A157" s="4" t="s">
        <v>1229</v>
      </c>
      <c r="B157" s="80" t="s">
        <v>1010</v>
      </c>
      <c r="C157" s="22" t="s">
        <v>183</v>
      </c>
      <c r="D157" s="12" t="s">
        <v>208</v>
      </c>
      <c r="E157" s="240">
        <v>0.49</v>
      </c>
      <c r="F157" s="33">
        <f>ROUNDUP(E157*Coleccion!$N$1,-1)</f>
        <v>350</v>
      </c>
      <c r="G157" s="33">
        <f>ROUNDUP(E157*Coleccion!$N$4,-1)</f>
        <v>300</v>
      </c>
      <c r="H157" s="2">
        <v>2</v>
      </c>
      <c r="I157" s="16">
        <f t="shared" si="9"/>
        <v>700</v>
      </c>
      <c r="J157" s="16">
        <f t="shared" si="10"/>
        <v>600</v>
      </c>
      <c r="K157" s="39" t="s">
        <v>1230</v>
      </c>
      <c r="L157" s="38">
        <f t="shared" si="11"/>
        <v>0.98</v>
      </c>
    </row>
    <row r="158" spans="1:12" x14ac:dyDescent="0.3">
      <c r="A158" s="15" t="s">
        <v>5419</v>
      </c>
      <c r="B158" s="166" t="s">
        <v>1137</v>
      </c>
      <c r="C158" s="22" t="s">
        <v>183</v>
      </c>
      <c r="D158" s="12" t="s">
        <v>208</v>
      </c>
      <c r="E158" s="240">
        <v>0.49</v>
      </c>
      <c r="F158" s="33">
        <f>ROUNDUP(E158*Coleccion!$N$1,-1)</f>
        <v>350</v>
      </c>
      <c r="G158" s="33">
        <f>ROUNDUP(E158*Coleccion!$N$4,-1)</f>
        <v>300</v>
      </c>
      <c r="H158" s="2">
        <v>1</v>
      </c>
      <c r="I158" s="16">
        <f t="shared" si="9"/>
        <v>350</v>
      </c>
      <c r="J158" s="16">
        <f t="shared" si="10"/>
        <v>300</v>
      </c>
      <c r="K158" s="39" t="s">
        <v>5420</v>
      </c>
      <c r="L158" s="38">
        <f t="shared" si="11"/>
        <v>0.49</v>
      </c>
    </row>
    <row r="159" spans="1:12" x14ac:dyDescent="0.3">
      <c r="A159" s="15" t="s">
        <v>5418</v>
      </c>
      <c r="B159" s="166" t="s">
        <v>1137</v>
      </c>
      <c r="C159" s="22" t="s">
        <v>183</v>
      </c>
      <c r="D159" s="12" t="s">
        <v>208</v>
      </c>
      <c r="E159" s="240">
        <v>0.49</v>
      </c>
      <c r="F159" s="33">
        <f>ROUNDUP(E159*Coleccion!$N$1,-1)</f>
        <v>350</v>
      </c>
      <c r="G159" s="33">
        <f>ROUNDUP(E159*Coleccion!$N$4,-1)</f>
        <v>300</v>
      </c>
      <c r="H159" s="2">
        <v>1</v>
      </c>
      <c r="I159" s="16">
        <f t="shared" si="9"/>
        <v>350</v>
      </c>
      <c r="J159" s="16">
        <f t="shared" si="10"/>
        <v>300</v>
      </c>
      <c r="K159" s="39" t="s">
        <v>5417</v>
      </c>
      <c r="L159" s="38">
        <f t="shared" si="11"/>
        <v>0.49</v>
      </c>
    </row>
    <row r="160" spans="1:12" x14ac:dyDescent="0.3">
      <c r="A160" s="4" t="s">
        <v>2729</v>
      </c>
      <c r="B160" s="86" t="s">
        <v>1016</v>
      </c>
      <c r="C160" s="8" t="s">
        <v>184</v>
      </c>
      <c r="D160" s="12" t="s">
        <v>208</v>
      </c>
      <c r="E160" s="240">
        <v>0.49</v>
      </c>
      <c r="F160" s="33">
        <f>ROUNDUP(E160*Coleccion!$N$1,-1)</f>
        <v>350</v>
      </c>
      <c r="G160" s="33">
        <f>ROUNDUP(E160*Coleccion!$N$4,-1)</f>
        <v>300</v>
      </c>
      <c r="H160" s="2">
        <v>1</v>
      </c>
      <c r="I160" s="16">
        <f t="shared" si="9"/>
        <v>350</v>
      </c>
      <c r="J160" s="16">
        <f t="shared" si="10"/>
        <v>300</v>
      </c>
      <c r="K160" s="39" t="s">
        <v>2732</v>
      </c>
      <c r="L160" s="38">
        <f t="shared" si="11"/>
        <v>0.49</v>
      </c>
    </row>
    <row r="161" spans="1:12" x14ac:dyDescent="0.3">
      <c r="A161" s="4" t="s">
        <v>1202</v>
      </c>
      <c r="B161" s="88" t="s">
        <v>1018</v>
      </c>
      <c r="C161" s="8" t="s">
        <v>184</v>
      </c>
      <c r="D161" s="12" t="s">
        <v>208</v>
      </c>
      <c r="E161" s="240">
        <v>0.49</v>
      </c>
      <c r="F161" s="33">
        <f>ROUNDUP(E161*Coleccion!$N$1,-1)</f>
        <v>350</v>
      </c>
      <c r="G161" s="33">
        <f>ROUNDUP(E161*Coleccion!$N$4,-1)</f>
        <v>300</v>
      </c>
      <c r="H161" s="2">
        <v>1</v>
      </c>
      <c r="I161" s="16">
        <f t="shared" si="9"/>
        <v>350</v>
      </c>
      <c r="J161" s="16">
        <f t="shared" si="10"/>
        <v>300</v>
      </c>
      <c r="K161" s="39" t="s">
        <v>1201</v>
      </c>
      <c r="L161" s="38">
        <f t="shared" si="11"/>
        <v>0.49</v>
      </c>
    </row>
    <row r="162" spans="1:12" x14ac:dyDescent="0.3">
      <c r="A162" s="4" t="s">
        <v>1465</v>
      </c>
      <c r="B162" s="72" t="s">
        <v>1027</v>
      </c>
      <c r="C162" s="8" t="s">
        <v>184</v>
      </c>
      <c r="D162" s="12" t="s">
        <v>208</v>
      </c>
      <c r="E162" s="240">
        <v>0.49</v>
      </c>
      <c r="F162" s="33">
        <f>ROUNDUP(E162*Coleccion!$N$1,-1)</f>
        <v>350</v>
      </c>
      <c r="G162" s="33">
        <f>ROUNDUP(E162*Coleccion!$N$4,-1)</f>
        <v>300</v>
      </c>
      <c r="H162" s="2">
        <v>1</v>
      </c>
      <c r="I162" s="16">
        <f t="shared" si="9"/>
        <v>350</v>
      </c>
      <c r="J162" s="16">
        <f t="shared" si="10"/>
        <v>300</v>
      </c>
      <c r="K162" s="39" t="s">
        <v>1466</v>
      </c>
      <c r="L162" s="38">
        <f t="shared" si="11"/>
        <v>0.49</v>
      </c>
    </row>
    <row r="163" spans="1:12" x14ac:dyDescent="0.3">
      <c r="A163" s="15" t="s">
        <v>5421</v>
      </c>
      <c r="B163" s="166" t="s">
        <v>1137</v>
      </c>
      <c r="C163" s="8" t="s">
        <v>184</v>
      </c>
      <c r="D163" s="12" t="s">
        <v>208</v>
      </c>
      <c r="E163" s="240">
        <v>0.49</v>
      </c>
      <c r="F163" s="33">
        <f>ROUNDUP(E163*Coleccion!$N$1,-1)</f>
        <v>350</v>
      </c>
      <c r="G163" s="33">
        <f>ROUNDUP(E163*Coleccion!$N$4,-1)</f>
        <v>300</v>
      </c>
      <c r="H163" s="2">
        <v>1</v>
      </c>
      <c r="I163" s="16">
        <f t="shared" si="9"/>
        <v>350</v>
      </c>
      <c r="J163" s="16">
        <f t="shared" si="10"/>
        <v>300</v>
      </c>
      <c r="K163" s="39" t="s">
        <v>5420</v>
      </c>
      <c r="L163" s="38">
        <f t="shared" si="11"/>
        <v>0.49</v>
      </c>
    </row>
    <row r="164" spans="1:12" x14ac:dyDescent="0.3">
      <c r="A164" s="4" t="s">
        <v>2757</v>
      </c>
      <c r="B164" s="75" t="s">
        <v>1004</v>
      </c>
      <c r="C164" s="8" t="s">
        <v>184</v>
      </c>
      <c r="D164" s="13" t="s">
        <v>209</v>
      </c>
      <c r="E164" s="240">
        <v>0.49</v>
      </c>
      <c r="F164" s="33">
        <f>ROUNDUP(E164*Coleccion!$N$1,-1)</f>
        <v>350</v>
      </c>
      <c r="G164" s="33">
        <f>ROUNDUP(E164*Coleccion!$N$4,-1)</f>
        <v>300</v>
      </c>
      <c r="H164" s="2">
        <v>1</v>
      </c>
      <c r="I164" s="16">
        <f t="shared" si="9"/>
        <v>350</v>
      </c>
      <c r="J164" s="16">
        <f t="shared" si="10"/>
        <v>300</v>
      </c>
      <c r="K164" s="39" t="s">
        <v>2758</v>
      </c>
      <c r="L164" s="38">
        <f t="shared" si="11"/>
        <v>0.49</v>
      </c>
    </row>
    <row r="165" spans="1:12" x14ac:dyDescent="0.3">
      <c r="A165" s="4" t="s">
        <v>4601</v>
      </c>
      <c r="B165" s="79" t="s">
        <v>1008</v>
      </c>
      <c r="C165" s="8" t="s">
        <v>184</v>
      </c>
      <c r="D165" s="13" t="s">
        <v>209</v>
      </c>
      <c r="E165" s="240">
        <v>0.49</v>
      </c>
      <c r="F165" s="33">
        <f>ROUNDUP(E165*Coleccion!$N$1,-1)</f>
        <v>350</v>
      </c>
      <c r="G165" s="33">
        <f>ROUNDUP(E165*Coleccion!$N$4,-1)</f>
        <v>300</v>
      </c>
      <c r="H165" s="2">
        <v>1</v>
      </c>
      <c r="I165" s="16">
        <f t="shared" si="9"/>
        <v>350</v>
      </c>
      <c r="J165" s="16">
        <f t="shared" si="10"/>
        <v>300</v>
      </c>
      <c r="K165" s="39" t="s">
        <v>4600</v>
      </c>
      <c r="L165" s="38">
        <f t="shared" si="11"/>
        <v>0.49</v>
      </c>
    </row>
    <row r="166" spans="1:12" x14ac:dyDescent="0.3">
      <c r="A166" s="35" t="s">
        <v>2704</v>
      </c>
      <c r="B166" s="193" t="s">
        <v>2332</v>
      </c>
      <c r="C166" s="8" t="s">
        <v>184</v>
      </c>
      <c r="D166" s="13" t="s">
        <v>209</v>
      </c>
      <c r="E166" s="240">
        <v>0.49</v>
      </c>
      <c r="F166" s="33">
        <f>ROUNDUP(E166*Coleccion!$N$1,-1)</f>
        <v>350</v>
      </c>
      <c r="G166" s="33">
        <f>ROUNDUP(E166*Coleccion!$N$4,-1)</f>
        <v>300</v>
      </c>
      <c r="H166" s="2">
        <v>1</v>
      </c>
      <c r="I166" s="33">
        <f t="shared" si="9"/>
        <v>350</v>
      </c>
      <c r="J166" s="33">
        <f t="shared" si="10"/>
        <v>300</v>
      </c>
      <c r="K166" s="168" t="s">
        <v>2709</v>
      </c>
      <c r="L166" s="38">
        <f t="shared" si="11"/>
        <v>0.49</v>
      </c>
    </row>
    <row r="167" spans="1:12" x14ac:dyDescent="0.3">
      <c r="A167" s="4" t="s">
        <v>1206</v>
      </c>
      <c r="B167" s="88" t="s">
        <v>1018</v>
      </c>
      <c r="C167" s="19" t="s">
        <v>185</v>
      </c>
      <c r="D167" s="12" t="s">
        <v>208</v>
      </c>
      <c r="E167" s="240">
        <v>0.49</v>
      </c>
      <c r="F167" s="33">
        <f>ROUNDUP(E167*Coleccion!$N$1,-1)</f>
        <v>350</v>
      </c>
      <c r="G167" s="33">
        <f>ROUNDUP(E167*Coleccion!$N$4,-1)</f>
        <v>300</v>
      </c>
      <c r="H167" s="2">
        <v>1</v>
      </c>
      <c r="I167" s="16">
        <f t="shared" si="9"/>
        <v>350</v>
      </c>
      <c r="J167" s="16">
        <f t="shared" si="10"/>
        <v>300</v>
      </c>
      <c r="K167" s="39" t="s">
        <v>1205</v>
      </c>
      <c r="L167" s="38">
        <f t="shared" si="11"/>
        <v>0.49</v>
      </c>
    </row>
    <row r="168" spans="1:12" x14ac:dyDescent="0.3">
      <c r="A168" s="15" t="s">
        <v>5424</v>
      </c>
      <c r="B168" s="166" t="s">
        <v>1137</v>
      </c>
      <c r="C168" s="19" t="s">
        <v>185</v>
      </c>
      <c r="D168" s="12" t="s">
        <v>208</v>
      </c>
      <c r="E168" s="240">
        <v>0.49</v>
      </c>
      <c r="F168" s="33">
        <f>ROUNDUP(E168*Coleccion!$N$1,-1)</f>
        <v>350</v>
      </c>
      <c r="G168" s="33">
        <f>ROUNDUP(E168*Coleccion!$N$4,-1)</f>
        <v>300</v>
      </c>
      <c r="H168" s="2">
        <v>1</v>
      </c>
      <c r="I168" s="16">
        <f t="shared" si="9"/>
        <v>350</v>
      </c>
      <c r="J168" s="16">
        <f t="shared" si="10"/>
        <v>300</v>
      </c>
      <c r="K168" s="39" t="s">
        <v>5425</v>
      </c>
      <c r="L168" s="38">
        <f t="shared" si="11"/>
        <v>0.49</v>
      </c>
    </row>
    <row r="169" spans="1:12" x14ac:dyDescent="0.3">
      <c r="A169" s="4" t="s">
        <v>1399</v>
      </c>
      <c r="B169" s="80" t="s">
        <v>1010</v>
      </c>
      <c r="C169" s="19" t="s">
        <v>185</v>
      </c>
      <c r="D169" s="13" t="s">
        <v>209</v>
      </c>
      <c r="E169" s="240">
        <v>0.49</v>
      </c>
      <c r="F169" s="33">
        <f>ROUNDUP(E169*Coleccion!$N$1,-1)</f>
        <v>350</v>
      </c>
      <c r="G169" s="33">
        <f>ROUNDUP(E169*Coleccion!$N$4,-1)</f>
        <v>300</v>
      </c>
      <c r="H169" s="2">
        <v>1</v>
      </c>
      <c r="I169" s="16">
        <f t="shared" si="9"/>
        <v>350</v>
      </c>
      <c r="J169" s="16">
        <f t="shared" si="10"/>
        <v>300</v>
      </c>
      <c r="K169" s="39" t="s">
        <v>1398</v>
      </c>
      <c r="L169" s="38">
        <f t="shared" si="11"/>
        <v>0.49</v>
      </c>
    </row>
    <row r="170" spans="1:12" x14ac:dyDescent="0.3">
      <c r="A170" s="4" t="s">
        <v>1185</v>
      </c>
      <c r="B170" s="92" t="s">
        <v>1022</v>
      </c>
      <c r="C170" s="10" t="s">
        <v>625</v>
      </c>
      <c r="D170" s="13" t="s">
        <v>209</v>
      </c>
      <c r="E170" s="240">
        <v>0.49</v>
      </c>
      <c r="F170" s="33">
        <f>ROUNDUP(E170*Coleccion!$N$1,-1)</f>
        <v>350</v>
      </c>
      <c r="G170" s="33">
        <f>ROUNDUP(E170*Coleccion!$N$4,-1)</f>
        <v>300</v>
      </c>
      <c r="H170" s="2">
        <v>1</v>
      </c>
      <c r="I170" s="16">
        <f t="shared" si="9"/>
        <v>350</v>
      </c>
      <c r="J170" s="16">
        <f t="shared" si="10"/>
        <v>300</v>
      </c>
      <c r="K170" s="39" t="s">
        <v>1186</v>
      </c>
      <c r="L170" s="38">
        <f t="shared" si="11"/>
        <v>0.49</v>
      </c>
    </row>
    <row r="171" spans="1:12" x14ac:dyDescent="0.3">
      <c r="A171" s="15" t="s">
        <v>5433</v>
      </c>
      <c r="B171" s="166" t="s">
        <v>1137</v>
      </c>
      <c r="C171" s="22" t="s">
        <v>651</v>
      </c>
      <c r="D171" s="12" t="s">
        <v>208</v>
      </c>
      <c r="E171" s="240">
        <v>0.49</v>
      </c>
      <c r="F171" s="33">
        <f>ROUNDUP(E171*Coleccion!$N$1,-1)</f>
        <v>350</v>
      </c>
      <c r="G171" s="33">
        <f>ROUNDUP(E171*Coleccion!$N$4,-1)</f>
        <v>300</v>
      </c>
      <c r="H171" s="2">
        <v>1</v>
      </c>
      <c r="I171" s="16">
        <f t="shared" si="9"/>
        <v>350</v>
      </c>
      <c r="J171" s="16">
        <f t="shared" si="10"/>
        <v>300</v>
      </c>
      <c r="K171" s="39" t="s">
        <v>5432</v>
      </c>
      <c r="L171" s="38">
        <f t="shared" si="11"/>
        <v>0.49</v>
      </c>
    </row>
    <row r="172" spans="1:12" x14ac:dyDescent="0.3">
      <c r="A172" s="15" t="s">
        <v>5435</v>
      </c>
      <c r="B172" s="166" t="s">
        <v>1137</v>
      </c>
      <c r="C172" s="5" t="s">
        <v>755</v>
      </c>
      <c r="D172" s="12" t="s">
        <v>208</v>
      </c>
      <c r="E172" s="240">
        <v>0.49</v>
      </c>
      <c r="F172" s="33">
        <f>ROUNDUP(E172*Coleccion!$N$1,-1)</f>
        <v>350</v>
      </c>
      <c r="G172" s="33">
        <f>ROUNDUP(E172*Coleccion!$N$4,-1)</f>
        <v>300</v>
      </c>
      <c r="H172" s="2">
        <v>1</v>
      </c>
      <c r="I172" s="16">
        <f t="shared" si="9"/>
        <v>350</v>
      </c>
      <c r="J172" s="16">
        <f t="shared" si="10"/>
        <v>300</v>
      </c>
      <c r="K172" s="39" t="s">
        <v>5434</v>
      </c>
      <c r="L172" s="38">
        <f t="shared" si="11"/>
        <v>0.49</v>
      </c>
    </row>
    <row r="173" spans="1:12" x14ac:dyDescent="0.3">
      <c r="A173" s="15" t="s">
        <v>5438</v>
      </c>
      <c r="B173" s="166" t="s">
        <v>1137</v>
      </c>
      <c r="C173" s="19" t="s">
        <v>654</v>
      </c>
      <c r="D173" s="12" t="s">
        <v>208</v>
      </c>
      <c r="E173" s="240">
        <v>0.49</v>
      </c>
      <c r="F173" s="33">
        <f>ROUNDUP(E173*Coleccion!$N$1,-1)</f>
        <v>350</v>
      </c>
      <c r="G173" s="33">
        <f>ROUNDUP(E173*Coleccion!$N$4,-1)</f>
        <v>300</v>
      </c>
      <c r="H173" s="2">
        <v>1</v>
      </c>
      <c r="I173" s="16">
        <f t="shared" si="9"/>
        <v>350</v>
      </c>
      <c r="J173" s="16">
        <f t="shared" si="10"/>
        <v>300</v>
      </c>
      <c r="K173" s="39" t="s">
        <v>5439</v>
      </c>
      <c r="L173" s="38">
        <f t="shared" si="11"/>
        <v>0.49</v>
      </c>
    </row>
    <row r="174" spans="1:12" x14ac:dyDescent="0.3">
      <c r="A174" s="4" t="s">
        <v>1187</v>
      </c>
      <c r="B174" s="89" t="s">
        <v>1019</v>
      </c>
      <c r="C174" s="19" t="s">
        <v>654</v>
      </c>
      <c r="D174" s="1" t="s">
        <v>211</v>
      </c>
      <c r="E174" s="240">
        <v>0.49</v>
      </c>
      <c r="F174" s="33">
        <f>ROUNDUP(E174*Coleccion!$N$1,-1)</f>
        <v>350</v>
      </c>
      <c r="G174" s="33">
        <f>ROUNDUP(E174*Coleccion!$N$4,-1)</f>
        <v>300</v>
      </c>
      <c r="H174" s="2">
        <v>1</v>
      </c>
      <c r="I174" s="16">
        <f t="shared" si="9"/>
        <v>350</v>
      </c>
      <c r="J174" s="16">
        <f t="shared" si="10"/>
        <v>300</v>
      </c>
      <c r="K174" s="39" t="s">
        <v>1188</v>
      </c>
      <c r="L174" s="38">
        <f t="shared" si="11"/>
        <v>0.49</v>
      </c>
    </row>
    <row r="175" spans="1:12" x14ac:dyDescent="0.3">
      <c r="A175" s="29" t="s">
        <v>467</v>
      </c>
      <c r="B175" s="79" t="s">
        <v>1008</v>
      </c>
      <c r="C175" s="14" t="s">
        <v>767</v>
      </c>
      <c r="D175" s="12" t="s">
        <v>208</v>
      </c>
      <c r="E175" s="240">
        <v>0.49</v>
      </c>
      <c r="F175" s="33">
        <f>ROUNDUP(E175*Coleccion!$N$1,-1)</f>
        <v>350</v>
      </c>
      <c r="G175" s="33">
        <f>ROUNDUP(E175*Coleccion!$N$4,-1)</f>
        <v>300</v>
      </c>
      <c r="H175" s="2">
        <v>1</v>
      </c>
      <c r="I175" s="16">
        <f t="shared" si="9"/>
        <v>350</v>
      </c>
      <c r="J175" s="16">
        <f t="shared" si="10"/>
        <v>300</v>
      </c>
      <c r="K175" s="39" t="s">
        <v>468</v>
      </c>
      <c r="L175" s="38">
        <f t="shared" si="11"/>
        <v>0.49</v>
      </c>
    </row>
    <row r="176" spans="1:12" x14ac:dyDescent="0.3">
      <c r="A176" s="4" t="s">
        <v>461</v>
      </c>
      <c r="B176" s="80" t="s">
        <v>1010</v>
      </c>
      <c r="C176" s="14" t="s">
        <v>767</v>
      </c>
      <c r="D176" s="12" t="s">
        <v>208</v>
      </c>
      <c r="E176" s="240">
        <v>0.49</v>
      </c>
      <c r="F176" s="33">
        <f>ROUNDUP(E176*Coleccion!$N$1,-1)</f>
        <v>350</v>
      </c>
      <c r="G176" s="33">
        <f>ROUNDUP(E176*Coleccion!$N$4,-1)</f>
        <v>300</v>
      </c>
      <c r="H176" s="2">
        <v>1</v>
      </c>
      <c r="I176" s="16">
        <f t="shared" si="9"/>
        <v>350</v>
      </c>
      <c r="J176" s="16">
        <f t="shared" si="10"/>
        <v>300</v>
      </c>
      <c r="K176" s="39" t="s">
        <v>462</v>
      </c>
      <c r="L176" s="38">
        <f t="shared" si="11"/>
        <v>0.49</v>
      </c>
    </row>
    <row r="177" spans="1:12" x14ac:dyDescent="0.3">
      <c r="A177" s="4" t="s">
        <v>1409</v>
      </c>
      <c r="B177" s="61" t="s">
        <v>990</v>
      </c>
      <c r="C177" s="14" t="s">
        <v>767</v>
      </c>
      <c r="D177" s="13" t="s">
        <v>209</v>
      </c>
      <c r="E177" s="240">
        <v>0.25</v>
      </c>
      <c r="F177" s="33">
        <f>ROUNDUP(E177*Coleccion!$N$1,-1)</f>
        <v>180</v>
      </c>
      <c r="G177" s="33">
        <f>ROUNDUP(E177*Coleccion!$N$4,-1)</f>
        <v>150</v>
      </c>
      <c r="H177" s="2">
        <v>1</v>
      </c>
      <c r="I177" s="16">
        <f t="shared" si="9"/>
        <v>180</v>
      </c>
      <c r="J177" s="16">
        <f t="shared" si="10"/>
        <v>150</v>
      </c>
      <c r="K177" s="39" t="s">
        <v>1408</v>
      </c>
      <c r="L177" s="38">
        <f t="shared" si="11"/>
        <v>0.25</v>
      </c>
    </row>
    <row r="178" spans="1:12" x14ac:dyDescent="0.3">
      <c r="A178" s="4" t="s">
        <v>4592</v>
      </c>
      <c r="B178" s="79" t="s">
        <v>1008</v>
      </c>
      <c r="C178" s="14" t="s">
        <v>767</v>
      </c>
      <c r="D178" s="1" t="s">
        <v>211</v>
      </c>
      <c r="E178" s="240">
        <v>0.75</v>
      </c>
      <c r="F178" s="33">
        <f>ROUNDUP(E178*Coleccion!$N$1,-1)</f>
        <v>530</v>
      </c>
      <c r="G178" s="33">
        <f>ROUNDUP(E178*Coleccion!$N$4,-1)</f>
        <v>450</v>
      </c>
      <c r="H178" s="2">
        <v>1</v>
      </c>
      <c r="I178" s="16">
        <f t="shared" si="9"/>
        <v>530</v>
      </c>
      <c r="J178" s="16">
        <f t="shared" si="10"/>
        <v>450</v>
      </c>
      <c r="K178" s="39" t="s">
        <v>4595</v>
      </c>
      <c r="L178" s="38">
        <f t="shared" si="11"/>
        <v>0.75</v>
      </c>
    </row>
    <row r="179" spans="1:12" x14ac:dyDescent="0.3">
      <c r="A179" s="4" t="s">
        <v>4594</v>
      </c>
      <c r="B179" s="79" t="s">
        <v>1008</v>
      </c>
      <c r="C179" s="14" t="s">
        <v>767</v>
      </c>
      <c r="D179" s="1" t="s">
        <v>211</v>
      </c>
      <c r="E179" s="240">
        <v>0.49</v>
      </c>
      <c r="F179" s="33">
        <f>ROUNDUP(E179*Coleccion!$N$1,-1)</f>
        <v>350</v>
      </c>
      <c r="G179" s="33">
        <f>ROUNDUP(E179*Coleccion!$N$4,-1)</f>
        <v>300</v>
      </c>
      <c r="H179" s="2">
        <v>1</v>
      </c>
      <c r="I179" s="16">
        <f t="shared" si="9"/>
        <v>350</v>
      </c>
      <c r="J179" s="16">
        <f t="shared" si="10"/>
        <v>300</v>
      </c>
      <c r="K179" s="39" t="s">
        <v>4597</v>
      </c>
      <c r="L179" s="38">
        <f t="shared" si="11"/>
        <v>0.49</v>
      </c>
    </row>
    <row r="180" spans="1:12" x14ac:dyDescent="0.3">
      <c r="A180" s="15" t="s">
        <v>5444</v>
      </c>
      <c r="B180" s="166" t="s">
        <v>1137</v>
      </c>
      <c r="C180" s="6" t="s">
        <v>769</v>
      </c>
      <c r="D180" s="12" t="s">
        <v>208</v>
      </c>
      <c r="E180" s="240">
        <v>0.49</v>
      </c>
      <c r="F180" s="33">
        <f>ROUNDUP(E180*Coleccion!$N$1,-1)</f>
        <v>350</v>
      </c>
      <c r="G180" s="33">
        <f>ROUNDUP(E180*Coleccion!$N$4,-1)</f>
        <v>300</v>
      </c>
      <c r="H180" s="2">
        <v>1</v>
      </c>
      <c r="I180" s="16">
        <f t="shared" si="9"/>
        <v>350</v>
      </c>
      <c r="J180" s="16">
        <f t="shared" si="10"/>
        <v>300</v>
      </c>
      <c r="K180" s="39" t="s">
        <v>5445</v>
      </c>
      <c r="L180" s="38">
        <f t="shared" si="11"/>
        <v>0.49</v>
      </c>
    </row>
    <row r="181" spans="1:12" x14ac:dyDescent="0.3">
      <c r="A181" s="4" t="s">
        <v>4819</v>
      </c>
      <c r="B181" s="80" t="s">
        <v>1010</v>
      </c>
      <c r="C181" s="14" t="s">
        <v>767</v>
      </c>
      <c r="D181" s="12" t="s">
        <v>208</v>
      </c>
      <c r="E181" s="240">
        <v>0.39200000000000002</v>
      </c>
      <c r="F181" s="33">
        <f>ROUNDUP(E181*Coleccion!$N$1,-1)</f>
        <v>280</v>
      </c>
      <c r="G181" s="33">
        <f>ROUNDUP(E181*Coleccion!$N$4,-1)</f>
        <v>240</v>
      </c>
      <c r="H181" s="2">
        <v>1</v>
      </c>
      <c r="I181" s="33">
        <f t="shared" si="9"/>
        <v>280</v>
      </c>
      <c r="J181" s="16">
        <f t="shared" si="10"/>
        <v>240</v>
      </c>
      <c r="K181" s="39" t="s">
        <v>462</v>
      </c>
      <c r="L181" s="38">
        <f t="shared" ref="L181:L216" si="12">E181*H181</f>
        <v>0.39200000000000002</v>
      </c>
    </row>
    <row r="182" spans="1:12" x14ac:dyDescent="0.3">
      <c r="A182" s="4" t="s">
        <v>1189</v>
      </c>
      <c r="B182" s="97" t="s">
        <v>1028</v>
      </c>
      <c r="C182" s="10" t="s">
        <v>181</v>
      </c>
      <c r="D182" s="13" t="s">
        <v>209</v>
      </c>
      <c r="E182" s="240">
        <v>0.28999999999999998</v>
      </c>
      <c r="F182" s="33">
        <f>ROUNDUP(E182*Coleccion!$N$1,-1)</f>
        <v>210</v>
      </c>
      <c r="G182" s="33">
        <f>ROUNDUP(E182*Coleccion!$N$4,-1)</f>
        <v>180</v>
      </c>
      <c r="H182" s="2">
        <v>1</v>
      </c>
      <c r="I182" s="16">
        <f t="shared" si="9"/>
        <v>210</v>
      </c>
      <c r="J182" s="16">
        <f t="shared" si="10"/>
        <v>180</v>
      </c>
      <c r="K182" s="39" t="s">
        <v>1190</v>
      </c>
      <c r="L182" s="38">
        <f t="shared" si="12"/>
        <v>0.28999999999999998</v>
      </c>
    </row>
    <row r="183" spans="1:12" x14ac:dyDescent="0.3">
      <c r="A183" s="4" t="s">
        <v>2744</v>
      </c>
      <c r="B183" s="90" t="s">
        <v>1020</v>
      </c>
      <c r="C183" s="22" t="s">
        <v>183</v>
      </c>
      <c r="D183" s="13" t="s">
        <v>209</v>
      </c>
      <c r="E183" s="240">
        <v>0.28999999999999998</v>
      </c>
      <c r="F183" s="33">
        <f>ROUNDUP(E183*Coleccion!$N$1,-1)</f>
        <v>210</v>
      </c>
      <c r="G183" s="33">
        <f>ROUNDUP(E183*Coleccion!$N$4,-1)</f>
        <v>180</v>
      </c>
      <c r="H183" s="2">
        <v>1</v>
      </c>
      <c r="I183" s="16">
        <f t="shared" si="9"/>
        <v>210</v>
      </c>
      <c r="J183" s="16">
        <f t="shared" si="10"/>
        <v>180</v>
      </c>
      <c r="K183" s="39" t="s">
        <v>2743</v>
      </c>
      <c r="L183" s="38">
        <f t="shared" si="12"/>
        <v>0.28999999999999998</v>
      </c>
    </row>
    <row r="184" spans="1:12" x14ac:dyDescent="0.3">
      <c r="A184" s="29" t="s">
        <v>543</v>
      </c>
      <c r="B184" s="69" t="s">
        <v>997</v>
      </c>
      <c r="C184" s="6" t="s">
        <v>769</v>
      </c>
      <c r="D184" s="12" t="s">
        <v>208</v>
      </c>
      <c r="E184" s="240">
        <v>0.28999999999999998</v>
      </c>
      <c r="F184" s="33">
        <f>ROUNDUP(E184*Coleccion!$N$1,-1)</f>
        <v>210</v>
      </c>
      <c r="G184" s="33">
        <f>ROUNDUP(E184*Coleccion!$N$4,-1)</f>
        <v>180</v>
      </c>
      <c r="H184" s="2">
        <v>1</v>
      </c>
      <c r="I184" s="16">
        <f t="shared" si="9"/>
        <v>210</v>
      </c>
      <c r="J184" s="16">
        <f t="shared" si="10"/>
        <v>180</v>
      </c>
      <c r="K184" s="39" t="s">
        <v>542</v>
      </c>
      <c r="L184" s="38">
        <f t="shared" si="12"/>
        <v>0.28999999999999998</v>
      </c>
    </row>
    <row r="185" spans="1:12" x14ac:dyDescent="0.3">
      <c r="A185" s="4" t="s">
        <v>2752</v>
      </c>
      <c r="B185" s="75" t="s">
        <v>1004</v>
      </c>
      <c r="C185" s="10" t="s">
        <v>181</v>
      </c>
      <c r="D185" s="1" t="s">
        <v>211</v>
      </c>
      <c r="E185" s="240">
        <v>0.25</v>
      </c>
      <c r="F185" s="33">
        <f>ROUNDUP(E185*Coleccion!$N$1,-1)</f>
        <v>180</v>
      </c>
      <c r="G185" s="33">
        <f>ROUNDUP(E185*Coleccion!$N$4,-1)</f>
        <v>150</v>
      </c>
      <c r="H185" s="2">
        <v>1</v>
      </c>
      <c r="I185" s="16">
        <f t="shared" si="9"/>
        <v>180</v>
      </c>
      <c r="J185" s="16">
        <f t="shared" si="10"/>
        <v>150</v>
      </c>
      <c r="K185" s="39" t="s">
        <v>2751</v>
      </c>
      <c r="L185" s="38">
        <f t="shared" si="12"/>
        <v>0.25</v>
      </c>
    </row>
    <row r="186" spans="1:12" x14ac:dyDescent="0.3">
      <c r="A186" s="4" t="s">
        <v>1481</v>
      </c>
      <c r="B186" s="75" t="s">
        <v>1004</v>
      </c>
      <c r="C186" s="10" t="s">
        <v>181</v>
      </c>
      <c r="D186" s="1" t="s">
        <v>211</v>
      </c>
      <c r="E186" s="240">
        <v>0.25</v>
      </c>
      <c r="F186" s="33">
        <f>ROUNDUP(E186*Coleccion!$N$1,-1)</f>
        <v>180</v>
      </c>
      <c r="G186" s="33">
        <f>ROUNDUP(E186*Coleccion!$N$4,-1)</f>
        <v>150</v>
      </c>
      <c r="H186" s="2">
        <v>1</v>
      </c>
      <c r="I186" s="16">
        <f t="shared" si="9"/>
        <v>180</v>
      </c>
      <c r="J186" s="16">
        <f t="shared" si="10"/>
        <v>150</v>
      </c>
      <c r="K186" s="39" t="s">
        <v>1482</v>
      </c>
      <c r="L186" s="38">
        <f t="shared" si="12"/>
        <v>0.25</v>
      </c>
    </row>
    <row r="187" spans="1:12" x14ac:dyDescent="0.3">
      <c r="A187" s="4" t="s">
        <v>2748</v>
      </c>
      <c r="B187" s="76" t="s">
        <v>1005</v>
      </c>
      <c r="C187" s="10" t="s">
        <v>181</v>
      </c>
      <c r="D187" s="1" t="s">
        <v>211</v>
      </c>
      <c r="E187" s="240">
        <v>0.25</v>
      </c>
      <c r="F187" s="33">
        <f>ROUNDUP(E187*Coleccion!$N$1,-1)</f>
        <v>180</v>
      </c>
      <c r="G187" s="33">
        <f>ROUNDUP(E187*Coleccion!$N$4,-1)</f>
        <v>150</v>
      </c>
      <c r="H187" s="2">
        <v>1</v>
      </c>
      <c r="I187" s="16">
        <f t="shared" si="9"/>
        <v>180</v>
      </c>
      <c r="J187" s="16">
        <f t="shared" si="10"/>
        <v>150</v>
      </c>
      <c r="K187" s="39" t="s">
        <v>2747</v>
      </c>
      <c r="L187" s="38">
        <f t="shared" si="12"/>
        <v>0.25</v>
      </c>
    </row>
    <row r="188" spans="1:12" x14ac:dyDescent="0.3">
      <c r="A188" s="4" t="s">
        <v>1480</v>
      </c>
      <c r="B188" s="75" t="s">
        <v>1004</v>
      </c>
      <c r="C188" s="9" t="s">
        <v>182</v>
      </c>
      <c r="D188" s="1" t="s">
        <v>211</v>
      </c>
      <c r="E188" s="240">
        <v>0.25</v>
      </c>
      <c r="F188" s="33">
        <f>ROUNDUP(E188*Coleccion!$N$1,-1)</f>
        <v>180</v>
      </c>
      <c r="G188" s="33">
        <f>ROUNDUP(E188*Coleccion!$N$4,-1)</f>
        <v>150</v>
      </c>
      <c r="H188" s="2">
        <v>1</v>
      </c>
      <c r="I188" s="16">
        <f t="shared" si="9"/>
        <v>180</v>
      </c>
      <c r="J188" s="16">
        <f t="shared" si="10"/>
        <v>150</v>
      </c>
      <c r="K188" s="39" t="s">
        <v>1479</v>
      </c>
      <c r="L188" s="38">
        <f t="shared" si="12"/>
        <v>0.25</v>
      </c>
    </row>
    <row r="189" spans="1:12" x14ac:dyDescent="0.3">
      <c r="A189" s="4" t="s">
        <v>2724</v>
      </c>
      <c r="B189" s="92" t="s">
        <v>1022</v>
      </c>
      <c r="C189" s="9" t="s">
        <v>182</v>
      </c>
      <c r="D189" s="1" t="s">
        <v>211</v>
      </c>
      <c r="E189" s="240">
        <v>0.25</v>
      </c>
      <c r="F189" s="33">
        <f>ROUNDUP(E189*Coleccion!$N$1,-1)</f>
        <v>180</v>
      </c>
      <c r="G189" s="33">
        <f>ROUNDUP(E189*Coleccion!$N$4,-1)</f>
        <v>150</v>
      </c>
      <c r="H189" s="2">
        <v>1</v>
      </c>
      <c r="I189" s="16">
        <f t="shared" si="9"/>
        <v>180</v>
      </c>
      <c r="J189" s="16">
        <f t="shared" si="10"/>
        <v>150</v>
      </c>
      <c r="K189" s="39" t="s">
        <v>2723</v>
      </c>
      <c r="L189" s="38">
        <f t="shared" si="12"/>
        <v>0.25</v>
      </c>
    </row>
    <row r="190" spans="1:12" x14ac:dyDescent="0.3">
      <c r="A190" s="4" t="s">
        <v>2760</v>
      </c>
      <c r="B190" s="75" t="s">
        <v>1004</v>
      </c>
      <c r="C190" s="22" t="s">
        <v>183</v>
      </c>
      <c r="D190" s="1" t="s">
        <v>211</v>
      </c>
      <c r="E190" s="240">
        <v>0.25</v>
      </c>
      <c r="F190" s="33">
        <f>ROUNDUP(E190*Coleccion!$N$1,-1)</f>
        <v>180</v>
      </c>
      <c r="G190" s="33">
        <f>ROUNDUP(E190*Coleccion!$N$4,-1)</f>
        <v>150</v>
      </c>
      <c r="H190" s="2">
        <v>1</v>
      </c>
      <c r="I190" s="16">
        <f t="shared" si="9"/>
        <v>180</v>
      </c>
      <c r="J190" s="16">
        <f t="shared" si="10"/>
        <v>150</v>
      </c>
      <c r="K190" s="39" t="s">
        <v>2759</v>
      </c>
      <c r="L190" s="38">
        <f t="shared" si="12"/>
        <v>0.25</v>
      </c>
    </row>
    <row r="191" spans="1:12" x14ac:dyDescent="0.3">
      <c r="A191" s="4" t="s">
        <v>1472</v>
      </c>
      <c r="B191" s="71" t="s">
        <v>999</v>
      </c>
      <c r="C191" s="8" t="s">
        <v>184</v>
      </c>
      <c r="D191" s="1" t="s">
        <v>211</v>
      </c>
      <c r="E191" s="240">
        <v>0.25</v>
      </c>
      <c r="F191" s="33">
        <f>ROUNDUP(E191*Coleccion!$N$1,-1)</f>
        <v>180</v>
      </c>
      <c r="G191" s="33">
        <f>ROUNDUP(E191*Coleccion!$N$4,-1)</f>
        <v>150</v>
      </c>
      <c r="H191" s="2">
        <v>1</v>
      </c>
      <c r="I191" s="16">
        <f t="shared" si="9"/>
        <v>180</v>
      </c>
      <c r="J191" s="16">
        <f t="shared" si="10"/>
        <v>150</v>
      </c>
      <c r="K191" s="39" t="s">
        <v>1471</v>
      </c>
      <c r="L191" s="38">
        <f t="shared" si="12"/>
        <v>0.25</v>
      </c>
    </row>
    <row r="192" spans="1:12" x14ac:dyDescent="0.3">
      <c r="A192" s="4" t="s">
        <v>2754</v>
      </c>
      <c r="B192" s="75" t="s">
        <v>1004</v>
      </c>
      <c r="C192" s="19" t="s">
        <v>185</v>
      </c>
      <c r="D192" s="1" t="s">
        <v>211</v>
      </c>
      <c r="E192" s="240">
        <v>0.25</v>
      </c>
      <c r="F192" s="33">
        <f>ROUNDUP(E192*Coleccion!$N$1,-1)</f>
        <v>180</v>
      </c>
      <c r="G192" s="33">
        <f>ROUNDUP(E192*Coleccion!$N$4,-1)</f>
        <v>150</v>
      </c>
      <c r="H192" s="2">
        <v>1</v>
      </c>
      <c r="I192" s="16">
        <f t="shared" si="9"/>
        <v>180</v>
      </c>
      <c r="J192" s="16">
        <f t="shared" si="10"/>
        <v>150</v>
      </c>
      <c r="K192" s="39" t="s">
        <v>2753</v>
      </c>
      <c r="L192" s="38">
        <f t="shared" si="12"/>
        <v>0.25</v>
      </c>
    </row>
    <row r="193" spans="1:12" x14ac:dyDescent="0.3">
      <c r="A193" s="4" t="s">
        <v>4588</v>
      </c>
      <c r="B193" s="79" t="s">
        <v>1008</v>
      </c>
      <c r="C193" s="19" t="s">
        <v>185</v>
      </c>
      <c r="D193" s="1" t="s">
        <v>211</v>
      </c>
      <c r="E193" s="240">
        <v>0.25</v>
      </c>
      <c r="F193" s="33">
        <f>ROUNDUP(E193*Coleccion!$N$1,-1)</f>
        <v>180</v>
      </c>
      <c r="G193" s="33">
        <f>ROUNDUP(E193*Coleccion!$N$4,-1)</f>
        <v>150</v>
      </c>
      <c r="H193" s="2">
        <v>1</v>
      </c>
      <c r="I193" s="16">
        <f t="shared" si="9"/>
        <v>180</v>
      </c>
      <c r="J193" s="16">
        <f t="shared" si="10"/>
        <v>150</v>
      </c>
      <c r="K193" s="39" t="s">
        <v>4589</v>
      </c>
      <c r="L193" s="38">
        <f t="shared" si="12"/>
        <v>0.25</v>
      </c>
    </row>
    <row r="194" spans="1:12" x14ac:dyDescent="0.3">
      <c r="A194" s="29" t="s">
        <v>221</v>
      </c>
      <c r="B194" s="70" t="s">
        <v>998</v>
      </c>
      <c r="C194" s="10" t="s">
        <v>181</v>
      </c>
      <c r="D194" s="13" t="s">
        <v>209</v>
      </c>
      <c r="E194" s="240">
        <v>0.19</v>
      </c>
      <c r="F194" s="33">
        <f>ROUNDUP(E194*Coleccion!$N$1,-1)</f>
        <v>140</v>
      </c>
      <c r="G194" s="33">
        <f>ROUNDUP(E194*Coleccion!$N$4,-1)</f>
        <v>120</v>
      </c>
      <c r="H194" s="2">
        <v>1</v>
      </c>
      <c r="I194" s="16">
        <f t="shared" ref="I194:I216" si="13">F194*H194</f>
        <v>140</v>
      </c>
      <c r="J194" s="16">
        <f t="shared" ref="J194:J216" si="14">G194*H194</f>
        <v>120</v>
      </c>
      <c r="K194" s="39" t="s">
        <v>222</v>
      </c>
      <c r="L194" s="38">
        <f t="shared" si="12"/>
        <v>0.19</v>
      </c>
    </row>
    <row r="195" spans="1:12" x14ac:dyDescent="0.3">
      <c r="A195" s="4" t="s">
        <v>3254</v>
      </c>
      <c r="B195" s="74" t="s">
        <v>1003</v>
      </c>
      <c r="C195" s="10" t="s">
        <v>181</v>
      </c>
      <c r="D195" s="13" t="s">
        <v>209</v>
      </c>
      <c r="E195" s="240">
        <v>0.19</v>
      </c>
      <c r="F195" s="33">
        <f>ROUNDUP(E195*Coleccion!$N$1,-1)</f>
        <v>140</v>
      </c>
      <c r="G195" s="33">
        <f>ROUNDUP(E195*Coleccion!$N$4,-1)</f>
        <v>120</v>
      </c>
      <c r="H195" s="2">
        <v>1</v>
      </c>
      <c r="I195" s="16">
        <f t="shared" si="13"/>
        <v>140</v>
      </c>
      <c r="J195" s="16">
        <f t="shared" si="14"/>
        <v>120</v>
      </c>
      <c r="K195" s="39" t="s">
        <v>3253</v>
      </c>
      <c r="L195" s="38">
        <f t="shared" si="12"/>
        <v>0.19</v>
      </c>
    </row>
    <row r="196" spans="1:12" x14ac:dyDescent="0.3">
      <c r="A196" s="4" t="s">
        <v>2763</v>
      </c>
      <c r="B196" s="74" t="s">
        <v>1003</v>
      </c>
      <c r="C196" s="10" t="s">
        <v>181</v>
      </c>
      <c r="D196" s="13" t="s">
        <v>209</v>
      </c>
      <c r="E196" s="240">
        <v>0.19</v>
      </c>
      <c r="F196" s="33">
        <f>ROUNDUP(E196*Coleccion!$N$1,-1)</f>
        <v>140</v>
      </c>
      <c r="G196" s="33">
        <f>ROUNDUP(E196*Coleccion!$N$4,-1)</f>
        <v>120</v>
      </c>
      <c r="H196" s="2">
        <v>1</v>
      </c>
      <c r="I196" s="16">
        <f t="shared" si="13"/>
        <v>140</v>
      </c>
      <c r="J196" s="16">
        <f t="shared" si="14"/>
        <v>120</v>
      </c>
      <c r="K196" s="39" t="s">
        <v>2764</v>
      </c>
      <c r="L196" s="38">
        <f t="shared" si="12"/>
        <v>0.19</v>
      </c>
    </row>
    <row r="197" spans="1:12" x14ac:dyDescent="0.3">
      <c r="A197" s="4" t="s">
        <v>2689</v>
      </c>
      <c r="B197" s="76" t="s">
        <v>1005</v>
      </c>
      <c r="C197" s="10" t="s">
        <v>181</v>
      </c>
      <c r="D197" s="13" t="s">
        <v>209</v>
      </c>
      <c r="E197" s="240">
        <v>0.19</v>
      </c>
      <c r="F197" s="33">
        <f>ROUNDUP(E197*Coleccion!$N$1,-1)</f>
        <v>140</v>
      </c>
      <c r="G197" s="33">
        <f>ROUNDUP(E197*Coleccion!$N$4,-1)</f>
        <v>120</v>
      </c>
      <c r="H197" s="2">
        <v>1</v>
      </c>
      <c r="I197" s="16">
        <f t="shared" si="13"/>
        <v>140</v>
      </c>
      <c r="J197" s="16">
        <f t="shared" si="14"/>
        <v>120</v>
      </c>
      <c r="K197" s="39" t="s">
        <v>2690</v>
      </c>
      <c r="L197" s="38">
        <f t="shared" si="12"/>
        <v>0.19</v>
      </c>
    </row>
    <row r="198" spans="1:12" x14ac:dyDescent="0.3">
      <c r="A198" s="4" t="s">
        <v>2750</v>
      </c>
      <c r="B198" s="76" t="s">
        <v>1005</v>
      </c>
      <c r="C198" s="10" t="s">
        <v>181</v>
      </c>
      <c r="D198" s="13" t="s">
        <v>209</v>
      </c>
      <c r="E198" s="240">
        <v>0.19</v>
      </c>
      <c r="F198" s="33">
        <f>ROUNDUP(E198*Coleccion!$N$1,-1)</f>
        <v>140</v>
      </c>
      <c r="G198" s="33">
        <f>ROUNDUP(E198*Coleccion!$N$4,-1)</f>
        <v>120</v>
      </c>
      <c r="H198" s="2">
        <v>1</v>
      </c>
      <c r="I198" s="16">
        <f t="shared" si="13"/>
        <v>140</v>
      </c>
      <c r="J198" s="16">
        <f t="shared" si="14"/>
        <v>120</v>
      </c>
      <c r="K198" s="39" t="s">
        <v>2749</v>
      </c>
      <c r="L198" s="38">
        <f t="shared" si="12"/>
        <v>0.19</v>
      </c>
    </row>
    <row r="199" spans="1:12" x14ac:dyDescent="0.3">
      <c r="A199" s="4" t="s">
        <v>1400</v>
      </c>
      <c r="B199" s="80" t="s">
        <v>1010</v>
      </c>
      <c r="C199" s="10" t="s">
        <v>181</v>
      </c>
      <c r="D199" s="13" t="s">
        <v>209</v>
      </c>
      <c r="E199" s="240">
        <v>0.19</v>
      </c>
      <c r="F199" s="33">
        <f>ROUNDUP(E199*Coleccion!$N$1,-1)</f>
        <v>140</v>
      </c>
      <c r="G199" s="33">
        <f>ROUNDUP(E199*Coleccion!$N$4,-1)</f>
        <v>120</v>
      </c>
      <c r="H199" s="2">
        <v>1</v>
      </c>
      <c r="I199" s="16">
        <f t="shared" si="13"/>
        <v>140</v>
      </c>
      <c r="J199" s="16">
        <f t="shared" si="14"/>
        <v>120</v>
      </c>
      <c r="K199" s="39" t="s">
        <v>1401</v>
      </c>
      <c r="L199" s="38">
        <f t="shared" si="12"/>
        <v>0.19</v>
      </c>
    </row>
    <row r="200" spans="1:12" x14ac:dyDescent="0.3">
      <c r="A200" s="35" t="s">
        <v>2701</v>
      </c>
      <c r="B200" s="193" t="s">
        <v>2332</v>
      </c>
      <c r="C200" s="10" t="s">
        <v>181</v>
      </c>
      <c r="D200" s="13" t="s">
        <v>209</v>
      </c>
      <c r="E200" s="240">
        <v>0.19</v>
      </c>
      <c r="F200" s="33">
        <f>ROUNDUP(E200*Coleccion!$N$1,-1)</f>
        <v>140</v>
      </c>
      <c r="G200" s="33">
        <f>ROUNDUP(E200*Coleccion!$N$4,-1)</f>
        <v>120</v>
      </c>
      <c r="H200" s="2">
        <v>1</v>
      </c>
      <c r="I200" s="33">
        <f t="shared" si="13"/>
        <v>140</v>
      </c>
      <c r="J200" s="33">
        <f t="shared" si="14"/>
        <v>120</v>
      </c>
      <c r="K200" s="168" t="s">
        <v>2710</v>
      </c>
      <c r="L200" s="38">
        <f t="shared" si="12"/>
        <v>0.19</v>
      </c>
    </row>
    <row r="201" spans="1:12" x14ac:dyDescent="0.3">
      <c r="A201" s="4" t="s">
        <v>2742</v>
      </c>
      <c r="B201" s="90" t="s">
        <v>1020</v>
      </c>
      <c r="C201" s="10" t="s">
        <v>181</v>
      </c>
      <c r="D201" s="1" t="s">
        <v>211</v>
      </c>
      <c r="E201" s="240">
        <v>0.19</v>
      </c>
      <c r="F201" s="33">
        <f>ROUNDUP(E201*Coleccion!$N$1,-1)</f>
        <v>140</v>
      </c>
      <c r="G201" s="33">
        <f>ROUNDUP(E201*Coleccion!$N$4,-1)</f>
        <v>120</v>
      </c>
      <c r="H201" s="2">
        <v>1</v>
      </c>
      <c r="I201" s="16">
        <f t="shared" si="13"/>
        <v>140</v>
      </c>
      <c r="J201" s="16">
        <f t="shared" si="14"/>
        <v>120</v>
      </c>
      <c r="K201" s="39" t="s">
        <v>2741</v>
      </c>
      <c r="L201" s="38">
        <f t="shared" si="12"/>
        <v>0.19</v>
      </c>
    </row>
    <row r="202" spans="1:12" x14ac:dyDescent="0.3">
      <c r="A202" s="4" t="s">
        <v>2746</v>
      </c>
      <c r="B202" s="76" t="s">
        <v>1005</v>
      </c>
      <c r="C202" s="9" t="s">
        <v>182</v>
      </c>
      <c r="D202" s="13" t="s">
        <v>209</v>
      </c>
      <c r="E202" s="240">
        <v>0.19</v>
      </c>
      <c r="F202" s="33">
        <f>ROUNDUP(E202*Coleccion!$N$1,-1)</f>
        <v>140</v>
      </c>
      <c r="G202" s="33">
        <f>ROUNDUP(E202*Coleccion!$N$4,-1)</f>
        <v>120</v>
      </c>
      <c r="H202" s="2">
        <v>1</v>
      </c>
      <c r="I202" s="16">
        <f t="shared" si="13"/>
        <v>140</v>
      </c>
      <c r="J202" s="16">
        <f t="shared" si="14"/>
        <v>120</v>
      </c>
      <c r="K202" s="39" t="s">
        <v>2745</v>
      </c>
      <c r="L202" s="38">
        <f t="shared" si="12"/>
        <v>0.19</v>
      </c>
    </row>
    <row r="203" spans="1:12" x14ac:dyDescent="0.3">
      <c r="A203" s="4" t="s">
        <v>1407</v>
      </c>
      <c r="B203" s="80" t="s">
        <v>1010</v>
      </c>
      <c r="C203" s="9" t="s">
        <v>182</v>
      </c>
      <c r="D203" s="13" t="s">
        <v>209</v>
      </c>
      <c r="E203" s="240">
        <v>0.19</v>
      </c>
      <c r="F203" s="33">
        <f>ROUNDUP(E203*Coleccion!$N$1,-1)</f>
        <v>140</v>
      </c>
      <c r="G203" s="33">
        <f>ROUNDUP(E203*Coleccion!$N$4,-1)</f>
        <v>120</v>
      </c>
      <c r="H203" s="2">
        <v>1</v>
      </c>
      <c r="I203" s="16">
        <f t="shared" si="13"/>
        <v>140</v>
      </c>
      <c r="J203" s="16">
        <f t="shared" si="14"/>
        <v>120</v>
      </c>
      <c r="K203" s="39" t="s">
        <v>1406</v>
      </c>
      <c r="L203" s="38">
        <f t="shared" si="12"/>
        <v>0.19</v>
      </c>
    </row>
    <row r="204" spans="1:12" x14ac:dyDescent="0.3">
      <c r="A204" s="4" t="s">
        <v>2740</v>
      </c>
      <c r="B204" s="90" t="s">
        <v>1020</v>
      </c>
      <c r="C204" s="9" t="s">
        <v>182</v>
      </c>
      <c r="D204" s="13" t="s">
        <v>209</v>
      </c>
      <c r="E204" s="240">
        <v>0.19</v>
      </c>
      <c r="F204" s="33">
        <f>ROUNDUP(E204*Coleccion!$N$1,-1)</f>
        <v>140</v>
      </c>
      <c r="G204" s="33">
        <f>ROUNDUP(E204*Coleccion!$N$4,-1)</f>
        <v>120</v>
      </c>
      <c r="H204" s="2">
        <v>1</v>
      </c>
      <c r="I204" s="16">
        <f t="shared" si="13"/>
        <v>140</v>
      </c>
      <c r="J204" s="16">
        <f t="shared" si="14"/>
        <v>120</v>
      </c>
      <c r="K204" s="39" t="s">
        <v>2739</v>
      </c>
      <c r="L204" s="38">
        <f t="shared" si="12"/>
        <v>0.19</v>
      </c>
    </row>
    <row r="205" spans="1:12" x14ac:dyDescent="0.3">
      <c r="A205" s="35" t="s">
        <v>2702</v>
      </c>
      <c r="B205" s="193" t="s">
        <v>2332</v>
      </c>
      <c r="C205" s="9" t="s">
        <v>182</v>
      </c>
      <c r="D205" s="13" t="s">
        <v>209</v>
      </c>
      <c r="E205" s="240">
        <v>0.19</v>
      </c>
      <c r="F205" s="33">
        <f>ROUNDUP(E205*Coleccion!$N$1,-1)</f>
        <v>140</v>
      </c>
      <c r="G205" s="33">
        <f>ROUNDUP(E205*Coleccion!$N$4,-1)</f>
        <v>120</v>
      </c>
      <c r="H205" s="2">
        <v>1</v>
      </c>
      <c r="I205" s="33">
        <f t="shared" si="13"/>
        <v>140</v>
      </c>
      <c r="J205" s="33">
        <f t="shared" si="14"/>
        <v>120</v>
      </c>
      <c r="K205" s="168" t="s">
        <v>2707</v>
      </c>
      <c r="L205" s="38">
        <f t="shared" si="12"/>
        <v>0.19</v>
      </c>
    </row>
    <row r="206" spans="1:12" x14ac:dyDescent="0.3">
      <c r="A206" s="4" t="s">
        <v>2726</v>
      </c>
      <c r="B206" s="77" t="s">
        <v>1007</v>
      </c>
      <c r="C206" s="22" t="s">
        <v>183</v>
      </c>
      <c r="D206" s="13" t="s">
        <v>209</v>
      </c>
      <c r="E206" s="240">
        <v>0.19</v>
      </c>
      <c r="F206" s="33">
        <f>ROUNDUP(E206*Coleccion!$N$1,-1)</f>
        <v>140</v>
      </c>
      <c r="G206" s="33">
        <f>ROUNDUP(E206*Coleccion!$N$4,-1)</f>
        <v>120</v>
      </c>
      <c r="H206" s="2">
        <v>1</v>
      </c>
      <c r="I206" s="16">
        <f t="shared" si="13"/>
        <v>140</v>
      </c>
      <c r="J206" s="16">
        <f t="shared" si="14"/>
        <v>120</v>
      </c>
      <c r="K206" s="39" t="s">
        <v>2725</v>
      </c>
      <c r="L206" s="38">
        <f t="shared" si="12"/>
        <v>0.19</v>
      </c>
    </row>
    <row r="207" spans="1:12" x14ac:dyDescent="0.3">
      <c r="A207" s="4" t="s">
        <v>1404</v>
      </c>
      <c r="B207" s="80" t="s">
        <v>1010</v>
      </c>
      <c r="C207" s="22" t="s">
        <v>183</v>
      </c>
      <c r="D207" s="13" t="s">
        <v>209</v>
      </c>
      <c r="E207" s="240">
        <v>0.19</v>
      </c>
      <c r="F207" s="33">
        <f>ROUNDUP(E207*Coleccion!$N$1,-1)</f>
        <v>140</v>
      </c>
      <c r="G207" s="33">
        <f>ROUNDUP(E207*Coleccion!$N$4,-1)</f>
        <v>120</v>
      </c>
      <c r="H207" s="2">
        <v>1</v>
      </c>
      <c r="I207" s="16">
        <f t="shared" si="13"/>
        <v>140</v>
      </c>
      <c r="J207" s="16">
        <f t="shared" si="14"/>
        <v>120</v>
      </c>
      <c r="K207" s="39" t="s">
        <v>1405</v>
      </c>
      <c r="L207" s="38">
        <f t="shared" si="12"/>
        <v>0.19</v>
      </c>
    </row>
    <row r="208" spans="1:12" x14ac:dyDescent="0.3">
      <c r="A208" s="35" t="s">
        <v>2703</v>
      </c>
      <c r="B208" s="193" t="s">
        <v>2332</v>
      </c>
      <c r="C208" s="22" t="s">
        <v>183</v>
      </c>
      <c r="D208" s="13" t="s">
        <v>209</v>
      </c>
      <c r="E208" s="240">
        <v>0.19</v>
      </c>
      <c r="F208" s="33">
        <f>ROUNDUP(E208*Coleccion!$N$1,-1)</f>
        <v>140</v>
      </c>
      <c r="G208" s="33">
        <f>ROUNDUP(E208*Coleccion!$N$4,-1)</f>
        <v>120</v>
      </c>
      <c r="H208" s="2">
        <v>1</v>
      </c>
      <c r="I208" s="33">
        <f t="shared" si="13"/>
        <v>140</v>
      </c>
      <c r="J208" s="33">
        <f t="shared" si="14"/>
        <v>120</v>
      </c>
      <c r="K208" s="168" t="s">
        <v>2706</v>
      </c>
      <c r="L208" s="38">
        <f t="shared" si="12"/>
        <v>0.19</v>
      </c>
    </row>
    <row r="209" spans="1:12" x14ac:dyDescent="0.3">
      <c r="A209" s="4" t="s">
        <v>2762</v>
      </c>
      <c r="B209" s="74" t="s">
        <v>1003</v>
      </c>
      <c r="C209" s="8" t="s">
        <v>184</v>
      </c>
      <c r="D209" s="13" t="s">
        <v>209</v>
      </c>
      <c r="E209" s="240">
        <v>0.19</v>
      </c>
      <c r="F209" s="33">
        <f>ROUNDUP(E209*Coleccion!$N$1,-1)</f>
        <v>140</v>
      </c>
      <c r="G209" s="33">
        <f>ROUNDUP(E209*Coleccion!$N$4,-1)</f>
        <v>120</v>
      </c>
      <c r="H209" s="2">
        <v>1</v>
      </c>
      <c r="I209" s="16">
        <f t="shared" si="13"/>
        <v>140</v>
      </c>
      <c r="J209" s="16">
        <f t="shared" si="14"/>
        <v>120</v>
      </c>
      <c r="K209" s="39" t="s">
        <v>2761</v>
      </c>
      <c r="L209" s="38">
        <f t="shared" si="12"/>
        <v>0.19</v>
      </c>
    </row>
    <row r="210" spans="1:12" x14ac:dyDescent="0.3">
      <c r="A210" s="4" t="s">
        <v>1403</v>
      </c>
      <c r="B210" s="80" t="s">
        <v>1010</v>
      </c>
      <c r="C210" s="8" t="s">
        <v>184</v>
      </c>
      <c r="D210" s="13" t="s">
        <v>209</v>
      </c>
      <c r="E210" s="240">
        <v>0.19</v>
      </c>
      <c r="F210" s="33">
        <f>ROUNDUP(E210*Coleccion!$N$1,-1)</f>
        <v>140</v>
      </c>
      <c r="G210" s="33">
        <f>ROUNDUP(E210*Coleccion!$N$4,-1)</f>
        <v>120</v>
      </c>
      <c r="H210" s="2">
        <v>1</v>
      </c>
      <c r="I210" s="16">
        <f t="shared" si="13"/>
        <v>140</v>
      </c>
      <c r="J210" s="16">
        <f t="shared" si="14"/>
        <v>120</v>
      </c>
      <c r="K210" s="39" t="s">
        <v>1402</v>
      </c>
      <c r="L210" s="38">
        <f t="shared" si="12"/>
        <v>0.19</v>
      </c>
    </row>
    <row r="211" spans="1:12" x14ac:dyDescent="0.3">
      <c r="A211" s="4" t="s">
        <v>2736</v>
      </c>
      <c r="B211" s="86" t="s">
        <v>1016</v>
      </c>
      <c r="C211" s="8" t="s">
        <v>184</v>
      </c>
      <c r="D211" s="13" t="s">
        <v>209</v>
      </c>
      <c r="E211" s="240">
        <v>0.19</v>
      </c>
      <c r="F211" s="33">
        <f>ROUNDUP(E211*Coleccion!$N$1,-1)</f>
        <v>140</v>
      </c>
      <c r="G211" s="33">
        <f>ROUNDUP(E211*Coleccion!$N$4,-1)</f>
        <v>120</v>
      </c>
      <c r="H211" s="2">
        <v>1</v>
      </c>
      <c r="I211" s="16">
        <f t="shared" si="13"/>
        <v>140</v>
      </c>
      <c r="J211" s="16">
        <f t="shared" si="14"/>
        <v>120</v>
      </c>
      <c r="K211" s="39" t="s">
        <v>2735</v>
      </c>
      <c r="L211" s="38">
        <f t="shared" si="12"/>
        <v>0.19</v>
      </c>
    </row>
    <row r="212" spans="1:12" x14ac:dyDescent="0.3">
      <c r="A212" s="4" t="s">
        <v>2734</v>
      </c>
      <c r="B212" s="86" t="s">
        <v>1016</v>
      </c>
      <c r="C212" s="8" t="s">
        <v>184</v>
      </c>
      <c r="D212" s="1" t="s">
        <v>211</v>
      </c>
      <c r="E212" s="240">
        <v>0.19</v>
      </c>
      <c r="F212" s="33">
        <f>ROUNDUP(E212*Coleccion!$N$1,-1)</f>
        <v>140</v>
      </c>
      <c r="G212" s="33">
        <f>ROUNDUP(E212*Coleccion!$N$4,-1)</f>
        <v>120</v>
      </c>
      <c r="H212" s="2">
        <v>1</v>
      </c>
      <c r="I212" s="16">
        <f t="shared" si="13"/>
        <v>140</v>
      </c>
      <c r="J212" s="16">
        <f t="shared" si="14"/>
        <v>120</v>
      </c>
      <c r="K212" s="39" t="s">
        <v>2733</v>
      </c>
      <c r="L212" s="38">
        <f t="shared" si="12"/>
        <v>0.19</v>
      </c>
    </row>
    <row r="213" spans="1:12" x14ac:dyDescent="0.3">
      <c r="A213" s="4" t="s">
        <v>1477</v>
      </c>
      <c r="B213" s="75" t="s">
        <v>1004</v>
      </c>
      <c r="C213" s="19" t="s">
        <v>185</v>
      </c>
      <c r="D213" s="13" t="s">
        <v>209</v>
      </c>
      <c r="E213" s="240">
        <v>0.19</v>
      </c>
      <c r="F213" s="33">
        <f>ROUNDUP(E213*Coleccion!$N$1,-1)</f>
        <v>140</v>
      </c>
      <c r="G213" s="33">
        <f>ROUNDUP(E213*Coleccion!$N$4,-1)</f>
        <v>120</v>
      </c>
      <c r="H213" s="2">
        <v>1</v>
      </c>
      <c r="I213" s="16">
        <f t="shared" si="13"/>
        <v>140</v>
      </c>
      <c r="J213" s="16">
        <f t="shared" si="14"/>
        <v>120</v>
      </c>
      <c r="K213" s="39" t="s">
        <v>1478</v>
      </c>
      <c r="L213" s="38">
        <f t="shared" si="12"/>
        <v>0.19</v>
      </c>
    </row>
    <row r="214" spans="1:12" x14ac:dyDescent="0.3">
      <c r="A214" s="4" t="s">
        <v>2731</v>
      </c>
      <c r="B214" s="86" t="s">
        <v>1016</v>
      </c>
      <c r="C214" s="19" t="s">
        <v>185</v>
      </c>
      <c r="D214" s="13" t="s">
        <v>209</v>
      </c>
      <c r="E214" s="240">
        <v>0.19</v>
      </c>
      <c r="F214" s="33">
        <f>ROUNDUP(E214*Coleccion!$N$1,-1)</f>
        <v>140</v>
      </c>
      <c r="G214" s="33">
        <f>ROUNDUP(E214*Coleccion!$N$4,-1)</f>
        <v>120</v>
      </c>
      <c r="H214" s="2">
        <v>1</v>
      </c>
      <c r="I214" s="16">
        <f t="shared" si="13"/>
        <v>140</v>
      </c>
      <c r="J214" s="16">
        <f t="shared" si="14"/>
        <v>120</v>
      </c>
      <c r="K214" s="39" t="s">
        <v>2730</v>
      </c>
      <c r="L214" s="38">
        <f t="shared" si="12"/>
        <v>0.19</v>
      </c>
    </row>
    <row r="215" spans="1:12" x14ac:dyDescent="0.3">
      <c r="A215" s="35" t="s">
        <v>2705</v>
      </c>
      <c r="B215" s="193" t="s">
        <v>2332</v>
      </c>
      <c r="C215" s="19" t="s">
        <v>185</v>
      </c>
      <c r="D215" s="13" t="s">
        <v>209</v>
      </c>
      <c r="E215" s="240">
        <v>0.19</v>
      </c>
      <c r="F215" s="33">
        <f>ROUNDUP(E215*Coleccion!$N$1,-1)</f>
        <v>140</v>
      </c>
      <c r="G215" s="33">
        <f>ROUNDUP(E215*Coleccion!$N$4,-1)</f>
        <v>120</v>
      </c>
      <c r="H215" s="2">
        <v>1</v>
      </c>
      <c r="I215" s="33">
        <f t="shared" si="13"/>
        <v>140</v>
      </c>
      <c r="J215" s="33">
        <f t="shared" si="14"/>
        <v>120</v>
      </c>
      <c r="K215" s="168" t="s">
        <v>2708</v>
      </c>
      <c r="L215" s="38">
        <f t="shared" si="12"/>
        <v>0.19</v>
      </c>
    </row>
    <row r="216" spans="1:12" x14ac:dyDescent="0.3">
      <c r="A216" s="4" t="s">
        <v>3241</v>
      </c>
      <c r="B216" s="69" t="s">
        <v>1000</v>
      </c>
      <c r="C216" s="14" t="s">
        <v>767</v>
      </c>
      <c r="D216" s="13" t="s">
        <v>209</v>
      </c>
      <c r="E216" s="240">
        <v>0.19</v>
      </c>
      <c r="F216" s="33">
        <f>ROUNDUP(E216*Coleccion!$N$1,-1)</f>
        <v>140</v>
      </c>
      <c r="G216" s="33">
        <f>ROUNDUP(E216*Coleccion!$N$4,-1)</f>
        <v>120</v>
      </c>
      <c r="H216" s="2">
        <v>1</v>
      </c>
      <c r="I216" s="16">
        <f t="shared" si="13"/>
        <v>140</v>
      </c>
      <c r="J216" s="16">
        <f t="shared" si="14"/>
        <v>120</v>
      </c>
      <c r="K216" s="39" t="s">
        <v>3240</v>
      </c>
      <c r="L216" s="38">
        <f t="shared" si="12"/>
        <v>0.19</v>
      </c>
    </row>
  </sheetData>
  <sortState xmlns:xlrd2="http://schemas.microsoft.com/office/spreadsheetml/2017/richdata2" ref="A2:L220">
    <sortCondition descending="1" ref="E1:E220"/>
  </sortState>
  <hyperlinks>
    <hyperlink ref="K13" r:id="rId1" xr:uid="{2F10E0F4-6460-4679-938E-6C6F10FF0C2F}"/>
    <hyperlink ref="K2" r:id="rId2" xr:uid="{7379AD63-A607-47E9-BFED-1A1602A6A52E}"/>
    <hyperlink ref="K3" r:id="rId3" xr:uid="{B35073C3-4BA2-4E87-91E5-EC42D1984EC5}"/>
    <hyperlink ref="K9" r:id="rId4" xr:uid="{3DC9723E-2A1D-4BFD-8EB9-9E9CE3947CBB}"/>
    <hyperlink ref="K12" r:id="rId5" xr:uid="{CD4A57D4-16B6-4321-B2D1-17E5C873B8F9}"/>
    <hyperlink ref="K4" r:id="rId6" xr:uid="{137BACD0-BECE-4BCE-BDD9-20FB762C110F}"/>
    <hyperlink ref="K27" r:id="rId7" xr:uid="{9D3D6C24-AB6F-4732-88C7-E08EDC0D9D14}"/>
    <hyperlink ref="K19" r:id="rId8" display="https://starcitygames.com/hells-caretaker-sgl-mtg-leg-104-enn/?sku=SGL-MTG-LEG-104-ENN1" xr:uid="{821E1B0F-9CD9-465F-BD34-79165EF7156C}"/>
    <hyperlink ref="K16" r:id="rId9" display="https://starcitygames.com/jandors-ring-sgl-mtg-arn-64-enn/?sku=SGL-MTG-ARN-64-ENN1" xr:uid="{56AD739F-BED7-4D6D-ABC4-A139CBE16821}"/>
    <hyperlink ref="K8" r:id="rId10" display="https://starcitygames.com/gerrard-capashen-sgl-mtg-apc-11-enf/?sku=SGL-MTG-APC-11-ENF1" xr:uid="{74ABEE0A-DC6E-4F93-8C04-A6A04476500E}"/>
    <hyperlink ref="K15" r:id="rId11" xr:uid="{90DD0138-CDF3-4552-BDA0-1263CB3F8E03}"/>
    <hyperlink ref="K22" r:id="rId12" xr:uid="{0F1C813F-C647-4D5F-923C-6323E82384F0}"/>
    <hyperlink ref="K37" r:id="rId13" xr:uid="{0B2F9AA0-90C6-4272-9C25-22CF2D4ACC69}"/>
    <hyperlink ref="K81" r:id="rId14" xr:uid="{F4604EDE-86F2-4EE9-AD3C-CF0A79E7F470}"/>
    <hyperlink ref="K42" r:id="rId15" xr:uid="{A6E5BECC-AE95-42F9-B311-9D4101712238}"/>
    <hyperlink ref="K21" r:id="rId16" xr:uid="{EE1B2899-5432-480E-AE61-E4E4D3E308E8}"/>
    <hyperlink ref="K120" r:id="rId17" xr:uid="{0E8F97A3-AD5A-46D0-97FB-C0239326693E}"/>
    <hyperlink ref="K7" r:id="rId18" xr:uid="{8A0BEF6E-8299-404F-81C0-845C32FB2223}"/>
    <hyperlink ref="K109" r:id="rId19" xr:uid="{80887A28-6568-497D-8C70-9475B315687E}"/>
    <hyperlink ref="K77" r:id="rId20" xr:uid="{3A4D5194-23CC-4B7C-B7AC-8A5B86101090}"/>
    <hyperlink ref="K112" r:id="rId21" xr:uid="{ED328D24-E819-40FB-83A5-34F797237B97}"/>
    <hyperlink ref="K43" r:id="rId22" xr:uid="{7F987604-1859-40ED-B3C1-FC68D24E33D0}"/>
    <hyperlink ref="K193" r:id="rId23" xr:uid="{1A9E3ED4-66AC-40ED-ACA8-F24D4BEAB567}"/>
    <hyperlink ref="K24" r:id="rId24" xr:uid="{4FAADEEF-8D76-4F75-BD4B-79954EDAF3CF}"/>
    <hyperlink ref="K33" r:id="rId25" xr:uid="{647EBEE8-2908-48CF-AD39-99BC206037E7}"/>
    <hyperlink ref="K89" r:id="rId26" xr:uid="{A2248F79-AB9D-45FD-B110-B5FF87FF124B}"/>
    <hyperlink ref="K45" r:id="rId27" xr:uid="{6C39EEDF-937E-4CBF-B17F-344325115FDF}"/>
    <hyperlink ref="K178" r:id="rId28" xr:uid="{A56D2FFE-3ABF-4B23-9A04-921EA99C8ADC}"/>
    <hyperlink ref="K145" r:id="rId29" xr:uid="{25EC6806-F527-4897-8780-B59F1E455B42}"/>
    <hyperlink ref="K179" r:id="rId30" xr:uid="{792E31C9-1F63-4E1D-9FAD-C26C9417D912}"/>
    <hyperlink ref="K165" r:id="rId31" xr:uid="{08A05995-E8A6-4926-8360-038F686DA4D7}"/>
    <hyperlink ref="K105" r:id="rId32" xr:uid="{0CE0DF92-84A9-43F8-93F4-2E9B7F00C536}"/>
    <hyperlink ref="K129" r:id="rId33" xr:uid="{2A8D0A46-C90D-4854-8D97-6831D8DB5BF5}"/>
    <hyperlink ref="K18" r:id="rId34" xr:uid="{048DCBBD-8066-4FAC-B7F8-C6DFCEE146AB}"/>
    <hyperlink ref="K84" r:id="rId35" xr:uid="{D5CB235B-0B4C-4F47-B0A9-E716B97EA148}"/>
    <hyperlink ref="K30" r:id="rId36" xr:uid="{201E2DA3-1029-4792-BE8E-945C54016BA7}"/>
    <hyperlink ref="K6" r:id="rId37" xr:uid="{DF028AEC-11DD-4BB0-9B12-2E73C1E7FE65}"/>
    <hyperlink ref="K57" r:id="rId38" xr:uid="{FB9E596D-34E4-415E-95BE-4FC555C7C218}"/>
    <hyperlink ref="K64" r:id="rId39" xr:uid="{7CB36F40-527F-4D1B-A072-A6A983B57A07}"/>
    <hyperlink ref="K28" r:id="rId40" xr:uid="{E53DC192-6B47-4D10-B431-E3D235AACC52}"/>
    <hyperlink ref="K47" r:id="rId41" xr:uid="{17593809-FA70-4090-B598-E81D64CF273B}"/>
    <hyperlink ref="K88" r:id="rId42" xr:uid="{CE4204FC-A82B-4209-9C55-EBD23C3D9023}"/>
    <hyperlink ref="K103" r:id="rId43" xr:uid="{36F0279D-2CB3-4F87-90CC-0AD68EAEB9A7}"/>
    <hyperlink ref="K118" r:id="rId44" xr:uid="{104423AD-8E7F-4CF1-8E13-137752755E9C}"/>
    <hyperlink ref="K154" r:id="rId45" xr:uid="{1FF96F52-1171-4FE3-A9BA-0331C0560D5E}"/>
    <hyperlink ref="K136" r:id="rId46" xr:uid="{F93D8934-4272-49AD-896F-149FF7F3E1A0}"/>
    <hyperlink ref="K159" r:id="rId47" xr:uid="{9E1C809B-4A25-4C66-9391-7DDD432F61AD}"/>
    <hyperlink ref="K158" r:id="rId48" xr:uid="{DCD7E13C-C88E-4D42-A0BE-DF5CD97AB3E5}"/>
    <hyperlink ref="K163" r:id="rId49" xr:uid="{5D2A6E54-9231-49A6-A7F2-5D5C44B7DD19}"/>
    <hyperlink ref="K126" r:id="rId50" xr:uid="{5DE03D83-81EC-4B19-B9EC-6A604DAC9C09}"/>
    <hyperlink ref="K168" r:id="rId51" xr:uid="{8E5C25F3-32FC-4B26-AAB3-51BE0F2F8DC8}"/>
    <hyperlink ref="K100" r:id="rId52" xr:uid="{D7A48B8E-4E33-465E-AE40-5C81E800D35B}"/>
    <hyperlink ref="K69" r:id="rId53" xr:uid="{A59AE83E-4B00-47AA-A08C-27A40C3A3E74}"/>
    <hyperlink ref="K140" r:id="rId54" xr:uid="{3769C418-36CE-4693-8546-37F363EC283A}"/>
    <hyperlink ref="K171" r:id="rId55" xr:uid="{2EFB4567-7EB7-4A95-82A5-0899F5384CA4}"/>
    <hyperlink ref="K172" r:id="rId56" xr:uid="{28E83E63-ADD9-4C02-AFAC-1BAD7931F643}"/>
    <hyperlink ref="K141" r:id="rId57" xr:uid="{39EA85FD-B3C2-4B5D-B391-04F16545D40C}"/>
    <hyperlink ref="K173" r:id="rId58" xr:uid="{CF37560E-7E9F-4B12-9D69-C089A45DDB15}"/>
    <hyperlink ref="K131" r:id="rId59" xr:uid="{0353817D-AFFB-40D5-8239-81F74F316933}"/>
    <hyperlink ref="K144" r:id="rId60" xr:uid="{17BDDDEC-4C64-4C1D-B8ED-D3E72ADA7031}"/>
    <hyperlink ref="K180" r:id="rId61" xr:uid="{55D0301A-AFCA-4DA4-90B4-9179A9D31D54}"/>
    <hyperlink ref="K143" r:id="rId62" xr:uid="{7D98EFC1-AA30-4EDB-BFCD-E3EB5D0C23DA}"/>
    <hyperlink ref="K5" r:id="rId63" xr:uid="{4E59134E-49DC-4F90-A108-0C442174AF4A}"/>
  </hyperlinks>
  <pageMargins left="0.75" right="0.75" top="1" bottom="1" header="0.5" footer="0.5"/>
  <pageSetup orientation="portrait" horizontalDpi="4294967292" verticalDpi="4294967292" r:id="rId6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2117-B646-4E53-9116-DE6416A9FE13}">
  <sheetPr codeName="Hoja5"/>
  <dimension ref="A1:N87"/>
  <sheetViews>
    <sheetView zoomScaleNormal="100" workbookViewId="0">
      <pane xSplit="1" topLeftCell="B1" activePane="topRight" state="frozen"/>
      <selection activeCell="A258" sqref="A258"/>
      <selection pane="topRight" activeCell="F6" sqref="F6"/>
    </sheetView>
  </sheetViews>
  <sheetFormatPr baseColWidth="10" defaultRowHeight="15.6" x14ac:dyDescent="0.3"/>
  <cols>
    <col min="1" max="1" width="30.09765625" bestFit="1" customWidth="1"/>
    <col min="2" max="2" width="41.796875" style="30" bestFit="1" customWidth="1"/>
    <col min="3" max="3" width="10.5" customWidth="1"/>
    <col min="4" max="4" width="6.59765625" bestFit="1" customWidth="1"/>
    <col min="5" max="5" width="9.8984375" bestFit="1" customWidth="1"/>
    <col min="6" max="7" width="9.59765625" bestFit="1" customWidth="1"/>
    <col min="8" max="8" width="4.19921875" bestFit="1" customWidth="1"/>
    <col min="9" max="10" width="8.69921875" bestFit="1" customWidth="1"/>
    <col min="11" max="11" width="9" customWidth="1"/>
    <col min="12" max="12" width="9.69921875" bestFit="1" customWidth="1"/>
    <col min="14" max="14" width="9.69921875" bestFit="1" customWidth="1"/>
  </cols>
  <sheetData>
    <row r="1" spans="1:14" x14ac:dyDescent="0.3">
      <c r="A1" s="48" t="s">
        <v>0</v>
      </c>
      <c r="B1" s="48" t="s">
        <v>32</v>
      </c>
      <c r="C1" s="48" t="s">
        <v>1</v>
      </c>
      <c r="D1" s="48" t="s">
        <v>2</v>
      </c>
      <c r="E1" s="48" t="s">
        <v>6</v>
      </c>
      <c r="F1" s="48" t="s">
        <v>22</v>
      </c>
      <c r="G1" s="48" t="s">
        <v>1391</v>
      </c>
      <c r="H1" s="48" t="s">
        <v>217</v>
      </c>
      <c r="I1" s="48" t="s">
        <v>23</v>
      </c>
      <c r="J1" s="48" t="s">
        <v>1392</v>
      </c>
      <c r="K1" s="239" t="s">
        <v>1138</v>
      </c>
      <c r="L1" s="170">
        <f>H2*E2</f>
        <v>14.99</v>
      </c>
      <c r="N1" s="1">
        <v>700</v>
      </c>
    </row>
    <row r="2" spans="1:14" x14ac:dyDescent="0.3">
      <c r="A2" s="15" t="s">
        <v>1974</v>
      </c>
      <c r="B2" s="66" t="s">
        <v>1039</v>
      </c>
      <c r="C2" s="4" t="s">
        <v>629</v>
      </c>
      <c r="D2" s="12" t="s">
        <v>208</v>
      </c>
      <c r="E2" s="240">
        <v>14.99</v>
      </c>
      <c r="F2" s="16">
        <f>ROUNDUP(E2*NivPauper!$N$1,-1)</f>
        <v>10500</v>
      </c>
      <c r="G2" s="16">
        <f>ROUNDUP(E2*NivPauper!$N$4,-1)</f>
        <v>9750</v>
      </c>
      <c r="H2" s="2">
        <v>1</v>
      </c>
      <c r="I2" s="16">
        <f t="shared" ref="I2:I33" si="0">F2*H2</f>
        <v>10500</v>
      </c>
      <c r="J2" s="16">
        <f t="shared" ref="J2:J33" si="1">G2*H2</f>
        <v>9750</v>
      </c>
      <c r="K2" s="39" t="s">
        <v>4678</v>
      </c>
      <c r="L2" s="170">
        <f t="shared" ref="L2:L33" si="2">H3*E3</f>
        <v>12.792</v>
      </c>
      <c r="N2" s="3">
        <f>SUM(I:I)</f>
        <v>123330</v>
      </c>
    </row>
    <row r="3" spans="1:14" x14ac:dyDescent="0.3">
      <c r="A3" s="15" t="s">
        <v>5390</v>
      </c>
      <c r="B3" s="96" t="s">
        <v>1026</v>
      </c>
      <c r="C3" s="6" t="s">
        <v>194</v>
      </c>
      <c r="D3" s="1" t="s">
        <v>211</v>
      </c>
      <c r="E3" s="240">
        <v>12.792</v>
      </c>
      <c r="F3" s="16">
        <f>ROUNDUP(E3*NivPauper!$N$1,-1)</f>
        <v>8960</v>
      </c>
      <c r="G3" s="16">
        <f>ROUNDUP(E3*NivPauper!$N$4,-1)</f>
        <v>8320</v>
      </c>
      <c r="H3" s="2">
        <v>1</v>
      </c>
      <c r="I3" s="16">
        <f t="shared" si="0"/>
        <v>8960</v>
      </c>
      <c r="J3" s="16">
        <f t="shared" si="1"/>
        <v>8320</v>
      </c>
      <c r="K3" s="39" t="s">
        <v>5391</v>
      </c>
      <c r="L3" s="170">
        <f t="shared" si="2"/>
        <v>3.99</v>
      </c>
    </row>
    <row r="4" spans="1:14" x14ac:dyDescent="0.3">
      <c r="A4" s="4" t="s">
        <v>4447</v>
      </c>
      <c r="B4" s="176" t="s">
        <v>1798</v>
      </c>
      <c r="C4" s="8" t="s">
        <v>184</v>
      </c>
      <c r="D4" s="228" t="s">
        <v>3049</v>
      </c>
      <c r="E4" s="240">
        <v>3.99</v>
      </c>
      <c r="F4" s="16">
        <f>ROUNDUP(E4*NivPauper!$N$1,-1)</f>
        <v>2800</v>
      </c>
      <c r="G4" s="16">
        <f>ROUNDUP(E4*NivPauper!$N$4,-1)</f>
        <v>2600</v>
      </c>
      <c r="H4" s="2">
        <v>1</v>
      </c>
      <c r="I4" s="16">
        <f t="shared" si="0"/>
        <v>2800</v>
      </c>
      <c r="J4" s="16">
        <f t="shared" si="1"/>
        <v>2600</v>
      </c>
      <c r="K4" s="39" t="s">
        <v>4448</v>
      </c>
      <c r="L4" s="170">
        <f t="shared" si="2"/>
        <v>4.99</v>
      </c>
      <c r="N4" s="1">
        <v>650</v>
      </c>
    </row>
    <row r="5" spans="1:14" x14ac:dyDescent="0.3">
      <c r="A5" s="15" t="s">
        <v>383</v>
      </c>
      <c r="B5" s="66" t="s">
        <v>1039</v>
      </c>
      <c r="C5" s="6" t="s">
        <v>194</v>
      </c>
      <c r="D5" s="13" t="s">
        <v>209</v>
      </c>
      <c r="E5" s="240">
        <v>4.99</v>
      </c>
      <c r="F5" s="16">
        <f>ROUNDUP(E5*NivPauper!$N$1,-1)</f>
        <v>3500</v>
      </c>
      <c r="G5" s="16">
        <f>ROUNDUP(E5*NivPauper!$N$4,-1)</f>
        <v>3250</v>
      </c>
      <c r="H5" s="2">
        <v>1</v>
      </c>
      <c r="I5" s="16">
        <f t="shared" si="0"/>
        <v>3500</v>
      </c>
      <c r="J5" s="16">
        <f t="shared" si="1"/>
        <v>3250</v>
      </c>
      <c r="K5" s="39" t="s">
        <v>4690</v>
      </c>
      <c r="L5" s="170">
        <f t="shared" si="2"/>
        <v>3.99</v>
      </c>
      <c r="N5" s="3">
        <f>SUM(J:J)</f>
        <v>114440</v>
      </c>
    </row>
    <row r="6" spans="1:14" x14ac:dyDescent="0.3">
      <c r="A6" s="32" t="s">
        <v>354</v>
      </c>
      <c r="B6" s="97" t="s">
        <v>1028</v>
      </c>
      <c r="C6" s="9" t="s">
        <v>182</v>
      </c>
      <c r="D6" s="13" t="s">
        <v>209</v>
      </c>
      <c r="E6" s="240">
        <v>3.99</v>
      </c>
      <c r="F6" s="16">
        <f>ROUNDUP(E6*NivPauper!$N$1,-1)</f>
        <v>2800</v>
      </c>
      <c r="G6" s="16">
        <f>ROUNDUP(E6*NivPauper!$N$4,-1)</f>
        <v>2600</v>
      </c>
      <c r="H6" s="2">
        <v>1</v>
      </c>
      <c r="I6" s="16">
        <f t="shared" si="0"/>
        <v>2800</v>
      </c>
      <c r="J6" s="16">
        <f t="shared" si="1"/>
        <v>2600</v>
      </c>
      <c r="K6" s="39" t="s">
        <v>4636</v>
      </c>
      <c r="L6" s="170">
        <f t="shared" si="2"/>
        <v>3.99</v>
      </c>
    </row>
    <row r="7" spans="1:14" x14ac:dyDescent="0.3">
      <c r="A7" s="4" t="s">
        <v>36</v>
      </c>
      <c r="B7" s="61" t="s">
        <v>990</v>
      </c>
      <c r="C7" s="9" t="s">
        <v>182</v>
      </c>
      <c r="D7" s="1" t="s">
        <v>211</v>
      </c>
      <c r="E7" s="240">
        <v>3.99</v>
      </c>
      <c r="F7" s="16">
        <f>ROUNDUP(E7*NivPauper!$N$1,-1)</f>
        <v>2800</v>
      </c>
      <c r="G7" s="16">
        <f>ROUNDUP(E7*NivPauper!$N$4,-1)</f>
        <v>2600</v>
      </c>
      <c r="H7" s="2">
        <v>1</v>
      </c>
      <c r="I7" s="16">
        <f t="shared" si="0"/>
        <v>2800</v>
      </c>
      <c r="J7" s="16">
        <f t="shared" si="1"/>
        <v>2600</v>
      </c>
      <c r="K7" s="39" t="s">
        <v>4651</v>
      </c>
      <c r="L7" s="170">
        <f t="shared" si="2"/>
        <v>3.99</v>
      </c>
      <c r="N7" s="1" t="s">
        <v>100</v>
      </c>
    </row>
    <row r="8" spans="1:14" x14ac:dyDescent="0.3">
      <c r="A8" s="15" t="s">
        <v>4772</v>
      </c>
      <c r="B8" s="69" t="s">
        <v>1055</v>
      </c>
      <c r="C8" s="9" t="s">
        <v>182</v>
      </c>
      <c r="D8" s="1" t="s">
        <v>211</v>
      </c>
      <c r="E8" s="240">
        <v>3.99</v>
      </c>
      <c r="F8" s="16">
        <f>ROUNDUP(E8*NivPauper!$N$1,-1)</f>
        <v>2800</v>
      </c>
      <c r="G8" s="16">
        <f>ROUNDUP(E8*NivPauper!$N$4,-1)</f>
        <v>2600</v>
      </c>
      <c r="H8" s="2">
        <v>1</v>
      </c>
      <c r="I8" s="16">
        <f t="shared" si="0"/>
        <v>2800</v>
      </c>
      <c r="J8" s="16">
        <f t="shared" si="1"/>
        <v>2600</v>
      </c>
      <c r="K8" s="39" t="s">
        <v>4638</v>
      </c>
      <c r="L8" s="170">
        <f t="shared" si="2"/>
        <v>3.99</v>
      </c>
      <c r="N8" s="3">
        <f>SUM(L:L)</f>
        <v>175.2620000000002</v>
      </c>
    </row>
    <row r="9" spans="1:14" ht="15" customHeight="1" x14ac:dyDescent="0.3">
      <c r="A9" s="21" t="s">
        <v>459</v>
      </c>
      <c r="B9" s="166" t="s">
        <v>1137</v>
      </c>
      <c r="C9" s="8" t="s">
        <v>184</v>
      </c>
      <c r="D9" s="12" t="s">
        <v>208</v>
      </c>
      <c r="E9" s="240">
        <v>3.99</v>
      </c>
      <c r="F9" s="16">
        <f>ROUNDUP(E9*NivPauper!$N$1,-1)</f>
        <v>2800</v>
      </c>
      <c r="G9" s="16">
        <f>ROUNDUP(E9*NivPauper!$N$4,-1)</f>
        <v>2600</v>
      </c>
      <c r="H9" s="2">
        <v>1</v>
      </c>
      <c r="I9" s="33">
        <f t="shared" si="0"/>
        <v>2800</v>
      </c>
      <c r="J9" s="33">
        <f t="shared" si="1"/>
        <v>2600</v>
      </c>
      <c r="K9" s="39" t="s">
        <v>860</v>
      </c>
      <c r="L9" s="170">
        <f t="shared" si="2"/>
        <v>39.900000000000006</v>
      </c>
    </row>
    <row r="10" spans="1:14" x14ac:dyDescent="0.3">
      <c r="A10" s="4" t="s">
        <v>349</v>
      </c>
      <c r="B10" s="68" t="s">
        <v>996</v>
      </c>
      <c r="C10" s="6" t="s">
        <v>194</v>
      </c>
      <c r="D10" s="1" t="s">
        <v>211</v>
      </c>
      <c r="E10" s="240">
        <v>3.99</v>
      </c>
      <c r="F10" s="16">
        <f>ROUNDUP(E10*NivPauper!$N$1,-1)</f>
        <v>2800</v>
      </c>
      <c r="G10" s="16">
        <f>ROUNDUP(E10*NivPauper!$N$4,-1)</f>
        <v>2600</v>
      </c>
      <c r="H10" s="2">
        <v>10</v>
      </c>
      <c r="I10" s="16">
        <f t="shared" si="0"/>
        <v>28000</v>
      </c>
      <c r="J10" s="16">
        <f t="shared" si="1"/>
        <v>26000</v>
      </c>
      <c r="K10" s="39" t="s">
        <v>4684</v>
      </c>
      <c r="L10" s="170">
        <f t="shared" si="2"/>
        <v>2.4900000000000002</v>
      </c>
    </row>
    <row r="11" spans="1:14" x14ac:dyDescent="0.3">
      <c r="A11" s="15" t="s">
        <v>380</v>
      </c>
      <c r="B11" s="156" t="s">
        <v>1124</v>
      </c>
      <c r="C11" s="6" t="s">
        <v>194</v>
      </c>
      <c r="D11" s="1" t="s">
        <v>211</v>
      </c>
      <c r="E11" s="240">
        <v>2.4900000000000002</v>
      </c>
      <c r="F11" s="16">
        <f>ROUNDUP(E11*NivPauper!$N$1,-1)</f>
        <v>1750</v>
      </c>
      <c r="G11" s="16">
        <f>ROUNDUP(E11*NivPauper!$N$4,-1)</f>
        <v>1620</v>
      </c>
      <c r="H11" s="2">
        <v>1</v>
      </c>
      <c r="I11" s="16">
        <f t="shared" si="0"/>
        <v>1750</v>
      </c>
      <c r="J11" s="16">
        <f t="shared" si="1"/>
        <v>1620</v>
      </c>
      <c r="K11" s="39" t="s">
        <v>4685</v>
      </c>
      <c r="L11" s="170">
        <f t="shared" si="2"/>
        <v>3.99</v>
      </c>
    </row>
    <row r="12" spans="1:14" x14ac:dyDescent="0.3">
      <c r="A12" s="4" t="s">
        <v>422</v>
      </c>
      <c r="B12" s="22" t="s">
        <v>926</v>
      </c>
      <c r="C12" s="14" t="s">
        <v>193</v>
      </c>
      <c r="D12" s="1" t="s">
        <v>211</v>
      </c>
      <c r="E12" s="240">
        <v>3.99</v>
      </c>
      <c r="F12" s="16">
        <f>ROUNDUP(E12*NivPauper!$N$1,-1)</f>
        <v>2800</v>
      </c>
      <c r="G12" s="16">
        <f>ROUNDUP(E12*NivPauper!$N$4,-1)</f>
        <v>2600</v>
      </c>
      <c r="H12" s="2">
        <v>1</v>
      </c>
      <c r="I12" s="16">
        <f t="shared" si="0"/>
        <v>2800</v>
      </c>
      <c r="J12" s="16">
        <f t="shared" si="1"/>
        <v>2600</v>
      </c>
      <c r="K12" s="39" t="s">
        <v>4716</v>
      </c>
      <c r="L12" s="170">
        <f t="shared" si="2"/>
        <v>2.99</v>
      </c>
    </row>
    <row r="13" spans="1:14" x14ac:dyDescent="0.3">
      <c r="A13" s="4" t="s">
        <v>365</v>
      </c>
      <c r="B13" s="110" t="s">
        <v>1054</v>
      </c>
      <c r="C13" s="9" t="s">
        <v>182</v>
      </c>
      <c r="D13" s="1" t="s">
        <v>211</v>
      </c>
      <c r="E13" s="240">
        <v>2.99</v>
      </c>
      <c r="F13" s="16">
        <f>ROUNDUP(E13*NivPauper!$N$1,-1)</f>
        <v>2100</v>
      </c>
      <c r="G13" s="16">
        <f>ROUNDUP(E13*NivPauper!$N$4,-1)</f>
        <v>1950</v>
      </c>
      <c r="H13" s="2">
        <v>1</v>
      </c>
      <c r="I13" s="16">
        <f t="shared" si="0"/>
        <v>2100</v>
      </c>
      <c r="J13" s="16">
        <f t="shared" si="1"/>
        <v>1950</v>
      </c>
      <c r="K13" s="39" t="s">
        <v>4642</v>
      </c>
      <c r="L13" s="170">
        <f t="shared" si="2"/>
        <v>2.4900000000000002</v>
      </c>
    </row>
    <row r="14" spans="1:14" x14ac:dyDescent="0.3">
      <c r="A14" s="4" t="s">
        <v>2792</v>
      </c>
      <c r="B14" s="85" t="s">
        <v>1031</v>
      </c>
      <c r="C14" s="14" t="s">
        <v>193</v>
      </c>
      <c r="D14" s="1" t="s">
        <v>211</v>
      </c>
      <c r="E14" s="240">
        <v>2.4900000000000002</v>
      </c>
      <c r="F14" s="16">
        <f>ROUNDUP(E14*NivPauper!$N$1,-1)</f>
        <v>1750</v>
      </c>
      <c r="G14" s="16">
        <f>ROUNDUP(E14*NivPauper!$N$4,-1)</f>
        <v>1620</v>
      </c>
      <c r="H14" s="2">
        <v>1</v>
      </c>
      <c r="I14" s="16">
        <f t="shared" si="0"/>
        <v>1750</v>
      </c>
      <c r="J14" s="16">
        <f t="shared" si="1"/>
        <v>1620</v>
      </c>
      <c r="K14" s="39" t="s">
        <v>2793</v>
      </c>
      <c r="L14" s="170">
        <f t="shared" si="2"/>
        <v>2.99</v>
      </c>
      <c r="N14" s="56"/>
    </row>
    <row r="15" spans="1:14" x14ac:dyDescent="0.3">
      <c r="A15" s="15" t="s">
        <v>352</v>
      </c>
      <c r="B15" s="146" t="s">
        <v>1108</v>
      </c>
      <c r="C15" s="9" t="s">
        <v>182</v>
      </c>
      <c r="D15" s="1" t="s">
        <v>211</v>
      </c>
      <c r="E15" s="240">
        <v>2.99</v>
      </c>
      <c r="F15" s="16">
        <f>ROUNDUP(E15*NivPauper!$N$1,-1)</f>
        <v>2100</v>
      </c>
      <c r="G15" s="16">
        <f>ROUNDUP(E15*NivPauper!$N$4,-1)</f>
        <v>1950</v>
      </c>
      <c r="H15" s="2">
        <v>1</v>
      </c>
      <c r="I15" s="16">
        <f t="shared" si="0"/>
        <v>2100</v>
      </c>
      <c r="J15" s="16">
        <f t="shared" si="1"/>
        <v>1950</v>
      </c>
      <c r="K15" s="39" t="s">
        <v>4650</v>
      </c>
      <c r="L15" s="170">
        <f t="shared" si="2"/>
        <v>2.4900000000000002</v>
      </c>
    </row>
    <row r="16" spans="1:14" x14ac:dyDescent="0.3">
      <c r="A16" s="15" t="s">
        <v>2617</v>
      </c>
      <c r="B16" s="92" t="s">
        <v>1022</v>
      </c>
      <c r="C16" s="4" t="s">
        <v>629</v>
      </c>
      <c r="D16" s="1" t="s">
        <v>211</v>
      </c>
      <c r="E16" s="240">
        <v>2.4900000000000002</v>
      </c>
      <c r="F16" s="16">
        <f>ROUNDUP(E16*NivPauper!$N$1,-1)</f>
        <v>1750</v>
      </c>
      <c r="G16" s="16">
        <f>ROUNDUP(E16*NivPauper!$N$4,-1)</f>
        <v>1620</v>
      </c>
      <c r="H16" s="2">
        <v>1</v>
      </c>
      <c r="I16" s="16">
        <f t="shared" si="0"/>
        <v>1750</v>
      </c>
      <c r="J16" s="16">
        <f t="shared" si="1"/>
        <v>1620</v>
      </c>
      <c r="K16" s="39" t="s">
        <v>4679</v>
      </c>
      <c r="L16" s="170">
        <f t="shared" si="2"/>
        <v>11.94</v>
      </c>
    </row>
    <row r="17" spans="1:12" x14ac:dyDescent="0.3">
      <c r="A17" s="4" t="s">
        <v>1638</v>
      </c>
      <c r="B17" s="68" t="s">
        <v>996</v>
      </c>
      <c r="C17" s="6" t="s">
        <v>194</v>
      </c>
      <c r="D17" s="1" t="s">
        <v>211</v>
      </c>
      <c r="E17" s="240">
        <v>1.99</v>
      </c>
      <c r="F17" s="16">
        <f>ROUNDUP(E17*NivPauper!$N$1,-1)</f>
        <v>1400</v>
      </c>
      <c r="G17" s="16">
        <f>ROUNDUP(E17*NivPauper!$N$4,-1)</f>
        <v>1300</v>
      </c>
      <c r="H17" s="2">
        <v>6</v>
      </c>
      <c r="I17" s="16">
        <f t="shared" si="0"/>
        <v>8400</v>
      </c>
      <c r="J17" s="16">
        <f t="shared" si="1"/>
        <v>7800</v>
      </c>
      <c r="K17" s="39" t="s">
        <v>2337</v>
      </c>
      <c r="L17" s="170">
        <f t="shared" si="2"/>
        <v>3.49</v>
      </c>
    </row>
    <row r="18" spans="1:12" x14ac:dyDescent="0.3">
      <c r="A18" s="4" t="s">
        <v>372</v>
      </c>
      <c r="B18" s="70" t="s">
        <v>998</v>
      </c>
      <c r="C18" s="9" t="s">
        <v>182</v>
      </c>
      <c r="D18" s="1" t="s">
        <v>211</v>
      </c>
      <c r="E18" s="240">
        <v>3.49</v>
      </c>
      <c r="F18" s="16">
        <f>ROUNDUP(E18*NivPauper!$N$1,-1)</f>
        <v>2450</v>
      </c>
      <c r="G18" s="16">
        <f>ROUNDUP(E18*NivPauper!$N$4,-1)</f>
        <v>2270</v>
      </c>
      <c r="H18" s="2">
        <v>1</v>
      </c>
      <c r="I18" s="16">
        <f t="shared" si="0"/>
        <v>2450</v>
      </c>
      <c r="J18" s="16">
        <f t="shared" si="1"/>
        <v>2270</v>
      </c>
      <c r="K18" s="39" t="s">
        <v>4653</v>
      </c>
      <c r="L18" s="170">
        <f t="shared" si="2"/>
        <v>2.99</v>
      </c>
    </row>
    <row r="19" spans="1:12" x14ac:dyDescent="0.3">
      <c r="A19" s="21" t="s">
        <v>358</v>
      </c>
      <c r="B19" s="166" t="s">
        <v>1137</v>
      </c>
      <c r="C19" s="8" t="s">
        <v>184</v>
      </c>
      <c r="D19" s="13" t="s">
        <v>209</v>
      </c>
      <c r="E19" s="240">
        <v>2.99</v>
      </c>
      <c r="F19" s="16">
        <f>ROUNDUP(E19*NivPauper!$N$1,-1)</f>
        <v>2100</v>
      </c>
      <c r="G19" s="16">
        <f>ROUNDUP(E19*NivPauper!$N$4,-1)</f>
        <v>1950</v>
      </c>
      <c r="H19" s="2">
        <v>1</v>
      </c>
      <c r="I19" s="16">
        <f t="shared" si="0"/>
        <v>2100</v>
      </c>
      <c r="J19" s="16">
        <f t="shared" si="1"/>
        <v>1950</v>
      </c>
      <c r="K19" s="39" t="s">
        <v>4671</v>
      </c>
      <c r="L19" s="170">
        <f t="shared" si="2"/>
        <v>1.99</v>
      </c>
    </row>
    <row r="20" spans="1:12" x14ac:dyDescent="0.3">
      <c r="A20" s="20" t="s">
        <v>1681</v>
      </c>
      <c r="B20" s="166" t="s">
        <v>1137</v>
      </c>
      <c r="C20" s="8" t="s">
        <v>184</v>
      </c>
      <c r="D20" s="1" t="s">
        <v>211</v>
      </c>
      <c r="E20" s="240">
        <v>1.99</v>
      </c>
      <c r="F20" s="16">
        <f>ROUNDUP(E20*NivPauper!$N$1,-1)</f>
        <v>1400</v>
      </c>
      <c r="G20" s="16">
        <f>ROUNDUP(E20*NivPauper!$N$4,-1)</f>
        <v>1300</v>
      </c>
      <c r="H20" s="2">
        <v>1</v>
      </c>
      <c r="I20" s="16">
        <f t="shared" si="0"/>
        <v>1400</v>
      </c>
      <c r="J20" s="16">
        <f t="shared" si="1"/>
        <v>1300</v>
      </c>
      <c r="K20" s="39" t="s">
        <v>4675</v>
      </c>
      <c r="L20" s="170">
        <f t="shared" si="2"/>
        <v>1.49</v>
      </c>
    </row>
    <row r="21" spans="1:12" x14ac:dyDescent="0.3">
      <c r="A21" s="4" t="s">
        <v>351</v>
      </c>
      <c r="B21" s="74" t="s">
        <v>1003</v>
      </c>
      <c r="C21" s="14" t="s">
        <v>193</v>
      </c>
      <c r="D21" s="1" t="s">
        <v>211</v>
      </c>
      <c r="E21" s="240">
        <v>1.49</v>
      </c>
      <c r="F21" s="16">
        <f>ROUNDUP(E21*NivPauper!$N$1,-1)</f>
        <v>1050</v>
      </c>
      <c r="G21" s="16">
        <f>ROUNDUP(E21*NivPauper!$N$4,-1)</f>
        <v>970</v>
      </c>
      <c r="H21" s="2">
        <v>1</v>
      </c>
      <c r="I21" s="16">
        <f t="shared" si="0"/>
        <v>1050</v>
      </c>
      <c r="J21" s="16">
        <f t="shared" si="1"/>
        <v>970</v>
      </c>
      <c r="K21" s="39" t="s">
        <v>4680</v>
      </c>
      <c r="L21" s="170">
        <f t="shared" si="2"/>
        <v>1.49</v>
      </c>
    </row>
    <row r="22" spans="1:12" x14ac:dyDescent="0.3">
      <c r="A22" s="4" t="s">
        <v>431</v>
      </c>
      <c r="B22" s="156" t="s">
        <v>1124</v>
      </c>
      <c r="C22" s="14" t="s">
        <v>193</v>
      </c>
      <c r="D22" s="1" t="s">
        <v>211</v>
      </c>
      <c r="E22" s="240">
        <v>1.49</v>
      </c>
      <c r="F22" s="16">
        <f>ROUNDUP(E22*NivPauper!$N$1,-1)</f>
        <v>1050</v>
      </c>
      <c r="G22" s="16">
        <f>ROUNDUP(E22*NivPauper!$N$4,-1)</f>
        <v>970</v>
      </c>
      <c r="H22" s="2">
        <v>1</v>
      </c>
      <c r="I22" s="16">
        <f t="shared" si="0"/>
        <v>1050</v>
      </c>
      <c r="J22" s="16">
        <f t="shared" si="1"/>
        <v>970</v>
      </c>
      <c r="K22" s="39" t="s">
        <v>4702</v>
      </c>
      <c r="L22" s="170">
        <f t="shared" si="2"/>
        <v>0.99</v>
      </c>
    </row>
    <row r="23" spans="1:12" x14ac:dyDescent="0.3">
      <c r="A23" s="4" t="s">
        <v>353</v>
      </c>
      <c r="B23" s="100" t="s">
        <v>1032</v>
      </c>
      <c r="C23" s="9" t="s">
        <v>182</v>
      </c>
      <c r="D23" s="1" t="s">
        <v>211</v>
      </c>
      <c r="E23" s="240">
        <v>0.99</v>
      </c>
      <c r="F23" s="16">
        <f>ROUNDUP(E23*NivPauper!$N$1,-1)</f>
        <v>700</v>
      </c>
      <c r="G23" s="16">
        <f>ROUNDUP(E23*NivPauper!$N$4,-1)</f>
        <v>650</v>
      </c>
      <c r="H23" s="2">
        <v>1</v>
      </c>
      <c r="I23" s="16">
        <f t="shared" si="0"/>
        <v>700</v>
      </c>
      <c r="J23" s="16">
        <f t="shared" si="1"/>
        <v>650</v>
      </c>
      <c r="K23" s="39" t="s">
        <v>4640</v>
      </c>
      <c r="L23" s="170">
        <f t="shared" si="2"/>
        <v>0.49</v>
      </c>
    </row>
    <row r="24" spans="1:12" x14ac:dyDescent="0.3">
      <c r="A24" s="4" t="s">
        <v>377</v>
      </c>
      <c r="B24" s="65" t="s">
        <v>993</v>
      </c>
      <c r="C24" s="9" t="s">
        <v>182</v>
      </c>
      <c r="D24" s="1" t="s">
        <v>211</v>
      </c>
      <c r="E24" s="240">
        <v>0.49</v>
      </c>
      <c r="F24" s="16">
        <f>ROUNDUP(E24*NivPauper!$N$1,-1)</f>
        <v>350</v>
      </c>
      <c r="G24" s="16">
        <f>ROUNDUP(E24*NivPauper!$N$4,-1)</f>
        <v>320</v>
      </c>
      <c r="H24" s="2">
        <v>1</v>
      </c>
      <c r="I24" s="16">
        <f t="shared" si="0"/>
        <v>350</v>
      </c>
      <c r="J24" s="16">
        <f t="shared" si="1"/>
        <v>320</v>
      </c>
      <c r="K24" s="39" t="s">
        <v>4635</v>
      </c>
      <c r="L24" s="170">
        <f t="shared" si="2"/>
        <v>1.99</v>
      </c>
    </row>
    <row r="25" spans="1:12" x14ac:dyDescent="0.3">
      <c r="A25" s="4" t="s">
        <v>345</v>
      </c>
      <c r="B25" s="93" t="s">
        <v>1023</v>
      </c>
      <c r="C25" s="9" t="s">
        <v>182</v>
      </c>
      <c r="D25" s="1" t="s">
        <v>211</v>
      </c>
      <c r="E25" s="240">
        <v>1.99</v>
      </c>
      <c r="F25" s="16">
        <f>ROUNDUP(E25*NivPauper!$N$1,-1)</f>
        <v>1400</v>
      </c>
      <c r="G25" s="16">
        <f>ROUNDUP(E25*NivPauper!$N$4,-1)</f>
        <v>1300</v>
      </c>
      <c r="H25" s="2">
        <v>1</v>
      </c>
      <c r="I25" s="16">
        <f t="shared" si="0"/>
        <v>1400</v>
      </c>
      <c r="J25" s="16">
        <f t="shared" si="1"/>
        <v>1300</v>
      </c>
      <c r="K25" s="39" t="s">
        <v>344</v>
      </c>
      <c r="L25" s="170">
        <f t="shared" si="2"/>
        <v>0.99</v>
      </c>
    </row>
    <row r="26" spans="1:12" x14ac:dyDescent="0.3">
      <c r="A26" s="15" t="s">
        <v>384</v>
      </c>
      <c r="B26" s="166" t="s">
        <v>1137</v>
      </c>
      <c r="C26" s="4" t="s">
        <v>189</v>
      </c>
      <c r="D26" s="12" t="s">
        <v>208</v>
      </c>
      <c r="E26" s="240">
        <v>0.99</v>
      </c>
      <c r="F26" s="16">
        <f>ROUNDUP(E26*NivPauper!$N$1,-1)</f>
        <v>700</v>
      </c>
      <c r="G26" s="16">
        <f>ROUNDUP(E26*NivPauper!$N$4,-1)</f>
        <v>650</v>
      </c>
      <c r="H26" s="2">
        <v>1</v>
      </c>
      <c r="I26" s="16">
        <f t="shared" si="0"/>
        <v>700</v>
      </c>
      <c r="J26" s="16">
        <f t="shared" si="1"/>
        <v>650</v>
      </c>
      <c r="K26" s="39" t="s">
        <v>4676</v>
      </c>
      <c r="L26" s="170">
        <f t="shared" si="2"/>
        <v>2.99</v>
      </c>
    </row>
    <row r="27" spans="1:12" x14ac:dyDescent="0.3">
      <c r="A27" s="15" t="s">
        <v>357</v>
      </c>
      <c r="B27" s="120" t="s">
        <v>1074</v>
      </c>
      <c r="C27" s="4" t="s">
        <v>189</v>
      </c>
      <c r="D27" s="1" t="s">
        <v>211</v>
      </c>
      <c r="E27" s="240">
        <v>2.99</v>
      </c>
      <c r="F27" s="16">
        <f>ROUNDUP(E27*NivPauper!$N$1,-1)</f>
        <v>2100</v>
      </c>
      <c r="G27" s="16">
        <f>ROUNDUP(E27*NivPauper!$N$4,-1)</f>
        <v>1950</v>
      </c>
      <c r="H27" s="2">
        <v>1</v>
      </c>
      <c r="I27" s="16">
        <f t="shared" si="0"/>
        <v>2100</v>
      </c>
      <c r="J27" s="16">
        <f t="shared" si="1"/>
        <v>1950</v>
      </c>
      <c r="K27" s="39" t="s">
        <v>4677</v>
      </c>
      <c r="L27" s="170">
        <f t="shared" si="2"/>
        <v>0.99</v>
      </c>
    </row>
    <row r="28" spans="1:12" x14ac:dyDescent="0.3">
      <c r="A28" s="15" t="s">
        <v>342</v>
      </c>
      <c r="B28" s="130" t="s">
        <v>1088</v>
      </c>
      <c r="C28" s="14" t="s">
        <v>341</v>
      </c>
      <c r="D28" s="1" t="s">
        <v>211</v>
      </c>
      <c r="E28" s="240">
        <v>0.99</v>
      </c>
      <c r="F28" s="16">
        <f>ROUNDUP(E28*NivPauper!$N$1,-1)</f>
        <v>700</v>
      </c>
      <c r="G28" s="16">
        <f>ROUNDUP(E28*NivPauper!$N$4,-1)</f>
        <v>650</v>
      </c>
      <c r="H28" s="2">
        <v>1</v>
      </c>
      <c r="I28" s="16">
        <f t="shared" si="0"/>
        <v>700</v>
      </c>
      <c r="J28" s="16">
        <f t="shared" si="1"/>
        <v>650</v>
      </c>
      <c r="K28" s="39" t="s">
        <v>340</v>
      </c>
      <c r="L28" s="170">
        <f t="shared" si="2"/>
        <v>1.49</v>
      </c>
    </row>
    <row r="29" spans="1:12" x14ac:dyDescent="0.3">
      <c r="A29" s="4" t="s">
        <v>4701</v>
      </c>
      <c r="B29" s="252" t="s">
        <v>4455</v>
      </c>
      <c r="C29" s="6" t="s">
        <v>194</v>
      </c>
      <c r="D29" s="1" t="s">
        <v>211</v>
      </c>
      <c r="E29" s="240">
        <v>1.49</v>
      </c>
      <c r="F29" s="16">
        <f>ROUNDUP(E29*NivPauper!$N$1,-1)</f>
        <v>1050</v>
      </c>
      <c r="G29" s="16">
        <f>ROUNDUP(E29*NivPauper!$N$4,-1)</f>
        <v>970</v>
      </c>
      <c r="H29" s="2">
        <v>1</v>
      </c>
      <c r="I29" s="16">
        <f t="shared" si="0"/>
        <v>1050</v>
      </c>
      <c r="J29" s="16">
        <f t="shared" si="1"/>
        <v>970</v>
      </c>
      <c r="K29" s="39" t="s">
        <v>4700</v>
      </c>
      <c r="L29" s="170">
        <f t="shared" si="2"/>
        <v>0.99</v>
      </c>
    </row>
    <row r="30" spans="1:12" x14ac:dyDescent="0.3">
      <c r="A30" s="4" t="s">
        <v>359</v>
      </c>
      <c r="B30" s="68" t="s">
        <v>996</v>
      </c>
      <c r="C30" s="9" t="s">
        <v>182</v>
      </c>
      <c r="D30" s="1" t="s">
        <v>211</v>
      </c>
      <c r="E30" s="240">
        <v>0.99</v>
      </c>
      <c r="F30" s="16">
        <f>ROUNDUP(E30*NivPauper!$N$1,-1)</f>
        <v>700</v>
      </c>
      <c r="G30" s="16">
        <f>ROUNDUP(E30*NivPauper!$N$4,-1)</f>
        <v>650</v>
      </c>
      <c r="H30" s="2">
        <v>1</v>
      </c>
      <c r="I30" s="16">
        <f t="shared" si="0"/>
        <v>700</v>
      </c>
      <c r="J30" s="16">
        <f t="shared" si="1"/>
        <v>650</v>
      </c>
      <c r="K30" s="39" t="s">
        <v>4644</v>
      </c>
      <c r="L30" s="170">
        <f t="shared" si="2"/>
        <v>0.99</v>
      </c>
    </row>
    <row r="31" spans="1:12" x14ac:dyDescent="0.3">
      <c r="A31" s="4" t="s">
        <v>4658</v>
      </c>
      <c r="B31" s="86" t="s">
        <v>1016</v>
      </c>
      <c r="C31" s="9" t="s">
        <v>182</v>
      </c>
      <c r="D31" s="1" t="s">
        <v>211</v>
      </c>
      <c r="E31" s="240">
        <v>0.99</v>
      </c>
      <c r="F31" s="16">
        <f>ROUNDUP(E31*NivPauper!$N$1,-1)</f>
        <v>700</v>
      </c>
      <c r="G31" s="16">
        <f>ROUNDUP(E31*NivPauper!$N$4,-1)</f>
        <v>650</v>
      </c>
      <c r="H31" s="2">
        <v>1</v>
      </c>
      <c r="I31" s="16">
        <f t="shared" si="0"/>
        <v>700</v>
      </c>
      <c r="J31" s="16">
        <f t="shared" si="1"/>
        <v>650</v>
      </c>
      <c r="K31" s="39" t="s">
        <v>4659</v>
      </c>
      <c r="L31" s="170">
        <f t="shared" si="2"/>
        <v>0.99</v>
      </c>
    </row>
    <row r="32" spans="1:12" x14ac:dyDescent="0.3">
      <c r="A32" s="15" t="s">
        <v>2839</v>
      </c>
      <c r="B32" s="107" t="s">
        <v>1042</v>
      </c>
      <c r="C32" s="9" t="s">
        <v>182</v>
      </c>
      <c r="D32" s="1" t="s">
        <v>211</v>
      </c>
      <c r="E32" s="240">
        <v>0.99</v>
      </c>
      <c r="F32" s="16">
        <f>ROUNDUP(E32*NivPauper!$N$1,-1)</f>
        <v>700</v>
      </c>
      <c r="G32" s="16">
        <f>ROUNDUP(E32*NivPauper!$N$4,-1)</f>
        <v>650</v>
      </c>
      <c r="H32" s="2">
        <v>1</v>
      </c>
      <c r="I32" s="16">
        <f t="shared" si="0"/>
        <v>700</v>
      </c>
      <c r="J32" s="16">
        <f t="shared" si="1"/>
        <v>650</v>
      </c>
      <c r="K32" s="39" t="s">
        <v>4655</v>
      </c>
      <c r="L32" s="170">
        <f t="shared" si="2"/>
        <v>0.99</v>
      </c>
    </row>
    <row r="33" spans="1:12" x14ac:dyDescent="0.3">
      <c r="A33" s="15" t="s">
        <v>2840</v>
      </c>
      <c r="B33" s="96" t="s">
        <v>1061</v>
      </c>
      <c r="C33" s="9" t="s">
        <v>182</v>
      </c>
      <c r="D33" s="1" t="s">
        <v>211</v>
      </c>
      <c r="E33" s="240">
        <v>0.99</v>
      </c>
      <c r="F33" s="16">
        <f>ROUNDUP(E33*NivPauper!$N$1,-1)</f>
        <v>700</v>
      </c>
      <c r="G33" s="16">
        <f>ROUNDUP(E33*NivPauper!$N$4,-1)</f>
        <v>650</v>
      </c>
      <c r="H33" s="2">
        <v>1</v>
      </c>
      <c r="I33" s="16">
        <f t="shared" si="0"/>
        <v>700</v>
      </c>
      <c r="J33" s="16">
        <f t="shared" si="1"/>
        <v>650</v>
      </c>
      <c r="K33" s="39" t="s">
        <v>4637</v>
      </c>
      <c r="L33" s="170">
        <f t="shared" si="2"/>
        <v>0.99</v>
      </c>
    </row>
    <row r="34" spans="1:12" x14ac:dyDescent="0.3">
      <c r="A34" s="15" t="s">
        <v>4707</v>
      </c>
      <c r="B34" s="99" t="s">
        <v>1064</v>
      </c>
      <c r="C34" s="9" t="s">
        <v>182</v>
      </c>
      <c r="D34" s="1" t="s">
        <v>211</v>
      </c>
      <c r="E34" s="240">
        <v>0.99</v>
      </c>
      <c r="F34" s="16">
        <f>ROUNDUP(E34*NivPauper!$N$1,-1)</f>
        <v>700</v>
      </c>
      <c r="G34" s="16">
        <f>ROUNDUP(E34*NivPauper!$N$4,-1)</f>
        <v>650</v>
      </c>
      <c r="H34" s="2">
        <v>1</v>
      </c>
      <c r="I34" s="16">
        <f t="shared" ref="I34:I65" si="3">F34*H34</f>
        <v>700</v>
      </c>
      <c r="J34" s="16">
        <f t="shared" ref="J34:J65" si="4">G34*H34</f>
        <v>650</v>
      </c>
      <c r="K34" s="39" t="s">
        <v>4708</v>
      </c>
      <c r="L34" s="170">
        <f t="shared" ref="L34:L65" si="5">H35*E35</f>
        <v>0.75</v>
      </c>
    </row>
    <row r="35" spans="1:12" x14ac:dyDescent="0.3">
      <c r="A35" s="4" t="s">
        <v>385</v>
      </c>
      <c r="B35" s="116" t="s">
        <v>1065</v>
      </c>
      <c r="C35" s="9" t="s">
        <v>182</v>
      </c>
      <c r="D35" s="1" t="s">
        <v>211</v>
      </c>
      <c r="E35" s="240">
        <v>0.75</v>
      </c>
      <c r="F35" s="16">
        <f>ROUNDUP(E35*NivPauper!$N$1,-1)</f>
        <v>530</v>
      </c>
      <c r="G35" s="16">
        <f>ROUNDUP(E35*NivPauper!$N$4,-1)</f>
        <v>490</v>
      </c>
      <c r="H35" s="2">
        <v>1</v>
      </c>
      <c r="I35" s="16">
        <f t="shared" si="3"/>
        <v>530</v>
      </c>
      <c r="J35" s="16">
        <f t="shared" si="4"/>
        <v>490</v>
      </c>
      <c r="K35" s="39" t="s">
        <v>4639</v>
      </c>
      <c r="L35" s="170">
        <f t="shared" si="5"/>
        <v>2.4900000000000002</v>
      </c>
    </row>
    <row r="36" spans="1:12" x14ac:dyDescent="0.3">
      <c r="A36" s="15" t="s">
        <v>4666</v>
      </c>
      <c r="B36" s="242" t="s">
        <v>3740</v>
      </c>
      <c r="C36" s="9" t="s">
        <v>182</v>
      </c>
      <c r="D36" s="1" t="s">
        <v>211</v>
      </c>
      <c r="E36" s="240">
        <v>2.4900000000000002</v>
      </c>
      <c r="F36" s="16">
        <f>ROUNDUP(E36*NivPauper!$N$1,-1)</f>
        <v>1750</v>
      </c>
      <c r="G36" s="16">
        <f>ROUNDUP(E36*NivPauper!$N$4,-1)</f>
        <v>1620</v>
      </c>
      <c r="H36" s="2">
        <v>1</v>
      </c>
      <c r="I36" s="16">
        <f t="shared" si="3"/>
        <v>1750</v>
      </c>
      <c r="J36" s="16">
        <f t="shared" si="4"/>
        <v>1620</v>
      </c>
      <c r="K36" s="39" t="s">
        <v>4667</v>
      </c>
      <c r="L36" s="170">
        <f t="shared" si="5"/>
        <v>0.99</v>
      </c>
    </row>
    <row r="37" spans="1:12" x14ac:dyDescent="0.3">
      <c r="A37" s="4" t="s">
        <v>2614</v>
      </c>
      <c r="B37" s="106" t="s">
        <v>1041</v>
      </c>
      <c r="C37" s="8" t="s">
        <v>184</v>
      </c>
      <c r="D37" s="1" t="s">
        <v>211</v>
      </c>
      <c r="E37" s="240">
        <v>0.99</v>
      </c>
      <c r="F37" s="16">
        <f>ROUNDUP(E37*NivPauper!$N$1,-1)</f>
        <v>700</v>
      </c>
      <c r="G37" s="16">
        <f>ROUNDUP(E37*NivPauper!$N$4,-1)</f>
        <v>650</v>
      </c>
      <c r="H37" s="2">
        <v>1</v>
      </c>
      <c r="I37" s="16">
        <f t="shared" si="3"/>
        <v>700</v>
      </c>
      <c r="J37" s="16">
        <f t="shared" si="4"/>
        <v>650</v>
      </c>
      <c r="K37" s="39" t="s">
        <v>4670</v>
      </c>
      <c r="L37" s="170">
        <f t="shared" si="5"/>
        <v>0.99</v>
      </c>
    </row>
    <row r="38" spans="1:12" x14ac:dyDescent="0.3">
      <c r="A38" s="4" t="s">
        <v>382</v>
      </c>
      <c r="B38" s="119" t="s">
        <v>1071</v>
      </c>
      <c r="C38" s="8" t="s">
        <v>184</v>
      </c>
      <c r="D38" s="1" t="s">
        <v>211</v>
      </c>
      <c r="E38" s="240">
        <v>0.99</v>
      </c>
      <c r="F38" s="16">
        <f>ROUNDUP(E38*NivPauper!$N$1,-1)</f>
        <v>700</v>
      </c>
      <c r="G38" s="16">
        <f>ROUNDUP(E38*NivPauper!$N$4,-1)</f>
        <v>650</v>
      </c>
      <c r="H38" s="2">
        <v>1</v>
      </c>
      <c r="I38" s="16">
        <f t="shared" si="3"/>
        <v>700</v>
      </c>
      <c r="J38" s="16">
        <f t="shared" si="4"/>
        <v>650</v>
      </c>
      <c r="K38" s="39" t="s">
        <v>4668</v>
      </c>
      <c r="L38" s="170">
        <f t="shared" si="5"/>
        <v>0.75</v>
      </c>
    </row>
    <row r="39" spans="1:12" x14ac:dyDescent="0.3">
      <c r="A39" s="15" t="s">
        <v>346</v>
      </c>
      <c r="B39" s="159" t="s">
        <v>1127</v>
      </c>
      <c r="C39" s="8" t="s">
        <v>184</v>
      </c>
      <c r="D39" s="1" t="s">
        <v>211</v>
      </c>
      <c r="E39" s="240">
        <v>0.75</v>
      </c>
      <c r="F39" s="16">
        <f>ROUNDUP(E39*NivPauper!$N$1,-1)</f>
        <v>530</v>
      </c>
      <c r="G39" s="16">
        <f>ROUNDUP(E39*NivPauper!$N$4,-1)</f>
        <v>490</v>
      </c>
      <c r="H39" s="2">
        <v>1</v>
      </c>
      <c r="I39" s="16">
        <f t="shared" si="3"/>
        <v>530</v>
      </c>
      <c r="J39" s="16">
        <f t="shared" si="4"/>
        <v>490</v>
      </c>
      <c r="K39" s="39" t="s">
        <v>4674</v>
      </c>
      <c r="L39" s="170">
        <f t="shared" si="5"/>
        <v>0.99</v>
      </c>
    </row>
    <row r="40" spans="1:12" x14ac:dyDescent="0.3">
      <c r="A40" s="15" t="s">
        <v>2326</v>
      </c>
      <c r="B40" s="150" t="s">
        <v>1582</v>
      </c>
      <c r="C40" s="6" t="s">
        <v>194</v>
      </c>
      <c r="D40" s="1" t="s">
        <v>211</v>
      </c>
      <c r="E40" s="240">
        <v>0.99</v>
      </c>
      <c r="F40" s="16">
        <f>ROUNDUP(E40*NivPauper!$N$1,-1)</f>
        <v>700</v>
      </c>
      <c r="G40" s="16">
        <f>ROUNDUP(E40*NivPauper!$N$4,-1)</f>
        <v>650</v>
      </c>
      <c r="H40" s="2">
        <v>1</v>
      </c>
      <c r="I40" s="16">
        <f t="shared" si="3"/>
        <v>700</v>
      </c>
      <c r="J40" s="16">
        <f t="shared" si="4"/>
        <v>650</v>
      </c>
      <c r="K40" s="39" t="s">
        <v>4686</v>
      </c>
      <c r="L40" s="170">
        <f t="shared" si="5"/>
        <v>0.99</v>
      </c>
    </row>
    <row r="41" spans="1:12" x14ac:dyDescent="0.3">
      <c r="A41" s="4" t="s">
        <v>4698</v>
      </c>
      <c r="B41" s="252" t="s">
        <v>4455</v>
      </c>
      <c r="C41" s="6" t="s">
        <v>194</v>
      </c>
      <c r="D41" s="1" t="s">
        <v>211</v>
      </c>
      <c r="E41" s="240">
        <v>0.99</v>
      </c>
      <c r="F41" s="16">
        <f>ROUNDUP(E41*NivPauper!$N$1,-1)</f>
        <v>700</v>
      </c>
      <c r="G41" s="16">
        <f>ROUNDUP(E41*NivPauper!$N$4,-1)</f>
        <v>650</v>
      </c>
      <c r="H41" s="2">
        <v>1</v>
      </c>
      <c r="I41" s="16">
        <f t="shared" si="3"/>
        <v>700</v>
      </c>
      <c r="J41" s="16">
        <f t="shared" si="4"/>
        <v>650</v>
      </c>
      <c r="K41" s="39" t="s">
        <v>4699</v>
      </c>
      <c r="L41" s="170">
        <f t="shared" si="5"/>
        <v>0.75</v>
      </c>
    </row>
    <row r="42" spans="1:12" x14ac:dyDescent="0.3">
      <c r="A42" s="4" t="s">
        <v>373</v>
      </c>
      <c r="B42" s="89" t="s">
        <v>1019</v>
      </c>
      <c r="C42" s="9" t="s">
        <v>182</v>
      </c>
      <c r="D42" s="1" t="s">
        <v>211</v>
      </c>
      <c r="E42" s="240">
        <v>0.75</v>
      </c>
      <c r="F42" s="16">
        <f>ROUNDUP(E42*NivPauper!$N$1,-1)</f>
        <v>530</v>
      </c>
      <c r="G42" s="16">
        <f>ROUNDUP(E42*NivPauper!$N$4,-1)</f>
        <v>490</v>
      </c>
      <c r="H42" s="2">
        <v>1</v>
      </c>
      <c r="I42" s="16">
        <f t="shared" si="3"/>
        <v>530</v>
      </c>
      <c r="J42" s="16">
        <f t="shared" si="4"/>
        <v>490</v>
      </c>
      <c r="K42" s="39" t="s">
        <v>4646</v>
      </c>
      <c r="L42" s="170">
        <f t="shared" si="5"/>
        <v>0.75</v>
      </c>
    </row>
    <row r="43" spans="1:12" x14ac:dyDescent="0.3">
      <c r="A43" s="4" t="s">
        <v>2791</v>
      </c>
      <c r="B43" s="110" t="s">
        <v>1054</v>
      </c>
      <c r="C43" s="9" t="s">
        <v>182</v>
      </c>
      <c r="D43" s="1" t="s">
        <v>211</v>
      </c>
      <c r="E43" s="240">
        <v>0.75</v>
      </c>
      <c r="F43" s="16">
        <f>ROUNDUP(E43*NivPauper!$N$1,-1)</f>
        <v>530</v>
      </c>
      <c r="G43" s="16">
        <f>ROUNDUP(E43*NivPauper!$N$4,-1)</f>
        <v>490</v>
      </c>
      <c r="H43" s="2">
        <v>1</v>
      </c>
      <c r="I43" s="16">
        <f t="shared" si="3"/>
        <v>530</v>
      </c>
      <c r="J43" s="16">
        <f t="shared" si="4"/>
        <v>490</v>
      </c>
      <c r="K43" s="39" t="s">
        <v>4654</v>
      </c>
      <c r="L43" s="170">
        <f t="shared" si="5"/>
        <v>0.25</v>
      </c>
    </row>
    <row r="44" spans="1:12" x14ac:dyDescent="0.3">
      <c r="A44" s="15" t="s">
        <v>1928</v>
      </c>
      <c r="B44" s="150" t="s">
        <v>1582</v>
      </c>
      <c r="C44" s="9" t="s">
        <v>182</v>
      </c>
      <c r="D44" s="1" t="s">
        <v>211</v>
      </c>
      <c r="E44" s="240">
        <v>0.25</v>
      </c>
      <c r="F44" s="16">
        <f>ROUNDUP(E44*NivPauper!$N$1,-1)</f>
        <v>180</v>
      </c>
      <c r="G44" s="16">
        <f>ROUNDUP(E44*NivPauper!$N$4,-1)</f>
        <v>170</v>
      </c>
      <c r="H44" s="2">
        <v>1</v>
      </c>
      <c r="I44" s="16">
        <f t="shared" si="3"/>
        <v>180</v>
      </c>
      <c r="J44" s="16">
        <f t="shared" si="4"/>
        <v>170</v>
      </c>
      <c r="K44" s="39" t="s">
        <v>4643</v>
      </c>
      <c r="L44" s="170">
        <f t="shared" si="5"/>
        <v>0.75</v>
      </c>
    </row>
    <row r="45" spans="1:12" x14ac:dyDescent="0.3">
      <c r="A45" s="15" t="s">
        <v>2330</v>
      </c>
      <c r="B45" s="187" t="s">
        <v>2003</v>
      </c>
      <c r="C45" s="9" t="s">
        <v>182</v>
      </c>
      <c r="D45" s="1" t="s">
        <v>211</v>
      </c>
      <c r="E45" s="240">
        <v>0.75</v>
      </c>
      <c r="F45" s="16">
        <f>ROUNDUP(E45*NivPauper!$N$1,-1)</f>
        <v>530</v>
      </c>
      <c r="G45" s="16">
        <f>ROUNDUP(E45*NivPauper!$N$4,-1)</f>
        <v>490</v>
      </c>
      <c r="H45" s="2">
        <v>1</v>
      </c>
      <c r="I45" s="16">
        <f t="shared" si="3"/>
        <v>530</v>
      </c>
      <c r="J45" s="16">
        <f t="shared" si="4"/>
        <v>490</v>
      </c>
      <c r="K45" s="39" t="s">
        <v>4649</v>
      </c>
      <c r="L45" s="170">
        <f t="shared" si="5"/>
        <v>0.75</v>
      </c>
    </row>
    <row r="46" spans="1:12" x14ac:dyDescent="0.3">
      <c r="A46" s="15" t="s">
        <v>368</v>
      </c>
      <c r="B46" s="152" t="s">
        <v>1120</v>
      </c>
      <c r="C46" s="8" t="s">
        <v>184</v>
      </c>
      <c r="D46" s="1" t="s">
        <v>211</v>
      </c>
      <c r="E46" s="240">
        <v>0.75</v>
      </c>
      <c r="F46" s="16">
        <f>ROUNDUP(E46*NivPauper!$N$1,-1)</f>
        <v>530</v>
      </c>
      <c r="G46" s="16">
        <f>ROUNDUP(E46*NivPauper!$N$4,-1)</f>
        <v>490</v>
      </c>
      <c r="H46" s="2">
        <v>1</v>
      </c>
      <c r="I46" s="16">
        <f t="shared" si="3"/>
        <v>530</v>
      </c>
      <c r="J46" s="16">
        <f t="shared" si="4"/>
        <v>490</v>
      </c>
      <c r="K46" s="39" t="s">
        <v>4673</v>
      </c>
      <c r="L46" s="170">
        <f t="shared" si="5"/>
        <v>0.75</v>
      </c>
    </row>
    <row r="47" spans="1:12" x14ac:dyDescent="0.3">
      <c r="A47" s="15" t="s">
        <v>4784</v>
      </c>
      <c r="B47" s="140" t="s">
        <v>1102</v>
      </c>
      <c r="C47" s="4" t="s">
        <v>189</v>
      </c>
      <c r="D47" s="13" t="s">
        <v>209</v>
      </c>
      <c r="E47" s="240">
        <v>0.75</v>
      </c>
      <c r="F47" s="16">
        <f>ROUNDUP(E47*NivPauper!$N$1,-1)</f>
        <v>530</v>
      </c>
      <c r="G47" s="16">
        <f>ROUNDUP(E47*NivPauper!$N$4,-1)</f>
        <v>490</v>
      </c>
      <c r="H47" s="2">
        <v>1</v>
      </c>
      <c r="I47" s="16">
        <f t="shared" si="3"/>
        <v>530</v>
      </c>
      <c r="J47" s="16">
        <f t="shared" si="4"/>
        <v>490</v>
      </c>
      <c r="K47" s="39" t="s">
        <v>4785</v>
      </c>
      <c r="L47" s="170">
        <f t="shared" si="5"/>
        <v>0.75</v>
      </c>
    </row>
    <row r="48" spans="1:12" x14ac:dyDescent="0.3">
      <c r="A48" s="4" t="s">
        <v>2335</v>
      </c>
      <c r="B48" s="100" t="s">
        <v>1032</v>
      </c>
      <c r="C48" s="14" t="s">
        <v>193</v>
      </c>
      <c r="D48" s="1" t="s">
        <v>211</v>
      </c>
      <c r="E48" s="240">
        <v>0.75</v>
      </c>
      <c r="F48" s="16">
        <f>ROUNDUP(E48*NivPauper!$N$1,-1)</f>
        <v>530</v>
      </c>
      <c r="G48" s="16">
        <f>ROUNDUP(E48*NivPauper!$N$4,-1)</f>
        <v>490</v>
      </c>
      <c r="H48" s="2">
        <v>1</v>
      </c>
      <c r="I48" s="16">
        <f t="shared" si="3"/>
        <v>530</v>
      </c>
      <c r="J48" s="16">
        <f t="shared" si="4"/>
        <v>490</v>
      </c>
      <c r="K48" s="39" t="s">
        <v>2334</v>
      </c>
      <c r="L48" s="170">
        <f t="shared" si="5"/>
        <v>0.75</v>
      </c>
    </row>
    <row r="49" spans="1:12" x14ac:dyDescent="0.3">
      <c r="A49" s="15" t="s">
        <v>374</v>
      </c>
      <c r="B49" s="125" t="s">
        <v>1083</v>
      </c>
      <c r="C49" s="6" t="s">
        <v>194</v>
      </c>
      <c r="D49" s="1" t="s">
        <v>211</v>
      </c>
      <c r="E49" s="240">
        <v>0.75</v>
      </c>
      <c r="F49" s="16">
        <f>ROUNDUP(E49*NivPauper!$N$1,-1)</f>
        <v>530</v>
      </c>
      <c r="G49" s="16">
        <f>ROUNDUP(E49*NivPauper!$N$4,-1)</f>
        <v>490</v>
      </c>
      <c r="H49" s="2">
        <v>1</v>
      </c>
      <c r="I49" s="16">
        <f t="shared" si="3"/>
        <v>530</v>
      </c>
      <c r="J49" s="16">
        <f t="shared" si="4"/>
        <v>490</v>
      </c>
      <c r="K49" s="39" t="s">
        <v>4687</v>
      </c>
      <c r="L49" s="170">
        <f t="shared" si="5"/>
        <v>0.19</v>
      </c>
    </row>
    <row r="50" spans="1:12" x14ac:dyDescent="0.3">
      <c r="A50" s="4" t="s">
        <v>445</v>
      </c>
      <c r="B50" s="160" t="s">
        <v>1129</v>
      </c>
      <c r="C50" s="6" t="s">
        <v>194</v>
      </c>
      <c r="D50" s="1" t="s">
        <v>211</v>
      </c>
      <c r="E50" s="240">
        <v>0.19</v>
      </c>
      <c r="F50" s="16">
        <f>ROUNDUP(E50*NivPauper!$N$1,-1)</f>
        <v>140</v>
      </c>
      <c r="G50" s="16">
        <f>ROUNDUP(E50*NivPauper!$N$4,-1)</f>
        <v>130</v>
      </c>
      <c r="H50" s="2">
        <v>1</v>
      </c>
      <c r="I50" s="16">
        <f t="shared" si="3"/>
        <v>140</v>
      </c>
      <c r="J50" s="16">
        <f t="shared" si="4"/>
        <v>130</v>
      </c>
      <c r="K50" s="39" t="s">
        <v>446</v>
      </c>
      <c r="L50" s="170">
        <f t="shared" si="5"/>
        <v>0.49</v>
      </c>
    </row>
    <row r="51" spans="1:12" x14ac:dyDescent="0.3">
      <c r="A51" s="15" t="s">
        <v>4786</v>
      </c>
      <c r="B51" s="125" t="s">
        <v>1083</v>
      </c>
      <c r="C51" s="9" t="s">
        <v>182</v>
      </c>
      <c r="D51" s="13" t="s">
        <v>209</v>
      </c>
      <c r="E51" s="240">
        <v>0.49</v>
      </c>
      <c r="F51" s="16">
        <f>ROUNDUP(E51*NivPauper!$N$1,-1)</f>
        <v>350</v>
      </c>
      <c r="G51" s="16">
        <f>ROUNDUP(E51*NivPauper!$N$4,-1)</f>
        <v>320</v>
      </c>
      <c r="H51" s="2">
        <v>1</v>
      </c>
      <c r="I51" s="16">
        <f t="shared" si="3"/>
        <v>350</v>
      </c>
      <c r="J51" s="16">
        <f t="shared" si="4"/>
        <v>320</v>
      </c>
      <c r="K51" s="39" t="s">
        <v>4787</v>
      </c>
      <c r="L51" s="170">
        <f t="shared" si="5"/>
        <v>0.49</v>
      </c>
    </row>
    <row r="52" spans="1:12" x14ac:dyDescent="0.3">
      <c r="A52" s="15" t="s">
        <v>375</v>
      </c>
      <c r="B52" s="129" t="s">
        <v>1087</v>
      </c>
      <c r="C52" s="9" t="s">
        <v>182</v>
      </c>
      <c r="D52" s="13" t="s">
        <v>209</v>
      </c>
      <c r="E52" s="240">
        <v>0.49</v>
      </c>
      <c r="F52" s="16">
        <f>ROUNDUP(E52*NivPauper!$N$1,-1)</f>
        <v>350</v>
      </c>
      <c r="G52" s="16">
        <f>ROUNDUP(E52*NivPauper!$N$4,-1)</f>
        <v>320</v>
      </c>
      <c r="H52" s="2">
        <v>1</v>
      </c>
      <c r="I52" s="16">
        <f t="shared" si="3"/>
        <v>350</v>
      </c>
      <c r="J52" s="16">
        <f t="shared" si="4"/>
        <v>320</v>
      </c>
      <c r="K52" s="39" t="s">
        <v>4652</v>
      </c>
      <c r="L52" s="170">
        <f t="shared" si="5"/>
        <v>0.49</v>
      </c>
    </row>
    <row r="53" spans="1:12" x14ac:dyDescent="0.3">
      <c r="A53" s="15" t="s">
        <v>360</v>
      </c>
      <c r="B53" s="156" t="s">
        <v>1124</v>
      </c>
      <c r="C53" s="9" t="s">
        <v>182</v>
      </c>
      <c r="D53" s="13" t="s">
        <v>209</v>
      </c>
      <c r="E53" s="240">
        <v>0.49</v>
      </c>
      <c r="F53" s="16">
        <f>ROUNDUP(E53*NivPauper!$N$1,-1)</f>
        <v>350</v>
      </c>
      <c r="G53" s="16">
        <f>ROUNDUP(E53*NivPauper!$N$4,-1)</f>
        <v>320</v>
      </c>
      <c r="H53" s="2">
        <v>1</v>
      </c>
      <c r="I53" s="16">
        <f t="shared" si="3"/>
        <v>350</v>
      </c>
      <c r="J53" s="16">
        <f t="shared" si="4"/>
        <v>320</v>
      </c>
      <c r="K53" s="39" t="s">
        <v>4647</v>
      </c>
      <c r="L53" s="170">
        <f t="shared" si="5"/>
        <v>0.49</v>
      </c>
    </row>
    <row r="54" spans="1:12" x14ac:dyDescent="0.3">
      <c r="A54" s="20" t="s">
        <v>367</v>
      </c>
      <c r="B54" s="159" t="s">
        <v>1127</v>
      </c>
      <c r="C54" s="8" t="s">
        <v>184</v>
      </c>
      <c r="D54" s="1" t="s">
        <v>211</v>
      </c>
      <c r="E54" s="240">
        <v>0.49</v>
      </c>
      <c r="F54" s="16">
        <f>ROUNDUP(E54*NivPauper!$N$1,-1)</f>
        <v>350</v>
      </c>
      <c r="G54" s="16">
        <f>ROUNDUP(E54*NivPauper!$N$4,-1)</f>
        <v>320</v>
      </c>
      <c r="H54" s="2">
        <v>1</v>
      </c>
      <c r="I54" s="16">
        <f t="shared" si="3"/>
        <v>350</v>
      </c>
      <c r="J54" s="16">
        <f t="shared" si="4"/>
        <v>320</v>
      </c>
      <c r="K54" s="39" t="s">
        <v>366</v>
      </c>
      <c r="L54" s="170">
        <f t="shared" si="5"/>
        <v>0.99</v>
      </c>
    </row>
    <row r="55" spans="1:12" x14ac:dyDescent="0.3">
      <c r="A55" s="15" t="s">
        <v>4710</v>
      </c>
      <c r="B55" s="227" t="s">
        <v>2945</v>
      </c>
      <c r="C55" s="8" t="s">
        <v>184</v>
      </c>
      <c r="D55" s="1" t="s">
        <v>211</v>
      </c>
      <c r="E55" s="240">
        <v>0.99</v>
      </c>
      <c r="F55" s="16">
        <f>ROUNDUP(E55*NivPauper!$N$1,-1)</f>
        <v>700</v>
      </c>
      <c r="G55" s="16">
        <f>ROUNDUP(E55*NivPauper!$N$4,-1)</f>
        <v>650</v>
      </c>
      <c r="H55" s="2">
        <v>1</v>
      </c>
      <c r="I55" s="16">
        <f t="shared" si="3"/>
        <v>700</v>
      </c>
      <c r="J55" s="16">
        <f t="shared" si="4"/>
        <v>650</v>
      </c>
      <c r="K55" s="39" t="s">
        <v>4709</v>
      </c>
      <c r="L55" s="170">
        <f t="shared" si="5"/>
        <v>0.25</v>
      </c>
    </row>
    <row r="56" spans="1:12" x14ac:dyDescent="0.3">
      <c r="A56" s="15" t="s">
        <v>4696</v>
      </c>
      <c r="B56" s="242" t="s">
        <v>3740</v>
      </c>
      <c r="C56" s="8" t="s">
        <v>184</v>
      </c>
      <c r="D56" s="1" t="s">
        <v>211</v>
      </c>
      <c r="E56" s="240">
        <v>0.25</v>
      </c>
      <c r="F56" s="16">
        <f>ROUNDUP(E56*NivPauper!$N$1,-1)</f>
        <v>180</v>
      </c>
      <c r="G56" s="16">
        <f>ROUNDUP(E56*NivPauper!$N$4,-1)</f>
        <v>170</v>
      </c>
      <c r="H56" s="2">
        <v>1</v>
      </c>
      <c r="I56" s="16">
        <f t="shared" si="3"/>
        <v>180</v>
      </c>
      <c r="J56" s="16">
        <f t="shared" si="4"/>
        <v>170</v>
      </c>
      <c r="K56" s="39" t="s">
        <v>4697</v>
      </c>
      <c r="L56" s="170">
        <f t="shared" si="5"/>
        <v>0.49</v>
      </c>
    </row>
    <row r="57" spans="1:12" x14ac:dyDescent="0.3">
      <c r="A57" s="4" t="s">
        <v>2615</v>
      </c>
      <c r="B57" s="112" t="s">
        <v>1057</v>
      </c>
      <c r="C57" s="4" t="s">
        <v>189</v>
      </c>
      <c r="D57" s="1" t="s">
        <v>211</v>
      </c>
      <c r="E57" s="240">
        <v>0.49</v>
      </c>
      <c r="F57" s="16">
        <f>ROUNDUP(E57*NivPauper!$N$1,-1)</f>
        <v>350</v>
      </c>
      <c r="G57" s="16">
        <f>ROUNDUP(E57*NivPauper!$N$4,-1)</f>
        <v>320</v>
      </c>
      <c r="H57" s="2">
        <v>1</v>
      </c>
      <c r="I57" s="16">
        <f t="shared" si="3"/>
        <v>350</v>
      </c>
      <c r="J57" s="16">
        <f t="shared" si="4"/>
        <v>320</v>
      </c>
      <c r="K57" s="39" t="s">
        <v>2616</v>
      </c>
      <c r="L57" s="170">
        <f t="shared" si="5"/>
        <v>0.49</v>
      </c>
    </row>
    <row r="58" spans="1:12" x14ac:dyDescent="0.3">
      <c r="A58" s="15" t="s">
        <v>361</v>
      </c>
      <c r="B58" s="122" t="s">
        <v>1076</v>
      </c>
      <c r="C58" s="14" t="s">
        <v>193</v>
      </c>
      <c r="D58" s="1" t="s">
        <v>211</v>
      </c>
      <c r="E58" s="240">
        <v>0.49</v>
      </c>
      <c r="F58" s="16">
        <f>ROUNDUP(E58*NivPauper!$N$1,-1)</f>
        <v>350</v>
      </c>
      <c r="G58" s="16">
        <f>ROUNDUP(E58*NivPauper!$N$4,-1)</f>
        <v>320</v>
      </c>
      <c r="H58" s="2">
        <v>1</v>
      </c>
      <c r="I58" s="16">
        <f t="shared" si="3"/>
        <v>350</v>
      </c>
      <c r="J58" s="16">
        <f t="shared" si="4"/>
        <v>320</v>
      </c>
      <c r="K58" s="39" t="s">
        <v>4682</v>
      </c>
      <c r="L58" s="170">
        <f t="shared" si="5"/>
        <v>0.49</v>
      </c>
    </row>
    <row r="59" spans="1:12" x14ac:dyDescent="0.3">
      <c r="A59" s="15" t="s">
        <v>376</v>
      </c>
      <c r="B59" s="64" t="s">
        <v>1091</v>
      </c>
      <c r="C59" s="6" t="s">
        <v>194</v>
      </c>
      <c r="D59" s="13" t="s">
        <v>209</v>
      </c>
      <c r="E59" s="240">
        <v>0.49</v>
      </c>
      <c r="F59" s="16">
        <f>ROUNDUP(E59*NivPauper!$N$1,-1)</f>
        <v>350</v>
      </c>
      <c r="G59" s="16">
        <f>ROUNDUP(E59*NivPauper!$N$4,-1)</f>
        <v>320</v>
      </c>
      <c r="H59" s="2">
        <v>1</v>
      </c>
      <c r="I59" s="16">
        <f t="shared" si="3"/>
        <v>350</v>
      </c>
      <c r="J59" s="16">
        <f t="shared" si="4"/>
        <v>320</v>
      </c>
      <c r="K59" s="39" t="s">
        <v>4691</v>
      </c>
      <c r="L59" s="170">
        <f t="shared" si="5"/>
        <v>0.49</v>
      </c>
    </row>
    <row r="60" spans="1:12" x14ac:dyDescent="0.3">
      <c r="A60" s="15" t="s">
        <v>4706</v>
      </c>
      <c r="B60" s="99" t="s">
        <v>1064</v>
      </c>
      <c r="C60" s="6" t="s">
        <v>194</v>
      </c>
      <c r="D60" s="1" t="s">
        <v>211</v>
      </c>
      <c r="E60" s="240">
        <v>0.49</v>
      </c>
      <c r="F60" s="16">
        <f>ROUNDUP(E60*NivPauper!$N$1,-1)</f>
        <v>350</v>
      </c>
      <c r="G60" s="16">
        <f>ROUNDUP(E60*NivPauper!$N$4,-1)</f>
        <v>320</v>
      </c>
      <c r="H60" s="2">
        <v>1</v>
      </c>
      <c r="I60" s="16">
        <f t="shared" si="3"/>
        <v>350</v>
      </c>
      <c r="J60" s="16">
        <f t="shared" si="4"/>
        <v>320</v>
      </c>
      <c r="K60" s="39" t="s">
        <v>4705</v>
      </c>
      <c r="L60" s="170">
        <f t="shared" si="5"/>
        <v>0.49</v>
      </c>
    </row>
    <row r="61" spans="1:12" x14ac:dyDescent="0.3">
      <c r="A61" s="4" t="s">
        <v>444</v>
      </c>
      <c r="B61" s="160" t="s">
        <v>1129</v>
      </c>
      <c r="C61" s="6" t="s">
        <v>194</v>
      </c>
      <c r="D61" s="1" t="s">
        <v>211</v>
      </c>
      <c r="E61" s="240">
        <v>0.49</v>
      </c>
      <c r="F61" s="16">
        <f>ROUNDUP(E61*NivPauper!$N$1,-1)</f>
        <v>350</v>
      </c>
      <c r="G61" s="16">
        <f>ROUNDUP(E61*NivPauper!$N$4,-1)</f>
        <v>320</v>
      </c>
      <c r="H61" s="2">
        <v>1</v>
      </c>
      <c r="I61" s="16">
        <f t="shared" si="3"/>
        <v>350</v>
      </c>
      <c r="J61" s="16">
        <f t="shared" si="4"/>
        <v>320</v>
      </c>
      <c r="K61" s="39" t="s">
        <v>447</v>
      </c>
      <c r="L61" s="170">
        <f t="shared" si="5"/>
        <v>0.49</v>
      </c>
    </row>
    <row r="62" spans="1:12" x14ac:dyDescent="0.3">
      <c r="A62" s="15" t="s">
        <v>1674</v>
      </c>
      <c r="B62" s="150" t="s">
        <v>1582</v>
      </c>
      <c r="C62" s="6" t="s">
        <v>194</v>
      </c>
      <c r="D62" s="1" t="s">
        <v>211</v>
      </c>
      <c r="E62" s="240">
        <v>0.49</v>
      </c>
      <c r="F62" s="16">
        <f>ROUNDUP(E62*NivPauper!$N$1,-1)</f>
        <v>350</v>
      </c>
      <c r="G62" s="16">
        <f>ROUNDUP(E62*NivPauper!$N$4,-1)</f>
        <v>320</v>
      </c>
      <c r="H62" s="2">
        <v>1</v>
      </c>
      <c r="I62" s="16">
        <f t="shared" si="3"/>
        <v>350</v>
      </c>
      <c r="J62" s="16">
        <f t="shared" si="4"/>
        <v>320</v>
      </c>
      <c r="K62" s="39" t="s">
        <v>4693</v>
      </c>
      <c r="L62" s="170">
        <f t="shared" si="5"/>
        <v>0.75</v>
      </c>
    </row>
    <row r="63" spans="1:12" x14ac:dyDescent="0.3">
      <c r="A63" s="15" t="s">
        <v>4714</v>
      </c>
      <c r="B63" s="242" t="s">
        <v>3740</v>
      </c>
      <c r="C63" s="6" t="s">
        <v>194</v>
      </c>
      <c r="D63" s="1" t="s">
        <v>211</v>
      </c>
      <c r="E63" s="240">
        <v>0.75</v>
      </c>
      <c r="F63" s="16">
        <f>ROUNDUP(E63*NivPauper!$N$1,-1)</f>
        <v>530</v>
      </c>
      <c r="G63" s="16">
        <f>ROUNDUP(E63*NivPauper!$N$4,-1)</f>
        <v>490</v>
      </c>
      <c r="H63" s="2">
        <v>1</v>
      </c>
      <c r="I63" s="16">
        <f t="shared" si="3"/>
        <v>530</v>
      </c>
      <c r="J63" s="16">
        <f t="shared" si="4"/>
        <v>490</v>
      </c>
      <c r="K63" s="39" t="s">
        <v>4713</v>
      </c>
      <c r="L63" s="170">
        <f t="shared" si="5"/>
        <v>0.39</v>
      </c>
    </row>
    <row r="64" spans="1:12" x14ac:dyDescent="0.3">
      <c r="A64" s="4" t="s">
        <v>347</v>
      </c>
      <c r="B64" s="107" t="s">
        <v>1042</v>
      </c>
      <c r="C64" s="8" t="s">
        <v>184</v>
      </c>
      <c r="D64" s="1" t="s">
        <v>211</v>
      </c>
      <c r="E64" s="240">
        <v>0.39</v>
      </c>
      <c r="F64" s="16">
        <f>ROUNDUP(E64*NivPauper!$N$1,-1)</f>
        <v>280</v>
      </c>
      <c r="G64" s="16">
        <f>ROUNDUP(E64*NivPauper!$N$4,-1)</f>
        <v>260</v>
      </c>
      <c r="H64" s="2">
        <v>1</v>
      </c>
      <c r="I64" s="16">
        <f t="shared" si="3"/>
        <v>280</v>
      </c>
      <c r="J64" s="16">
        <f t="shared" si="4"/>
        <v>260</v>
      </c>
      <c r="K64" s="39" t="s">
        <v>4669</v>
      </c>
      <c r="L64" s="170">
        <f t="shared" si="5"/>
        <v>0.25</v>
      </c>
    </row>
    <row r="65" spans="1:12" x14ac:dyDescent="0.3">
      <c r="A65" s="4" t="s">
        <v>4782</v>
      </c>
      <c r="B65" s="120" t="s">
        <v>1074</v>
      </c>
      <c r="C65" s="4" t="s">
        <v>189</v>
      </c>
      <c r="D65" s="13" t="s">
        <v>209</v>
      </c>
      <c r="E65" s="240">
        <v>0.25</v>
      </c>
      <c r="F65" s="16">
        <f>ROUNDUP(E65*NivPauper!$N$1,-1)</f>
        <v>180</v>
      </c>
      <c r="G65" s="16">
        <f>ROUNDUP(E65*NivPauper!$N$4,-1)</f>
        <v>170</v>
      </c>
      <c r="H65" s="2">
        <v>1</v>
      </c>
      <c r="I65" s="16">
        <f t="shared" si="3"/>
        <v>180</v>
      </c>
      <c r="J65" s="16">
        <f t="shared" si="4"/>
        <v>170</v>
      </c>
      <c r="K65" s="39" t="s">
        <v>4783</v>
      </c>
      <c r="L65" s="170">
        <f t="shared" si="5"/>
        <v>0.39</v>
      </c>
    </row>
    <row r="66" spans="1:12" x14ac:dyDescent="0.3">
      <c r="A66" s="4" t="s">
        <v>362</v>
      </c>
      <c r="B66" s="99" t="s">
        <v>1064</v>
      </c>
      <c r="C66" s="14" t="s">
        <v>341</v>
      </c>
      <c r="D66" s="1" t="s">
        <v>211</v>
      </c>
      <c r="E66" s="240">
        <v>0.39</v>
      </c>
      <c r="F66" s="16">
        <f>ROUNDUP(E66*NivPauper!$N$1,-1)</f>
        <v>280</v>
      </c>
      <c r="G66" s="16">
        <f>ROUNDUP(E66*NivPauper!$N$4,-1)</f>
        <v>260</v>
      </c>
      <c r="H66" s="2">
        <v>1</v>
      </c>
      <c r="I66" s="16">
        <f t="shared" ref="I66:I87" si="6">F66*H66</f>
        <v>280</v>
      </c>
      <c r="J66" s="16">
        <f t="shared" ref="J66:J87" si="7">G66*H66</f>
        <v>260</v>
      </c>
      <c r="K66" s="39" t="s">
        <v>4683</v>
      </c>
      <c r="L66" s="170">
        <f t="shared" ref="L66:L87" si="8">H67*E67</f>
        <v>0.19</v>
      </c>
    </row>
    <row r="67" spans="1:12" x14ac:dyDescent="0.3">
      <c r="A67" s="4" t="s">
        <v>44</v>
      </c>
      <c r="B67" s="22" t="s">
        <v>4689</v>
      </c>
      <c r="C67" s="6" t="s">
        <v>194</v>
      </c>
      <c r="D67" s="1" t="s">
        <v>211</v>
      </c>
      <c r="E67" s="240">
        <v>0.19</v>
      </c>
      <c r="F67" s="16">
        <f>ROUNDUP(E67*NivPauper!$N$1,-1)</f>
        <v>140</v>
      </c>
      <c r="G67" s="16">
        <f>ROUNDUP(E67*NivPauper!$N$4,-1)</f>
        <v>130</v>
      </c>
      <c r="H67" s="2">
        <v>1</v>
      </c>
      <c r="I67" s="16">
        <f t="shared" si="6"/>
        <v>140</v>
      </c>
      <c r="J67" s="16">
        <f t="shared" si="7"/>
        <v>130</v>
      </c>
      <c r="K67" s="39" t="s">
        <v>4688</v>
      </c>
      <c r="L67" s="170">
        <f t="shared" si="8"/>
        <v>0.19</v>
      </c>
    </row>
    <row r="68" spans="1:12" x14ac:dyDescent="0.3">
      <c r="A68" s="4" t="s">
        <v>2613</v>
      </c>
      <c r="B68" s="89" t="s">
        <v>1019</v>
      </c>
      <c r="C68" s="9" t="s">
        <v>182</v>
      </c>
      <c r="D68" s="1" t="s">
        <v>211</v>
      </c>
      <c r="E68" s="240">
        <v>0.19</v>
      </c>
      <c r="F68" s="16">
        <f>ROUNDUP(E68*NivPauper!$N$1,-1)</f>
        <v>140</v>
      </c>
      <c r="G68" s="16">
        <f>ROUNDUP(E68*NivPauper!$N$4,-1)</f>
        <v>130</v>
      </c>
      <c r="H68" s="2">
        <v>1</v>
      </c>
      <c r="I68" s="16">
        <f t="shared" si="6"/>
        <v>140</v>
      </c>
      <c r="J68" s="16">
        <f t="shared" si="7"/>
        <v>130</v>
      </c>
      <c r="K68" s="39" t="s">
        <v>4645</v>
      </c>
      <c r="L68" s="170">
        <f t="shared" si="8"/>
        <v>0.28999999999999998</v>
      </c>
    </row>
    <row r="69" spans="1:12" x14ac:dyDescent="0.3">
      <c r="A69" s="4" t="s">
        <v>363</v>
      </c>
      <c r="B69" s="115" t="s">
        <v>1063</v>
      </c>
      <c r="C69" s="6" t="s">
        <v>194</v>
      </c>
      <c r="D69" s="1" t="s">
        <v>211</v>
      </c>
      <c r="E69" s="240">
        <v>0.28999999999999998</v>
      </c>
      <c r="F69" s="16">
        <f>ROUNDUP(E69*NivPauper!$N$1,-1)</f>
        <v>210</v>
      </c>
      <c r="G69" s="16">
        <f>ROUNDUP(E69*NivPauper!$N$4,-1)</f>
        <v>190</v>
      </c>
      <c r="H69" s="2">
        <v>1</v>
      </c>
      <c r="I69" s="16">
        <f t="shared" si="6"/>
        <v>210</v>
      </c>
      <c r="J69" s="16">
        <f t="shared" si="7"/>
        <v>190</v>
      </c>
      <c r="K69" s="39" t="s">
        <v>4692</v>
      </c>
      <c r="L69" s="170">
        <f t="shared" si="8"/>
        <v>0.25</v>
      </c>
    </row>
    <row r="70" spans="1:12" x14ac:dyDescent="0.3">
      <c r="A70" s="4" t="s">
        <v>369</v>
      </c>
      <c r="B70" s="85" t="s">
        <v>1038</v>
      </c>
      <c r="C70" s="9" t="s">
        <v>182</v>
      </c>
      <c r="D70" s="1" t="s">
        <v>211</v>
      </c>
      <c r="E70" s="240">
        <v>0.25</v>
      </c>
      <c r="F70" s="16">
        <f>ROUNDUP(E70*NivPauper!$N$1,-1)</f>
        <v>180</v>
      </c>
      <c r="G70" s="16">
        <f>ROUNDUP(E70*NivPauper!$N$4,-1)</f>
        <v>170</v>
      </c>
      <c r="H70" s="2">
        <v>1</v>
      </c>
      <c r="I70" s="16">
        <f t="shared" si="6"/>
        <v>180</v>
      </c>
      <c r="J70" s="16">
        <f t="shared" si="7"/>
        <v>170</v>
      </c>
      <c r="K70" s="39" t="s">
        <v>370</v>
      </c>
      <c r="L70" s="170">
        <f t="shared" si="8"/>
        <v>0.25</v>
      </c>
    </row>
    <row r="71" spans="1:12" x14ac:dyDescent="0.3">
      <c r="A71" s="4" t="s">
        <v>4662</v>
      </c>
      <c r="B71" s="107" t="s">
        <v>1042</v>
      </c>
      <c r="C71" s="9" t="s">
        <v>182</v>
      </c>
      <c r="D71" s="1" t="s">
        <v>211</v>
      </c>
      <c r="E71" s="240">
        <v>0.25</v>
      </c>
      <c r="F71" s="16">
        <f>ROUNDUP(E71*NivPauper!$N$1,-1)</f>
        <v>180</v>
      </c>
      <c r="G71" s="16">
        <f>ROUNDUP(E71*NivPauper!$N$4,-1)</f>
        <v>170</v>
      </c>
      <c r="H71" s="2">
        <v>1</v>
      </c>
      <c r="I71" s="16">
        <f t="shared" si="6"/>
        <v>180</v>
      </c>
      <c r="J71" s="16">
        <f t="shared" si="7"/>
        <v>170</v>
      </c>
      <c r="K71" s="39" t="s">
        <v>4663</v>
      </c>
      <c r="L71" s="170">
        <f t="shared" si="8"/>
        <v>0.25</v>
      </c>
    </row>
    <row r="72" spans="1:12" x14ac:dyDescent="0.3">
      <c r="A72" s="15" t="s">
        <v>1499</v>
      </c>
      <c r="B72" s="151" t="s">
        <v>1119</v>
      </c>
      <c r="C72" s="9" t="s">
        <v>182</v>
      </c>
      <c r="D72" s="1" t="s">
        <v>211</v>
      </c>
      <c r="E72" s="240">
        <v>0.25</v>
      </c>
      <c r="F72" s="16">
        <f>ROUNDUP(E72*NivPauper!$N$1,-1)</f>
        <v>180</v>
      </c>
      <c r="G72" s="16">
        <f>ROUNDUP(E72*NivPauper!$N$4,-1)</f>
        <v>170</v>
      </c>
      <c r="H72" s="2">
        <v>1</v>
      </c>
      <c r="I72" s="16">
        <f t="shared" si="6"/>
        <v>180</v>
      </c>
      <c r="J72" s="16">
        <f t="shared" si="7"/>
        <v>170</v>
      </c>
      <c r="K72" s="39" t="s">
        <v>4648</v>
      </c>
      <c r="L72" s="170">
        <f t="shared" si="8"/>
        <v>0.25</v>
      </c>
    </row>
    <row r="73" spans="1:12" x14ac:dyDescent="0.3">
      <c r="A73" s="15" t="s">
        <v>448</v>
      </c>
      <c r="B73" s="165" t="s">
        <v>1136</v>
      </c>
      <c r="C73" s="9" t="s">
        <v>182</v>
      </c>
      <c r="D73" s="1" t="s">
        <v>211</v>
      </c>
      <c r="E73" s="240">
        <v>0.25</v>
      </c>
      <c r="F73" s="16">
        <f>ROUNDUP(E73*NivPauper!$N$1,-1)</f>
        <v>180</v>
      </c>
      <c r="G73" s="16">
        <f>ROUNDUP(E73*NivPauper!$N$4,-1)</f>
        <v>170</v>
      </c>
      <c r="H73" s="2">
        <v>1</v>
      </c>
      <c r="I73" s="16">
        <f t="shared" si="6"/>
        <v>180</v>
      </c>
      <c r="J73" s="16">
        <f t="shared" si="7"/>
        <v>170</v>
      </c>
      <c r="K73" s="39" t="s">
        <v>4641</v>
      </c>
      <c r="L73" s="170">
        <f t="shared" si="8"/>
        <v>0.25</v>
      </c>
    </row>
    <row r="74" spans="1:12" x14ac:dyDescent="0.3">
      <c r="A74" s="15" t="s">
        <v>2331</v>
      </c>
      <c r="B74" s="193" t="s">
        <v>2332</v>
      </c>
      <c r="C74" s="9" t="s">
        <v>182</v>
      </c>
      <c r="D74" s="1" t="s">
        <v>211</v>
      </c>
      <c r="E74" s="240">
        <v>0.25</v>
      </c>
      <c r="F74" s="16">
        <f>ROUNDUP(E74*NivPauper!$N$1,-1)</f>
        <v>180</v>
      </c>
      <c r="G74" s="16">
        <f>ROUNDUP(E74*NivPauper!$N$4,-1)</f>
        <v>170</v>
      </c>
      <c r="H74" s="2">
        <v>1</v>
      </c>
      <c r="I74" s="16">
        <f t="shared" si="6"/>
        <v>180</v>
      </c>
      <c r="J74" s="16">
        <f t="shared" si="7"/>
        <v>170</v>
      </c>
      <c r="K74" s="39" t="s">
        <v>2416</v>
      </c>
      <c r="L74" s="170">
        <f t="shared" si="8"/>
        <v>0.25</v>
      </c>
    </row>
    <row r="75" spans="1:12" x14ac:dyDescent="0.3">
      <c r="A75" s="15" t="s">
        <v>4664</v>
      </c>
      <c r="B75" s="232" t="s">
        <v>3182</v>
      </c>
      <c r="C75" s="9" t="s">
        <v>182</v>
      </c>
      <c r="D75" s="1" t="s">
        <v>211</v>
      </c>
      <c r="E75" s="240">
        <v>0.25</v>
      </c>
      <c r="F75" s="16">
        <f>ROUNDUP(E75*NivPauper!$N$1,-1)</f>
        <v>180</v>
      </c>
      <c r="G75" s="16">
        <f>ROUNDUP(E75*NivPauper!$N$4,-1)</f>
        <v>170</v>
      </c>
      <c r="H75" s="2">
        <v>1</v>
      </c>
      <c r="I75" s="16">
        <f t="shared" si="6"/>
        <v>180</v>
      </c>
      <c r="J75" s="16">
        <f t="shared" si="7"/>
        <v>170</v>
      </c>
      <c r="K75" s="39" t="s">
        <v>4665</v>
      </c>
      <c r="L75" s="170">
        <f t="shared" si="8"/>
        <v>0.25</v>
      </c>
    </row>
    <row r="76" spans="1:12" x14ac:dyDescent="0.3">
      <c r="A76" s="15" t="s">
        <v>4660</v>
      </c>
      <c r="B76" s="242" t="s">
        <v>3740</v>
      </c>
      <c r="C76" s="9" t="s">
        <v>182</v>
      </c>
      <c r="D76" s="1" t="s">
        <v>211</v>
      </c>
      <c r="E76" s="240">
        <v>0.25</v>
      </c>
      <c r="F76" s="16">
        <f>ROUNDUP(E76*NivPauper!$N$1,-1)</f>
        <v>180</v>
      </c>
      <c r="G76" s="16">
        <f>ROUNDUP(E76*NivPauper!$N$4,-1)</f>
        <v>170</v>
      </c>
      <c r="H76" s="2">
        <v>1</v>
      </c>
      <c r="I76" s="16">
        <f t="shared" si="6"/>
        <v>180</v>
      </c>
      <c r="J76" s="16">
        <f t="shared" si="7"/>
        <v>170</v>
      </c>
      <c r="K76" s="39" t="s">
        <v>4661</v>
      </c>
      <c r="L76" s="170">
        <f t="shared" si="8"/>
        <v>0.25</v>
      </c>
    </row>
    <row r="77" spans="1:12" x14ac:dyDescent="0.3">
      <c r="A77" s="4" t="s">
        <v>2842</v>
      </c>
      <c r="B77" s="107" t="s">
        <v>1042</v>
      </c>
      <c r="C77" s="8" t="s">
        <v>184</v>
      </c>
      <c r="D77" s="1" t="s">
        <v>211</v>
      </c>
      <c r="E77" s="240">
        <v>0.25</v>
      </c>
      <c r="F77" s="16">
        <f>ROUNDUP(E77*NivPauper!$N$1,-1)</f>
        <v>180</v>
      </c>
      <c r="G77" s="16">
        <f>ROUNDUP(E77*NivPauper!$N$4,-1)</f>
        <v>170</v>
      </c>
      <c r="H77" s="2">
        <v>1</v>
      </c>
      <c r="I77" s="16">
        <f t="shared" si="6"/>
        <v>180</v>
      </c>
      <c r="J77" s="16">
        <f t="shared" si="7"/>
        <v>170</v>
      </c>
      <c r="K77" s="39" t="s">
        <v>4672</v>
      </c>
      <c r="L77" s="170">
        <f t="shared" si="8"/>
        <v>0.75</v>
      </c>
    </row>
    <row r="78" spans="1:12" x14ac:dyDescent="0.3">
      <c r="A78" s="4" t="s">
        <v>2788</v>
      </c>
      <c r="B78" s="140" t="s">
        <v>1102</v>
      </c>
      <c r="C78" s="8" t="s">
        <v>184</v>
      </c>
      <c r="D78" s="1" t="s">
        <v>211</v>
      </c>
      <c r="E78" s="240">
        <v>0.75</v>
      </c>
      <c r="F78" s="16">
        <f>ROUNDUP(E78*NivPauper!$N$1,-1)</f>
        <v>530</v>
      </c>
      <c r="G78" s="16">
        <f>ROUNDUP(E78*NivPauper!$N$4,-1)</f>
        <v>490</v>
      </c>
      <c r="H78" s="2">
        <v>1</v>
      </c>
      <c r="I78" s="16">
        <f t="shared" si="6"/>
        <v>530</v>
      </c>
      <c r="J78" s="16">
        <f t="shared" si="7"/>
        <v>490</v>
      </c>
      <c r="K78" s="39" t="s">
        <v>2787</v>
      </c>
      <c r="L78" s="170">
        <f t="shared" si="8"/>
        <v>0.19</v>
      </c>
    </row>
    <row r="79" spans="1:12" x14ac:dyDescent="0.3">
      <c r="A79" s="4" t="s">
        <v>4703</v>
      </c>
      <c r="B79" s="107" t="s">
        <v>1042</v>
      </c>
      <c r="C79" s="6" t="s">
        <v>194</v>
      </c>
      <c r="D79" s="1" t="s">
        <v>211</v>
      </c>
      <c r="E79" s="240">
        <v>0.19</v>
      </c>
      <c r="F79" s="16">
        <f>ROUNDUP(E79*NivPauper!$N$1,-1)</f>
        <v>140</v>
      </c>
      <c r="G79" s="16">
        <f>ROUNDUP(E79*NivPauper!$N$4,-1)</f>
        <v>130</v>
      </c>
      <c r="H79" s="2">
        <v>1</v>
      </c>
      <c r="I79" s="16">
        <f t="shared" si="6"/>
        <v>140</v>
      </c>
      <c r="J79" s="16">
        <f t="shared" si="7"/>
        <v>130</v>
      </c>
      <c r="K79" s="39" t="s">
        <v>4704</v>
      </c>
      <c r="L79" s="170">
        <f t="shared" si="8"/>
        <v>0.25</v>
      </c>
    </row>
    <row r="80" spans="1:12" x14ac:dyDescent="0.3">
      <c r="A80" s="4" t="s">
        <v>2327</v>
      </c>
      <c r="B80" s="177" t="s">
        <v>1799</v>
      </c>
      <c r="C80" s="6" t="s">
        <v>194</v>
      </c>
      <c r="D80" s="1" t="s">
        <v>211</v>
      </c>
      <c r="E80" s="240">
        <v>0.25</v>
      </c>
      <c r="F80" s="16">
        <f>ROUNDUP(E80*NivPauper!$N$1,-1)</f>
        <v>180</v>
      </c>
      <c r="G80" s="16">
        <f>ROUNDUP(E80*NivPauper!$N$4,-1)</f>
        <v>170</v>
      </c>
      <c r="H80" s="2">
        <v>1</v>
      </c>
      <c r="I80" s="16">
        <f t="shared" si="6"/>
        <v>180</v>
      </c>
      <c r="J80" s="16">
        <f t="shared" si="7"/>
        <v>170</v>
      </c>
      <c r="K80" s="39" t="s">
        <v>4695</v>
      </c>
      <c r="L80" s="170">
        <f t="shared" si="8"/>
        <v>0.25</v>
      </c>
    </row>
    <row r="81" spans="1:12" x14ac:dyDescent="0.3">
      <c r="A81" s="15" t="s">
        <v>2329</v>
      </c>
      <c r="B81" s="187" t="s">
        <v>2003</v>
      </c>
      <c r="C81" s="6" t="s">
        <v>194</v>
      </c>
      <c r="D81" s="1" t="s">
        <v>211</v>
      </c>
      <c r="E81" s="240">
        <v>0.25</v>
      </c>
      <c r="F81" s="16">
        <f>ROUNDUP(E81*NivPauper!$N$1,-1)</f>
        <v>180</v>
      </c>
      <c r="G81" s="16">
        <f>ROUNDUP(E81*NivPauper!$N$4,-1)</f>
        <v>170</v>
      </c>
      <c r="H81" s="2">
        <v>1</v>
      </c>
      <c r="I81" s="16">
        <f t="shared" si="6"/>
        <v>180</v>
      </c>
      <c r="J81" s="16">
        <f t="shared" si="7"/>
        <v>170</v>
      </c>
      <c r="K81" s="39" t="s">
        <v>2328</v>
      </c>
      <c r="L81" s="170">
        <f t="shared" si="8"/>
        <v>0.25</v>
      </c>
    </row>
    <row r="82" spans="1:12" x14ac:dyDescent="0.3">
      <c r="A82" s="15" t="s">
        <v>4711</v>
      </c>
      <c r="B82" s="232" t="s">
        <v>3182</v>
      </c>
      <c r="C82" s="6" t="s">
        <v>194</v>
      </c>
      <c r="D82" s="1" t="s">
        <v>211</v>
      </c>
      <c r="E82" s="240">
        <v>0.25</v>
      </c>
      <c r="F82" s="16">
        <f>ROUNDUP(E82*NivPauper!$N$1,-1)</f>
        <v>180</v>
      </c>
      <c r="G82" s="16">
        <f>ROUNDUP(E82*NivPauper!$N$4,-1)</f>
        <v>170</v>
      </c>
      <c r="H82" s="2">
        <v>1</v>
      </c>
      <c r="I82" s="16">
        <f t="shared" si="6"/>
        <v>180</v>
      </c>
      <c r="J82" s="16">
        <f t="shared" si="7"/>
        <v>170</v>
      </c>
      <c r="K82" s="39" t="s">
        <v>4712</v>
      </c>
      <c r="L82" s="170">
        <f t="shared" si="8"/>
        <v>0.25</v>
      </c>
    </row>
    <row r="83" spans="1:12" x14ac:dyDescent="0.3">
      <c r="A83" s="4" t="s">
        <v>48</v>
      </c>
      <c r="B83" s="96" t="s">
        <v>1026</v>
      </c>
      <c r="C83" s="6" t="s">
        <v>769</v>
      </c>
      <c r="D83" s="1" t="s">
        <v>211</v>
      </c>
      <c r="E83" s="240">
        <v>0.25</v>
      </c>
      <c r="F83" s="16">
        <f>ROUNDUP(E83*NivPauper!$N$1,-1)</f>
        <v>180</v>
      </c>
      <c r="G83" s="16">
        <f>ROUNDUP(E83*NivPauper!$N$4,-1)</f>
        <v>170</v>
      </c>
      <c r="H83" s="2">
        <v>1</v>
      </c>
      <c r="I83" s="16">
        <f t="shared" si="6"/>
        <v>180</v>
      </c>
      <c r="J83" s="16">
        <f t="shared" si="7"/>
        <v>170</v>
      </c>
      <c r="K83" s="39" t="s">
        <v>271</v>
      </c>
      <c r="L83" s="170">
        <f t="shared" si="8"/>
        <v>0.19</v>
      </c>
    </row>
    <row r="84" spans="1:12" x14ac:dyDescent="0.3">
      <c r="A84" s="29" t="s">
        <v>4656</v>
      </c>
      <c r="B84" s="109" t="s">
        <v>1082</v>
      </c>
      <c r="C84" s="9" t="s">
        <v>182</v>
      </c>
      <c r="D84" s="1" t="s">
        <v>211</v>
      </c>
      <c r="E84" s="240">
        <v>0.19</v>
      </c>
      <c r="F84" s="16">
        <f>ROUNDUP(E84*NivPauper!$N$1,-1)</f>
        <v>140</v>
      </c>
      <c r="G84" s="16">
        <f>ROUNDUP(E84*NivPauper!$N$4,-1)</f>
        <v>130</v>
      </c>
      <c r="H84" s="2">
        <v>1</v>
      </c>
      <c r="I84" s="16">
        <f t="shared" si="6"/>
        <v>140</v>
      </c>
      <c r="J84" s="16">
        <f t="shared" si="7"/>
        <v>130</v>
      </c>
      <c r="K84" s="39" t="s">
        <v>4657</v>
      </c>
      <c r="L84" s="170">
        <f t="shared" si="8"/>
        <v>0.19</v>
      </c>
    </row>
    <row r="85" spans="1:12" x14ac:dyDescent="0.3">
      <c r="A85" s="4" t="s">
        <v>381</v>
      </c>
      <c r="B85" s="22" t="s">
        <v>920</v>
      </c>
      <c r="C85" s="14" t="s">
        <v>193</v>
      </c>
      <c r="D85" s="1" t="s">
        <v>211</v>
      </c>
      <c r="E85" s="240">
        <v>0.19</v>
      </c>
      <c r="F85" s="16">
        <f>ROUNDUP(E85*NivPauper!$N$1,-1)</f>
        <v>140</v>
      </c>
      <c r="G85" s="16">
        <f>ROUNDUP(E85*NivPauper!$N$4,-1)</f>
        <v>130</v>
      </c>
      <c r="H85" s="2">
        <v>1</v>
      </c>
      <c r="I85" s="16">
        <f t="shared" si="6"/>
        <v>140</v>
      </c>
      <c r="J85" s="16">
        <f t="shared" si="7"/>
        <v>130</v>
      </c>
      <c r="K85" s="39" t="s">
        <v>4681</v>
      </c>
      <c r="L85" s="170">
        <f t="shared" si="8"/>
        <v>0.19</v>
      </c>
    </row>
    <row r="86" spans="1:12" x14ac:dyDescent="0.3">
      <c r="A86" s="4" t="s">
        <v>348</v>
      </c>
      <c r="B86" s="120" t="s">
        <v>1074</v>
      </c>
      <c r="C86" s="6" t="s">
        <v>194</v>
      </c>
      <c r="D86" s="1" t="s">
        <v>211</v>
      </c>
      <c r="E86" s="240">
        <v>0.19</v>
      </c>
      <c r="F86" s="16">
        <f>ROUNDUP(E86*NivPauper!$N$1,-1)</f>
        <v>140</v>
      </c>
      <c r="G86" s="16">
        <f>ROUNDUP(E86*NivPauper!$N$4,-1)</f>
        <v>130</v>
      </c>
      <c r="H86" s="2">
        <v>1</v>
      </c>
      <c r="I86" s="16">
        <f t="shared" si="6"/>
        <v>140</v>
      </c>
      <c r="J86" s="16">
        <f t="shared" si="7"/>
        <v>130</v>
      </c>
      <c r="K86" s="39" t="s">
        <v>4694</v>
      </c>
      <c r="L86" s="170">
        <f t="shared" si="8"/>
        <v>0.19</v>
      </c>
    </row>
    <row r="87" spans="1:12" x14ac:dyDescent="0.3">
      <c r="A87" s="4" t="s">
        <v>4717</v>
      </c>
      <c r="B87" s="22" t="s">
        <v>939</v>
      </c>
      <c r="C87" s="6" t="s">
        <v>194</v>
      </c>
      <c r="D87" s="1" t="s">
        <v>211</v>
      </c>
      <c r="E87" s="240">
        <v>0.19</v>
      </c>
      <c r="F87" s="16">
        <f>ROUNDUP(E87*NivPauper!$N$1,-1)</f>
        <v>140</v>
      </c>
      <c r="G87" s="16">
        <f>ROUNDUP(E87*NivPauper!$N$4,-1)</f>
        <v>130</v>
      </c>
      <c r="H87" s="2">
        <v>1</v>
      </c>
      <c r="I87" s="16">
        <f t="shared" si="6"/>
        <v>140</v>
      </c>
      <c r="J87" s="16">
        <f t="shared" si="7"/>
        <v>130</v>
      </c>
      <c r="K87" s="39" t="s">
        <v>4718</v>
      </c>
      <c r="L87" s="170">
        <f t="shared" si="8"/>
        <v>0</v>
      </c>
    </row>
  </sheetData>
  <sortState xmlns:xlrd2="http://schemas.microsoft.com/office/spreadsheetml/2017/richdata2" ref="A2:L87">
    <sortCondition descending="1" ref="E1:E87"/>
  </sortState>
  <hyperlinks>
    <hyperlink ref="K25" r:id="rId1" display="https://starcitygames.com/snow-covered-island-sgl-mtg-csp-152-enn/?sku=SGL-MTG-CSP-152-ENN1" xr:uid="{D68F9617-B99A-4A67-BF34-6E9A1BA09DE1}"/>
    <hyperlink ref="K9" r:id="rId2" display="https://starcitygames.com/magma-spray-sgl-mtg-akh-141-enn/?sku=SGL-MTG-AKH-141-ENN1" xr:uid="{79F7F74A-C02A-4653-A497-4B5ABCC0F048}"/>
    <hyperlink ref="K56" r:id="rId3" xr:uid="{0F98B318-5543-4BA2-8D10-2741CBA0E805}"/>
    <hyperlink ref="K41" r:id="rId4" xr:uid="{2C7FA440-8B69-4936-A3E3-FE32F074047C}"/>
    <hyperlink ref="K29" r:id="rId5" xr:uid="{C0E0D119-2ACF-4463-9198-98199CC6D097}"/>
    <hyperlink ref="K22" r:id="rId6" xr:uid="{3655BEAF-DCDD-4A56-A307-74377AB2BAE2}"/>
    <hyperlink ref="K79" r:id="rId7" xr:uid="{3B0D2072-949E-4ACA-BCFF-D8A4653FCEE5}"/>
    <hyperlink ref="K60" r:id="rId8" xr:uid="{379E0BB1-B80F-4DBA-948A-25F08264EDEE}"/>
    <hyperlink ref="K34" r:id="rId9" xr:uid="{4CDDC464-752D-4CEE-B296-2E5197594ADB}"/>
    <hyperlink ref="K55" r:id="rId10" xr:uid="{667B970C-C770-4463-ABDD-432C6514F047}"/>
    <hyperlink ref="K82" r:id="rId11" xr:uid="{1A4964BB-0E06-45CA-AD7F-70738552BAE3}"/>
    <hyperlink ref="K63" r:id="rId12" xr:uid="{40CD59C7-2E2A-4E5A-A713-F33AD3C3B0B2}"/>
    <hyperlink ref="K12" r:id="rId13" xr:uid="{E622DB8F-0832-4A37-91DF-6AFEFC783A0C}"/>
    <hyperlink ref="K87" r:id="rId14" xr:uid="{03E48EE2-D323-45E0-9DBC-899A55B1D7F2}"/>
    <hyperlink ref="K65" r:id="rId15" xr:uid="{E4FE57D7-E2F9-4064-ADD6-3F26DF12BB24}"/>
    <hyperlink ref="K4" r:id="rId16" xr:uid="{50CF6E93-6998-475C-A06C-A90D304D6022}"/>
    <hyperlink ref="K47" r:id="rId17" xr:uid="{A590ADF1-9020-4E36-B4C7-8ADB896CF3C2}"/>
    <hyperlink ref="K51" r:id="rId18" xr:uid="{14079DB5-E9FB-419C-B9ED-8591F22C70B5}"/>
    <hyperlink ref="K3" r:id="rId19" xr:uid="{F7E003E2-4EBD-418C-BC07-B4492826A12E}"/>
    <hyperlink ref="K86" r:id="rId20" xr:uid="{7BE0DF3F-1867-424B-9AAD-00ED7511D887}"/>
  </hyperlinks>
  <pageMargins left="0.75" right="0.75" top="1" bottom="1" header="0.5" footer="0.5"/>
  <pageSetup orientation="portrait" horizontalDpi="4294967292" verticalDpi="4294967292" r:id="rId2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45A9-E896-4CC0-97BA-282CF243B25C}">
  <dimension ref="A1:Q61"/>
  <sheetViews>
    <sheetView zoomScale="95" zoomScaleNormal="130" workbookViewId="0">
      <pane ySplit="1" topLeftCell="A2" activePane="bottomLeft" state="frozen"/>
      <selection pane="bottomLeft" activeCell="B24" sqref="B24"/>
    </sheetView>
  </sheetViews>
  <sheetFormatPr baseColWidth="10" defaultRowHeight="15.6" x14ac:dyDescent="0.3"/>
  <cols>
    <col min="1" max="1" width="31.09765625" customWidth="1"/>
    <col min="2" max="2" width="42.296875" customWidth="1"/>
    <col min="3" max="3" width="10.8984375" bestFit="1" customWidth="1"/>
    <col min="4" max="4" width="7" customWidth="1"/>
    <col min="5" max="5" width="4.8984375" bestFit="1" customWidth="1"/>
    <col min="6" max="6" width="9.8984375" bestFit="1" customWidth="1"/>
    <col min="7" max="8" width="9.59765625" bestFit="1" customWidth="1"/>
    <col min="9" max="9" width="4.19921875" bestFit="1" customWidth="1"/>
    <col min="10" max="11" width="8.69921875" bestFit="1" customWidth="1"/>
    <col min="12" max="12" width="9" customWidth="1"/>
    <col min="13" max="13" width="5" customWidth="1"/>
    <col min="14" max="14" width="2.5" customWidth="1"/>
    <col min="15" max="15" width="12.69921875" bestFit="1" customWidth="1"/>
    <col min="16" max="16" width="1.8984375" customWidth="1"/>
    <col min="17" max="17" width="12" customWidth="1"/>
    <col min="18" max="21" width="5" customWidth="1"/>
    <col min="22" max="22" width="37.69921875" customWidth="1"/>
    <col min="24" max="24" width="16.69921875" bestFit="1" customWidth="1"/>
  </cols>
  <sheetData>
    <row r="1" spans="1:17" x14ac:dyDescent="0.3">
      <c r="A1" s="48" t="s">
        <v>0</v>
      </c>
      <c r="B1" s="48" t="s">
        <v>32</v>
      </c>
      <c r="C1" s="48" t="s">
        <v>1</v>
      </c>
      <c r="D1" s="48" t="s">
        <v>2</v>
      </c>
      <c r="E1" s="48" t="s">
        <v>4138</v>
      </c>
      <c r="F1" s="48" t="s">
        <v>6</v>
      </c>
      <c r="G1" s="48" t="s">
        <v>22</v>
      </c>
      <c r="H1" s="48" t="s">
        <v>1391</v>
      </c>
      <c r="I1" s="48" t="s">
        <v>217</v>
      </c>
      <c r="J1" s="48" t="s">
        <v>23</v>
      </c>
      <c r="K1" s="48" t="s">
        <v>1392</v>
      </c>
      <c r="L1" s="239" t="s">
        <v>1138</v>
      </c>
      <c r="O1" s="48">
        <v>700</v>
      </c>
      <c r="Q1" s="49" t="s">
        <v>212</v>
      </c>
    </row>
    <row r="2" spans="1:17" x14ac:dyDescent="0.3">
      <c r="A2" s="29" t="s">
        <v>4154</v>
      </c>
      <c r="B2" s="158" t="s">
        <v>1126</v>
      </c>
      <c r="C2" s="19" t="s">
        <v>185</v>
      </c>
      <c r="D2" s="12" t="s">
        <v>208</v>
      </c>
      <c r="E2" s="250" t="s">
        <v>4139</v>
      </c>
      <c r="F2" s="240">
        <v>2.99</v>
      </c>
      <c r="G2" s="33">
        <f>ROUNDUP(F2*Michis!$O$1,-2)</f>
        <v>2100</v>
      </c>
      <c r="H2" s="33">
        <f>ROUNDUP(F2*Michis!$O$4,-2)</f>
        <v>2000</v>
      </c>
      <c r="I2" s="2">
        <v>1</v>
      </c>
      <c r="J2" s="16">
        <f t="shared" ref="J2:J45" si="0">G2*I2</f>
        <v>2100</v>
      </c>
      <c r="K2" s="16">
        <f t="shared" ref="K2:K45" si="1">H2*I2</f>
        <v>2000</v>
      </c>
      <c r="L2" s="233" t="s">
        <v>4155</v>
      </c>
      <c r="M2" s="38">
        <f t="shared" ref="M2:M45" si="2">F2*I2</f>
        <v>2.99</v>
      </c>
      <c r="O2" s="3">
        <f>SUM(J:J)</f>
        <v>73000</v>
      </c>
      <c r="Q2" s="3">
        <f>SUMIF(C:C,Q1,M:M)</f>
        <v>24.66</v>
      </c>
    </row>
    <row r="3" spans="1:17" x14ac:dyDescent="0.3">
      <c r="A3" s="29" t="s">
        <v>4158</v>
      </c>
      <c r="B3" s="94" t="s">
        <v>4436</v>
      </c>
      <c r="C3" s="10" t="s">
        <v>181</v>
      </c>
      <c r="D3" s="12" t="s">
        <v>208</v>
      </c>
      <c r="E3" s="250" t="s">
        <v>4139</v>
      </c>
      <c r="F3" s="240">
        <v>6.99</v>
      </c>
      <c r="G3" s="33">
        <f>ROUNDUP(F3*Michis!$O$1,-2)</f>
        <v>4900</v>
      </c>
      <c r="H3" s="33">
        <f>ROUNDUP(F3*Michis!$O$4,-2)</f>
        <v>4600</v>
      </c>
      <c r="I3" s="2">
        <v>1</v>
      </c>
      <c r="J3" s="16">
        <f t="shared" si="0"/>
        <v>4900</v>
      </c>
      <c r="K3" s="16">
        <f t="shared" si="1"/>
        <v>4600</v>
      </c>
      <c r="L3" s="233" t="s">
        <v>4156</v>
      </c>
      <c r="M3" s="38">
        <f t="shared" si="2"/>
        <v>6.99</v>
      </c>
    </row>
    <row r="4" spans="1:17" x14ac:dyDescent="0.3">
      <c r="A4" s="29" t="s">
        <v>4160</v>
      </c>
      <c r="B4" s="142" t="s">
        <v>1104</v>
      </c>
      <c r="C4" s="14" t="s">
        <v>767</v>
      </c>
      <c r="D4" s="11" t="s">
        <v>210</v>
      </c>
      <c r="E4" s="250" t="s">
        <v>4139</v>
      </c>
      <c r="F4" s="240">
        <v>0.99</v>
      </c>
      <c r="G4" s="33">
        <f>ROUNDUP(F4*Michis!$O$1,-2)</f>
        <v>700</v>
      </c>
      <c r="H4" s="33">
        <f>ROUNDUP(F4*Michis!$O$4,-2)</f>
        <v>700</v>
      </c>
      <c r="I4" s="2">
        <v>1</v>
      </c>
      <c r="J4" s="33">
        <f t="shared" si="0"/>
        <v>700</v>
      </c>
      <c r="K4" s="33">
        <f t="shared" si="1"/>
        <v>700</v>
      </c>
      <c r="L4" s="233" t="s">
        <v>4159</v>
      </c>
      <c r="M4" s="38">
        <f t="shared" si="2"/>
        <v>0.99</v>
      </c>
      <c r="O4" s="48">
        <v>650</v>
      </c>
      <c r="Q4" s="53" t="s">
        <v>213</v>
      </c>
    </row>
    <row r="5" spans="1:17" x14ac:dyDescent="0.3">
      <c r="A5" s="29" t="s">
        <v>4162</v>
      </c>
      <c r="B5" s="162" t="s">
        <v>1130</v>
      </c>
      <c r="C5" s="19" t="s">
        <v>185</v>
      </c>
      <c r="D5" s="1" t="s">
        <v>211</v>
      </c>
      <c r="E5" s="250" t="s">
        <v>4140</v>
      </c>
      <c r="F5" s="240">
        <v>0.25</v>
      </c>
      <c r="G5" s="33">
        <f>ROUNDUP(F5*Michis!$O$1,-2)</f>
        <v>200</v>
      </c>
      <c r="H5" s="33">
        <f>ROUNDUP(F5*Michis!$O$4,-2)</f>
        <v>200</v>
      </c>
      <c r="I5" s="2">
        <v>1</v>
      </c>
      <c r="J5" s="16">
        <f t="shared" si="0"/>
        <v>200</v>
      </c>
      <c r="K5" s="16">
        <f t="shared" si="1"/>
        <v>200</v>
      </c>
      <c r="L5" s="233" t="s">
        <v>4161</v>
      </c>
      <c r="M5" s="38">
        <f t="shared" si="2"/>
        <v>0.25</v>
      </c>
      <c r="O5" s="3">
        <f>SUM(K:K)</f>
        <v>68800</v>
      </c>
      <c r="Q5" s="3">
        <f>SUMIF(C:C,Q4,M:M)</f>
        <v>15.4</v>
      </c>
    </row>
    <row r="6" spans="1:17" x14ac:dyDescent="0.3">
      <c r="A6" s="29" t="s">
        <v>2981</v>
      </c>
      <c r="B6" s="139" t="s">
        <v>1101</v>
      </c>
      <c r="C6" s="10" t="s">
        <v>181</v>
      </c>
      <c r="D6" s="12" t="s">
        <v>208</v>
      </c>
      <c r="E6" s="250" t="s">
        <v>4139</v>
      </c>
      <c r="F6" s="240">
        <v>4.99</v>
      </c>
      <c r="G6" s="33">
        <f>ROUNDUP(F6*Michis!$O$1,-2)</f>
        <v>3500</v>
      </c>
      <c r="H6" s="33">
        <f>ROUNDUP(F6*Michis!$O$4,-2)</f>
        <v>3300</v>
      </c>
      <c r="I6" s="2">
        <v>1</v>
      </c>
      <c r="J6" s="16">
        <f t="shared" si="0"/>
        <v>3500</v>
      </c>
      <c r="K6" s="16">
        <f t="shared" si="1"/>
        <v>3300</v>
      </c>
      <c r="L6" s="233" t="s">
        <v>4163</v>
      </c>
      <c r="M6" s="38">
        <f t="shared" si="2"/>
        <v>4.99</v>
      </c>
    </row>
    <row r="7" spans="1:17" x14ac:dyDescent="0.3">
      <c r="A7" s="29" t="s">
        <v>4165</v>
      </c>
      <c r="B7" s="162" t="s">
        <v>1130</v>
      </c>
      <c r="C7" s="10" t="s">
        <v>181</v>
      </c>
      <c r="D7" s="12" t="s">
        <v>208</v>
      </c>
      <c r="E7" s="250" t="s">
        <v>4139</v>
      </c>
      <c r="F7" s="240">
        <v>0.49</v>
      </c>
      <c r="G7" s="33">
        <f>ROUNDUP(F7*Michis!$O$1,-2)</f>
        <v>400</v>
      </c>
      <c r="H7" s="33">
        <f>ROUNDUP(F7*Michis!$O$4,-2)</f>
        <v>400</v>
      </c>
      <c r="I7" s="2">
        <v>1</v>
      </c>
      <c r="J7" s="16">
        <f t="shared" si="0"/>
        <v>400</v>
      </c>
      <c r="K7" s="16">
        <f t="shared" si="1"/>
        <v>400</v>
      </c>
      <c r="L7" s="233" t="s">
        <v>4164</v>
      </c>
      <c r="M7" s="38">
        <f t="shared" si="2"/>
        <v>0.49</v>
      </c>
      <c r="O7" s="48" t="s">
        <v>100</v>
      </c>
      <c r="Q7" s="48" t="s">
        <v>215</v>
      </c>
    </row>
    <row r="8" spans="1:17" x14ac:dyDescent="0.3">
      <c r="A8" s="29" t="s">
        <v>4166</v>
      </c>
      <c r="B8" s="139" t="s">
        <v>1101</v>
      </c>
      <c r="C8" s="10" t="s">
        <v>181</v>
      </c>
      <c r="D8" s="1" t="s">
        <v>211</v>
      </c>
      <c r="E8" s="250" t="s">
        <v>4140</v>
      </c>
      <c r="F8" s="240">
        <v>1.99</v>
      </c>
      <c r="G8" s="33">
        <f>ROUNDUP(F8*Michis!$O$1,-2)</f>
        <v>1400</v>
      </c>
      <c r="H8" s="33">
        <f>ROUNDUP(F8*Michis!$O$4,-2)</f>
        <v>1300</v>
      </c>
      <c r="I8" s="2">
        <v>1</v>
      </c>
      <c r="J8" s="16">
        <f t="shared" si="0"/>
        <v>1400</v>
      </c>
      <c r="K8" s="16">
        <f t="shared" si="1"/>
        <v>1300</v>
      </c>
      <c r="L8" s="233" t="s">
        <v>4167</v>
      </c>
      <c r="M8" s="38">
        <f t="shared" si="2"/>
        <v>1.99</v>
      </c>
      <c r="O8" s="37">
        <f>SUM(M:M)</f>
        <v>100.97999999999992</v>
      </c>
      <c r="Q8" s="3">
        <f>SUMIF(C:C,Q7,M:M)</f>
        <v>4.4200000000000008</v>
      </c>
    </row>
    <row r="9" spans="1:17" ht="15" customHeight="1" x14ac:dyDescent="0.3">
      <c r="A9" s="29" t="s">
        <v>4169</v>
      </c>
      <c r="B9" s="139" t="s">
        <v>1101</v>
      </c>
      <c r="C9" s="10" t="s">
        <v>181</v>
      </c>
      <c r="D9" s="1" t="s">
        <v>211</v>
      </c>
      <c r="E9" s="250" t="s">
        <v>4139</v>
      </c>
      <c r="F9" s="240">
        <v>0.25</v>
      </c>
      <c r="G9" s="33">
        <f>ROUNDUP(F9*Michis!$O$1,-2)</f>
        <v>200</v>
      </c>
      <c r="H9" s="33">
        <f>ROUNDUP(F9*Michis!$O$4,-2)</f>
        <v>200</v>
      </c>
      <c r="I9" s="2">
        <v>1</v>
      </c>
      <c r="J9" s="16">
        <f t="shared" si="0"/>
        <v>200</v>
      </c>
      <c r="K9" s="16">
        <f t="shared" si="1"/>
        <v>200</v>
      </c>
      <c r="L9" s="233" t="s">
        <v>4168</v>
      </c>
      <c r="M9" s="38">
        <f t="shared" si="2"/>
        <v>0.25</v>
      </c>
      <c r="O9" s="42"/>
    </row>
    <row r="10" spans="1:17" x14ac:dyDescent="0.3">
      <c r="A10" s="29" t="s">
        <v>4171</v>
      </c>
      <c r="B10" s="151" t="s">
        <v>1119</v>
      </c>
      <c r="C10" s="10" t="s">
        <v>181</v>
      </c>
      <c r="D10" s="1" t="s">
        <v>211</v>
      </c>
      <c r="E10" s="250" t="s">
        <v>4140</v>
      </c>
      <c r="F10" s="240">
        <v>0.99</v>
      </c>
      <c r="G10" s="33">
        <f>ROUNDUP(F10*Michis!$O$1,-2)</f>
        <v>700</v>
      </c>
      <c r="H10" s="33">
        <f>ROUNDUP(F10*Michis!$O$4,-2)</f>
        <v>700</v>
      </c>
      <c r="I10" s="2">
        <v>1</v>
      </c>
      <c r="J10" s="16">
        <f t="shared" si="0"/>
        <v>700</v>
      </c>
      <c r="K10" s="16">
        <f t="shared" si="1"/>
        <v>700</v>
      </c>
      <c r="L10" s="233" t="s">
        <v>4170</v>
      </c>
      <c r="M10" s="38">
        <f t="shared" si="2"/>
        <v>0.99</v>
      </c>
      <c r="O10" s="194"/>
      <c r="Q10" s="52" t="s">
        <v>214</v>
      </c>
    </row>
    <row r="11" spans="1:17" x14ac:dyDescent="0.3">
      <c r="A11" s="29" t="s">
        <v>4173</v>
      </c>
      <c r="B11" s="119" t="s">
        <v>1071</v>
      </c>
      <c r="C11" s="10" t="s">
        <v>181</v>
      </c>
      <c r="D11" s="1" t="s">
        <v>211</v>
      </c>
      <c r="E11" s="250" t="s">
        <v>4140</v>
      </c>
      <c r="F11" s="240">
        <v>0.75</v>
      </c>
      <c r="G11" s="33">
        <f>ROUNDUP(F11*Michis!$O$1,-2)</f>
        <v>600</v>
      </c>
      <c r="H11" s="33">
        <f>ROUNDUP(F11*Michis!$O$4,-2)</f>
        <v>500</v>
      </c>
      <c r="I11" s="2">
        <v>1</v>
      </c>
      <c r="J11" s="16">
        <f t="shared" si="0"/>
        <v>600</v>
      </c>
      <c r="K11" s="16">
        <f t="shared" si="1"/>
        <v>500</v>
      </c>
      <c r="L11" s="233" t="s">
        <v>4172</v>
      </c>
      <c r="M11" s="38">
        <f t="shared" si="2"/>
        <v>0.75</v>
      </c>
      <c r="O11" s="42"/>
      <c r="Q11" s="3">
        <f>SUMIF(C:C,Q10,M:M)</f>
        <v>2.48</v>
      </c>
    </row>
    <row r="12" spans="1:17" x14ac:dyDescent="0.3">
      <c r="A12" s="29" t="s">
        <v>4174</v>
      </c>
      <c r="B12" s="142" t="s">
        <v>1104</v>
      </c>
      <c r="C12" s="10" t="s">
        <v>181</v>
      </c>
      <c r="D12" s="1" t="s">
        <v>211</v>
      </c>
      <c r="E12" s="250" t="s">
        <v>4140</v>
      </c>
      <c r="F12" s="240">
        <v>0.19</v>
      </c>
      <c r="G12" s="33">
        <f>ROUNDUP(F12*Michis!$O$1,-2)</f>
        <v>200</v>
      </c>
      <c r="H12" s="33">
        <f>ROUNDUP(F12*Michis!$O$4,-2)</f>
        <v>200</v>
      </c>
      <c r="I12" s="2">
        <v>1</v>
      </c>
      <c r="J12" s="16">
        <f t="shared" si="0"/>
        <v>200</v>
      </c>
      <c r="K12" s="16">
        <f t="shared" si="1"/>
        <v>200</v>
      </c>
      <c r="L12" s="233" t="s">
        <v>4175</v>
      </c>
      <c r="M12" s="38">
        <f t="shared" si="2"/>
        <v>0.19</v>
      </c>
      <c r="O12" s="42"/>
    </row>
    <row r="13" spans="1:17" x14ac:dyDescent="0.3">
      <c r="A13" s="29" t="s">
        <v>4176</v>
      </c>
      <c r="B13" s="232" t="s">
        <v>3182</v>
      </c>
      <c r="C13" s="10" t="s">
        <v>181</v>
      </c>
      <c r="D13" s="1" t="s">
        <v>211</v>
      </c>
      <c r="E13" s="250" t="s">
        <v>4139</v>
      </c>
      <c r="F13" s="240">
        <v>0.19</v>
      </c>
      <c r="G13" s="33">
        <f>ROUNDUP(F13*Michis!$O$1,-2)</f>
        <v>200</v>
      </c>
      <c r="H13" s="33">
        <f>ROUNDUP(F13*Michis!$O$4,-2)</f>
        <v>200</v>
      </c>
      <c r="I13" s="2">
        <v>1</v>
      </c>
      <c r="J13" s="16">
        <f t="shared" si="0"/>
        <v>200</v>
      </c>
      <c r="K13" s="16">
        <f t="shared" si="1"/>
        <v>200</v>
      </c>
      <c r="L13" s="233" t="s">
        <v>4177</v>
      </c>
      <c r="M13" s="38">
        <f t="shared" si="2"/>
        <v>0.19</v>
      </c>
      <c r="O13" s="42"/>
      <c r="Q13" s="51" t="s">
        <v>216</v>
      </c>
    </row>
    <row r="14" spans="1:17" x14ac:dyDescent="0.3">
      <c r="A14" s="29" t="s">
        <v>4182</v>
      </c>
      <c r="B14" s="159" t="s">
        <v>1127</v>
      </c>
      <c r="C14" s="10" t="s">
        <v>181</v>
      </c>
      <c r="D14" s="1" t="s">
        <v>211</v>
      </c>
      <c r="E14" s="250" t="s">
        <v>4140</v>
      </c>
      <c r="F14" s="240">
        <v>0.99</v>
      </c>
      <c r="G14" s="33">
        <f>ROUNDUP(F14*Michis!$O$1,-2)</f>
        <v>700</v>
      </c>
      <c r="H14" s="33">
        <f>ROUNDUP(F14*Michis!$O$4,-2)</f>
        <v>700</v>
      </c>
      <c r="I14" s="2">
        <v>1</v>
      </c>
      <c r="J14" s="16">
        <f t="shared" si="0"/>
        <v>700</v>
      </c>
      <c r="K14" s="16">
        <f t="shared" si="1"/>
        <v>700</v>
      </c>
      <c r="L14" s="233" t="s">
        <v>4178</v>
      </c>
      <c r="M14" s="38">
        <f t="shared" si="2"/>
        <v>0.99</v>
      </c>
      <c r="Q14" s="3">
        <f>SUMIF(C:C,Q13,M:M)</f>
        <v>19.420000000000002</v>
      </c>
    </row>
    <row r="15" spans="1:17" x14ac:dyDescent="0.3">
      <c r="A15" s="29" t="s">
        <v>4157</v>
      </c>
      <c r="B15" s="139" t="s">
        <v>1101</v>
      </c>
      <c r="C15" s="10" t="s">
        <v>181</v>
      </c>
      <c r="D15" s="1" t="s">
        <v>211</v>
      </c>
      <c r="E15" s="250" t="s">
        <v>4139</v>
      </c>
      <c r="F15" s="240">
        <v>0.25</v>
      </c>
      <c r="G15" s="33">
        <f>ROUNDUP(F15*Michis!$O$1,-2)</f>
        <v>200</v>
      </c>
      <c r="H15" s="33">
        <f>ROUNDUP(F15*Michis!$O$4,-2)</f>
        <v>200</v>
      </c>
      <c r="I15" s="2">
        <v>1</v>
      </c>
      <c r="J15" s="16">
        <f t="shared" si="0"/>
        <v>200</v>
      </c>
      <c r="K15" s="16">
        <f t="shared" si="1"/>
        <v>200</v>
      </c>
      <c r="L15" s="233" t="s">
        <v>4179</v>
      </c>
      <c r="M15" s="38">
        <f t="shared" si="2"/>
        <v>0.25</v>
      </c>
    </row>
    <row r="16" spans="1:17" x14ac:dyDescent="0.3">
      <c r="A16" s="29" t="s">
        <v>4180</v>
      </c>
      <c r="B16" s="163" t="s">
        <v>1134</v>
      </c>
      <c r="C16" s="10" t="s">
        <v>181</v>
      </c>
      <c r="D16" s="1" t="s">
        <v>211</v>
      </c>
      <c r="E16" s="250" t="s">
        <v>4140</v>
      </c>
      <c r="F16" s="240">
        <v>0.49</v>
      </c>
      <c r="G16" s="33">
        <f>ROUNDUP(F16*Michis!$O$1,-2)</f>
        <v>400</v>
      </c>
      <c r="H16" s="33">
        <f>ROUNDUP(F16*Michis!$O$4,-2)</f>
        <v>400</v>
      </c>
      <c r="I16" s="2">
        <v>1</v>
      </c>
      <c r="J16" s="16">
        <f t="shared" si="0"/>
        <v>400</v>
      </c>
      <c r="K16" s="16">
        <f t="shared" si="1"/>
        <v>400</v>
      </c>
      <c r="L16" s="233" t="s">
        <v>4181</v>
      </c>
      <c r="M16" s="38">
        <f t="shared" si="2"/>
        <v>0.49</v>
      </c>
      <c r="Q16" s="49" t="s">
        <v>180</v>
      </c>
    </row>
    <row r="17" spans="1:17" x14ac:dyDescent="0.3">
      <c r="A17" s="29" t="s">
        <v>4183</v>
      </c>
      <c r="B17" s="159" t="s">
        <v>1127</v>
      </c>
      <c r="C17" s="10" t="s">
        <v>181</v>
      </c>
      <c r="D17" s="1" t="s">
        <v>211</v>
      </c>
      <c r="E17" s="250" t="s">
        <v>4140</v>
      </c>
      <c r="F17" s="240">
        <v>0.99</v>
      </c>
      <c r="G17" s="33">
        <f>ROUNDUP(F17*Michis!$O$1,-2)</f>
        <v>700</v>
      </c>
      <c r="H17" s="33">
        <f>ROUNDUP(F17*Michis!$O$4,-2)</f>
        <v>700</v>
      </c>
      <c r="I17" s="2">
        <v>1</v>
      </c>
      <c r="J17" s="33">
        <f t="shared" si="0"/>
        <v>700</v>
      </c>
      <c r="K17" s="33">
        <f t="shared" si="1"/>
        <v>700</v>
      </c>
      <c r="L17" s="233" t="s">
        <v>4184</v>
      </c>
      <c r="M17" s="38">
        <f t="shared" si="2"/>
        <v>0.99</v>
      </c>
      <c r="Q17" s="3">
        <f>(SUM(M:M)-Q2-Q5-Q8-Q11-Q14-Q20-Q23)</f>
        <v>29.939999999999923</v>
      </c>
    </row>
    <row r="18" spans="1:17" x14ac:dyDescent="0.3">
      <c r="A18" s="29" t="s">
        <v>4185</v>
      </c>
      <c r="B18" s="139" t="s">
        <v>1101</v>
      </c>
      <c r="C18" s="10" t="s">
        <v>181</v>
      </c>
      <c r="D18" s="1" t="s">
        <v>211</v>
      </c>
      <c r="E18" s="250" t="s">
        <v>4139</v>
      </c>
      <c r="F18" s="240">
        <v>0.19</v>
      </c>
      <c r="G18" s="33">
        <f>ROUNDUP(F18*Michis!$O$1,-2)</f>
        <v>200</v>
      </c>
      <c r="H18" s="33">
        <f>ROUNDUP(F18*Michis!$O$4,-2)</f>
        <v>200</v>
      </c>
      <c r="I18" s="2">
        <v>1</v>
      </c>
      <c r="J18" s="16">
        <f t="shared" si="0"/>
        <v>200</v>
      </c>
      <c r="K18" s="16">
        <f t="shared" si="1"/>
        <v>200</v>
      </c>
      <c r="L18" s="233" t="s">
        <v>4186</v>
      </c>
      <c r="M18" s="38">
        <f t="shared" si="2"/>
        <v>0.19</v>
      </c>
    </row>
    <row r="19" spans="1:17" x14ac:dyDescent="0.3">
      <c r="A19" s="29" t="s">
        <v>4188</v>
      </c>
      <c r="B19" s="141" t="s">
        <v>1103</v>
      </c>
      <c r="C19" s="9" t="s">
        <v>182</v>
      </c>
      <c r="D19" s="1" t="s">
        <v>211</v>
      </c>
      <c r="E19" s="250" t="s">
        <v>4140</v>
      </c>
      <c r="F19" s="240">
        <v>0.49</v>
      </c>
      <c r="G19" s="33">
        <f>ROUNDUP(F19*Michis!$O$1,-2)</f>
        <v>400</v>
      </c>
      <c r="H19" s="33">
        <f>ROUNDUP(F19*Michis!$O$4,-2)</f>
        <v>400</v>
      </c>
      <c r="I19" s="2">
        <v>1</v>
      </c>
      <c r="J19" s="16">
        <f t="shared" si="0"/>
        <v>400</v>
      </c>
      <c r="K19" s="16">
        <f t="shared" si="1"/>
        <v>400</v>
      </c>
      <c r="L19" s="233" t="s">
        <v>4187</v>
      </c>
      <c r="M19" s="38">
        <f t="shared" si="2"/>
        <v>0.49</v>
      </c>
      <c r="Q19" s="195" t="s">
        <v>2364</v>
      </c>
    </row>
    <row r="20" spans="1:17" x14ac:dyDescent="0.3">
      <c r="A20" s="29" t="s">
        <v>4190</v>
      </c>
      <c r="B20" s="227" t="s">
        <v>2945</v>
      </c>
      <c r="C20" s="9" t="s">
        <v>182</v>
      </c>
      <c r="D20" s="13" t="s">
        <v>209</v>
      </c>
      <c r="E20" s="250" t="s">
        <v>4139</v>
      </c>
      <c r="F20" s="240">
        <v>0.19</v>
      </c>
      <c r="G20" s="33">
        <f>ROUNDUP(F20*Michis!$O$1,-2)</f>
        <v>200</v>
      </c>
      <c r="H20" s="33">
        <f>ROUNDUP(F20*Michis!$O$4,-2)</f>
        <v>200</v>
      </c>
      <c r="I20" s="2">
        <v>1</v>
      </c>
      <c r="J20" s="16">
        <f t="shared" si="0"/>
        <v>200</v>
      </c>
      <c r="K20" s="16">
        <f t="shared" si="1"/>
        <v>200</v>
      </c>
      <c r="L20" s="233" t="s">
        <v>4189</v>
      </c>
      <c r="M20" s="38">
        <f t="shared" si="2"/>
        <v>0.19</v>
      </c>
      <c r="Q20" s="3">
        <f>SUMIF(C:C,Q19,M:M)</f>
        <v>4.66</v>
      </c>
    </row>
    <row r="21" spans="1:17" x14ac:dyDescent="0.3">
      <c r="A21" s="29" t="s">
        <v>4191</v>
      </c>
      <c r="B21" s="146" t="s">
        <v>1108</v>
      </c>
      <c r="C21" s="9" t="s">
        <v>182</v>
      </c>
      <c r="D21" s="1" t="s">
        <v>211</v>
      </c>
      <c r="E21" s="250" t="s">
        <v>4140</v>
      </c>
      <c r="F21" s="240">
        <v>0.75</v>
      </c>
      <c r="G21" s="33">
        <f>ROUNDUP(F21*Michis!$O$1,-2)</f>
        <v>600</v>
      </c>
      <c r="H21" s="33">
        <f>ROUNDUP(F21*Michis!$O$4,-2)</f>
        <v>500</v>
      </c>
      <c r="I21" s="2">
        <v>1</v>
      </c>
      <c r="J21" s="16">
        <f t="shared" si="0"/>
        <v>600</v>
      </c>
      <c r="K21" s="16">
        <f t="shared" si="1"/>
        <v>500</v>
      </c>
      <c r="L21" s="233" t="s">
        <v>4192</v>
      </c>
      <c r="M21" s="38">
        <f t="shared" si="2"/>
        <v>0.75</v>
      </c>
    </row>
    <row r="22" spans="1:17" x14ac:dyDescent="0.3">
      <c r="A22" s="29" t="s">
        <v>4193</v>
      </c>
      <c r="B22" s="70" t="s">
        <v>998</v>
      </c>
      <c r="C22" s="22" t="s">
        <v>183</v>
      </c>
      <c r="D22" s="13" t="s">
        <v>209</v>
      </c>
      <c r="E22" s="250" t="s">
        <v>4139</v>
      </c>
      <c r="F22" s="240">
        <v>0.75</v>
      </c>
      <c r="G22" s="33">
        <f>ROUNDUP(F22*Michis!$O$1,-2)</f>
        <v>600</v>
      </c>
      <c r="H22" s="33">
        <f>ROUNDUP(F22*Michis!$O$4,-2)</f>
        <v>500</v>
      </c>
      <c r="I22" s="2">
        <v>1</v>
      </c>
      <c r="J22" s="33">
        <f t="shared" si="0"/>
        <v>600</v>
      </c>
      <c r="K22" s="33">
        <f t="shared" si="1"/>
        <v>500</v>
      </c>
      <c r="L22" s="233" t="s">
        <v>4194</v>
      </c>
      <c r="M22" s="38">
        <f t="shared" si="2"/>
        <v>0.75</v>
      </c>
      <c r="Q22" s="50" t="s">
        <v>830</v>
      </c>
    </row>
    <row r="23" spans="1:17" x14ac:dyDescent="0.3">
      <c r="A23" s="29" t="s">
        <v>4196</v>
      </c>
      <c r="B23" s="156" t="s">
        <v>1124</v>
      </c>
      <c r="C23" s="22" t="s">
        <v>183</v>
      </c>
      <c r="D23" s="13" t="s">
        <v>209</v>
      </c>
      <c r="E23" s="250" t="s">
        <v>4140</v>
      </c>
      <c r="F23" s="240">
        <v>2.99</v>
      </c>
      <c r="G23" s="33">
        <f>ROUNDUP(F23*Michis!$O$1,-2)</f>
        <v>2100</v>
      </c>
      <c r="H23" s="33">
        <f>ROUNDUP(F23*Michis!$O$4,-2)</f>
        <v>2000</v>
      </c>
      <c r="I23" s="2">
        <v>1</v>
      </c>
      <c r="J23" s="16">
        <f t="shared" si="0"/>
        <v>2100</v>
      </c>
      <c r="K23" s="16">
        <f t="shared" si="1"/>
        <v>2000</v>
      </c>
      <c r="L23" s="233" t="s">
        <v>4195</v>
      </c>
      <c r="M23" s="38">
        <f t="shared" si="2"/>
        <v>2.99</v>
      </c>
      <c r="Q23" s="3">
        <f>SUMIF(C:C,Q22,M:M)</f>
        <v>0</v>
      </c>
    </row>
    <row r="24" spans="1:17" x14ac:dyDescent="0.3">
      <c r="A24" s="29" t="s">
        <v>4198</v>
      </c>
      <c r="B24" s="96" t="s">
        <v>1026</v>
      </c>
      <c r="C24" s="22" t="s">
        <v>183</v>
      </c>
      <c r="D24" s="12" t="s">
        <v>208</v>
      </c>
      <c r="E24" s="250" t="s">
        <v>4139</v>
      </c>
      <c r="F24" s="240">
        <v>0.49</v>
      </c>
      <c r="G24" s="33">
        <f>ROUNDUP(F24*Michis!$O$1,-2)</f>
        <v>400</v>
      </c>
      <c r="H24" s="33">
        <f>ROUNDUP(F24*Michis!$O$4,-2)</f>
        <v>400</v>
      </c>
      <c r="I24" s="2">
        <v>1</v>
      </c>
      <c r="J24" s="16">
        <f t="shared" si="0"/>
        <v>400</v>
      </c>
      <c r="K24" s="16">
        <f t="shared" si="1"/>
        <v>400</v>
      </c>
      <c r="L24" s="233" t="s">
        <v>4197</v>
      </c>
      <c r="M24" s="38">
        <f t="shared" si="2"/>
        <v>0.49</v>
      </c>
    </row>
    <row r="25" spans="1:17" x14ac:dyDescent="0.3">
      <c r="A25" s="29" t="s">
        <v>4199</v>
      </c>
      <c r="B25" s="160" t="s">
        <v>1129</v>
      </c>
      <c r="C25" s="22" t="s">
        <v>183</v>
      </c>
      <c r="D25" s="1" t="s">
        <v>211</v>
      </c>
      <c r="E25" s="250" t="s">
        <v>4139</v>
      </c>
      <c r="F25" s="240">
        <v>0.19</v>
      </c>
      <c r="G25" s="33">
        <f>ROUNDUP(F25*Michis!$O$1,-2)</f>
        <v>200</v>
      </c>
      <c r="H25" s="33">
        <f>ROUNDUP(F25*Michis!$O$4,-2)</f>
        <v>200</v>
      </c>
      <c r="I25" s="2">
        <v>1</v>
      </c>
      <c r="J25" s="16">
        <f t="shared" si="0"/>
        <v>200</v>
      </c>
      <c r="K25" s="16">
        <f t="shared" si="1"/>
        <v>200</v>
      </c>
      <c r="L25" s="233" t="s">
        <v>4200</v>
      </c>
      <c r="M25" s="38">
        <f t="shared" si="2"/>
        <v>0.19</v>
      </c>
    </row>
    <row r="26" spans="1:17" x14ac:dyDescent="0.3">
      <c r="A26" s="29" t="s">
        <v>4202</v>
      </c>
      <c r="B26" s="85" t="s">
        <v>1038</v>
      </c>
      <c r="C26" s="8" t="s">
        <v>184</v>
      </c>
      <c r="D26" s="1" t="s">
        <v>211</v>
      </c>
      <c r="E26" s="250" t="s">
        <v>4140</v>
      </c>
      <c r="F26" s="240">
        <v>0.25</v>
      </c>
      <c r="G26" s="33">
        <f>ROUNDUP(F26*Michis!$O$1,-2)</f>
        <v>200</v>
      </c>
      <c r="H26" s="33">
        <f>ROUNDUP(F26*Michis!$O$4,-2)</f>
        <v>200</v>
      </c>
      <c r="I26" s="2">
        <v>1</v>
      </c>
      <c r="J26" s="16">
        <f t="shared" si="0"/>
        <v>200</v>
      </c>
      <c r="K26" s="16">
        <f t="shared" si="1"/>
        <v>200</v>
      </c>
      <c r="L26" s="233" t="s">
        <v>4201</v>
      </c>
      <c r="M26" s="38">
        <f t="shared" si="2"/>
        <v>0.25</v>
      </c>
    </row>
    <row r="27" spans="1:17" x14ac:dyDescent="0.3">
      <c r="A27" s="29" t="s">
        <v>4203</v>
      </c>
      <c r="B27" s="155" t="s">
        <v>1123</v>
      </c>
      <c r="C27" s="8" t="s">
        <v>184</v>
      </c>
      <c r="D27" s="1" t="s">
        <v>211</v>
      </c>
      <c r="E27" s="250" t="s">
        <v>4140</v>
      </c>
      <c r="F27" s="240">
        <v>0.49</v>
      </c>
      <c r="G27" s="33">
        <f>ROUNDUP(F27*Michis!$O$1,-2)</f>
        <v>400</v>
      </c>
      <c r="H27" s="33">
        <f>ROUNDUP(F27*Michis!$O$4,-2)</f>
        <v>400</v>
      </c>
      <c r="I27" s="2">
        <v>1</v>
      </c>
      <c r="J27" s="33">
        <f t="shared" si="0"/>
        <v>400</v>
      </c>
      <c r="K27" s="33">
        <f t="shared" si="1"/>
        <v>400</v>
      </c>
      <c r="L27" s="233" t="s">
        <v>4206</v>
      </c>
      <c r="M27" s="38">
        <f t="shared" si="2"/>
        <v>0.49</v>
      </c>
    </row>
    <row r="28" spans="1:17" x14ac:dyDescent="0.3">
      <c r="A28" s="29" t="s">
        <v>4204</v>
      </c>
      <c r="B28" s="86" t="s">
        <v>1093</v>
      </c>
      <c r="C28" s="8" t="s">
        <v>184</v>
      </c>
      <c r="D28" s="12" t="s">
        <v>208</v>
      </c>
      <c r="E28" s="250" t="s">
        <v>4139</v>
      </c>
      <c r="F28" s="240">
        <v>0.75</v>
      </c>
      <c r="G28" s="33">
        <f>ROUNDUP(F28*Michis!$O$1,-2)</f>
        <v>600</v>
      </c>
      <c r="H28" s="33">
        <f>ROUNDUP(F28*Michis!$O$4,-2)</f>
        <v>500</v>
      </c>
      <c r="I28" s="2">
        <v>1</v>
      </c>
      <c r="J28" s="16">
        <f t="shared" si="0"/>
        <v>600</v>
      </c>
      <c r="K28" s="16">
        <f t="shared" si="1"/>
        <v>500</v>
      </c>
      <c r="L28" s="233" t="s">
        <v>4205</v>
      </c>
      <c r="M28" s="38">
        <f t="shared" si="2"/>
        <v>0.75</v>
      </c>
    </row>
    <row r="29" spans="1:17" x14ac:dyDescent="0.3">
      <c r="A29" s="29" t="s">
        <v>4207</v>
      </c>
      <c r="B29" s="156" t="s">
        <v>1124</v>
      </c>
      <c r="C29" s="19" t="s">
        <v>185</v>
      </c>
      <c r="D29" s="13" t="s">
        <v>209</v>
      </c>
      <c r="E29" s="250" t="s">
        <v>4140</v>
      </c>
      <c r="F29" s="240">
        <v>0.49</v>
      </c>
      <c r="G29" s="33">
        <f>ROUNDUP(F29*Michis!$O$1,-2)</f>
        <v>400</v>
      </c>
      <c r="H29" s="33">
        <f>ROUNDUP(F29*Michis!$O$4,-2)</f>
        <v>400</v>
      </c>
      <c r="I29" s="2">
        <v>1</v>
      </c>
      <c r="J29" s="16">
        <f t="shared" si="0"/>
        <v>400</v>
      </c>
      <c r="K29" s="16">
        <f t="shared" si="1"/>
        <v>400</v>
      </c>
      <c r="L29" s="233" t="s">
        <v>4208</v>
      </c>
      <c r="M29" s="38">
        <f t="shared" si="2"/>
        <v>0.49</v>
      </c>
    </row>
    <row r="30" spans="1:17" x14ac:dyDescent="0.3">
      <c r="A30" s="29" t="s">
        <v>615</v>
      </c>
      <c r="B30" s="162" t="s">
        <v>1130</v>
      </c>
      <c r="C30" s="19" t="s">
        <v>185</v>
      </c>
      <c r="D30" s="12" t="s">
        <v>208</v>
      </c>
      <c r="E30" s="250" t="s">
        <v>4140</v>
      </c>
      <c r="F30" s="240">
        <v>1.99</v>
      </c>
      <c r="G30" s="33">
        <f>ROUNDUP(F30*Michis!$O$1,-2)</f>
        <v>1400</v>
      </c>
      <c r="H30" s="33">
        <f>ROUNDUP(F30*Michis!$O$4,-2)</f>
        <v>1300</v>
      </c>
      <c r="I30" s="2">
        <v>1</v>
      </c>
      <c r="J30" s="16">
        <f t="shared" si="0"/>
        <v>1400</v>
      </c>
      <c r="K30" s="16">
        <f t="shared" si="1"/>
        <v>1300</v>
      </c>
      <c r="L30" s="233" t="s">
        <v>4209</v>
      </c>
      <c r="M30" s="38">
        <f t="shared" si="2"/>
        <v>1.99</v>
      </c>
    </row>
    <row r="31" spans="1:17" x14ac:dyDescent="0.3">
      <c r="A31" s="29" t="s">
        <v>4210</v>
      </c>
      <c r="B31" s="149" t="s">
        <v>1113</v>
      </c>
      <c r="C31" s="19" t="s">
        <v>185</v>
      </c>
      <c r="D31" s="1" t="s">
        <v>211</v>
      </c>
      <c r="E31" s="250" t="s">
        <v>4139</v>
      </c>
      <c r="F31" s="240">
        <v>0.19</v>
      </c>
      <c r="G31" s="33">
        <f>ROUNDUP(F31*Michis!$O$1,-2)</f>
        <v>200</v>
      </c>
      <c r="H31" s="33">
        <f>ROUNDUP(F31*Michis!$O$4,-2)</f>
        <v>200</v>
      </c>
      <c r="I31" s="2">
        <v>1</v>
      </c>
      <c r="J31" s="33">
        <f t="shared" si="0"/>
        <v>200</v>
      </c>
      <c r="K31" s="33">
        <f t="shared" si="1"/>
        <v>200</v>
      </c>
      <c r="L31" s="233" t="s">
        <v>4211</v>
      </c>
      <c r="M31" s="38">
        <f t="shared" si="2"/>
        <v>0.19</v>
      </c>
    </row>
    <row r="32" spans="1:17" x14ac:dyDescent="0.3">
      <c r="A32" s="29" t="s">
        <v>4212</v>
      </c>
      <c r="B32" s="141" t="s">
        <v>1103</v>
      </c>
      <c r="C32" s="19" t="s">
        <v>185</v>
      </c>
      <c r="D32" s="13" t="s">
        <v>209</v>
      </c>
      <c r="E32" s="250" t="s">
        <v>4140</v>
      </c>
      <c r="F32" s="240">
        <v>0.49</v>
      </c>
      <c r="G32" s="33">
        <f>ROUNDUP(F32*Michis!$O$1,-2)</f>
        <v>400</v>
      </c>
      <c r="H32" s="33">
        <f>ROUNDUP(F32*Michis!$O$4,-2)</f>
        <v>400</v>
      </c>
      <c r="I32" s="2">
        <v>1</v>
      </c>
      <c r="J32" s="16">
        <f t="shared" si="0"/>
        <v>400</v>
      </c>
      <c r="K32" s="16">
        <f t="shared" si="1"/>
        <v>400</v>
      </c>
      <c r="L32" s="233" t="s">
        <v>4213</v>
      </c>
      <c r="M32" s="38">
        <f t="shared" si="2"/>
        <v>0.49</v>
      </c>
    </row>
    <row r="33" spans="1:15" x14ac:dyDescent="0.3">
      <c r="A33" s="29" t="s">
        <v>4215</v>
      </c>
      <c r="B33" s="73" t="s">
        <v>1002</v>
      </c>
      <c r="C33" s="19" t="s">
        <v>185</v>
      </c>
      <c r="D33" s="1" t="s">
        <v>211</v>
      </c>
      <c r="E33" s="250" t="s">
        <v>4139</v>
      </c>
      <c r="F33" s="240">
        <v>0.19</v>
      </c>
      <c r="G33" s="33">
        <f>ROUNDUP(F33*Michis!$O$1,-2)</f>
        <v>200</v>
      </c>
      <c r="H33" s="33">
        <f>ROUNDUP(F33*Michis!$O$4,-2)</f>
        <v>200</v>
      </c>
      <c r="I33" s="2">
        <v>1</v>
      </c>
      <c r="J33" s="16">
        <f t="shared" si="0"/>
        <v>200</v>
      </c>
      <c r="K33" s="16">
        <f t="shared" si="1"/>
        <v>200</v>
      </c>
      <c r="L33" s="233" t="s">
        <v>4214</v>
      </c>
      <c r="M33" s="38">
        <f t="shared" si="2"/>
        <v>0.19</v>
      </c>
    </row>
    <row r="34" spans="1:15" x14ac:dyDescent="0.3">
      <c r="A34" s="29" t="s">
        <v>4216</v>
      </c>
      <c r="B34" s="150" t="s">
        <v>1582</v>
      </c>
      <c r="C34" s="19" t="s">
        <v>185</v>
      </c>
      <c r="D34" s="1" t="s">
        <v>211</v>
      </c>
      <c r="E34" s="250" t="s">
        <v>4140</v>
      </c>
      <c r="F34" s="240">
        <v>0.99</v>
      </c>
      <c r="G34" s="33">
        <f>ROUNDUP(F34*Michis!$O$1,-2)</f>
        <v>700</v>
      </c>
      <c r="H34" s="33">
        <f>ROUNDUP(F34*Michis!$O$4,-2)</f>
        <v>700</v>
      </c>
      <c r="I34" s="2">
        <v>1</v>
      </c>
      <c r="J34" s="16">
        <f t="shared" si="0"/>
        <v>700</v>
      </c>
      <c r="K34" s="16">
        <f t="shared" si="1"/>
        <v>700</v>
      </c>
      <c r="L34" s="233" t="s">
        <v>4217</v>
      </c>
      <c r="M34" s="38">
        <f t="shared" si="2"/>
        <v>0.99</v>
      </c>
    </row>
    <row r="35" spans="1:15" x14ac:dyDescent="0.3">
      <c r="A35" s="29" t="s">
        <v>4219</v>
      </c>
      <c r="B35" s="162" t="s">
        <v>1130</v>
      </c>
      <c r="C35" s="19" t="s">
        <v>185</v>
      </c>
      <c r="D35" s="1" t="s">
        <v>211</v>
      </c>
      <c r="E35" s="250" t="s">
        <v>4139</v>
      </c>
      <c r="F35" s="240">
        <v>0.25</v>
      </c>
      <c r="G35" s="33">
        <f>ROUNDUP(F35*Michis!$O$1,-2)</f>
        <v>200</v>
      </c>
      <c r="H35" s="33">
        <f>ROUNDUP(F35*Michis!$O$4,-2)</f>
        <v>200</v>
      </c>
      <c r="I35" s="2">
        <v>1</v>
      </c>
      <c r="J35" s="33">
        <f t="shared" si="0"/>
        <v>200</v>
      </c>
      <c r="K35" s="33">
        <f t="shared" si="1"/>
        <v>200</v>
      </c>
      <c r="L35" s="233" t="s">
        <v>4218</v>
      </c>
      <c r="M35" s="38">
        <f t="shared" si="2"/>
        <v>0.25</v>
      </c>
    </row>
    <row r="36" spans="1:15" x14ac:dyDescent="0.3">
      <c r="A36" s="29" t="s">
        <v>4221</v>
      </c>
      <c r="B36" s="192" t="s">
        <v>2332</v>
      </c>
      <c r="C36" s="19" t="s">
        <v>185</v>
      </c>
      <c r="D36" s="1" t="s">
        <v>211</v>
      </c>
      <c r="E36" s="250" t="s">
        <v>4139</v>
      </c>
      <c r="F36" s="240">
        <v>0.49</v>
      </c>
      <c r="G36" s="33">
        <f>ROUNDUP(F36*Michis!$O$1,-2)</f>
        <v>400</v>
      </c>
      <c r="H36" s="33">
        <f>ROUNDUP(F36*Michis!$O$4,-2)</f>
        <v>400</v>
      </c>
      <c r="I36" s="2">
        <v>1</v>
      </c>
      <c r="J36" s="16">
        <f t="shared" si="0"/>
        <v>400</v>
      </c>
      <c r="K36" s="16">
        <f t="shared" si="1"/>
        <v>400</v>
      </c>
      <c r="L36" s="233" t="s">
        <v>4220</v>
      </c>
      <c r="M36" s="38">
        <f t="shared" si="2"/>
        <v>0.49</v>
      </c>
    </row>
    <row r="37" spans="1:15" ht="15.6" customHeight="1" x14ac:dyDescent="0.3">
      <c r="A37" s="29" t="s">
        <v>4222</v>
      </c>
      <c r="B37" s="162" t="s">
        <v>1130</v>
      </c>
      <c r="C37" s="19" t="s">
        <v>185</v>
      </c>
      <c r="D37" s="1" t="s">
        <v>211</v>
      </c>
      <c r="E37" s="250" t="s">
        <v>4140</v>
      </c>
      <c r="F37" s="240">
        <v>1.49</v>
      </c>
      <c r="G37" s="33">
        <f>ROUNDUP(F37*Michis!$O$1,-2)</f>
        <v>1100</v>
      </c>
      <c r="H37" s="33">
        <f>ROUNDUP(F37*Michis!$O$4,-2)</f>
        <v>1000</v>
      </c>
      <c r="I37" s="2">
        <v>1</v>
      </c>
      <c r="J37" s="16">
        <f t="shared" si="0"/>
        <v>1100</v>
      </c>
      <c r="K37" s="16">
        <f t="shared" si="1"/>
        <v>1000</v>
      </c>
      <c r="L37" s="233" t="s">
        <v>4223</v>
      </c>
      <c r="M37" s="38">
        <f t="shared" si="2"/>
        <v>1.49</v>
      </c>
    </row>
    <row r="38" spans="1:15" x14ac:dyDescent="0.3">
      <c r="A38" s="29" t="s">
        <v>4224</v>
      </c>
      <c r="B38" s="22" t="s">
        <v>939</v>
      </c>
      <c r="C38" s="19" t="s">
        <v>185</v>
      </c>
      <c r="D38" s="12" t="s">
        <v>208</v>
      </c>
      <c r="E38" s="250" t="s">
        <v>4139</v>
      </c>
      <c r="F38" s="240">
        <v>6.99</v>
      </c>
      <c r="G38" s="33">
        <f>ROUNDUP(F38*Michis!$O$1,-2)</f>
        <v>4900</v>
      </c>
      <c r="H38" s="33">
        <f>ROUNDUP(F38*Michis!$O$4,-2)</f>
        <v>4600</v>
      </c>
      <c r="I38" s="2">
        <v>1</v>
      </c>
      <c r="J38" s="16">
        <f t="shared" si="0"/>
        <v>4900</v>
      </c>
      <c r="K38" s="16">
        <f t="shared" si="1"/>
        <v>4600</v>
      </c>
      <c r="L38" s="233" t="s">
        <v>4225</v>
      </c>
      <c r="M38" s="38">
        <f t="shared" si="2"/>
        <v>6.99</v>
      </c>
    </row>
    <row r="39" spans="1:15" x14ac:dyDescent="0.3">
      <c r="A39" s="29" t="s">
        <v>4157</v>
      </c>
      <c r="B39" s="242" t="s">
        <v>3740</v>
      </c>
      <c r="C39" s="19" t="s">
        <v>185</v>
      </c>
      <c r="D39" s="1" t="s">
        <v>211</v>
      </c>
      <c r="E39" s="250" t="s">
        <v>4139</v>
      </c>
      <c r="F39" s="240">
        <v>0.39</v>
      </c>
      <c r="G39" s="33">
        <f>ROUNDUP(F39*Michis!$O$1,-2)</f>
        <v>300</v>
      </c>
      <c r="H39" s="33">
        <f>ROUNDUP(F39*Michis!$O$4,-2)</f>
        <v>300</v>
      </c>
      <c r="I39" s="2">
        <v>1</v>
      </c>
      <c r="J39" s="33">
        <f t="shared" si="0"/>
        <v>300</v>
      </c>
      <c r="K39" s="33">
        <f t="shared" si="1"/>
        <v>300</v>
      </c>
      <c r="L39" s="233" t="s">
        <v>4226</v>
      </c>
      <c r="M39" s="38">
        <f t="shared" si="2"/>
        <v>0.39</v>
      </c>
    </row>
    <row r="40" spans="1:15" x14ac:dyDescent="0.3">
      <c r="A40" s="35" t="s">
        <v>4227</v>
      </c>
      <c r="B40" s="162" t="s">
        <v>1130</v>
      </c>
      <c r="C40" s="5" t="s">
        <v>666</v>
      </c>
      <c r="D40" s="11" t="s">
        <v>210</v>
      </c>
      <c r="E40" s="250" t="s">
        <v>4140</v>
      </c>
      <c r="F40" s="240">
        <v>19.989999999999998</v>
      </c>
      <c r="G40" s="33">
        <f>ROUNDUP(F40*Michis!$O$1,-2)</f>
        <v>14000</v>
      </c>
      <c r="H40" s="33">
        <f>ROUNDUP(F40*Michis!$O$4,-2)</f>
        <v>13000</v>
      </c>
      <c r="I40" s="2">
        <v>1</v>
      </c>
      <c r="J40" s="16">
        <f t="shared" si="0"/>
        <v>14000</v>
      </c>
      <c r="K40" s="16">
        <f t="shared" si="1"/>
        <v>13000</v>
      </c>
      <c r="L40" s="233" t="s">
        <v>4228</v>
      </c>
      <c r="M40" s="38">
        <f t="shared" si="2"/>
        <v>19.989999999999998</v>
      </c>
    </row>
    <row r="41" spans="1:15" x14ac:dyDescent="0.3">
      <c r="A41" s="29" t="s">
        <v>4229</v>
      </c>
      <c r="B41" s="222" t="s">
        <v>2824</v>
      </c>
      <c r="C41" s="10" t="s">
        <v>625</v>
      </c>
      <c r="D41" s="12" t="s">
        <v>208</v>
      </c>
      <c r="E41" s="250" t="s">
        <v>4139</v>
      </c>
      <c r="F41" s="240">
        <v>0.49</v>
      </c>
      <c r="G41" s="33">
        <f>ROUNDUP(F41*Michis!$O$1,-2)</f>
        <v>400</v>
      </c>
      <c r="H41" s="33">
        <f>ROUNDUP(F41*Michis!$O$4,-2)</f>
        <v>400</v>
      </c>
      <c r="I41" s="2">
        <v>1</v>
      </c>
      <c r="J41" s="16">
        <f t="shared" si="0"/>
        <v>400</v>
      </c>
      <c r="K41" s="16">
        <f t="shared" si="1"/>
        <v>400</v>
      </c>
      <c r="L41" s="233" t="s">
        <v>4230</v>
      </c>
      <c r="M41" s="38">
        <f t="shared" si="2"/>
        <v>0.49</v>
      </c>
    </row>
    <row r="42" spans="1:15" x14ac:dyDescent="0.3">
      <c r="A42" s="29" t="s">
        <v>4231</v>
      </c>
      <c r="B42" s="64" t="s">
        <v>992</v>
      </c>
      <c r="C42" s="10" t="s">
        <v>186</v>
      </c>
      <c r="D42" s="12" t="s">
        <v>208</v>
      </c>
      <c r="E42" s="250" t="s">
        <v>4139</v>
      </c>
      <c r="F42" s="240">
        <v>5.99</v>
      </c>
      <c r="G42" s="33">
        <f>ROUNDUP(F42*Michis!$O$1,-2)</f>
        <v>4200</v>
      </c>
      <c r="H42" s="33">
        <f>ROUNDUP(F42*Michis!$O$4,-2)</f>
        <v>3900</v>
      </c>
      <c r="I42" s="2">
        <v>1</v>
      </c>
      <c r="J42" s="16">
        <f t="shared" si="0"/>
        <v>4200</v>
      </c>
      <c r="K42" s="16">
        <f t="shared" si="1"/>
        <v>3900</v>
      </c>
      <c r="L42" s="233" t="s">
        <v>4232</v>
      </c>
      <c r="M42" s="38">
        <f t="shared" si="2"/>
        <v>5.99</v>
      </c>
      <c r="O42" s="42"/>
    </row>
    <row r="43" spans="1:15" x14ac:dyDescent="0.3">
      <c r="A43" s="29" t="s">
        <v>4233</v>
      </c>
      <c r="B43" s="242" t="s">
        <v>3741</v>
      </c>
      <c r="C43" s="5" t="s">
        <v>666</v>
      </c>
      <c r="D43" s="11" t="s">
        <v>210</v>
      </c>
      <c r="E43" s="250" t="s">
        <v>4139</v>
      </c>
      <c r="F43" s="240">
        <v>0.99</v>
      </c>
      <c r="G43" s="33">
        <f>ROUNDUP(F43*Michis!$O$1,-2)</f>
        <v>700</v>
      </c>
      <c r="H43" s="33">
        <f>ROUNDUP(F43*Michis!$O$4,-2)</f>
        <v>700</v>
      </c>
      <c r="I43" s="2">
        <v>1</v>
      </c>
      <c r="J43" s="16">
        <f t="shared" si="0"/>
        <v>700</v>
      </c>
      <c r="K43" s="16">
        <f t="shared" si="1"/>
        <v>700</v>
      </c>
      <c r="L43" s="233" t="s">
        <v>4234</v>
      </c>
      <c r="M43" s="38">
        <f t="shared" si="2"/>
        <v>0.99</v>
      </c>
    </row>
    <row r="44" spans="1:15" x14ac:dyDescent="0.3">
      <c r="A44" s="29" t="s">
        <v>4074</v>
      </c>
      <c r="B44" s="242" t="s">
        <v>3740</v>
      </c>
      <c r="C44" s="5" t="s">
        <v>653</v>
      </c>
      <c r="D44" s="12" t="s">
        <v>208</v>
      </c>
      <c r="E44" s="250" t="s">
        <v>4139</v>
      </c>
      <c r="F44" s="240">
        <v>0.49</v>
      </c>
      <c r="G44" s="33">
        <f>ROUNDUP(F44*Michis!$O$1,-2)</f>
        <v>400</v>
      </c>
      <c r="H44" s="33">
        <f>ROUNDUP(F44*Michis!$O$4,-2)</f>
        <v>400</v>
      </c>
      <c r="I44" s="2">
        <v>1</v>
      </c>
      <c r="J44" s="16">
        <f t="shared" si="0"/>
        <v>400</v>
      </c>
      <c r="K44" s="16">
        <f t="shared" si="1"/>
        <v>400</v>
      </c>
      <c r="L44" s="233" t="s">
        <v>4235</v>
      </c>
      <c r="M44" s="38">
        <f t="shared" si="2"/>
        <v>0.49</v>
      </c>
    </row>
    <row r="45" spans="1:15" x14ac:dyDescent="0.3">
      <c r="A45" s="29" t="s">
        <v>4237</v>
      </c>
      <c r="B45" s="242" t="s">
        <v>3741</v>
      </c>
      <c r="C45" s="5" t="s">
        <v>666</v>
      </c>
      <c r="D45" s="11" t="s">
        <v>210</v>
      </c>
      <c r="E45" s="250" t="s">
        <v>4139</v>
      </c>
      <c r="F45" s="240">
        <v>0.99</v>
      </c>
      <c r="G45" s="33">
        <f>ROUNDUP(F45*Michis!$O$1,-2)</f>
        <v>700</v>
      </c>
      <c r="H45" s="33">
        <f>ROUNDUP(F45*Michis!$O$4,-2)</f>
        <v>700</v>
      </c>
      <c r="I45" s="2">
        <v>1</v>
      </c>
      <c r="J45" s="16">
        <f t="shared" si="0"/>
        <v>700</v>
      </c>
      <c r="K45" s="16">
        <f t="shared" si="1"/>
        <v>700</v>
      </c>
      <c r="L45" s="233" t="s">
        <v>4236</v>
      </c>
      <c r="M45" s="38">
        <f t="shared" si="2"/>
        <v>0.99</v>
      </c>
    </row>
    <row r="46" spans="1:15" x14ac:dyDescent="0.3">
      <c r="A46" s="29" t="s">
        <v>4238</v>
      </c>
      <c r="B46" s="242" t="s">
        <v>3740</v>
      </c>
      <c r="C46" s="14" t="s">
        <v>767</v>
      </c>
      <c r="D46" s="1" t="s">
        <v>211</v>
      </c>
      <c r="E46" s="250" t="s">
        <v>4139</v>
      </c>
      <c r="F46" s="240">
        <v>0.19</v>
      </c>
      <c r="G46" s="33">
        <f>ROUNDUP(F46*Michis!$O$1,-2)</f>
        <v>200</v>
      </c>
      <c r="H46" s="33">
        <f>ROUNDUP(F46*Michis!$O$4,-2)</f>
        <v>200</v>
      </c>
      <c r="I46" s="2">
        <v>1</v>
      </c>
      <c r="J46" s="16">
        <f t="shared" ref="J46:J61" si="3">G46*I46</f>
        <v>200</v>
      </c>
      <c r="K46" s="16">
        <f t="shared" ref="K46:K61" si="4">H46*I46</f>
        <v>200</v>
      </c>
      <c r="L46" s="233" t="s">
        <v>4239</v>
      </c>
      <c r="M46" s="38">
        <f t="shared" ref="M46:M61" si="5">F46*I46</f>
        <v>0.19</v>
      </c>
    </row>
    <row r="47" spans="1:15" x14ac:dyDescent="0.3">
      <c r="A47" s="29" t="s">
        <v>568</v>
      </c>
      <c r="B47" s="140" t="s">
        <v>1102</v>
      </c>
      <c r="C47" s="10" t="s">
        <v>181</v>
      </c>
      <c r="D47" s="12" t="s">
        <v>208</v>
      </c>
      <c r="E47" s="250" t="s">
        <v>4139</v>
      </c>
      <c r="F47" s="240">
        <v>0.75</v>
      </c>
      <c r="G47" s="33">
        <f>ROUNDUP(F47*Michis!$O$1,-2)</f>
        <v>600</v>
      </c>
      <c r="H47" s="33">
        <f>ROUNDUP(F47*Michis!$O$4,-2)</f>
        <v>500</v>
      </c>
      <c r="I47" s="2">
        <v>1</v>
      </c>
      <c r="J47" s="16">
        <f t="shared" si="3"/>
        <v>600</v>
      </c>
      <c r="K47" s="16">
        <f t="shared" si="4"/>
        <v>500</v>
      </c>
      <c r="L47" s="233" t="s">
        <v>2136</v>
      </c>
      <c r="M47" s="38">
        <f t="shared" si="5"/>
        <v>0.75</v>
      </c>
    </row>
    <row r="48" spans="1:15" x14ac:dyDescent="0.3">
      <c r="A48" s="4" t="s">
        <v>4461</v>
      </c>
      <c r="B48" s="252" t="s">
        <v>4455</v>
      </c>
      <c r="C48" s="9" t="s">
        <v>182</v>
      </c>
      <c r="D48" s="12" t="s">
        <v>208</v>
      </c>
      <c r="E48" s="250" t="s">
        <v>4139</v>
      </c>
      <c r="F48" s="240">
        <v>12.99</v>
      </c>
      <c r="G48" s="33">
        <f>ROUNDUP(F48*Michis!$O$1,-2)</f>
        <v>9100</v>
      </c>
      <c r="H48" s="33">
        <f>ROUNDUP(F48*Michis!$O$4,-2)</f>
        <v>8500</v>
      </c>
      <c r="I48" s="2">
        <v>1</v>
      </c>
      <c r="J48" s="16">
        <f t="shared" si="3"/>
        <v>9100</v>
      </c>
      <c r="K48" s="16">
        <f t="shared" si="4"/>
        <v>8500</v>
      </c>
      <c r="L48" s="39" t="s">
        <v>4462</v>
      </c>
      <c r="M48" s="38">
        <f t="shared" si="5"/>
        <v>12.99</v>
      </c>
    </row>
    <row r="49" spans="1:13" x14ac:dyDescent="0.3">
      <c r="A49" s="29" t="s">
        <v>4613</v>
      </c>
      <c r="B49" s="158" t="s">
        <v>1126</v>
      </c>
      <c r="C49" s="10" t="s">
        <v>181</v>
      </c>
      <c r="D49" s="12" t="s">
        <v>208</v>
      </c>
      <c r="E49" s="250" t="s">
        <v>4139</v>
      </c>
      <c r="F49" s="240">
        <v>1.99</v>
      </c>
      <c r="G49" s="33">
        <f>ROUNDUP(F49*Michis!$O$1,-2)</f>
        <v>1400</v>
      </c>
      <c r="H49" s="33">
        <f>ROUNDUP(F49*Michis!$O$4,-2)</f>
        <v>1300</v>
      </c>
      <c r="I49" s="2">
        <v>1</v>
      </c>
      <c r="J49" s="16">
        <f t="shared" si="3"/>
        <v>1400</v>
      </c>
      <c r="K49" s="16">
        <f t="shared" si="4"/>
        <v>1300</v>
      </c>
      <c r="L49" s="233" t="s">
        <v>4614</v>
      </c>
      <c r="M49" s="38">
        <f t="shared" si="5"/>
        <v>1.99</v>
      </c>
    </row>
    <row r="50" spans="1:13" x14ac:dyDescent="0.3">
      <c r="A50" s="29" t="s">
        <v>4616</v>
      </c>
      <c r="B50" s="142" t="s">
        <v>1104</v>
      </c>
      <c r="C50" s="10" t="s">
        <v>181</v>
      </c>
      <c r="D50" s="13" t="s">
        <v>209</v>
      </c>
      <c r="E50" s="250" t="s">
        <v>4139</v>
      </c>
      <c r="F50" s="240">
        <v>0.19</v>
      </c>
      <c r="G50" s="33">
        <f>ROUNDUP(F50*Michis!$O$1,-2)</f>
        <v>200</v>
      </c>
      <c r="H50" s="33">
        <f>ROUNDUP(F50*Michis!$O$4,-2)</f>
        <v>200</v>
      </c>
      <c r="I50" s="2">
        <v>1</v>
      </c>
      <c r="J50" s="33">
        <f t="shared" si="3"/>
        <v>200</v>
      </c>
      <c r="K50" s="33">
        <f t="shared" si="4"/>
        <v>200</v>
      </c>
      <c r="L50" s="233" t="s">
        <v>4615</v>
      </c>
      <c r="M50" s="38">
        <f t="shared" si="5"/>
        <v>0.19</v>
      </c>
    </row>
    <row r="51" spans="1:13" x14ac:dyDescent="0.3">
      <c r="A51" s="29" t="s">
        <v>4165</v>
      </c>
      <c r="B51" s="162" t="s">
        <v>1130</v>
      </c>
      <c r="C51" s="10" t="s">
        <v>181</v>
      </c>
      <c r="D51" s="12" t="s">
        <v>208</v>
      </c>
      <c r="E51" s="250" t="s">
        <v>4140</v>
      </c>
      <c r="F51" s="240">
        <v>1.99</v>
      </c>
      <c r="G51" s="33">
        <f>ROUNDUP(F51*Michis!$O$1,-2)</f>
        <v>1400</v>
      </c>
      <c r="H51" s="33">
        <f>ROUNDUP(F51*Michis!$O$4,-2)</f>
        <v>1300</v>
      </c>
      <c r="I51" s="2">
        <v>1</v>
      </c>
      <c r="J51" s="16">
        <f t="shared" si="3"/>
        <v>1400</v>
      </c>
      <c r="K51" s="16">
        <f t="shared" si="4"/>
        <v>1300</v>
      </c>
      <c r="L51" s="233" t="s">
        <v>4617</v>
      </c>
      <c r="M51" s="38">
        <f t="shared" si="5"/>
        <v>1.99</v>
      </c>
    </row>
    <row r="52" spans="1:13" x14ac:dyDescent="0.3">
      <c r="A52" s="29" t="s">
        <v>4188</v>
      </c>
      <c r="B52" s="116" t="s">
        <v>1065</v>
      </c>
      <c r="C52" s="9" t="s">
        <v>182</v>
      </c>
      <c r="D52" s="1" t="s">
        <v>211</v>
      </c>
      <c r="E52" s="250" t="s">
        <v>4140</v>
      </c>
      <c r="F52" s="240">
        <v>0.49</v>
      </c>
      <c r="G52" s="33">
        <f>ROUNDUP(F52*Michis!$O$1,-2)</f>
        <v>400</v>
      </c>
      <c r="H52" s="33">
        <f>ROUNDUP(F52*Michis!$O$4,-2)</f>
        <v>400</v>
      </c>
      <c r="I52" s="2">
        <v>1</v>
      </c>
      <c r="J52" s="16">
        <f t="shared" si="3"/>
        <v>400</v>
      </c>
      <c r="K52" s="16">
        <f t="shared" si="4"/>
        <v>400</v>
      </c>
      <c r="L52" s="233" t="s">
        <v>4618</v>
      </c>
      <c r="M52" s="38">
        <f t="shared" si="5"/>
        <v>0.49</v>
      </c>
    </row>
    <row r="53" spans="1:13" x14ac:dyDescent="0.3">
      <c r="A53" s="29" t="s">
        <v>4190</v>
      </c>
      <c r="B53" s="227" t="s">
        <v>2945</v>
      </c>
      <c r="C53" s="9" t="s">
        <v>182</v>
      </c>
      <c r="D53" s="13" t="s">
        <v>209</v>
      </c>
      <c r="E53" s="250" t="s">
        <v>4140</v>
      </c>
      <c r="F53" s="240">
        <v>0.49</v>
      </c>
      <c r="G53" s="33">
        <f>ROUNDUP(F53*Michis!$O$1,-2)</f>
        <v>400</v>
      </c>
      <c r="H53" s="33">
        <f>ROUNDUP(F53*Michis!$O$4,-2)</f>
        <v>400</v>
      </c>
      <c r="I53" s="2">
        <v>1</v>
      </c>
      <c r="J53" s="16">
        <f t="shared" si="3"/>
        <v>400</v>
      </c>
      <c r="K53" s="16">
        <f t="shared" si="4"/>
        <v>400</v>
      </c>
      <c r="L53" s="233" t="s">
        <v>4619</v>
      </c>
      <c r="M53" s="38">
        <f t="shared" si="5"/>
        <v>0.49</v>
      </c>
    </row>
    <row r="54" spans="1:13" x14ac:dyDescent="0.3">
      <c r="A54" s="29" t="s">
        <v>4620</v>
      </c>
      <c r="B54" s="177" t="s">
        <v>1800</v>
      </c>
      <c r="C54" s="8" t="s">
        <v>184</v>
      </c>
      <c r="D54" s="13" t="s">
        <v>209</v>
      </c>
      <c r="E54" s="250" t="s">
        <v>4140</v>
      </c>
      <c r="F54" s="240">
        <v>0.99</v>
      </c>
      <c r="G54" s="33">
        <f>ROUNDUP(F54*Michis!$O$1,-2)</f>
        <v>700</v>
      </c>
      <c r="H54" s="33">
        <f>ROUNDUP(F54*Michis!$O$4,-2)</f>
        <v>700</v>
      </c>
      <c r="I54" s="2">
        <v>1</v>
      </c>
      <c r="J54" s="16">
        <f t="shared" si="3"/>
        <v>700</v>
      </c>
      <c r="K54" s="16">
        <f t="shared" si="4"/>
        <v>700</v>
      </c>
      <c r="L54" s="233" t="s">
        <v>4621</v>
      </c>
      <c r="M54" s="38">
        <f t="shared" si="5"/>
        <v>0.99</v>
      </c>
    </row>
    <row r="55" spans="1:13" x14ac:dyDescent="0.3">
      <c r="A55" s="29" t="s">
        <v>4622</v>
      </c>
      <c r="B55" s="71" t="s">
        <v>999</v>
      </c>
      <c r="C55" s="19" t="s">
        <v>185</v>
      </c>
      <c r="D55" s="12" t="s">
        <v>208</v>
      </c>
      <c r="E55" s="250" t="s">
        <v>4139</v>
      </c>
      <c r="F55" s="240">
        <v>1.49</v>
      </c>
      <c r="G55" s="33">
        <f>ROUNDUP(F55*Michis!$O$1,-2)</f>
        <v>1100</v>
      </c>
      <c r="H55" s="33">
        <f>ROUNDUP(F55*Michis!$O$4,-2)</f>
        <v>1000</v>
      </c>
      <c r="I55" s="2">
        <v>1</v>
      </c>
      <c r="J55" s="16">
        <f t="shared" si="3"/>
        <v>1100</v>
      </c>
      <c r="K55" s="16">
        <f t="shared" si="4"/>
        <v>1000</v>
      </c>
      <c r="L55" s="233" t="s">
        <v>4623</v>
      </c>
      <c r="M55" s="38">
        <f t="shared" si="5"/>
        <v>1.49</v>
      </c>
    </row>
    <row r="56" spans="1:13" x14ac:dyDescent="0.3">
      <c r="A56" s="29" t="s">
        <v>4624</v>
      </c>
      <c r="B56" s="73" t="s">
        <v>1002</v>
      </c>
      <c r="C56" s="19" t="s">
        <v>185</v>
      </c>
      <c r="D56" s="1" t="s">
        <v>211</v>
      </c>
      <c r="E56" s="250" t="s">
        <v>4139</v>
      </c>
      <c r="F56" s="240">
        <v>0.25</v>
      </c>
      <c r="G56" s="33">
        <f>ROUNDUP(F56*Michis!$O$1,-2)</f>
        <v>200</v>
      </c>
      <c r="H56" s="33">
        <f>ROUNDUP(F56*Michis!$O$4,-2)</f>
        <v>200</v>
      </c>
      <c r="I56" s="2">
        <v>1</v>
      </c>
      <c r="J56" s="16">
        <f t="shared" si="3"/>
        <v>200</v>
      </c>
      <c r="K56" s="16">
        <f t="shared" si="4"/>
        <v>200</v>
      </c>
      <c r="L56" s="233" t="s">
        <v>4625</v>
      </c>
      <c r="M56" s="38">
        <f t="shared" si="5"/>
        <v>0.25</v>
      </c>
    </row>
    <row r="57" spans="1:13" x14ac:dyDescent="0.3">
      <c r="A57" s="29" t="s">
        <v>4212</v>
      </c>
      <c r="B57" s="64" t="s">
        <v>1078</v>
      </c>
      <c r="C57" s="19" t="s">
        <v>185</v>
      </c>
      <c r="D57" s="13" t="s">
        <v>209</v>
      </c>
      <c r="E57" s="250" t="s">
        <v>4140</v>
      </c>
      <c r="F57" s="240">
        <v>0.49</v>
      </c>
      <c r="G57" s="33">
        <f>ROUNDUP(F57*Michis!$O$1,-2)</f>
        <v>400</v>
      </c>
      <c r="H57" s="33">
        <f>ROUNDUP(F57*Michis!$O$4,-2)</f>
        <v>400</v>
      </c>
      <c r="I57" s="2">
        <v>1</v>
      </c>
      <c r="J57" s="16">
        <f t="shared" si="3"/>
        <v>400</v>
      </c>
      <c r="K57" s="16">
        <f t="shared" si="4"/>
        <v>400</v>
      </c>
      <c r="L57" s="233" t="s">
        <v>4626</v>
      </c>
      <c r="M57" s="38">
        <f t="shared" si="5"/>
        <v>0.49</v>
      </c>
    </row>
    <row r="58" spans="1:13" x14ac:dyDescent="0.3">
      <c r="A58" s="29" t="s">
        <v>4627</v>
      </c>
      <c r="B58" s="158" t="s">
        <v>1126</v>
      </c>
      <c r="C58" s="14" t="s">
        <v>767</v>
      </c>
      <c r="D58" s="12" t="s">
        <v>208</v>
      </c>
      <c r="E58" s="250" t="s">
        <v>4139</v>
      </c>
      <c r="F58" s="240">
        <v>2.99</v>
      </c>
      <c r="G58" s="33">
        <f>ROUNDUP(F58*Michis!$O$1,-2)</f>
        <v>2100</v>
      </c>
      <c r="H58" s="33">
        <f>ROUNDUP(F58*Michis!$O$4,-2)</f>
        <v>2000</v>
      </c>
      <c r="I58" s="2">
        <v>1</v>
      </c>
      <c r="J58" s="16">
        <f t="shared" si="3"/>
        <v>2100</v>
      </c>
      <c r="K58" s="16">
        <f t="shared" si="4"/>
        <v>2000</v>
      </c>
      <c r="L58" s="233" t="s">
        <v>4628</v>
      </c>
      <c r="M58" s="38">
        <f t="shared" si="5"/>
        <v>2.99</v>
      </c>
    </row>
    <row r="59" spans="1:13" x14ac:dyDescent="0.3">
      <c r="A59" s="29" t="s">
        <v>4629</v>
      </c>
      <c r="B59" s="139" t="s">
        <v>1101</v>
      </c>
      <c r="C59" s="14" t="s">
        <v>767</v>
      </c>
      <c r="D59" s="13" t="s">
        <v>209</v>
      </c>
      <c r="E59" s="250" t="s">
        <v>4140</v>
      </c>
      <c r="F59" s="240">
        <v>0.49</v>
      </c>
      <c r="G59" s="33">
        <f>ROUNDUP(F59*Michis!$O$1,-2)</f>
        <v>400</v>
      </c>
      <c r="H59" s="33">
        <f>ROUNDUP(F59*Michis!$O$4,-2)</f>
        <v>400</v>
      </c>
      <c r="I59" s="2">
        <v>1</v>
      </c>
      <c r="J59" s="16">
        <f t="shared" si="3"/>
        <v>400</v>
      </c>
      <c r="K59" s="16">
        <f t="shared" si="4"/>
        <v>400</v>
      </c>
      <c r="L59" s="233" t="s">
        <v>4630</v>
      </c>
      <c r="M59" s="38">
        <f t="shared" si="5"/>
        <v>0.49</v>
      </c>
    </row>
    <row r="60" spans="1:13" x14ac:dyDescent="0.3">
      <c r="A60" s="29" t="s">
        <v>4631</v>
      </c>
      <c r="B60" s="159" t="s">
        <v>1127</v>
      </c>
      <c r="C60" s="5" t="s">
        <v>652</v>
      </c>
      <c r="D60" s="1" t="s">
        <v>211</v>
      </c>
      <c r="E60" s="250" t="s">
        <v>4139</v>
      </c>
      <c r="F60" s="240">
        <v>0.25</v>
      </c>
      <c r="G60" s="33">
        <f>ROUNDUP(F60*Michis!$O$1,-2)</f>
        <v>200</v>
      </c>
      <c r="H60" s="33">
        <f>ROUNDUP(F60*Michis!$O$4,-2)</f>
        <v>200</v>
      </c>
      <c r="I60" s="2">
        <v>1</v>
      </c>
      <c r="J60" s="16">
        <f t="shared" si="3"/>
        <v>200</v>
      </c>
      <c r="K60" s="16">
        <f t="shared" si="4"/>
        <v>200</v>
      </c>
      <c r="L60" s="233" t="s">
        <v>4632</v>
      </c>
      <c r="M60" s="38">
        <f t="shared" si="5"/>
        <v>0.25</v>
      </c>
    </row>
    <row r="61" spans="1:13" x14ac:dyDescent="0.3">
      <c r="A61" s="29" t="s">
        <v>4633</v>
      </c>
      <c r="B61" s="22" t="s">
        <v>939</v>
      </c>
      <c r="C61" s="5" t="s">
        <v>755</v>
      </c>
      <c r="D61" s="1" t="s">
        <v>211</v>
      </c>
      <c r="E61" s="250" t="s">
        <v>4139</v>
      </c>
      <c r="F61" s="240">
        <v>0.75</v>
      </c>
      <c r="G61" s="33">
        <f>ROUNDUP(F61*Michis!$O$1,-2)</f>
        <v>600</v>
      </c>
      <c r="H61" s="33">
        <f>ROUNDUP(F61*Michis!$O$4,-2)</f>
        <v>500</v>
      </c>
      <c r="I61" s="2">
        <v>1</v>
      </c>
      <c r="J61" s="16">
        <f t="shared" si="3"/>
        <v>600</v>
      </c>
      <c r="K61" s="16">
        <f t="shared" si="4"/>
        <v>500</v>
      </c>
      <c r="L61" s="233" t="s">
        <v>4634</v>
      </c>
      <c r="M61" s="38">
        <f t="shared" si="5"/>
        <v>0.75</v>
      </c>
    </row>
  </sheetData>
  <hyperlinks>
    <hyperlink ref="L2" r:id="rId1" xr:uid="{3A228E28-6F3C-45ED-9C4A-3A9BAE5F0370}"/>
    <hyperlink ref="L3" r:id="rId2" xr:uid="{1E38CCDF-DC16-4B67-83F0-3ABE8810CFCA}"/>
    <hyperlink ref="L4" r:id="rId3" xr:uid="{DE267928-CF68-489A-BD95-2DCA0A768BA5}"/>
    <hyperlink ref="L5" r:id="rId4" xr:uid="{4143EF51-77AF-41B8-9514-F9A4598070E1}"/>
    <hyperlink ref="L6" r:id="rId5" xr:uid="{0C165C23-F3C4-4276-B6B7-BBCF9B6A959C}"/>
    <hyperlink ref="L7" r:id="rId6" xr:uid="{CBA7D7FE-0022-4C7F-81F7-B85375889BE3}"/>
    <hyperlink ref="L8" r:id="rId7" xr:uid="{2827CDC9-737D-4239-B2EA-1F54566F703F}"/>
    <hyperlink ref="L9" r:id="rId8" xr:uid="{813E7BD2-4D88-4E97-9372-77DB88F1DB44}"/>
    <hyperlink ref="L10" r:id="rId9" xr:uid="{FF6DD379-4F73-4CD0-9690-13C4F88E02B8}"/>
    <hyperlink ref="L11" r:id="rId10" xr:uid="{7CB6B115-73F2-44E2-97CC-C95D7AE137E7}"/>
    <hyperlink ref="L12" r:id="rId11" xr:uid="{347291D0-04BC-49FA-82B0-71E6EDF30100}"/>
    <hyperlink ref="L13" r:id="rId12" xr:uid="{12B5B068-7027-4870-B92C-FC11782E1A42}"/>
    <hyperlink ref="L14" r:id="rId13" xr:uid="{0C89B62B-F852-4ABE-BA8E-B4C0727EA164}"/>
    <hyperlink ref="L15" r:id="rId14" xr:uid="{EF6663BF-8D97-4A5D-9072-896F62AE3C16}"/>
    <hyperlink ref="L16" r:id="rId15" xr:uid="{5BB7A5DD-DC13-4588-9480-CA8E961342F6}"/>
    <hyperlink ref="L17" r:id="rId16" xr:uid="{B8A9BCC8-FB6E-4578-96C8-817A5843DD50}"/>
    <hyperlink ref="L18" r:id="rId17" xr:uid="{1801243C-E368-4C9A-8FD5-F5BCC67EF9AE}"/>
    <hyperlink ref="L19" r:id="rId18" xr:uid="{89B31B70-9B9F-4621-86B1-5D39BD7BA417}"/>
    <hyperlink ref="L20" r:id="rId19" xr:uid="{25237D50-0617-4C10-9EE6-F920A25E3ADA}"/>
    <hyperlink ref="L21" r:id="rId20" xr:uid="{56EEED82-C9A6-4626-92C5-138517AC3E0D}"/>
    <hyperlink ref="L22" r:id="rId21" xr:uid="{FF1F215C-4B75-4760-A999-028BDD52F703}"/>
    <hyperlink ref="L23" r:id="rId22" xr:uid="{20C41E35-C5D6-4393-80AA-4C5F1F432781}"/>
    <hyperlink ref="L24" r:id="rId23" xr:uid="{EE9412D6-3DD4-4C86-B918-DDF56C336A4A}"/>
    <hyperlink ref="L25" r:id="rId24" xr:uid="{583E05E2-2D5C-4787-A930-3A535B46319E}"/>
    <hyperlink ref="L26" r:id="rId25" xr:uid="{0075F1A7-109C-4A1F-A342-153A9C79633B}"/>
    <hyperlink ref="L28" r:id="rId26" xr:uid="{1CB93CCA-96F5-4B78-A23F-B9B75F3A3982}"/>
    <hyperlink ref="L27" r:id="rId27" xr:uid="{44BFD578-4D89-4666-A0F1-2674866B9BF6}"/>
    <hyperlink ref="L29" r:id="rId28" xr:uid="{5C3BC134-2C92-4B1F-8448-E725575C3F29}"/>
    <hyperlink ref="L30" r:id="rId29" xr:uid="{354FBBB1-CDFD-46F9-9DF1-94072A1BDF54}"/>
    <hyperlink ref="L31" r:id="rId30" xr:uid="{A6AD3E79-8ED6-49E1-A1F9-6A3AB17F2E8E}"/>
    <hyperlink ref="L33" r:id="rId31" xr:uid="{9406DCA1-AC54-442A-8869-2438E8D29731}"/>
    <hyperlink ref="L34" r:id="rId32" xr:uid="{C72449E1-0D0B-4A2C-8317-5E461ADE52F7}"/>
    <hyperlink ref="L35" r:id="rId33" xr:uid="{7DA6B558-B6F1-48C7-9830-E18EA71A82A5}"/>
    <hyperlink ref="L36" r:id="rId34" xr:uid="{FA12A2E8-4B2B-4B25-AB1C-A111B8927D54}"/>
    <hyperlink ref="L37" r:id="rId35" xr:uid="{AC62C79F-15BC-48AF-B47A-20D461D23E90}"/>
    <hyperlink ref="L38" r:id="rId36" xr:uid="{42661255-990D-42A9-AEDC-45994C11105F}"/>
    <hyperlink ref="L39" r:id="rId37" xr:uid="{B0950960-83E4-45E9-883C-6ACE56D72937}"/>
    <hyperlink ref="L40" r:id="rId38" xr:uid="{C5E084EE-C0FA-47E1-BC2D-7E60758E39EE}"/>
    <hyperlink ref="L41" r:id="rId39" xr:uid="{0EB2D2E4-A552-4984-B084-89828B1BD445}"/>
    <hyperlink ref="L42" r:id="rId40" xr:uid="{79CD31EA-E257-4B5F-9C61-C6CB6C3372A6}"/>
    <hyperlink ref="L43" r:id="rId41" xr:uid="{907D328F-E30A-426C-9CEF-82A5D3639548}"/>
    <hyperlink ref="L44" r:id="rId42" xr:uid="{5EB6D429-792E-451D-99E8-6804E23FD417}"/>
    <hyperlink ref="L45" r:id="rId43" xr:uid="{F9F2C29D-7DB3-442C-99FD-663DBE318352}"/>
    <hyperlink ref="L46" r:id="rId44" xr:uid="{D78CBA10-95E2-4939-B1D9-6851E72B9502}"/>
    <hyperlink ref="L47" r:id="rId45" xr:uid="{5E90A1D8-7AB6-45C9-84EC-951E03DF2C90}"/>
    <hyperlink ref="L48" r:id="rId46" xr:uid="{39A83913-3317-4FEA-AC68-DA1BF113A100}"/>
    <hyperlink ref="L49" r:id="rId47" xr:uid="{C1FB0DFC-96C4-4C36-958F-86F0CB4568B9}"/>
    <hyperlink ref="L50" r:id="rId48" xr:uid="{761C205B-13BA-467D-978B-41243664896E}"/>
    <hyperlink ref="L51" r:id="rId49" xr:uid="{D2ABB693-4252-48DF-90DB-0AD4115971A4}"/>
    <hyperlink ref="L52" r:id="rId50" xr:uid="{E1FD37A5-AE75-44FA-AB4D-3647C794ADCD}"/>
    <hyperlink ref="L53" r:id="rId51" xr:uid="{84146EC0-C4FA-4CC8-A639-3E32449CFC2F}"/>
    <hyperlink ref="L54" r:id="rId52" xr:uid="{74D60F3A-A025-4391-B266-719CF3295BF0}"/>
    <hyperlink ref="L55" r:id="rId53" xr:uid="{A34C13F4-2562-46B8-813B-D0004A98D6DD}"/>
    <hyperlink ref="L56" r:id="rId54" xr:uid="{C553BA73-70EA-409E-A4A2-8A52B22D6726}"/>
    <hyperlink ref="L57" r:id="rId55" xr:uid="{52833806-E8DB-4657-B5E5-78BE9042024A}"/>
    <hyperlink ref="L58" r:id="rId56" xr:uid="{4DE81B55-AA47-4F0A-A9E4-36BAA03C6AFB}"/>
    <hyperlink ref="L59" r:id="rId57" xr:uid="{C869FEE3-CFD4-4F50-AA28-A2214003BF91}"/>
    <hyperlink ref="L60" r:id="rId58" xr:uid="{894DDD0A-6647-4F3E-9BF0-EB8A8CB76C2D}"/>
    <hyperlink ref="L61" r:id="rId59" xr:uid="{91ECCD17-70C8-4F5A-8963-ACD9EE3DC64F}"/>
  </hyperlinks>
  <pageMargins left="0.75" right="0.75" top="1" bottom="1" header="0.5" footer="0.5"/>
  <pageSetup orientation="portrait" horizontalDpi="4294967292" verticalDpi="4294967292" r:id="rId6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A9B47-DD55-4887-BE91-BFAAC4FE7931}">
  <dimension ref="A1:Q29"/>
  <sheetViews>
    <sheetView zoomScale="94" zoomScaleNormal="85" workbookViewId="0">
      <pane xSplit="1" topLeftCell="B1" activePane="topRight" state="frozen"/>
      <selection activeCell="A258" sqref="A258"/>
      <selection pane="topRight" activeCell="A5" sqref="A5"/>
    </sheetView>
  </sheetViews>
  <sheetFormatPr baseColWidth="10" defaultRowHeight="15.6" x14ac:dyDescent="0.3"/>
  <cols>
    <col min="1" max="1" width="30.09765625" bestFit="1" customWidth="1"/>
    <col min="2" max="2" width="41.796875" style="30" bestFit="1" customWidth="1"/>
    <col min="3" max="3" width="10.5" customWidth="1"/>
    <col min="4" max="4" width="6.59765625" bestFit="1" customWidth="1"/>
    <col min="5" max="5" width="9.8984375" bestFit="1" customWidth="1"/>
    <col min="6" max="7" width="9.59765625" bestFit="1" customWidth="1"/>
    <col min="8" max="8" width="8" bestFit="1" customWidth="1"/>
    <col min="9" max="11" width="4.19921875" bestFit="1" customWidth="1"/>
    <col min="12" max="13" width="9" bestFit="1" customWidth="1"/>
    <col min="14" max="14" width="9" customWidth="1"/>
    <col min="15" max="15" width="9.69921875" bestFit="1" customWidth="1"/>
    <col min="16" max="16" width="3.3984375" customWidth="1"/>
    <col min="17" max="17" width="10.09765625" bestFit="1" customWidth="1"/>
  </cols>
  <sheetData>
    <row r="1" spans="1:17" x14ac:dyDescent="0.3">
      <c r="A1" s="48" t="s">
        <v>0</v>
      </c>
      <c r="B1" s="48" t="s">
        <v>32</v>
      </c>
      <c r="C1" s="48" t="s">
        <v>1</v>
      </c>
      <c r="D1" s="48" t="s">
        <v>2</v>
      </c>
      <c r="E1" s="248" t="s">
        <v>6</v>
      </c>
      <c r="F1" s="48" t="s">
        <v>22</v>
      </c>
      <c r="G1" s="48" t="s">
        <v>5</v>
      </c>
      <c r="H1" s="48" t="s">
        <v>3208</v>
      </c>
      <c r="I1" s="48" t="s">
        <v>1771</v>
      </c>
      <c r="J1" s="48" t="s">
        <v>3151</v>
      </c>
      <c r="K1" s="48" t="s">
        <v>217</v>
      </c>
      <c r="L1" s="48" t="s">
        <v>23</v>
      </c>
      <c r="M1" s="48" t="s">
        <v>7</v>
      </c>
      <c r="N1" s="239" t="s">
        <v>1138</v>
      </c>
      <c r="O1" s="54">
        <v>0</v>
      </c>
      <c r="Q1" s="1">
        <v>700</v>
      </c>
    </row>
    <row r="2" spans="1:17" x14ac:dyDescent="0.3">
      <c r="A2" s="21" t="s">
        <v>3226</v>
      </c>
      <c r="B2" s="156" t="s">
        <v>1124</v>
      </c>
      <c r="C2" s="9" t="s">
        <v>182</v>
      </c>
      <c r="D2" s="11" t="s">
        <v>210</v>
      </c>
      <c r="E2" s="240">
        <v>34.99</v>
      </c>
      <c r="F2" s="16">
        <f>ROUNDUP(E2*MBT!$Q$1,-1)</f>
        <v>24500</v>
      </c>
      <c r="G2" s="16">
        <f>ROUNDUP(E2*MBT!$Q$4,-1)</f>
        <v>21000</v>
      </c>
      <c r="H2" s="235" t="s">
        <v>3209</v>
      </c>
      <c r="I2" s="2">
        <v>3</v>
      </c>
      <c r="J2" s="2">
        <v>1</v>
      </c>
      <c r="K2" s="2">
        <v>1</v>
      </c>
      <c r="L2" s="16">
        <f t="shared" ref="L2:L29" si="0">F2*K2</f>
        <v>24500</v>
      </c>
      <c r="M2" s="16">
        <f t="shared" ref="M2:M29" si="1">G2*K2</f>
        <v>21000</v>
      </c>
      <c r="N2" s="234" t="s">
        <v>3271</v>
      </c>
      <c r="O2" s="170">
        <f t="shared" ref="O2:O29" si="2">E2*K2</f>
        <v>34.99</v>
      </c>
      <c r="P2" s="170"/>
      <c r="Q2" s="3">
        <f>SUM(L:L)</f>
        <v>143390</v>
      </c>
    </row>
    <row r="3" spans="1:17" x14ac:dyDescent="0.3">
      <c r="A3" s="4" t="s">
        <v>3226</v>
      </c>
      <c r="B3" s="156" t="s">
        <v>1124</v>
      </c>
      <c r="C3" s="9" t="s">
        <v>182</v>
      </c>
      <c r="D3" s="11" t="s">
        <v>210</v>
      </c>
      <c r="E3" s="240">
        <v>17.989999999999998</v>
      </c>
      <c r="F3" s="16">
        <f>ROUNDUP(E3*MBT!$Q$1,-1)</f>
        <v>12600</v>
      </c>
      <c r="G3" s="16">
        <f>ROUNDUP(E3*MBT!$Q$4,-1)</f>
        <v>10800</v>
      </c>
      <c r="H3" s="235" t="s">
        <v>3209</v>
      </c>
      <c r="I3" s="2">
        <v>3</v>
      </c>
      <c r="J3" s="2">
        <v>2</v>
      </c>
      <c r="K3" s="2">
        <v>2</v>
      </c>
      <c r="L3" s="16">
        <f t="shared" si="0"/>
        <v>25200</v>
      </c>
      <c r="M3" s="16">
        <f t="shared" si="1"/>
        <v>21600</v>
      </c>
      <c r="N3" s="234" t="s">
        <v>3225</v>
      </c>
      <c r="O3" s="170">
        <f t="shared" si="2"/>
        <v>35.979999999999997</v>
      </c>
      <c r="P3" s="170"/>
    </row>
    <row r="4" spans="1:17" x14ac:dyDescent="0.3">
      <c r="A4" s="20" t="s">
        <v>3211</v>
      </c>
      <c r="B4" s="229" t="s">
        <v>2824</v>
      </c>
      <c r="C4" s="9" t="s">
        <v>182</v>
      </c>
      <c r="D4" s="11" t="s">
        <v>210</v>
      </c>
      <c r="E4" s="240">
        <v>3.99</v>
      </c>
      <c r="F4" s="16">
        <f>ROUNDUP(E4*MBT!$Q$1,-1)</f>
        <v>2800</v>
      </c>
      <c r="G4" s="16">
        <f>ROUNDUP(E4*MBT!$Q$4,-1)</f>
        <v>2400</v>
      </c>
      <c r="H4" s="235" t="s">
        <v>3209</v>
      </c>
      <c r="I4" s="2">
        <v>2</v>
      </c>
      <c r="J4" s="2">
        <v>2</v>
      </c>
      <c r="K4" s="2">
        <v>2</v>
      </c>
      <c r="L4" s="16">
        <f t="shared" si="0"/>
        <v>5600</v>
      </c>
      <c r="M4" s="16">
        <f t="shared" si="1"/>
        <v>4800</v>
      </c>
      <c r="N4" s="234" t="s">
        <v>3272</v>
      </c>
      <c r="O4" s="170">
        <f t="shared" si="2"/>
        <v>7.98</v>
      </c>
      <c r="P4" s="170"/>
      <c r="Q4" s="1">
        <v>600</v>
      </c>
    </row>
    <row r="5" spans="1:17" x14ac:dyDescent="0.3">
      <c r="A5" s="15" t="s">
        <v>2076</v>
      </c>
      <c r="B5" s="237" t="s">
        <v>1123</v>
      </c>
      <c r="C5" s="9" t="s">
        <v>182</v>
      </c>
      <c r="D5" s="13" t="s">
        <v>209</v>
      </c>
      <c r="E5" s="240">
        <v>7.99</v>
      </c>
      <c r="F5" s="16">
        <f>ROUNDUP(E5*MBT!$Q$1,-1)</f>
        <v>5600</v>
      </c>
      <c r="G5" s="16">
        <f>ROUNDUP(E5*MBT!$Q$4,-1)</f>
        <v>4800</v>
      </c>
      <c r="H5" s="235" t="s">
        <v>3209</v>
      </c>
      <c r="I5" s="2">
        <v>1</v>
      </c>
      <c r="J5" s="2">
        <v>1</v>
      </c>
      <c r="K5" s="2">
        <v>1</v>
      </c>
      <c r="L5" s="16">
        <f t="shared" si="0"/>
        <v>5600</v>
      </c>
      <c r="M5" s="16">
        <f t="shared" si="1"/>
        <v>4800</v>
      </c>
      <c r="N5" s="234" t="s">
        <v>2077</v>
      </c>
      <c r="O5" s="170">
        <f t="shared" si="2"/>
        <v>7.99</v>
      </c>
      <c r="P5" s="170"/>
      <c r="Q5" s="3">
        <f>SUM(M:M)</f>
        <v>122880</v>
      </c>
    </row>
    <row r="6" spans="1:17" x14ac:dyDescent="0.3">
      <c r="A6" s="15" t="s">
        <v>3211</v>
      </c>
      <c r="B6" s="223" t="s">
        <v>2824</v>
      </c>
      <c r="C6" s="9" t="s">
        <v>182</v>
      </c>
      <c r="D6" s="11" t="s">
        <v>210</v>
      </c>
      <c r="E6" s="240">
        <v>2.99</v>
      </c>
      <c r="F6" s="16">
        <f>ROUNDUP(E6*MBT!$Q$1,-1)</f>
        <v>2100</v>
      </c>
      <c r="G6" s="16">
        <f>ROUNDUP(E6*MBT!$Q$4,-1)</f>
        <v>1800</v>
      </c>
      <c r="H6" s="235" t="s">
        <v>3209</v>
      </c>
      <c r="I6" s="2">
        <v>2</v>
      </c>
      <c r="J6" s="2">
        <v>2</v>
      </c>
      <c r="K6" s="2">
        <v>2</v>
      </c>
      <c r="L6" s="16">
        <f t="shared" si="0"/>
        <v>4200</v>
      </c>
      <c r="M6" s="16">
        <f t="shared" si="1"/>
        <v>3600</v>
      </c>
      <c r="N6" s="234" t="s">
        <v>3273</v>
      </c>
      <c r="O6" s="170">
        <f t="shared" si="2"/>
        <v>5.98</v>
      </c>
      <c r="P6" s="170"/>
    </row>
    <row r="7" spans="1:17" x14ac:dyDescent="0.3">
      <c r="A7" s="15" t="s">
        <v>99</v>
      </c>
      <c r="B7" s="146" t="s">
        <v>1108</v>
      </c>
      <c r="C7" s="9" t="s">
        <v>182</v>
      </c>
      <c r="D7" s="12" t="s">
        <v>208</v>
      </c>
      <c r="E7" s="240">
        <v>2.4900000000000002</v>
      </c>
      <c r="F7" s="16">
        <f>ROUNDUP(E7*MBT!$Q$1,-1)</f>
        <v>1750</v>
      </c>
      <c r="G7" s="16">
        <f>ROUNDUP(E7*MBT!$Q$4,-1)</f>
        <v>1500</v>
      </c>
      <c r="H7" s="235" t="s">
        <v>3209</v>
      </c>
      <c r="I7" s="2">
        <v>3</v>
      </c>
      <c r="J7" s="2">
        <v>1</v>
      </c>
      <c r="K7" s="2">
        <v>1</v>
      </c>
      <c r="L7" s="16">
        <f t="shared" si="0"/>
        <v>1750</v>
      </c>
      <c r="M7" s="16">
        <f t="shared" si="1"/>
        <v>1500</v>
      </c>
      <c r="N7" s="234" t="s">
        <v>2554</v>
      </c>
      <c r="O7" s="170">
        <f t="shared" si="2"/>
        <v>2.4900000000000002</v>
      </c>
      <c r="P7" s="170"/>
      <c r="Q7" s="231" t="s">
        <v>100</v>
      </c>
    </row>
    <row r="8" spans="1:17" x14ac:dyDescent="0.3">
      <c r="A8" s="4" t="s">
        <v>3222</v>
      </c>
      <c r="B8" s="144" t="s">
        <v>1106</v>
      </c>
      <c r="C8" s="9" t="s">
        <v>182</v>
      </c>
      <c r="D8" s="13" t="s">
        <v>209</v>
      </c>
      <c r="E8" s="240">
        <v>5.99</v>
      </c>
      <c r="F8" s="16">
        <f>ROUNDUP(E8*MBT!$Q$1,-1)</f>
        <v>4200</v>
      </c>
      <c r="G8" s="16">
        <f>ROUNDUP(E8*MBT!$Q$4,-1)</f>
        <v>3600</v>
      </c>
      <c r="H8" s="235" t="s">
        <v>3209</v>
      </c>
      <c r="I8" s="2">
        <v>1</v>
      </c>
      <c r="J8" s="2">
        <v>4</v>
      </c>
      <c r="K8" s="2">
        <v>4</v>
      </c>
      <c r="L8" s="16">
        <f t="shared" si="0"/>
        <v>16800</v>
      </c>
      <c r="M8" s="16">
        <f t="shared" si="1"/>
        <v>14400</v>
      </c>
      <c r="N8" s="234" t="s">
        <v>3221</v>
      </c>
      <c r="O8" s="170">
        <f t="shared" si="2"/>
        <v>23.96</v>
      </c>
      <c r="P8" s="170"/>
      <c r="Q8" s="37">
        <f>SUM(O:O)</f>
        <v>204.15999999999997</v>
      </c>
    </row>
    <row r="9" spans="1:17" ht="15" customHeight="1" x14ac:dyDescent="0.3">
      <c r="A9" s="15" t="s">
        <v>3223</v>
      </c>
      <c r="B9" s="136" t="s">
        <v>1116</v>
      </c>
      <c r="C9" s="9" t="s">
        <v>182</v>
      </c>
      <c r="D9" s="13" t="s">
        <v>209</v>
      </c>
      <c r="E9" s="240">
        <v>1.49</v>
      </c>
      <c r="F9" s="16">
        <f>ROUNDUP(E9*MBT!$Q$1,-1)</f>
        <v>1050</v>
      </c>
      <c r="G9" s="16">
        <f>ROUNDUP(E9*MBT!$Q$4,-1)</f>
        <v>900</v>
      </c>
      <c r="H9" s="235" t="s">
        <v>3209</v>
      </c>
      <c r="I9" s="2">
        <v>2</v>
      </c>
      <c r="J9" s="2">
        <v>1</v>
      </c>
      <c r="K9" s="2">
        <v>1</v>
      </c>
      <c r="L9" s="16">
        <f t="shared" si="0"/>
        <v>1050</v>
      </c>
      <c r="M9" s="16">
        <f t="shared" si="1"/>
        <v>900</v>
      </c>
      <c r="N9" s="234" t="s">
        <v>3237</v>
      </c>
      <c r="O9" s="170">
        <f t="shared" si="2"/>
        <v>1.49</v>
      </c>
      <c r="P9" s="170"/>
    </row>
    <row r="10" spans="1:17" x14ac:dyDescent="0.3">
      <c r="A10" s="15" t="s">
        <v>3218</v>
      </c>
      <c r="B10" s="143" t="s">
        <v>1105</v>
      </c>
      <c r="C10" s="9" t="s">
        <v>182</v>
      </c>
      <c r="D10" s="13" t="s">
        <v>209</v>
      </c>
      <c r="E10" s="240">
        <v>0.75</v>
      </c>
      <c r="F10" s="16">
        <f>ROUNDUP(E10*MBT!$Q$1,-1)</f>
        <v>530</v>
      </c>
      <c r="G10" s="16">
        <f>ROUNDUP(E10*MBT!$Q$4,-1)</f>
        <v>450</v>
      </c>
      <c r="H10" s="235" t="s">
        <v>3209</v>
      </c>
      <c r="I10" s="2">
        <v>3</v>
      </c>
      <c r="J10" s="2">
        <v>1</v>
      </c>
      <c r="K10" s="2">
        <v>1</v>
      </c>
      <c r="L10" s="16">
        <f t="shared" si="0"/>
        <v>530</v>
      </c>
      <c r="M10" s="16">
        <f t="shared" si="1"/>
        <v>450</v>
      </c>
      <c r="N10" s="234" t="s">
        <v>3220</v>
      </c>
      <c r="O10" s="170">
        <f t="shared" si="2"/>
        <v>0.75</v>
      </c>
      <c r="P10" s="170"/>
    </row>
    <row r="11" spans="1:17" x14ac:dyDescent="0.3">
      <c r="A11" s="4" t="s">
        <v>3214</v>
      </c>
      <c r="B11" s="143" t="s">
        <v>1105</v>
      </c>
      <c r="C11" s="9" t="s">
        <v>182</v>
      </c>
      <c r="D11" s="13" t="s">
        <v>209</v>
      </c>
      <c r="E11" s="240">
        <v>0.49</v>
      </c>
      <c r="F11" s="16">
        <f>ROUNDUP(E11*MBT!$Q$1,-1)</f>
        <v>350</v>
      </c>
      <c r="G11" s="16">
        <f>ROUNDUP(E11*MBT!$Q$4,-1)</f>
        <v>300</v>
      </c>
      <c r="H11" s="235" t="s">
        <v>3209</v>
      </c>
      <c r="I11" s="2">
        <v>1</v>
      </c>
      <c r="J11" s="2">
        <v>4</v>
      </c>
      <c r="K11" s="2">
        <v>4</v>
      </c>
      <c r="L11" s="16">
        <f t="shared" si="0"/>
        <v>1400</v>
      </c>
      <c r="M11" s="16">
        <f t="shared" si="1"/>
        <v>1200</v>
      </c>
      <c r="N11" s="234" t="s">
        <v>3213</v>
      </c>
      <c r="O11" s="170">
        <f t="shared" si="2"/>
        <v>1.96</v>
      </c>
      <c r="P11" s="170"/>
    </row>
    <row r="12" spans="1:17" x14ac:dyDescent="0.3">
      <c r="A12" s="4" t="s">
        <v>99</v>
      </c>
      <c r="B12" s="146" t="s">
        <v>1108</v>
      </c>
      <c r="C12" s="9" t="s">
        <v>182</v>
      </c>
      <c r="D12" s="12" t="s">
        <v>208</v>
      </c>
      <c r="E12" s="240">
        <v>0.49</v>
      </c>
      <c r="F12" s="16">
        <f>ROUNDUP(E12*MBT!$Q$1,-1)</f>
        <v>350</v>
      </c>
      <c r="G12" s="16">
        <f>ROUNDUP(E12*MBT!$Q$4,-1)</f>
        <v>300</v>
      </c>
      <c r="H12" s="235" t="s">
        <v>3209</v>
      </c>
      <c r="I12" s="2">
        <v>3</v>
      </c>
      <c r="J12" s="2">
        <v>3</v>
      </c>
      <c r="K12" s="2">
        <v>3</v>
      </c>
      <c r="L12" s="16">
        <f t="shared" si="0"/>
        <v>1050</v>
      </c>
      <c r="M12" s="16">
        <f t="shared" si="1"/>
        <v>900</v>
      </c>
      <c r="N12" s="234" t="s">
        <v>1246</v>
      </c>
      <c r="O12" s="170">
        <f t="shared" si="2"/>
        <v>1.47</v>
      </c>
      <c r="P12" s="170"/>
    </row>
    <row r="13" spans="1:17" x14ac:dyDescent="0.3">
      <c r="A13" s="4" t="s">
        <v>3235</v>
      </c>
      <c r="B13" s="223" t="s">
        <v>2824</v>
      </c>
      <c r="C13" s="9" t="s">
        <v>182</v>
      </c>
      <c r="D13" s="13" t="s">
        <v>209</v>
      </c>
      <c r="E13" s="240">
        <v>0.49</v>
      </c>
      <c r="F13" s="16">
        <f>ROUNDUP(E13*MBT!$Q$1,-1)</f>
        <v>350</v>
      </c>
      <c r="G13" s="16">
        <f>ROUNDUP(E13*MBT!$Q$4,-1)</f>
        <v>300</v>
      </c>
      <c r="H13" s="235" t="s">
        <v>3209</v>
      </c>
      <c r="I13" s="2">
        <v>1</v>
      </c>
      <c r="J13" s="2">
        <v>3</v>
      </c>
      <c r="K13" s="2">
        <v>3</v>
      </c>
      <c r="L13" s="16">
        <f t="shared" si="0"/>
        <v>1050</v>
      </c>
      <c r="M13" s="16">
        <f t="shared" si="1"/>
        <v>900</v>
      </c>
      <c r="N13" s="234" t="s">
        <v>3236</v>
      </c>
      <c r="O13" s="170">
        <f t="shared" si="2"/>
        <v>1.47</v>
      </c>
      <c r="P13" s="170"/>
    </row>
    <row r="14" spans="1:17" x14ac:dyDescent="0.3">
      <c r="A14" s="4" t="s">
        <v>3218</v>
      </c>
      <c r="B14" s="143" t="s">
        <v>1105</v>
      </c>
      <c r="C14" s="9" t="s">
        <v>182</v>
      </c>
      <c r="D14" s="13" t="s">
        <v>209</v>
      </c>
      <c r="E14" s="240">
        <v>0.19</v>
      </c>
      <c r="F14" s="16">
        <f>ROUNDUP(E14*MBT!$Q$1,-1)</f>
        <v>140</v>
      </c>
      <c r="G14" s="16">
        <f>ROUNDUP(E14*MBT!$Q$4,-1)</f>
        <v>120</v>
      </c>
      <c r="H14" s="235" t="s">
        <v>3209</v>
      </c>
      <c r="I14" s="2">
        <v>3</v>
      </c>
      <c r="J14" s="2">
        <v>3</v>
      </c>
      <c r="K14" s="2">
        <v>3</v>
      </c>
      <c r="L14" s="16">
        <f t="shared" si="0"/>
        <v>420</v>
      </c>
      <c r="M14" s="16">
        <f t="shared" si="1"/>
        <v>360</v>
      </c>
      <c r="N14" s="234" t="s">
        <v>3219</v>
      </c>
      <c r="O14" s="170">
        <f t="shared" si="2"/>
        <v>0.57000000000000006</v>
      </c>
      <c r="P14" s="170"/>
      <c r="Q14" s="56"/>
    </row>
    <row r="15" spans="1:17" x14ac:dyDescent="0.3">
      <c r="A15" s="4" t="s">
        <v>3223</v>
      </c>
      <c r="B15" s="136" t="s">
        <v>1116</v>
      </c>
      <c r="C15" s="9" t="s">
        <v>182</v>
      </c>
      <c r="D15" s="13" t="s">
        <v>209</v>
      </c>
      <c r="E15" s="240">
        <v>0.19</v>
      </c>
      <c r="F15" s="16">
        <f>ROUNDUP(E15*MBT!$Q$1,-1)</f>
        <v>140</v>
      </c>
      <c r="G15" s="16">
        <f>ROUNDUP(E15*MBT!$Q$4,-1)</f>
        <v>120</v>
      </c>
      <c r="H15" s="235" t="s">
        <v>3209</v>
      </c>
      <c r="I15" s="2">
        <v>2</v>
      </c>
      <c r="J15" s="2">
        <v>1</v>
      </c>
      <c r="K15" s="2">
        <v>1</v>
      </c>
      <c r="L15" s="16">
        <f t="shared" si="0"/>
        <v>140</v>
      </c>
      <c r="M15" s="16">
        <f t="shared" si="1"/>
        <v>120</v>
      </c>
      <c r="N15" s="234" t="s">
        <v>3224</v>
      </c>
      <c r="O15" s="170">
        <f t="shared" si="2"/>
        <v>0.19</v>
      </c>
      <c r="P15" s="170"/>
    </row>
    <row r="16" spans="1:17" x14ac:dyDescent="0.3">
      <c r="A16" s="4" t="s">
        <v>2076</v>
      </c>
      <c r="B16" s="155" t="s">
        <v>1123</v>
      </c>
      <c r="C16" s="9" t="s">
        <v>182</v>
      </c>
      <c r="D16" s="13" t="s">
        <v>209</v>
      </c>
      <c r="E16" s="240">
        <v>0.19</v>
      </c>
      <c r="F16" s="16">
        <f>ROUNDUP(E16*MBT!$Q$1,-1)</f>
        <v>140</v>
      </c>
      <c r="G16" s="16">
        <f>ROUNDUP(E16*MBT!$Q$4,-1)</f>
        <v>120</v>
      </c>
      <c r="H16" s="235" t="s">
        <v>3209</v>
      </c>
      <c r="I16" s="2">
        <v>1</v>
      </c>
      <c r="J16" s="2">
        <v>3</v>
      </c>
      <c r="K16" s="2">
        <v>3</v>
      </c>
      <c r="L16" s="16">
        <f t="shared" si="0"/>
        <v>420</v>
      </c>
      <c r="M16" s="16">
        <f t="shared" si="1"/>
        <v>360</v>
      </c>
      <c r="N16" s="234" t="s">
        <v>3212</v>
      </c>
      <c r="O16" s="170">
        <f t="shared" si="2"/>
        <v>0.57000000000000006</v>
      </c>
      <c r="P16" s="170"/>
    </row>
    <row r="17" spans="1:16" x14ac:dyDescent="0.3">
      <c r="A17" s="4" t="s">
        <v>3216</v>
      </c>
      <c r="B17" s="146" t="s">
        <v>1108</v>
      </c>
      <c r="C17" s="9" t="s">
        <v>182</v>
      </c>
      <c r="D17" s="1" t="s">
        <v>211</v>
      </c>
      <c r="E17" s="240">
        <v>0.25</v>
      </c>
      <c r="F17" s="16">
        <f>ROUNDUP(E17*MBT!$Q$1,-1)</f>
        <v>180</v>
      </c>
      <c r="G17" s="16">
        <f>ROUNDUP(E17*MBT!$Q$4,-1)</f>
        <v>150</v>
      </c>
      <c r="H17" s="235" t="s">
        <v>3209</v>
      </c>
      <c r="I17" s="2">
        <v>1</v>
      </c>
      <c r="J17" s="2">
        <v>2</v>
      </c>
      <c r="K17" s="2">
        <v>2</v>
      </c>
      <c r="L17" s="16">
        <f t="shared" si="0"/>
        <v>360</v>
      </c>
      <c r="M17" s="16">
        <f t="shared" si="1"/>
        <v>300</v>
      </c>
      <c r="N17" s="234" t="s">
        <v>3215</v>
      </c>
      <c r="O17" s="170">
        <f t="shared" si="2"/>
        <v>0.5</v>
      </c>
      <c r="P17" s="170"/>
    </row>
    <row r="18" spans="1:16" x14ac:dyDescent="0.3">
      <c r="A18" s="4" t="s">
        <v>378</v>
      </c>
      <c r="B18" s="144" t="s">
        <v>1106</v>
      </c>
      <c r="C18" s="9" t="s">
        <v>182</v>
      </c>
      <c r="D18" s="1" t="s">
        <v>211</v>
      </c>
      <c r="E18" s="240">
        <v>0.19</v>
      </c>
      <c r="F18" s="16">
        <f>ROUNDUP(E18*MBT!$Q$1,-1)</f>
        <v>140</v>
      </c>
      <c r="G18" s="16">
        <f>ROUNDUP(E18*MBT!$Q$4,-1)</f>
        <v>120</v>
      </c>
      <c r="H18" s="235" t="s">
        <v>3209</v>
      </c>
      <c r="I18" s="2">
        <v>2</v>
      </c>
      <c r="J18" s="2">
        <v>2</v>
      </c>
      <c r="K18" s="2">
        <v>2</v>
      </c>
      <c r="L18" s="16">
        <f t="shared" si="0"/>
        <v>280</v>
      </c>
      <c r="M18" s="16">
        <f t="shared" si="1"/>
        <v>240</v>
      </c>
      <c r="N18" s="234" t="s">
        <v>379</v>
      </c>
      <c r="O18" s="170">
        <f t="shared" si="2"/>
        <v>0.38</v>
      </c>
      <c r="P18" s="170"/>
    </row>
    <row r="19" spans="1:16" x14ac:dyDescent="0.3">
      <c r="A19" s="4" t="s">
        <v>373</v>
      </c>
      <c r="B19" s="155" t="s">
        <v>1123</v>
      </c>
      <c r="C19" s="9" t="s">
        <v>182</v>
      </c>
      <c r="D19" s="1" t="s">
        <v>211</v>
      </c>
      <c r="E19" s="240">
        <v>0.19</v>
      </c>
      <c r="F19" s="16">
        <f>ROUNDUP(E19*MBT!$Q$1,-1)</f>
        <v>140</v>
      </c>
      <c r="G19" s="16">
        <f>ROUNDUP(E19*MBT!$Q$4,-1)</f>
        <v>120</v>
      </c>
      <c r="H19" s="235" t="s">
        <v>3209</v>
      </c>
      <c r="I19" s="2">
        <v>1</v>
      </c>
      <c r="J19" s="2">
        <v>4</v>
      </c>
      <c r="K19" s="2">
        <v>4</v>
      </c>
      <c r="L19" s="16">
        <f t="shared" si="0"/>
        <v>560</v>
      </c>
      <c r="M19" s="16">
        <f t="shared" si="1"/>
        <v>480</v>
      </c>
      <c r="N19" s="234" t="s">
        <v>3217</v>
      </c>
      <c r="O19" s="170">
        <f t="shared" si="2"/>
        <v>0.76</v>
      </c>
      <c r="P19" s="170"/>
    </row>
    <row r="20" spans="1:16" x14ac:dyDescent="0.3">
      <c r="A20" s="4" t="s">
        <v>2527</v>
      </c>
      <c r="B20" s="193" t="s">
        <v>2332</v>
      </c>
      <c r="C20" s="6" t="s">
        <v>769</v>
      </c>
      <c r="D20" s="12" t="s">
        <v>208</v>
      </c>
      <c r="E20" s="240">
        <v>3.99</v>
      </c>
      <c r="F20" s="16">
        <f>ROUNDUP(E20*MBT!$Q$1,-1)</f>
        <v>2800</v>
      </c>
      <c r="G20" s="16">
        <f>ROUNDUP(E20*MBT!$Q$4,-1)</f>
        <v>2400</v>
      </c>
      <c r="H20" s="235" t="s">
        <v>3209</v>
      </c>
      <c r="I20" s="2">
        <v>0</v>
      </c>
      <c r="J20" s="2">
        <v>1</v>
      </c>
      <c r="K20" s="2">
        <v>1</v>
      </c>
      <c r="L20" s="16">
        <f t="shared" si="0"/>
        <v>2800</v>
      </c>
      <c r="M20" s="16">
        <f t="shared" si="1"/>
        <v>2400</v>
      </c>
      <c r="N20" s="234" t="s">
        <v>2526</v>
      </c>
      <c r="O20" s="170">
        <f t="shared" si="2"/>
        <v>3.99</v>
      </c>
      <c r="P20" s="170"/>
    </row>
    <row r="21" spans="1:16" x14ac:dyDescent="0.3">
      <c r="A21" s="21" t="s">
        <v>356</v>
      </c>
      <c r="B21" s="157" t="s">
        <v>1125</v>
      </c>
      <c r="C21" s="6" t="s">
        <v>769</v>
      </c>
      <c r="D21" s="1" t="s">
        <v>211</v>
      </c>
      <c r="E21" s="240">
        <v>1.99</v>
      </c>
      <c r="F21" s="16">
        <f>ROUNDUP(E21*MBT!$Q$1,-1)</f>
        <v>1400</v>
      </c>
      <c r="G21" s="16">
        <f>ROUNDUP(E21*MBT!$Q$4,-1)</f>
        <v>1200</v>
      </c>
      <c r="H21" s="235" t="s">
        <v>3209</v>
      </c>
      <c r="I21" s="2">
        <v>0</v>
      </c>
      <c r="J21" s="2">
        <v>14</v>
      </c>
      <c r="K21" s="2">
        <v>14</v>
      </c>
      <c r="L21" s="16">
        <f t="shared" si="0"/>
        <v>19600</v>
      </c>
      <c r="M21" s="16">
        <f t="shared" si="1"/>
        <v>16800</v>
      </c>
      <c r="N21" s="234" t="s">
        <v>1723</v>
      </c>
      <c r="O21" s="170">
        <f t="shared" si="2"/>
        <v>27.86</v>
      </c>
      <c r="P21" s="170"/>
    </row>
    <row r="22" spans="1:16" x14ac:dyDescent="0.3">
      <c r="A22" s="4" t="s">
        <v>2132</v>
      </c>
      <c r="B22" s="156" t="s">
        <v>1124</v>
      </c>
      <c r="C22" s="9" t="s">
        <v>182</v>
      </c>
      <c r="D22" s="13" t="s">
        <v>209</v>
      </c>
      <c r="E22" s="240">
        <v>2.99</v>
      </c>
      <c r="F22" s="16">
        <f>ROUNDUP(E22*MBT!$Q$1,-1)</f>
        <v>2100</v>
      </c>
      <c r="G22" s="16">
        <f>ROUNDUP(E22*MBT!$Q$4,-1)</f>
        <v>1800</v>
      </c>
      <c r="H22" s="236" t="s">
        <v>3210</v>
      </c>
      <c r="I22" s="2">
        <v>3</v>
      </c>
      <c r="J22" s="2">
        <v>3</v>
      </c>
      <c r="K22" s="2">
        <v>3</v>
      </c>
      <c r="L22" s="16">
        <f t="shared" si="0"/>
        <v>6300</v>
      </c>
      <c r="M22" s="16">
        <f t="shared" si="1"/>
        <v>5400</v>
      </c>
      <c r="N22" s="234" t="s">
        <v>2131</v>
      </c>
      <c r="O22" s="170">
        <f t="shared" si="2"/>
        <v>8.9700000000000006</v>
      </c>
      <c r="P22" s="170"/>
    </row>
    <row r="23" spans="1:16" x14ac:dyDescent="0.3">
      <c r="A23" s="4" t="s">
        <v>3227</v>
      </c>
      <c r="B23" s="148" t="s">
        <v>1111</v>
      </c>
      <c r="C23" s="9" t="s">
        <v>182</v>
      </c>
      <c r="D23" s="13" t="s">
        <v>209</v>
      </c>
      <c r="E23" s="240">
        <v>0.19</v>
      </c>
      <c r="F23" s="16">
        <f>ROUNDUP(E23*MBT!$Q$1,-1)</f>
        <v>140</v>
      </c>
      <c r="G23" s="16">
        <f>ROUNDUP(E23*MBT!$Q$4,-1)</f>
        <v>120</v>
      </c>
      <c r="H23" s="236" t="s">
        <v>3210</v>
      </c>
      <c r="I23" s="2">
        <v>4</v>
      </c>
      <c r="J23" s="2">
        <v>1</v>
      </c>
      <c r="K23" s="2">
        <v>1</v>
      </c>
      <c r="L23" s="16">
        <f t="shared" si="0"/>
        <v>140</v>
      </c>
      <c r="M23" s="16">
        <f t="shared" si="1"/>
        <v>120</v>
      </c>
      <c r="N23" s="234" t="s">
        <v>3228</v>
      </c>
      <c r="O23" s="170">
        <f t="shared" si="2"/>
        <v>0.19</v>
      </c>
      <c r="P23" s="170"/>
    </row>
    <row r="24" spans="1:16" x14ac:dyDescent="0.3">
      <c r="A24" s="4" t="s">
        <v>3233</v>
      </c>
      <c r="B24" s="155" t="s">
        <v>1123</v>
      </c>
      <c r="C24" s="9" t="s">
        <v>182</v>
      </c>
      <c r="D24" s="13" t="s">
        <v>209</v>
      </c>
      <c r="E24" s="240">
        <v>0.19</v>
      </c>
      <c r="F24" s="16">
        <f>ROUNDUP(E24*MBT!$Q$1,-1)</f>
        <v>140</v>
      </c>
      <c r="G24" s="16">
        <f>ROUNDUP(E24*MBT!$Q$4,-1)</f>
        <v>120</v>
      </c>
      <c r="H24" s="236" t="s">
        <v>3210</v>
      </c>
      <c r="I24" s="2">
        <v>2</v>
      </c>
      <c r="J24" s="2">
        <v>4</v>
      </c>
      <c r="K24" s="2">
        <v>4</v>
      </c>
      <c r="L24" s="16">
        <f t="shared" si="0"/>
        <v>560</v>
      </c>
      <c r="M24" s="16">
        <f t="shared" si="1"/>
        <v>480</v>
      </c>
      <c r="N24" s="234" t="s">
        <v>3234</v>
      </c>
      <c r="O24" s="170">
        <f t="shared" si="2"/>
        <v>0.76</v>
      </c>
      <c r="P24" s="170"/>
    </row>
    <row r="25" spans="1:16" x14ac:dyDescent="0.3">
      <c r="A25" s="4" t="s">
        <v>3230</v>
      </c>
      <c r="B25" s="143" t="s">
        <v>1105</v>
      </c>
      <c r="C25" s="9" t="s">
        <v>182</v>
      </c>
      <c r="D25" s="1" t="s">
        <v>211</v>
      </c>
      <c r="E25" s="240">
        <v>0.25</v>
      </c>
      <c r="F25" s="16">
        <f>ROUNDUP(E25*MBT!$Q$1,-1)</f>
        <v>180</v>
      </c>
      <c r="G25" s="16">
        <f>ROUNDUP(E25*MBT!$Q$4,-1)</f>
        <v>150</v>
      </c>
      <c r="H25" s="236" t="s">
        <v>3210</v>
      </c>
      <c r="I25" s="2">
        <v>1</v>
      </c>
      <c r="J25" s="2">
        <v>2</v>
      </c>
      <c r="K25" s="2">
        <v>2</v>
      </c>
      <c r="L25" s="16">
        <f t="shared" si="0"/>
        <v>360</v>
      </c>
      <c r="M25" s="16">
        <f t="shared" si="1"/>
        <v>300</v>
      </c>
      <c r="N25" s="234" t="s">
        <v>3231</v>
      </c>
      <c r="O25" s="170">
        <f t="shared" si="2"/>
        <v>0.5</v>
      </c>
      <c r="P25" s="170"/>
    </row>
    <row r="26" spans="1:16" x14ac:dyDescent="0.3">
      <c r="A26" s="15" t="s">
        <v>2841</v>
      </c>
      <c r="B26" s="146" t="s">
        <v>1108</v>
      </c>
      <c r="C26" s="9" t="s">
        <v>182</v>
      </c>
      <c r="D26" s="1" t="s">
        <v>211</v>
      </c>
      <c r="E26" s="240">
        <v>0.25</v>
      </c>
      <c r="F26" s="16">
        <f>ROUNDUP(E26*MBT!$Q$1,-1)</f>
        <v>180</v>
      </c>
      <c r="G26" s="16">
        <f>ROUNDUP(E26*MBT!$Q$4,-1)</f>
        <v>150</v>
      </c>
      <c r="H26" s="236" t="s">
        <v>3210</v>
      </c>
      <c r="I26" s="2">
        <v>3</v>
      </c>
      <c r="J26" s="2">
        <v>1</v>
      </c>
      <c r="K26" s="2">
        <v>1</v>
      </c>
      <c r="L26" s="16">
        <f t="shared" si="0"/>
        <v>180</v>
      </c>
      <c r="M26" s="16">
        <f t="shared" si="1"/>
        <v>150</v>
      </c>
      <c r="N26" s="234" t="s">
        <v>3229</v>
      </c>
      <c r="O26" s="170">
        <f t="shared" si="2"/>
        <v>0.25</v>
      </c>
      <c r="P26" s="170"/>
    </row>
    <row r="27" spans="1:16" x14ac:dyDescent="0.3">
      <c r="A27" s="4" t="s">
        <v>2841</v>
      </c>
      <c r="B27" s="146" t="s">
        <v>1108</v>
      </c>
      <c r="C27" s="9" t="s">
        <v>182</v>
      </c>
      <c r="D27" s="1" t="s">
        <v>211</v>
      </c>
      <c r="E27" s="240">
        <v>0.19</v>
      </c>
      <c r="F27" s="16">
        <f>ROUNDUP(E27*MBT!$Q$1,-1)</f>
        <v>140</v>
      </c>
      <c r="G27" s="16">
        <f>ROUNDUP(E27*MBT!$Q$4,-1)</f>
        <v>120</v>
      </c>
      <c r="H27" s="236" t="s">
        <v>3210</v>
      </c>
      <c r="I27" s="2">
        <v>3</v>
      </c>
      <c r="J27" s="2">
        <v>1</v>
      </c>
      <c r="K27" s="2">
        <v>1</v>
      </c>
      <c r="L27" s="16">
        <f t="shared" si="0"/>
        <v>140</v>
      </c>
      <c r="M27" s="16">
        <f t="shared" si="1"/>
        <v>120</v>
      </c>
      <c r="N27" s="234" t="s">
        <v>2843</v>
      </c>
      <c r="O27" s="170">
        <f t="shared" si="2"/>
        <v>0.19</v>
      </c>
      <c r="P27" s="170"/>
    </row>
    <row r="28" spans="1:16" x14ac:dyDescent="0.3">
      <c r="A28" s="4" t="s">
        <v>2099</v>
      </c>
      <c r="B28" s="157" t="s">
        <v>1125</v>
      </c>
      <c r="C28" s="14" t="s">
        <v>767</v>
      </c>
      <c r="D28" s="12" t="s">
        <v>208</v>
      </c>
      <c r="E28" s="240">
        <v>24.99</v>
      </c>
      <c r="F28" s="16">
        <f>ROUNDUP(E28*MBT!$Q$1,-1)</f>
        <v>17500</v>
      </c>
      <c r="G28" s="16">
        <f>ROUNDUP(E28*MBT!$Q$4,-1)</f>
        <v>15000</v>
      </c>
      <c r="H28" s="236" t="s">
        <v>3210</v>
      </c>
      <c r="I28" s="2">
        <v>1</v>
      </c>
      <c r="J28" s="2">
        <v>1</v>
      </c>
      <c r="K28" s="2">
        <v>1</v>
      </c>
      <c r="L28" s="33">
        <f t="shared" si="0"/>
        <v>17500</v>
      </c>
      <c r="M28" s="33">
        <f t="shared" si="1"/>
        <v>15000</v>
      </c>
      <c r="N28" s="234" t="s">
        <v>2098</v>
      </c>
      <c r="O28" s="170">
        <f t="shared" si="2"/>
        <v>24.99</v>
      </c>
      <c r="P28" s="170"/>
    </row>
    <row r="29" spans="1:16" x14ac:dyDescent="0.3">
      <c r="A29" s="4" t="s">
        <v>93</v>
      </c>
      <c r="B29" s="237" t="s">
        <v>1123</v>
      </c>
      <c r="C29" s="14" t="s">
        <v>767</v>
      </c>
      <c r="D29" s="12" t="s">
        <v>208</v>
      </c>
      <c r="E29" s="240">
        <v>3.49</v>
      </c>
      <c r="F29" s="16">
        <f>ROUNDUP(E29*MBT!$Q$1,-1)</f>
        <v>2450</v>
      </c>
      <c r="G29" s="16">
        <f>ROUNDUP(E29*MBT!$Q$4,-1)</f>
        <v>2100</v>
      </c>
      <c r="H29" s="236" t="s">
        <v>3210</v>
      </c>
      <c r="I29" s="2">
        <v>1</v>
      </c>
      <c r="J29" s="2">
        <v>2</v>
      </c>
      <c r="K29" s="2">
        <v>2</v>
      </c>
      <c r="L29" s="16">
        <f t="shared" si="0"/>
        <v>4900</v>
      </c>
      <c r="M29" s="16">
        <f t="shared" si="1"/>
        <v>4200</v>
      </c>
      <c r="N29" s="234" t="s">
        <v>3232</v>
      </c>
      <c r="O29" s="170">
        <f t="shared" si="2"/>
        <v>6.98</v>
      </c>
      <c r="P29" s="170"/>
    </row>
  </sheetData>
  <sortState xmlns:xlrd2="http://schemas.microsoft.com/office/spreadsheetml/2017/richdata2" ref="A2:O34">
    <sortCondition ref="H1:H34"/>
  </sortState>
  <hyperlinks>
    <hyperlink ref="N7" r:id="rId1" xr:uid="{62C0C9BE-7A26-4BFF-A1E4-14BE171B36D2}"/>
    <hyperlink ref="N12" r:id="rId2" xr:uid="{B7194754-EE6A-440A-83FF-85AF95535C9B}"/>
    <hyperlink ref="N6" r:id="rId3" xr:uid="{CC593CC4-4B39-415D-A549-63EDC43B61FE}"/>
    <hyperlink ref="N4" r:id="rId4" xr:uid="{C8F288A7-1B2B-4203-9C47-E75367665F2A}"/>
    <hyperlink ref="N2" r:id="rId5" xr:uid="{B8C163DD-8AED-4EAE-9C12-0DF3E17F27E1}"/>
  </hyperlinks>
  <pageMargins left="0.75" right="0.75" top="1" bottom="1" header="0.5" footer="0.5"/>
  <pageSetup orientation="portrait" horizontalDpi="4294967292" verticalDpi="4294967292"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A373-98E8-4506-BB26-F76178249311}">
  <sheetPr codeName="Hoja7"/>
  <dimension ref="A1:M63"/>
  <sheetViews>
    <sheetView workbookViewId="0">
      <selection activeCell="E21" sqref="E21"/>
    </sheetView>
  </sheetViews>
  <sheetFormatPr baseColWidth="10" defaultRowHeight="15.6" x14ac:dyDescent="0.3"/>
  <cols>
    <col min="1" max="1" width="30.09765625" customWidth="1"/>
    <col min="2" max="2" width="41.796875" customWidth="1"/>
    <col min="3" max="3" width="10.8984375" customWidth="1"/>
    <col min="4" max="4" width="6.5" bestFit="1" customWidth="1"/>
    <col min="5" max="5" width="9.8984375" bestFit="1" customWidth="1"/>
    <col min="6" max="7" width="9.59765625" bestFit="1" customWidth="1"/>
    <col min="8" max="8" width="4.296875" bestFit="1" customWidth="1"/>
    <col min="9" max="10" width="8.69921875" bestFit="1" customWidth="1"/>
  </cols>
  <sheetData>
    <row r="1" spans="1:13" x14ac:dyDescent="0.3">
      <c r="A1" s="47" t="s">
        <v>0</v>
      </c>
      <c r="B1" s="46" t="s">
        <v>32</v>
      </c>
      <c r="C1" s="46" t="s">
        <v>1</v>
      </c>
      <c r="D1" s="45" t="s">
        <v>2</v>
      </c>
      <c r="E1" s="45" t="s">
        <v>6</v>
      </c>
      <c r="F1" s="44" t="s">
        <v>3485</v>
      </c>
      <c r="G1" s="44" t="s">
        <v>5</v>
      </c>
      <c r="H1" s="44" t="s">
        <v>217</v>
      </c>
      <c r="I1" s="44" t="s">
        <v>3628</v>
      </c>
      <c r="J1" s="44" t="s">
        <v>7</v>
      </c>
      <c r="K1" s="239" t="s">
        <v>1138</v>
      </c>
      <c r="M1" s="1">
        <v>800</v>
      </c>
    </row>
    <row r="2" spans="1:13" x14ac:dyDescent="0.3">
      <c r="A2" s="4" t="s">
        <v>1168</v>
      </c>
      <c r="B2" s="61" t="s">
        <v>988</v>
      </c>
      <c r="C2" s="10" t="s">
        <v>181</v>
      </c>
      <c r="D2" s="243" t="s">
        <v>208</v>
      </c>
      <c r="E2" s="240">
        <v>119.99</v>
      </c>
      <c r="F2" s="247">
        <f>ROUNDUP(E2*800,-1)</f>
        <v>96000</v>
      </c>
      <c r="G2" s="16">
        <f t="shared" ref="G2:G31" si="0">ROUNDUP(E2*600,-1)</f>
        <v>72000</v>
      </c>
      <c r="H2" s="2">
        <v>1</v>
      </c>
      <c r="I2" s="16">
        <f>F2*H2</f>
        <v>96000</v>
      </c>
      <c r="J2" s="16">
        <f>G2*H2</f>
        <v>72000</v>
      </c>
      <c r="K2" s="39" t="s">
        <v>1170</v>
      </c>
      <c r="L2" s="54">
        <v>0</v>
      </c>
      <c r="M2" s="3">
        <f>SUM(I:I)</f>
        <v>1064400</v>
      </c>
    </row>
    <row r="3" spans="1:13" x14ac:dyDescent="0.3">
      <c r="A3" s="4" t="s">
        <v>3561</v>
      </c>
      <c r="B3" s="75" t="s">
        <v>1004</v>
      </c>
      <c r="C3" s="19" t="s">
        <v>185</v>
      </c>
      <c r="D3" s="243" t="s">
        <v>208</v>
      </c>
      <c r="E3" s="240">
        <v>79.989999999999995</v>
      </c>
      <c r="F3" s="247">
        <f t="shared" ref="F3:F32" si="1">ROUNDUP(E3*800,-1)</f>
        <v>64000</v>
      </c>
      <c r="G3" s="16">
        <f t="shared" si="0"/>
        <v>48000</v>
      </c>
      <c r="H3" s="2">
        <v>1</v>
      </c>
      <c r="I3" s="16">
        <f t="shared" ref="I3:I32" si="2">F3*H3</f>
        <v>64000</v>
      </c>
      <c r="J3" s="16">
        <f t="shared" ref="J3:J32" si="3">G3*H3</f>
        <v>48000</v>
      </c>
      <c r="K3" s="39" t="s">
        <v>3560</v>
      </c>
      <c r="L3" s="54">
        <v>0</v>
      </c>
      <c r="M3" s="2"/>
    </row>
    <row r="4" spans="1:13" x14ac:dyDescent="0.3">
      <c r="A4" s="4" t="s">
        <v>3496</v>
      </c>
      <c r="B4" s="84" t="s">
        <v>1014</v>
      </c>
      <c r="C4" s="9" t="s">
        <v>182</v>
      </c>
      <c r="D4" s="243" t="s">
        <v>208</v>
      </c>
      <c r="E4" s="240">
        <v>74.989999999999995</v>
      </c>
      <c r="F4" s="247">
        <f t="shared" si="1"/>
        <v>60000</v>
      </c>
      <c r="G4" s="16">
        <f t="shared" si="0"/>
        <v>45000</v>
      </c>
      <c r="H4" s="2">
        <v>1</v>
      </c>
      <c r="I4" s="16">
        <f t="shared" si="2"/>
        <v>60000</v>
      </c>
      <c r="J4" s="16">
        <f t="shared" si="3"/>
        <v>45000</v>
      </c>
      <c r="K4" s="39" t="s">
        <v>3497</v>
      </c>
      <c r="L4" s="54">
        <v>0</v>
      </c>
      <c r="M4" s="1">
        <v>600</v>
      </c>
    </row>
    <row r="5" spans="1:13" x14ac:dyDescent="0.3">
      <c r="A5" s="4" t="s">
        <v>3502</v>
      </c>
      <c r="B5" s="81" t="s">
        <v>1011</v>
      </c>
      <c r="C5" s="19" t="s">
        <v>185</v>
      </c>
      <c r="D5" s="243" t="s">
        <v>208</v>
      </c>
      <c r="E5" s="240">
        <v>69.989999999999995</v>
      </c>
      <c r="F5" s="247">
        <f t="shared" si="1"/>
        <v>56000</v>
      </c>
      <c r="G5" s="16">
        <f t="shared" si="0"/>
        <v>42000</v>
      </c>
      <c r="H5" s="2">
        <v>1</v>
      </c>
      <c r="I5" s="16">
        <f t="shared" si="2"/>
        <v>56000</v>
      </c>
      <c r="J5" s="16">
        <f t="shared" si="3"/>
        <v>42000</v>
      </c>
      <c r="K5" s="39" t="s">
        <v>3503</v>
      </c>
      <c r="L5" s="54">
        <v>0</v>
      </c>
      <c r="M5" s="3">
        <f>SUM(J:J)</f>
        <v>798300</v>
      </c>
    </row>
    <row r="6" spans="1:13" x14ac:dyDescent="0.3">
      <c r="A6" s="4" t="s">
        <v>3509</v>
      </c>
      <c r="B6" s="81" t="s">
        <v>1011</v>
      </c>
      <c r="C6" s="9" t="s">
        <v>182</v>
      </c>
      <c r="D6" s="243" t="s">
        <v>208</v>
      </c>
      <c r="E6" s="240">
        <v>64.989999999999995</v>
      </c>
      <c r="F6" s="247">
        <f t="shared" si="1"/>
        <v>52000</v>
      </c>
      <c r="G6" s="16">
        <f t="shared" si="0"/>
        <v>39000</v>
      </c>
      <c r="H6" s="2">
        <v>1</v>
      </c>
      <c r="I6" s="16">
        <f t="shared" si="2"/>
        <v>52000</v>
      </c>
      <c r="J6" s="16">
        <f t="shared" si="3"/>
        <v>39000</v>
      </c>
      <c r="K6" s="39" t="s">
        <v>3508</v>
      </c>
      <c r="L6" s="54">
        <v>0</v>
      </c>
    </row>
    <row r="7" spans="1:13" x14ac:dyDescent="0.3">
      <c r="A7" s="4" t="s">
        <v>1473</v>
      </c>
      <c r="B7" s="75" t="s">
        <v>1004</v>
      </c>
      <c r="C7" s="10" t="s">
        <v>181</v>
      </c>
      <c r="D7" s="243" t="s">
        <v>208</v>
      </c>
      <c r="E7" s="240">
        <v>64.989999999999995</v>
      </c>
      <c r="F7" s="247">
        <f t="shared" si="1"/>
        <v>52000</v>
      </c>
      <c r="G7" s="16">
        <f t="shared" si="0"/>
        <v>39000</v>
      </c>
      <c r="H7" s="2">
        <v>1</v>
      </c>
      <c r="I7" s="16">
        <f t="shared" si="2"/>
        <v>52000</v>
      </c>
      <c r="J7" s="16">
        <f t="shared" si="3"/>
        <v>39000</v>
      </c>
      <c r="K7" s="39" t="s">
        <v>1474</v>
      </c>
      <c r="L7" s="54">
        <v>0</v>
      </c>
      <c r="M7" s="1">
        <v>700</v>
      </c>
    </row>
    <row r="8" spans="1:13" x14ac:dyDescent="0.3">
      <c r="A8" s="4" t="s">
        <v>3538</v>
      </c>
      <c r="B8" s="77" t="s">
        <v>1007</v>
      </c>
      <c r="C8" s="22" t="s">
        <v>183</v>
      </c>
      <c r="D8" s="243" t="s">
        <v>208</v>
      </c>
      <c r="E8" s="240">
        <v>54.99</v>
      </c>
      <c r="F8" s="247">
        <f t="shared" si="1"/>
        <v>44000</v>
      </c>
      <c r="G8" s="16">
        <f t="shared" si="0"/>
        <v>33000</v>
      </c>
      <c r="H8" s="2">
        <v>1</v>
      </c>
      <c r="I8" s="16">
        <f t="shared" si="2"/>
        <v>44000</v>
      </c>
      <c r="J8" s="16">
        <f t="shared" si="3"/>
        <v>33000</v>
      </c>
      <c r="K8" s="39" t="s">
        <v>3539</v>
      </c>
      <c r="L8" s="54">
        <v>0</v>
      </c>
      <c r="M8" s="3">
        <f>SUM(E:E)</f>
        <v>1329.8800000000003</v>
      </c>
    </row>
    <row r="9" spans="1:13" x14ac:dyDescent="0.3">
      <c r="A9" s="4" t="s">
        <v>3549</v>
      </c>
      <c r="B9" s="76" t="s">
        <v>1005</v>
      </c>
      <c r="C9" s="9" t="s">
        <v>182</v>
      </c>
      <c r="D9" s="243" t="s">
        <v>208</v>
      </c>
      <c r="E9" s="240">
        <v>54.99</v>
      </c>
      <c r="F9" s="247">
        <f t="shared" si="1"/>
        <v>44000</v>
      </c>
      <c r="G9" s="16">
        <f t="shared" si="0"/>
        <v>33000</v>
      </c>
      <c r="H9" s="2">
        <v>1</v>
      </c>
      <c r="I9" s="16">
        <f t="shared" si="2"/>
        <v>44000</v>
      </c>
      <c r="J9" s="16">
        <f t="shared" si="3"/>
        <v>33000</v>
      </c>
      <c r="K9" s="39" t="s">
        <v>3548</v>
      </c>
      <c r="L9" s="54">
        <v>0</v>
      </c>
    </row>
    <row r="10" spans="1:13" x14ac:dyDescent="0.3">
      <c r="A10" s="4" t="s">
        <v>3499</v>
      </c>
      <c r="B10" s="84" t="s">
        <v>1014</v>
      </c>
      <c r="C10" s="19" t="s">
        <v>185</v>
      </c>
      <c r="D10" s="243" t="s">
        <v>208</v>
      </c>
      <c r="E10" s="240">
        <v>54.99</v>
      </c>
      <c r="F10" s="247">
        <f t="shared" si="1"/>
        <v>44000</v>
      </c>
      <c r="G10" s="16">
        <f t="shared" si="0"/>
        <v>33000</v>
      </c>
      <c r="H10" s="2">
        <v>1</v>
      </c>
      <c r="I10" s="16">
        <f t="shared" si="2"/>
        <v>44000</v>
      </c>
      <c r="J10" s="16">
        <f t="shared" si="3"/>
        <v>33000</v>
      </c>
      <c r="K10" s="39" t="s">
        <v>3498</v>
      </c>
      <c r="L10" s="54">
        <v>0</v>
      </c>
    </row>
    <row r="11" spans="1:13" x14ac:dyDescent="0.3">
      <c r="A11" s="4" t="s">
        <v>3505</v>
      </c>
      <c r="B11" s="81" t="s">
        <v>1011</v>
      </c>
      <c r="C11" s="14" t="s">
        <v>767</v>
      </c>
      <c r="D11" s="243" t="s">
        <v>208</v>
      </c>
      <c r="E11" s="240">
        <v>54.99</v>
      </c>
      <c r="F11" s="247">
        <f t="shared" si="1"/>
        <v>44000</v>
      </c>
      <c r="G11" s="16">
        <f t="shared" si="0"/>
        <v>33000</v>
      </c>
      <c r="H11" s="2">
        <v>1</v>
      </c>
      <c r="I11" s="16">
        <f t="shared" si="2"/>
        <v>44000</v>
      </c>
      <c r="J11" s="16">
        <f t="shared" si="3"/>
        <v>33000</v>
      </c>
      <c r="K11" s="39" t="s">
        <v>3504</v>
      </c>
      <c r="L11" s="54">
        <v>0</v>
      </c>
    </row>
    <row r="12" spans="1:13" x14ac:dyDescent="0.3">
      <c r="A12" s="4" t="s">
        <v>3541</v>
      </c>
      <c r="B12" s="77" t="s">
        <v>1007</v>
      </c>
      <c r="C12" s="9" t="s">
        <v>182</v>
      </c>
      <c r="D12" s="243" t="s">
        <v>208</v>
      </c>
      <c r="E12" s="240">
        <v>44.99</v>
      </c>
      <c r="F12" s="247">
        <f t="shared" si="1"/>
        <v>36000</v>
      </c>
      <c r="G12" s="16">
        <f t="shared" si="0"/>
        <v>27000</v>
      </c>
      <c r="H12" s="2">
        <v>1</v>
      </c>
      <c r="I12" s="16">
        <f t="shared" si="2"/>
        <v>36000</v>
      </c>
      <c r="J12" s="16">
        <f t="shared" si="3"/>
        <v>27000</v>
      </c>
      <c r="K12" s="39" t="s">
        <v>3540</v>
      </c>
      <c r="L12" s="54">
        <v>0</v>
      </c>
    </row>
    <row r="13" spans="1:13" x14ac:dyDescent="0.3">
      <c r="A13" s="4" t="s">
        <v>3617</v>
      </c>
      <c r="B13" s="69" t="s">
        <v>1000</v>
      </c>
      <c r="C13" s="19" t="s">
        <v>650</v>
      </c>
      <c r="D13" s="243" t="s">
        <v>208</v>
      </c>
      <c r="E13" s="240">
        <v>39.99</v>
      </c>
      <c r="F13" s="247">
        <f t="shared" si="1"/>
        <v>32000</v>
      </c>
      <c r="G13" s="16">
        <f t="shared" si="0"/>
        <v>24000</v>
      </c>
      <c r="H13" s="2">
        <v>1</v>
      </c>
      <c r="I13" s="16">
        <f t="shared" si="2"/>
        <v>32000</v>
      </c>
      <c r="J13" s="16">
        <f t="shared" si="3"/>
        <v>24000</v>
      </c>
      <c r="K13" s="39" t="s">
        <v>3616</v>
      </c>
      <c r="L13" s="54">
        <v>0</v>
      </c>
    </row>
    <row r="14" spans="1:13" x14ac:dyDescent="0.3">
      <c r="A14" s="4" t="s">
        <v>3582</v>
      </c>
      <c r="B14" s="74" t="s">
        <v>1003</v>
      </c>
      <c r="C14" s="6" t="s">
        <v>769</v>
      </c>
      <c r="D14" s="243" t="s">
        <v>208</v>
      </c>
      <c r="E14" s="240">
        <v>34.99</v>
      </c>
      <c r="F14" s="247">
        <f t="shared" si="1"/>
        <v>28000</v>
      </c>
      <c r="G14" s="16">
        <f t="shared" si="0"/>
        <v>21000</v>
      </c>
      <c r="H14" s="2">
        <v>1</v>
      </c>
      <c r="I14" s="16">
        <f t="shared" si="2"/>
        <v>28000</v>
      </c>
      <c r="J14" s="16">
        <f t="shared" si="3"/>
        <v>21000</v>
      </c>
      <c r="K14" s="39" t="s">
        <v>3583</v>
      </c>
      <c r="L14" s="54">
        <v>0</v>
      </c>
    </row>
    <row r="15" spans="1:13" x14ac:dyDescent="0.3">
      <c r="A15" s="4" t="s">
        <v>3622</v>
      </c>
      <c r="B15" s="69" t="s">
        <v>1000</v>
      </c>
      <c r="C15" s="10" t="s">
        <v>181</v>
      </c>
      <c r="D15" s="243" t="s">
        <v>208</v>
      </c>
      <c r="E15" s="240">
        <v>31.99</v>
      </c>
      <c r="F15" s="247">
        <f t="shared" si="1"/>
        <v>25600</v>
      </c>
      <c r="G15" s="16">
        <f t="shared" si="0"/>
        <v>19200</v>
      </c>
      <c r="H15" s="2">
        <v>1</v>
      </c>
      <c r="I15" s="16">
        <f t="shared" si="2"/>
        <v>25600</v>
      </c>
      <c r="J15" s="16">
        <f t="shared" si="3"/>
        <v>19200</v>
      </c>
      <c r="K15" s="39" t="s">
        <v>3623</v>
      </c>
      <c r="L15" s="54">
        <v>0</v>
      </c>
    </row>
    <row r="16" spans="1:13" x14ac:dyDescent="0.3">
      <c r="A16" s="4" t="s">
        <v>3523</v>
      </c>
      <c r="B16" s="80" t="s">
        <v>1010</v>
      </c>
      <c r="C16" s="14" t="s">
        <v>767</v>
      </c>
      <c r="D16" s="243" t="s">
        <v>208</v>
      </c>
      <c r="E16" s="240">
        <v>29.99</v>
      </c>
      <c r="F16" s="247">
        <f t="shared" si="1"/>
        <v>24000</v>
      </c>
      <c r="G16" s="16">
        <f t="shared" si="0"/>
        <v>18000</v>
      </c>
      <c r="H16" s="2">
        <v>1</v>
      </c>
      <c r="I16" s="16">
        <f t="shared" si="2"/>
        <v>24000</v>
      </c>
      <c r="J16" s="16">
        <f t="shared" si="3"/>
        <v>18000</v>
      </c>
      <c r="K16" s="39" t="s">
        <v>3522</v>
      </c>
      <c r="L16" s="54">
        <v>0</v>
      </c>
    </row>
    <row r="17" spans="1:13" x14ac:dyDescent="0.3">
      <c r="A17" s="4" t="s">
        <v>3556</v>
      </c>
      <c r="B17" s="75" t="s">
        <v>1004</v>
      </c>
      <c r="C17" s="22" t="s">
        <v>183</v>
      </c>
      <c r="D17" s="243" t="s">
        <v>208</v>
      </c>
      <c r="E17" s="240">
        <v>29.99</v>
      </c>
      <c r="F17" s="247">
        <f t="shared" si="1"/>
        <v>24000</v>
      </c>
      <c r="G17" s="16">
        <f t="shared" si="0"/>
        <v>18000</v>
      </c>
      <c r="H17" s="2">
        <v>1</v>
      </c>
      <c r="I17" s="16">
        <f t="shared" si="2"/>
        <v>24000</v>
      </c>
      <c r="J17" s="16">
        <f t="shared" si="3"/>
        <v>18000</v>
      </c>
      <c r="K17" s="39" t="s">
        <v>3557</v>
      </c>
      <c r="L17" s="54">
        <v>0</v>
      </c>
    </row>
    <row r="18" spans="1:13" x14ac:dyDescent="0.3">
      <c r="A18" s="4" t="s">
        <v>3587</v>
      </c>
      <c r="B18" s="74" t="s">
        <v>1003</v>
      </c>
      <c r="C18" s="6" t="s">
        <v>769</v>
      </c>
      <c r="D18" s="243" t="s">
        <v>208</v>
      </c>
      <c r="E18" s="240">
        <v>29.99</v>
      </c>
      <c r="F18" s="247">
        <f t="shared" si="1"/>
        <v>24000</v>
      </c>
      <c r="G18" s="16">
        <f t="shared" si="0"/>
        <v>18000</v>
      </c>
      <c r="H18" s="2">
        <v>1</v>
      </c>
      <c r="I18" s="16">
        <f t="shared" si="2"/>
        <v>24000</v>
      </c>
      <c r="J18" s="16">
        <f t="shared" si="3"/>
        <v>18000</v>
      </c>
      <c r="K18" s="39" t="s">
        <v>3586</v>
      </c>
      <c r="L18" s="54">
        <v>0</v>
      </c>
    </row>
    <row r="19" spans="1:13" x14ac:dyDescent="0.3">
      <c r="A19" s="4" t="s">
        <v>3527</v>
      </c>
      <c r="B19" s="80" t="s">
        <v>1010</v>
      </c>
      <c r="C19" s="9" t="s">
        <v>182</v>
      </c>
      <c r="D19" s="243" t="s">
        <v>208</v>
      </c>
      <c r="E19" s="240">
        <v>24.99</v>
      </c>
      <c r="F19" s="247">
        <f t="shared" si="1"/>
        <v>20000</v>
      </c>
      <c r="G19" s="16">
        <f t="shared" si="0"/>
        <v>15000</v>
      </c>
      <c r="H19" s="2">
        <v>1</v>
      </c>
      <c r="I19" s="16">
        <f t="shared" si="2"/>
        <v>20000</v>
      </c>
      <c r="J19" s="16">
        <f t="shared" si="3"/>
        <v>15000</v>
      </c>
      <c r="K19" s="39" t="s">
        <v>3526</v>
      </c>
      <c r="L19" s="54">
        <v>0</v>
      </c>
    </row>
    <row r="20" spans="1:13" x14ac:dyDescent="0.3">
      <c r="A20" s="4" t="s">
        <v>3531</v>
      </c>
      <c r="B20" s="80" t="s">
        <v>1010</v>
      </c>
      <c r="C20" s="9" t="s">
        <v>182</v>
      </c>
      <c r="D20" s="243" t="s">
        <v>208</v>
      </c>
      <c r="E20" s="240">
        <v>24.99</v>
      </c>
      <c r="F20" s="247">
        <f t="shared" si="1"/>
        <v>20000</v>
      </c>
      <c r="G20" s="16">
        <f t="shared" si="0"/>
        <v>15000</v>
      </c>
      <c r="H20" s="2">
        <v>1</v>
      </c>
      <c r="I20" s="16">
        <f t="shared" si="2"/>
        <v>20000</v>
      </c>
      <c r="J20" s="16">
        <f t="shared" si="3"/>
        <v>15000</v>
      </c>
      <c r="K20" s="39" t="s">
        <v>3530</v>
      </c>
      <c r="L20" s="54">
        <v>0</v>
      </c>
    </row>
    <row r="21" spans="1:13" x14ac:dyDescent="0.3">
      <c r="A21" s="4" t="s">
        <v>3588</v>
      </c>
      <c r="B21" s="69" t="s">
        <v>1000</v>
      </c>
      <c r="C21" s="6" t="s">
        <v>769</v>
      </c>
      <c r="D21" s="243" t="s">
        <v>208</v>
      </c>
      <c r="E21" s="240">
        <v>24.99</v>
      </c>
      <c r="F21" s="247">
        <f t="shared" si="1"/>
        <v>20000</v>
      </c>
      <c r="G21" s="16">
        <f t="shared" si="0"/>
        <v>15000</v>
      </c>
      <c r="H21" s="2">
        <v>1</v>
      </c>
      <c r="I21" s="16">
        <f t="shared" si="2"/>
        <v>20000</v>
      </c>
      <c r="J21" s="16">
        <f t="shared" si="3"/>
        <v>15000</v>
      </c>
      <c r="K21" s="39" t="s">
        <v>3589</v>
      </c>
      <c r="L21" s="54">
        <v>0</v>
      </c>
    </row>
    <row r="22" spans="1:13" x14ac:dyDescent="0.3">
      <c r="A22" s="4" t="s">
        <v>3558</v>
      </c>
      <c r="B22" s="75" t="s">
        <v>1004</v>
      </c>
      <c r="C22" s="14" t="s">
        <v>767</v>
      </c>
      <c r="D22" s="243" t="s">
        <v>208</v>
      </c>
      <c r="E22" s="240">
        <v>21.99</v>
      </c>
      <c r="F22" s="247">
        <f t="shared" si="1"/>
        <v>17600</v>
      </c>
      <c r="G22" s="16">
        <f t="shared" si="0"/>
        <v>13200</v>
      </c>
      <c r="H22" s="2">
        <v>1</v>
      </c>
      <c r="I22" s="16">
        <f t="shared" si="2"/>
        <v>17600</v>
      </c>
      <c r="J22" s="16">
        <f t="shared" si="3"/>
        <v>13200</v>
      </c>
      <c r="K22" s="39" t="s">
        <v>3559</v>
      </c>
      <c r="L22" s="54">
        <v>0</v>
      </c>
    </row>
    <row r="23" spans="1:13" x14ac:dyDescent="0.3">
      <c r="A23" s="4" t="s">
        <v>3603</v>
      </c>
      <c r="B23" s="69" t="s">
        <v>1000</v>
      </c>
      <c r="C23" s="19" t="s">
        <v>654</v>
      </c>
      <c r="D23" s="243" t="s">
        <v>208</v>
      </c>
      <c r="E23" s="240">
        <v>21.99</v>
      </c>
      <c r="F23" s="247">
        <f t="shared" si="1"/>
        <v>17600</v>
      </c>
      <c r="G23" s="16">
        <f t="shared" si="0"/>
        <v>13200</v>
      </c>
      <c r="H23" s="2">
        <v>1</v>
      </c>
      <c r="I23" s="16">
        <f t="shared" si="2"/>
        <v>17600</v>
      </c>
      <c r="J23" s="16">
        <f t="shared" si="3"/>
        <v>13200</v>
      </c>
      <c r="K23" s="39" t="s">
        <v>3602</v>
      </c>
      <c r="L23" s="54">
        <v>0</v>
      </c>
    </row>
    <row r="24" spans="1:13" x14ac:dyDescent="0.3">
      <c r="A24" s="4" t="s">
        <v>3511</v>
      </c>
      <c r="B24" s="81" t="s">
        <v>1011</v>
      </c>
      <c r="C24" s="10" t="s">
        <v>181</v>
      </c>
      <c r="D24" s="243" t="s">
        <v>208</v>
      </c>
      <c r="E24" s="240">
        <v>19.989999999999998</v>
      </c>
      <c r="F24" s="247">
        <f t="shared" si="1"/>
        <v>16000</v>
      </c>
      <c r="G24" s="16">
        <f t="shared" si="0"/>
        <v>12000</v>
      </c>
      <c r="H24" s="2">
        <v>1</v>
      </c>
      <c r="I24" s="16">
        <f t="shared" si="2"/>
        <v>16000</v>
      </c>
      <c r="J24" s="16">
        <f t="shared" si="3"/>
        <v>12000</v>
      </c>
      <c r="K24" s="39" t="s">
        <v>3510</v>
      </c>
      <c r="L24" s="54">
        <v>0</v>
      </c>
    </row>
    <row r="25" spans="1:13" x14ac:dyDescent="0.3">
      <c r="A25" s="4" t="s">
        <v>1476</v>
      </c>
      <c r="B25" s="75" t="s">
        <v>1004</v>
      </c>
      <c r="C25" s="14" t="s">
        <v>767</v>
      </c>
      <c r="D25" s="244" t="s">
        <v>211</v>
      </c>
      <c r="E25" s="240">
        <v>19.989999999999998</v>
      </c>
      <c r="F25" s="247">
        <f t="shared" si="1"/>
        <v>16000</v>
      </c>
      <c r="G25" s="16">
        <f t="shared" si="0"/>
        <v>12000</v>
      </c>
      <c r="H25" s="2">
        <v>1</v>
      </c>
      <c r="I25" s="16">
        <f t="shared" si="2"/>
        <v>16000</v>
      </c>
      <c r="J25" s="16">
        <f t="shared" si="3"/>
        <v>12000</v>
      </c>
      <c r="K25" s="39" t="s">
        <v>1475</v>
      </c>
      <c r="L25" s="54">
        <v>0</v>
      </c>
    </row>
    <row r="26" spans="1:13" x14ac:dyDescent="0.3">
      <c r="A26" s="4" t="s">
        <v>3521</v>
      </c>
      <c r="B26" s="80" t="s">
        <v>1010</v>
      </c>
      <c r="C26" s="9" t="s">
        <v>182</v>
      </c>
      <c r="D26" s="243" t="s">
        <v>208</v>
      </c>
      <c r="E26" s="240">
        <v>17.989999999999998</v>
      </c>
      <c r="F26" s="247">
        <f t="shared" si="1"/>
        <v>14400</v>
      </c>
      <c r="G26" s="16">
        <f t="shared" si="0"/>
        <v>10800</v>
      </c>
      <c r="H26" s="2">
        <v>1</v>
      </c>
      <c r="I26" s="16">
        <f t="shared" si="2"/>
        <v>14400</v>
      </c>
      <c r="J26" s="16">
        <f t="shared" si="3"/>
        <v>10800</v>
      </c>
      <c r="K26" s="39" t="s">
        <v>3520</v>
      </c>
      <c r="L26" s="54">
        <v>0</v>
      </c>
    </row>
    <row r="27" spans="1:13" x14ac:dyDescent="0.3">
      <c r="A27" s="4" t="s">
        <v>3515</v>
      </c>
      <c r="B27" s="81" t="s">
        <v>1011</v>
      </c>
      <c r="C27" s="9" t="s">
        <v>182</v>
      </c>
      <c r="D27" s="243" t="s">
        <v>208</v>
      </c>
      <c r="E27" s="240">
        <v>14.99</v>
      </c>
      <c r="F27" s="247">
        <f t="shared" si="1"/>
        <v>12000</v>
      </c>
      <c r="G27" s="16">
        <f t="shared" si="0"/>
        <v>9000</v>
      </c>
      <c r="H27" s="2">
        <v>1</v>
      </c>
      <c r="I27" s="16">
        <f t="shared" si="2"/>
        <v>12000</v>
      </c>
      <c r="J27" s="16">
        <f t="shared" si="3"/>
        <v>9000</v>
      </c>
      <c r="K27" s="39" t="s">
        <v>3514</v>
      </c>
      <c r="L27" s="54">
        <v>0</v>
      </c>
    </row>
    <row r="28" spans="1:13" x14ac:dyDescent="0.3">
      <c r="A28" s="4" t="s">
        <v>3578</v>
      </c>
      <c r="B28" s="74" t="s">
        <v>1003</v>
      </c>
      <c r="C28" s="9" t="s">
        <v>182</v>
      </c>
      <c r="D28" s="243" t="s">
        <v>208</v>
      </c>
      <c r="E28" s="240">
        <v>12.99</v>
      </c>
      <c r="F28" s="247">
        <f t="shared" si="1"/>
        <v>10400</v>
      </c>
      <c r="G28" s="16">
        <f t="shared" si="0"/>
        <v>7800</v>
      </c>
      <c r="H28" s="2">
        <v>1</v>
      </c>
      <c r="I28" s="16">
        <f t="shared" si="2"/>
        <v>10400</v>
      </c>
      <c r="J28" s="16">
        <f t="shared" si="3"/>
        <v>7800</v>
      </c>
      <c r="K28" s="39" t="s">
        <v>3579</v>
      </c>
      <c r="L28" s="54">
        <v>0</v>
      </c>
    </row>
    <row r="29" spans="1:13" x14ac:dyDescent="0.3">
      <c r="A29" s="4" t="s">
        <v>3489</v>
      </c>
      <c r="B29" s="84" t="s">
        <v>1014</v>
      </c>
      <c r="C29" s="9" t="s">
        <v>182</v>
      </c>
      <c r="D29" s="243" t="s">
        <v>208</v>
      </c>
      <c r="E29" s="240">
        <v>12.99</v>
      </c>
      <c r="F29" s="247">
        <f t="shared" si="1"/>
        <v>10400</v>
      </c>
      <c r="G29" s="16">
        <f t="shared" si="0"/>
        <v>7800</v>
      </c>
      <c r="H29" s="2">
        <v>1</v>
      </c>
      <c r="I29" s="16">
        <f t="shared" si="2"/>
        <v>10400</v>
      </c>
      <c r="J29" s="16">
        <f t="shared" si="3"/>
        <v>7800</v>
      </c>
      <c r="K29" s="39" t="s">
        <v>3488</v>
      </c>
      <c r="L29" s="54">
        <v>0</v>
      </c>
      <c r="M29" s="241"/>
    </row>
    <row r="30" spans="1:13" x14ac:dyDescent="0.3">
      <c r="A30" s="4" t="s">
        <v>3495</v>
      </c>
      <c r="B30" s="84" t="s">
        <v>1014</v>
      </c>
      <c r="C30" s="22" t="s">
        <v>183</v>
      </c>
      <c r="D30" s="243" t="s">
        <v>208</v>
      </c>
      <c r="E30" s="240">
        <v>12.99</v>
      </c>
      <c r="F30" s="247">
        <f t="shared" si="1"/>
        <v>10400</v>
      </c>
      <c r="G30" s="16">
        <f t="shared" si="0"/>
        <v>7800</v>
      </c>
      <c r="H30" s="2">
        <v>1</v>
      </c>
      <c r="I30" s="16">
        <f t="shared" si="2"/>
        <v>10400</v>
      </c>
      <c r="J30" s="16">
        <f t="shared" si="3"/>
        <v>7800</v>
      </c>
      <c r="K30" s="39" t="s">
        <v>3494</v>
      </c>
      <c r="L30" s="54">
        <v>0</v>
      </c>
    </row>
    <row r="31" spans="1:13" x14ac:dyDescent="0.3">
      <c r="A31" s="4" t="s">
        <v>1316</v>
      </c>
      <c r="B31" s="84" t="s">
        <v>1014</v>
      </c>
      <c r="C31" s="22" t="s">
        <v>183</v>
      </c>
      <c r="D31" s="243" t="s">
        <v>208</v>
      </c>
      <c r="E31" s="240">
        <v>11.99</v>
      </c>
      <c r="F31" s="247">
        <f t="shared" si="1"/>
        <v>9600</v>
      </c>
      <c r="G31" s="16">
        <f t="shared" si="0"/>
        <v>7200</v>
      </c>
      <c r="H31" s="2">
        <v>1</v>
      </c>
      <c r="I31" s="16">
        <f t="shared" si="2"/>
        <v>9600</v>
      </c>
      <c r="J31" s="16">
        <f t="shared" si="3"/>
        <v>7200</v>
      </c>
      <c r="K31" s="39" t="s">
        <v>1315</v>
      </c>
      <c r="L31" s="54">
        <v>0</v>
      </c>
      <c r="M31" s="57"/>
    </row>
    <row r="32" spans="1:13" x14ac:dyDescent="0.3">
      <c r="A32" s="4" t="s">
        <v>3492</v>
      </c>
      <c r="B32" s="84" t="s">
        <v>1014</v>
      </c>
      <c r="C32" s="14" t="s">
        <v>767</v>
      </c>
      <c r="D32" s="243" t="s">
        <v>208</v>
      </c>
      <c r="E32" s="240">
        <v>11.99</v>
      </c>
      <c r="F32" s="247">
        <f t="shared" si="1"/>
        <v>9600</v>
      </c>
      <c r="G32" s="16">
        <f t="shared" ref="G32:G59" si="4">ROUNDUP(E32*600,-1)</f>
        <v>7200</v>
      </c>
      <c r="H32" s="2">
        <v>1</v>
      </c>
      <c r="I32" s="16">
        <f t="shared" si="2"/>
        <v>9600</v>
      </c>
      <c r="J32" s="16">
        <f t="shared" si="3"/>
        <v>7200</v>
      </c>
      <c r="K32" s="39" t="s">
        <v>3493</v>
      </c>
      <c r="L32" s="54">
        <v>0</v>
      </c>
    </row>
    <row r="33" spans="1:12" x14ac:dyDescent="0.3">
      <c r="A33" s="4" t="s">
        <v>3604</v>
      </c>
      <c r="B33" s="69" t="s">
        <v>1000</v>
      </c>
      <c r="C33" s="6" t="s">
        <v>769</v>
      </c>
      <c r="D33" s="243" t="s">
        <v>208</v>
      </c>
      <c r="E33" s="240">
        <v>11.99</v>
      </c>
      <c r="F33" s="247">
        <f t="shared" ref="F33:F60" si="5">ROUNDUP(E33*800,-1)</f>
        <v>9600</v>
      </c>
      <c r="G33" s="16">
        <f t="shared" si="4"/>
        <v>7200</v>
      </c>
      <c r="H33" s="2">
        <v>1</v>
      </c>
      <c r="I33" s="16">
        <f t="shared" ref="I33:I60" si="6">F33*H33</f>
        <v>9600</v>
      </c>
      <c r="J33" s="16">
        <f t="shared" ref="J33:J60" si="7">G33*H33</f>
        <v>7200</v>
      </c>
      <c r="K33" s="39" t="s">
        <v>3605</v>
      </c>
      <c r="L33" s="54">
        <v>0</v>
      </c>
    </row>
    <row r="34" spans="1:12" x14ac:dyDescent="0.3">
      <c r="A34" s="4" t="s">
        <v>3491</v>
      </c>
      <c r="B34" s="84" t="s">
        <v>1014</v>
      </c>
      <c r="C34" s="22" t="s">
        <v>183</v>
      </c>
      <c r="D34" s="243" t="s">
        <v>208</v>
      </c>
      <c r="E34" s="240">
        <v>9.99</v>
      </c>
      <c r="F34" s="247">
        <f t="shared" si="5"/>
        <v>8000</v>
      </c>
      <c r="G34" s="16">
        <f t="shared" si="4"/>
        <v>6000</v>
      </c>
      <c r="H34" s="2">
        <v>1</v>
      </c>
      <c r="I34" s="16">
        <f t="shared" si="6"/>
        <v>8000</v>
      </c>
      <c r="J34" s="16">
        <f t="shared" si="7"/>
        <v>6000</v>
      </c>
      <c r="K34" s="39" t="s">
        <v>3490</v>
      </c>
      <c r="L34" s="54">
        <v>0</v>
      </c>
    </row>
    <row r="35" spans="1:12" x14ac:dyDescent="0.3">
      <c r="A35" s="4" t="s">
        <v>3569</v>
      </c>
      <c r="B35" s="74" t="s">
        <v>1003</v>
      </c>
      <c r="C35" s="9" t="s">
        <v>182</v>
      </c>
      <c r="D35" s="243" t="s">
        <v>208</v>
      </c>
      <c r="E35" s="240">
        <v>8.99</v>
      </c>
      <c r="F35" s="247">
        <f t="shared" si="5"/>
        <v>7200</v>
      </c>
      <c r="G35" s="16">
        <f t="shared" si="4"/>
        <v>5400</v>
      </c>
      <c r="H35" s="2">
        <v>1</v>
      </c>
      <c r="I35" s="16">
        <f t="shared" si="6"/>
        <v>7200</v>
      </c>
      <c r="J35" s="16">
        <f t="shared" si="7"/>
        <v>5400</v>
      </c>
      <c r="K35" s="39" t="s">
        <v>3568</v>
      </c>
      <c r="L35" s="54">
        <v>0</v>
      </c>
    </row>
    <row r="36" spans="1:12" x14ac:dyDescent="0.3">
      <c r="A36" s="4" t="s">
        <v>3507</v>
      </c>
      <c r="B36" s="81" t="s">
        <v>1011</v>
      </c>
      <c r="C36" s="19" t="s">
        <v>185</v>
      </c>
      <c r="D36" s="243" t="s">
        <v>208</v>
      </c>
      <c r="E36" s="240">
        <v>7.99</v>
      </c>
      <c r="F36" s="247">
        <f t="shared" si="5"/>
        <v>6400</v>
      </c>
      <c r="G36" s="16">
        <f t="shared" si="4"/>
        <v>4800</v>
      </c>
      <c r="H36" s="2">
        <v>1</v>
      </c>
      <c r="I36" s="16">
        <f t="shared" si="6"/>
        <v>6400</v>
      </c>
      <c r="J36" s="16">
        <f t="shared" si="7"/>
        <v>4800</v>
      </c>
      <c r="K36" s="39" t="s">
        <v>3506</v>
      </c>
      <c r="L36" s="54">
        <v>0</v>
      </c>
    </row>
    <row r="37" spans="1:12" x14ac:dyDescent="0.3">
      <c r="A37" s="4" t="s">
        <v>3566</v>
      </c>
      <c r="B37" s="75" t="s">
        <v>1004</v>
      </c>
      <c r="C37" s="10" t="s">
        <v>625</v>
      </c>
      <c r="D37" s="243" t="s">
        <v>208</v>
      </c>
      <c r="E37" s="240">
        <v>7.99</v>
      </c>
      <c r="F37" s="247">
        <f t="shared" si="5"/>
        <v>6400</v>
      </c>
      <c r="G37" s="16">
        <f t="shared" si="4"/>
        <v>4800</v>
      </c>
      <c r="H37" s="2">
        <v>1</v>
      </c>
      <c r="I37" s="16">
        <f t="shared" si="6"/>
        <v>6400</v>
      </c>
      <c r="J37" s="16">
        <f t="shared" si="7"/>
        <v>4800</v>
      </c>
      <c r="K37" s="39" t="s">
        <v>3567</v>
      </c>
      <c r="L37" s="54">
        <v>0</v>
      </c>
    </row>
    <row r="38" spans="1:12" x14ac:dyDescent="0.3">
      <c r="A38" s="4" t="s">
        <v>3525</v>
      </c>
      <c r="B38" s="80" t="s">
        <v>1010</v>
      </c>
      <c r="C38" s="10" t="s">
        <v>181</v>
      </c>
      <c r="D38" s="243" t="s">
        <v>208</v>
      </c>
      <c r="E38" s="240">
        <v>5.99</v>
      </c>
      <c r="F38" s="247">
        <f t="shared" si="5"/>
        <v>4800</v>
      </c>
      <c r="G38" s="16">
        <f t="shared" si="4"/>
        <v>3600</v>
      </c>
      <c r="H38" s="2">
        <v>1</v>
      </c>
      <c r="I38" s="16">
        <f t="shared" si="6"/>
        <v>4800</v>
      </c>
      <c r="J38" s="16">
        <f t="shared" si="7"/>
        <v>3600</v>
      </c>
      <c r="K38" s="39" t="s">
        <v>3524</v>
      </c>
      <c r="L38" s="54">
        <v>0</v>
      </c>
    </row>
    <row r="39" spans="1:12" x14ac:dyDescent="0.3">
      <c r="A39" s="4" t="s">
        <v>3535</v>
      </c>
      <c r="B39" s="77" t="s">
        <v>1007</v>
      </c>
      <c r="C39" s="9" t="s">
        <v>182</v>
      </c>
      <c r="D39" s="243" t="s">
        <v>208</v>
      </c>
      <c r="E39" s="240">
        <v>5.99</v>
      </c>
      <c r="F39" s="247">
        <f t="shared" si="5"/>
        <v>4800</v>
      </c>
      <c r="G39" s="16">
        <f t="shared" si="4"/>
        <v>3600</v>
      </c>
      <c r="H39" s="2">
        <v>1</v>
      </c>
      <c r="I39" s="16">
        <f t="shared" si="6"/>
        <v>4800</v>
      </c>
      <c r="J39" s="16">
        <f t="shared" si="7"/>
        <v>3600</v>
      </c>
      <c r="K39" s="39" t="s">
        <v>3534</v>
      </c>
      <c r="L39" s="54">
        <v>0</v>
      </c>
    </row>
    <row r="40" spans="1:12" x14ac:dyDescent="0.3">
      <c r="A40" s="4" t="s">
        <v>3565</v>
      </c>
      <c r="B40" s="75" t="s">
        <v>1004</v>
      </c>
      <c r="C40" s="22" t="s">
        <v>183</v>
      </c>
      <c r="D40" s="243" t="s">
        <v>208</v>
      </c>
      <c r="E40" s="240">
        <v>5.99</v>
      </c>
      <c r="F40" s="247">
        <f t="shared" si="5"/>
        <v>4800</v>
      </c>
      <c r="G40" s="16">
        <f t="shared" si="4"/>
        <v>3600</v>
      </c>
      <c r="H40" s="2">
        <v>1</v>
      </c>
      <c r="I40" s="16">
        <f t="shared" si="6"/>
        <v>4800</v>
      </c>
      <c r="J40" s="16">
        <f t="shared" si="7"/>
        <v>3600</v>
      </c>
      <c r="K40" s="39" t="s">
        <v>3564</v>
      </c>
      <c r="L40" s="54">
        <v>0</v>
      </c>
    </row>
    <row r="41" spans="1:12" x14ac:dyDescent="0.3">
      <c r="A41" s="4" t="s">
        <v>3554</v>
      </c>
      <c r="B41" s="75" t="s">
        <v>1004</v>
      </c>
      <c r="C41" s="10" t="s">
        <v>181</v>
      </c>
      <c r="D41" s="243" t="s">
        <v>208</v>
      </c>
      <c r="E41" s="240">
        <v>4.99</v>
      </c>
      <c r="F41" s="247">
        <f t="shared" si="5"/>
        <v>4000</v>
      </c>
      <c r="G41" s="16">
        <f t="shared" si="4"/>
        <v>3000</v>
      </c>
      <c r="H41" s="2">
        <v>1</v>
      </c>
      <c r="I41" s="16">
        <f t="shared" si="6"/>
        <v>4000</v>
      </c>
      <c r="J41" s="16">
        <f t="shared" si="7"/>
        <v>3000</v>
      </c>
      <c r="K41" s="39" t="s">
        <v>3555</v>
      </c>
      <c r="L41" s="54">
        <v>0</v>
      </c>
    </row>
    <row r="42" spans="1:12" x14ac:dyDescent="0.3">
      <c r="A42" s="4" t="s">
        <v>3544</v>
      </c>
      <c r="B42" s="76" t="s">
        <v>1005</v>
      </c>
      <c r="C42" s="9" t="s">
        <v>182</v>
      </c>
      <c r="D42" s="243" t="s">
        <v>208</v>
      </c>
      <c r="E42" s="240">
        <v>4.99</v>
      </c>
      <c r="F42" s="247">
        <f t="shared" si="5"/>
        <v>4000</v>
      </c>
      <c r="G42" s="16">
        <f t="shared" si="4"/>
        <v>3000</v>
      </c>
      <c r="H42" s="2">
        <v>1</v>
      </c>
      <c r="I42" s="16">
        <f t="shared" si="6"/>
        <v>4000</v>
      </c>
      <c r="J42" s="16">
        <f t="shared" si="7"/>
        <v>3000</v>
      </c>
      <c r="K42" s="39" t="s">
        <v>3545</v>
      </c>
      <c r="L42" s="54">
        <v>0</v>
      </c>
    </row>
    <row r="43" spans="1:12" x14ac:dyDescent="0.3">
      <c r="A43" s="4" t="s">
        <v>3580</v>
      </c>
      <c r="B43" s="74" t="s">
        <v>1003</v>
      </c>
      <c r="C43" s="9" t="s">
        <v>182</v>
      </c>
      <c r="D43" s="243" t="s">
        <v>208</v>
      </c>
      <c r="E43" s="240">
        <v>4.99</v>
      </c>
      <c r="F43" s="247">
        <f t="shared" si="5"/>
        <v>4000</v>
      </c>
      <c r="G43" s="16">
        <f t="shared" si="4"/>
        <v>3000</v>
      </c>
      <c r="H43" s="2">
        <v>1</v>
      </c>
      <c r="I43" s="16">
        <f t="shared" si="6"/>
        <v>4000</v>
      </c>
      <c r="J43" s="16">
        <f t="shared" si="7"/>
        <v>3000</v>
      </c>
      <c r="K43" s="39" t="s">
        <v>3581</v>
      </c>
      <c r="L43" s="54">
        <v>0</v>
      </c>
    </row>
    <row r="44" spans="1:12" x14ac:dyDescent="0.3">
      <c r="A44" s="4" t="s">
        <v>3584</v>
      </c>
      <c r="B44" s="74" t="s">
        <v>1003</v>
      </c>
      <c r="C44" s="14" t="s">
        <v>767</v>
      </c>
      <c r="D44" s="243" t="s">
        <v>208</v>
      </c>
      <c r="E44" s="240">
        <v>4.99</v>
      </c>
      <c r="F44" s="247">
        <f t="shared" si="5"/>
        <v>4000</v>
      </c>
      <c r="G44" s="16">
        <f t="shared" si="4"/>
        <v>3000</v>
      </c>
      <c r="H44" s="2">
        <v>1</v>
      </c>
      <c r="I44" s="16">
        <f t="shared" si="6"/>
        <v>4000</v>
      </c>
      <c r="J44" s="16">
        <f t="shared" si="7"/>
        <v>3000</v>
      </c>
      <c r="K44" s="39" t="s">
        <v>3585</v>
      </c>
      <c r="L44" s="54">
        <v>0</v>
      </c>
    </row>
    <row r="45" spans="1:12" x14ac:dyDescent="0.3">
      <c r="A45" s="4" t="s">
        <v>3571</v>
      </c>
      <c r="B45" s="74" t="s">
        <v>1003</v>
      </c>
      <c r="C45" s="8" t="s">
        <v>184</v>
      </c>
      <c r="D45" s="243" t="s">
        <v>208</v>
      </c>
      <c r="E45" s="240">
        <v>3.99</v>
      </c>
      <c r="F45" s="247">
        <f t="shared" si="5"/>
        <v>3200</v>
      </c>
      <c r="G45" s="16">
        <f t="shared" si="4"/>
        <v>2400</v>
      </c>
      <c r="H45" s="2">
        <v>1</v>
      </c>
      <c r="I45" s="16">
        <f t="shared" si="6"/>
        <v>3200</v>
      </c>
      <c r="J45" s="16">
        <f t="shared" si="7"/>
        <v>2400</v>
      </c>
      <c r="K45" s="39" t="s">
        <v>3570</v>
      </c>
      <c r="L45" s="54">
        <v>0</v>
      </c>
    </row>
    <row r="46" spans="1:12" x14ac:dyDescent="0.3">
      <c r="A46" s="4" t="s">
        <v>3486</v>
      </c>
      <c r="B46" s="84" t="s">
        <v>1014</v>
      </c>
      <c r="C46" s="8" t="s">
        <v>184</v>
      </c>
      <c r="D46" s="243" t="s">
        <v>208</v>
      </c>
      <c r="E46" s="240">
        <v>3.99</v>
      </c>
      <c r="F46" s="247">
        <f t="shared" si="5"/>
        <v>3200</v>
      </c>
      <c r="G46" s="16">
        <f t="shared" si="4"/>
        <v>2400</v>
      </c>
      <c r="H46" s="2">
        <v>1</v>
      </c>
      <c r="I46" s="16">
        <f t="shared" si="6"/>
        <v>3200</v>
      </c>
      <c r="J46" s="16">
        <f t="shared" si="7"/>
        <v>2400</v>
      </c>
      <c r="K46" s="39" t="s">
        <v>3487</v>
      </c>
      <c r="L46" s="54">
        <v>0</v>
      </c>
    </row>
    <row r="47" spans="1:12" x14ac:dyDescent="0.3">
      <c r="A47" s="4" t="s">
        <v>3518</v>
      </c>
      <c r="B47" s="80" t="s">
        <v>1010</v>
      </c>
      <c r="C47" s="10" t="s">
        <v>181</v>
      </c>
      <c r="D47" s="243" t="s">
        <v>208</v>
      </c>
      <c r="E47" s="240">
        <v>3.99</v>
      </c>
      <c r="F47" s="247">
        <f t="shared" si="5"/>
        <v>3200</v>
      </c>
      <c r="G47" s="16">
        <f t="shared" si="4"/>
        <v>2400</v>
      </c>
      <c r="H47" s="2">
        <v>1</v>
      </c>
      <c r="I47" s="16">
        <f t="shared" si="6"/>
        <v>3200</v>
      </c>
      <c r="J47" s="16">
        <f t="shared" si="7"/>
        <v>2400</v>
      </c>
      <c r="K47" s="39" t="s">
        <v>3519</v>
      </c>
      <c r="L47" s="54">
        <v>0</v>
      </c>
    </row>
    <row r="48" spans="1:12" x14ac:dyDescent="0.3">
      <c r="A48" s="4" t="s">
        <v>3517</v>
      </c>
      <c r="B48" s="81" t="s">
        <v>1011</v>
      </c>
      <c r="C48" s="19" t="s">
        <v>185</v>
      </c>
      <c r="D48" s="243" t="s">
        <v>208</v>
      </c>
      <c r="E48" s="240">
        <v>3.49</v>
      </c>
      <c r="F48" s="247">
        <f t="shared" si="5"/>
        <v>2800</v>
      </c>
      <c r="G48" s="16">
        <f t="shared" si="4"/>
        <v>2100</v>
      </c>
      <c r="H48" s="2">
        <v>1</v>
      </c>
      <c r="I48" s="16">
        <f t="shared" si="6"/>
        <v>2800</v>
      </c>
      <c r="J48" s="16">
        <f t="shared" si="7"/>
        <v>2100</v>
      </c>
      <c r="K48" s="39" t="s">
        <v>3516</v>
      </c>
      <c r="L48" s="54">
        <v>0</v>
      </c>
    </row>
    <row r="49" spans="1:12" x14ac:dyDescent="0.3">
      <c r="A49" s="4" t="s">
        <v>3563</v>
      </c>
      <c r="B49" s="75" t="s">
        <v>1004</v>
      </c>
      <c r="C49" s="10" t="s">
        <v>181</v>
      </c>
      <c r="D49" s="243" t="s">
        <v>208</v>
      </c>
      <c r="E49" s="240">
        <v>2.99</v>
      </c>
      <c r="F49" s="247">
        <f t="shared" si="5"/>
        <v>2400</v>
      </c>
      <c r="G49" s="16">
        <f t="shared" si="4"/>
        <v>1800</v>
      </c>
      <c r="H49" s="2">
        <v>1</v>
      </c>
      <c r="I49" s="16">
        <f t="shared" si="6"/>
        <v>2400</v>
      </c>
      <c r="J49" s="16">
        <f t="shared" si="7"/>
        <v>1800</v>
      </c>
      <c r="K49" s="39" t="s">
        <v>3562</v>
      </c>
      <c r="L49" s="54">
        <v>0</v>
      </c>
    </row>
    <row r="50" spans="1:12" x14ac:dyDescent="0.3">
      <c r="A50" s="4" t="s">
        <v>3532</v>
      </c>
      <c r="B50" s="80" t="s">
        <v>1010</v>
      </c>
      <c r="C50" s="9" t="s">
        <v>182</v>
      </c>
      <c r="D50" s="243" t="s">
        <v>208</v>
      </c>
      <c r="E50" s="240">
        <v>2.99</v>
      </c>
      <c r="F50" s="247">
        <f t="shared" si="5"/>
        <v>2400</v>
      </c>
      <c r="G50" s="16">
        <f t="shared" si="4"/>
        <v>1800</v>
      </c>
      <c r="H50" s="2">
        <v>1</v>
      </c>
      <c r="I50" s="16">
        <f t="shared" si="6"/>
        <v>2400</v>
      </c>
      <c r="J50" s="16">
        <f t="shared" si="7"/>
        <v>1800</v>
      </c>
      <c r="K50" s="39" t="s">
        <v>3533</v>
      </c>
      <c r="L50" s="54">
        <v>0</v>
      </c>
    </row>
    <row r="51" spans="1:12" x14ac:dyDescent="0.3">
      <c r="A51" s="4" t="s">
        <v>3573</v>
      </c>
      <c r="B51" s="74" t="s">
        <v>1003</v>
      </c>
      <c r="C51" s="9" t="s">
        <v>182</v>
      </c>
      <c r="D51" s="243" t="s">
        <v>208</v>
      </c>
      <c r="E51" s="240">
        <v>2.99</v>
      </c>
      <c r="F51" s="247">
        <f t="shared" si="5"/>
        <v>2400</v>
      </c>
      <c r="G51" s="16">
        <f t="shared" si="4"/>
        <v>1800</v>
      </c>
      <c r="H51" s="2">
        <v>1</v>
      </c>
      <c r="I51" s="16">
        <f t="shared" si="6"/>
        <v>2400</v>
      </c>
      <c r="J51" s="16">
        <f t="shared" si="7"/>
        <v>1800</v>
      </c>
      <c r="K51" s="39" t="s">
        <v>3572</v>
      </c>
      <c r="L51" s="54">
        <v>0</v>
      </c>
    </row>
    <row r="52" spans="1:12" x14ac:dyDescent="0.3">
      <c r="A52" s="4" t="s">
        <v>3618</v>
      </c>
      <c r="B52" s="69" t="s">
        <v>1000</v>
      </c>
      <c r="C52" s="9" t="s">
        <v>182</v>
      </c>
      <c r="D52" s="243" t="s">
        <v>208</v>
      </c>
      <c r="E52" s="240">
        <v>2.99</v>
      </c>
      <c r="F52" s="247">
        <f t="shared" si="5"/>
        <v>2400</v>
      </c>
      <c r="G52" s="16">
        <f t="shared" si="4"/>
        <v>1800</v>
      </c>
      <c r="H52" s="2">
        <v>1</v>
      </c>
      <c r="I52" s="16">
        <f t="shared" si="6"/>
        <v>2400</v>
      </c>
      <c r="J52" s="16">
        <f t="shared" si="7"/>
        <v>1800</v>
      </c>
      <c r="K52" s="39" t="s">
        <v>3619</v>
      </c>
      <c r="L52" s="54">
        <v>0</v>
      </c>
    </row>
    <row r="53" spans="1:12" x14ac:dyDescent="0.3">
      <c r="A53" s="4" t="s">
        <v>3592</v>
      </c>
      <c r="B53" s="69" t="s">
        <v>1000</v>
      </c>
      <c r="C53" s="9" t="s">
        <v>182</v>
      </c>
      <c r="D53" s="243" t="s">
        <v>208</v>
      </c>
      <c r="E53" s="240">
        <v>2.4900000000000002</v>
      </c>
      <c r="F53" s="247">
        <f t="shared" si="5"/>
        <v>2000</v>
      </c>
      <c r="G53" s="16">
        <f t="shared" si="4"/>
        <v>1500</v>
      </c>
      <c r="H53" s="2">
        <v>1</v>
      </c>
      <c r="I53" s="16">
        <f t="shared" si="6"/>
        <v>2000</v>
      </c>
      <c r="J53" s="16">
        <f t="shared" si="7"/>
        <v>1500</v>
      </c>
      <c r="K53" s="39" t="s">
        <v>3593</v>
      </c>
      <c r="L53" s="54">
        <v>0</v>
      </c>
    </row>
    <row r="54" spans="1:12" x14ac:dyDescent="0.3">
      <c r="A54" s="4" t="s">
        <v>3513</v>
      </c>
      <c r="B54" s="81" t="s">
        <v>1011</v>
      </c>
      <c r="C54" s="14" t="s">
        <v>767</v>
      </c>
      <c r="D54" s="243" t="s">
        <v>208</v>
      </c>
      <c r="E54" s="240">
        <v>2.4900000000000002</v>
      </c>
      <c r="F54" s="247">
        <f t="shared" si="5"/>
        <v>2000</v>
      </c>
      <c r="G54" s="16">
        <f t="shared" si="4"/>
        <v>1500</v>
      </c>
      <c r="H54" s="2">
        <v>1</v>
      </c>
      <c r="I54" s="16">
        <f t="shared" si="6"/>
        <v>2000</v>
      </c>
      <c r="J54" s="16">
        <f t="shared" si="7"/>
        <v>1500</v>
      </c>
      <c r="K54" s="39" t="s">
        <v>3512</v>
      </c>
      <c r="L54" s="54">
        <v>0</v>
      </c>
    </row>
    <row r="55" spans="1:12" x14ac:dyDescent="0.3">
      <c r="A55" s="4" t="s">
        <v>3546</v>
      </c>
      <c r="B55" s="76" t="s">
        <v>1005</v>
      </c>
      <c r="C55" s="9" t="s">
        <v>182</v>
      </c>
      <c r="D55" s="243" t="s">
        <v>208</v>
      </c>
      <c r="E55" s="240">
        <v>2.4900000000000002</v>
      </c>
      <c r="F55" s="247">
        <f t="shared" si="5"/>
        <v>2000</v>
      </c>
      <c r="G55" s="16">
        <f t="shared" si="4"/>
        <v>1500</v>
      </c>
      <c r="H55" s="2">
        <v>1</v>
      </c>
      <c r="I55" s="16">
        <f t="shared" si="6"/>
        <v>2000</v>
      </c>
      <c r="J55" s="16">
        <f t="shared" si="7"/>
        <v>1500</v>
      </c>
      <c r="K55" s="39" t="s">
        <v>3547</v>
      </c>
      <c r="L55" s="54">
        <v>0</v>
      </c>
    </row>
    <row r="56" spans="1:12" x14ac:dyDescent="0.3">
      <c r="A56" s="4" t="s">
        <v>3574</v>
      </c>
      <c r="B56" s="74" t="s">
        <v>1003</v>
      </c>
      <c r="C56" s="10" t="s">
        <v>181</v>
      </c>
      <c r="D56" s="243" t="s">
        <v>208</v>
      </c>
      <c r="E56" s="240">
        <v>2.4900000000000002</v>
      </c>
      <c r="F56" s="247">
        <f t="shared" si="5"/>
        <v>2000</v>
      </c>
      <c r="G56" s="16">
        <f t="shared" si="4"/>
        <v>1500</v>
      </c>
      <c r="H56" s="2">
        <v>1</v>
      </c>
      <c r="I56" s="16">
        <f t="shared" si="6"/>
        <v>2000</v>
      </c>
      <c r="J56" s="16">
        <f t="shared" si="7"/>
        <v>1500</v>
      </c>
      <c r="K56" s="39" t="s">
        <v>3575</v>
      </c>
      <c r="L56" s="54">
        <v>0</v>
      </c>
    </row>
    <row r="57" spans="1:12" x14ac:dyDescent="0.3">
      <c r="A57" s="4" t="s">
        <v>3596</v>
      </c>
      <c r="B57" s="69" t="s">
        <v>1000</v>
      </c>
      <c r="C57" s="9" t="s">
        <v>182</v>
      </c>
      <c r="D57" s="243" t="s">
        <v>208</v>
      </c>
      <c r="E57" s="240">
        <v>2.4900000000000002</v>
      </c>
      <c r="F57" s="247">
        <f t="shared" si="5"/>
        <v>2000</v>
      </c>
      <c r="G57" s="16">
        <f t="shared" si="4"/>
        <v>1500</v>
      </c>
      <c r="H57" s="2">
        <v>1</v>
      </c>
      <c r="I57" s="16">
        <f t="shared" si="6"/>
        <v>2000</v>
      </c>
      <c r="J57" s="16">
        <f t="shared" si="7"/>
        <v>1500</v>
      </c>
      <c r="K57" s="39" t="s">
        <v>3597</v>
      </c>
      <c r="L57" s="54">
        <v>0</v>
      </c>
    </row>
    <row r="58" spans="1:12" x14ac:dyDescent="0.3">
      <c r="A58" s="4" t="s">
        <v>3599</v>
      </c>
      <c r="B58" s="69" t="s">
        <v>1000</v>
      </c>
      <c r="C58" s="14" t="s">
        <v>767</v>
      </c>
      <c r="D58" s="243" t="s">
        <v>208</v>
      </c>
      <c r="E58" s="240">
        <v>2.4900000000000002</v>
      </c>
      <c r="F58" s="247">
        <f t="shared" si="5"/>
        <v>2000</v>
      </c>
      <c r="G58" s="16">
        <f t="shared" si="4"/>
        <v>1500</v>
      </c>
      <c r="H58" s="2">
        <v>1</v>
      </c>
      <c r="I58" s="16">
        <f t="shared" si="6"/>
        <v>2000</v>
      </c>
      <c r="J58" s="16">
        <f t="shared" si="7"/>
        <v>1500</v>
      </c>
      <c r="K58" s="39" t="s">
        <v>3598</v>
      </c>
      <c r="L58" s="54">
        <v>0</v>
      </c>
    </row>
    <row r="59" spans="1:12" x14ac:dyDescent="0.3">
      <c r="A59" s="4" t="s">
        <v>3600</v>
      </c>
      <c r="B59" s="69" t="s">
        <v>1000</v>
      </c>
      <c r="C59" s="10" t="s">
        <v>181</v>
      </c>
      <c r="D59" s="243" t="s">
        <v>208</v>
      </c>
      <c r="E59" s="240">
        <v>2.4900000000000002</v>
      </c>
      <c r="F59" s="247">
        <f t="shared" si="5"/>
        <v>2000</v>
      </c>
      <c r="G59" s="16">
        <f t="shared" si="4"/>
        <v>1500</v>
      </c>
      <c r="H59" s="2">
        <v>1</v>
      </c>
      <c r="I59" s="16">
        <f t="shared" si="6"/>
        <v>2000</v>
      </c>
      <c r="J59" s="16">
        <f t="shared" si="7"/>
        <v>1500</v>
      </c>
      <c r="K59" s="39" t="s">
        <v>3601</v>
      </c>
      <c r="L59" s="54">
        <v>0</v>
      </c>
    </row>
    <row r="60" spans="1:12" x14ac:dyDescent="0.3">
      <c r="A60" s="4" t="s">
        <v>3609</v>
      </c>
      <c r="B60" s="69" t="s">
        <v>1000</v>
      </c>
      <c r="C60" s="8" t="s">
        <v>184</v>
      </c>
      <c r="D60" s="243" t="s">
        <v>208</v>
      </c>
      <c r="E60" s="240">
        <v>2.4900000000000002</v>
      </c>
      <c r="F60" s="247">
        <f t="shared" si="5"/>
        <v>2000</v>
      </c>
      <c r="G60" s="16">
        <f>ROUNDUP(E60*600,-1)</f>
        <v>1500</v>
      </c>
      <c r="H60" s="2">
        <v>1</v>
      </c>
      <c r="I60" s="16">
        <f t="shared" si="6"/>
        <v>2000</v>
      </c>
      <c r="J60" s="16">
        <f t="shared" si="7"/>
        <v>1500</v>
      </c>
      <c r="K60" s="39" t="s">
        <v>3608</v>
      </c>
      <c r="L60" s="54">
        <v>0</v>
      </c>
    </row>
    <row r="61" spans="1:12" x14ac:dyDescent="0.3">
      <c r="A61" s="4" t="s">
        <v>3621</v>
      </c>
      <c r="B61" s="69" t="s">
        <v>1000</v>
      </c>
      <c r="C61" s="22" t="s">
        <v>183</v>
      </c>
      <c r="D61" s="243" t="s">
        <v>208</v>
      </c>
      <c r="E61" s="240">
        <v>2.4900000000000002</v>
      </c>
      <c r="F61" s="247">
        <f>ROUNDUP(E61*800,-1)</f>
        <v>2000</v>
      </c>
      <c r="G61" s="16">
        <f>ROUNDUP(E61*600,-1)</f>
        <v>1500</v>
      </c>
      <c r="H61" s="2">
        <v>1</v>
      </c>
      <c r="I61" s="16">
        <f>F61*H61</f>
        <v>2000</v>
      </c>
      <c r="J61" s="16">
        <f>G61*H61</f>
        <v>1500</v>
      </c>
      <c r="K61" s="39" t="s">
        <v>3620</v>
      </c>
      <c r="L61" s="54">
        <v>0</v>
      </c>
    </row>
    <row r="62" spans="1:12" x14ac:dyDescent="0.3">
      <c r="A62" s="4" t="s">
        <v>3595</v>
      </c>
      <c r="B62" s="69" t="s">
        <v>1000</v>
      </c>
      <c r="C62" s="8" t="s">
        <v>184</v>
      </c>
      <c r="D62" s="243" t="s">
        <v>208</v>
      </c>
      <c r="E62" s="240">
        <v>1.99</v>
      </c>
      <c r="F62" s="247">
        <f>ROUNDUP(E62*800,-1)</f>
        <v>1600</v>
      </c>
      <c r="G62" s="16">
        <f>ROUNDUP(E62*600,-1)</f>
        <v>1200</v>
      </c>
      <c r="H62" s="2">
        <v>1</v>
      </c>
      <c r="I62" s="16">
        <f>F62*H62</f>
        <v>1600</v>
      </c>
      <c r="J62" s="16">
        <f>G62*H62</f>
        <v>1200</v>
      </c>
      <c r="K62" s="39" t="s">
        <v>3594</v>
      </c>
      <c r="L62" s="54">
        <v>0</v>
      </c>
    </row>
    <row r="63" spans="1:12" x14ac:dyDescent="0.3">
      <c r="A63" s="4" t="s">
        <v>3606</v>
      </c>
      <c r="B63" s="69" t="s">
        <v>1000</v>
      </c>
      <c r="C63" s="8" t="s">
        <v>184</v>
      </c>
      <c r="D63" s="243" t="s">
        <v>208</v>
      </c>
      <c r="E63" s="240">
        <v>1.49</v>
      </c>
      <c r="F63" s="247">
        <f>ROUNDUP(E63*800,-1)</f>
        <v>1200</v>
      </c>
      <c r="G63" s="16">
        <f>ROUNDUP(E63*600,-1)</f>
        <v>900</v>
      </c>
      <c r="H63" s="2">
        <v>1</v>
      </c>
      <c r="I63" s="16">
        <f>F63*H63</f>
        <v>1200</v>
      </c>
      <c r="J63" s="16">
        <f>G63*H63</f>
        <v>900</v>
      </c>
      <c r="K63" s="39" t="s">
        <v>3607</v>
      </c>
      <c r="L63" s="54">
        <v>0</v>
      </c>
    </row>
  </sheetData>
  <sortState xmlns:xlrd2="http://schemas.microsoft.com/office/spreadsheetml/2017/richdata2" ref="A3:M63">
    <sortCondition descending="1" ref="E1:E63"/>
  </sortState>
  <hyperlinks>
    <hyperlink ref="K2" r:id="rId1" xr:uid="{3E63C862-C43D-4F6C-900C-791D1FAEA568}"/>
    <hyperlink ref="K25" r:id="rId2" xr:uid="{3522D039-E3A0-425A-B584-34A126346DCD}"/>
    <hyperlink ref="K31" r:id="rId3" xr:uid="{F9ACE6F7-2049-4CFF-BB74-399B631AC04D}"/>
    <hyperlink ref="K46" r:id="rId4" xr:uid="{FF76153F-3D51-40AD-A7DB-9C52D777069E}"/>
    <hyperlink ref="K29" r:id="rId5" xr:uid="{30B48DFF-9F1B-41C3-A697-DD554D374DA1}"/>
    <hyperlink ref="K34" r:id="rId6" xr:uid="{31B03339-179C-4A77-B9CC-8D43340770AE}"/>
    <hyperlink ref="K32" r:id="rId7" xr:uid="{EC675D86-9E45-443B-95CF-FAB6AACD8660}"/>
    <hyperlink ref="K30" r:id="rId8" xr:uid="{31FCAD49-4C8A-46BB-A3A6-CDBC525AA5FC}"/>
    <hyperlink ref="K4" r:id="rId9" xr:uid="{36767966-1703-4D01-9E8F-35B16A10EFD9}"/>
    <hyperlink ref="K10" r:id="rId10" xr:uid="{55FA65AD-80B9-4E33-8B1E-E9321F90358D}"/>
    <hyperlink ref="K5" r:id="rId11" xr:uid="{A7311799-905B-4DCC-80C4-2003873BF00E}"/>
    <hyperlink ref="K11" r:id="rId12" xr:uid="{CB9CF878-8B82-4E8E-99C5-47A9DEDB39B9}"/>
    <hyperlink ref="K36" r:id="rId13" xr:uid="{0E3E5867-E34E-4463-910B-8F5B69AD1A4E}"/>
    <hyperlink ref="K6" r:id="rId14" xr:uid="{03D10C90-D1CE-4651-A3B3-86FCB198D49F}"/>
    <hyperlink ref="K24" r:id="rId15" xr:uid="{8F92EE32-8CC5-42B6-8B5A-A45A7A52A524}"/>
    <hyperlink ref="K54" r:id="rId16" xr:uid="{4F52B7F7-05B9-4593-99C3-4D4C9324917D}"/>
    <hyperlink ref="K27" r:id="rId17" xr:uid="{3778CB9F-9E29-4207-AFE2-652F52B5C525}"/>
    <hyperlink ref="K48" r:id="rId18" xr:uid="{A24F412D-30A6-4858-B67E-3AA8F4303ADB}"/>
    <hyperlink ref="K47" r:id="rId19" xr:uid="{61423EE9-6797-46FE-A963-22EA5F85FA5F}"/>
    <hyperlink ref="K26" r:id="rId20" xr:uid="{CB27AE76-FE46-4DAA-90A0-29A30F06408C}"/>
    <hyperlink ref="K16" r:id="rId21" xr:uid="{5825B612-B475-4633-9EB5-CD5F3EC2954C}"/>
    <hyperlink ref="K38" r:id="rId22" xr:uid="{15AF9990-F74C-4AD4-8A87-39B5E8F411A7}"/>
    <hyperlink ref="K19" r:id="rId23" xr:uid="{C8B5D11A-F02B-4532-B6F6-E89029DDAC4B}"/>
    <hyperlink ref="K20" r:id="rId24" xr:uid="{F26C3E18-3005-4F9F-9CBE-0589EAF1AF9E}"/>
    <hyperlink ref="K50" r:id="rId25" xr:uid="{17432987-FD2F-4AD9-B8FA-FB87049B137B}"/>
    <hyperlink ref="K39" r:id="rId26" xr:uid="{9628ACC9-C053-4488-932B-89DB98A14D34}"/>
    <hyperlink ref="K8" r:id="rId27" xr:uid="{189AEA52-A737-4FFB-B421-6F1F6FC05D59}"/>
    <hyperlink ref="K12" r:id="rId28" xr:uid="{CB3233E5-D21D-43C2-B960-1906F089A769}"/>
    <hyperlink ref="K42" r:id="rId29" xr:uid="{161C4A22-AF28-475E-8D86-3A2859E82AD7}"/>
    <hyperlink ref="K55" r:id="rId30" xr:uid="{2AD2222C-ACBF-4F94-BF68-96B5F1F68EE8}"/>
    <hyperlink ref="K9" r:id="rId31" xr:uid="{E5FAEB6A-F807-4BC6-9998-00A736E57904}"/>
    <hyperlink ref="K41" r:id="rId32" xr:uid="{15A275CB-2F91-47FF-A603-D3422EC1995B}"/>
    <hyperlink ref="K17" r:id="rId33" xr:uid="{16E65712-70E2-4D6D-8FC1-9F3AA2287BB4}"/>
    <hyperlink ref="K22" r:id="rId34" xr:uid="{A70D4952-09B3-46E5-9C19-3F53B6809693}"/>
    <hyperlink ref="K3" r:id="rId35" xr:uid="{61C049BA-65D6-4000-B51E-BE75D6FCAA80}"/>
    <hyperlink ref="K7" r:id="rId36" xr:uid="{1A0CA255-DB80-4ED5-88D2-A46FAD5636B2}"/>
    <hyperlink ref="K49" r:id="rId37" xr:uid="{209F5929-4327-43CC-93FF-9262ACB4B833}"/>
    <hyperlink ref="K40" r:id="rId38" xr:uid="{FCD47FD8-5BCE-4BF2-B8BE-31A390A9B8FA}"/>
    <hyperlink ref="K37" r:id="rId39" xr:uid="{01D0E0F0-7DBD-4679-9A2E-D89A45A280B1}"/>
    <hyperlink ref="K35" r:id="rId40" xr:uid="{CCBEA9DA-6258-46CC-9841-3515A4BDC1C5}"/>
    <hyperlink ref="K45" r:id="rId41" xr:uid="{4E98B2A8-D184-4E7B-BC4F-CCF3B139BDC0}"/>
    <hyperlink ref="K51" r:id="rId42" xr:uid="{1F3BF410-6F4D-490B-9760-D08B66245520}"/>
    <hyperlink ref="K56" r:id="rId43" xr:uid="{2BA83F64-F98F-4D90-B14C-6B6AF8636B21}"/>
    <hyperlink ref="K28" r:id="rId44" xr:uid="{DC093CDB-B9EE-458D-93C3-9FCB2EC16ED2}"/>
    <hyperlink ref="K43" r:id="rId45" xr:uid="{311D9DA3-7827-4315-9609-964B8B6803A0}"/>
    <hyperlink ref="K14" r:id="rId46" xr:uid="{60844FA0-A72F-4707-A184-59D5102D738E}"/>
    <hyperlink ref="K44" r:id="rId47" xr:uid="{291790CC-C775-4707-BB5E-C95FAE1B5C13}"/>
    <hyperlink ref="K18" r:id="rId48" xr:uid="{2CAA2BE6-6040-41F0-955F-AE9204A8271A}"/>
    <hyperlink ref="K21" r:id="rId49" xr:uid="{30ECA377-BD53-41F1-B195-3D9B5EE776DE}"/>
    <hyperlink ref="K53" r:id="rId50" xr:uid="{B08153FA-098A-4CB9-8739-E52A964302FF}"/>
    <hyperlink ref="K62" r:id="rId51" xr:uid="{E2C4C897-3DCC-48F8-B091-A04372B9CE59}"/>
    <hyperlink ref="K57" r:id="rId52" xr:uid="{666D35E8-1084-4764-84FE-760903E2EE49}"/>
    <hyperlink ref="K58" r:id="rId53" xr:uid="{0AFD7330-CA76-401A-B137-3A5DC165268A}"/>
    <hyperlink ref="K59" r:id="rId54" xr:uid="{7BA396E1-80F6-4909-AA5C-5B7E17232CD6}"/>
    <hyperlink ref="K23" r:id="rId55" xr:uid="{9B318EF3-09C8-4C49-BD5A-482E0DC33FDD}"/>
    <hyperlink ref="K33" r:id="rId56" xr:uid="{A13B8D19-0FD2-40D9-8176-09BDC99A05E5}"/>
    <hyperlink ref="K63" r:id="rId57" xr:uid="{F3983E29-431E-4C4A-9635-A91F44458B0A}"/>
    <hyperlink ref="K13" r:id="rId58" xr:uid="{55C94463-13B1-483D-AFE0-CF4CAEF53050}"/>
    <hyperlink ref="K52" r:id="rId59" xr:uid="{727FD594-399B-4D84-AFEF-52502E1AC41F}"/>
    <hyperlink ref="K61" r:id="rId60" xr:uid="{DC05BD73-234E-490C-A4BC-0856D017B179}"/>
    <hyperlink ref="K15" r:id="rId61" xr:uid="{78250A75-8B17-4559-BFF3-ECD9667B102C}"/>
  </hyperlinks>
  <pageMargins left="0.7" right="0.7" top="0.75" bottom="0.75" header="0.3" footer="0.3"/>
  <pageSetup orientation="portrait" r:id="rId6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27AC0-CDB3-4B08-BD55-E734F2578E17}">
  <dimension ref="A1:X31"/>
  <sheetViews>
    <sheetView topLeftCell="A12" zoomScale="103" zoomScaleNormal="100" workbookViewId="0">
      <pane xSplit="1" topLeftCell="B1" activePane="topRight" state="frozen"/>
      <selection activeCell="C7" sqref="C7"/>
      <selection pane="topRight" activeCell="H24" sqref="H24"/>
    </sheetView>
  </sheetViews>
  <sheetFormatPr baseColWidth="10" defaultRowHeight="15.6" x14ac:dyDescent="0.3"/>
  <cols>
    <col min="1" max="1" width="30.09765625" customWidth="1"/>
    <col min="2" max="2" width="40.09765625" customWidth="1"/>
    <col min="3" max="3" width="10.8984375" bestFit="1" customWidth="1"/>
    <col min="4" max="4" width="7" bestFit="1" customWidth="1"/>
    <col min="5" max="5" width="9.8984375" bestFit="1" customWidth="1"/>
    <col min="6" max="7" width="9.59765625" bestFit="1" customWidth="1"/>
    <col min="8" max="8" width="4.19921875" bestFit="1" customWidth="1"/>
    <col min="9" max="10" width="8.69921875" bestFit="1" customWidth="1"/>
    <col min="11" max="11" width="9" customWidth="1"/>
    <col min="12" max="13" width="5" customWidth="1"/>
    <col min="14" max="14" width="12.19921875" bestFit="1" customWidth="1"/>
    <col min="15" max="15" width="5" customWidth="1"/>
    <col min="16" max="16" width="19.09765625" bestFit="1" customWidth="1"/>
    <col min="17" max="20" width="5" customWidth="1"/>
    <col min="21" max="21" width="37.69921875" customWidth="1"/>
    <col min="23" max="23" width="16.69921875" bestFit="1" customWidth="1"/>
  </cols>
  <sheetData>
    <row r="1" spans="1:24" x14ac:dyDescent="0.3">
      <c r="A1" s="48" t="s">
        <v>0</v>
      </c>
      <c r="B1" s="46" t="s">
        <v>32</v>
      </c>
      <c r="C1" s="46" t="s">
        <v>1</v>
      </c>
      <c r="D1" s="45" t="s">
        <v>2</v>
      </c>
      <c r="E1" s="45" t="s">
        <v>6</v>
      </c>
      <c r="F1" s="44" t="s">
        <v>1391</v>
      </c>
      <c r="G1" s="44" t="s">
        <v>5</v>
      </c>
      <c r="H1" s="44" t="s">
        <v>217</v>
      </c>
      <c r="I1" s="44" t="s">
        <v>1392</v>
      </c>
      <c r="J1" s="44" t="s">
        <v>7</v>
      </c>
      <c r="K1" s="238" t="s">
        <v>1138</v>
      </c>
      <c r="N1" s="48">
        <v>650</v>
      </c>
      <c r="P1" s="213" t="s">
        <v>2640</v>
      </c>
    </row>
    <row r="2" spans="1:24" x14ac:dyDescent="0.3">
      <c r="A2" s="29" t="s">
        <v>2630</v>
      </c>
      <c r="B2" s="22" t="s">
        <v>3298</v>
      </c>
      <c r="C2" s="6" t="s">
        <v>769</v>
      </c>
      <c r="D2" s="1" t="s">
        <v>211</v>
      </c>
      <c r="E2" s="240">
        <v>1.25</v>
      </c>
      <c r="F2" s="33">
        <f t="shared" ref="F2:F31" si="0">ROUNDUP(E2*$N$1,-1)</f>
        <v>820</v>
      </c>
      <c r="G2" s="33">
        <f t="shared" ref="G2:G31" si="1">ROUNDUP(E2*$N$4,-1)</f>
        <v>750</v>
      </c>
      <c r="H2" s="2">
        <v>16</v>
      </c>
      <c r="I2" s="16">
        <f t="shared" ref="I2:I31" si="2">F2*H2</f>
        <v>13120</v>
      </c>
      <c r="J2" s="16">
        <f t="shared" ref="J2:J31" si="3">G2*H2</f>
        <v>12000</v>
      </c>
      <c r="K2" s="168" t="s">
        <v>2653</v>
      </c>
      <c r="L2" s="170">
        <f t="shared" ref="L2:L31" si="4">E2*H2</f>
        <v>20</v>
      </c>
      <c r="N2" s="3">
        <f>SUM(I:I)</f>
        <v>331970</v>
      </c>
      <c r="P2" s="3">
        <f>SUM(J2:J6)</f>
        <v>69600</v>
      </c>
    </row>
    <row r="3" spans="1:24" x14ac:dyDescent="0.3">
      <c r="A3" s="29" t="s">
        <v>2631</v>
      </c>
      <c r="B3" s="22" t="s">
        <v>3298</v>
      </c>
      <c r="C3" s="6" t="s">
        <v>769</v>
      </c>
      <c r="D3" s="1" t="s">
        <v>211</v>
      </c>
      <c r="E3" s="240">
        <v>1.25</v>
      </c>
      <c r="F3" s="33">
        <f t="shared" si="0"/>
        <v>820</v>
      </c>
      <c r="G3" s="33">
        <f t="shared" si="1"/>
        <v>750</v>
      </c>
      <c r="H3" s="2">
        <v>16</v>
      </c>
      <c r="I3" s="16">
        <f t="shared" si="2"/>
        <v>13120</v>
      </c>
      <c r="J3" s="16">
        <f t="shared" si="3"/>
        <v>12000</v>
      </c>
      <c r="K3" s="168" t="s">
        <v>2650</v>
      </c>
      <c r="L3" s="170">
        <f t="shared" si="4"/>
        <v>20</v>
      </c>
    </row>
    <row r="4" spans="1:24" x14ac:dyDescent="0.3">
      <c r="A4" s="29" t="s">
        <v>2632</v>
      </c>
      <c r="B4" s="22" t="s">
        <v>3299</v>
      </c>
      <c r="C4" s="6" t="s">
        <v>769</v>
      </c>
      <c r="D4" s="1" t="s">
        <v>211</v>
      </c>
      <c r="E4" s="240">
        <v>1.25</v>
      </c>
      <c r="F4" s="33">
        <f t="shared" si="0"/>
        <v>820</v>
      </c>
      <c r="G4" s="33">
        <f t="shared" si="1"/>
        <v>750</v>
      </c>
      <c r="H4" s="2">
        <v>16</v>
      </c>
      <c r="I4" s="16">
        <f t="shared" si="2"/>
        <v>13120</v>
      </c>
      <c r="J4" s="16">
        <f t="shared" si="3"/>
        <v>12000</v>
      </c>
      <c r="K4" s="168" t="s">
        <v>2652</v>
      </c>
      <c r="L4" s="170">
        <f t="shared" si="4"/>
        <v>20</v>
      </c>
      <c r="N4" s="48">
        <v>600</v>
      </c>
      <c r="P4" s="212" t="s">
        <v>2641</v>
      </c>
    </row>
    <row r="5" spans="1:24" x14ac:dyDescent="0.3">
      <c r="A5" s="29" t="s">
        <v>2633</v>
      </c>
      <c r="B5" s="22" t="s">
        <v>3299</v>
      </c>
      <c r="C5" s="6" t="s">
        <v>769</v>
      </c>
      <c r="D5" s="1" t="s">
        <v>211</v>
      </c>
      <c r="E5" s="240">
        <v>1.25</v>
      </c>
      <c r="F5" s="33">
        <f t="shared" si="0"/>
        <v>820</v>
      </c>
      <c r="G5" s="33">
        <f t="shared" si="1"/>
        <v>750</v>
      </c>
      <c r="H5" s="2">
        <v>16</v>
      </c>
      <c r="I5" s="16">
        <f t="shared" si="2"/>
        <v>13120</v>
      </c>
      <c r="J5" s="16">
        <f t="shared" si="3"/>
        <v>12000</v>
      </c>
      <c r="K5" s="168" t="s">
        <v>2651</v>
      </c>
      <c r="L5" s="170">
        <f t="shared" si="4"/>
        <v>20</v>
      </c>
      <c r="N5" s="3">
        <f>SUM(J:J)</f>
        <v>305850</v>
      </c>
      <c r="P5" s="3">
        <f>SUM(J7:J12)</f>
        <v>80400</v>
      </c>
    </row>
    <row r="6" spans="1:24" x14ac:dyDescent="0.3">
      <c r="A6" s="29" t="s">
        <v>2635</v>
      </c>
      <c r="B6" s="22" t="s">
        <v>3300</v>
      </c>
      <c r="C6" s="6" t="s">
        <v>769</v>
      </c>
      <c r="D6" s="1" t="s">
        <v>211</v>
      </c>
      <c r="E6" s="240">
        <v>1.49</v>
      </c>
      <c r="F6" s="33">
        <f t="shared" si="0"/>
        <v>970</v>
      </c>
      <c r="G6" s="33">
        <f t="shared" si="1"/>
        <v>900</v>
      </c>
      <c r="H6" s="2">
        <v>24</v>
      </c>
      <c r="I6" s="16">
        <f t="shared" si="2"/>
        <v>23280</v>
      </c>
      <c r="J6" s="16">
        <f t="shared" si="3"/>
        <v>21600</v>
      </c>
      <c r="K6" s="168" t="s">
        <v>2655</v>
      </c>
      <c r="L6" s="170">
        <f t="shared" si="4"/>
        <v>35.76</v>
      </c>
      <c r="X6" t="s">
        <v>335</v>
      </c>
    </row>
    <row r="7" spans="1:24" x14ac:dyDescent="0.3">
      <c r="A7" s="29" t="s">
        <v>2634</v>
      </c>
      <c r="B7" s="22" t="s">
        <v>3300</v>
      </c>
      <c r="C7" s="6" t="s">
        <v>769</v>
      </c>
      <c r="D7" s="1" t="s">
        <v>211</v>
      </c>
      <c r="E7" s="240">
        <v>0.99</v>
      </c>
      <c r="F7" s="33">
        <f t="shared" si="0"/>
        <v>650</v>
      </c>
      <c r="G7" s="33">
        <f t="shared" si="1"/>
        <v>600</v>
      </c>
      <c r="H7" s="2">
        <v>24</v>
      </c>
      <c r="I7" s="16">
        <f t="shared" si="2"/>
        <v>15600</v>
      </c>
      <c r="J7" s="16">
        <f t="shared" si="3"/>
        <v>14400</v>
      </c>
      <c r="K7" s="168" t="s">
        <v>2666</v>
      </c>
      <c r="L7" s="170">
        <f t="shared" si="4"/>
        <v>23.759999999999998</v>
      </c>
      <c r="N7" s="48" t="s">
        <v>100</v>
      </c>
      <c r="P7" s="215" t="s">
        <v>2643</v>
      </c>
    </row>
    <row r="8" spans="1:24" x14ac:dyDescent="0.3">
      <c r="A8" s="29" t="s">
        <v>2636</v>
      </c>
      <c r="B8" s="22" t="s">
        <v>3301</v>
      </c>
      <c r="C8" s="6" t="s">
        <v>769</v>
      </c>
      <c r="D8" s="1" t="s">
        <v>211</v>
      </c>
      <c r="E8" s="240">
        <v>0.99</v>
      </c>
      <c r="F8" s="33">
        <f t="shared" si="0"/>
        <v>650</v>
      </c>
      <c r="G8" s="33">
        <f t="shared" si="1"/>
        <v>600</v>
      </c>
      <c r="H8" s="2">
        <v>24</v>
      </c>
      <c r="I8" s="16">
        <f t="shared" si="2"/>
        <v>15600</v>
      </c>
      <c r="J8" s="16">
        <f t="shared" si="3"/>
        <v>14400</v>
      </c>
      <c r="K8" s="168" t="s">
        <v>2665</v>
      </c>
      <c r="L8" s="170">
        <f t="shared" si="4"/>
        <v>23.759999999999998</v>
      </c>
      <c r="N8" s="37">
        <f>SUM(L:L)</f>
        <v>506.73</v>
      </c>
      <c r="P8" s="3">
        <f>SUM(J13:J22)</f>
        <v>82650</v>
      </c>
    </row>
    <row r="9" spans="1:24" ht="15" customHeight="1" x14ac:dyDescent="0.3">
      <c r="A9" s="29" t="s">
        <v>2637</v>
      </c>
      <c r="B9" s="22" t="s">
        <v>3301</v>
      </c>
      <c r="C9" s="6" t="s">
        <v>769</v>
      </c>
      <c r="D9" s="1" t="s">
        <v>211</v>
      </c>
      <c r="E9" s="240">
        <v>0.99</v>
      </c>
      <c r="F9" s="33">
        <f t="shared" si="0"/>
        <v>650</v>
      </c>
      <c r="G9" s="33">
        <f t="shared" si="1"/>
        <v>600</v>
      </c>
      <c r="H9" s="2">
        <v>24</v>
      </c>
      <c r="I9" s="16">
        <f t="shared" si="2"/>
        <v>15600</v>
      </c>
      <c r="J9" s="16">
        <f t="shared" si="3"/>
        <v>14400</v>
      </c>
      <c r="K9" s="168" t="s">
        <v>2664</v>
      </c>
      <c r="L9" s="170">
        <f t="shared" si="4"/>
        <v>23.759999999999998</v>
      </c>
      <c r="N9" s="42"/>
    </row>
    <row r="10" spans="1:24" x14ac:dyDescent="0.3">
      <c r="A10" s="29" t="s">
        <v>2638</v>
      </c>
      <c r="B10" s="22" t="s">
        <v>3302</v>
      </c>
      <c r="C10" s="6" t="s">
        <v>769</v>
      </c>
      <c r="D10" s="1" t="s">
        <v>211</v>
      </c>
      <c r="E10" s="240">
        <v>1.25</v>
      </c>
      <c r="F10" s="33">
        <f t="shared" si="0"/>
        <v>820</v>
      </c>
      <c r="G10" s="33">
        <f t="shared" si="1"/>
        <v>750</v>
      </c>
      <c r="H10" s="2">
        <v>24</v>
      </c>
      <c r="I10" s="16">
        <f t="shared" si="2"/>
        <v>19680</v>
      </c>
      <c r="J10" s="16">
        <f t="shared" si="3"/>
        <v>18000</v>
      </c>
      <c r="K10" s="168" t="s">
        <v>2654</v>
      </c>
      <c r="L10" s="170">
        <f t="shared" si="4"/>
        <v>30</v>
      </c>
      <c r="N10" s="42"/>
      <c r="P10" s="216" t="s">
        <v>2644</v>
      </c>
    </row>
    <row r="11" spans="1:24" x14ac:dyDescent="0.3">
      <c r="A11" s="29" t="s">
        <v>2639</v>
      </c>
      <c r="B11" s="22" t="s">
        <v>3302</v>
      </c>
      <c r="C11" s="6" t="s">
        <v>769</v>
      </c>
      <c r="D11" s="1" t="s">
        <v>211</v>
      </c>
      <c r="E11" s="240">
        <v>0.99</v>
      </c>
      <c r="F11" s="33">
        <f t="shared" si="0"/>
        <v>650</v>
      </c>
      <c r="G11" s="33">
        <f t="shared" si="1"/>
        <v>600</v>
      </c>
      <c r="H11" s="2">
        <v>24</v>
      </c>
      <c r="I11" s="16">
        <f t="shared" si="2"/>
        <v>15600</v>
      </c>
      <c r="J11" s="16">
        <f t="shared" si="3"/>
        <v>14400</v>
      </c>
      <c r="K11" s="168" t="s">
        <v>2663</v>
      </c>
      <c r="L11" s="170">
        <f t="shared" si="4"/>
        <v>23.759999999999998</v>
      </c>
      <c r="N11" s="42"/>
      <c r="P11" s="3">
        <f>SUM(J23:J31)</f>
        <v>73200</v>
      </c>
    </row>
    <row r="12" spans="1:24" x14ac:dyDescent="0.3">
      <c r="A12" s="29" t="s">
        <v>2648</v>
      </c>
      <c r="B12" s="22" t="s">
        <v>3293</v>
      </c>
      <c r="C12" s="6" t="s">
        <v>769</v>
      </c>
      <c r="D12" s="1" t="s">
        <v>211</v>
      </c>
      <c r="E12" s="240">
        <v>0.99</v>
      </c>
      <c r="F12" s="33">
        <f t="shared" si="0"/>
        <v>650</v>
      </c>
      <c r="G12" s="33">
        <f t="shared" si="1"/>
        <v>600</v>
      </c>
      <c r="H12" s="2">
        <v>8</v>
      </c>
      <c r="I12" s="16">
        <f t="shared" si="2"/>
        <v>5200</v>
      </c>
      <c r="J12" s="16">
        <f t="shared" si="3"/>
        <v>4800</v>
      </c>
      <c r="K12" s="168" t="s">
        <v>2649</v>
      </c>
      <c r="L12" s="170">
        <f t="shared" si="4"/>
        <v>7.92</v>
      </c>
      <c r="N12" s="42"/>
    </row>
    <row r="13" spans="1:24" x14ac:dyDescent="0.3">
      <c r="A13" s="29" t="s">
        <v>2625</v>
      </c>
      <c r="B13" s="22" t="s">
        <v>3293</v>
      </c>
      <c r="C13" s="6" t="s">
        <v>769</v>
      </c>
      <c r="D13" s="1" t="s">
        <v>211</v>
      </c>
      <c r="E13" s="240">
        <v>0.99</v>
      </c>
      <c r="F13" s="33">
        <f t="shared" si="0"/>
        <v>650</v>
      </c>
      <c r="G13" s="33">
        <f t="shared" si="1"/>
        <v>600</v>
      </c>
      <c r="H13" s="2">
        <v>8</v>
      </c>
      <c r="I13" s="16">
        <f t="shared" si="2"/>
        <v>5200</v>
      </c>
      <c r="J13" s="16">
        <f t="shared" si="3"/>
        <v>4800</v>
      </c>
      <c r="K13" s="168" t="s">
        <v>2662</v>
      </c>
      <c r="L13" s="170">
        <f t="shared" si="4"/>
        <v>7.92</v>
      </c>
      <c r="N13" s="42"/>
      <c r="P13" s="214" t="s">
        <v>2642</v>
      </c>
    </row>
    <row r="14" spans="1:24" x14ac:dyDescent="0.3">
      <c r="A14" s="29" t="s">
        <v>1500</v>
      </c>
      <c r="B14" s="22" t="s">
        <v>3294</v>
      </c>
      <c r="C14" s="6" t="s">
        <v>769</v>
      </c>
      <c r="D14" s="1" t="s">
        <v>211</v>
      </c>
      <c r="E14" s="240">
        <v>0.99</v>
      </c>
      <c r="F14" s="33">
        <f t="shared" si="0"/>
        <v>650</v>
      </c>
      <c r="G14" s="33">
        <f t="shared" si="1"/>
        <v>600</v>
      </c>
      <c r="H14" s="2">
        <v>14</v>
      </c>
      <c r="I14" s="16">
        <f t="shared" si="2"/>
        <v>9100</v>
      </c>
      <c r="J14" s="16">
        <f t="shared" si="3"/>
        <v>8400</v>
      </c>
      <c r="K14" s="168" t="s">
        <v>1501</v>
      </c>
      <c r="L14" s="170">
        <f t="shared" si="4"/>
        <v>13.86</v>
      </c>
      <c r="P14" s="3">
        <f>P8+P11</f>
        <v>155850</v>
      </c>
    </row>
    <row r="15" spans="1:24" x14ac:dyDescent="0.3">
      <c r="A15" s="29" t="s">
        <v>2622</v>
      </c>
      <c r="B15" s="22" t="s">
        <v>3294</v>
      </c>
      <c r="C15" s="6" t="s">
        <v>769</v>
      </c>
      <c r="D15" s="1" t="s">
        <v>211</v>
      </c>
      <c r="E15" s="240">
        <v>1.99</v>
      </c>
      <c r="F15" s="33">
        <f t="shared" si="0"/>
        <v>1300</v>
      </c>
      <c r="G15" s="33">
        <f t="shared" si="1"/>
        <v>1200</v>
      </c>
      <c r="H15" s="2">
        <v>16</v>
      </c>
      <c r="I15" s="16">
        <f t="shared" si="2"/>
        <v>20800</v>
      </c>
      <c r="J15" s="16">
        <f t="shared" si="3"/>
        <v>19200</v>
      </c>
      <c r="K15" s="168" t="s">
        <v>2661</v>
      </c>
      <c r="L15" s="170">
        <f t="shared" si="4"/>
        <v>31.84</v>
      </c>
    </row>
    <row r="16" spans="1:24" x14ac:dyDescent="0.3">
      <c r="A16" s="29" t="s">
        <v>2629</v>
      </c>
      <c r="B16" s="22" t="s">
        <v>3295</v>
      </c>
      <c r="C16" s="6" t="s">
        <v>769</v>
      </c>
      <c r="D16" s="1" t="s">
        <v>211</v>
      </c>
      <c r="E16" s="240">
        <v>0.99</v>
      </c>
      <c r="F16" s="33">
        <f t="shared" si="0"/>
        <v>650</v>
      </c>
      <c r="G16" s="33">
        <f t="shared" si="1"/>
        <v>600</v>
      </c>
      <c r="H16" s="2">
        <v>16</v>
      </c>
      <c r="I16" s="16">
        <f t="shared" si="2"/>
        <v>10400</v>
      </c>
      <c r="J16" s="16">
        <f t="shared" si="3"/>
        <v>9600</v>
      </c>
      <c r="K16" s="168" t="s">
        <v>2659</v>
      </c>
      <c r="L16" s="170">
        <f t="shared" si="4"/>
        <v>15.84</v>
      </c>
    </row>
    <row r="17" spans="1:12" x14ac:dyDescent="0.3">
      <c r="A17" s="29" t="s">
        <v>2628</v>
      </c>
      <c r="B17" s="22" t="s">
        <v>3295</v>
      </c>
      <c r="C17" s="6" t="s">
        <v>769</v>
      </c>
      <c r="D17" s="1" t="s">
        <v>211</v>
      </c>
      <c r="E17" s="240">
        <v>1.25</v>
      </c>
      <c r="F17" s="33">
        <f t="shared" si="0"/>
        <v>820</v>
      </c>
      <c r="G17" s="33">
        <f t="shared" si="1"/>
        <v>750</v>
      </c>
      <c r="H17" s="2">
        <v>16</v>
      </c>
      <c r="I17" s="16">
        <f t="shared" si="2"/>
        <v>13120</v>
      </c>
      <c r="J17" s="16">
        <f t="shared" si="3"/>
        <v>12000</v>
      </c>
      <c r="K17" s="168" t="s">
        <v>2660</v>
      </c>
      <c r="L17" s="170">
        <f t="shared" si="4"/>
        <v>20</v>
      </c>
    </row>
    <row r="18" spans="1:12" x14ac:dyDescent="0.3">
      <c r="A18" s="29" t="s">
        <v>2627</v>
      </c>
      <c r="B18" s="22" t="s">
        <v>3296</v>
      </c>
      <c r="C18" s="6" t="s">
        <v>769</v>
      </c>
      <c r="D18" s="1" t="s">
        <v>211</v>
      </c>
      <c r="E18" s="240">
        <v>0.99</v>
      </c>
      <c r="F18" s="33">
        <f t="shared" si="0"/>
        <v>650</v>
      </c>
      <c r="G18" s="33">
        <f t="shared" si="1"/>
        <v>600</v>
      </c>
      <c r="H18" s="2">
        <v>8</v>
      </c>
      <c r="I18" s="16">
        <f t="shared" si="2"/>
        <v>5200</v>
      </c>
      <c r="J18" s="16">
        <f t="shared" si="3"/>
        <v>4800</v>
      </c>
      <c r="K18" s="168" t="s">
        <v>2657</v>
      </c>
      <c r="L18" s="170">
        <f t="shared" si="4"/>
        <v>7.92</v>
      </c>
    </row>
    <row r="19" spans="1:12" x14ac:dyDescent="0.3">
      <c r="A19" s="29" t="s">
        <v>2626</v>
      </c>
      <c r="B19" s="22" t="s">
        <v>3296</v>
      </c>
      <c r="C19" s="6" t="s">
        <v>769</v>
      </c>
      <c r="D19" s="1" t="s">
        <v>211</v>
      </c>
      <c r="E19" s="240">
        <v>0.99</v>
      </c>
      <c r="F19" s="33">
        <f t="shared" si="0"/>
        <v>650</v>
      </c>
      <c r="G19" s="33">
        <f t="shared" si="1"/>
        <v>600</v>
      </c>
      <c r="H19" s="2">
        <v>8</v>
      </c>
      <c r="I19" s="16">
        <f t="shared" si="2"/>
        <v>5200</v>
      </c>
      <c r="J19" s="16">
        <f t="shared" si="3"/>
        <v>4800</v>
      </c>
      <c r="K19" s="168" t="s">
        <v>2658</v>
      </c>
      <c r="L19" s="170">
        <f t="shared" si="4"/>
        <v>7.92</v>
      </c>
    </row>
    <row r="20" spans="1:12" x14ac:dyDescent="0.3">
      <c r="A20" s="29" t="s">
        <v>2624</v>
      </c>
      <c r="B20" s="22" t="s">
        <v>3297</v>
      </c>
      <c r="C20" s="6" t="s">
        <v>769</v>
      </c>
      <c r="D20" s="1" t="s">
        <v>211</v>
      </c>
      <c r="E20" s="240">
        <v>0.99</v>
      </c>
      <c r="F20" s="33">
        <f t="shared" si="0"/>
        <v>650</v>
      </c>
      <c r="G20" s="33">
        <f t="shared" si="1"/>
        <v>600</v>
      </c>
      <c r="H20" s="2">
        <v>8</v>
      </c>
      <c r="I20" s="16">
        <f t="shared" si="2"/>
        <v>5200</v>
      </c>
      <c r="J20" s="16">
        <f t="shared" si="3"/>
        <v>4800</v>
      </c>
      <c r="K20" s="168" t="s">
        <v>2656</v>
      </c>
      <c r="L20" s="170">
        <f t="shared" si="4"/>
        <v>7.92</v>
      </c>
    </row>
    <row r="21" spans="1:12" x14ac:dyDescent="0.3">
      <c r="A21" s="29" t="s">
        <v>2623</v>
      </c>
      <c r="B21" s="22" t="s">
        <v>3297</v>
      </c>
      <c r="C21" s="6" t="s">
        <v>769</v>
      </c>
      <c r="D21" s="1" t="s">
        <v>211</v>
      </c>
      <c r="E21" s="240">
        <v>0.99</v>
      </c>
      <c r="F21" s="33">
        <f t="shared" si="0"/>
        <v>650</v>
      </c>
      <c r="G21" s="33">
        <f t="shared" si="1"/>
        <v>600</v>
      </c>
      <c r="H21" s="2">
        <v>8</v>
      </c>
      <c r="I21" s="16">
        <f t="shared" si="2"/>
        <v>5200</v>
      </c>
      <c r="J21" s="16">
        <f t="shared" si="3"/>
        <v>4800</v>
      </c>
      <c r="K21" s="168" t="s">
        <v>2647</v>
      </c>
      <c r="L21" s="170">
        <f t="shared" si="4"/>
        <v>7.92</v>
      </c>
    </row>
    <row r="22" spans="1:12" x14ac:dyDescent="0.3">
      <c r="A22" s="21" t="s">
        <v>3304</v>
      </c>
      <c r="B22" s="157" t="s">
        <v>1125</v>
      </c>
      <c r="C22" s="6" t="s">
        <v>769</v>
      </c>
      <c r="D22" s="1" t="s">
        <v>211</v>
      </c>
      <c r="E22" s="240">
        <v>0.75</v>
      </c>
      <c r="F22" s="33">
        <f t="shared" si="0"/>
        <v>490</v>
      </c>
      <c r="G22" s="33">
        <f t="shared" si="1"/>
        <v>450</v>
      </c>
      <c r="H22" s="2">
        <v>21</v>
      </c>
      <c r="I22" s="16">
        <f t="shared" si="2"/>
        <v>10290</v>
      </c>
      <c r="J22" s="16">
        <f t="shared" si="3"/>
        <v>9450</v>
      </c>
      <c r="K22" s="168" t="s">
        <v>336</v>
      </c>
      <c r="L22" s="170">
        <f t="shared" si="4"/>
        <v>15.75</v>
      </c>
    </row>
    <row r="23" spans="1:12" x14ac:dyDescent="0.3">
      <c r="A23" s="21" t="s">
        <v>3307</v>
      </c>
      <c r="B23" s="157" t="s">
        <v>1125</v>
      </c>
      <c r="C23" s="6" t="s">
        <v>769</v>
      </c>
      <c r="D23" s="1" t="s">
        <v>211</v>
      </c>
      <c r="E23" s="240">
        <v>1.99</v>
      </c>
      <c r="F23" s="33">
        <f t="shared" si="0"/>
        <v>1300</v>
      </c>
      <c r="G23" s="33">
        <f t="shared" si="1"/>
        <v>1200</v>
      </c>
      <c r="H23" s="2">
        <v>14</v>
      </c>
      <c r="I23" s="16">
        <f t="shared" si="2"/>
        <v>18200</v>
      </c>
      <c r="J23" s="16">
        <f t="shared" si="3"/>
        <v>16800</v>
      </c>
      <c r="K23" s="168" t="s">
        <v>1723</v>
      </c>
      <c r="L23" s="170">
        <f t="shared" si="4"/>
        <v>27.86</v>
      </c>
    </row>
    <row r="24" spans="1:12" x14ac:dyDescent="0.3">
      <c r="A24" s="21" t="s">
        <v>3306</v>
      </c>
      <c r="B24" s="157" t="s">
        <v>1125</v>
      </c>
      <c r="C24" s="6" t="s">
        <v>769</v>
      </c>
      <c r="D24" s="1" t="s">
        <v>211</v>
      </c>
      <c r="E24" s="240">
        <v>0.99</v>
      </c>
      <c r="F24" s="33">
        <f t="shared" si="0"/>
        <v>650</v>
      </c>
      <c r="G24" s="33">
        <f t="shared" si="1"/>
        <v>600</v>
      </c>
      <c r="H24" s="2">
        <v>21</v>
      </c>
      <c r="I24" s="16">
        <f t="shared" si="2"/>
        <v>13650</v>
      </c>
      <c r="J24" s="16">
        <f t="shared" si="3"/>
        <v>12600</v>
      </c>
      <c r="K24" s="168" t="s">
        <v>2645</v>
      </c>
      <c r="L24" s="170">
        <f t="shared" si="4"/>
        <v>20.79</v>
      </c>
    </row>
    <row r="25" spans="1:12" x14ac:dyDescent="0.3">
      <c r="A25" s="21" t="s">
        <v>3305</v>
      </c>
      <c r="B25" s="157" t="s">
        <v>1125</v>
      </c>
      <c r="C25" s="6" t="s">
        <v>769</v>
      </c>
      <c r="D25" s="1" t="s">
        <v>211</v>
      </c>
      <c r="E25" s="240">
        <v>0.99</v>
      </c>
      <c r="F25" s="33">
        <f t="shared" si="0"/>
        <v>650</v>
      </c>
      <c r="G25" s="33">
        <f t="shared" si="1"/>
        <v>600</v>
      </c>
      <c r="H25" s="2">
        <v>21</v>
      </c>
      <c r="I25" s="16">
        <f t="shared" si="2"/>
        <v>13650</v>
      </c>
      <c r="J25" s="16">
        <f t="shared" si="3"/>
        <v>12600</v>
      </c>
      <c r="K25" s="168" t="s">
        <v>2646</v>
      </c>
      <c r="L25" s="170">
        <f t="shared" si="4"/>
        <v>20.79</v>
      </c>
    </row>
    <row r="26" spans="1:12" x14ac:dyDescent="0.3">
      <c r="A26" s="21" t="s">
        <v>3303</v>
      </c>
      <c r="B26" s="157" t="s">
        <v>1125</v>
      </c>
      <c r="C26" s="6" t="s">
        <v>769</v>
      </c>
      <c r="D26" s="1" t="s">
        <v>211</v>
      </c>
      <c r="E26" s="240">
        <v>1.49</v>
      </c>
      <c r="F26" s="33">
        <f t="shared" si="0"/>
        <v>970</v>
      </c>
      <c r="G26" s="33">
        <f t="shared" si="1"/>
        <v>900</v>
      </c>
      <c r="H26" s="2">
        <v>20</v>
      </c>
      <c r="I26" s="16">
        <f t="shared" si="2"/>
        <v>19400</v>
      </c>
      <c r="J26" s="16">
        <f t="shared" si="3"/>
        <v>18000</v>
      </c>
      <c r="K26" s="168" t="s">
        <v>338</v>
      </c>
      <c r="L26" s="170">
        <f t="shared" si="4"/>
        <v>29.8</v>
      </c>
    </row>
    <row r="27" spans="1:12" x14ac:dyDescent="0.3">
      <c r="A27" s="21" t="s">
        <v>3304</v>
      </c>
      <c r="B27" s="162" t="s">
        <v>1130</v>
      </c>
      <c r="C27" s="6" t="s">
        <v>769</v>
      </c>
      <c r="D27" s="1" t="s">
        <v>211</v>
      </c>
      <c r="E27" s="240">
        <v>0.99</v>
      </c>
      <c r="F27" s="33">
        <f t="shared" si="0"/>
        <v>650</v>
      </c>
      <c r="G27" s="33">
        <f t="shared" si="1"/>
        <v>600</v>
      </c>
      <c r="H27" s="2">
        <v>5</v>
      </c>
      <c r="I27" s="33">
        <f t="shared" si="2"/>
        <v>3250</v>
      </c>
      <c r="J27" s="33">
        <f t="shared" si="3"/>
        <v>3000</v>
      </c>
      <c r="K27" s="39" t="s">
        <v>2669</v>
      </c>
      <c r="L27" s="170">
        <f t="shared" si="4"/>
        <v>4.95</v>
      </c>
    </row>
    <row r="28" spans="1:12" x14ac:dyDescent="0.3">
      <c r="A28" s="21" t="s">
        <v>3307</v>
      </c>
      <c r="B28" s="162" t="s">
        <v>1130</v>
      </c>
      <c r="C28" s="6" t="s">
        <v>769</v>
      </c>
      <c r="D28" s="1" t="s">
        <v>211</v>
      </c>
      <c r="E28" s="240">
        <v>1.25</v>
      </c>
      <c r="F28" s="33">
        <f t="shared" si="0"/>
        <v>820</v>
      </c>
      <c r="G28" s="33">
        <f t="shared" si="1"/>
        <v>750</v>
      </c>
      <c r="H28" s="2">
        <v>2</v>
      </c>
      <c r="I28" s="33">
        <f t="shared" si="2"/>
        <v>1640</v>
      </c>
      <c r="J28" s="33">
        <f t="shared" si="3"/>
        <v>1500</v>
      </c>
      <c r="K28" s="39" t="s">
        <v>355</v>
      </c>
      <c r="L28" s="170">
        <f t="shared" si="4"/>
        <v>2.5</v>
      </c>
    </row>
    <row r="29" spans="1:12" x14ac:dyDescent="0.3">
      <c r="A29" s="21" t="s">
        <v>3306</v>
      </c>
      <c r="B29" s="162" t="s">
        <v>1130</v>
      </c>
      <c r="C29" s="6" t="s">
        <v>769</v>
      </c>
      <c r="D29" s="1" t="s">
        <v>211</v>
      </c>
      <c r="E29" s="240">
        <v>1.25</v>
      </c>
      <c r="F29" s="33">
        <f t="shared" si="0"/>
        <v>820</v>
      </c>
      <c r="G29" s="33">
        <f t="shared" si="1"/>
        <v>750</v>
      </c>
      <c r="H29" s="2">
        <v>4</v>
      </c>
      <c r="I29" s="33">
        <f t="shared" si="2"/>
        <v>3280</v>
      </c>
      <c r="J29" s="33">
        <f t="shared" si="3"/>
        <v>3000</v>
      </c>
      <c r="K29" s="39" t="s">
        <v>2667</v>
      </c>
      <c r="L29" s="170">
        <f t="shared" si="4"/>
        <v>5</v>
      </c>
    </row>
    <row r="30" spans="1:12" x14ac:dyDescent="0.3">
      <c r="A30" s="21" t="s">
        <v>3305</v>
      </c>
      <c r="B30" s="162" t="s">
        <v>1130</v>
      </c>
      <c r="C30" s="6" t="s">
        <v>769</v>
      </c>
      <c r="D30" s="1" t="s">
        <v>211</v>
      </c>
      <c r="E30" s="240">
        <v>1.49</v>
      </c>
      <c r="F30" s="33">
        <f t="shared" si="0"/>
        <v>970</v>
      </c>
      <c r="G30" s="33">
        <f t="shared" si="1"/>
        <v>900</v>
      </c>
      <c r="H30" s="2">
        <v>5</v>
      </c>
      <c r="I30" s="33">
        <f t="shared" si="2"/>
        <v>4850</v>
      </c>
      <c r="J30" s="33">
        <f t="shared" si="3"/>
        <v>4500</v>
      </c>
      <c r="K30" s="39" t="s">
        <v>511</v>
      </c>
      <c r="L30" s="170">
        <f t="shared" si="4"/>
        <v>7.45</v>
      </c>
    </row>
    <row r="31" spans="1:12" x14ac:dyDescent="0.3">
      <c r="A31" s="21" t="s">
        <v>3303</v>
      </c>
      <c r="B31" s="162" t="s">
        <v>1130</v>
      </c>
      <c r="C31" s="6" t="s">
        <v>769</v>
      </c>
      <c r="D31" s="1" t="s">
        <v>211</v>
      </c>
      <c r="E31" s="240">
        <v>0.99</v>
      </c>
      <c r="F31" s="33">
        <f t="shared" si="0"/>
        <v>650</v>
      </c>
      <c r="G31" s="33">
        <f t="shared" si="1"/>
        <v>600</v>
      </c>
      <c r="H31" s="2">
        <v>2</v>
      </c>
      <c r="I31" s="33">
        <f t="shared" si="2"/>
        <v>1300</v>
      </c>
      <c r="J31" s="33">
        <f t="shared" si="3"/>
        <v>1200</v>
      </c>
      <c r="K31" s="39" t="s">
        <v>2668</v>
      </c>
      <c r="L31" s="170">
        <f t="shared" si="4"/>
        <v>1.98</v>
      </c>
    </row>
  </sheetData>
  <sortState xmlns:xlrd2="http://schemas.microsoft.com/office/spreadsheetml/2017/richdata2" ref="A2:L32">
    <sortCondition ref="B1:B32"/>
  </sortState>
  <hyperlinks>
    <hyperlink ref="K23" r:id="rId1" xr:uid="{65A6A614-D69B-42B8-A4A5-7BA7D71C5D7D}"/>
    <hyperlink ref="K24" r:id="rId2" xr:uid="{328FE788-C3DE-4214-AE10-432B6F3D958F}"/>
    <hyperlink ref="K25" r:id="rId3" xr:uid="{5DC6D18F-D825-414D-8799-528936664788}"/>
    <hyperlink ref="K26" r:id="rId4" xr:uid="{B76D28CA-6256-4492-A0DA-EC91AD9F9DA8}"/>
    <hyperlink ref="K22" r:id="rId5" xr:uid="{7380398B-7CC9-4DAE-8944-ADC4D7553929}"/>
    <hyperlink ref="K27" r:id="rId6" xr:uid="{8FA1F6B9-5778-4FCF-9CA6-E0B1ED678D1B}"/>
    <hyperlink ref="K21" r:id="rId7" xr:uid="{7CF374BB-837E-47B4-8D35-2C1D29E7DA21}"/>
  </hyperlinks>
  <pageMargins left="0.75" right="0.75" top="1" bottom="1" header="0.5" footer="0.5"/>
  <pageSetup orientation="portrait" horizontalDpi="4294967292" verticalDpi="4294967292"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B9E3-A7DD-45FF-8403-C8F1AE5AD9B4}">
  <dimension ref="A1:Q18"/>
  <sheetViews>
    <sheetView zoomScale="103" zoomScaleNormal="100" workbookViewId="0">
      <pane xSplit="1" topLeftCell="B1" activePane="topRight" state="frozen"/>
      <selection activeCell="A258" sqref="A258"/>
      <selection pane="topRight" activeCell="A2" sqref="A2:M18"/>
    </sheetView>
  </sheetViews>
  <sheetFormatPr baseColWidth="10" defaultRowHeight="15.6" x14ac:dyDescent="0.3"/>
  <cols>
    <col min="1" max="1" width="30.09765625" customWidth="1"/>
    <col min="2" max="2" width="40.09765625" customWidth="1"/>
    <col min="3" max="3" width="10.8984375" bestFit="1" customWidth="1"/>
    <col min="4" max="4" width="7" bestFit="1" customWidth="1"/>
    <col min="5" max="5" width="9.8984375" bestFit="1" customWidth="1"/>
    <col min="6" max="6" width="9.8984375" customWidth="1"/>
    <col min="7" max="8" width="9.59765625" bestFit="1" customWidth="1"/>
    <col min="9" max="9" width="4.19921875" bestFit="1" customWidth="1"/>
    <col min="10" max="11" width="8.69921875" bestFit="1" customWidth="1"/>
    <col min="12" max="12" width="9" customWidth="1"/>
    <col min="13" max="14" width="5" customWidth="1"/>
    <col min="15" max="15" width="12.19921875" bestFit="1" customWidth="1"/>
    <col min="16" max="16" width="5" customWidth="1"/>
    <col min="17" max="17" width="12" customWidth="1"/>
    <col min="18" max="21" width="5" customWidth="1"/>
    <col min="22" max="22" width="37.69921875" customWidth="1"/>
    <col min="24" max="24" width="16.69921875" bestFit="1" customWidth="1"/>
  </cols>
  <sheetData>
    <row r="1" spans="1:17" x14ac:dyDescent="0.3">
      <c r="A1" s="48" t="s">
        <v>0</v>
      </c>
      <c r="B1" s="46" t="s">
        <v>32</v>
      </c>
      <c r="C1" s="46" t="s">
        <v>1</v>
      </c>
      <c r="D1" s="45" t="s">
        <v>2</v>
      </c>
      <c r="E1" s="45" t="s">
        <v>6</v>
      </c>
      <c r="F1" s="44"/>
      <c r="G1" s="44" t="s">
        <v>1391</v>
      </c>
      <c r="H1" s="44" t="s">
        <v>5</v>
      </c>
      <c r="I1" s="44" t="s">
        <v>217</v>
      </c>
      <c r="J1" s="44" t="s">
        <v>1392</v>
      </c>
      <c r="K1" s="44" t="s">
        <v>7</v>
      </c>
      <c r="L1" s="44" t="s">
        <v>218</v>
      </c>
      <c r="O1" s="48">
        <v>700</v>
      </c>
      <c r="Q1" s="53" t="s">
        <v>1878</v>
      </c>
    </row>
    <row r="2" spans="1:17" x14ac:dyDescent="0.3">
      <c r="A2" s="29" t="s">
        <v>1874</v>
      </c>
      <c r="B2" s="22" t="s">
        <v>949</v>
      </c>
      <c r="C2" s="14" t="s">
        <v>767</v>
      </c>
      <c r="D2" s="13" t="s">
        <v>209</v>
      </c>
      <c r="E2" s="18">
        <v>2.4900000000000002</v>
      </c>
      <c r="F2" s="18" t="s">
        <v>4139</v>
      </c>
      <c r="G2" s="33">
        <f>ROUNDUP(E2*$O$1,-1)</f>
        <v>1750</v>
      </c>
      <c r="H2" s="33">
        <f>ROUNDUP(E2*$O$4,-1)</f>
        <v>1620</v>
      </c>
      <c r="I2" s="2">
        <v>2</v>
      </c>
      <c r="J2" s="16">
        <f>G2*I2</f>
        <v>3500</v>
      </c>
      <c r="K2" s="16">
        <f>H2*I2</f>
        <v>3240</v>
      </c>
      <c r="L2" s="168" t="s">
        <v>1875</v>
      </c>
      <c r="M2" s="38">
        <f>E2*I2</f>
        <v>4.9800000000000004</v>
      </c>
      <c r="O2" s="3" t="e">
        <f>SUM(J:J)</f>
        <v>#VALUE!</v>
      </c>
      <c r="Q2" s="3">
        <f>SUM(K2:K3)</f>
        <v>9090</v>
      </c>
    </row>
    <row r="3" spans="1:17" x14ac:dyDescent="0.3">
      <c r="A3" s="29" t="s">
        <v>1877</v>
      </c>
      <c r="B3" s="22" t="s">
        <v>949</v>
      </c>
      <c r="C3" s="4" t="s">
        <v>626</v>
      </c>
      <c r="D3" s="12" t="s">
        <v>208</v>
      </c>
      <c r="E3" s="18">
        <v>8.99</v>
      </c>
      <c r="F3" s="18" t="s">
        <v>4139</v>
      </c>
      <c r="G3" s="33">
        <f>ROUNDUP(E3*$O$1,-1)</f>
        <v>6300</v>
      </c>
      <c r="H3" s="33">
        <f>ROUNDUP(E3*$O$4,-1)</f>
        <v>5850</v>
      </c>
      <c r="I3" s="2">
        <v>1</v>
      </c>
      <c r="J3" s="16">
        <f>G3*I3</f>
        <v>6300</v>
      </c>
      <c r="K3" s="16">
        <f>H3*I3</f>
        <v>5850</v>
      </c>
      <c r="L3" s="168" t="s">
        <v>1876</v>
      </c>
      <c r="M3" s="38">
        <f>E3*I3</f>
        <v>8.99</v>
      </c>
    </row>
    <row r="4" spans="1:17" x14ac:dyDescent="0.3">
      <c r="A4" s="4" t="s">
        <v>1880</v>
      </c>
      <c r="B4" s="22" t="s">
        <v>949</v>
      </c>
      <c r="C4" s="8" t="s">
        <v>184</v>
      </c>
      <c r="D4" s="13" t="s">
        <v>209</v>
      </c>
      <c r="E4" s="18">
        <v>5.99</v>
      </c>
      <c r="F4" s="18" t="s">
        <v>4139</v>
      </c>
      <c r="G4" s="33">
        <f>ROUNDUP(E4*$O$1,-1)</f>
        <v>4200</v>
      </c>
      <c r="H4" s="33">
        <f>ROUNDUP(E4*$O$4,-1)</f>
        <v>3900</v>
      </c>
      <c r="I4" s="2">
        <v>1</v>
      </c>
      <c r="J4" s="16">
        <f>G4*I4</f>
        <v>4200</v>
      </c>
      <c r="K4" s="16">
        <f>H4*I4</f>
        <v>3900</v>
      </c>
      <c r="L4" s="168" t="s">
        <v>1879</v>
      </c>
      <c r="M4" s="170">
        <f>E4*I4</f>
        <v>5.99</v>
      </c>
      <c r="O4" s="48">
        <v>650</v>
      </c>
      <c r="Q4" s="178" t="s">
        <v>1883</v>
      </c>
    </row>
    <row r="5" spans="1:17" x14ac:dyDescent="0.3">
      <c r="A5" s="4" t="s">
        <v>1881</v>
      </c>
      <c r="B5" s="22" t="s">
        <v>949</v>
      </c>
      <c r="C5" s="4" t="s">
        <v>629</v>
      </c>
      <c r="D5" s="12" t="s">
        <v>208</v>
      </c>
      <c r="E5" s="18">
        <v>7.99</v>
      </c>
      <c r="F5" s="18" t="s">
        <v>4139</v>
      </c>
      <c r="G5" s="33">
        <f>ROUNDUP(E5*$O$1,-1)</f>
        <v>5600</v>
      </c>
      <c r="H5" s="33">
        <f>ROUNDUP(E5*$O$4,-1)</f>
        <v>5200</v>
      </c>
      <c r="I5" s="2">
        <v>1</v>
      </c>
      <c r="J5" s="33">
        <f>G5*I5</f>
        <v>5600</v>
      </c>
      <c r="K5" s="33">
        <f>H5*I5</f>
        <v>5200</v>
      </c>
      <c r="L5" s="39" t="s">
        <v>1882</v>
      </c>
      <c r="M5" s="170">
        <f>E5*I5</f>
        <v>7.99</v>
      </c>
      <c r="O5" s="3">
        <f>SUM(K:K)</f>
        <v>88000</v>
      </c>
      <c r="Q5" s="3">
        <f>SUM(K4:K5)</f>
        <v>9100</v>
      </c>
    </row>
    <row r="6" spans="1:17" x14ac:dyDescent="0.3">
      <c r="A6" s="4" t="s">
        <v>1886</v>
      </c>
      <c r="B6" s="22" t="s">
        <v>949</v>
      </c>
      <c r="C6" s="19" t="s">
        <v>185</v>
      </c>
      <c r="D6" s="1" t="s">
        <v>211</v>
      </c>
      <c r="E6" s="18">
        <v>1.99</v>
      </c>
      <c r="F6" s="18" t="s">
        <v>4139</v>
      </c>
      <c r="G6" s="33">
        <f>ROUNDUP(E6*$O$1,-1)</f>
        <v>1400</v>
      </c>
      <c r="H6" s="33">
        <f>ROUNDUP(E6*$O$4,-1)</f>
        <v>1300</v>
      </c>
      <c r="I6" s="2">
        <v>2</v>
      </c>
      <c r="J6" s="16">
        <f>G6*I6</f>
        <v>2800</v>
      </c>
      <c r="K6" s="16">
        <f>H6*I6</f>
        <v>2600</v>
      </c>
      <c r="L6" s="168" t="s">
        <v>1884</v>
      </c>
      <c r="M6" s="38">
        <f>E6*I6</f>
        <v>3.98</v>
      </c>
    </row>
    <row r="7" spans="1:17" x14ac:dyDescent="0.3">
      <c r="A7" s="4" t="s">
        <v>1359</v>
      </c>
      <c r="B7" s="22" t="s">
        <v>949</v>
      </c>
      <c r="C7" s="19" t="s">
        <v>650</v>
      </c>
      <c r="D7" s="11" t="s">
        <v>210</v>
      </c>
      <c r="E7" s="18">
        <v>2.4900000000000002</v>
      </c>
      <c r="F7" s="18" t="s">
        <v>4139</v>
      </c>
      <c r="G7" s="33">
        <f t="shared" ref="G7:G14" si="0">ROUNDUP(E7*$O$1,-1)</f>
        <v>1750</v>
      </c>
      <c r="H7" s="33">
        <f t="shared" ref="H7:H14" si="1">ROUNDUP(E7*$O$4,-1)</f>
        <v>1620</v>
      </c>
      <c r="I7" s="2">
        <v>1</v>
      </c>
      <c r="J7" s="16">
        <f t="shared" ref="J7:J14" si="2">G7*I7</f>
        <v>1750</v>
      </c>
      <c r="K7" s="16">
        <f t="shared" ref="K7:K14" si="3">H7*I7</f>
        <v>1620</v>
      </c>
      <c r="L7" s="167" t="s">
        <v>1358</v>
      </c>
      <c r="M7" s="170">
        <f t="shared" ref="M7:M14" si="4">E7*I7</f>
        <v>2.4900000000000002</v>
      </c>
      <c r="O7" s="48" t="s">
        <v>100</v>
      </c>
      <c r="Q7" s="179" t="s">
        <v>1885</v>
      </c>
    </row>
    <row r="8" spans="1:17" x14ac:dyDescent="0.3">
      <c r="A8" s="4" t="s">
        <v>1360</v>
      </c>
      <c r="B8" s="22" t="s">
        <v>949</v>
      </c>
      <c r="C8" s="19" t="s">
        <v>650</v>
      </c>
      <c r="D8" s="12" t="s">
        <v>208</v>
      </c>
      <c r="E8" s="18">
        <v>5.99</v>
      </c>
      <c r="F8" s="18" t="s">
        <v>4139</v>
      </c>
      <c r="G8" s="33">
        <f t="shared" si="0"/>
        <v>4200</v>
      </c>
      <c r="H8" s="33">
        <f t="shared" si="1"/>
        <v>3900</v>
      </c>
      <c r="I8" s="2">
        <v>1</v>
      </c>
      <c r="J8" s="16">
        <f t="shared" si="2"/>
        <v>4200</v>
      </c>
      <c r="K8" s="16">
        <f t="shared" si="3"/>
        <v>3900</v>
      </c>
      <c r="L8" s="39" t="s">
        <v>1361</v>
      </c>
      <c r="M8" s="170">
        <f t="shared" si="4"/>
        <v>5.99</v>
      </c>
      <c r="O8" s="37">
        <f>SUM(M:M)</f>
        <v>134.30000000000001</v>
      </c>
      <c r="Q8" s="3">
        <f>SUM(K6:K10)+K17</f>
        <v>20220</v>
      </c>
    </row>
    <row r="9" spans="1:17" ht="15" customHeight="1" x14ac:dyDescent="0.3">
      <c r="A9" s="4" t="s">
        <v>1888</v>
      </c>
      <c r="B9" s="22" t="s">
        <v>949</v>
      </c>
      <c r="C9" s="19" t="s">
        <v>650</v>
      </c>
      <c r="D9" s="12" t="s">
        <v>208</v>
      </c>
      <c r="E9" s="18">
        <v>5.99</v>
      </c>
      <c r="F9" s="18" t="s">
        <v>4139</v>
      </c>
      <c r="G9" s="33">
        <f t="shared" si="0"/>
        <v>4200</v>
      </c>
      <c r="H9" s="33">
        <f t="shared" si="1"/>
        <v>3900</v>
      </c>
      <c r="I9" s="2">
        <v>1</v>
      </c>
      <c r="J9" s="33">
        <f t="shared" si="2"/>
        <v>4200</v>
      </c>
      <c r="K9" s="33">
        <f t="shared" si="3"/>
        <v>3900</v>
      </c>
      <c r="L9" s="39" t="s">
        <v>1887</v>
      </c>
      <c r="M9" s="170">
        <f t="shared" si="4"/>
        <v>5.99</v>
      </c>
      <c r="O9" s="42"/>
    </row>
    <row r="10" spans="1:17" x14ac:dyDescent="0.3">
      <c r="A10" s="4" t="s">
        <v>1890</v>
      </c>
      <c r="B10" s="22" t="s">
        <v>949</v>
      </c>
      <c r="C10" s="19" t="s">
        <v>650</v>
      </c>
      <c r="D10" s="12" t="s">
        <v>208</v>
      </c>
      <c r="E10" s="18">
        <v>7.99</v>
      </c>
      <c r="F10" s="18" t="s">
        <v>4139</v>
      </c>
      <c r="G10" s="33">
        <f t="shared" si="0"/>
        <v>5600</v>
      </c>
      <c r="H10" s="33">
        <f t="shared" si="1"/>
        <v>5200</v>
      </c>
      <c r="I10" s="2">
        <v>1</v>
      </c>
      <c r="J10" s="33">
        <f t="shared" si="2"/>
        <v>5600</v>
      </c>
      <c r="K10" s="33">
        <f t="shared" si="3"/>
        <v>5200</v>
      </c>
      <c r="L10" s="39" t="s">
        <v>1889</v>
      </c>
      <c r="M10" s="38">
        <f t="shared" si="4"/>
        <v>7.99</v>
      </c>
      <c r="O10" s="48" t="s">
        <v>1942</v>
      </c>
      <c r="Q10" s="181" t="s">
        <v>1892</v>
      </c>
    </row>
    <row r="11" spans="1:17" x14ac:dyDescent="0.3">
      <c r="A11" s="4" t="s">
        <v>1894</v>
      </c>
      <c r="B11" s="22" t="s">
        <v>949</v>
      </c>
      <c r="C11" s="8" t="s">
        <v>184</v>
      </c>
      <c r="D11" s="12" t="s">
        <v>208</v>
      </c>
      <c r="E11" s="18">
        <v>8.99</v>
      </c>
      <c r="F11" s="18" t="s">
        <v>4139</v>
      </c>
      <c r="G11" s="33">
        <f t="shared" si="0"/>
        <v>6300</v>
      </c>
      <c r="H11" s="33">
        <f t="shared" si="1"/>
        <v>5850</v>
      </c>
      <c r="I11" s="2">
        <v>1</v>
      </c>
      <c r="J11" s="16">
        <f t="shared" si="2"/>
        <v>6300</v>
      </c>
      <c r="K11" s="16">
        <f t="shared" si="3"/>
        <v>5850</v>
      </c>
      <c r="L11" s="39" t="s">
        <v>1891</v>
      </c>
      <c r="M11" s="170">
        <f t="shared" si="4"/>
        <v>8.99</v>
      </c>
      <c r="O11" s="3">
        <f>O5+'Guild Kits - Ravnica Allegiance'!N5</f>
        <v>195890</v>
      </c>
      <c r="Q11" s="3">
        <f>SUM(K11:K15)+K18</f>
        <v>34640</v>
      </c>
    </row>
    <row r="12" spans="1:17" x14ac:dyDescent="0.3">
      <c r="A12" s="4" t="s">
        <v>1895</v>
      </c>
      <c r="B12" s="149" t="s">
        <v>1113</v>
      </c>
      <c r="C12" s="8" t="s">
        <v>184</v>
      </c>
      <c r="D12" s="12" t="s">
        <v>208</v>
      </c>
      <c r="E12" s="18">
        <v>2.4900000000000002</v>
      </c>
      <c r="F12" s="18" t="s">
        <v>4139</v>
      </c>
      <c r="G12" s="33">
        <f t="shared" si="0"/>
        <v>1750</v>
      </c>
      <c r="H12" s="33">
        <f t="shared" si="1"/>
        <v>1620</v>
      </c>
      <c r="I12" s="2">
        <v>1</v>
      </c>
      <c r="J12" s="16">
        <f t="shared" si="2"/>
        <v>1750</v>
      </c>
      <c r="K12" s="16">
        <f t="shared" si="3"/>
        <v>1620</v>
      </c>
      <c r="L12" s="39" t="s">
        <v>1896</v>
      </c>
      <c r="M12" s="170">
        <f t="shared" si="4"/>
        <v>2.4900000000000002</v>
      </c>
      <c r="O12" s="42"/>
    </row>
    <row r="13" spans="1:17" x14ac:dyDescent="0.3">
      <c r="A13" s="4" t="s">
        <v>1898</v>
      </c>
      <c r="B13" s="22" t="s">
        <v>949</v>
      </c>
      <c r="C13" s="5" t="s">
        <v>652</v>
      </c>
      <c r="D13" s="11" t="s">
        <v>210</v>
      </c>
      <c r="E13" s="18">
        <v>34.99</v>
      </c>
      <c r="F13" s="18" t="s">
        <v>4140</v>
      </c>
      <c r="G13" s="33">
        <f t="shared" si="0"/>
        <v>24500</v>
      </c>
      <c r="H13" s="33">
        <f t="shared" si="1"/>
        <v>22750</v>
      </c>
      <c r="I13" s="2">
        <v>1</v>
      </c>
      <c r="J13" s="16">
        <f t="shared" si="2"/>
        <v>24500</v>
      </c>
      <c r="K13" s="16">
        <f t="shared" si="3"/>
        <v>22750</v>
      </c>
      <c r="L13" s="39" t="s">
        <v>1897</v>
      </c>
      <c r="M13" s="170">
        <f t="shared" si="4"/>
        <v>34.99</v>
      </c>
      <c r="O13" s="42"/>
      <c r="Q13" s="182" t="s">
        <v>1893</v>
      </c>
    </row>
    <row r="14" spans="1:17" x14ac:dyDescent="0.3">
      <c r="A14" s="4" t="s">
        <v>1900</v>
      </c>
      <c r="B14" s="22" t="s">
        <v>949</v>
      </c>
      <c r="C14" s="5" t="s">
        <v>652</v>
      </c>
      <c r="D14" s="13" t="s">
        <v>209</v>
      </c>
      <c r="E14" s="18">
        <v>2.4900000000000002</v>
      </c>
      <c r="F14" s="18" t="s">
        <v>4139</v>
      </c>
      <c r="G14" s="33">
        <f t="shared" si="0"/>
        <v>1750</v>
      </c>
      <c r="H14" s="33">
        <f t="shared" si="1"/>
        <v>1620</v>
      </c>
      <c r="I14" s="2">
        <v>1</v>
      </c>
      <c r="J14" s="16">
        <f t="shared" si="2"/>
        <v>1750</v>
      </c>
      <c r="K14" s="16">
        <f t="shared" si="3"/>
        <v>1620</v>
      </c>
      <c r="L14" s="168" t="s">
        <v>1899</v>
      </c>
      <c r="M14" s="170">
        <f t="shared" si="4"/>
        <v>2.4900000000000002</v>
      </c>
      <c r="Q14" s="3">
        <f>SUM(K16:K16)</f>
        <v>14950</v>
      </c>
    </row>
    <row r="15" spans="1:17" x14ac:dyDescent="0.3">
      <c r="A15" s="4" t="s">
        <v>3291</v>
      </c>
      <c r="B15" s="22" t="s">
        <v>949</v>
      </c>
      <c r="C15" s="5" t="s">
        <v>652</v>
      </c>
      <c r="D15" s="13" t="s">
        <v>209</v>
      </c>
      <c r="E15" s="18">
        <v>1.99</v>
      </c>
      <c r="F15" s="18" t="s">
        <v>4139</v>
      </c>
      <c r="G15" s="33">
        <f>ROUNDUP(E15*$O$1,-1)</f>
        <v>1400</v>
      </c>
      <c r="H15" s="33">
        <f>ROUNDUP(E15*$O$4,-1)</f>
        <v>1300</v>
      </c>
      <c r="I15" s="2">
        <v>1</v>
      </c>
      <c r="J15" s="16">
        <f>G15*I15</f>
        <v>1400</v>
      </c>
      <c r="K15" s="16">
        <f>H15*I15</f>
        <v>1300</v>
      </c>
      <c r="L15" s="168" t="s">
        <v>3292</v>
      </c>
      <c r="M15" s="170">
        <f>E15*I15</f>
        <v>1.99</v>
      </c>
    </row>
    <row r="16" spans="1:17" x14ac:dyDescent="0.3">
      <c r="A16" s="4" t="s">
        <v>387</v>
      </c>
      <c r="B16" s="22" t="s">
        <v>949</v>
      </c>
      <c r="C16" s="19" t="s">
        <v>654</v>
      </c>
      <c r="D16" s="12" t="s">
        <v>208</v>
      </c>
      <c r="E16" s="18">
        <v>22.99</v>
      </c>
      <c r="F16" s="18" t="s">
        <v>4139</v>
      </c>
      <c r="G16" s="33">
        <f>ROUNDUP(E16*$O$1,-1)</f>
        <v>16100</v>
      </c>
      <c r="H16" s="33">
        <f>ROUNDUP(E16*$O$4,-1)</f>
        <v>14950</v>
      </c>
      <c r="I16" s="2">
        <v>1</v>
      </c>
      <c r="J16" s="16">
        <f>G16*I16</f>
        <v>16100</v>
      </c>
      <c r="K16" s="16">
        <f>H16*I16</f>
        <v>14950</v>
      </c>
      <c r="L16" s="168" t="s">
        <v>386</v>
      </c>
      <c r="M16" s="38">
        <f>E16*I16</f>
        <v>22.99</v>
      </c>
    </row>
    <row r="17" spans="1:14" x14ac:dyDescent="0.3">
      <c r="A17" s="4" t="s">
        <v>4240</v>
      </c>
      <c r="B17" s="22" t="s">
        <v>949</v>
      </c>
      <c r="C17" s="14" t="s">
        <v>767</v>
      </c>
      <c r="D17" s="1" t="s">
        <v>211</v>
      </c>
      <c r="E17" s="240">
        <v>1.99</v>
      </c>
      <c r="F17" s="18" t="s">
        <v>4139</v>
      </c>
      <c r="G17" s="33" t="e">
        <f>ROUNDUP(E17*Carpeta!$O$1,-2)</f>
        <v>#VALUE!</v>
      </c>
      <c r="H17" s="33">
        <f>ROUNDUP(E17*Carpeta!$O$4,-2)</f>
        <v>1500</v>
      </c>
      <c r="I17" s="2">
        <v>2</v>
      </c>
      <c r="J17" s="16" t="e">
        <f>G17*I17</f>
        <v>#VALUE!</v>
      </c>
      <c r="K17" s="16">
        <f>H17*I17</f>
        <v>3000</v>
      </c>
      <c r="L17" s="234" t="s">
        <v>4241</v>
      </c>
      <c r="M17" s="170">
        <f>E17*I17</f>
        <v>3.98</v>
      </c>
      <c r="N17" s="38">
        <f>E17*I17</f>
        <v>3.98</v>
      </c>
    </row>
    <row r="18" spans="1:14" x14ac:dyDescent="0.3">
      <c r="A18" s="29" t="s">
        <v>3291</v>
      </c>
      <c r="B18" s="22" t="s">
        <v>949</v>
      </c>
      <c r="C18" s="5" t="s">
        <v>652</v>
      </c>
      <c r="D18" s="13" t="s">
        <v>209</v>
      </c>
      <c r="E18" s="240">
        <v>1.99</v>
      </c>
      <c r="F18" s="18" t="s">
        <v>4139</v>
      </c>
      <c r="G18" s="33" t="e">
        <f>ROUNDUP(E18*Carpeta!$O$1,-2)</f>
        <v>#VALUE!</v>
      </c>
      <c r="H18" s="33">
        <f>ROUNDUP(E18*Carpeta!$O$4,-2)</f>
        <v>1500</v>
      </c>
      <c r="I18" s="2">
        <v>1</v>
      </c>
      <c r="J18" s="16" t="e">
        <f>G18*I18</f>
        <v>#VALUE!</v>
      </c>
      <c r="K18" s="16">
        <f>H18*I18</f>
        <v>1500</v>
      </c>
      <c r="L18" s="234" t="s">
        <v>3292</v>
      </c>
      <c r="M18" s="170">
        <f>E18*I18</f>
        <v>1.99</v>
      </c>
      <c r="N18" s="38">
        <f>E18*I18</f>
        <v>1.99</v>
      </c>
    </row>
  </sheetData>
  <hyperlinks>
    <hyperlink ref="L2" r:id="rId1" xr:uid="{D1279055-9486-48E7-AA9C-9AF079D7F7CE}"/>
    <hyperlink ref="L3" r:id="rId2" xr:uid="{06B8DFF1-4B5E-47A7-A00A-D97662109380}"/>
    <hyperlink ref="L4" r:id="rId3" xr:uid="{D037F41E-D55A-4F9F-8A0C-DACC6886EB9E}"/>
    <hyperlink ref="L5" r:id="rId4" xr:uid="{6FCEFE51-3B0E-411D-A727-433F1D060C78}"/>
    <hyperlink ref="L6" r:id="rId5" xr:uid="{827D466E-8E2E-441F-BB88-6053DA786889}"/>
    <hyperlink ref="L7" r:id="rId6" xr:uid="{32BCA9AE-38D6-43E9-B0EF-7F805B158374}"/>
    <hyperlink ref="L8" r:id="rId7" xr:uid="{BEFA1980-0BB9-489B-AEDB-6002F6C2F19B}"/>
    <hyperlink ref="L9" r:id="rId8" xr:uid="{D52D39A2-C0E7-4DA4-A065-35F280B99C8A}"/>
    <hyperlink ref="L10" r:id="rId9" xr:uid="{59DE314C-BA18-4E92-894F-8D6D80138675}"/>
    <hyperlink ref="L11" r:id="rId10" xr:uid="{75741711-41C3-4B49-80E8-84E715A84FA7}"/>
    <hyperlink ref="L12" r:id="rId11" xr:uid="{EA544193-5643-4A25-92A7-60EA7D42518E}"/>
    <hyperlink ref="L13" r:id="rId12" xr:uid="{84D02048-9CD9-4DA5-837D-FE8B3EBEA5C9}"/>
    <hyperlink ref="L14" r:id="rId13" xr:uid="{32A85D72-DD6A-4117-9B7F-F53D45B1225D}"/>
    <hyperlink ref="L15" r:id="rId14" xr:uid="{875FC056-1164-4697-A243-E71EB87230E8}"/>
    <hyperlink ref="L17" r:id="rId15" xr:uid="{EB5E9FEB-6268-452E-8895-9595DBEFA74A}"/>
  </hyperlinks>
  <pageMargins left="0.75" right="0.75" top="1" bottom="1" header="0.5" footer="0.5"/>
  <pageSetup orientation="portrait" horizontalDpi="4294967292" verticalDpi="4294967292"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CE20-939C-437B-B393-D29F28A83CE2}">
  <dimension ref="A1:X21"/>
  <sheetViews>
    <sheetView zoomScale="103" zoomScaleNormal="100" workbookViewId="0">
      <pane xSplit="1" topLeftCell="B1" activePane="topRight" state="frozen"/>
      <selection activeCell="A258" sqref="A258"/>
      <selection pane="topRight" activeCell="K15" sqref="K15"/>
    </sheetView>
  </sheetViews>
  <sheetFormatPr baseColWidth="10" defaultRowHeight="15.6" x14ac:dyDescent="0.3"/>
  <cols>
    <col min="1" max="1" width="30.09765625" customWidth="1"/>
    <col min="2" max="2" width="40.09765625" customWidth="1"/>
    <col min="3" max="3" width="10.8984375" bestFit="1" customWidth="1"/>
    <col min="4" max="4" width="7" bestFit="1" customWidth="1"/>
    <col min="5" max="5" width="9.8984375" bestFit="1" customWidth="1"/>
    <col min="6" max="7" width="9.59765625" bestFit="1" customWidth="1"/>
    <col min="8" max="8" width="4.19921875" bestFit="1" customWidth="1"/>
    <col min="9" max="10" width="8.69921875" bestFit="1" customWidth="1"/>
    <col min="11" max="11" width="9" customWidth="1"/>
    <col min="12" max="13" width="5" customWidth="1"/>
    <col min="14" max="14" width="12.19921875" bestFit="1" customWidth="1"/>
    <col min="15" max="15" width="5" customWidth="1"/>
    <col min="16" max="16" width="12" customWidth="1"/>
    <col min="17" max="20" width="5" customWidth="1"/>
    <col min="21" max="21" width="37.69921875" customWidth="1"/>
    <col min="23" max="23" width="16.69921875" bestFit="1" customWidth="1"/>
  </cols>
  <sheetData>
    <row r="1" spans="1:24" x14ac:dyDescent="0.3">
      <c r="A1" s="48" t="s">
        <v>0</v>
      </c>
      <c r="B1" s="46" t="s">
        <v>32</v>
      </c>
      <c r="C1" s="46" t="s">
        <v>1</v>
      </c>
      <c r="D1" s="45" t="s">
        <v>2</v>
      </c>
      <c r="E1" s="45" t="s">
        <v>6</v>
      </c>
      <c r="F1" s="44" t="s">
        <v>1391</v>
      </c>
      <c r="G1" s="44" t="s">
        <v>5</v>
      </c>
      <c r="H1" s="44" t="s">
        <v>217</v>
      </c>
      <c r="I1" s="44" t="s">
        <v>1392</v>
      </c>
      <c r="J1" s="44" t="s">
        <v>7</v>
      </c>
      <c r="K1" s="44" t="s">
        <v>218</v>
      </c>
      <c r="N1" s="48">
        <v>700</v>
      </c>
      <c r="P1" s="183" t="s">
        <v>1901</v>
      </c>
    </row>
    <row r="2" spans="1:24" x14ac:dyDescent="0.3">
      <c r="A2" s="29" t="s">
        <v>1379</v>
      </c>
      <c r="B2" s="22" t="s">
        <v>951</v>
      </c>
      <c r="C2" s="10" t="s">
        <v>186</v>
      </c>
      <c r="D2" s="12" t="s">
        <v>208</v>
      </c>
      <c r="E2" s="18">
        <v>3.49</v>
      </c>
      <c r="F2" s="33">
        <f t="shared" ref="F2:F11" si="0">ROUNDUP(E2*$N$1,-1)</f>
        <v>2450</v>
      </c>
      <c r="G2" s="33">
        <f t="shared" ref="G2:G11" si="1">ROUNDUP(E2*$N$4,-1)</f>
        <v>2270</v>
      </c>
      <c r="H2" s="2">
        <v>1</v>
      </c>
      <c r="I2" s="16">
        <f t="shared" ref="I2:I11" si="2">F2*H2</f>
        <v>2450</v>
      </c>
      <c r="J2" s="16">
        <f t="shared" ref="J2:J11" si="3">G2*H2</f>
        <v>2270</v>
      </c>
      <c r="K2" s="168" t="s">
        <v>1378</v>
      </c>
      <c r="L2" s="38">
        <f t="shared" ref="L2:L11" si="4">E2*H2</f>
        <v>3.49</v>
      </c>
      <c r="N2" s="3">
        <f>SUM(I:I)</f>
        <v>116200</v>
      </c>
      <c r="P2" s="3">
        <f>SUM(J2:J3)</f>
        <v>4870</v>
      </c>
    </row>
    <row r="3" spans="1:24" x14ac:dyDescent="0.3">
      <c r="A3" s="29" t="s">
        <v>1906</v>
      </c>
      <c r="B3" s="22" t="s">
        <v>951</v>
      </c>
      <c r="C3" s="10" t="s">
        <v>186</v>
      </c>
      <c r="D3" s="12" t="s">
        <v>208</v>
      </c>
      <c r="E3" s="18">
        <v>3.99</v>
      </c>
      <c r="F3" s="33">
        <f t="shared" si="0"/>
        <v>2800</v>
      </c>
      <c r="G3" s="33">
        <f t="shared" si="1"/>
        <v>2600</v>
      </c>
      <c r="H3" s="2">
        <v>1</v>
      </c>
      <c r="I3" s="16">
        <f t="shared" si="2"/>
        <v>2800</v>
      </c>
      <c r="J3" s="16">
        <f t="shared" si="3"/>
        <v>2600</v>
      </c>
      <c r="K3" s="168" t="s">
        <v>1907</v>
      </c>
      <c r="L3" s="38">
        <f t="shared" si="4"/>
        <v>3.99</v>
      </c>
    </row>
    <row r="4" spans="1:24" x14ac:dyDescent="0.3">
      <c r="A4" s="4" t="s">
        <v>1909</v>
      </c>
      <c r="B4" s="22" t="s">
        <v>951</v>
      </c>
      <c r="C4" s="10" t="s">
        <v>625</v>
      </c>
      <c r="D4" s="12" t="s">
        <v>208</v>
      </c>
      <c r="E4" s="18">
        <v>6.99</v>
      </c>
      <c r="F4" s="33">
        <f t="shared" si="0"/>
        <v>4900</v>
      </c>
      <c r="G4" s="33">
        <f t="shared" si="1"/>
        <v>4550</v>
      </c>
      <c r="H4" s="2">
        <v>1</v>
      </c>
      <c r="I4" s="16">
        <f t="shared" si="2"/>
        <v>4900</v>
      </c>
      <c r="J4" s="16">
        <f t="shared" si="3"/>
        <v>4550</v>
      </c>
      <c r="K4" s="39" t="s">
        <v>1908</v>
      </c>
      <c r="L4" s="170">
        <f t="shared" si="4"/>
        <v>6.99</v>
      </c>
      <c r="N4" s="48">
        <v>650</v>
      </c>
      <c r="P4" s="48" t="s">
        <v>1902</v>
      </c>
    </row>
    <row r="5" spans="1:24" x14ac:dyDescent="0.3">
      <c r="A5" s="4" t="s">
        <v>1910</v>
      </c>
      <c r="B5" s="136" t="s">
        <v>1116</v>
      </c>
      <c r="C5" s="10" t="s">
        <v>625</v>
      </c>
      <c r="D5" s="12" t="s">
        <v>208</v>
      </c>
      <c r="E5" s="18">
        <v>2.99</v>
      </c>
      <c r="F5" s="33">
        <f t="shared" si="0"/>
        <v>2100</v>
      </c>
      <c r="G5" s="33">
        <f t="shared" si="1"/>
        <v>1950</v>
      </c>
      <c r="H5" s="2">
        <v>1</v>
      </c>
      <c r="I5" s="16">
        <f t="shared" si="2"/>
        <v>2100</v>
      </c>
      <c r="J5" s="16">
        <f t="shared" si="3"/>
        <v>1950</v>
      </c>
      <c r="K5" s="168" t="s">
        <v>1911</v>
      </c>
      <c r="L5" s="170">
        <f t="shared" si="4"/>
        <v>2.99</v>
      </c>
      <c r="N5" s="3">
        <f>SUM(J:J)</f>
        <v>107890</v>
      </c>
      <c r="P5" s="3">
        <f>SUM(J4:J6)</f>
        <v>35750</v>
      </c>
    </row>
    <row r="6" spans="1:24" x14ac:dyDescent="0.3">
      <c r="A6" s="4" t="s">
        <v>1380</v>
      </c>
      <c r="B6" s="136" t="s">
        <v>1116</v>
      </c>
      <c r="C6" s="10" t="s">
        <v>181</v>
      </c>
      <c r="D6" s="12" t="s">
        <v>208</v>
      </c>
      <c r="E6" s="18">
        <v>44.99</v>
      </c>
      <c r="F6" s="33">
        <f t="shared" si="0"/>
        <v>31500</v>
      </c>
      <c r="G6" s="33">
        <f t="shared" si="1"/>
        <v>29250</v>
      </c>
      <c r="H6" s="2">
        <v>1</v>
      </c>
      <c r="I6" s="33">
        <f t="shared" si="2"/>
        <v>31500</v>
      </c>
      <c r="J6" s="33">
        <f t="shared" si="3"/>
        <v>29250</v>
      </c>
      <c r="K6" s="39" t="s">
        <v>1381</v>
      </c>
      <c r="L6" s="170">
        <f t="shared" si="4"/>
        <v>44.99</v>
      </c>
      <c r="X6" t="s">
        <v>335</v>
      </c>
    </row>
    <row r="7" spans="1:24" x14ac:dyDescent="0.3">
      <c r="A7" s="15" t="s">
        <v>1913</v>
      </c>
      <c r="B7" s="22" t="s">
        <v>951</v>
      </c>
      <c r="C7" s="22" t="s">
        <v>651</v>
      </c>
      <c r="D7" s="11" t="s">
        <v>210</v>
      </c>
      <c r="E7" s="18">
        <v>3.99</v>
      </c>
      <c r="F7" s="33">
        <f t="shared" si="0"/>
        <v>2800</v>
      </c>
      <c r="G7" s="33">
        <f t="shared" si="1"/>
        <v>2600</v>
      </c>
      <c r="H7" s="2">
        <v>1</v>
      </c>
      <c r="I7" s="16">
        <f t="shared" si="2"/>
        <v>2800</v>
      </c>
      <c r="J7" s="16">
        <f t="shared" si="3"/>
        <v>2600</v>
      </c>
      <c r="K7" s="168" t="s">
        <v>1912</v>
      </c>
      <c r="L7" s="38">
        <f t="shared" si="4"/>
        <v>3.99</v>
      </c>
      <c r="N7" s="48" t="s">
        <v>100</v>
      </c>
      <c r="P7" s="180" t="s">
        <v>1903</v>
      </c>
    </row>
    <row r="8" spans="1:24" x14ac:dyDescent="0.3">
      <c r="A8" s="4" t="s">
        <v>1385</v>
      </c>
      <c r="B8" s="136" t="s">
        <v>1116</v>
      </c>
      <c r="C8" s="22" t="s">
        <v>183</v>
      </c>
      <c r="D8" s="11" t="s">
        <v>210</v>
      </c>
      <c r="E8" s="18">
        <v>2.99</v>
      </c>
      <c r="F8" s="33">
        <f t="shared" si="0"/>
        <v>2100</v>
      </c>
      <c r="G8" s="33">
        <f t="shared" si="1"/>
        <v>1950</v>
      </c>
      <c r="H8" s="2">
        <v>1</v>
      </c>
      <c r="I8" s="16">
        <f t="shared" si="2"/>
        <v>2100</v>
      </c>
      <c r="J8" s="16">
        <f t="shared" si="3"/>
        <v>1950</v>
      </c>
      <c r="K8" s="39" t="s">
        <v>1384</v>
      </c>
      <c r="L8" s="170">
        <f t="shared" si="4"/>
        <v>2.99</v>
      </c>
      <c r="N8" s="37">
        <f>SUM(L:L)</f>
        <v>165.79</v>
      </c>
      <c r="P8" s="3">
        <f>SUM(J7:J12)</f>
        <v>26000</v>
      </c>
    </row>
    <row r="9" spans="1:24" ht="15" customHeight="1" x14ac:dyDescent="0.3">
      <c r="A9" s="4" t="s">
        <v>1383</v>
      </c>
      <c r="B9" s="22" t="s">
        <v>951</v>
      </c>
      <c r="C9" s="22" t="s">
        <v>651</v>
      </c>
      <c r="D9" s="11" t="s">
        <v>210</v>
      </c>
      <c r="E9" s="18">
        <v>10.99</v>
      </c>
      <c r="F9" s="33">
        <f t="shared" si="0"/>
        <v>7700</v>
      </c>
      <c r="G9" s="33">
        <f t="shared" si="1"/>
        <v>7150</v>
      </c>
      <c r="H9" s="2">
        <v>1</v>
      </c>
      <c r="I9" s="16">
        <f t="shared" si="2"/>
        <v>7700</v>
      </c>
      <c r="J9" s="16">
        <f t="shared" si="3"/>
        <v>7150</v>
      </c>
      <c r="K9" s="167" t="s">
        <v>1382</v>
      </c>
      <c r="L9" s="170">
        <f t="shared" si="4"/>
        <v>10.99</v>
      </c>
      <c r="N9" s="42"/>
    </row>
    <row r="10" spans="1:24" x14ac:dyDescent="0.3">
      <c r="A10" s="4" t="s">
        <v>1387</v>
      </c>
      <c r="B10" s="22" t="s">
        <v>951</v>
      </c>
      <c r="C10" s="8" t="s">
        <v>184</v>
      </c>
      <c r="D10" s="11" t="s">
        <v>210</v>
      </c>
      <c r="E10" s="18">
        <v>14.99</v>
      </c>
      <c r="F10" s="33">
        <f t="shared" si="0"/>
        <v>10500</v>
      </c>
      <c r="G10" s="33">
        <f t="shared" si="1"/>
        <v>9750</v>
      </c>
      <c r="H10" s="2">
        <v>1</v>
      </c>
      <c r="I10" s="16">
        <f t="shared" si="2"/>
        <v>10500</v>
      </c>
      <c r="J10" s="16">
        <f t="shared" si="3"/>
        <v>9750</v>
      </c>
      <c r="K10" s="39" t="s">
        <v>1386</v>
      </c>
      <c r="L10" s="170">
        <f t="shared" si="4"/>
        <v>14.99</v>
      </c>
      <c r="N10" s="48" t="s">
        <v>1942</v>
      </c>
      <c r="P10" s="184" t="s">
        <v>1904</v>
      </c>
    </row>
    <row r="11" spans="1:24" x14ac:dyDescent="0.3">
      <c r="A11" s="4" t="s">
        <v>1914</v>
      </c>
      <c r="B11" s="22" t="s">
        <v>951</v>
      </c>
      <c r="C11" s="22" t="s">
        <v>651</v>
      </c>
      <c r="D11" s="12" t="s">
        <v>208</v>
      </c>
      <c r="E11" s="18">
        <v>4.99</v>
      </c>
      <c r="F11" s="33">
        <f t="shared" si="0"/>
        <v>3500</v>
      </c>
      <c r="G11" s="33">
        <f t="shared" si="1"/>
        <v>3250</v>
      </c>
      <c r="H11" s="2">
        <v>1</v>
      </c>
      <c r="I11" s="33">
        <f t="shared" si="2"/>
        <v>3500</v>
      </c>
      <c r="J11" s="33">
        <f t="shared" si="3"/>
        <v>3250</v>
      </c>
      <c r="K11" s="39" t="s">
        <v>1915</v>
      </c>
      <c r="L11" s="170">
        <f t="shared" si="4"/>
        <v>4.99</v>
      </c>
      <c r="N11" s="3">
        <f>N5+'Guild Kits - Guilds of Ravnica'!O5</f>
        <v>195890</v>
      </c>
      <c r="P11" s="3">
        <f>SUM(J13:J15)</f>
        <v>16900</v>
      </c>
    </row>
    <row r="12" spans="1:24" x14ac:dyDescent="0.3">
      <c r="A12" s="4" t="s">
        <v>2282</v>
      </c>
      <c r="B12" s="22" t="s">
        <v>951</v>
      </c>
      <c r="C12" s="22" t="s">
        <v>651</v>
      </c>
      <c r="D12" s="13" t="s">
        <v>209</v>
      </c>
      <c r="E12" s="18">
        <v>1.99</v>
      </c>
      <c r="F12" s="33">
        <f>ROUNDUP(E12*$N$1,-1)</f>
        <v>1400</v>
      </c>
      <c r="G12" s="33">
        <f>ROUNDUP(E12*$N$4,-1)</f>
        <v>1300</v>
      </c>
      <c r="H12" s="2">
        <v>1</v>
      </c>
      <c r="I12" s="33">
        <f>F12*H12</f>
        <v>1400</v>
      </c>
      <c r="J12" s="33">
        <f>G12*H12</f>
        <v>1300</v>
      </c>
      <c r="K12" s="39" t="s">
        <v>2283</v>
      </c>
      <c r="L12" s="170">
        <f>E12*H12</f>
        <v>1.99</v>
      </c>
      <c r="N12" s="42"/>
    </row>
    <row r="13" spans="1:24" x14ac:dyDescent="0.3">
      <c r="A13" s="4" t="s">
        <v>1192</v>
      </c>
      <c r="B13" s="22" t="s">
        <v>951</v>
      </c>
      <c r="C13" s="19" t="s">
        <v>185</v>
      </c>
      <c r="D13" s="12" t="s">
        <v>208</v>
      </c>
      <c r="E13" s="18">
        <v>12.99</v>
      </c>
      <c r="F13" s="33">
        <f>ROUNDUP(E13*$N$1,-1)</f>
        <v>9100</v>
      </c>
      <c r="G13" s="33">
        <f>ROUNDUP(E13*$N$4,-1)</f>
        <v>8450</v>
      </c>
      <c r="H13" s="2">
        <v>1</v>
      </c>
      <c r="I13" s="33">
        <f>F13*H13</f>
        <v>9100</v>
      </c>
      <c r="J13" s="33">
        <f>G13*H13</f>
        <v>8450</v>
      </c>
      <c r="K13" s="39" t="s">
        <v>1390</v>
      </c>
      <c r="L13" s="38">
        <f>E13*H13</f>
        <v>12.99</v>
      </c>
      <c r="N13" s="42"/>
      <c r="P13" s="185" t="s">
        <v>1905</v>
      </c>
    </row>
    <row r="14" spans="1:24" x14ac:dyDescent="0.3">
      <c r="A14" s="4" t="s">
        <v>1916</v>
      </c>
      <c r="B14" s="22" t="s">
        <v>951</v>
      </c>
      <c r="C14" s="19" t="s">
        <v>185</v>
      </c>
      <c r="D14" s="12" t="s">
        <v>208</v>
      </c>
      <c r="E14" s="18">
        <v>8.99</v>
      </c>
      <c r="F14" s="33">
        <f>ROUNDUP(E14*$N$1,-1)</f>
        <v>6300</v>
      </c>
      <c r="G14" s="33">
        <f>ROUNDUP(E14*$N$4,-1)</f>
        <v>5850</v>
      </c>
      <c r="H14" s="2">
        <v>1</v>
      </c>
      <c r="I14" s="16">
        <f>F14*H14</f>
        <v>6300</v>
      </c>
      <c r="J14" s="16">
        <f>G14*H14</f>
        <v>5850</v>
      </c>
      <c r="K14" s="39" t="s">
        <v>1917</v>
      </c>
      <c r="L14" s="170">
        <f>E14*H14</f>
        <v>8.99</v>
      </c>
      <c r="P14" s="3">
        <f>SUM(J16:J20)</f>
        <v>15270</v>
      </c>
    </row>
    <row r="15" spans="1:24" x14ac:dyDescent="0.3">
      <c r="A15" s="15" t="s">
        <v>1975</v>
      </c>
      <c r="B15" s="22" t="s">
        <v>951</v>
      </c>
      <c r="C15" s="5" t="s">
        <v>653</v>
      </c>
      <c r="D15" s="11" t="s">
        <v>210</v>
      </c>
      <c r="E15" s="18">
        <v>3.99</v>
      </c>
      <c r="F15" s="33">
        <f>ROUNDUP(E15*$N$1,-1)</f>
        <v>2800</v>
      </c>
      <c r="G15" s="33">
        <f>ROUNDUP(E15*$N$4,-1)</f>
        <v>2600</v>
      </c>
      <c r="H15" s="2">
        <v>1</v>
      </c>
      <c r="I15" s="16">
        <f>F15*H15</f>
        <v>2800</v>
      </c>
      <c r="J15" s="16">
        <f>G15*H15</f>
        <v>2600</v>
      </c>
      <c r="K15" s="39" t="s">
        <v>1976</v>
      </c>
      <c r="L15" s="170">
        <f>E15*H15</f>
        <v>3.99</v>
      </c>
    </row>
    <row r="16" spans="1:24" x14ac:dyDescent="0.3">
      <c r="A16" s="4" t="s">
        <v>1389</v>
      </c>
      <c r="B16" s="22" t="s">
        <v>951</v>
      </c>
      <c r="C16" s="5" t="s">
        <v>653</v>
      </c>
      <c r="D16" s="13" t="s">
        <v>209</v>
      </c>
      <c r="E16" s="18">
        <v>3.49</v>
      </c>
      <c r="F16" s="33">
        <f t="shared" ref="F16:F21" si="5">ROUNDUP(E16*$N$1,-1)</f>
        <v>2450</v>
      </c>
      <c r="G16" s="33">
        <f t="shared" ref="G16:G21" si="6">ROUNDUP(E16*$N$4,-1)</f>
        <v>2270</v>
      </c>
      <c r="H16" s="2">
        <v>1</v>
      </c>
      <c r="I16" s="16">
        <f t="shared" ref="I16:I21" si="7">F16*H16</f>
        <v>2450</v>
      </c>
      <c r="J16" s="16">
        <f t="shared" ref="J16:J21" si="8">G16*H16</f>
        <v>2270</v>
      </c>
      <c r="K16" s="39" t="s">
        <v>1388</v>
      </c>
      <c r="L16" s="170">
        <f t="shared" ref="L16:L21" si="9">E16*H16</f>
        <v>3.49</v>
      </c>
    </row>
    <row r="17" spans="1:12" x14ac:dyDescent="0.3">
      <c r="A17" s="4" t="s">
        <v>1919</v>
      </c>
      <c r="B17" s="22" t="s">
        <v>951</v>
      </c>
      <c r="C17" s="19" t="s">
        <v>185</v>
      </c>
      <c r="D17" s="12" t="s">
        <v>208</v>
      </c>
      <c r="E17" s="18">
        <v>3.99</v>
      </c>
      <c r="F17" s="33">
        <f t="shared" si="5"/>
        <v>2800</v>
      </c>
      <c r="G17" s="33">
        <f t="shared" si="6"/>
        <v>2600</v>
      </c>
      <c r="H17" s="2">
        <v>1</v>
      </c>
      <c r="I17" s="16">
        <f t="shared" si="7"/>
        <v>2800</v>
      </c>
      <c r="J17" s="16">
        <f t="shared" si="8"/>
        <v>2600</v>
      </c>
      <c r="K17" s="39" t="s">
        <v>1918</v>
      </c>
      <c r="L17" s="170">
        <f t="shared" si="9"/>
        <v>3.99</v>
      </c>
    </row>
    <row r="18" spans="1:12" x14ac:dyDescent="0.3">
      <c r="A18" s="4" t="s">
        <v>1921</v>
      </c>
      <c r="B18" s="22" t="s">
        <v>951</v>
      </c>
      <c r="C18" s="19" t="s">
        <v>655</v>
      </c>
      <c r="D18" s="11" t="s">
        <v>210</v>
      </c>
      <c r="E18" s="18">
        <v>2.99</v>
      </c>
      <c r="F18" s="33">
        <f t="shared" si="5"/>
        <v>2100</v>
      </c>
      <c r="G18" s="33">
        <f t="shared" si="6"/>
        <v>1950</v>
      </c>
      <c r="H18" s="2">
        <v>1</v>
      </c>
      <c r="I18" s="16">
        <f t="shared" si="7"/>
        <v>2100</v>
      </c>
      <c r="J18" s="16">
        <f t="shared" si="8"/>
        <v>1950</v>
      </c>
      <c r="K18" s="168" t="s">
        <v>1920</v>
      </c>
      <c r="L18" s="170">
        <f t="shared" si="9"/>
        <v>2.99</v>
      </c>
    </row>
    <row r="19" spans="1:12" x14ac:dyDescent="0.3">
      <c r="A19" s="4" t="s">
        <v>1922</v>
      </c>
      <c r="B19" s="22" t="s">
        <v>951</v>
      </c>
      <c r="C19" s="9" t="s">
        <v>182</v>
      </c>
      <c r="D19" s="13" t="s">
        <v>209</v>
      </c>
      <c r="E19" s="18">
        <v>2.99</v>
      </c>
      <c r="F19" s="33">
        <f t="shared" si="5"/>
        <v>2100</v>
      </c>
      <c r="G19" s="33">
        <f t="shared" si="6"/>
        <v>1950</v>
      </c>
      <c r="H19" s="2">
        <v>2</v>
      </c>
      <c r="I19" s="16">
        <f t="shared" si="7"/>
        <v>4200</v>
      </c>
      <c r="J19" s="16">
        <f t="shared" si="8"/>
        <v>3900</v>
      </c>
      <c r="K19" s="168" t="s">
        <v>1923</v>
      </c>
      <c r="L19" s="38">
        <f t="shared" si="9"/>
        <v>5.98</v>
      </c>
    </row>
    <row r="20" spans="1:12" x14ac:dyDescent="0.3">
      <c r="A20" s="4" t="s">
        <v>1925</v>
      </c>
      <c r="B20" s="22" t="s">
        <v>951</v>
      </c>
      <c r="C20" s="19" t="s">
        <v>655</v>
      </c>
      <c r="D20" s="12" t="s">
        <v>208</v>
      </c>
      <c r="E20" s="18">
        <v>6.99</v>
      </c>
      <c r="F20" s="33">
        <f t="shared" si="5"/>
        <v>4900</v>
      </c>
      <c r="G20" s="33">
        <f t="shared" si="6"/>
        <v>4550</v>
      </c>
      <c r="H20" s="2">
        <v>1</v>
      </c>
      <c r="I20" s="16">
        <f t="shared" si="7"/>
        <v>4900</v>
      </c>
      <c r="J20" s="16">
        <f t="shared" si="8"/>
        <v>4550</v>
      </c>
      <c r="K20" s="168" t="s">
        <v>1924</v>
      </c>
      <c r="L20" s="38">
        <f t="shared" si="9"/>
        <v>6.99</v>
      </c>
    </row>
    <row r="21" spans="1:12" x14ac:dyDescent="0.3">
      <c r="A21" s="4" t="s">
        <v>1926</v>
      </c>
      <c r="B21" s="136" t="s">
        <v>1116</v>
      </c>
      <c r="C21" s="19" t="s">
        <v>185</v>
      </c>
      <c r="D21" s="12" t="s">
        <v>208</v>
      </c>
      <c r="E21" s="18">
        <v>13.99</v>
      </c>
      <c r="F21" s="33">
        <f t="shared" si="5"/>
        <v>9800</v>
      </c>
      <c r="G21" s="33">
        <f t="shared" si="6"/>
        <v>9100</v>
      </c>
      <c r="H21" s="2">
        <v>1</v>
      </c>
      <c r="I21" s="16">
        <f t="shared" si="7"/>
        <v>9800</v>
      </c>
      <c r="J21" s="16">
        <f t="shared" si="8"/>
        <v>9100</v>
      </c>
      <c r="K21" s="39" t="s">
        <v>1927</v>
      </c>
      <c r="L21" s="170">
        <f t="shared" si="9"/>
        <v>13.99</v>
      </c>
    </row>
  </sheetData>
  <hyperlinks>
    <hyperlink ref="K2" r:id="rId1" xr:uid="{270138F8-9041-492B-BD33-CEBBBB7CAAD7}"/>
    <hyperlink ref="K3" r:id="rId2" xr:uid="{44976BF7-080C-4C48-9634-2B6F7DE737A6}"/>
    <hyperlink ref="K4" r:id="rId3" xr:uid="{17BEC7FD-A995-48C2-88F2-3F60B46419E7}"/>
    <hyperlink ref="K5" r:id="rId4" xr:uid="{D3B686F3-4542-4B59-B1FE-620E13CC2273}"/>
    <hyperlink ref="K6" r:id="rId5" xr:uid="{0110721A-6468-4E79-AF49-D5CF8C8A9C55}"/>
    <hyperlink ref="K7" r:id="rId6" xr:uid="{4F38528A-9DD9-4E6B-B5D0-52098E5437EA}"/>
    <hyperlink ref="K8" r:id="rId7" xr:uid="{722ED509-3112-4B99-8E5E-C7DD0B56CA5C}"/>
    <hyperlink ref="K9" r:id="rId8" xr:uid="{19884A3C-41D1-4643-B3C2-BAFE8A125F64}"/>
    <hyperlink ref="K10" r:id="rId9" xr:uid="{4D4B0764-9177-4C25-97E6-0908D9E52D0F}"/>
    <hyperlink ref="K11" r:id="rId10" xr:uid="{B4A90B5A-9E28-4DD7-AFB1-659652B7A2F6}"/>
    <hyperlink ref="K12" r:id="rId11" xr:uid="{398C4411-8747-4DCC-8882-1F734C0BD9F0}"/>
    <hyperlink ref="K15" r:id="rId12" xr:uid="{07AF4ABF-F6C3-48D3-9A7A-6252E0C3ED4D}"/>
  </hyperlinks>
  <pageMargins left="0.75" right="0.75" top="1" bottom="1" header="0.5" footer="0.5"/>
  <pageSetup orientation="portrait" horizontalDpi="4294967292" verticalDpi="4294967292" r:id="rId1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3919-31F2-4948-981D-48205B753AA7}">
  <sheetPr codeName="Hoja2"/>
  <dimension ref="A1:P1248"/>
  <sheetViews>
    <sheetView zoomScale="102" workbookViewId="0"/>
  </sheetViews>
  <sheetFormatPr baseColWidth="10" defaultRowHeight="15.6" x14ac:dyDescent="0.3"/>
  <cols>
    <col min="1" max="1" width="30.09765625" customWidth="1"/>
    <col min="2" max="2" width="41.69921875" bestFit="1" customWidth="1"/>
    <col min="3" max="3" width="10.5" customWidth="1"/>
    <col min="4" max="4" width="6.5" customWidth="1"/>
    <col min="5" max="5" width="7.59765625" bestFit="1" customWidth="1"/>
    <col min="6" max="6" width="8.69921875" bestFit="1" customWidth="1"/>
    <col min="7" max="7" width="8.59765625" bestFit="1" customWidth="1"/>
    <col min="8" max="8" width="2" bestFit="1" customWidth="1"/>
    <col min="9" max="10" width="8.59765625" bestFit="1" customWidth="1"/>
    <col min="12" max="12" width="7.59765625" bestFit="1" customWidth="1"/>
    <col min="13" max="13" width="15.19921875" customWidth="1"/>
    <col min="16" max="16" width="76.19921875" customWidth="1"/>
    <col min="17" max="17" width="11.19921875" bestFit="1" customWidth="1"/>
  </cols>
  <sheetData>
    <row r="1" spans="14:16" x14ac:dyDescent="0.3">
      <c r="N1">
        <v>650</v>
      </c>
    </row>
    <row r="4" spans="14:16" x14ac:dyDescent="0.3">
      <c r="N4">
        <v>600</v>
      </c>
      <c r="P4" s="169"/>
    </row>
    <row r="16" spans="14:16" ht="18" customHeight="1" x14ac:dyDescent="0.3"/>
    <row r="39" ht="17.399999999999999" customHeight="1" x14ac:dyDescent="0.3"/>
    <row r="56" ht="15.6" customHeight="1" x14ac:dyDescent="0.3"/>
    <row r="359" spans="1:13" x14ac:dyDescent="0.3">
      <c r="A359" s="58" t="s">
        <v>2903</v>
      </c>
      <c r="B359" s="57">
        <f>SUM(J360:J363)-200</f>
        <v>20100</v>
      </c>
      <c r="C359" t="s">
        <v>2904</v>
      </c>
      <c r="D359" t="s">
        <v>842</v>
      </c>
      <c r="F359" t="s">
        <v>2807</v>
      </c>
      <c r="G359" t="s">
        <v>2582</v>
      </c>
      <c r="J359" t="s">
        <v>553</v>
      </c>
      <c r="K359" t="s">
        <v>549</v>
      </c>
      <c r="M359" s="57"/>
    </row>
    <row r="360" spans="1:13" x14ac:dyDescent="0.3">
      <c r="A360" s="4" t="s">
        <v>1835</v>
      </c>
      <c r="B360" s="155" t="s">
        <v>1123</v>
      </c>
      <c r="C360" s="9" t="s">
        <v>182</v>
      </c>
      <c r="D360" s="12" t="s">
        <v>208</v>
      </c>
      <c r="E360" s="18">
        <v>6.99</v>
      </c>
      <c r="F360" s="33" t="e">
        <f>ROUNDUP(E360*Carpeta!$O$1,-2)</f>
        <v>#VALUE!</v>
      </c>
      <c r="G360" s="33">
        <f>ROUNDUP(E360*Carpeta!$O$4,-2)</f>
        <v>5300</v>
      </c>
      <c r="H360" s="2">
        <v>1</v>
      </c>
      <c r="I360" s="16" t="e">
        <f>F360*H360</f>
        <v>#VALUE!</v>
      </c>
      <c r="J360" s="16">
        <f>G360*H360</f>
        <v>5300</v>
      </c>
      <c r="K360" s="168" t="s">
        <v>1836</v>
      </c>
      <c r="L360" s="38">
        <f>E360*H360</f>
        <v>6.99</v>
      </c>
      <c r="M360" s="57"/>
    </row>
    <row r="361" spans="1:13" x14ac:dyDescent="0.3">
      <c r="A361" s="29" t="s">
        <v>2775</v>
      </c>
      <c r="B361" s="160" t="s">
        <v>1129</v>
      </c>
      <c r="C361" s="22" t="s">
        <v>183</v>
      </c>
      <c r="D361" s="12" t="s">
        <v>208</v>
      </c>
      <c r="E361" s="18">
        <v>11.99</v>
      </c>
      <c r="F361" s="33" t="e">
        <f>ROUNDUP(E361*Carpeta!$O$1,-2)</f>
        <v>#VALUE!</v>
      </c>
      <c r="G361" s="33">
        <f>ROUNDUP(E361*Carpeta!$O$4,-2)</f>
        <v>9000</v>
      </c>
      <c r="H361" s="2">
        <v>1</v>
      </c>
      <c r="I361" s="16" t="e">
        <f>F361*H361</f>
        <v>#VALUE!</v>
      </c>
      <c r="J361" s="16">
        <f>G361*H361</f>
        <v>9000</v>
      </c>
      <c r="K361" s="168" t="s">
        <v>2774</v>
      </c>
      <c r="L361" s="38">
        <f>E361*H361</f>
        <v>11.99</v>
      </c>
    </row>
    <row r="362" spans="1:13" x14ac:dyDescent="0.3">
      <c r="A362" s="29" t="s">
        <v>2832</v>
      </c>
      <c r="B362" s="223" t="s">
        <v>2824</v>
      </c>
      <c r="C362" s="6" t="s">
        <v>769</v>
      </c>
      <c r="D362" s="12" t="s">
        <v>208</v>
      </c>
      <c r="E362" s="18">
        <v>5.99</v>
      </c>
      <c r="F362" s="33" t="e">
        <f>ROUNDUP(E362*Carpeta!$O$1,-2)</f>
        <v>#VALUE!</v>
      </c>
      <c r="G362" s="33">
        <f>ROUNDUP(E362*Carpeta!$O$4,-2)</f>
        <v>4500</v>
      </c>
      <c r="H362" s="2">
        <v>1</v>
      </c>
      <c r="I362" s="16" t="e">
        <f>F362*H362</f>
        <v>#VALUE!</v>
      </c>
      <c r="J362" s="16">
        <f>G362*H362</f>
        <v>4500</v>
      </c>
      <c r="K362" s="39" t="s">
        <v>2833</v>
      </c>
      <c r="L362" s="38">
        <f>E362*H362</f>
        <v>5.99</v>
      </c>
      <c r="M362" s="205"/>
    </row>
    <row r="363" spans="1:13" x14ac:dyDescent="0.3">
      <c r="A363" s="29" t="s">
        <v>1954</v>
      </c>
      <c r="B363" s="226" t="s">
        <v>1119</v>
      </c>
      <c r="C363" s="9" t="s">
        <v>182</v>
      </c>
      <c r="D363" s="13" t="s">
        <v>209</v>
      </c>
      <c r="E363" s="18">
        <v>1.99</v>
      </c>
      <c r="F363" s="33" t="e">
        <f>ROUNDUP(E363*Carpeta!$O$1,-2)</f>
        <v>#VALUE!</v>
      </c>
      <c r="G363" s="33">
        <f>ROUNDUP(E363*Carpeta!$O$4,-2)</f>
        <v>1500</v>
      </c>
      <c r="H363" s="2">
        <v>1</v>
      </c>
      <c r="I363" s="16" t="e">
        <f>F363*H363</f>
        <v>#VALUE!</v>
      </c>
      <c r="J363" s="16">
        <f>G363*H363</f>
        <v>1500</v>
      </c>
      <c r="K363" s="168" t="s">
        <v>1953</v>
      </c>
      <c r="L363" s="38">
        <f>E363*H363</f>
        <v>1.99</v>
      </c>
    </row>
    <row r="364" spans="1:13" x14ac:dyDescent="0.3">
      <c r="M364" s="205"/>
    </row>
    <row r="365" spans="1:13" x14ac:dyDescent="0.3">
      <c r="A365" s="58" t="s">
        <v>1573</v>
      </c>
      <c r="B365" s="57">
        <f>SUM(J366:J369)-100+400</f>
        <v>24400</v>
      </c>
      <c r="C365" t="s">
        <v>2913</v>
      </c>
      <c r="D365" t="s">
        <v>559</v>
      </c>
      <c r="F365" s="60">
        <v>0.1875</v>
      </c>
      <c r="G365" t="s">
        <v>2582</v>
      </c>
      <c r="J365" t="s">
        <v>553</v>
      </c>
      <c r="K365" t="s">
        <v>549</v>
      </c>
    </row>
    <row r="366" spans="1:13" x14ac:dyDescent="0.3">
      <c r="A366" s="35" t="s">
        <v>2408</v>
      </c>
      <c r="B366" s="193" t="s">
        <v>2332</v>
      </c>
      <c r="C366" s="6" t="s">
        <v>769</v>
      </c>
      <c r="D366" s="12" t="s">
        <v>208</v>
      </c>
      <c r="E366" s="18">
        <v>5.99</v>
      </c>
      <c r="F366" s="33" t="e">
        <f>ROUNDUP(E366*Carpeta!$O$1,-2)</f>
        <v>#VALUE!</v>
      </c>
      <c r="G366" s="33">
        <f>ROUNDUP(E366*Carpeta!$O$4,-2)</f>
        <v>4500</v>
      </c>
      <c r="H366" s="2">
        <v>1</v>
      </c>
      <c r="I366" s="33" t="e">
        <f>F366*H366</f>
        <v>#VALUE!</v>
      </c>
      <c r="J366" s="33">
        <f>G366*H366</f>
        <v>4500</v>
      </c>
      <c r="K366" s="168" t="s">
        <v>2410</v>
      </c>
      <c r="L366" s="38">
        <f>E366*H366</f>
        <v>5.99</v>
      </c>
      <c r="M366" s="57"/>
    </row>
    <row r="367" spans="1:13" x14ac:dyDescent="0.3">
      <c r="A367" s="4" t="s">
        <v>2291</v>
      </c>
      <c r="B367" s="163" t="s">
        <v>1134</v>
      </c>
      <c r="C367" s="22" t="s">
        <v>183</v>
      </c>
      <c r="D367" s="13" t="s">
        <v>209</v>
      </c>
      <c r="E367" s="18">
        <v>2.4900000000000002</v>
      </c>
      <c r="F367" s="33" t="e">
        <f>ROUNDUP(E367*Carpeta!$O$1,-2)</f>
        <v>#VALUE!</v>
      </c>
      <c r="G367" s="33">
        <f>ROUNDUP(E367*Carpeta!$O$4,-2)</f>
        <v>1900</v>
      </c>
      <c r="H367" s="2">
        <v>4</v>
      </c>
      <c r="I367" s="16" t="e">
        <f>F367*H367</f>
        <v>#VALUE!</v>
      </c>
      <c r="J367" s="16">
        <f>G367*H367</f>
        <v>7600</v>
      </c>
      <c r="K367" s="168" t="s">
        <v>2290</v>
      </c>
      <c r="L367" s="38">
        <f>E367*H367</f>
        <v>9.9600000000000009</v>
      </c>
      <c r="M367" s="57"/>
    </row>
    <row r="368" spans="1:13" x14ac:dyDescent="0.3">
      <c r="A368" s="29" t="s">
        <v>162</v>
      </c>
      <c r="B368" s="163" t="s">
        <v>1134</v>
      </c>
      <c r="C368" s="10" t="s">
        <v>181</v>
      </c>
      <c r="D368" s="11" t="s">
        <v>210</v>
      </c>
      <c r="E368" s="17">
        <v>3.99</v>
      </c>
      <c r="F368" s="33" t="e">
        <f>ROUNDUP(E368*Carpeta!$O$1,-2)</f>
        <v>#VALUE!</v>
      </c>
      <c r="G368" s="33">
        <f>ROUNDUP(E368*Carpeta!$O$4,-2)</f>
        <v>3000</v>
      </c>
      <c r="H368" s="2">
        <v>3</v>
      </c>
      <c r="I368" s="33" t="e">
        <f>F368*H368</f>
        <v>#VALUE!</v>
      </c>
      <c r="J368" s="33">
        <f>G368*H368</f>
        <v>9000</v>
      </c>
      <c r="K368" s="39" t="s">
        <v>163</v>
      </c>
      <c r="L368" s="38">
        <f>E368*H368</f>
        <v>11.97</v>
      </c>
      <c r="M368" s="57"/>
    </row>
    <row r="369" spans="1:13" x14ac:dyDescent="0.3">
      <c r="A369" s="4" t="s">
        <v>1956</v>
      </c>
      <c r="B369" s="177" t="s">
        <v>1800</v>
      </c>
      <c r="C369" s="10" t="s">
        <v>181</v>
      </c>
      <c r="D369" s="12" t="s">
        <v>208</v>
      </c>
      <c r="E369" s="18">
        <v>3.99</v>
      </c>
      <c r="F369" s="33" t="e">
        <f>ROUNDUP(E369*Carpeta!$O$1,-2)</f>
        <v>#VALUE!</v>
      </c>
      <c r="G369" s="33">
        <f>ROUNDUP(E369*Carpeta!$O$4,-2)</f>
        <v>3000</v>
      </c>
      <c r="H369" s="2">
        <v>1</v>
      </c>
      <c r="I369" s="33" t="e">
        <f>F369*H369</f>
        <v>#VALUE!</v>
      </c>
      <c r="J369" s="33">
        <f>G369*H369</f>
        <v>3000</v>
      </c>
      <c r="K369" s="39" t="s">
        <v>2135</v>
      </c>
      <c r="L369" s="38">
        <f>E369*H369</f>
        <v>3.99</v>
      </c>
    </row>
    <row r="371" spans="1:13" x14ac:dyDescent="0.3">
      <c r="A371" s="58" t="s">
        <v>2905</v>
      </c>
      <c r="B371" s="57">
        <f>J372+200</f>
        <v>10000</v>
      </c>
      <c r="C371" t="s">
        <v>2918</v>
      </c>
      <c r="G371" t="s">
        <v>557</v>
      </c>
      <c r="J371" t="s">
        <v>553</v>
      </c>
      <c r="K371" t="s">
        <v>549</v>
      </c>
    </row>
    <row r="372" spans="1:13" x14ac:dyDescent="0.3">
      <c r="A372" s="35" t="s">
        <v>1611</v>
      </c>
      <c r="B372" s="150" t="s">
        <v>1582</v>
      </c>
      <c r="C372" s="6" t="s">
        <v>769</v>
      </c>
      <c r="D372" s="12" t="s">
        <v>208</v>
      </c>
      <c r="E372" s="18">
        <v>12.99</v>
      </c>
      <c r="F372" s="33" t="e">
        <f>ROUNDUP(E372*Carpeta!$O$1,-2)</f>
        <v>#VALUE!</v>
      </c>
      <c r="G372" s="33">
        <f>ROUNDUP(E372*Carpeta!$O$4,-2)</f>
        <v>9800</v>
      </c>
      <c r="H372" s="2">
        <v>1</v>
      </c>
      <c r="I372" s="16" t="e">
        <f>F372*H372</f>
        <v>#VALUE!</v>
      </c>
      <c r="J372" s="16">
        <f>G372*H372</f>
        <v>9800</v>
      </c>
      <c r="K372" s="39" t="s">
        <v>1632</v>
      </c>
      <c r="L372" s="38">
        <f>E372*H372</f>
        <v>12.99</v>
      </c>
    </row>
    <row r="374" spans="1:13" ht="93.6" x14ac:dyDescent="0.3">
      <c r="A374" s="58" t="s">
        <v>2906</v>
      </c>
      <c r="B374" s="57">
        <f>SUM(J375:J376)+2000</f>
        <v>35800</v>
      </c>
      <c r="C374" t="s">
        <v>2586</v>
      </c>
      <c r="G374" t="s">
        <v>2582</v>
      </c>
      <c r="J374" t="s">
        <v>553</v>
      </c>
      <c r="K374" t="s">
        <v>549</v>
      </c>
      <c r="M374" s="221" t="s">
        <v>2907</v>
      </c>
    </row>
    <row r="375" spans="1:13" x14ac:dyDescent="0.3">
      <c r="A375" s="29" t="s">
        <v>2834</v>
      </c>
      <c r="B375" s="223" t="s">
        <v>2824</v>
      </c>
      <c r="C375" s="22" t="s">
        <v>183</v>
      </c>
      <c r="D375" s="11" t="s">
        <v>210</v>
      </c>
      <c r="E375" s="18">
        <v>39.99</v>
      </c>
      <c r="F375" s="33" t="e">
        <f>ROUNDUP(E375*Carpeta!$O$1,-2)</f>
        <v>#VALUE!</v>
      </c>
      <c r="G375" s="33">
        <f>ROUNDUP(E375*Carpeta!$O$4,-2)</f>
        <v>30000</v>
      </c>
      <c r="H375" s="2">
        <v>1</v>
      </c>
      <c r="I375" s="16" t="e">
        <f>F375*H375</f>
        <v>#VALUE!</v>
      </c>
      <c r="J375" s="16">
        <f>G375*H375</f>
        <v>30000</v>
      </c>
      <c r="K375" s="39" t="s">
        <v>2835</v>
      </c>
      <c r="L375" s="38">
        <f>E375*H375</f>
        <v>39.99</v>
      </c>
      <c r="M375" t="s">
        <v>2908</v>
      </c>
    </row>
    <row r="376" spans="1:13" x14ac:dyDescent="0.3">
      <c r="A376" s="29" t="s">
        <v>2901</v>
      </c>
      <c r="B376" s="223" t="s">
        <v>2824</v>
      </c>
      <c r="C376" s="22" t="s">
        <v>183</v>
      </c>
      <c r="D376" s="12" t="s">
        <v>208</v>
      </c>
      <c r="E376" s="18">
        <v>4.99</v>
      </c>
      <c r="F376" s="33" t="e">
        <f>ROUNDUP(E376*Carpeta!$O$1,-2)</f>
        <v>#VALUE!</v>
      </c>
      <c r="G376" s="33">
        <f>ROUNDUP(E376*Carpeta!$O$4,-2)</f>
        <v>3800</v>
      </c>
      <c r="H376" s="2">
        <v>1</v>
      </c>
      <c r="I376" s="16" t="e">
        <f>F376*H376</f>
        <v>#VALUE!</v>
      </c>
      <c r="J376" s="16">
        <f>G376*H376</f>
        <v>3800</v>
      </c>
      <c r="K376" s="39" t="s">
        <v>2836</v>
      </c>
      <c r="L376" s="38">
        <f>E376*H376</f>
        <v>4.99</v>
      </c>
    </row>
    <row r="378" spans="1:13" x14ac:dyDescent="0.3">
      <c r="A378" s="58" t="s">
        <v>2909</v>
      </c>
      <c r="B378" s="57">
        <f>SUM(J379:J380)-400</f>
        <v>2600</v>
      </c>
      <c r="C378" t="s">
        <v>2937</v>
      </c>
      <c r="D378" t="s">
        <v>842</v>
      </c>
      <c r="F378" s="60">
        <v>0.75</v>
      </c>
      <c r="G378" t="s">
        <v>557</v>
      </c>
      <c r="J378" t="s">
        <v>553</v>
      </c>
      <c r="K378" t="s">
        <v>549</v>
      </c>
    </row>
    <row r="379" spans="1:13" x14ac:dyDescent="0.3">
      <c r="A379" s="4" t="s">
        <v>1900</v>
      </c>
      <c r="B379" s="121" t="s">
        <v>1075</v>
      </c>
      <c r="C379" s="5" t="s">
        <v>652</v>
      </c>
      <c r="D379" s="13" t="s">
        <v>209</v>
      </c>
      <c r="E379" s="18">
        <v>1.99</v>
      </c>
      <c r="F379" s="33" t="e">
        <f>ROUNDUP(E379*Carpeta!$O$1,-2)</f>
        <v>#VALUE!</v>
      </c>
      <c r="G379" s="33">
        <f>ROUNDUP(E379*Carpeta!$O$4,-2)</f>
        <v>1500</v>
      </c>
      <c r="H379" s="2">
        <v>1</v>
      </c>
      <c r="I379" s="16" t="e">
        <f>F379*H379</f>
        <v>#VALUE!</v>
      </c>
      <c r="J379" s="16">
        <f>G379*H379</f>
        <v>1500</v>
      </c>
      <c r="K379" s="168" t="s">
        <v>2421</v>
      </c>
      <c r="L379" s="38">
        <f>E379*H379</f>
        <v>1.99</v>
      </c>
    </row>
    <row r="380" spans="1:13" x14ac:dyDescent="0.3">
      <c r="A380" s="4" t="s">
        <v>1900</v>
      </c>
      <c r="B380" s="22" t="s">
        <v>1797</v>
      </c>
      <c r="C380" s="5" t="s">
        <v>652</v>
      </c>
      <c r="D380" s="13" t="s">
        <v>209</v>
      </c>
      <c r="E380" s="18">
        <v>1.99</v>
      </c>
      <c r="F380" s="33" t="e">
        <f>ROUNDUP(E380*Carpeta!$O$1,-2)</f>
        <v>#VALUE!</v>
      </c>
      <c r="G380" s="33">
        <f>ROUNDUP(E380*Carpeta!$O$4,-2)</f>
        <v>1500</v>
      </c>
      <c r="H380" s="2">
        <v>1</v>
      </c>
      <c r="I380" s="16" t="e">
        <f>F380*H380</f>
        <v>#VALUE!</v>
      </c>
      <c r="J380" s="16">
        <f>G380*H380</f>
        <v>1500</v>
      </c>
      <c r="K380" s="168" t="s">
        <v>2281</v>
      </c>
      <c r="L380" s="38">
        <f>E380*H380</f>
        <v>1.99</v>
      </c>
    </row>
    <row r="382" spans="1:13" x14ac:dyDescent="0.3">
      <c r="A382" s="58" t="s">
        <v>2910</v>
      </c>
      <c r="B382" s="57">
        <f>SUM(J383:J385)+1300</f>
        <v>19700</v>
      </c>
      <c r="C382" t="s">
        <v>2937</v>
      </c>
      <c r="G382" t="s">
        <v>2582</v>
      </c>
      <c r="K382" t="s">
        <v>549</v>
      </c>
    </row>
    <row r="383" spans="1:13" x14ac:dyDescent="0.3">
      <c r="A383" s="4" t="s">
        <v>19</v>
      </c>
      <c r="B383" s="140" t="s">
        <v>1102</v>
      </c>
      <c r="C383" s="22" t="s">
        <v>183</v>
      </c>
      <c r="D383" s="12" t="s">
        <v>208</v>
      </c>
      <c r="E383" s="18">
        <v>17.989999999999998</v>
      </c>
      <c r="F383" s="33" t="e">
        <f>ROUNDUP(E383*Carpeta!$O$1,-2)</f>
        <v>#VALUE!</v>
      </c>
      <c r="G383" s="33">
        <f>ROUNDUP(E383*Carpeta!$O$4,-2)</f>
        <v>13500</v>
      </c>
      <c r="H383" s="2">
        <v>1</v>
      </c>
      <c r="I383" s="33" t="e">
        <f>F383*H383</f>
        <v>#VALUE!</v>
      </c>
      <c r="J383" s="33">
        <f>G383*H383</f>
        <v>13500</v>
      </c>
      <c r="K383" s="39" t="s">
        <v>1935</v>
      </c>
      <c r="L383" s="38">
        <f>E383*H383</f>
        <v>17.989999999999998</v>
      </c>
    </row>
    <row r="384" spans="1:13" x14ac:dyDescent="0.3">
      <c r="A384" s="4" t="s">
        <v>2363</v>
      </c>
      <c r="B384" s="143" t="s">
        <v>1105</v>
      </c>
      <c r="C384" s="6" t="s">
        <v>769</v>
      </c>
      <c r="D384" s="12" t="s">
        <v>208</v>
      </c>
      <c r="E384" s="18">
        <v>3.99</v>
      </c>
      <c r="F384" s="33" t="e">
        <f>ROUNDUP(E384*Carpeta!$O$1,-2)</f>
        <v>#VALUE!</v>
      </c>
      <c r="G384" s="33">
        <f>ROUNDUP(E384*Carpeta!$O$4,-2)</f>
        <v>3000</v>
      </c>
      <c r="H384" s="2">
        <v>1</v>
      </c>
      <c r="I384" s="16" t="e">
        <f>F384*H384</f>
        <v>#VALUE!</v>
      </c>
      <c r="J384" s="16">
        <f>G384*H384</f>
        <v>3000</v>
      </c>
      <c r="K384" s="39" t="s">
        <v>2362</v>
      </c>
      <c r="L384" s="38">
        <f>E384*H384</f>
        <v>3.99</v>
      </c>
    </row>
    <row r="385" spans="1:12" x14ac:dyDescent="0.3">
      <c r="A385" s="4" t="s">
        <v>2153</v>
      </c>
      <c r="B385" s="150" t="s">
        <v>1582</v>
      </c>
      <c r="C385" s="22" t="s">
        <v>183</v>
      </c>
      <c r="D385" s="12" t="s">
        <v>208</v>
      </c>
      <c r="E385" s="18">
        <v>2.4900000000000002</v>
      </c>
      <c r="F385" s="33" t="e">
        <f>ROUNDUP(E385*Carpeta!$O$1,-2)</f>
        <v>#VALUE!</v>
      </c>
      <c r="G385" s="33">
        <f>ROUNDUP(E385*Carpeta!$O$4,-2)</f>
        <v>1900</v>
      </c>
      <c r="H385" s="2">
        <v>1</v>
      </c>
      <c r="I385" s="16" t="e">
        <f>F385*H385</f>
        <v>#VALUE!</v>
      </c>
      <c r="J385" s="16">
        <f>G385*H385</f>
        <v>1900</v>
      </c>
      <c r="K385" s="39" t="s">
        <v>2154</v>
      </c>
      <c r="L385" s="38">
        <f>E385*H385</f>
        <v>2.4900000000000002</v>
      </c>
    </row>
    <row r="387" spans="1:12" x14ac:dyDescent="0.3">
      <c r="A387" s="58" t="s">
        <v>2911</v>
      </c>
      <c r="B387" s="57">
        <f>SUM(J388:J394)</f>
        <v>26400</v>
      </c>
      <c r="C387" t="s">
        <v>2931</v>
      </c>
      <c r="D387" t="s">
        <v>842</v>
      </c>
      <c r="F387" s="60"/>
      <c r="G387" t="s">
        <v>2582</v>
      </c>
      <c r="K387" t="s">
        <v>549</v>
      </c>
    </row>
    <row r="388" spans="1:12" x14ac:dyDescent="0.3">
      <c r="A388" s="29" t="s">
        <v>2391</v>
      </c>
      <c r="B388" s="192" t="s">
        <v>2332</v>
      </c>
      <c r="C388" s="10" t="s">
        <v>181</v>
      </c>
      <c r="D388" s="12" t="s">
        <v>208</v>
      </c>
      <c r="E388" s="18">
        <v>3.99</v>
      </c>
      <c r="F388" s="33" t="e">
        <f>ROUNDUP(E388*Carpeta!$O$1,-2)</f>
        <v>#VALUE!</v>
      </c>
      <c r="G388" s="33">
        <f>ROUNDUP(E388*Carpeta!$O$4,-2)</f>
        <v>3000</v>
      </c>
      <c r="H388" s="2">
        <v>1</v>
      </c>
      <c r="I388" s="33" t="e">
        <f t="shared" ref="I388:I394" si="0">F388*H388</f>
        <v>#VALUE!</v>
      </c>
      <c r="J388" s="33">
        <f t="shared" ref="J388:J394" si="1">G388*H388</f>
        <v>3000</v>
      </c>
      <c r="K388" s="168" t="s">
        <v>2390</v>
      </c>
      <c r="L388" s="38">
        <f t="shared" ref="L388:L394" si="2">E388*H388</f>
        <v>3.99</v>
      </c>
    </row>
    <row r="389" spans="1:12" x14ac:dyDescent="0.3">
      <c r="A389" s="29" t="s">
        <v>2139</v>
      </c>
      <c r="B389" s="187" t="s">
        <v>2003</v>
      </c>
      <c r="C389" s="10" t="s">
        <v>181</v>
      </c>
      <c r="D389" s="12" t="s">
        <v>208</v>
      </c>
      <c r="E389" s="18">
        <v>2.99</v>
      </c>
      <c r="F389" s="33" t="e">
        <f>ROUNDUP(E389*Carpeta!$O$1,-2)</f>
        <v>#VALUE!</v>
      </c>
      <c r="G389" s="33">
        <f>ROUNDUP(E389*Carpeta!$O$4,-2)</f>
        <v>2300</v>
      </c>
      <c r="H389" s="2">
        <v>1</v>
      </c>
      <c r="I389" s="16" t="e">
        <f t="shared" si="0"/>
        <v>#VALUE!</v>
      </c>
      <c r="J389" s="16">
        <f t="shared" si="1"/>
        <v>2300</v>
      </c>
      <c r="K389" s="168" t="s">
        <v>2138</v>
      </c>
      <c r="L389" s="38">
        <f t="shared" si="2"/>
        <v>2.99</v>
      </c>
    </row>
    <row r="390" spans="1:12" x14ac:dyDescent="0.3">
      <c r="A390" s="4" t="s">
        <v>2147</v>
      </c>
      <c r="B390" s="187" t="s">
        <v>2003</v>
      </c>
      <c r="C390" s="9" t="s">
        <v>182</v>
      </c>
      <c r="D390" s="12" t="s">
        <v>208</v>
      </c>
      <c r="E390" s="18">
        <v>3.49</v>
      </c>
      <c r="F390" s="33" t="e">
        <f>ROUNDUP(E390*Carpeta!$O$1,-2)</f>
        <v>#VALUE!</v>
      </c>
      <c r="G390" s="33">
        <f>ROUNDUP(E390*Carpeta!$O$4,-2)</f>
        <v>2700</v>
      </c>
      <c r="H390" s="2">
        <v>1</v>
      </c>
      <c r="I390" s="16" t="e">
        <f t="shared" si="0"/>
        <v>#VALUE!</v>
      </c>
      <c r="J390" s="16">
        <f t="shared" si="1"/>
        <v>2700</v>
      </c>
      <c r="K390" s="39" t="s">
        <v>2148</v>
      </c>
      <c r="L390" s="38">
        <f t="shared" si="2"/>
        <v>3.49</v>
      </c>
    </row>
    <row r="391" spans="1:12" x14ac:dyDescent="0.3">
      <c r="A391" s="29" t="s">
        <v>2831</v>
      </c>
      <c r="B391" s="222" t="s">
        <v>2824</v>
      </c>
      <c r="C391" s="19" t="s">
        <v>185</v>
      </c>
      <c r="D391" s="12" t="s">
        <v>208</v>
      </c>
      <c r="E391" s="18">
        <v>2.4900000000000002</v>
      </c>
      <c r="F391" s="33" t="e">
        <f>ROUNDUP(E391*Carpeta!$O$1,-2)</f>
        <v>#VALUE!</v>
      </c>
      <c r="G391" s="33">
        <f>ROUNDUP(E391*Carpeta!$O$4,-2)</f>
        <v>1900</v>
      </c>
      <c r="H391" s="2">
        <v>1</v>
      </c>
      <c r="I391" s="16" t="e">
        <f t="shared" si="0"/>
        <v>#VALUE!</v>
      </c>
      <c r="J391" s="16">
        <f t="shared" si="1"/>
        <v>1900</v>
      </c>
      <c r="K391" s="39" t="s">
        <v>2830</v>
      </c>
      <c r="L391" s="38">
        <f t="shared" si="2"/>
        <v>2.4900000000000002</v>
      </c>
    </row>
    <row r="392" spans="1:12" x14ac:dyDescent="0.3">
      <c r="A392" s="29" t="s">
        <v>2828</v>
      </c>
      <c r="B392" s="223" t="s">
        <v>2824</v>
      </c>
      <c r="C392" s="5" t="s">
        <v>653</v>
      </c>
      <c r="D392" s="12" t="s">
        <v>208</v>
      </c>
      <c r="E392" s="18">
        <v>5.99</v>
      </c>
      <c r="F392" s="33" t="e">
        <f>ROUNDUP(E392*Carpeta!$O$1,-2)</f>
        <v>#VALUE!</v>
      </c>
      <c r="G392" s="33">
        <f>ROUNDUP(E392*Carpeta!$O$4,-2)</f>
        <v>4500</v>
      </c>
      <c r="H392" s="2">
        <v>1</v>
      </c>
      <c r="I392" s="16" t="e">
        <f t="shared" si="0"/>
        <v>#VALUE!</v>
      </c>
      <c r="J392" s="16">
        <f t="shared" si="1"/>
        <v>4500</v>
      </c>
      <c r="K392" s="39" t="s">
        <v>2829</v>
      </c>
      <c r="L392" s="38">
        <f t="shared" si="2"/>
        <v>5.99</v>
      </c>
    </row>
    <row r="393" spans="1:12" x14ac:dyDescent="0.3">
      <c r="A393" s="29" t="s">
        <v>1819</v>
      </c>
      <c r="B393" s="159" t="s">
        <v>1127</v>
      </c>
      <c r="C393" s="9" t="s">
        <v>182</v>
      </c>
      <c r="D393" s="12" t="s">
        <v>208</v>
      </c>
      <c r="E393" s="18">
        <v>11.99</v>
      </c>
      <c r="F393" s="33" t="e">
        <f>ROUNDUP(E393*Carpeta!$O$1,-2)</f>
        <v>#VALUE!</v>
      </c>
      <c r="G393" s="33">
        <f>ROUNDUP(E393*Carpeta!$O$4,-2)</f>
        <v>9000</v>
      </c>
      <c r="H393" s="2">
        <v>1</v>
      </c>
      <c r="I393" s="16" t="e">
        <f t="shared" si="0"/>
        <v>#VALUE!</v>
      </c>
      <c r="J393" s="16">
        <f t="shared" si="1"/>
        <v>9000</v>
      </c>
      <c r="K393" s="168" t="s">
        <v>1818</v>
      </c>
      <c r="L393" s="38">
        <f t="shared" si="2"/>
        <v>11.99</v>
      </c>
    </row>
    <row r="394" spans="1:12" x14ac:dyDescent="0.3">
      <c r="A394" s="29" t="s">
        <v>1429</v>
      </c>
      <c r="B394" s="177" t="s">
        <v>1800</v>
      </c>
      <c r="C394" s="10" t="s">
        <v>181</v>
      </c>
      <c r="D394" s="12" t="s">
        <v>208</v>
      </c>
      <c r="E394" s="18">
        <v>3.99</v>
      </c>
      <c r="F394" s="33" t="e">
        <f>ROUNDUP(E394*Carpeta!$O$1,-2)</f>
        <v>#VALUE!</v>
      </c>
      <c r="G394" s="33">
        <f>ROUNDUP(E394*Carpeta!$O$4,-2)</f>
        <v>3000</v>
      </c>
      <c r="H394" s="2">
        <v>1</v>
      </c>
      <c r="I394" s="16" t="e">
        <f t="shared" si="0"/>
        <v>#VALUE!</v>
      </c>
      <c r="J394" s="16">
        <f t="shared" si="1"/>
        <v>3000</v>
      </c>
      <c r="K394" s="168" t="s">
        <v>2454</v>
      </c>
      <c r="L394" s="38">
        <f t="shared" si="2"/>
        <v>3.99</v>
      </c>
    </row>
    <row r="396" spans="1:12" x14ac:dyDescent="0.3">
      <c r="A396" s="58" t="s">
        <v>2912</v>
      </c>
      <c r="B396" s="57">
        <f>SUM(J397:J398)+400+1500</f>
        <v>6500</v>
      </c>
      <c r="C396" t="s">
        <v>2913</v>
      </c>
      <c r="D396" t="s">
        <v>842</v>
      </c>
      <c r="F396" s="60">
        <v>0.57291666666666663</v>
      </c>
      <c r="G396" t="s">
        <v>557</v>
      </c>
      <c r="J396" t="s">
        <v>553</v>
      </c>
      <c r="K396" t="s">
        <v>549</v>
      </c>
    </row>
    <row r="397" spans="1:12" x14ac:dyDescent="0.3">
      <c r="A397" s="29" t="s">
        <v>331</v>
      </c>
      <c r="B397" s="163" t="s">
        <v>1134</v>
      </c>
      <c r="C397" s="19" t="s">
        <v>650</v>
      </c>
      <c r="D397" s="11" t="s">
        <v>210</v>
      </c>
      <c r="E397" s="18">
        <v>2.99</v>
      </c>
      <c r="F397" s="33" t="e">
        <f>ROUNDUP(E397*Carpeta!$O$1,-2)</f>
        <v>#VALUE!</v>
      </c>
      <c r="G397" s="33">
        <f>ROUNDUP(E397*Carpeta!$O$4,-2)</f>
        <v>2300</v>
      </c>
      <c r="H397" s="2">
        <v>1</v>
      </c>
      <c r="I397" s="16" t="e">
        <f>F397*H397</f>
        <v>#VALUE!</v>
      </c>
      <c r="J397" s="16">
        <f>G397*H397</f>
        <v>2300</v>
      </c>
      <c r="K397" s="168" t="s">
        <v>2002</v>
      </c>
      <c r="L397" s="38">
        <f>E397*H397</f>
        <v>2.99</v>
      </c>
    </row>
    <row r="398" spans="1:12" x14ac:dyDescent="0.3">
      <c r="A398" s="4" t="s">
        <v>1293</v>
      </c>
      <c r="B398" s="217" t="s">
        <v>1120</v>
      </c>
      <c r="C398" s="19" t="s">
        <v>185</v>
      </c>
      <c r="D398" s="12" t="s">
        <v>208</v>
      </c>
      <c r="E398" s="18">
        <v>2.99</v>
      </c>
      <c r="F398" s="33" t="e">
        <f>ROUNDUP(E398*Carpeta!$O$1,-2)</f>
        <v>#VALUE!</v>
      </c>
      <c r="G398" s="33">
        <f>ROUNDUP(E398*Carpeta!$O$4,-2)</f>
        <v>2300</v>
      </c>
      <c r="H398" s="2">
        <v>1</v>
      </c>
      <c r="I398" s="16" t="e">
        <f>F398*H398</f>
        <v>#VALUE!</v>
      </c>
      <c r="J398" s="16">
        <f>G398*H398</f>
        <v>2300</v>
      </c>
      <c r="K398" s="39" t="s">
        <v>1294</v>
      </c>
      <c r="L398" s="38">
        <f>E398*H398</f>
        <v>2.99</v>
      </c>
    </row>
    <row r="400" spans="1:12" x14ac:dyDescent="0.3">
      <c r="A400" s="58" t="s">
        <v>2914</v>
      </c>
      <c r="B400" s="57">
        <f>SUM(J401)</f>
        <v>18800</v>
      </c>
      <c r="C400" t="s">
        <v>2915</v>
      </c>
      <c r="D400" t="s">
        <v>842</v>
      </c>
      <c r="F400" t="s">
        <v>2916</v>
      </c>
      <c r="G400" t="s">
        <v>557</v>
      </c>
      <c r="J400" t="s">
        <v>553</v>
      </c>
      <c r="K400" t="s">
        <v>549</v>
      </c>
    </row>
    <row r="401" spans="1:13" x14ac:dyDescent="0.3">
      <c r="A401" s="29" t="s">
        <v>2846</v>
      </c>
      <c r="B401" s="91" t="s">
        <v>1021</v>
      </c>
      <c r="C401" s="14" t="s">
        <v>767</v>
      </c>
      <c r="D401" s="12" t="s">
        <v>208</v>
      </c>
      <c r="E401" s="18">
        <v>24.99</v>
      </c>
      <c r="F401" s="33" t="e">
        <f>ROUNDUP(E401*Carpeta!$O$1,-2)</f>
        <v>#VALUE!</v>
      </c>
      <c r="G401" s="33">
        <f>ROUNDUP(E401*Carpeta!$O$4,-2)</f>
        <v>18800</v>
      </c>
      <c r="H401" s="2">
        <v>1</v>
      </c>
      <c r="I401" s="16" t="e">
        <f>F401*H401</f>
        <v>#VALUE!</v>
      </c>
      <c r="J401" s="16">
        <f>G401*H401</f>
        <v>18800</v>
      </c>
      <c r="K401" s="168" t="s">
        <v>2847</v>
      </c>
      <c r="L401" s="38">
        <f>E401*H401</f>
        <v>24.99</v>
      </c>
    </row>
    <row r="403" spans="1:13" x14ac:dyDescent="0.3">
      <c r="A403" s="58" t="s">
        <v>1571</v>
      </c>
      <c r="B403" s="57">
        <f>SUM(J404:J405)-100</f>
        <v>11900</v>
      </c>
      <c r="C403" t="s">
        <v>2915</v>
      </c>
      <c r="D403" t="s">
        <v>552</v>
      </c>
      <c r="F403" s="60">
        <v>0.6875</v>
      </c>
      <c r="G403" t="s">
        <v>2582</v>
      </c>
      <c r="J403" t="s">
        <v>553</v>
      </c>
      <c r="K403" t="s">
        <v>549</v>
      </c>
    </row>
    <row r="404" spans="1:13" x14ac:dyDescent="0.3">
      <c r="A404" s="29" t="s">
        <v>2773</v>
      </c>
      <c r="B404" s="177" t="s">
        <v>1799</v>
      </c>
      <c r="C404" s="5" t="s">
        <v>652</v>
      </c>
      <c r="D404" s="11" t="s">
        <v>210</v>
      </c>
      <c r="E404" s="18">
        <v>5.99</v>
      </c>
      <c r="F404" s="33" t="e">
        <f>ROUNDUP(E404*Carpeta!$O$1,-2)</f>
        <v>#VALUE!</v>
      </c>
      <c r="G404" s="33">
        <f>ROUNDUP(E404*Carpeta!$O$4,-2)</f>
        <v>4500</v>
      </c>
      <c r="H404" s="2">
        <v>1</v>
      </c>
      <c r="I404" s="16" t="e">
        <f>F404*H404</f>
        <v>#VALUE!</v>
      </c>
      <c r="J404" s="16">
        <f>G404*H404</f>
        <v>4500</v>
      </c>
      <c r="K404" s="168" t="s">
        <v>2772</v>
      </c>
      <c r="L404" s="38">
        <f>E404*H404</f>
        <v>5.99</v>
      </c>
    </row>
    <row r="405" spans="1:13" x14ac:dyDescent="0.3">
      <c r="A405" s="4" t="s">
        <v>1959</v>
      </c>
      <c r="B405" s="155" t="s">
        <v>1123</v>
      </c>
      <c r="C405" s="19" t="s">
        <v>185</v>
      </c>
      <c r="D405" s="189" t="s">
        <v>209</v>
      </c>
      <c r="E405" s="18">
        <v>9.99</v>
      </c>
      <c r="F405" s="33" t="e">
        <f>ROUNDUP(E405*Carpeta!$O$1,-2)</f>
        <v>#VALUE!</v>
      </c>
      <c r="G405" s="33">
        <f>ROUNDUP(E405*Carpeta!$O$4,-2)</f>
        <v>7500</v>
      </c>
      <c r="H405" s="2">
        <v>1</v>
      </c>
      <c r="I405" s="16" t="e">
        <f>F405*H405</f>
        <v>#VALUE!</v>
      </c>
      <c r="J405" s="16">
        <f>G405*H405</f>
        <v>7500</v>
      </c>
      <c r="K405" s="168" t="s">
        <v>1958</v>
      </c>
      <c r="L405" s="38">
        <f>E405*H405</f>
        <v>9.99</v>
      </c>
    </row>
    <row r="407" spans="1:13" x14ac:dyDescent="0.3">
      <c r="A407" s="58" t="s">
        <v>2917</v>
      </c>
      <c r="B407" s="57">
        <f>SUM(J408:J412)+100</f>
        <v>21900</v>
      </c>
      <c r="C407" t="s">
        <v>2915</v>
      </c>
      <c r="D407" t="s">
        <v>552</v>
      </c>
      <c r="F407" s="60">
        <v>0.60416666666666663</v>
      </c>
      <c r="G407" t="s">
        <v>2582</v>
      </c>
      <c r="J407" t="s">
        <v>553</v>
      </c>
      <c r="K407" t="s">
        <v>549</v>
      </c>
    </row>
    <row r="408" spans="1:13" x14ac:dyDescent="0.3">
      <c r="A408" s="4" t="s">
        <v>1934</v>
      </c>
      <c r="B408" s="140" t="s">
        <v>1102</v>
      </c>
      <c r="C408" s="8" t="s">
        <v>184</v>
      </c>
      <c r="D408" s="11" t="s">
        <v>210</v>
      </c>
      <c r="E408" s="18">
        <v>17.989999999999998</v>
      </c>
      <c r="F408" s="33" t="e">
        <f>ROUNDUP(E408*Carpeta!$O$1,-2)</f>
        <v>#VALUE!</v>
      </c>
      <c r="G408" s="33">
        <f>ROUNDUP(E408*Carpeta!$O$4,-2)</f>
        <v>13500</v>
      </c>
      <c r="H408" s="2">
        <v>1</v>
      </c>
      <c r="I408" s="33" t="e">
        <f>F408*H408</f>
        <v>#VALUE!</v>
      </c>
      <c r="J408" s="33">
        <f>G408*H408</f>
        <v>13500</v>
      </c>
      <c r="K408" s="39" t="s">
        <v>1933</v>
      </c>
      <c r="L408" s="38">
        <f>E408*H408</f>
        <v>17.989999999999998</v>
      </c>
    </row>
    <row r="409" spans="1:13" x14ac:dyDescent="0.3">
      <c r="A409" s="29" t="s">
        <v>1669</v>
      </c>
      <c r="B409" s="225" t="s">
        <v>1129</v>
      </c>
      <c r="C409" s="19" t="s">
        <v>185</v>
      </c>
      <c r="D409" s="12" t="s">
        <v>208</v>
      </c>
      <c r="E409" s="18">
        <v>3.99</v>
      </c>
      <c r="F409" s="33" t="e">
        <f>ROUNDUP(E409*Carpeta!$O$1,-2)</f>
        <v>#VALUE!</v>
      </c>
      <c r="G409" s="33">
        <f>ROUNDUP(E409*Carpeta!$O$4,-2)</f>
        <v>3000</v>
      </c>
      <c r="H409" s="2">
        <v>1</v>
      </c>
      <c r="I409" s="16" t="e">
        <f>F409*H409</f>
        <v>#VALUE!</v>
      </c>
      <c r="J409" s="16">
        <f>G409*H409</f>
        <v>3000</v>
      </c>
      <c r="K409" s="168" t="s">
        <v>2781</v>
      </c>
      <c r="L409" s="38">
        <f>E409*H409</f>
        <v>3.99</v>
      </c>
    </row>
    <row r="410" spans="1:13" x14ac:dyDescent="0.3">
      <c r="A410" s="29" t="s">
        <v>1815</v>
      </c>
      <c r="B410" s="204" t="s">
        <v>959</v>
      </c>
      <c r="C410" s="19" t="s">
        <v>185</v>
      </c>
      <c r="D410" s="12" t="s">
        <v>208</v>
      </c>
      <c r="E410" s="18">
        <v>2.4900000000000002</v>
      </c>
      <c r="F410" s="33" t="e">
        <f>ROUNDUP(E410*Carpeta!$O$1,-2)</f>
        <v>#VALUE!</v>
      </c>
      <c r="G410" s="33">
        <f>ROUNDUP(E410*Carpeta!$O$4,-2)</f>
        <v>1900</v>
      </c>
      <c r="H410" s="2">
        <v>1</v>
      </c>
      <c r="I410" s="16" t="e">
        <f>F410*H410</f>
        <v>#VALUE!</v>
      </c>
      <c r="J410" s="16">
        <f>G410*H410</f>
        <v>1900</v>
      </c>
      <c r="K410" s="168" t="s">
        <v>1814</v>
      </c>
      <c r="L410" s="38">
        <f>E410*H410</f>
        <v>2.4900000000000002</v>
      </c>
    </row>
    <row r="411" spans="1:13" x14ac:dyDescent="0.3">
      <c r="A411" s="4" t="s">
        <v>2434</v>
      </c>
      <c r="B411" s="224" t="s">
        <v>1116</v>
      </c>
      <c r="C411" s="19" t="s">
        <v>185</v>
      </c>
      <c r="D411" s="13" t="s">
        <v>209</v>
      </c>
      <c r="E411" s="18">
        <v>2.4900000000000002</v>
      </c>
      <c r="F411" s="33" t="e">
        <f>ROUNDUP(E411*Carpeta!$O$1,-2)</f>
        <v>#VALUE!</v>
      </c>
      <c r="G411" s="33">
        <f>ROUNDUP(E411*Carpeta!$O$4,-2)</f>
        <v>1900</v>
      </c>
      <c r="H411" s="2">
        <v>1</v>
      </c>
      <c r="I411" s="16" t="e">
        <f>F411*H411</f>
        <v>#VALUE!</v>
      </c>
      <c r="J411" s="16">
        <f>G411*H411</f>
        <v>1900</v>
      </c>
      <c r="K411" s="168" t="s">
        <v>2433</v>
      </c>
      <c r="L411" s="38">
        <f>E411*H411</f>
        <v>2.4900000000000002</v>
      </c>
    </row>
    <row r="412" spans="1:13" x14ac:dyDescent="0.3">
      <c r="A412" s="4" t="s">
        <v>2282</v>
      </c>
      <c r="B412" s="204" t="s">
        <v>951</v>
      </c>
      <c r="C412" s="22" t="s">
        <v>651</v>
      </c>
      <c r="D412" s="13" t="s">
        <v>209</v>
      </c>
      <c r="E412" s="18">
        <v>1.99</v>
      </c>
      <c r="F412" s="33" t="e">
        <f>ROUNDUP(E412*Carpeta!$O$1,-2)</f>
        <v>#VALUE!</v>
      </c>
      <c r="G412" s="33">
        <f>ROUNDUP(E412*Carpeta!$O$4,-2)</f>
        <v>1500</v>
      </c>
      <c r="H412" s="2">
        <v>1</v>
      </c>
      <c r="I412" s="16" t="e">
        <f>F412*H412</f>
        <v>#VALUE!</v>
      </c>
      <c r="J412" s="16">
        <f>G412*H412</f>
        <v>1500</v>
      </c>
      <c r="K412" s="168" t="s">
        <v>2283</v>
      </c>
      <c r="L412" s="38">
        <f>E412*H412</f>
        <v>1.99</v>
      </c>
    </row>
    <row r="414" spans="1:13" ht="78" x14ac:dyDescent="0.3">
      <c r="A414" s="58" t="s">
        <v>2929</v>
      </c>
      <c r="B414" s="57">
        <f>SUM(J415:J416)+2000</f>
        <v>9600</v>
      </c>
      <c r="C414" t="s">
        <v>2586</v>
      </c>
      <c r="G414" t="s">
        <v>2582</v>
      </c>
      <c r="J414" t="s">
        <v>553</v>
      </c>
      <c r="K414" t="s">
        <v>549</v>
      </c>
      <c r="M414" s="221" t="s">
        <v>2932</v>
      </c>
    </row>
    <row r="415" spans="1:13" x14ac:dyDescent="0.3">
      <c r="A415" s="172" t="s">
        <v>2827</v>
      </c>
      <c r="B415" s="150" t="s">
        <v>1582</v>
      </c>
      <c r="C415" s="10" t="s">
        <v>181</v>
      </c>
      <c r="D415" s="11" t="s">
        <v>210</v>
      </c>
      <c r="E415" s="18">
        <v>4.99</v>
      </c>
      <c r="F415" s="33" t="e">
        <f>ROUNDUP(E415*Carpeta!$O$1,-2)</f>
        <v>#VALUE!</v>
      </c>
      <c r="G415" s="33">
        <f>ROUNDUP(E415*Carpeta!$O$4,-2)</f>
        <v>3800</v>
      </c>
      <c r="H415" s="2">
        <v>1</v>
      </c>
      <c r="I415" s="16" t="e">
        <f>F415*H415</f>
        <v>#VALUE!</v>
      </c>
      <c r="J415" s="16">
        <f>G415*H415</f>
        <v>3800</v>
      </c>
      <c r="K415" s="39" t="s">
        <v>2826</v>
      </c>
      <c r="L415" s="38">
        <f>E415*H415</f>
        <v>4.99</v>
      </c>
    </row>
    <row r="416" spans="1:13" x14ac:dyDescent="0.3">
      <c r="A416" s="4" t="s">
        <v>2293</v>
      </c>
      <c r="B416" s="150" t="s">
        <v>1582</v>
      </c>
      <c r="C416" s="10" t="s">
        <v>181</v>
      </c>
      <c r="D416" s="13" t="s">
        <v>209</v>
      </c>
      <c r="E416" s="18">
        <v>4.99</v>
      </c>
      <c r="F416" s="33" t="e">
        <f>ROUNDUP(E416*Carpeta!$O$1,-2)</f>
        <v>#VALUE!</v>
      </c>
      <c r="G416" s="33">
        <f>ROUNDUP(E416*Carpeta!$O$4,-2)</f>
        <v>3800</v>
      </c>
      <c r="H416" s="2">
        <v>1</v>
      </c>
      <c r="I416" s="16" t="e">
        <f>F416*H416</f>
        <v>#VALUE!</v>
      </c>
      <c r="J416" s="16">
        <f>G416*H416</f>
        <v>3800</v>
      </c>
      <c r="K416" s="168" t="s">
        <v>2292</v>
      </c>
      <c r="L416" s="38">
        <f>E416*H416</f>
        <v>4.99</v>
      </c>
    </row>
    <row r="418" spans="1:12" x14ac:dyDescent="0.3">
      <c r="A418" s="58" t="s">
        <v>2930</v>
      </c>
      <c r="B418" s="57">
        <v>5000</v>
      </c>
      <c r="G418" t="s">
        <v>557</v>
      </c>
      <c r="J418" t="s">
        <v>553</v>
      </c>
      <c r="K418" t="s">
        <v>549</v>
      </c>
    </row>
    <row r="419" spans="1:12" x14ac:dyDescent="0.3">
      <c r="A419" s="4" t="s">
        <v>2132</v>
      </c>
      <c r="B419" s="156" t="s">
        <v>1124</v>
      </c>
      <c r="C419" s="9" t="s">
        <v>182</v>
      </c>
      <c r="D419" s="13" t="s">
        <v>209</v>
      </c>
      <c r="E419" s="18">
        <v>2.4900000000000002</v>
      </c>
      <c r="F419" s="33" t="e">
        <f>ROUNDUP(E419*Carpeta!$O$1,-2)</f>
        <v>#VALUE!</v>
      </c>
      <c r="G419" s="33">
        <f>ROUNDUP(E419*Carpeta!$O$4,-2)</f>
        <v>1900</v>
      </c>
      <c r="H419" s="2">
        <v>2</v>
      </c>
      <c r="I419" s="16" t="e">
        <f>F419*H419</f>
        <v>#VALUE!</v>
      </c>
      <c r="J419" s="16">
        <f>G419*H419</f>
        <v>3800</v>
      </c>
      <c r="K419" s="168" t="s">
        <v>2131</v>
      </c>
      <c r="L419" s="38">
        <f>E419*H419</f>
        <v>4.9800000000000004</v>
      </c>
    </row>
    <row r="421" spans="1:12" x14ac:dyDescent="0.3">
      <c r="A421" s="58" t="s">
        <v>2938</v>
      </c>
      <c r="B421" s="57">
        <f>SUM(J422:J425)-400</f>
        <v>19700</v>
      </c>
      <c r="C421" t="s">
        <v>2940</v>
      </c>
      <c r="D421" t="s">
        <v>836</v>
      </c>
      <c r="G421" t="s">
        <v>2582</v>
      </c>
      <c r="K421" t="s">
        <v>549</v>
      </c>
    </row>
    <row r="422" spans="1:12" x14ac:dyDescent="0.3">
      <c r="A422" s="29" t="s">
        <v>2527</v>
      </c>
      <c r="B422" s="193" t="s">
        <v>2332</v>
      </c>
      <c r="C422" s="6" t="s">
        <v>769</v>
      </c>
      <c r="D422" s="12" t="s">
        <v>208</v>
      </c>
      <c r="E422" s="18">
        <v>4.99</v>
      </c>
      <c r="F422" s="33" t="e">
        <f>ROUNDUP(E422*Carpeta!$O$1,-2)</f>
        <v>#VALUE!</v>
      </c>
      <c r="G422" s="33">
        <f>ROUNDUP(E422*Carpeta!$O$4,-2)</f>
        <v>3800</v>
      </c>
      <c r="H422" s="2">
        <v>2</v>
      </c>
      <c r="I422" s="16" t="e">
        <f>F422*H422</f>
        <v>#VALUE!</v>
      </c>
      <c r="J422" s="16">
        <f>G422*H422</f>
        <v>7600</v>
      </c>
      <c r="K422" s="39" t="s">
        <v>2526</v>
      </c>
      <c r="L422" s="38">
        <f>E422*H422</f>
        <v>9.98</v>
      </c>
    </row>
    <row r="423" spans="1:12" x14ac:dyDescent="0.3">
      <c r="A423" s="4" t="s">
        <v>2079</v>
      </c>
      <c r="B423" s="155" t="s">
        <v>1123</v>
      </c>
      <c r="C423" s="9" t="s">
        <v>182</v>
      </c>
      <c r="D423" s="12" t="s">
        <v>208</v>
      </c>
      <c r="E423" s="18">
        <v>6.99</v>
      </c>
      <c r="F423" s="33" t="e">
        <f>ROUNDUP(E423*Carpeta!$O$1,-2)</f>
        <v>#VALUE!</v>
      </c>
      <c r="G423" s="33">
        <f>ROUNDUP(E423*Carpeta!$O$4,-2)</f>
        <v>5300</v>
      </c>
      <c r="H423" s="2">
        <v>1</v>
      </c>
      <c r="I423" s="16" t="e">
        <f>F423*H423</f>
        <v>#VALUE!</v>
      </c>
      <c r="J423" s="16">
        <f>G423*H423</f>
        <v>5300</v>
      </c>
      <c r="K423" s="168" t="s">
        <v>2612</v>
      </c>
      <c r="L423" s="38">
        <f>E423*H423</f>
        <v>6.99</v>
      </c>
    </row>
    <row r="424" spans="1:12" x14ac:dyDescent="0.3">
      <c r="A424" s="172" t="s">
        <v>2565</v>
      </c>
      <c r="B424" s="163" t="s">
        <v>1134</v>
      </c>
      <c r="C424" s="9" t="s">
        <v>182</v>
      </c>
      <c r="D424" s="12" t="s">
        <v>208</v>
      </c>
      <c r="E424" s="18">
        <v>5.99</v>
      </c>
      <c r="F424" s="33" t="e">
        <f>ROUNDUP(E424*Carpeta!$O$1,-2)</f>
        <v>#VALUE!</v>
      </c>
      <c r="G424" s="33">
        <f>ROUNDUP(E424*Carpeta!$O$4,-2)</f>
        <v>4500</v>
      </c>
      <c r="H424" s="2">
        <v>1</v>
      </c>
      <c r="I424" s="16" t="e">
        <f>F424*H424</f>
        <v>#VALUE!</v>
      </c>
      <c r="J424" s="16">
        <f>G424*H424</f>
        <v>4500</v>
      </c>
      <c r="K424" s="168" t="s">
        <v>2564</v>
      </c>
      <c r="L424" s="38">
        <f>E424*H424</f>
        <v>5.99</v>
      </c>
    </row>
    <row r="425" spans="1:12" x14ac:dyDescent="0.3">
      <c r="A425" s="29" t="s">
        <v>1993</v>
      </c>
      <c r="B425" s="177" t="s">
        <v>1799</v>
      </c>
      <c r="C425" s="9" t="s">
        <v>182</v>
      </c>
      <c r="D425" s="13" t="s">
        <v>209</v>
      </c>
      <c r="E425" s="18">
        <v>3.49</v>
      </c>
      <c r="F425" s="33" t="e">
        <f>ROUNDUP(E425*Carpeta!$O$1,-2)</f>
        <v>#VALUE!</v>
      </c>
      <c r="G425" s="33">
        <f>ROUNDUP(E425*Carpeta!$O$4,-2)</f>
        <v>2700</v>
      </c>
      <c r="H425" s="2">
        <v>1</v>
      </c>
      <c r="I425" s="16" t="e">
        <f>F425*H425</f>
        <v>#VALUE!</v>
      </c>
      <c r="J425" s="16">
        <f>G425*H425</f>
        <v>2700</v>
      </c>
      <c r="K425" s="168" t="s">
        <v>1992</v>
      </c>
      <c r="L425" s="38">
        <f>E425*H425</f>
        <v>3.49</v>
      </c>
    </row>
    <row r="427" spans="1:12" x14ac:dyDescent="0.3">
      <c r="A427" s="58" t="s">
        <v>2719</v>
      </c>
      <c r="B427" s="57">
        <v>4500</v>
      </c>
      <c r="C427" t="s">
        <v>2937</v>
      </c>
      <c r="D427" t="s">
        <v>2305</v>
      </c>
      <c r="G427" t="s">
        <v>2582</v>
      </c>
      <c r="J427" t="s">
        <v>553</v>
      </c>
      <c r="K427" t="s">
        <v>549</v>
      </c>
    </row>
    <row r="428" spans="1:12" x14ac:dyDescent="0.3">
      <c r="A428" s="29" t="s">
        <v>2939</v>
      </c>
    </row>
    <row r="432" spans="1:12" x14ac:dyDescent="0.3">
      <c r="A432" s="58" t="s">
        <v>2822</v>
      </c>
      <c r="B432" s="57">
        <f>SUM(J433:J440)-100</f>
        <v>53300</v>
      </c>
      <c r="C432" t="s">
        <v>2823</v>
      </c>
      <c r="G432" t="s">
        <v>2582</v>
      </c>
      <c r="J432" t="s">
        <v>553</v>
      </c>
      <c r="K432" t="s">
        <v>549</v>
      </c>
    </row>
    <row r="433" spans="1:12" x14ac:dyDescent="0.3">
      <c r="A433" s="218" t="s">
        <v>1819</v>
      </c>
      <c r="B433" s="219" t="s">
        <v>1127</v>
      </c>
      <c r="C433" s="220" t="s">
        <v>182</v>
      </c>
      <c r="D433" s="188" t="s">
        <v>208</v>
      </c>
      <c r="E433" s="209">
        <v>11.99</v>
      </c>
      <c r="F433" s="33" t="e">
        <f>ROUNDUP(E433*Carpeta!$O$1,-2)</f>
        <v>#VALUE!</v>
      </c>
      <c r="G433" s="33">
        <f>ROUNDUP(E433*Carpeta!$O$4,-2)</f>
        <v>9000</v>
      </c>
      <c r="H433" s="210">
        <v>1</v>
      </c>
      <c r="I433" s="211" t="e">
        <f t="shared" ref="I433:I440" si="3">F433*H433</f>
        <v>#VALUE!</v>
      </c>
      <c r="J433" s="211">
        <f t="shared" ref="J433:J440" si="4">G433*H433</f>
        <v>9000</v>
      </c>
      <c r="K433" s="200" t="s">
        <v>1818</v>
      </c>
      <c r="L433" s="38">
        <f t="shared" ref="L433:L440" si="5">E433*H433</f>
        <v>11.99</v>
      </c>
    </row>
    <row r="434" spans="1:12" x14ac:dyDescent="0.3">
      <c r="A434" s="29" t="s">
        <v>1999</v>
      </c>
      <c r="B434" s="177" t="s">
        <v>1799</v>
      </c>
      <c r="C434" s="10" t="s">
        <v>181</v>
      </c>
      <c r="D434" s="11" t="s">
        <v>210</v>
      </c>
      <c r="E434" s="18">
        <v>2.4900000000000002</v>
      </c>
      <c r="F434" s="33" t="e">
        <f>ROUNDUP(E434*Carpeta!$O$1,-2)</f>
        <v>#VALUE!</v>
      </c>
      <c r="G434" s="33">
        <f>ROUNDUP(E434*Carpeta!$O$4,-2)</f>
        <v>1900</v>
      </c>
      <c r="H434" s="2">
        <v>1</v>
      </c>
      <c r="I434" s="16" t="e">
        <f t="shared" si="3"/>
        <v>#VALUE!</v>
      </c>
      <c r="J434" s="16">
        <f t="shared" si="4"/>
        <v>1900</v>
      </c>
      <c r="K434" s="168" t="s">
        <v>1998</v>
      </c>
      <c r="L434" s="38">
        <f t="shared" si="5"/>
        <v>2.4900000000000002</v>
      </c>
    </row>
    <row r="435" spans="1:12" x14ac:dyDescent="0.3">
      <c r="A435" s="29" t="s">
        <v>1317</v>
      </c>
      <c r="B435" s="155" t="s">
        <v>1123</v>
      </c>
      <c r="C435" s="19" t="s">
        <v>185</v>
      </c>
      <c r="D435" s="12" t="s">
        <v>208</v>
      </c>
      <c r="E435" s="18">
        <v>2.4900000000000002</v>
      </c>
      <c r="F435" s="33" t="e">
        <f>ROUNDUP(E435*Carpeta!$O$1,-2)</f>
        <v>#VALUE!</v>
      </c>
      <c r="G435" s="33">
        <f>ROUNDUP(E435*Carpeta!$O$4,-2)</f>
        <v>1900</v>
      </c>
      <c r="H435" s="2">
        <v>1</v>
      </c>
      <c r="I435" s="33" t="e">
        <f t="shared" si="3"/>
        <v>#VALUE!</v>
      </c>
      <c r="J435" s="33">
        <f t="shared" si="4"/>
        <v>1900</v>
      </c>
      <c r="K435" s="39" t="s">
        <v>1318</v>
      </c>
      <c r="L435" s="38">
        <f t="shared" si="5"/>
        <v>2.4900000000000002</v>
      </c>
    </row>
    <row r="436" spans="1:12" x14ac:dyDescent="0.3">
      <c r="A436" s="4" t="s">
        <v>2068</v>
      </c>
      <c r="B436" s="155" t="s">
        <v>1123</v>
      </c>
      <c r="C436" s="19" t="s">
        <v>643</v>
      </c>
      <c r="D436" s="11" t="s">
        <v>210</v>
      </c>
      <c r="E436" s="18">
        <v>2.99</v>
      </c>
      <c r="F436" s="33" t="e">
        <f>ROUNDUP(E436*Carpeta!$O$1,-2)</f>
        <v>#VALUE!</v>
      </c>
      <c r="G436" s="33">
        <f>ROUNDUP(E436*Carpeta!$O$4,-2)</f>
        <v>2300</v>
      </c>
      <c r="H436" s="2">
        <v>1</v>
      </c>
      <c r="I436" s="33" t="e">
        <f t="shared" si="3"/>
        <v>#VALUE!</v>
      </c>
      <c r="J436" s="33">
        <f t="shared" si="4"/>
        <v>2300</v>
      </c>
      <c r="K436" s="168" t="s">
        <v>2067</v>
      </c>
      <c r="L436" s="38">
        <f t="shared" si="5"/>
        <v>2.99</v>
      </c>
    </row>
    <row r="437" spans="1:12" x14ac:dyDescent="0.3">
      <c r="A437" s="29" t="s">
        <v>2372</v>
      </c>
      <c r="B437" s="85" t="s">
        <v>1038</v>
      </c>
      <c r="C437" s="10" t="s">
        <v>181</v>
      </c>
      <c r="D437" s="12" t="s">
        <v>208</v>
      </c>
      <c r="E437" s="18">
        <v>5.99</v>
      </c>
      <c r="F437" s="33" t="e">
        <f>ROUNDUP(E437*Carpeta!$O$1,-2)</f>
        <v>#VALUE!</v>
      </c>
      <c r="G437" s="33">
        <f>ROUNDUP(E437*Carpeta!$O$4,-2)</f>
        <v>4500</v>
      </c>
      <c r="H437" s="2">
        <v>1</v>
      </c>
      <c r="I437" s="33" t="e">
        <f t="shared" si="3"/>
        <v>#VALUE!</v>
      </c>
      <c r="J437" s="33">
        <f t="shared" si="4"/>
        <v>4500</v>
      </c>
      <c r="K437" s="168" t="s">
        <v>2371</v>
      </c>
      <c r="L437" s="38">
        <f t="shared" si="5"/>
        <v>5.99</v>
      </c>
    </row>
    <row r="438" spans="1:12" x14ac:dyDescent="0.3">
      <c r="A438" s="172" t="s">
        <v>2052</v>
      </c>
      <c r="B438" s="187" t="s">
        <v>2003</v>
      </c>
      <c r="C438" s="6" t="s">
        <v>769</v>
      </c>
      <c r="D438" s="12" t="s">
        <v>208</v>
      </c>
      <c r="E438" s="18">
        <v>27.99</v>
      </c>
      <c r="F438" s="33" t="e">
        <f>ROUNDUP(E438*Carpeta!$O$1,-2)</f>
        <v>#VALUE!</v>
      </c>
      <c r="G438" s="33">
        <f>ROUNDUP(E438*Carpeta!$O$4,-2)</f>
        <v>21000</v>
      </c>
      <c r="H438" s="2">
        <v>1</v>
      </c>
      <c r="I438" s="16" t="e">
        <f t="shared" si="3"/>
        <v>#VALUE!</v>
      </c>
      <c r="J438" s="16">
        <f t="shared" si="4"/>
        <v>21000</v>
      </c>
      <c r="K438" s="168" t="s">
        <v>2324</v>
      </c>
      <c r="L438" s="38">
        <f t="shared" si="5"/>
        <v>27.99</v>
      </c>
    </row>
    <row r="439" spans="1:12" x14ac:dyDescent="0.3">
      <c r="A439" s="4" t="s">
        <v>2426</v>
      </c>
      <c r="B439" s="109" t="s">
        <v>1072</v>
      </c>
      <c r="C439" s="9" t="s">
        <v>182</v>
      </c>
      <c r="D439" s="12" t="s">
        <v>208</v>
      </c>
      <c r="E439" s="18">
        <v>9.99</v>
      </c>
      <c r="F439" s="33" t="e">
        <f>ROUNDUP(E439*Carpeta!$O$1,-2)</f>
        <v>#VALUE!</v>
      </c>
      <c r="G439" s="33">
        <f>ROUNDUP(E439*Carpeta!$O$4,-2)</f>
        <v>7500</v>
      </c>
      <c r="H439" s="2">
        <v>1</v>
      </c>
      <c r="I439" s="16" t="e">
        <f t="shared" si="3"/>
        <v>#VALUE!</v>
      </c>
      <c r="J439" s="16">
        <f t="shared" si="4"/>
        <v>7500</v>
      </c>
      <c r="K439" s="39" t="s">
        <v>2425</v>
      </c>
      <c r="L439" s="38">
        <f t="shared" si="5"/>
        <v>9.99</v>
      </c>
    </row>
    <row r="440" spans="1:12" x14ac:dyDescent="0.3">
      <c r="A440" s="29" t="s">
        <v>2784</v>
      </c>
      <c r="B440" s="162" t="s">
        <v>1130</v>
      </c>
      <c r="C440" s="22" t="s">
        <v>183</v>
      </c>
      <c r="D440" s="11" t="s">
        <v>210</v>
      </c>
      <c r="E440" s="18">
        <v>6.99</v>
      </c>
      <c r="F440" s="33" t="e">
        <f>ROUNDUP(E440*Carpeta!$O$1,-2)</f>
        <v>#VALUE!</v>
      </c>
      <c r="G440" s="33">
        <f>ROUNDUP(E440*Carpeta!$O$4,-2)</f>
        <v>5300</v>
      </c>
      <c r="H440" s="2">
        <v>1</v>
      </c>
      <c r="I440" s="16" t="e">
        <f t="shared" si="3"/>
        <v>#VALUE!</v>
      </c>
      <c r="J440" s="16">
        <f t="shared" si="4"/>
        <v>5300</v>
      </c>
      <c r="K440" s="168" t="s">
        <v>2783</v>
      </c>
      <c r="L440" s="38">
        <f t="shared" si="5"/>
        <v>6.99</v>
      </c>
    </row>
    <row r="442" spans="1:12" x14ac:dyDescent="0.3">
      <c r="A442" s="58" t="s">
        <v>1659</v>
      </c>
      <c r="B442" s="57">
        <f>SUM(J443:J445)+700+500</f>
        <v>12900</v>
      </c>
      <c r="C442" t="s">
        <v>2806</v>
      </c>
      <c r="D442" t="s">
        <v>842</v>
      </c>
      <c r="F442" s="202">
        <v>0.66666666666666663</v>
      </c>
      <c r="G442" t="s">
        <v>2582</v>
      </c>
      <c r="J442" t="s">
        <v>553</v>
      </c>
      <c r="K442" t="s">
        <v>549</v>
      </c>
    </row>
    <row r="443" spans="1:12" x14ac:dyDescent="0.3">
      <c r="A443" s="29" t="s">
        <v>1962</v>
      </c>
      <c r="B443" s="155" t="s">
        <v>1123</v>
      </c>
      <c r="C443" s="22" t="s">
        <v>183</v>
      </c>
      <c r="D443" s="12" t="s">
        <v>208</v>
      </c>
      <c r="E443" s="18">
        <v>4.99</v>
      </c>
      <c r="F443" s="33" t="e">
        <f>ROUNDUP(E443*Carpeta!$O$1,-2)</f>
        <v>#VALUE!</v>
      </c>
      <c r="G443" s="33">
        <f>ROUNDUP(E443*Carpeta!$O$4,-2)</f>
        <v>3800</v>
      </c>
      <c r="H443" s="2">
        <v>1</v>
      </c>
      <c r="I443" s="33" t="e">
        <f>F443*H443</f>
        <v>#VALUE!</v>
      </c>
      <c r="J443" s="33">
        <f>G443*H443</f>
        <v>3800</v>
      </c>
      <c r="K443" s="39" t="s">
        <v>1963</v>
      </c>
      <c r="L443" s="38">
        <f>E443*H443</f>
        <v>4.99</v>
      </c>
    </row>
    <row r="444" spans="1:12" x14ac:dyDescent="0.3">
      <c r="A444" s="4" t="s">
        <v>2132</v>
      </c>
      <c r="B444" s="156" t="s">
        <v>1124</v>
      </c>
      <c r="C444" s="9" t="s">
        <v>182</v>
      </c>
      <c r="D444" s="13" t="s">
        <v>209</v>
      </c>
      <c r="E444" s="18">
        <v>2.4900000000000002</v>
      </c>
      <c r="F444" s="33" t="e">
        <f>ROUNDUP(E444*Carpeta!$O$1,-2)</f>
        <v>#VALUE!</v>
      </c>
      <c r="G444" s="33">
        <f>ROUNDUP(E444*Carpeta!$O$4,-2)</f>
        <v>1900</v>
      </c>
      <c r="H444" s="2">
        <v>1</v>
      </c>
      <c r="I444" s="16" t="e">
        <f>F444*H444</f>
        <v>#VALUE!</v>
      </c>
      <c r="J444" s="16">
        <f>G444*H444</f>
        <v>1900</v>
      </c>
      <c r="K444" s="168" t="s">
        <v>2131</v>
      </c>
      <c r="L444" s="38">
        <f>E444*H444</f>
        <v>2.4900000000000002</v>
      </c>
    </row>
    <row r="445" spans="1:12" x14ac:dyDescent="0.3">
      <c r="A445" s="4" t="s">
        <v>2795</v>
      </c>
      <c r="B445" s="158" t="s">
        <v>1126</v>
      </c>
      <c r="C445" s="10" t="s">
        <v>181</v>
      </c>
      <c r="D445" s="12" t="s">
        <v>208</v>
      </c>
      <c r="E445" s="18">
        <v>7.99</v>
      </c>
      <c r="F445" s="33" t="e">
        <f>ROUNDUP(E445*Carpeta!$O$1,-2)</f>
        <v>#VALUE!</v>
      </c>
      <c r="G445" s="33">
        <f>ROUNDUP(E445*Carpeta!$O$4,-2)</f>
        <v>6000</v>
      </c>
      <c r="H445" s="2">
        <v>1</v>
      </c>
      <c r="I445" s="16" t="e">
        <f>F445*H445</f>
        <v>#VALUE!</v>
      </c>
      <c r="J445" s="16">
        <f>G445*H445</f>
        <v>6000</v>
      </c>
      <c r="K445" s="168" t="s">
        <v>2794</v>
      </c>
      <c r="L445" s="38">
        <f>E445*H445</f>
        <v>7.99</v>
      </c>
    </row>
    <row r="447" spans="1:12" x14ac:dyDescent="0.3">
      <c r="A447" s="58" t="s">
        <v>2819</v>
      </c>
      <c r="B447" s="57">
        <f>SUM(J448:J448)</f>
        <v>26300</v>
      </c>
      <c r="C447" t="s">
        <v>2820</v>
      </c>
      <c r="D447" t="s">
        <v>842</v>
      </c>
      <c r="G447" t="s">
        <v>557</v>
      </c>
      <c r="J447" t="s">
        <v>553</v>
      </c>
      <c r="K447" t="s">
        <v>549</v>
      </c>
    </row>
    <row r="448" spans="1:12" x14ac:dyDescent="0.3">
      <c r="A448" s="4" t="s">
        <v>1380</v>
      </c>
      <c r="B448" s="136" t="s">
        <v>1116</v>
      </c>
      <c r="C448" s="10" t="s">
        <v>181</v>
      </c>
      <c r="D448" s="12" t="s">
        <v>208</v>
      </c>
      <c r="E448" s="18">
        <v>34.99</v>
      </c>
      <c r="F448" s="33" t="e">
        <f>ROUNDUP(E448*Carpeta!$O$1,-2)</f>
        <v>#VALUE!</v>
      </c>
      <c r="G448" s="33">
        <f>ROUNDUP(E448*Carpeta!$O$4,-2)</f>
        <v>26300</v>
      </c>
      <c r="H448" s="2">
        <v>1</v>
      </c>
      <c r="I448" s="33" t="e">
        <f>F448*H448</f>
        <v>#VALUE!</v>
      </c>
      <c r="J448" s="33">
        <f>G448*H448</f>
        <v>26300</v>
      </c>
      <c r="K448" s="39" t="s">
        <v>1381</v>
      </c>
      <c r="L448" s="38">
        <f>E448*H448</f>
        <v>34.99</v>
      </c>
    </row>
    <row r="450" spans="1:13" x14ac:dyDescent="0.3">
      <c r="A450" s="58" t="s">
        <v>2800</v>
      </c>
      <c r="B450" s="57">
        <v>6000</v>
      </c>
      <c r="C450" t="s">
        <v>2806</v>
      </c>
      <c r="D450" t="s">
        <v>842</v>
      </c>
      <c r="F450" t="s">
        <v>2807</v>
      </c>
      <c r="G450" t="s">
        <v>2582</v>
      </c>
      <c r="J450" t="s">
        <v>553</v>
      </c>
      <c r="K450" t="s">
        <v>549</v>
      </c>
    </row>
    <row r="451" spans="1:13" x14ac:dyDescent="0.3">
      <c r="A451" s="35" t="s">
        <v>160</v>
      </c>
      <c r="B451" s="163" t="s">
        <v>1134</v>
      </c>
      <c r="C451" s="8" t="s">
        <v>184</v>
      </c>
      <c r="D451" s="11" t="s">
        <v>210</v>
      </c>
      <c r="E451" s="18">
        <v>4.99</v>
      </c>
      <c r="F451" s="33" t="e">
        <f>ROUNDUP(E451*Carpeta!$O$1,-2)</f>
        <v>#VALUE!</v>
      </c>
      <c r="G451" s="33">
        <f>ROUNDUP(E451*Carpeta!$O$4,-2)</f>
        <v>3800</v>
      </c>
      <c r="H451" s="2">
        <v>1</v>
      </c>
      <c r="I451" s="16" t="e">
        <f>F451*H451</f>
        <v>#VALUE!</v>
      </c>
      <c r="J451" s="16">
        <f>G451*H451</f>
        <v>3800</v>
      </c>
      <c r="K451" s="168" t="s">
        <v>306</v>
      </c>
      <c r="L451" s="38">
        <f>E451*H451</f>
        <v>4.99</v>
      </c>
    </row>
    <row r="453" spans="1:13" x14ac:dyDescent="0.3">
      <c r="A453" s="58" t="s">
        <v>2801</v>
      </c>
      <c r="B453" s="57">
        <f>SUM(J454)+500</f>
        <v>4300</v>
      </c>
      <c r="C453" t="s">
        <v>2804</v>
      </c>
      <c r="D453" t="s">
        <v>2805</v>
      </c>
      <c r="G453" t="s">
        <v>2582</v>
      </c>
      <c r="J453" t="s">
        <v>553</v>
      </c>
      <c r="K453" t="s">
        <v>549</v>
      </c>
      <c r="M453" t="s">
        <v>2808</v>
      </c>
    </row>
    <row r="454" spans="1:13" x14ac:dyDescent="0.3">
      <c r="A454" s="29" t="s">
        <v>2158</v>
      </c>
      <c r="B454" s="22" t="s">
        <v>1797</v>
      </c>
      <c r="C454" s="8" t="s">
        <v>184</v>
      </c>
      <c r="D454" s="12" t="s">
        <v>208</v>
      </c>
      <c r="E454" s="18">
        <v>4.99</v>
      </c>
      <c r="F454" s="33" t="e">
        <f>ROUNDUP(E454*Carpeta!$O$1,-2)</f>
        <v>#VALUE!</v>
      </c>
      <c r="G454" s="33">
        <f>ROUNDUP(E454*Carpeta!$O$4,-2)</f>
        <v>3800</v>
      </c>
      <c r="H454" s="2">
        <v>1</v>
      </c>
      <c r="I454" s="16" t="e">
        <f>F454*H454</f>
        <v>#VALUE!</v>
      </c>
      <c r="J454" s="16">
        <f>G454*H454</f>
        <v>3800</v>
      </c>
      <c r="K454" s="39" t="s">
        <v>2159</v>
      </c>
      <c r="L454" s="38">
        <f>E454*H454</f>
        <v>4.99</v>
      </c>
    </row>
    <row r="456" spans="1:13" x14ac:dyDescent="0.3">
      <c r="A456" s="58" t="s">
        <v>2306</v>
      </c>
      <c r="B456" s="57">
        <f>SUM(J457)-600</f>
        <v>26400</v>
      </c>
      <c r="C456" t="s">
        <v>2821</v>
      </c>
      <c r="J456" t="s">
        <v>553</v>
      </c>
      <c r="K456" t="s">
        <v>549</v>
      </c>
    </row>
    <row r="457" spans="1:13" x14ac:dyDescent="0.3">
      <c r="A457" s="4" t="s">
        <v>327</v>
      </c>
      <c r="B457" s="163" t="s">
        <v>1134</v>
      </c>
      <c r="C457" s="10" t="s">
        <v>181</v>
      </c>
      <c r="D457" s="12" t="s">
        <v>208</v>
      </c>
      <c r="E457" s="18">
        <v>11.99</v>
      </c>
      <c r="F457" s="33" t="e">
        <f>ROUNDUP(E457*Carpeta!$O$1,-2)</f>
        <v>#VALUE!</v>
      </c>
      <c r="G457" s="33">
        <f>ROUNDUP(E457*Carpeta!$O$4,-2)</f>
        <v>9000</v>
      </c>
      <c r="H457" s="2">
        <v>3</v>
      </c>
      <c r="I457" s="33" t="e">
        <f>F457*H457</f>
        <v>#VALUE!</v>
      </c>
      <c r="J457" s="33">
        <f>G457*H457</f>
        <v>27000</v>
      </c>
      <c r="K457" s="39" t="s">
        <v>328</v>
      </c>
      <c r="L457" s="38">
        <f>E457*H457</f>
        <v>35.97</v>
      </c>
    </row>
    <row r="459" spans="1:13" x14ac:dyDescent="0.3">
      <c r="A459" s="58" t="s">
        <v>2802</v>
      </c>
      <c r="B459" s="57">
        <f>SUM(J460:J462)+400</f>
        <v>33100</v>
      </c>
      <c r="C459" t="s">
        <v>2813</v>
      </c>
      <c r="G459" t="s">
        <v>2582</v>
      </c>
      <c r="J459" t="s">
        <v>553</v>
      </c>
      <c r="K459" t="s">
        <v>549</v>
      </c>
      <c r="M459" t="s">
        <v>2811</v>
      </c>
    </row>
    <row r="460" spans="1:13" x14ac:dyDescent="0.3">
      <c r="A460" s="29" t="s">
        <v>2786</v>
      </c>
      <c r="B460" s="160" t="s">
        <v>1129</v>
      </c>
      <c r="C460" s="9" t="s">
        <v>182</v>
      </c>
      <c r="D460" s="11" t="s">
        <v>210</v>
      </c>
      <c r="E460" s="18">
        <v>22.99</v>
      </c>
      <c r="F460" s="33" t="e">
        <f>ROUNDUP(E460*Carpeta!$O$1,-2)</f>
        <v>#VALUE!</v>
      </c>
      <c r="G460" s="33">
        <f>ROUNDUP(E460*Carpeta!$O$4,-2)</f>
        <v>17300</v>
      </c>
      <c r="H460" s="2">
        <v>1</v>
      </c>
      <c r="I460" s="16" t="e">
        <f>F460*H460</f>
        <v>#VALUE!</v>
      </c>
      <c r="J460" s="16">
        <f>G460*H460</f>
        <v>17300</v>
      </c>
      <c r="K460" s="168" t="s">
        <v>2785</v>
      </c>
      <c r="L460" s="38">
        <f>E460*H460</f>
        <v>22.99</v>
      </c>
      <c r="M460" t="s">
        <v>2812</v>
      </c>
    </row>
    <row r="461" spans="1:13" x14ac:dyDescent="0.3">
      <c r="A461" s="29" t="s">
        <v>2366</v>
      </c>
      <c r="B461" s="157" t="s">
        <v>1125</v>
      </c>
      <c r="C461" s="9" t="s">
        <v>182</v>
      </c>
      <c r="D461" s="11" t="s">
        <v>210</v>
      </c>
      <c r="E461" s="18">
        <v>17.989999999999998</v>
      </c>
      <c r="F461" s="33" t="e">
        <f>ROUNDUP(E461*Carpeta!$O$1,-2)</f>
        <v>#VALUE!</v>
      </c>
      <c r="G461" s="33">
        <f>ROUNDUP(E461*Carpeta!$O$4,-2)</f>
        <v>13500</v>
      </c>
      <c r="H461" s="2">
        <v>1</v>
      </c>
      <c r="I461" s="33" t="e">
        <f>F461*H461</f>
        <v>#VALUE!</v>
      </c>
      <c r="J461" s="33">
        <f>G461*H461</f>
        <v>13500</v>
      </c>
      <c r="K461" s="168" t="s">
        <v>2365</v>
      </c>
      <c r="L461" s="38">
        <f>E461*H461</f>
        <v>17.989999999999998</v>
      </c>
    </row>
    <row r="462" spans="1:13" x14ac:dyDescent="0.3">
      <c r="A462" s="29" t="s">
        <v>2541</v>
      </c>
      <c r="B462" s="176" t="s">
        <v>1798</v>
      </c>
      <c r="C462" s="10" t="s">
        <v>181</v>
      </c>
      <c r="D462" s="12" t="s">
        <v>208</v>
      </c>
      <c r="E462" s="18">
        <v>2.4900000000000002</v>
      </c>
      <c r="F462" s="33" t="e">
        <f>ROUNDUP(E462*Carpeta!$O$1,-2)</f>
        <v>#VALUE!</v>
      </c>
      <c r="G462" s="33">
        <f>ROUNDUP(E462*Carpeta!$O$4,-2)</f>
        <v>1900</v>
      </c>
      <c r="H462" s="2">
        <v>1</v>
      </c>
      <c r="I462" s="16" t="e">
        <f>F462*H462</f>
        <v>#VALUE!</v>
      </c>
      <c r="J462" s="16">
        <f>G462*H462</f>
        <v>1900</v>
      </c>
      <c r="K462" s="168" t="s">
        <v>2540</v>
      </c>
      <c r="L462" s="38">
        <f>E462*H462</f>
        <v>2.4900000000000002</v>
      </c>
    </row>
    <row r="464" spans="1:13" x14ac:dyDescent="0.3">
      <c r="A464" s="58" t="s">
        <v>2803</v>
      </c>
      <c r="B464" s="57">
        <f>SUM(J465)-200</f>
        <v>8800</v>
      </c>
      <c r="C464" t="s">
        <v>2806</v>
      </c>
      <c r="D464" t="s">
        <v>842</v>
      </c>
      <c r="F464" s="202">
        <v>0.625</v>
      </c>
      <c r="G464" t="s">
        <v>2582</v>
      </c>
      <c r="J464" t="s">
        <v>553</v>
      </c>
      <c r="K464" t="s">
        <v>549</v>
      </c>
    </row>
    <row r="465" spans="1:13" x14ac:dyDescent="0.3">
      <c r="A465" s="4" t="s">
        <v>2124</v>
      </c>
      <c r="B465" s="156" t="s">
        <v>1124</v>
      </c>
      <c r="C465" s="19" t="s">
        <v>185</v>
      </c>
      <c r="D465" s="11" t="s">
        <v>210</v>
      </c>
      <c r="E465" s="18">
        <v>11.99</v>
      </c>
      <c r="F465" s="33" t="e">
        <f>ROUNDUP(E465*Carpeta!$O$1,-2)</f>
        <v>#VALUE!</v>
      </c>
      <c r="G465" s="33">
        <f>ROUNDUP(E465*Carpeta!$O$4,-2)</f>
        <v>9000</v>
      </c>
      <c r="H465" s="2">
        <v>1</v>
      </c>
      <c r="I465" s="16" t="e">
        <f>F465*H465</f>
        <v>#VALUE!</v>
      </c>
      <c r="J465" s="16">
        <f>G465*H465</f>
        <v>9000</v>
      </c>
      <c r="K465" s="168" t="s">
        <v>2123</v>
      </c>
      <c r="L465" s="38">
        <f>E465*H465</f>
        <v>11.99</v>
      </c>
    </row>
    <row r="467" spans="1:13" x14ac:dyDescent="0.3">
      <c r="A467" s="58" t="s">
        <v>1573</v>
      </c>
      <c r="B467" s="57">
        <f>SUM(J468:J470)+500</f>
        <v>26900</v>
      </c>
      <c r="C467" t="s">
        <v>2806</v>
      </c>
      <c r="D467" t="s">
        <v>559</v>
      </c>
      <c r="F467" s="60">
        <v>0.52083333333333337</v>
      </c>
      <c r="J467" t="s">
        <v>553</v>
      </c>
      <c r="K467" t="s">
        <v>549</v>
      </c>
    </row>
    <row r="468" spans="1:13" x14ac:dyDescent="0.3">
      <c r="A468" s="29" t="s">
        <v>2779</v>
      </c>
      <c r="B468" s="160" t="s">
        <v>1129</v>
      </c>
      <c r="C468" s="8" t="s">
        <v>184</v>
      </c>
      <c r="D468" s="12" t="s">
        <v>208</v>
      </c>
      <c r="E468" s="18">
        <v>12.99</v>
      </c>
      <c r="F468" s="33" t="e">
        <f>ROUNDUP(E468*Carpeta!$O$1,-2)</f>
        <v>#VALUE!</v>
      </c>
      <c r="G468" s="33">
        <f>ROUNDUP(E468*Carpeta!$O$4,-2)</f>
        <v>9800</v>
      </c>
      <c r="H468" s="2">
        <v>2</v>
      </c>
      <c r="I468" s="16" t="e">
        <f>F468*H468</f>
        <v>#VALUE!</v>
      </c>
      <c r="J468" s="16">
        <f>G468*H468</f>
        <v>19600</v>
      </c>
      <c r="K468" s="168" t="s">
        <v>2778</v>
      </c>
      <c r="L468" s="38">
        <f>E468*H468</f>
        <v>25.98</v>
      </c>
      <c r="M468" s="221"/>
    </row>
    <row r="469" spans="1:13" x14ac:dyDescent="0.3">
      <c r="A469" s="29" t="s">
        <v>1820</v>
      </c>
      <c r="B469" s="150" t="s">
        <v>1582</v>
      </c>
      <c r="C469" s="10" t="s">
        <v>181</v>
      </c>
      <c r="D469" s="12" t="s">
        <v>208</v>
      </c>
      <c r="E469" s="18">
        <v>2.99</v>
      </c>
      <c r="F469" s="33" t="e">
        <f>ROUNDUP(E469*Carpeta!$O$1,-2)</f>
        <v>#VALUE!</v>
      </c>
      <c r="G469" s="33">
        <f>ROUNDUP(E469*Carpeta!$O$4,-2)</f>
        <v>2300</v>
      </c>
      <c r="H469" s="2">
        <v>1</v>
      </c>
      <c r="I469" s="16" t="e">
        <f>F469*H469</f>
        <v>#VALUE!</v>
      </c>
      <c r="J469" s="16">
        <f>G469*H469</f>
        <v>2300</v>
      </c>
      <c r="K469" s="168" t="s">
        <v>1941</v>
      </c>
      <c r="L469" s="38">
        <f>E469*H469</f>
        <v>2.99</v>
      </c>
    </row>
    <row r="470" spans="1:13" x14ac:dyDescent="0.3">
      <c r="A470" s="4" t="s">
        <v>2280</v>
      </c>
      <c r="B470" s="152" t="s">
        <v>1120</v>
      </c>
      <c r="C470" s="10" t="s">
        <v>181</v>
      </c>
      <c r="D470" s="12" t="s">
        <v>208</v>
      </c>
      <c r="E470" s="18">
        <v>5.99</v>
      </c>
      <c r="F470" s="33" t="e">
        <f>ROUNDUP(E470*Carpeta!$O$1,-2)</f>
        <v>#VALUE!</v>
      </c>
      <c r="G470" s="33">
        <f>ROUNDUP(E470*Carpeta!$O$4,-2)</f>
        <v>4500</v>
      </c>
      <c r="H470" s="2">
        <v>1</v>
      </c>
      <c r="I470" s="16" t="e">
        <f>F470*H470</f>
        <v>#VALUE!</v>
      </c>
      <c r="J470" s="16">
        <f>G470*H470</f>
        <v>4500</v>
      </c>
      <c r="K470" s="168" t="s">
        <v>2279</v>
      </c>
      <c r="L470" s="38">
        <f>E470*H470</f>
        <v>5.99</v>
      </c>
    </row>
    <row r="472" spans="1:13" x14ac:dyDescent="0.3">
      <c r="A472" s="58" t="s">
        <v>2809</v>
      </c>
      <c r="B472" s="57">
        <f>SUM(J473:J474)-100</f>
        <v>6300</v>
      </c>
      <c r="C472" t="s">
        <v>2810</v>
      </c>
      <c r="G472" t="s">
        <v>2582</v>
      </c>
      <c r="J472" t="s">
        <v>553</v>
      </c>
      <c r="K472" t="s">
        <v>549</v>
      </c>
    </row>
    <row r="473" spans="1:13" x14ac:dyDescent="0.3">
      <c r="A473" s="4" t="s">
        <v>2294</v>
      </c>
      <c r="B473" s="158" t="s">
        <v>1126</v>
      </c>
      <c r="C473" s="19" t="s">
        <v>185</v>
      </c>
      <c r="D473" s="1" t="s">
        <v>211</v>
      </c>
      <c r="E473" s="18">
        <v>5.99</v>
      </c>
      <c r="F473" s="33" t="e">
        <f>ROUNDUP(E473*Carpeta!$O$1,-2)</f>
        <v>#VALUE!</v>
      </c>
      <c r="G473" s="33">
        <f>ROUNDUP(E473*Carpeta!$O$4,-2)</f>
        <v>4500</v>
      </c>
      <c r="H473" s="2">
        <v>1</v>
      </c>
      <c r="I473" s="16" t="e">
        <f>F473*H473</f>
        <v>#VALUE!</v>
      </c>
      <c r="J473" s="16">
        <f>G473*H473</f>
        <v>4500</v>
      </c>
      <c r="K473" s="168" t="s">
        <v>2295</v>
      </c>
      <c r="L473" s="38">
        <f>E473*H473</f>
        <v>5.99</v>
      </c>
    </row>
    <row r="474" spans="1:13" x14ac:dyDescent="0.3">
      <c r="A474" s="4" t="s">
        <v>2278</v>
      </c>
      <c r="B474" s="149" t="s">
        <v>1113</v>
      </c>
      <c r="C474" s="10" t="s">
        <v>181</v>
      </c>
      <c r="D474" s="12" t="s">
        <v>208</v>
      </c>
      <c r="E474" s="18">
        <v>2.4900000000000002</v>
      </c>
      <c r="F474" s="33" t="e">
        <f>ROUNDUP(E474*Carpeta!$O$1,-2)</f>
        <v>#VALUE!</v>
      </c>
      <c r="G474" s="33">
        <f>ROUNDUP(E474*Carpeta!$O$4,-2)</f>
        <v>1900</v>
      </c>
      <c r="H474" s="2">
        <v>1</v>
      </c>
      <c r="I474" s="16" t="e">
        <f>F474*H474</f>
        <v>#VALUE!</v>
      </c>
      <c r="J474" s="16">
        <f>G474*H474</f>
        <v>1900</v>
      </c>
      <c r="K474" s="168" t="s">
        <v>2277</v>
      </c>
      <c r="L474" s="38">
        <f>E474*H474</f>
        <v>2.4900000000000002</v>
      </c>
    </row>
    <row r="476" spans="1:13" x14ac:dyDescent="0.3">
      <c r="A476" s="58" t="s">
        <v>2814</v>
      </c>
      <c r="B476" s="57">
        <f>SUM(J477:J479)+2000</f>
        <v>11400</v>
      </c>
      <c r="C476" t="s">
        <v>2806</v>
      </c>
      <c r="D476" t="s">
        <v>836</v>
      </c>
      <c r="F476" t="s">
        <v>2815</v>
      </c>
      <c r="G476" t="s">
        <v>2582</v>
      </c>
      <c r="J476" t="s">
        <v>553</v>
      </c>
      <c r="K476" t="s">
        <v>549</v>
      </c>
    </row>
    <row r="477" spans="1:13" x14ac:dyDescent="0.3">
      <c r="A477" s="29" t="s">
        <v>1954</v>
      </c>
      <c r="B477" s="151" t="s">
        <v>1119</v>
      </c>
      <c r="C477" s="9" t="s">
        <v>182</v>
      </c>
      <c r="D477" s="13" t="s">
        <v>209</v>
      </c>
      <c r="E477" s="18">
        <v>1.99</v>
      </c>
      <c r="F477" s="33" t="e">
        <f>ROUNDUP(E477*Carpeta!$O$1,-2)</f>
        <v>#VALUE!</v>
      </c>
      <c r="G477" s="33">
        <f>ROUNDUP(E477*Carpeta!$O$4,-2)</f>
        <v>1500</v>
      </c>
      <c r="H477" s="2">
        <v>1</v>
      </c>
      <c r="I477" s="16" t="e">
        <f>F477*H477</f>
        <v>#VALUE!</v>
      </c>
      <c r="J477" s="16">
        <f>G477*H477</f>
        <v>1500</v>
      </c>
      <c r="K477" s="168" t="s">
        <v>1953</v>
      </c>
      <c r="L477" s="38">
        <f>E477*H477</f>
        <v>1.99</v>
      </c>
    </row>
    <row r="478" spans="1:13" x14ac:dyDescent="0.3">
      <c r="A478" s="29" t="s">
        <v>1830</v>
      </c>
      <c r="B478" s="151" t="s">
        <v>1119</v>
      </c>
      <c r="C478" s="4" t="s">
        <v>626</v>
      </c>
      <c r="D478" s="13" t="s">
        <v>209</v>
      </c>
      <c r="E478" s="18">
        <v>2.4900000000000002</v>
      </c>
      <c r="F478" s="33" t="e">
        <f>ROUNDUP(E478*Carpeta!$O$1,-2)</f>
        <v>#VALUE!</v>
      </c>
      <c r="G478" s="33">
        <f>ROUNDUP(E478*Carpeta!$O$4,-2)</f>
        <v>1900</v>
      </c>
      <c r="H478" s="2">
        <v>1</v>
      </c>
      <c r="I478" s="16" t="e">
        <f>F478*H478</f>
        <v>#VALUE!</v>
      </c>
      <c r="J478" s="16">
        <f>G478*H478</f>
        <v>1900</v>
      </c>
      <c r="K478" s="168" t="s">
        <v>1829</v>
      </c>
      <c r="L478" s="38">
        <f>E478*H478</f>
        <v>2.4900000000000002</v>
      </c>
    </row>
    <row r="479" spans="1:13" x14ac:dyDescent="0.3">
      <c r="A479" s="4" t="s">
        <v>2065</v>
      </c>
      <c r="B479" s="155" t="s">
        <v>1123</v>
      </c>
      <c r="C479" s="14" t="s">
        <v>767</v>
      </c>
      <c r="D479" s="12" t="s">
        <v>208</v>
      </c>
      <c r="E479" s="18">
        <v>7.99</v>
      </c>
      <c r="F479" s="33" t="e">
        <f>ROUNDUP(E479*Carpeta!$O$1,-2)</f>
        <v>#VALUE!</v>
      </c>
      <c r="G479" s="33">
        <f>ROUNDUP(E479*Carpeta!$O$4,-2)</f>
        <v>6000</v>
      </c>
      <c r="H479" s="2">
        <v>1</v>
      </c>
      <c r="I479" s="16" t="e">
        <f>F479*H479</f>
        <v>#VALUE!</v>
      </c>
      <c r="J479" s="16">
        <f>G479*H479</f>
        <v>6000</v>
      </c>
      <c r="K479" s="168" t="s">
        <v>2066</v>
      </c>
      <c r="L479" s="38">
        <f>E479*H479</f>
        <v>7.99</v>
      </c>
    </row>
    <row r="481" spans="1:13" x14ac:dyDescent="0.3">
      <c r="A481" s="58" t="s">
        <v>2816</v>
      </c>
      <c r="B481" s="57">
        <f>SUM(J482:J488)+800</f>
        <v>28700</v>
      </c>
      <c r="C481" t="s">
        <v>2817</v>
      </c>
      <c r="G481" t="s">
        <v>2582</v>
      </c>
      <c r="J481" t="s">
        <v>553</v>
      </c>
      <c r="K481" t="s">
        <v>549</v>
      </c>
      <c r="M481" t="s">
        <v>2818</v>
      </c>
    </row>
    <row r="482" spans="1:13" x14ac:dyDescent="0.3">
      <c r="A482" s="4" t="s">
        <v>2091</v>
      </c>
      <c r="B482" s="157" t="s">
        <v>1125</v>
      </c>
      <c r="C482" s="10" t="s">
        <v>181</v>
      </c>
      <c r="D482" s="12" t="s">
        <v>208</v>
      </c>
      <c r="E482" s="18">
        <v>2.99</v>
      </c>
      <c r="F482" s="33" t="e">
        <f>ROUNDUP(E482*Carpeta!$O$1,-2)</f>
        <v>#VALUE!</v>
      </c>
      <c r="G482" s="33">
        <f>ROUNDUP(E482*Carpeta!$O$4,-2)</f>
        <v>2300</v>
      </c>
      <c r="H482" s="2">
        <v>1</v>
      </c>
      <c r="I482" s="16" t="e">
        <f t="shared" ref="I482:I488" si="6">F482*H482</f>
        <v>#VALUE!</v>
      </c>
      <c r="J482" s="16">
        <f t="shared" ref="J482:J488" si="7">G482*H482</f>
        <v>2300</v>
      </c>
      <c r="K482" s="168" t="s">
        <v>2090</v>
      </c>
      <c r="L482" s="38">
        <f t="shared" ref="L482:L488" si="8">E482*H482</f>
        <v>2.99</v>
      </c>
    </row>
    <row r="483" spans="1:13" x14ac:dyDescent="0.3">
      <c r="A483" s="29" t="s">
        <v>1995</v>
      </c>
      <c r="B483" s="177" t="s">
        <v>1799</v>
      </c>
      <c r="C483" s="6" t="s">
        <v>769</v>
      </c>
      <c r="D483" s="12" t="s">
        <v>208</v>
      </c>
      <c r="E483" s="18">
        <v>2.99</v>
      </c>
      <c r="F483" s="33" t="e">
        <f>ROUNDUP(E483*Carpeta!$O$1,-2)</f>
        <v>#VALUE!</v>
      </c>
      <c r="G483" s="33">
        <f>ROUNDUP(E483*Carpeta!$O$4,-2)</f>
        <v>2300</v>
      </c>
      <c r="H483" s="2">
        <v>1</v>
      </c>
      <c r="I483" s="16" t="e">
        <f t="shared" si="6"/>
        <v>#VALUE!</v>
      </c>
      <c r="J483" s="16">
        <f t="shared" si="7"/>
        <v>2300</v>
      </c>
      <c r="K483" s="168" t="s">
        <v>1994</v>
      </c>
      <c r="L483" s="38">
        <f t="shared" si="8"/>
        <v>2.99</v>
      </c>
    </row>
    <row r="484" spans="1:13" x14ac:dyDescent="0.3">
      <c r="A484" s="32" t="s">
        <v>1995</v>
      </c>
      <c r="B484" s="177" t="s">
        <v>1799</v>
      </c>
      <c r="C484" s="6" t="s">
        <v>769</v>
      </c>
      <c r="D484" s="12" t="s">
        <v>208</v>
      </c>
      <c r="E484" s="18">
        <v>3.99</v>
      </c>
      <c r="F484" s="33" t="e">
        <f>ROUNDUP(E484*Carpeta!$O$1,-2)</f>
        <v>#VALUE!</v>
      </c>
      <c r="G484" s="33">
        <f>ROUNDUP(E484*Carpeta!$O$4,-2)</f>
        <v>3000</v>
      </c>
      <c r="H484" s="2">
        <v>1</v>
      </c>
      <c r="I484" s="16" t="e">
        <f t="shared" si="6"/>
        <v>#VALUE!</v>
      </c>
      <c r="J484" s="16">
        <f t="shared" si="7"/>
        <v>3000</v>
      </c>
      <c r="K484" s="168" t="s">
        <v>2450</v>
      </c>
      <c r="L484" s="38">
        <f t="shared" si="8"/>
        <v>3.99</v>
      </c>
    </row>
    <row r="485" spans="1:13" x14ac:dyDescent="0.3">
      <c r="A485" s="4" t="s">
        <v>2074</v>
      </c>
      <c r="B485" s="155" t="s">
        <v>1123</v>
      </c>
      <c r="C485" s="19" t="s">
        <v>683</v>
      </c>
      <c r="D485" s="11" t="s">
        <v>210</v>
      </c>
      <c r="E485" s="18">
        <v>9.99</v>
      </c>
      <c r="F485" s="33" t="e">
        <f>ROUNDUP(E485*Carpeta!$O$1,-2)</f>
        <v>#VALUE!</v>
      </c>
      <c r="G485" s="33">
        <f>ROUNDUP(E485*Carpeta!$O$4,-2)</f>
        <v>7500</v>
      </c>
      <c r="H485" s="2">
        <v>1</v>
      </c>
      <c r="I485" s="16" t="e">
        <f t="shared" si="6"/>
        <v>#VALUE!</v>
      </c>
      <c r="J485" s="16">
        <f t="shared" si="7"/>
        <v>7500</v>
      </c>
      <c r="K485" s="168" t="s">
        <v>2075</v>
      </c>
      <c r="L485" s="38">
        <f t="shared" si="8"/>
        <v>9.99</v>
      </c>
    </row>
    <row r="486" spans="1:13" x14ac:dyDescent="0.3">
      <c r="A486" s="35" t="s">
        <v>1608</v>
      </c>
      <c r="B486" s="150" t="s">
        <v>1582</v>
      </c>
      <c r="C486" s="6" t="s">
        <v>769</v>
      </c>
      <c r="D486" s="12" t="s">
        <v>208</v>
      </c>
      <c r="E486" s="18">
        <v>9.99</v>
      </c>
      <c r="F486" s="33" t="e">
        <f>ROUNDUP(E486*Carpeta!$O$1,-2)</f>
        <v>#VALUE!</v>
      </c>
      <c r="G486" s="33">
        <f>ROUNDUP(E486*Carpeta!$O$4,-2)</f>
        <v>7500</v>
      </c>
      <c r="H486" s="2">
        <v>1</v>
      </c>
      <c r="I486" s="16" t="e">
        <f t="shared" si="6"/>
        <v>#VALUE!</v>
      </c>
      <c r="J486" s="16">
        <f t="shared" si="7"/>
        <v>7500</v>
      </c>
      <c r="K486" s="168" t="s">
        <v>1624</v>
      </c>
      <c r="L486" s="38">
        <f t="shared" si="8"/>
        <v>9.99</v>
      </c>
    </row>
    <row r="487" spans="1:13" x14ac:dyDescent="0.3">
      <c r="A487" s="4" t="s">
        <v>2070</v>
      </c>
      <c r="B487" s="155" t="s">
        <v>1123</v>
      </c>
      <c r="C487" s="10" t="s">
        <v>181</v>
      </c>
      <c r="D487" s="11" t="s">
        <v>210</v>
      </c>
      <c r="E487" s="18">
        <v>3.99</v>
      </c>
      <c r="F487" s="33" t="e">
        <f>ROUNDUP(E487*Carpeta!$O$1,-2)</f>
        <v>#VALUE!</v>
      </c>
      <c r="G487" s="33">
        <f>ROUNDUP(E487*Carpeta!$O$4,-2)</f>
        <v>3000</v>
      </c>
      <c r="H487" s="2">
        <v>1</v>
      </c>
      <c r="I487" s="16" t="e">
        <f t="shared" si="6"/>
        <v>#VALUE!</v>
      </c>
      <c r="J487" s="16">
        <f t="shared" si="7"/>
        <v>3000</v>
      </c>
      <c r="K487" s="168" t="s">
        <v>2071</v>
      </c>
      <c r="L487" s="38">
        <f t="shared" si="8"/>
        <v>3.99</v>
      </c>
    </row>
    <row r="488" spans="1:13" x14ac:dyDescent="0.3">
      <c r="A488" s="29" t="s">
        <v>2547</v>
      </c>
      <c r="B488" s="136" t="s">
        <v>1116</v>
      </c>
      <c r="C488" s="22" t="s">
        <v>183</v>
      </c>
      <c r="D488" s="12" t="s">
        <v>208</v>
      </c>
      <c r="E488" s="18">
        <v>2.99</v>
      </c>
      <c r="F488" s="33" t="e">
        <f>ROUNDUP(E488*Carpeta!$O$1,-2)</f>
        <v>#VALUE!</v>
      </c>
      <c r="G488" s="33">
        <f>ROUNDUP(E488*Carpeta!$O$4,-2)</f>
        <v>2300</v>
      </c>
      <c r="H488" s="2">
        <v>1</v>
      </c>
      <c r="I488" s="16" t="e">
        <f t="shared" si="6"/>
        <v>#VALUE!</v>
      </c>
      <c r="J488" s="16">
        <f t="shared" si="7"/>
        <v>2300</v>
      </c>
      <c r="K488" s="168" t="s">
        <v>2546</v>
      </c>
      <c r="L488" s="38">
        <f t="shared" si="8"/>
        <v>2.99</v>
      </c>
    </row>
    <row r="490" spans="1:13" x14ac:dyDescent="0.3">
      <c r="A490" s="58" t="s">
        <v>2799</v>
      </c>
      <c r="B490" s="57">
        <f>SUM(J491:J495)+400</f>
        <v>12600</v>
      </c>
      <c r="C490" t="s">
        <v>2676</v>
      </c>
      <c r="D490" t="s">
        <v>2305</v>
      </c>
      <c r="G490" t="s">
        <v>1784</v>
      </c>
      <c r="J490" t="s">
        <v>553</v>
      </c>
      <c r="K490" t="s">
        <v>549</v>
      </c>
    </row>
    <row r="491" spans="1:13" x14ac:dyDescent="0.3">
      <c r="A491" s="29" t="s">
        <v>2377</v>
      </c>
      <c r="B491" s="101" t="s">
        <v>1033</v>
      </c>
      <c r="C491" s="10" t="s">
        <v>181</v>
      </c>
      <c r="D491" s="12" t="s">
        <v>208</v>
      </c>
      <c r="E491" s="18">
        <v>2.99</v>
      </c>
      <c r="F491" s="33" t="e">
        <f>ROUNDUP(E491*Carpeta!$O$1,-2)</f>
        <v>#VALUE!</v>
      </c>
      <c r="G491" s="33">
        <f>ROUNDUP(E491*Carpeta!$O$4,-2)</f>
        <v>2300</v>
      </c>
      <c r="H491" s="2">
        <v>1</v>
      </c>
      <c r="I491" s="33" t="e">
        <f>F491*H491</f>
        <v>#VALUE!</v>
      </c>
      <c r="J491" s="33">
        <f>G491*H491</f>
        <v>2300</v>
      </c>
      <c r="K491" s="168" t="s">
        <v>2378</v>
      </c>
      <c r="L491" s="38">
        <f>E491*H491</f>
        <v>2.99</v>
      </c>
    </row>
    <row r="492" spans="1:13" x14ac:dyDescent="0.3">
      <c r="A492" s="29" t="s">
        <v>2369</v>
      </c>
      <c r="B492" s="187" t="s">
        <v>2003</v>
      </c>
      <c r="C492" s="10" t="s">
        <v>181</v>
      </c>
      <c r="D492" s="11" t="s">
        <v>210</v>
      </c>
      <c r="E492" s="18">
        <v>3.99</v>
      </c>
      <c r="F492" s="33" t="e">
        <f>ROUNDUP(E492*Carpeta!$O$1,-2)</f>
        <v>#VALUE!</v>
      </c>
      <c r="G492" s="33">
        <f>ROUNDUP(E492*Carpeta!$O$4,-2)</f>
        <v>3000</v>
      </c>
      <c r="H492" s="2">
        <v>1</v>
      </c>
      <c r="I492" s="33" t="e">
        <f>F492*H492</f>
        <v>#VALUE!</v>
      </c>
      <c r="J492" s="33">
        <f>G492*H492</f>
        <v>3000</v>
      </c>
      <c r="K492" s="168" t="s">
        <v>2370</v>
      </c>
      <c r="L492" s="38">
        <f>E492*H492</f>
        <v>3.99</v>
      </c>
    </row>
    <row r="493" spans="1:13" x14ac:dyDescent="0.3">
      <c r="A493" s="29" t="s">
        <v>2543</v>
      </c>
      <c r="B493" s="103" t="s">
        <v>1036</v>
      </c>
      <c r="C493" s="10" t="s">
        <v>181</v>
      </c>
      <c r="D493" s="12" t="s">
        <v>208</v>
      </c>
      <c r="E493" s="18">
        <v>3.49</v>
      </c>
      <c r="F493" s="33" t="e">
        <f>ROUNDUP(E493*Carpeta!$O$1,-2)</f>
        <v>#VALUE!</v>
      </c>
      <c r="G493" s="33">
        <f>ROUNDUP(E493*Carpeta!$O$4,-2)</f>
        <v>2700</v>
      </c>
      <c r="H493" s="2">
        <v>1</v>
      </c>
      <c r="I493" s="16" t="e">
        <f>F493*H493</f>
        <v>#VALUE!</v>
      </c>
      <c r="J493" s="16">
        <f>G493*H493</f>
        <v>2700</v>
      </c>
      <c r="K493" s="168" t="s">
        <v>2542</v>
      </c>
      <c r="L493" s="38">
        <f>E493*H493</f>
        <v>3.49</v>
      </c>
    </row>
    <row r="494" spans="1:13" x14ac:dyDescent="0.3">
      <c r="A494" s="29" t="s">
        <v>1820</v>
      </c>
      <c r="B494" s="150" t="s">
        <v>1582</v>
      </c>
      <c r="C494" s="10" t="s">
        <v>181</v>
      </c>
      <c r="D494" s="12" t="s">
        <v>208</v>
      </c>
      <c r="E494" s="18">
        <v>2.99</v>
      </c>
      <c r="F494" s="33" t="e">
        <f>ROUNDUP(E494*Carpeta!$O$1,-2)</f>
        <v>#VALUE!</v>
      </c>
      <c r="G494" s="33">
        <f>ROUNDUP(E494*Carpeta!$O$4,-2)</f>
        <v>2300</v>
      </c>
      <c r="H494" s="2">
        <v>1</v>
      </c>
      <c r="I494" s="16" t="e">
        <f>F494*H494</f>
        <v>#VALUE!</v>
      </c>
      <c r="J494" s="16">
        <f>G494*H494</f>
        <v>2300</v>
      </c>
      <c r="K494" s="168" t="s">
        <v>1941</v>
      </c>
      <c r="L494" s="38">
        <f>E494*H494</f>
        <v>2.99</v>
      </c>
    </row>
    <row r="495" spans="1:13" x14ac:dyDescent="0.3">
      <c r="A495" s="29" t="s">
        <v>2014</v>
      </c>
      <c r="B495" s="187" t="s">
        <v>2003</v>
      </c>
      <c r="C495" s="14" t="s">
        <v>767</v>
      </c>
      <c r="D495" s="12" t="s">
        <v>208</v>
      </c>
      <c r="E495" s="18">
        <v>2.4900000000000002</v>
      </c>
      <c r="F495" s="33" t="e">
        <f>ROUNDUP(E495*Carpeta!$O$1,-2)</f>
        <v>#VALUE!</v>
      </c>
      <c r="G495" s="33">
        <f>ROUNDUP(E495*Carpeta!$O$4,-2)</f>
        <v>1900</v>
      </c>
      <c r="H495" s="2">
        <v>1</v>
      </c>
      <c r="I495" s="16" t="e">
        <f>F495*H495</f>
        <v>#VALUE!</v>
      </c>
      <c r="J495" s="16">
        <f>G495*H495</f>
        <v>1900</v>
      </c>
      <c r="K495" s="168" t="s">
        <v>2013</v>
      </c>
      <c r="L495" s="38">
        <f>E495*H495</f>
        <v>2.4900000000000002</v>
      </c>
    </row>
    <row r="497" spans="1:12" x14ac:dyDescent="0.3">
      <c r="A497" s="58" t="s">
        <v>1659</v>
      </c>
      <c r="B497" s="57">
        <f>SUM(J498:J500)-100</f>
        <v>13800</v>
      </c>
      <c r="C497" t="s">
        <v>2722</v>
      </c>
      <c r="D497" t="s">
        <v>836</v>
      </c>
      <c r="F497" t="s">
        <v>2680</v>
      </c>
      <c r="J497" t="s">
        <v>553</v>
      </c>
      <c r="K497" t="s">
        <v>549</v>
      </c>
    </row>
    <row r="498" spans="1:12" x14ac:dyDescent="0.3">
      <c r="A498" s="29" t="s">
        <v>1804</v>
      </c>
      <c r="B498" s="165" t="s">
        <v>1136</v>
      </c>
      <c r="C498" s="10" t="s">
        <v>181</v>
      </c>
      <c r="D498" s="12" t="s">
        <v>208</v>
      </c>
      <c r="E498" s="18">
        <v>11.99</v>
      </c>
      <c r="F498" s="33" t="e">
        <f>ROUNDUP(E498*Carpeta!$O$1,-2)</f>
        <v>#VALUE!</v>
      </c>
      <c r="G498" s="33">
        <f>ROUNDUP(E498*Carpeta!$O$4,-2)</f>
        <v>9000</v>
      </c>
      <c r="H498" s="2">
        <v>1</v>
      </c>
      <c r="I498" s="16" t="e">
        <f>F498*H498</f>
        <v>#VALUE!</v>
      </c>
      <c r="J498" s="16">
        <f>G498*H498</f>
        <v>9000</v>
      </c>
      <c r="K498" s="168" t="s">
        <v>1805</v>
      </c>
      <c r="L498" s="38">
        <f>E498*H498</f>
        <v>11.99</v>
      </c>
    </row>
    <row r="499" spans="1:12" x14ac:dyDescent="0.3">
      <c r="A499" s="29" t="s">
        <v>2549</v>
      </c>
      <c r="B499" s="187" t="s">
        <v>2003</v>
      </c>
      <c r="C499" s="22" t="s">
        <v>183</v>
      </c>
      <c r="D499" s="12" t="s">
        <v>208</v>
      </c>
      <c r="E499" s="18">
        <v>3.99</v>
      </c>
      <c r="F499" s="33" t="e">
        <f>ROUNDUP(E499*Carpeta!$O$1,-2)</f>
        <v>#VALUE!</v>
      </c>
      <c r="G499" s="33">
        <f>ROUNDUP(E499*Carpeta!$O$4,-2)</f>
        <v>3000</v>
      </c>
      <c r="H499" s="2">
        <v>1</v>
      </c>
      <c r="I499" s="16" t="e">
        <f>F499*H499</f>
        <v>#VALUE!</v>
      </c>
      <c r="J499" s="16">
        <f>G499*H499</f>
        <v>3000</v>
      </c>
      <c r="K499" s="168" t="s">
        <v>2548</v>
      </c>
      <c r="L499" s="38">
        <f>E499*H499</f>
        <v>3.99</v>
      </c>
    </row>
    <row r="500" spans="1:12" x14ac:dyDescent="0.3">
      <c r="A500" s="29" t="s">
        <v>2392</v>
      </c>
      <c r="B500" s="193" t="s">
        <v>2332</v>
      </c>
      <c r="C500" s="10" t="s">
        <v>181</v>
      </c>
      <c r="D500" s="12" t="s">
        <v>208</v>
      </c>
      <c r="E500" s="18">
        <v>2.4900000000000002</v>
      </c>
      <c r="F500" s="33" t="e">
        <f>ROUNDUP(E500*Carpeta!$O$1,-2)</f>
        <v>#VALUE!</v>
      </c>
      <c r="G500" s="33">
        <f>ROUNDUP(E500*Carpeta!$O$4,-2)</f>
        <v>1900</v>
      </c>
      <c r="H500" s="2">
        <v>1</v>
      </c>
      <c r="I500" s="33" t="e">
        <f>F500*H500</f>
        <v>#VALUE!</v>
      </c>
      <c r="J500" s="33">
        <f>G500*H500</f>
        <v>1900</v>
      </c>
      <c r="K500" s="168" t="s">
        <v>2393</v>
      </c>
      <c r="L500" s="38">
        <f>E500*H500</f>
        <v>2.4900000000000002</v>
      </c>
    </row>
    <row r="502" spans="1:12" x14ac:dyDescent="0.3">
      <c r="A502" s="58" t="s">
        <v>2687</v>
      </c>
      <c r="B502" s="57">
        <f>SUM(J503:J504)+6400</f>
        <v>11000</v>
      </c>
      <c r="C502" t="s">
        <v>2722</v>
      </c>
      <c r="D502" t="s">
        <v>836</v>
      </c>
      <c r="F502" s="60">
        <v>0.76388888888888884</v>
      </c>
      <c r="G502" t="s">
        <v>1368</v>
      </c>
      <c r="J502" t="s">
        <v>553</v>
      </c>
      <c r="K502" t="s">
        <v>549</v>
      </c>
    </row>
    <row r="503" spans="1:12" x14ac:dyDescent="0.3">
      <c r="A503" s="29" t="s">
        <v>2401</v>
      </c>
      <c r="B503" s="192" t="s">
        <v>2332</v>
      </c>
      <c r="C503" s="19" t="s">
        <v>185</v>
      </c>
      <c r="D503" s="12" t="s">
        <v>208</v>
      </c>
      <c r="E503" s="18">
        <v>2.99</v>
      </c>
      <c r="F503" s="33" t="e">
        <f>ROUNDUP(E503*Carpeta!$O$1,-2)</f>
        <v>#VALUE!</v>
      </c>
      <c r="G503" s="33">
        <f>ROUNDUP(E503*Carpeta!$O$4,-2)</f>
        <v>2300</v>
      </c>
      <c r="H503" s="2">
        <v>1</v>
      </c>
      <c r="I503" s="33" t="e">
        <f>F503*H503</f>
        <v>#VALUE!</v>
      </c>
      <c r="J503" s="33">
        <f>G503*H503</f>
        <v>2300</v>
      </c>
      <c r="K503" s="168" t="s">
        <v>2400</v>
      </c>
      <c r="L503" s="38">
        <f>E503*H503</f>
        <v>2.99</v>
      </c>
    </row>
    <row r="504" spans="1:12" x14ac:dyDescent="0.3">
      <c r="A504" s="29" t="s">
        <v>2381</v>
      </c>
      <c r="B504" s="193" t="s">
        <v>2332</v>
      </c>
      <c r="C504" s="22" t="s">
        <v>183</v>
      </c>
      <c r="D504" s="11" t="s">
        <v>210</v>
      </c>
      <c r="E504" s="18">
        <v>2.99</v>
      </c>
      <c r="F504" s="33" t="e">
        <f>ROUNDUP(E504*Carpeta!$O$1,-2)</f>
        <v>#VALUE!</v>
      </c>
      <c r="G504" s="33">
        <f>ROUNDUP(E504*Carpeta!$O$4,-2)</f>
        <v>2300</v>
      </c>
      <c r="H504" s="2">
        <v>1</v>
      </c>
      <c r="I504" s="33" t="e">
        <f>F504*H504</f>
        <v>#VALUE!</v>
      </c>
      <c r="J504" s="33">
        <f>G504*H504</f>
        <v>2300</v>
      </c>
      <c r="K504" s="168" t="s">
        <v>2380</v>
      </c>
      <c r="L504" s="38">
        <f>E504*H504</f>
        <v>2.99</v>
      </c>
    </row>
    <row r="506" spans="1:12" x14ac:dyDescent="0.3">
      <c r="A506" s="58" t="s">
        <v>2721</v>
      </c>
      <c r="B506" s="57">
        <v>17000</v>
      </c>
      <c r="C506" t="s">
        <v>2715</v>
      </c>
      <c r="D506" t="s">
        <v>836</v>
      </c>
      <c r="F506" s="60">
        <v>0.5625</v>
      </c>
      <c r="G506" t="s">
        <v>2582</v>
      </c>
      <c r="J506" t="s">
        <v>553</v>
      </c>
      <c r="K506" t="s">
        <v>549</v>
      </c>
    </row>
    <row r="507" spans="1:12" x14ac:dyDescent="0.3">
      <c r="A507" s="29" t="s">
        <v>1952</v>
      </c>
      <c r="B507" s="141" t="s">
        <v>1103</v>
      </c>
      <c r="C507" s="19" t="s">
        <v>185</v>
      </c>
      <c r="D507" s="12" t="s">
        <v>208</v>
      </c>
      <c r="E507" s="18">
        <v>7.99</v>
      </c>
      <c r="F507" s="33" t="e">
        <f>ROUNDUP(E507*Carpeta!$O$1,-2)</f>
        <v>#VALUE!</v>
      </c>
      <c r="G507" s="33">
        <f>ROUNDUP(E507*Carpeta!$O$4,-2)</f>
        <v>6000</v>
      </c>
      <c r="H507" s="2">
        <v>1</v>
      </c>
      <c r="I507" s="16" t="e">
        <f>F507*H507</f>
        <v>#VALUE!</v>
      </c>
      <c r="J507" s="16">
        <f>G507*H507</f>
        <v>6000</v>
      </c>
      <c r="K507" s="168" t="s">
        <v>1951</v>
      </c>
      <c r="L507" s="38">
        <f>E507*H507</f>
        <v>7.99</v>
      </c>
    </row>
    <row r="508" spans="1:12" x14ac:dyDescent="0.3">
      <c r="A508" s="29" t="s">
        <v>1833</v>
      </c>
      <c r="B508" s="155" t="s">
        <v>1123</v>
      </c>
      <c r="C508" s="22" t="s">
        <v>183</v>
      </c>
      <c r="D508" s="12" t="s">
        <v>208</v>
      </c>
      <c r="E508" s="18">
        <v>3.99</v>
      </c>
      <c r="F508" s="33" t="e">
        <f>ROUNDUP(E508*Carpeta!$O$1,-2)</f>
        <v>#VALUE!</v>
      </c>
      <c r="G508" s="33">
        <f>ROUNDUP(E508*Carpeta!$O$4,-2)</f>
        <v>3000</v>
      </c>
      <c r="H508" s="2">
        <v>1</v>
      </c>
      <c r="I508" s="16" t="e">
        <f>F508*H508</f>
        <v>#VALUE!</v>
      </c>
      <c r="J508" s="16">
        <f>G508*H508</f>
        <v>3000</v>
      </c>
      <c r="K508" s="168" t="s">
        <v>1834</v>
      </c>
      <c r="L508" s="38">
        <f>E508*H508</f>
        <v>3.99</v>
      </c>
    </row>
    <row r="509" spans="1:12" x14ac:dyDescent="0.3">
      <c r="A509" s="4" t="s">
        <v>2130</v>
      </c>
      <c r="B509" s="156" t="s">
        <v>1124</v>
      </c>
      <c r="C509" s="22" t="s">
        <v>183</v>
      </c>
      <c r="D509" s="12" t="s">
        <v>208</v>
      </c>
      <c r="E509" s="18">
        <v>3.99</v>
      </c>
      <c r="F509" s="33" t="e">
        <f>ROUNDUP(E509*Carpeta!$O$1,-2)</f>
        <v>#VALUE!</v>
      </c>
      <c r="G509" s="33">
        <f>ROUNDUP(E509*Carpeta!$O$4,-2)</f>
        <v>3000</v>
      </c>
      <c r="H509" s="2">
        <v>1</v>
      </c>
      <c r="I509" s="16" t="e">
        <f>F509*H509</f>
        <v>#VALUE!</v>
      </c>
      <c r="J509" s="16">
        <f>G509*H509</f>
        <v>3000</v>
      </c>
      <c r="K509" s="168" t="s">
        <v>2129</v>
      </c>
      <c r="L509" s="38">
        <f>E509*H509</f>
        <v>3.99</v>
      </c>
    </row>
    <row r="510" spans="1:12" x14ac:dyDescent="0.3">
      <c r="A510" s="29" t="s">
        <v>285</v>
      </c>
      <c r="B510" s="165" t="s">
        <v>1136</v>
      </c>
      <c r="C510" s="14" t="s">
        <v>767</v>
      </c>
      <c r="D510" s="13" t="s">
        <v>209</v>
      </c>
      <c r="E510" s="18">
        <v>1.99</v>
      </c>
      <c r="F510" s="33" t="e">
        <f>ROUNDUP(E510*Carpeta!$O$1,-2)</f>
        <v>#VALUE!</v>
      </c>
      <c r="G510" s="33">
        <f>ROUNDUP(E510*Carpeta!$O$4,-2)</f>
        <v>1500</v>
      </c>
      <c r="H510" s="2">
        <v>1</v>
      </c>
      <c r="I510" s="16" t="e">
        <f>F510*H510</f>
        <v>#VALUE!</v>
      </c>
      <c r="J510" s="16">
        <f>G510*H510</f>
        <v>1500</v>
      </c>
      <c r="K510" s="168" t="s">
        <v>418</v>
      </c>
      <c r="L510" s="38">
        <f>E510*H510</f>
        <v>1.99</v>
      </c>
    </row>
    <row r="511" spans="1:12" x14ac:dyDescent="0.3">
      <c r="A511" s="4" t="s">
        <v>2113</v>
      </c>
      <c r="B511" s="144" t="s">
        <v>1106</v>
      </c>
      <c r="C511" s="22" t="s">
        <v>183</v>
      </c>
      <c r="D511" s="12" t="s">
        <v>208</v>
      </c>
      <c r="E511" s="18">
        <v>2.4900000000000002</v>
      </c>
      <c r="F511" s="33" t="e">
        <f>ROUNDUP(E511*Carpeta!$O$1,-2)</f>
        <v>#VALUE!</v>
      </c>
      <c r="G511" s="33">
        <f>ROUNDUP(E511*Carpeta!$O$4,-2)</f>
        <v>1900</v>
      </c>
      <c r="H511" s="2">
        <v>1</v>
      </c>
      <c r="I511" s="16" t="e">
        <f>F511*H511</f>
        <v>#VALUE!</v>
      </c>
      <c r="J511" s="16">
        <f>G511*H511</f>
        <v>1900</v>
      </c>
      <c r="K511" s="168" t="s">
        <v>2112</v>
      </c>
      <c r="L511" s="38">
        <f>E511*H511</f>
        <v>2.4900000000000002</v>
      </c>
    </row>
    <row r="513" spans="1:12" x14ac:dyDescent="0.3">
      <c r="A513" s="58" t="s">
        <v>2719</v>
      </c>
      <c r="B513">
        <v>8000</v>
      </c>
      <c r="C513" t="s">
        <v>2720</v>
      </c>
      <c r="D513" t="s">
        <v>2305</v>
      </c>
      <c r="G513" t="s">
        <v>2582</v>
      </c>
      <c r="J513" t="s">
        <v>553</v>
      </c>
      <c r="K513" t="s">
        <v>549</v>
      </c>
    </row>
    <row r="514" spans="1:12" x14ac:dyDescent="0.3">
      <c r="A514" s="29" t="s">
        <v>1993</v>
      </c>
      <c r="B514" s="177" t="s">
        <v>1799</v>
      </c>
      <c r="C514" s="9" t="s">
        <v>182</v>
      </c>
      <c r="D514" s="13" t="s">
        <v>209</v>
      </c>
      <c r="E514" s="18">
        <v>4.99</v>
      </c>
      <c r="F514" s="33">
        <f>ROUNDUP(E514*600,-2)</f>
        <v>3000</v>
      </c>
      <c r="G514" s="2">
        <v>1</v>
      </c>
    </row>
    <row r="515" spans="1:12" x14ac:dyDescent="0.3">
      <c r="A515" s="29" t="s">
        <v>1954</v>
      </c>
      <c r="B515" s="151" t="s">
        <v>1119</v>
      </c>
      <c r="C515" s="9" t="s">
        <v>182</v>
      </c>
      <c r="D515" s="13" t="s">
        <v>209</v>
      </c>
      <c r="E515" s="18">
        <v>1.99</v>
      </c>
      <c r="F515" s="33">
        <v>1000</v>
      </c>
      <c r="G515" s="2">
        <v>1</v>
      </c>
    </row>
    <row r="516" spans="1:12" x14ac:dyDescent="0.3">
      <c r="A516" s="29" t="s">
        <v>36</v>
      </c>
      <c r="B516" s="165" t="s">
        <v>1136</v>
      </c>
      <c r="C516" s="9" t="s">
        <v>182</v>
      </c>
      <c r="D516" s="1" t="s">
        <v>211</v>
      </c>
      <c r="E516" s="18">
        <v>1.99</v>
      </c>
      <c r="F516" s="33">
        <v>1000</v>
      </c>
      <c r="G516" s="2">
        <v>1</v>
      </c>
    </row>
    <row r="518" spans="1:12" x14ac:dyDescent="0.3">
      <c r="A518" s="58" t="s">
        <v>2717</v>
      </c>
      <c r="B518" s="57">
        <f>SUM(J519:J521)+100+2500</f>
        <v>31900</v>
      </c>
      <c r="C518" t="s">
        <v>2686</v>
      </c>
      <c r="D518" t="s">
        <v>836</v>
      </c>
      <c r="F518" t="s">
        <v>2718</v>
      </c>
      <c r="G518" t="s">
        <v>1368</v>
      </c>
      <c r="J518" t="s">
        <v>553</v>
      </c>
      <c r="K518" t="s">
        <v>549</v>
      </c>
    </row>
    <row r="519" spans="1:12" x14ac:dyDescent="0.3">
      <c r="A519" s="4" t="s">
        <v>1387</v>
      </c>
      <c r="B519" s="22" t="s">
        <v>951</v>
      </c>
      <c r="C519" s="8" t="s">
        <v>184</v>
      </c>
      <c r="D519" s="11" t="s">
        <v>210</v>
      </c>
      <c r="E519" s="18">
        <v>14.99</v>
      </c>
      <c r="F519" s="33" t="e">
        <f>ROUNDUP(E519*Carpeta!$O$1,-2)</f>
        <v>#VALUE!</v>
      </c>
      <c r="G519" s="33">
        <f>ROUNDUP(E519*Carpeta!$O$4,-2)</f>
        <v>11300</v>
      </c>
      <c r="H519" s="2">
        <v>1</v>
      </c>
      <c r="I519" s="16" t="e">
        <f>F519*H519</f>
        <v>#VALUE!</v>
      </c>
      <c r="J519" s="16">
        <f>G519*H519</f>
        <v>11300</v>
      </c>
      <c r="K519" s="39" t="s">
        <v>1386</v>
      </c>
      <c r="L519" s="38">
        <f>E519*H519</f>
        <v>14.99</v>
      </c>
    </row>
    <row r="520" spans="1:12" x14ac:dyDescent="0.3">
      <c r="A520" s="35" t="s">
        <v>2403</v>
      </c>
      <c r="B520" s="193" t="s">
        <v>2332</v>
      </c>
      <c r="C520" s="8" t="s">
        <v>184</v>
      </c>
      <c r="D520" s="11" t="s">
        <v>210</v>
      </c>
      <c r="E520" s="18">
        <v>19.989999999999998</v>
      </c>
      <c r="F520" s="33" t="e">
        <f>ROUNDUP(E520*Carpeta!$O$1,-2)</f>
        <v>#VALUE!</v>
      </c>
      <c r="G520" s="33">
        <f>ROUNDUP(E520*Carpeta!$O$4,-2)</f>
        <v>15000</v>
      </c>
      <c r="H520" s="2">
        <v>1</v>
      </c>
      <c r="I520" s="33" t="e">
        <f>F520*H520</f>
        <v>#VALUE!</v>
      </c>
      <c r="J520" s="33">
        <f>G520*H520</f>
        <v>15000</v>
      </c>
      <c r="K520" s="168" t="s">
        <v>2402</v>
      </c>
      <c r="L520" s="38">
        <f>E520*H520</f>
        <v>19.989999999999998</v>
      </c>
    </row>
    <row r="521" spans="1:12" x14ac:dyDescent="0.3">
      <c r="A521" s="29" t="s">
        <v>1847</v>
      </c>
      <c r="B521" s="141" t="s">
        <v>1103</v>
      </c>
      <c r="C521" s="8" t="s">
        <v>184</v>
      </c>
      <c r="D521" s="11" t="s">
        <v>210</v>
      </c>
      <c r="E521" s="18">
        <v>3.99</v>
      </c>
      <c r="F521" s="33" t="e">
        <f>ROUNDUP(E521*Carpeta!$O$1,-2)</f>
        <v>#VALUE!</v>
      </c>
      <c r="G521" s="33">
        <f>ROUNDUP(E521*Carpeta!$O$4,-2)</f>
        <v>3000</v>
      </c>
      <c r="H521" s="2">
        <v>1</v>
      </c>
      <c r="I521" s="16" t="e">
        <f>F521*H521</f>
        <v>#VALUE!</v>
      </c>
      <c r="J521" s="16">
        <f>G521*H521</f>
        <v>3000</v>
      </c>
      <c r="K521" s="168" t="s">
        <v>1848</v>
      </c>
      <c r="L521" s="38">
        <f>E521*H521</f>
        <v>3.99</v>
      </c>
    </row>
    <row r="523" spans="1:12" x14ac:dyDescent="0.3">
      <c r="A523" s="58" t="s">
        <v>2688</v>
      </c>
      <c r="B523">
        <v>28500</v>
      </c>
      <c r="C523" t="s">
        <v>2679</v>
      </c>
      <c r="D523" t="s">
        <v>2586</v>
      </c>
      <c r="G523" t="s">
        <v>2582</v>
      </c>
      <c r="J523" t="s">
        <v>553</v>
      </c>
      <c r="K523" t="s">
        <v>549</v>
      </c>
    </row>
    <row r="524" spans="1:12" x14ac:dyDescent="0.3">
      <c r="A524" s="29" t="s">
        <v>2418</v>
      </c>
      <c r="B524" s="119" t="s">
        <v>1071</v>
      </c>
      <c r="C524" s="10" t="s">
        <v>181</v>
      </c>
      <c r="D524" s="12" t="s">
        <v>208</v>
      </c>
      <c r="E524" s="18">
        <v>12.99</v>
      </c>
      <c r="F524" s="33">
        <f>ROUNDUP(E524*Carpeta!$O$4,-2)</f>
        <v>9800</v>
      </c>
      <c r="G524" s="2">
        <v>1</v>
      </c>
    </row>
    <row r="525" spans="1:12" x14ac:dyDescent="0.3">
      <c r="A525" s="172" t="s">
        <v>2391</v>
      </c>
      <c r="B525" s="193" t="s">
        <v>2332</v>
      </c>
      <c r="C525" s="10" t="s">
        <v>181</v>
      </c>
      <c r="D525" s="12" t="s">
        <v>208</v>
      </c>
      <c r="E525" s="18">
        <v>7.99</v>
      </c>
      <c r="F525" s="33">
        <f>ROUNDUP(E525*Carpeta!$O$4,-2)</f>
        <v>6000</v>
      </c>
      <c r="G525" s="2">
        <v>1</v>
      </c>
    </row>
    <row r="526" spans="1:12" x14ac:dyDescent="0.3">
      <c r="A526" s="172" t="s">
        <v>2120</v>
      </c>
      <c r="B526" s="177" t="s">
        <v>1799</v>
      </c>
      <c r="C526" s="14" t="s">
        <v>767</v>
      </c>
      <c r="D526" s="12" t="s">
        <v>208</v>
      </c>
      <c r="E526" s="18">
        <v>4.99</v>
      </c>
      <c r="F526" s="33">
        <f>ROUNDUP(E526*Carpeta!$O$4,-2)</f>
        <v>3800</v>
      </c>
      <c r="G526" s="2">
        <v>1</v>
      </c>
    </row>
    <row r="527" spans="1:12" x14ac:dyDescent="0.3">
      <c r="A527" s="4" t="s">
        <v>2101</v>
      </c>
      <c r="B527" s="157" t="s">
        <v>1125</v>
      </c>
      <c r="C527" s="14" t="s">
        <v>767</v>
      </c>
      <c r="D527" s="13" t="s">
        <v>209</v>
      </c>
      <c r="E527" s="18">
        <v>4.99</v>
      </c>
      <c r="F527" s="33">
        <f>ROUNDUP(E527*Carpeta!$O$4,-2)</f>
        <v>3800</v>
      </c>
      <c r="G527" s="2">
        <v>1</v>
      </c>
    </row>
    <row r="528" spans="1:12" x14ac:dyDescent="0.3">
      <c r="A528" s="15" t="s">
        <v>576</v>
      </c>
      <c r="B528" s="155" t="s">
        <v>1123</v>
      </c>
      <c r="C528" s="10" t="s">
        <v>181</v>
      </c>
      <c r="D528" s="12" t="s">
        <v>208</v>
      </c>
      <c r="E528" s="18">
        <v>3.99</v>
      </c>
      <c r="F528" s="33">
        <f>ROUNDUP(E528*Carpeta!$O$4,-2)</f>
        <v>3000</v>
      </c>
      <c r="G528" s="2">
        <v>1</v>
      </c>
    </row>
    <row r="529" spans="1:12" x14ac:dyDescent="0.3">
      <c r="A529" s="4" t="s">
        <v>2299</v>
      </c>
      <c r="B529" s="144" t="s">
        <v>1106</v>
      </c>
      <c r="C529" s="19" t="s">
        <v>655</v>
      </c>
      <c r="D529" s="12" t="s">
        <v>208</v>
      </c>
      <c r="E529" s="18">
        <v>3.99</v>
      </c>
      <c r="F529" s="33">
        <f>ROUNDUP(E529*Carpeta!$O$4,-2)</f>
        <v>3000</v>
      </c>
      <c r="G529" s="2">
        <v>1</v>
      </c>
    </row>
    <row r="530" spans="1:12" x14ac:dyDescent="0.3">
      <c r="A530" s="4" t="s">
        <v>2424</v>
      </c>
      <c r="B530" s="207" t="s">
        <v>1073</v>
      </c>
      <c r="C530" s="19" t="s">
        <v>185</v>
      </c>
      <c r="D530" s="12" t="s">
        <v>208</v>
      </c>
      <c r="E530" s="18">
        <v>2.99</v>
      </c>
      <c r="F530" s="33">
        <f>ROUNDUP(E530*Carpeta!$O$4,-2)</f>
        <v>2300</v>
      </c>
      <c r="G530" s="2">
        <v>1</v>
      </c>
    </row>
    <row r="532" spans="1:12" x14ac:dyDescent="0.3">
      <c r="A532" s="58" t="s">
        <v>2595</v>
      </c>
      <c r="B532">
        <v>58000</v>
      </c>
      <c r="C532" t="s">
        <v>2711</v>
      </c>
      <c r="D532" s="60">
        <v>0.45833333333333331</v>
      </c>
      <c r="E532" t="s">
        <v>842</v>
      </c>
      <c r="G532" t="s">
        <v>2582</v>
      </c>
      <c r="J532" t="s">
        <v>553</v>
      </c>
      <c r="K532" t="s">
        <v>549</v>
      </c>
    </row>
    <row r="533" spans="1:12" x14ac:dyDescent="0.3">
      <c r="A533" s="35" t="s">
        <v>2563</v>
      </c>
      <c r="B533" s="163" t="s">
        <v>1134</v>
      </c>
      <c r="C533" s="19" t="s">
        <v>185</v>
      </c>
      <c r="D533" s="11" t="s">
        <v>210</v>
      </c>
      <c r="E533" s="18">
        <v>11.99</v>
      </c>
      <c r="F533" s="33" t="e">
        <f>ROUNDUP(E533*Carpeta!$O$1,-2)</f>
        <v>#VALUE!</v>
      </c>
      <c r="G533" s="33">
        <f>ROUNDUP(E533*Carpeta!$O$4,-2)</f>
        <v>9000</v>
      </c>
      <c r="H533" s="2">
        <v>1</v>
      </c>
      <c r="I533" s="16" t="e">
        <f t="shared" ref="I533:I542" si="9">F533*H533</f>
        <v>#VALUE!</v>
      </c>
      <c r="J533" s="16">
        <f t="shared" ref="J533:J542" si="10">G533*H533</f>
        <v>9000</v>
      </c>
      <c r="K533" s="168" t="s">
        <v>2562</v>
      </c>
      <c r="L533" s="38">
        <f t="shared" ref="L533:L542" si="11">E533*H533</f>
        <v>11.99</v>
      </c>
    </row>
    <row r="534" spans="1:12" x14ac:dyDescent="0.3">
      <c r="A534" s="15" t="s">
        <v>2079</v>
      </c>
      <c r="B534" s="155" t="s">
        <v>1123</v>
      </c>
      <c r="C534" s="9" t="s">
        <v>182</v>
      </c>
      <c r="D534" s="12" t="s">
        <v>208</v>
      </c>
      <c r="E534" s="18">
        <v>9.99</v>
      </c>
      <c r="F534" s="33" t="e">
        <f>ROUNDUP(E534*Carpeta!$O$1,-2)</f>
        <v>#VALUE!</v>
      </c>
      <c r="G534" s="33">
        <f>ROUNDUP(E534*Carpeta!$O$4,-2)</f>
        <v>7500</v>
      </c>
      <c r="H534" s="2">
        <v>1</v>
      </c>
      <c r="I534" s="16" t="e">
        <f t="shared" si="9"/>
        <v>#VALUE!</v>
      </c>
      <c r="J534" s="16">
        <f t="shared" si="10"/>
        <v>7500</v>
      </c>
      <c r="K534" s="168" t="s">
        <v>2078</v>
      </c>
      <c r="L534" s="38">
        <f t="shared" si="11"/>
        <v>9.99</v>
      </c>
    </row>
    <row r="535" spans="1:12" x14ac:dyDescent="0.3">
      <c r="A535" s="35" t="s">
        <v>1611</v>
      </c>
      <c r="B535" s="150" t="s">
        <v>1582</v>
      </c>
      <c r="C535" s="6" t="s">
        <v>769</v>
      </c>
      <c r="D535" s="12" t="s">
        <v>208</v>
      </c>
      <c r="E535" s="18">
        <v>12.99</v>
      </c>
      <c r="F535" s="33" t="e">
        <f>ROUNDUP(E535*Carpeta!$O$1,-2)</f>
        <v>#VALUE!</v>
      </c>
      <c r="G535" s="33">
        <f>ROUNDUP(E535*Carpeta!$O$4,-2)</f>
        <v>9800</v>
      </c>
      <c r="H535" s="2">
        <v>1</v>
      </c>
      <c r="I535" s="16" t="e">
        <f t="shared" si="9"/>
        <v>#VALUE!</v>
      </c>
      <c r="J535" s="16">
        <f t="shared" si="10"/>
        <v>9800</v>
      </c>
      <c r="K535" s="168" t="s">
        <v>1632</v>
      </c>
      <c r="L535" s="38">
        <f t="shared" si="11"/>
        <v>12.99</v>
      </c>
    </row>
    <row r="536" spans="1:12" x14ac:dyDescent="0.3">
      <c r="A536" s="29" t="s">
        <v>2052</v>
      </c>
      <c r="B536" s="187" t="s">
        <v>2003</v>
      </c>
      <c r="C536" s="6" t="s">
        <v>769</v>
      </c>
      <c r="D536" s="12" t="s">
        <v>208</v>
      </c>
      <c r="E536" s="18">
        <v>9.99</v>
      </c>
      <c r="F536" s="33" t="e">
        <f>ROUNDUP(E536*Carpeta!$O$1,-2)</f>
        <v>#VALUE!</v>
      </c>
      <c r="G536" s="33">
        <f>ROUNDUP(E536*Carpeta!$O$4,-2)</f>
        <v>7500</v>
      </c>
      <c r="H536" s="2">
        <v>1</v>
      </c>
      <c r="I536" s="16" t="e">
        <f t="shared" si="9"/>
        <v>#VALUE!</v>
      </c>
      <c r="J536" s="16">
        <f t="shared" si="10"/>
        <v>7500</v>
      </c>
      <c r="K536" s="168" t="s">
        <v>2354</v>
      </c>
      <c r="L536" s="38">
        <f t="shared" si="11"/>
        <v>9.99</v>
      </c>
    </row>
    <row r="537" spans="1:12" x14ac:dyDescent="0.3">
      <c r="A537" s="29" t="s">
        <v>2356</v>
      </c>
      <c r="B537" s="177" t="s">
        <v>1799</v>
      </c>
      <c r="C537" s="6" t="s">
        <v>769</v>
      </c>
      <c r="D537" s="12" t="s">
        <v>208</v>
      </c>
      <c r="E537" s="18">
        <v>3.99</v>
      </c>
      <c r="F537" s="33" t="e">
        <f>ROUNDUP(E537*Carpeta!$O$1,-2)</f>
        <v>#VALUE!</v>
      </c>
      <c r="G537" s="33">
        <f>ROUNDUP(E537*Carpeta!$O$4,-2)</f>
        <v>3000</v>
      </c>
      <c r="H537" s="2">
        <v>1</v>
      </c>
      <c r="I537" s="16" t="e">
        <f t="shared" si="9"/>
        <v>#VALUE!</v>
      </c>
      <c r="J537" s="16">
        <f t="shared" si="10"/>
        <v>3000</v>
      </c>
      <c r="K537" s="168" t="s">
        <v>2355</v>
      </c>
      <c r="L537" s="38">
        <f t="shared" si="11"/>
        <v>3.99</v>
      </c>
    </row>
    <row r="538" spans="1:12" x14ac:dyDescent="0.3">
      <c r="A538" s="32" t="s">
        <v>1981</v>
      </c>
      <c r="B538" s="128" t="s">
        <v>1128</v>
      </c>
      <c r="C538" s="8" t="s">
        <v>184</v>
      </c>
      <c r="D538" s="11" t="s">
        <v>210</v>
      </c>
      <c r="E538" s="18">
        <v>3.99</v>
      </c>
      <c r="F538" s="33" t="e">
        <f>ROUNDUP(E538*Carpeta!$O$1,-2)</f>
        <v>#VALUE!</v>
      </c>
      <c r="G538" s="33">
        <f>ROUNDUP(E538*Carpeta!$O$4,-2)</f>
        <v>3000</v>
      </c>
      <c r="H538" s="2">
        <v>1</v>
      </c>
      <c r="I538" s="16" t="e">
        <f t="shared" si="9"/>
        <v>#VALUE!</v>
      </c>
      <c r="J538" s="16">
        <f t="shared" si="10"/>
        <v>3000</v>
      </c>
      <c r="K538" s="168" t="s">
        <v>1980</v>
      </c>
      <c r="L538" s="38">
        <f t="shared" si="11"/>
        <v>3.99</v>
      </c>
    </row>
    <row r="539" spans="1:12" x14ac:dyDescent="0.3">
      <c r="A539" s="29" t="s">
        <v>1996</v>
      </c>
      <c r="B539" s="177" t="s">
        <v>1799</v>
      </c>
      <c r="C539" s="6" t="s">
        <v>769</v>
      </c>
      <c r="D539" s="12" t="s">
        <v>208</v>
      </c>
      <c r="E539" s="18">
        <v>3.99</v>
      </c>
      <c r="F539" s="33" t="e">
        <f>ROUNDUP(E539*Carpeta!$O$1,-2)</f>
        <v>#VALUE!</v>
      </c>
      <c r="G539" s="33">
        <f>ROUNDUP(E539*Carpeta!$O$4,-2)</f>
        <v>3000</v>
      </c>
      <c r="H539" s="2">
        <v>1</v>
      </c>
      <c r="I539" s="16" t="e">
        <f t="shared" si="9"/>
        <v>#VALUE!</v>
      </c>
      <c r="J539" s="16">
        <f t="shared" si="10"/>
        <v>3000</v>
      </c>
      <c r="K539" s="168" t="s">
        <v>1997</v>
      </c>
      <c r="L539" s="38">
        <f t="shared" si="11"/>
        <v>3.99</v>
      </c>
    </row>
    <row r="540" spans="1:12" x14ac:dyDescent="0.3">
      <c r="A540" s="32" t="s">
        <v>1299</v>
      </c>
      <c r="B540" s="177" t="s">
        <v>1800</v>
      </c>
      <c r="C540" s="9" t="s">
        <v>182</v>
      </c>
      <c r="D540" s="11" t="s">
        <v>210</v>
      </c>
      <c r="E540" s="18">
        <v>3.99</v>
      </c>
      <c r="F540" s="33" t="e">
        <f>ROUNDUP(E540*Carpeta!$O$1,-2)</f>
        <v>#VALUE!</v>
      </c>
      <c r="G540" s="33">
        <f>ROUNDUP(E540*Carpeta!$O$4,-2)</f>
        <v>3000</v>
      </c>
      <c r="H540" s="2">
        <v>1</v>
      </c>
      <c r="I540" s="16" t="e">
        <f t="shared" si="9"/>
        <v>#VALUE!</v>
      </c>
      <c r="J540" s="16">
        <f t="shared" si="10"/>
        <v>3000</v>
      </c>
      <c r="K540" s="168" t="s">
        <v>1859</v>
      </c>
      <c r="L540" s="38">
        <f t="shared" si="11"/>
        <v>3.99</v>
      </c>
    </row>
    <row r="541" spans="1:12" x14ac:dyDescent="0.3">
      <c r="A541" s="32" t="s">
        <v>1838</v>
      </c>
      <c r="B541" s="177" t="s">
        <v>1799</v>
      </c>
      <c r="C541" s="9" t="s">
        <v>182</v>
      </c>
      <c r="D541" s="12" t="s">
        <v>208</v>
      </c>
      <c r="E541" s="18">
        <v>2.99</v>
      </c>
      <c r="F541" s="33" t="e">
        <f>ROUNDUP(E541*Carpeta!$O$1,-2)</f>
        <v>#VALUE!</v>
      </c>
      <c r="G541" s="33">
        <f>ROUNDUP(E541*Carpeta!$O$4,-2)</f>
        <v>2300</v>
      </c>
      <c r="H541" s="2">
        <v>1</v>
      </c>
      <c r="I541" s="16" t="e">
        <f t="shared" si="9"/>
        <v>#VALUE!</v>
      </c>
      <c r="J541" s="16">
        <f t="shared" si="10"/>
        <v>2300</v>
      </c>
      <c r="K541" s="168" t="s">
        <v>1837</v>
      </c>
      <c r="L541" s="38">
        <f t="shared" si="11"/>
        <v>2.99</v>
      </c>
    </row>
    <row r="542" spans="1:12" x14ac:dyDescent="0.3">
      <c r="A542" s="4" t="s">
        <v>1965</v>
      </c>
      <c r="B542" s="155" t="s">
        <v>1123</v>
      </c>
      <c r="C542" s="19" t="s">
        <v>689</v>
      </c>
      <c r="D542" s="11" t="s">
        <v>210</v>
      </c>
      <c r="E542" s="18">
        <v>12.99</v>
      </c>
      <c r="F542" s="33" t="e">
        <f>ROUNDUP(E542*Carpeta!$O$1,-2)</f>
        <v>#VALUE!</v>
      </c>
      <c r="G542" s="33">
        <f>ROUNDUP(E542*Carpeta!$O$4,-2)</f>
        <v>9800</v>
      </c>
      <c r="H542" s="2">
        <v>1</v>
      </c>
      <c r="I542" s="16" t="e">
        <f t="shared" si="9"/>
        <v>#VALUE!</v>
      </c>
      <c r="J542" s="16">
        <f t="shared" si="10"/>
        <v>9800</v>
      </c>
      <c r="K542" s="168" t="s">
        <v>1964</v>
      </c>
      <c r="L542" s="38">
        <f t="shared" si="11"/>
        <v>12.99</v>
      </c>
    </row>
    <row r="544" spans="1:12" x14ac:dyDescent="0.3">
      <c r="A544" s="58" t="s">
        <v>2671</v>
      </c>
      <c r="B544" s="57">
        <f>SUM(J545:J546)-400</f>
        <v>25100</v>
      </c>
      <c r="C544" t="s">
        <v>2684</v>
      </c>
      <c r="G544" t="s">
        <v>2582</v>
      </c>
      <c r="J544" t="s">
        <v>553</v>
      </c>
      <c r="K544" t="s">
        <v>549</v>
      </c>
    </row>
    <row r="545" spans="1:12" x14ac:dyDescent="0.3">
      <c r="A545" s="4" t="s">
        <v>2611</v>
      </c>
      <c r="B545" s="162" t="s">
        <v>1130</v>
      </c>
      <c r="C545" s="8" t="s">
        <v>184</v>
      </c>
      <c r="D545" s="11" t="s">
        <v>210</v>
      </c>
      <c r="E545" s="18">
        <v>29.99</v>
      </c>
      <c r="F545" s="33" t="e">
        <f>ROUNDUP(E545*Carpeta!$O$1,-2)</f>
        <v>#VALUE!</v>
      </c>
      <c r="G545" s="33">
        <f>ROUNDUP(E545*Carpeta!$O$4,-2)</f>
        <v>22500</v>
      </c>
      <c r="H545" s="2">
        <v>1</v>
      </c>
      <c r="I545" s="16" t="e">
        <f>F545*H545</f>
        <v>#VALUE!</v>
      </c>
      <c r="J545" s="16">
        <f>G545*H545</f>
        <v>22500</v>
      </c>
      <c r="K545" s="168" t="s">
        <v>2610</v>
      </c>
      <c r="L545" s="38">
        <f>E545*H545</f>
        <v>29.99</v>
      </c>
    </row>
    <row r="546" spans="1:12" x14ac:dyDescent="0.3">
      <c r="A546" s="29" t="s">
        <v>1961</v>
      </c>
      <c r="B546" s="155" t="s">
        <v>1123</v>
      </c>
      <c r="C546" s="14" t="s">
        <v>767</v>
      </c>
      <c r="D546" s="13" t="s">
        <v>209</v>
      </c>
      <c r="E546" s="18">
        <v>1.99</v>
      </c>
      <c r="F546" s="33" t="e">
        <f>ROUNDUP(E546*Carpeta!$O$1,-2)</f>
        <v>#VALUE!</v>
      </c>
      <c r="G546" s="33">
        <f>ROUNDUP(E546*Carpeta!$O$4,-2)</f>
        <v>1500</v>
      </c>
      <c r="H546" s="2">
        <v>2</v>
      </c>
      <c r="I546" s="33" t="e">
        <f>F546*H546</f>
        <v>#VALUE!</v>
      </c>
      <c r="J546" s="33">
        <f>G546*H546</f>
        <v>3000</v>
      </c>
      <c r="K546" s="167" t="s">
        <v>1960</v>
      </c>
      <c r="L546" s="38">
        <f>E546*H546</f>
        <v>3.98</v>
      </c>
    </row>
    <row r="548" spans="1:12" x14ac:dyDescent="0.3">
      <c r="A548" s="58" t="s">
        <v>2716</v>
      </c>
      <c r="B548" s="57">
        <f>SUM(F549:F562)+500</f>
        <v>104000</v>
      </c>
      <c r="C548" t="s">
        <v>2676</v>
      </c>
      <c r="G548" t="s">
        <v>2582</v>
      </c>
      <c r="J548" t="s">
        <v>553</v>
      </c>
      <c r="K548" t="s">
        <v>549</v>
      </c>
    </row>
    <row r="549" spans="1:12" x14ac:dyDescent="0.3">
      <c r="A549" s="29" t="s">
        <v>2379</v>
      </c>
      <c r="B549" s="101" t="s">
        <v>1033</v>
      </c>
      <c r="C549" s="14" t="s">
        <v>767</v>
      </c>
      <c r="D549" s="13" t="s">
        <v>209</v>
      </c>
      <c r="E549" s="18">
        <f>64.99*0.8</f>
        <v>51.991999999999997</v>
      </c>
      <c r="F549" s="33">
        <v>31000</v>
      </c>
      <c r="G549" s="2">
        <v>1</v>
      </c>
    </row>
    <row r="550" spans="1:12" x14ac:dyDescent="0.3">
      <c r="A550" s="4" t="s">
        <v>2346</v>
      </c>
      <c r="B550" s="147" t="s">
        <v>1110</v>
      </c>
      <c r="C550" s="9" t="s">
        <v>182</v>
      </c>
      <c r="D550" s="12" t="s">
        <v>208</v>
      </c>
      <c r="E550" s="18">
        <v>24.99</v>
      </c>
      <c r="F550" s="33">
        <f>ROUNDUP(E550*600,-2)</f>
        <v>15000</v>
      </c>
      <c r="G550" s="2">
        <v>1</v>
      </c>
    </row>
    <row r="551" spans="1:12" x14ac:dyDescent="0.3">
      <c r="A551" s="4" t="s">
        <v>10</v>
      </c>
      <c r="B551" s="155" t="s">
        <v>1123</v>
      </c>
      <c r="C551" s="22" t="s">
        <v>183</v>
      </c>
      <c r="D551" s="11" t="s">
        <v>210</v>
      </c>
      <c r="E551" s="18">
        <v>17.989999999999998</v>
      </c>
      <c r="F551" s="33">
        <v>11000</v>
      </c>
      <c r="G551" s="2">
        <v>1</v>
      </c>
    </row>
    <row r="552" spans="1:12" x14ac:dyDescent="0.3">
      <c r="A552" s="4" t="s">
        <v>1761</v>
      </c>
      <c r="B552" s="22" t="s">
        <v>942</v>
      </c>
      <c r="C552" s="9" t="s">
        <v>182</v>
      </c>
      <c r="D552" s="11" t="s">
        <v>210</v>
      </c>
      <c r="E552" s="18">
        <v>14.99</v>
      </c>
      <c r="F552" s="33">
        <f>ROUNDUP(E552*600,-2)</f>
        <v>9000</v>
      </c>
      <c r="G552" s="2">
        <v>1</v>
      </c>
    </row>
    <row r="553" spans="1:12" x14ac:dyDescent="0.3">
      <c r="A553" s="4" t="s">
        <v>1383</v>
      </c>
      <c r="B553" s="22" t="s">
        <v>951</v>
      </c>
      <c r="C553" s="22" t="s">
        <v>651</v>
      </c>
      <c r="D553" s="11" t="s">
        <v>210</v>
      </c>
      <c r="E553" s="18">
        <v>14.99</v>
      </c>
      <c r="F553" s="33">
        <f>ROUNDUP(E553*600,-2)</f>
        <v>9000</v>
      </c>
      <c r="G553" s="2">
        <v>1</v>
      </c>
    </row>
    <row r="554" spans="1:12" x14ac:dyDescent="0.3">
      <c r="A554" s="4" t="s">
        <v>2712</v>
      </c>
      <c r="B554" s="143" t="s">
        <v>1105</v>
      </c>
      <c r="C554" s="6" t="s">
        <v>769</v>
      </c>
      <c r="D554" s="12" t="s">
        <v>208</v>
      </c>
      <c r="E554" s="18">
        <v>11.99</v>
      </c>
      <c r="F554" s="33">
        <v>7000</v>
      </c>
      <c r="G554" s="2">
        <v>1</v>
      </c>
    </row>
    <row r="555" spans="1:12" x14ac:dyDescent="0.3">
      <c r="A555" s="29" t="s">
        <v>1360</v>
      </c>
      <c r="B555" s="22" t="s">
        <v>949</v>
      </c>
      <c r="C555" s="19" t="s">
        <v>650</v>
      </c>
      <c r="D555" s="12" t="s">
        <v>208</v>
      </c>
      <c r="E555" s="18">
        <v>7.99</v>
      </c>
      <c r="F555" s="33">
        <v>5000</v>
      </c>
      <c r="G555" s="2">
        <v>1</v>
      </c>
    </row>
    <row r="556" spans="1:12" x14ac:dyDescent="0.3">
      <c r="A556" s="29" t="s">
        <v>1861</v>
      </c>
      <c r="B556" s="22" t="s">
        <v>1797</v>
      </c>
      <c r="C556" s="8" t="s">
        <v>184</v>
      </c>
      <c r="D556" s="11" t="s">
        <v>210</v>
      </c>
      <c r="E556" s="18">
        <v>6.99</v>
      </c>
      <c r="F556" s="33">
        <v>4000</v>
      </c>
      <c r="G556" s="2">
        <v>1</v>
      </c>
    </row>
    <row r="557" spans="1:12" x14ac:dyDescent="0.3">
      <c r="A557" s="4" t="s">
        <v>2713</v>
      </c>
      <c r="B557" s="139" t="s">
        <v>1101</v>
      </c>
      <c r="C557" s="22" t="s">
        <v>183</v>
      </c>
      <c r="D557" s="11" t="s">
        <v>210</v>
      </c>
      <c r="E557" s="18">
        <v>5.99</v>
      </c>
      <c r="F557" s="33">
        <v>3500</v>
      </c>
      <c r="G557" s="2">
        <v>1</v>
      </c>
    </row>
    <row r="558" spans="1:12" x14ac:dyDescent="0.3">
      <c r="A558" s="29" t="s">
        <v>1996</v>
      </c>
      <c r="B558" s="177" t="s">
        <v>1799</v>
      </c>
      <c r="C558" s="6" t="s">
        <v>769</v>
      </c>
      <c r="D558" s="12" t="s">
        <v>208</v>
      </c>
      <c r="E558" s="18">
        <v>3.99</v>
      </c>
      <c r="F558" s="33">
        <v>2500</v>
      </c>
      <c r="G558" s="2">
        <v>1</v>
      </c>
    </row>
    <row r="559" spans="1:12" x14ac:dyDescent="0.3">
      <c r="A559" s="29" t="s">
        <v>2356</v>
      </c>
      <c r="B559" s="177" t="s">
        <v>1799</v>
      </c>
      <c r="C559" s="6" t="s">
        <v>769</v>
      </c>
      <c r="D559" s="12" t="s">
        <v>208</v>
      </c>
      <c r="E559" s="18">
        <v>3.99</v>
      </c>
      <c r="F559" s="33">
        <v>2500</v>
      </c>
      <c r="G559" s="2">
        <v>1</v>
      </c>
    </row>
    <row r="560" spans="1:12" x14ac:dyDescent="0.3">
      <c r="A560" s="29" t="s">
        <v>2714</v>
      </c>
      <c r="B560" s="136" t="s">
        <v>1116</v>
      </c>
      <c r="C560" s="19" t="s">
        <v>655</v>
      </c>
      <c r="D560" s="12" t="s">
        <v>208</v>
      </c>
      <c r="E560" s="18">
        <v>2.99</v>
      </c>
      <c r="F560" s="33">
        <v>2000</v>
      </c>
      <c r="G560" s="2">
        <v>1</v>
      </c>
    </row>
    <row r="561" spans="1:12" x14ac:dyDescent="0.3">
      <c r="A561" s="29" t="s">
        <v>285</v>
      </c>
      <c r="B561" s="165" t="s">
        <v>1136</v>
      </c>
      <c r="C561" s="14" t="s">
        <v>767</v>
      </c>
      <c r="D561" s="13" t="s">
        <v>209</v>
      </c>
      <c r="E561" s="18">
        <v>1.99</v>
      </c>
      <c r="F561" s="33">
        <v>1000</v>
      </c>
      <c r="G561" s="2">
        <v>1</v>
      </c>
    </row>
    <row r="562" spans="1:12" x14ac:dyDescent="0.3">
      <c r="A562" s="29" t="s">
        <v>1954</v>
      </c>
      <c r="B562" s="151" t="s">
        <v>1119</v>
      </c>
      <c r="C562" s="9" t="s">
        <v>182</v>
      </c>
      <c r="D562" s="13" t="s">
        <v>209</v>
      </c>
      <c r="E562" s="18">
        <v>1.99</v>
      </c>
      <c r="F562" s="33">
        <v>1000</v>
      </c>
      <c r="G562" s="2">
        <v>1</v>
      </c>
    </row>
    <row r="564" spans="1:12" x14ac:dyDescent="0.3">
      <c r="A564" s="58" t="s">
        <v>2670</v>
      </c>
      <c r="B564" s="57">
        <f>SUM(J565:J569)+1000</f>
        <v>27500</v>
      </c>
      <c r="C564" t="s">
        <v>2675</v>
      </c>
      <c r="D564" s="60">
        <v>0.79166666666666663</v>
      </c>
      <c r="G564" t="s">
        <v>2582</v>
      </c>
      <c r="J564" t="s">
        <v>553</v>
      </c>
      <c r="K564" t="s">
        <v>549</v>
      </c>
    </row>
    <row r="565" spans="1:12" x14ac:dyDescent="0.3">
      <c r="A565" s="29" t="s">
        <v>2447</v>
      </c>
      <c r="B565" s="197" t="s">
        <v>1799</v>
      </c>
      <c r="C565" s="22" t="s">
        <v>183</v>
      </c>
      <c r="D565" s="12" t="s">
        <v>208</v>
      </c>
      <c r="E565" s="18">
        <v>2.99</v>
      </c>
      <c r="F565" s="33" t="e">
        <f>ROUNDUP(E565*Carpeta!$O$1,-2)</f>
        <v>#VALUE!</v>
      </c>
      <c r="G565" s="33">
        <f>ROUNDUP(E565*Carpeta!$O$4,-2)</f>
        <v>2300</v>
      </c>
      <c r="H565" s="2">
        <v>1</v>
      </c>
      <c r="I565" s="16" t="e">
        <f>F565*H565</f>
        <v>#VALUE!</v>
      </c>
      <c r="J565" s="16">
        <f>G565*H565</f>
        <v>2300</v>
      </c>
      <c r="K565" s="168" t="s">
        <v>2446</v>
      </c>
      <c r="L565" s="38">
        <f>E565*H565</f>
        <v>2.99</v>
      </c>
    </row>
    <row r="566" spans="1:12" x14ac:dyDescent="0.3">
      <c r="A566" s="32" t="s">
        <v>1844</v>
      </c>
      <c r="B566" s="177" t="s">
        <v>1799</v>
      </c>
      <c r="C566" s="19" t="s">
        <v>655</v>
      </c>
      <c r="D566" s="12" t="s">
        <v>208</v>
      </c>
      <c r="E566" s="18">
        <v>2.99</v>
      </c>
      <c r="F566" s="33" t="e">
        <f>ROUNDUP(E566*Carpeta!$O$1,-2)</f>
        <v>#VALUE!</v>
      </c>
      <c r="G566" s="33">
        <f>ROUNDUP(E566*Carpeta!$O$4,-2)</f>
        <v>2300</v>
      </c>
      <c r="H566" s="2">
        <v>1</v>
      </c>
      <c r="I566" s="16" t="e">
        <f>F566*H566</f>
        <v>#VALUE!</v>
      </c>
      <c r="J566" s="16">
        <f>G566*H566</f>
        <v>2300</v>
      </c>
      <c r="K566" s="168" t="s">
        <v>2357</v>
      </c>
      <c r="L566" s="38">
        <f>E566*H566</f>
        <v>2.99</v>
      </c>
    </row>
    <row r="567" spans="1:12" x14ac:dyDescent="0.3">
      <c r="A567" s="29" t="s">
        <v>2544</v>
      </c>
      <c r="B567" s="150" t="s">
        <v>1582</v>
      </c>
      <c r="C567" s="9" t="s">
        <v>182</v>
      </c>
      <c r="D567" s="12" t="s">
        <v>208</v>
      </c>
      <c r="E567" s="18">
        <v>2.99</v>
      </c>
      <c r="F567" s="33" t="e">
        <f>ROUNDUP(E567*Carpeta!$O$1,-2)</f>
        <v>#VALUE!</v>
      </c>
      <c r="G567" s="33">
        <f>ROUNDUP(E567*Carpeta!$O$4,-2)</f>
        <v>2300</v>
      </c>
      <c r="H567" s="2">
        <v>1</v>
      </c>
      <c r="I567" s="16" t="e">
        <f>F567*H567</f>
        <v>#VALUE!</v>
      </c>
      <c r="J567" s="16">
        <f>G567*H567</f>
        <v>2300</v>
      </c>
      <c r="K567" s="168" t="s">
        <v>2545</v>
      </c>
      <c r="L567" s="38">
        <f>E567*H567</f>
        <v>2.99</v>
      </c>
    </row>
    <row r="568" spans="1:12" x14ac:dyDescent="0.3">
      <c r="A568" s="29" t="s">
        <v>2359</v>
      </c>
      <c r="B568" s="177" t="s">
        <v>1799</v>
      </c>
      <c r="C568" s="22" t="s">
        <v>183</v>
      </c>
      <c r="D568" s="11" t="s">
        <v>210</v>
      </c>
      <c r="E568" s="18">
        <v>12.99</v>
      </c>
      <c r="F568" s="33" t="e">
        <f>ROUNDUP(E568*Carpeta!$O$1,-2)</f>
        <v>#VALUE!</v>
      </c>
      <c r="G568" s="33">
        <f>ROUNDUP(E568*Carpeta!$O$4,-2)</f>
        <v>9800</v>
      </c>
      <c r="H568" s="2">
        <v>1</v>
      </c>
      <c r="I568" s="16" t="e">
        <f>F568*H568</f>
        <v>#VALUE!</v>
      </c>
      <c r="J568" s="16">
        <f>G568*H568</f>
        <v>9800</v>
      </c>
      <c r="K568" s="168" t="s">
        <v>2358</v>
      </c>
      <c r="L568" s="38">
        <f>E568*H568</f>
        <v>12.99</v>
      </c>
    </row>
    <row r="569" spans="1:12" x14ac:dyDescent="0.3">
      <c r="A569" s="35" t="s">
        <v>2414</v>
      </c>
      <c r="B569" s="193" t="s">
        <v>2332</v>
      </c>
      <c r="C569" s="22" t="s">
        <v>183</v>
      </c>
      <c r="D569" s="11" t="s">
        <v>210</v>
      </c>
      <c r="E569" s="18">
        <v>12.99</v>
      </c>
      <c r="F569" s="33" t="e">
        <f>ROUNDUP(E569*Carpeta!$O$1,-2)</f>
        <v>#VALUE!</v>
      </c>
      <c r="G569" s="33">
        <f>ROUNDUP(E569*Carpeta!$O$4,-2)</f>
        <v>9800</v>
      </c>
      <c r="H569" s="2">
        <v>1</v>
      </c>
      <c r="I569" s="33" t="e">
        <f>F569*H569</f>
        <v>#VALUE!</v>
      </c>
      <c r="J569" s="33">
        <f>G569*H569</f>
        <v>9800</v>
      </c>
      <c r="K569" s="168" t="s">
        <v>2415</v>
      </c>
      <c r="L569" s="38">
        <f>E569*H569</f>
        <v>12.99</v>
      </c>
    </row>
    <row r="571" spans="1:12" x14ac:dyDescent="0.3">
      <c r="A571" s="58" t="s">
        <v>2672</v>
      </c>
      <c r="B571" s="57">
        <f>SUM(J572:J574)-400+3500</f>
        <v>9900</v>
      </c>
      <c r="C571" t="s">
        <v>2675</v>
      </c>
      <c r="D571" t="s">
        <v>2681</v>
      </c>
      <c r="E571" t="s">
        <v>2317</v>
      </c>
      <c r="G571" t="s">
        <v>2582</v>
      </c>
      <c r="J571" t="s">
        <v>553</v>
      </c>
      <c r="K571" t="s">
        <v>549</v>
      </c>
    </row>
    <row r="572" spans="1:12" x14ac:dyDescent="0.3">
      <c r="A572" s="4" t="s">
        <v>2422</v>
      </c>
      <c r="B572" s="121" t="s">
        <v>1075</v>
      </c>
      <c r="C572" s="8" t="s">
        <v>184</v>
      </c>
      <c r="D572" s="13" t="s">
        <v>209</v>
      </c>
      <c r="E572" s="18">
        <v>1.99</v>
      </c>
      <c r="F572" s="33" t="e">
        <f>ROUNDUP(E572*Carpeta!$O$1,-2)</f>
        <v>#VALUE!</v>
      </c>
      <c r="G572" s="33">
        <f>ROUNDUP(E572*Carpeta!$O$4,-2)</f>
        <v>1500</v>
      </c>
      <c r="H572" s="2">
        <v>2</v>
      </c>
      <c r="I572" s="33" t="e">
        <f>F572*H572</f>
        <v>#VALUE!</v>
      </c>
      <c r="J572" s="33">
        <f>G572*H572</f>
        <v>3000</v>
      </c>
      <c r="K572" s="39" t="s">
        <v>2423</v>
      </c>
      <c r="L572" s="38">
        <f>E572*H572</f>
        <v>3.98</v>
      </c>
    </row>
    <row r="573" spans="1:12" x14ac:dyDescent="0.3">
      <c r="A573" s="4" t="s">
        <v>1900</v>
      </c>
      <c r="B573" s="121" t="s">
        <v>1075</v>
      </c>
      <c r="C573" s="5" t="s">
        <v>652</v>
      </c>
      <c r="D573" s="13" t="s">
        <v>209</v>
      </c>
      <c r="E573" s="18">
        <v>1.99</v>
      </c>
      <c r="F573" s="33" t="e">
        <f>ROUNDUP(E573*Carpeta!$O$1,-2)</f>
        <v>#VALUE!</v>
      </c>
      <c r="G573" s="33">
        <f>ROUNDUP(E573*Carpeta!$O$4,-2)</f>
        <v>1500</v>
      </c>
      <c r="H573" s="2">
        <v>1</v>
      </c>
      <c r="I573" s="16" t="e">
        <f>F573*H573</f>
        <v>#VALUE!</v>
      </c>
      <c r="J573" s="16">
        <f>G573*H573</f>
        <v>1500</v>
      </c>
      <c r="K573" s="168" t="s">
        <v>2421</v>
      </c>
      <c r="L573" s="38">
        <f>E573*H573</f>
        <v>1.99</v>
      </c>
    </row>
    <row r="574" spans="1:12" x14ac:dyDescent="0.3">
      <c r="A574" s="4" t="s">
        <v>1914</v>
      </c>
      <c r="B574" s="22" t="s">
        <v>951</v>
      </c>
      <c r="C574" s="22" t="s">
        <v>651</v>
      </c>
      <c r="D574" s="12" t="s">
        <v>208</v>
      </c>
      <c r="E574" s="18">
        <v>2.99</v>
      </c>
      <c r="F574" s="33" t="e">
        <f>ROUNDUP(E574*Carpeta!$O$1,-2)</f>
        <v>#VALUE!</v>
      </c>
      <c r="G574" s="33">
        <f>ROUNDUP(E574*Carpeta!$O$4,-2)</f>
        <v>2300</v>
      </c>
      <c r="H574" s="2">
        <v>1</v>
      </c>
      <c r="I574" s="33" t="e">
        <f>F574*H574</f>
        <v>#VALUE!</v>
      </c>
      <c r="J574" s="33">
        <f>G574*H574</f>
        <v>2300</v>
      </c>
      <c r="K574" s="39" t="s">
        <v>1915</v>
      </c>
      <c r="L574" s="38">
        <f>E574*H574</f>
        <v>2.99</v>
      </c>
    </row>
    <row r="576" spans="1:12" x14ac:dyDescent="0.3">
      <c r="A576" s="58" t="s">
        <v>2673</v>
      </c>
      <c r="B576" s="57">
        <f>SUM(J577:J581)-200</f>
        <v>24100</v>
      </c>
      <c r="C576" t="s">
        <v>2675</v>
      </c>
      <c r="D576" t="s">
        <v>842</v>
      </c>
      <c r="F576" s="202">
        <v>0.45833333333333331</v>
      </c>
      <c r="G576" t="s">
        <v>1368</v>
      </c>
      <c r="J576" t="s">
        <v>553</v>
      </c>
      <c r="K576" t="s">
        <v>549</v>
      </c>
    </row>
    <row r="577" spans="1:12" x14ac:dyDescent="0.3">
      <c r="A577" s="4" t="s">
        <v>2132</v>
      </c>
      <c r="B577" s="156" t="s">
        <v>1124</v>
      </c>
      <c r="C577" s="9" t="s">
        <v>182</v>
      </c>
      <c r="D577" s="13" t="s">
        <v>209</v>
      </c>
      <c r="E577" s="18">
        <v>2.4900000000000002</v>
      </c>
      <c r="F577" s="33" t="e">
        <f>ROUNDUP(E577*Carpeta!$O$1,-2)</f>
        <v>#VALUE!</v>
      </c>
      <c r="G577" s="33">
        <f>ROUNDUP(E577*Carpeta!$O$4,-2)</f>
        <v>1900</v>
      </c>
      <c r="H577" s="2">
        <v>4</v>
      </c>
      <c r="I577" s="16" t="e">
        <f>F577*H577</f>
        <v>#VALUE!</v>
      </c>
      <c r="J577" s="16">
        <f>G577*H577</f>
        <v>7600</v>
      </c>
      <c r="K577" s="168" t="s">
        <v>2131</v>
      </c>
      <c r="L577" s="38">
        <f>E577*H577</f>
        <v>9.9600000000000009</v>
      </c>
    </row>
    <row r="578" spans="1:12" x14ac:dyDescent="0.3">
      <c r="A578" s="32" t="s">
        <v>2411</v>
      </c>
      <c r="B578" s="193" t="s">
        <v>2332</v>
      </c>
      <c r="C578" s="9" t="s">
        <v>182</v>
      </c>
      <c r="D578" s="11" t="s">
        <v>210</v>
      </c>
      <c r="E578" s="18">
        <v>6.99</v>
      </c>
      <c r="F578" s="33" t="e">
        <f>ROUNDUP(E578*Carpeta!$O$1,-2)</f>
        <v>#VALUE!</v>
      </c>
      <c r="G578" s="33">
        <f>ROUNDUP(E578*Carpeta!$O$4,-2)</f>
        <v>5300</v>
      </c>
      <c r="H578" s="2">
        <v>1</v>
      </c>
      <c r="I578" s="33" t="e">
        <f>F578*H578</f>
        <v>#VALUE!</v>
      </c>
      <c r="J578" s="33">
        <f>G578*H578</f>
        <v>5300</v>
      </c>
      <c r="K578" s="168" t="s">
        <v>2409</v>
      </c>
      <c r="L578" s="38">
        <f>E578*H578</f>
        <v>6.99</v>
      </c>
    </row>
    <row r="579" spans="1:12" x14ac:dyDescent="0.3">
      <c r="A579" s="15" t="s">
        <v>1909</v>
      </c>
      <c r="B579" s="22" t="s">
        <v>951</v>
      </c>
      <c r="C579" s="10" t="s">
        <v>625</v>
      </c>
      <c r="D579" s="188" t="s">
        <v>208</v>
      </c>
      <c r="E579" s="18">
        <v>6.99</v>
      </c>
      <c r="F579" s="33" t="e">
        <f>ROUNDUP(E579*Carpeta!$O$1,-2)</f>
        <v>#VALUE!</v>
      </c>
      <c r="G579" s="33">
        <f>ROUNDUP(E579*Carpeta!$O$4,-2)</f>
        <v>5300</v>
      </c>
      <c r="H579" s="2">
        <v>1</v>
      </c>
      <c r="I579" s="16" t="e">
        <f>F579*H579</f>
        <v>#VALUE!</v>
      </c>
      <c r="J579" s="16">
        <f>G579*H579</f>
        <v>5300</v>
      </c>
      <c r="K579" s="39" t="s">
        <v>1908</v>
      </c>
      <c r="L579" s="38">
        <f>E579*H579</f>
        <v>6.99</v>
      </c>
    </row>
    <row r="580" spans="1:12" x14ac:dyDescent="0.3">
      <c r="A580" s="29" t="s">
        <v>1841</v>
      </c>
      <c r="B580" s="177" t="s">
        <v>1799</v>
      </c>
      <c r="C580" s="22" t="s">
        <v>183</v>
      </c>
      <c r="D580" s="12" t="s">
        <v>208</v>
      </c>
      <c r="E580" s="18">
        <v>4.99</v>
      </c>
      <c r="F580" s="33" t="e">
        <f>ROUNDUP(E580*Carpeta!$O$1,-2)</f>
        <v>#VALUE!</v>
      </c>
      <c r="G580" s="33">
        <f>ROUNDUP(E580*Carpeta!$O$4,-2)</f>
        <v>3800</v>
      </c>
      <c r="H580" s="2">
        <v>1</v>
      </c>
      <c r="I580" s="16" t="e">
        <f>F580*H580</f>
        <v>#VALUE!</v>
      </c>
      <c r="J580" s="16">
        <f>G580*H580</f>
        <v>3800</v>
      </c>
      <c r="K580" s="168" t="s">
        <v>1840</v>
      </c>
      <c r="L580" s="38">
        <f>E580*H580</f>
        <v>4.99</v>
      </c>
    </row>
    <row r="581" spans="1:12" x14ac:dyDescent="0.3">
      <c r="A581" s="29" t="s">
        <v>1842</v>
      </c>
      <c r="B581" s="197" t="s">
        <v>1799</v>
      </c>
      <c r="C581" s="10" t="s">
        <v>625</v>
      </c>
      <c r="D581" s="12" t="s">
        <v>208</v>
      </c>
      <c r="E581" s="18">
        <v>2.99</v>
      </c>
      <c r="F581" s="33" t="e">
        <f>ROUNDUP(E581*Carpeta!$O$1,-2)</f>
        <v>#VALUE!</v>
      </c>
      <c r="G581" s="33">
        <f>ROUNDUP(E581*Carpeta!$O$4,-2)</f>
        <v>2300</v>
      </c>
      <c r="H581" s="2">
        <v>1</v>
      </c>
      <c r="I581" s="16" t="e">
        <f>F581*H581</f>
        <v>#VALUE!</v>
      </c>
      <c r="J581" s="16">
        <f>G581*H581</f>
        <v>2300</v>
      </c>
      <c r="K581" s="168" t="s">
        <v>1843</v>
      </c>
      <c r="L581" s="38">
        <f>E581*H581</f>
        <v>2.99</v>
      </c>
    </row>
    <row r="583" spans="1:12" x14ac:dyDescent="0.3">
      <c r="A583" s="58" t="s">
        <v>2674</v>
      </c>
      <c r="B583" s="57">
        <f>SUM(J584:J588)+1900</f>
        <v>25300</v>
      </c>
      <c r="C583" t="s">
        <v>2676</v>
      </c>
      <c r="D583" t="s">
        <v>842</v>
      </c>
      <c r="G583" t="s">
        <v>2582</v>
      </c>
      <c r="J583" t="s">
        <v>553</v>
      </c>
      <c r="K583" t="s">
        <v>549</v>
      </c>
    </row>
    <row r="584" spans="1:12" x14ac:dyDescent="0.3">
      <c r="A584" s="29" t="s">
        <v>2011</v>
      </c>
      <c r="B584" s="187" t="s">
        <v>2003</v>
      </c>
      <c r="C584" s="206" t="s">
        <v>184</v>
      </c>
      <c r="D584" s="11" t="s">
        <v>210</v>
      </c>
      <c r="E584" s="18">
        <v>9.99</v>
      </c>
      <c r="F584" s="33" t="e">
        <f>ROUNDUP(E584*Carpeta!$O$1,-2)</f>
        <v>#VALUE!</v>
      </c>
      <c r="G584" s="33">
        <f>ROUNDUP(E584*Carpeta!$O$4,-2)</f>
        <v>7500</v>
      </c>
      <c r="H584" s="2">
        <v>1</v>
      </c>
      <c r="I584" s="33" t="e">
        <f>F584*H584</f>
        <v>#VALUE!</v>
      </c>
      <c r="J584" s="33">
        <f>G584*H584</f>
        <v>7500</v>
      </c>
      <c r="K584" s="168" t="s">
        <v>2012</v>
      </c>
      <c r="L584" s="38">
        <f>E584*H584</f>
        <v>9.99</v>
      </c>
    </row>
    <row r="585" spans="1:12" x14ac:dyDescent="0.3">
      <c r="A585" s="29" t="s">
        <v>2396</v>
      </c>
      <c r="B585" s="193" t="s">
        <v>2332</v>
      </c>
      <c r="C585" s="6" t="s">
        <v>769</v>
      </c>
      <c r="D585" s="12" t="s">
        <v>208</v>
      </c>
      <c r="E585" s="18">
        <v>7.99</v>
      </c>
      <c r="F585" s="33" t="e">
        <f>ROUNDUP(E585*Carpeta!$O$1,-2)</f>
        <v>#VALUE!</v>
      </c>
      <c r="G585" s="33">
        <f>ROUNDUP(E585*Carpeta!$O$4,-2)</f>
        <v>6000</v>
      </c>
      <c r="H585" s="2">
        <v>1</v>
      </c>
      <c r="I585" s="33" t="e">
        <f>F585*H585</f>
        <v>#VALUE!</v>
      </c>
      <c r="J585" s="33">
        <f>G585*H585</f>
        <v>6000</v>
      </c>
      <c r="K585" s="168" t="s">
        <v>2399</v>
      </c>
      <c r="L585" s="38">
        <f>E585*H585</f>
        <v>7.99</v>
      </c>
    </row>
    <row r="586" spans="1:12" x14ac:dyDescent="0.3">
      <c r="A586" s="29" t="s">
        <v>1841</v>
      </c>
      <c r="B586" s="177" t="s">
        <v>1799</v>
      </c>
      <c r="C586" s="22" t="s">
        <v>183</v>
      </c>
      <c r="D586" s="12" t="s">
        <v>208</v>
      </c>
      <c r="E586" s="18">
        <v>4.99</v>
      </c>
      <c r="F586" s="33" t="e">
        <f>ROUNDUP(E586*Carpeta!$O$1,-2)</f>
        <v>#VALUE!</v>
      </c>
      <c r="G586" s="33">
        <f>ROUNDUP(E586*Carpeta!$O$4,-2)</f>
        <v>3800</v>
      </c>
      <c r="H586" s="2">
        <v>1</v>
      </c>
      <c r="I586" s="16" t="e">
        <f>F586*H586</f>
        <v>#VALUE!</v>
      </c>
      <c r="J586" s="16">
        <f>G586*H586</f>
        <v>3800</v>
      </c>
      <c r="K586" s="168" t="s">
        <v>1840</v>
      </c>
      <c r="L586" s="38">
        <f>E586*H586</f>
        <v>4.99</v>
      </c>
    </row>
    <row r="587" spans="1:12" x14ac:dyDescent="0.3">
      <c r="A587" s="172" t="s">
        <v>2459</v>
      </c>
      <c r="B587" s="193" t="s">
        <v>2332</v>
      </c>
      <c r="C587" s="8" t="s">
        <v>184</v>
      </c>
      <c r="D587" s="12" t="s">
        <v>208</v>
      </c>
      <c r="E587" s="18">
        <v>4.99</v>
      </c>
      <c r="F587" s="33" t="e">
        <f>ROUNDUP(E587*Carpeta!$O$1,-2)</f>
        <v>#VALUE!</v>
      </c>
      <c r="G587" s="33">
        <f>ROUNDUP(E587*Carpeta!$O$4,-2)</f>
        <v>3800</v>
      </c>
      <c r="H587" s="2">
        <v>1</v>
      </c>
      <c r="I587" s="33" t="e">
        <f>F587*H587</f>
        <v>#VALUE!</v>
      </c>
      <c r="J587" s="33">
        <f>G587*H587</f>
        <v>3800</v>
      </c>
      <c r="K587" s="168" t="s">
        <v>2458</v>
      </c>
      <c r="L587" s="38">
        <f>E587*H587</f>
        <v>4.99</v>
      </c>
    </row>
    <row r="588" spans="1:12" x14ac:dyDescent="0.3">
      <c r="A588" s="29" t="s">
        <v>2395</v>
      </c>
      <c r="B588" s="193" t="s">
        <v>2332</v>
      </c>
      <c r="C588" s="10" t="s">
        <v>181</v>
      </c>
      <c r="D588" s="12" t="s">
        <v>208</v>
      </c>
      <c r="E588" s="18">
        <v>2.99</v>
      </c>
      <c r="F588" s="33" t="e">
        <f>ROUNDUP(E588*Carpeta!$O$1,-2)</f>
        <v>#VALUE!</v>
      </c>
      <c r="G588" s="33">
        <f>ROUNDUP(E588*Carpeta!$O$4,-2)</f>
        <v>2300</v>
      </c>
      <c r="H588" s="2">
        <v>1</v>
      </c>
      <c r="I588" s="33" t="e">
        <f>F588*H588</f>
        <v>#VALUE!</v>
      </c>
      <c r="J588" s="33">
        <f>G588*H588</f>
        <v>2300</v>
      </c>
      <c r="K588" s="208" t="s">
        <v>2394</v>
      </c>
      <c r="L588" s="38">
        <f>E588*H588</f>
        <v>2.99</v>
      </c>
    </row>
    <row r="589" spans="1:12" x14ac:dyDescent="0.3">
      <c r="D589" s="55"/>
    </row>
    <row r="590" spans="1:12" x14ac:dyDescent="0.3">
      <c r="A590" s="58" t="s">
        <v>2677</v>
      </c>
      <c r="B590" s="57">
        <f>SUM(J591:J600)-200+100+100+200+200-200-200-200-200</f>
        <v>23400</v>
      </c>
      <c r="C590" t="s">
        <v>2676</v>
      </c>
      <c r="D590" t="s">
        <v>2305</v>
      </c>
      <c r="G590" t="s">
        <v>1368</v>
      </c>
      <c r="J590" t="s">
        <v>553</v>
      </c>
      <c r="K590" t="s">
        <v>549</v>
      </c>
    </row>
    <row r="591" spans="1:12" x14ac:dyDescent="0.3">
      <c r="A591" s="29" t="s">
        <v>2045</v>
      </c>
      <c r="B591" s="187" t="s">
        <v>2003</v>
      </c>
      <c r="C591" s="19" t="s">
        <v>185</v>
      </c>
      <c r="D591" s="11" t="s">
        <v>210</v>
      </c>
      <c r="E591" s="18">
        <v>6.99</v>
      </c>
      <c r="F591" s="33" t="e">
        <f>ROUNDUP(E591*Carpeta!$O$1,-2)</f>
        <v>#VALUE!</v>
      </c>
      <c r="G591" s="33">
        <f>ROUNDUP(E591*Carpeta!$O$4,-2)</f>
        <v>5300</v>
      </c>
      <c r="H591" s="2">
        <v>1</v>
      </c>
      <c r="I591" s="16" t="e">
        <f t="shared" ref="I591:I600" si="12">F591*H591</f>
        <v>#VALUE!</v>
      </c>
      <c r="J591" s="16">
        <f t="shared" ref="J591:J600" si="13">G591*H591</f>
        <v>5300</v>
      </c>
      <c r="K591" s="168" t="s">
        <v>2044</v>
      </c>
      <c r="L591" s="38">
        <f t="shared" ref="L591:L600" si="14">E591*H591</f>
        <v>6.99</v>
      </c>
    </row>
    <row r="592" spans="1:12" x14ac:dyDescent="0.3">
      <c r="A592" s="29" t="s">
        <v>713</v>
      </c>
      <c r="B592" s="161" t="s">
        <v>1131</v>
      </c>
      <c r="C592" s="19" t="s">
        <v>650</v>
      </c>
      <c r="D592" s="12" t="s">
        <v>208</v>
      </c>
      <c r="E592" s="18">
        <v>3.99</v>
      </c>
      <c r="F592" s="33" t="e">
        <f>ROUNDUP(E592*Carpeta!$O$1,-2)</f>
        <v>#VALUE!</v>
      </c>
      <c r="G592" s="33">
        <f>ROUNDUP(E592*Carpeta!$O$4,-2)</f>
        <v>3000</v>
      </c>
      <c r="H592" s="2">
        <v>1</v>
      </c>
      <c r="I592" s="33" t="e">
        <f t="shared" si="12"/>
        <v>#VALUE!</v>
      </c>
      <c r="J592" s="33">
        <f t="shared" si="13"/>
        <v>3000</v>
      </c>
      <c r="K592" s="39" t="s">
        <v>714</v>
      </c>
      <c r="L592" s="38">
        <f t="shared" si="14"/>
        <v>3.99</v>
      </c>
    </row>
    <row r="593" spans="1:12" x14ac:dyDescent="0.3">
      <c r="A593" s="29" t="s">
        <v>2361</v>
      </c>
      <c r="B593" s="177" t="s">
        <v>1799</v>
      </c>
      <c r="C593" s="19" t="s">
        <v>650</v>
      </c>
      <c r="D593" s="12" t="s">
        <v>208</v>
      </c>
      <c r="E593" s="18">
        <v>3.99</v>
      </c>
      <c r="F593" s="33" t="e">
        <f>ROUNDUP(E593*Carpeta!$O$1,-2)</f>
        <v>#VALUE!</v>
      </c>
      <c r="G593" s="33">
        <f>ROUNDUP(E593*Carpeta!$O$4,-2)</f>
        <v>3000</v>
      </c>
      <c r="H593" s="2">
        <v>1</v>
      </c>
      <c r="I593" s="16" t="e">
        <f t="shared" si="12"/>
        <v>#VALUE!</v>
      </c>
      <c r="J593" s="16">
        <f t="shared" si="13"/>
        <v>3000</v>
      </c>
      <c r="K593" s="168" t="s">
        <v>2360</v>
      </c>
      <c r="L593" s="38">
        <f t="shared" si="14"/>
        <v>3.99</v>
      </c>
    </row>
    <row r="594" spans="1:12" x14ac:dyDescent="0.3">
      <c r="A594" s="4" t="s">
        <v>2291</v>
      </c>
      <c r="B594" s="199" t="s">
        <v>1134</v>
      </c>
      <c r="C594" s="22" t="s">
        <v>183</v>
      </c>
      <c r="D594" s="13" t="s">
        <v>209</v>
      </c>
      <c r="E594" s="18">
        <v>2.99</v>
      </c>
      <c r="F594" s="33" t="e">
        <f>ROUNDUP(E594*Carpeta!$O$1,-2)</f>
        <v>#VALUE!</v>
      </c>
      <c r="G594" s="33">
        <f>ROUNDUP(E594*Carpeta!$O$4,-2)</f>
        <v>2300</v>
      </c>
      <c r="H594" s="2">
        <v>1</v>
      </c>
      <c r="I594" s="16" t="e">
        <f t="shared" si="12"/>
        <v>#VALUE!</v>
      </c>
      <c r="J594" s="16">
        <f t="shared" si="13"/>
        <v>2300</v>
      </c>
      <c r="K594" s="168" t="s">
        <v>2290</v>
      </c>
      <c r="L594" s="38">
        <f t="shared" si="14"/>
        <v>2.99</v>
      </c>
    </row>
    <row r="595" spans="1:12" x14ac:dyDescent="0.3">
      <c r="A595" s="29" t="s">
        <v>1359</v>
      </c>
      <c r="B595" s="22" t="s">
        <v>949</v>
      </c>
      <c r="C595" s="19" t="s">
        <v>650</v>
      </c>
      <c r="D595" s="11" t="s">
        <v>210</v>
      </c>
      <c r="E595" s="18">
        <v>2.99</v>
      </c>
      <c r="F595" s="33" t="e">
        <f>ROUNDUP(E595*Carpeta!$O$1,-2)</f>
        <v>#VALUE!</v>
      </c>
      <c r="G595" s="33">
        <f>ROUNDUP(E595*Carpeta!$O$4,-2)</f>
        <v>2300</v>
      </c>
      <c r="H595" s="2">
        <v>1</v>
      </c>
      <c r="I595" s="16" t="e">
        <f t="shared" si="12"/>
        <v>#VALUE!</v>
      </c>
      <c r="J595" s="16">
        <f t="shared" si="13"/>
        <v>2300</v>
      </c>
      <c r="K595" s="39" t="s">
        <v>1358</v>
      </c>
      <c r="L595" s="38">
        <f t="shared" si="14"/>
        <v>2.99</v>
      </c>
    </row>
    <row r="596" spans="1:12" x14ac:dyDescent="0.3">
      <c r="A596" s="29" t="s">
        <v>2348</v>
      </c>
      <c r="B596" s="187" t="s">
        <v>2003</v>
      </c>
      <c r="C596" s="19" t="s">
        <v>185</v>
      </c>
      <c r="D596" s="12" t="s">
        <v>208</v>
      </c>
      <c r="E596" s="18">
        <v>2.4900000000000002</v>
      </c>
      <c r="F596" s="33" t="e">
        <f>ROUNDUP(E596*Carpeta!$O$1,-2)</f>
        <v>#VALUE!</v>
      </c>
      <c r="G596" s="33">
        <f>ROUNDUP(E596*Carpeta!$O$4,-2)</f>
        <v>1900</v>
      </c>
      <c r="H596" s="2">
        <v>1</v>
      </c>
      <c r="I596" s="16" t="e">
        <f t="shared" si="12"/>
        <v>#VALUE!</v>
      </c>
      <c r="J596" s="16">
        <f t="shared" si="13"/>
        <v>1900</v>
      </c>
      <c r="K596" s="168" t="s">
        <v>2347</v>
      </c>
      <c r="L596" s="38">
        <f t="shared" si="14"/>
        <v>2.4900000000000002</v>
      </c>
    </row>
    <row r="597" spans="1:12" x14ac:dyDescent="0.3">
      <c r="A597" s="4" t="s">
        <v>2286</v>
      </c>
      <c r="B597" s="159" t="s">
        <v>1127</v>
      </c>
      <c r="C597" s="22" t="s">
        <v>183</v>
      </c>
      <c r="D597" s="13" t="s">
        <v>209</v>
      </c>
      <c r="E597" s="18">
        <v>1.99</v>
      </c>
      <c r="F597" s="33" t="e">
        <f>ROUNDUP(E597*Carpeta!$O$1,-2)</f>
        <v>#VALUE!</v>
      </c>
      <c r="G597" s="33">
        <f>ROUNDUP(E597*Carpeta!$O$4,-2)</f>
        <v>1500</v>
      </c>
      <c r="H597" s="2">
        <v>1</v>
      </c>
      <c r="I597" s="16" t="e">
        <f t="shared" si="12"/>
        <v>#VALUE!</v>
      </c>
      <c r="J597" s="16">
        <f t="shared" si="13"/>
        <v>1500</v>
      </c>
      <c r="K597" s="168" t="s">
        <v>2287</v>
      </c>
      <c r="L597" s="38">
        <f t="shared" si="14"/>
        <v>1.99</v>
      </c>
    </row>
    <row r="598" spans="1:12" x14ac:dyDescent="0.3">
      <c r="A598" s="29" t="s">
        <v>2352</v>
      </c>
      <c r="B598" s="187" t="s">
        <v>2003</v>
      </c>
      <c r="C598" s="19" t="s">
        <v>185</v>
      </c>
      <c r="D598" s="13" t="s">
        <v>209</v>
      </c>
      <c r="E598" s="18">
        <v>1.99</v>
      </c>
      <c r="F598" s="33" t="e">
        <f>ROUNDUP(E598*Carpeta!$O$1,-2)</f>
        <v>#VALUE!</v>
      </c>
      <c r="G598" s="33">
        <f>ROUNDUP(E598*Carpeta!$O$4,-2)</f>
        <v>1500</v>
      </c>
      <c r="H598" s="2">
        <v>1</v>
      </c>
      <c r="I598" s="16" t="e">
        <f t="shared" si="12"/>
        <v>#VALUE!</v>
      </c>
      <c r="J598" s="16">
        <f t="shared" si="13"/>
        <v>1500</v>
      </c>
      <c r="K598" s="168" t="s">
        <v>2351</v>
      </c>
      <c r="L598" s="38">
        <f t="shared" si="14"/>
        <v>1.99</v>
      </c>
    </row>
    <row r="599" spans="1:12" x14ac:dyDescent="0.3">
      <c r="A599" s="4" t="s">
        <v>2428</v>
      </c>
      <c r="B599" s="97" t="s">
        <v>1073</v>
      </c>
      <c r="C599" s="19" t="s">
        <v>185</v>
      </c>
      <c r="D599" s="1" t="s">
        <v>211</v>
      </c>
      <c r="E599" s="18">
        <v>1.99</v>
      </c>
      <c r="F599" s="33" t="e">
        <f>ROUNDUP(E599*Carpeta!$O$1,-2)</f>
        <v>#VALUE!</v>
      </c>
      <c r="G599" s="33">
        <f>ROUNDUP(E599*Carpeta!$O$4,-2)</f>
        <v>1500</v>
      </c>
      <c r="H599" s="2">
        <v>1</v>
      </c>
      <c r="I599" s="16" t="e">
        <f t="shared" si="12"/>
        <v>#VALUE!</v>
      </c>
      <c r="J599" s="16">
        <f t="shared" si="13"/>
        <v>1500</v>
      </c>
      <c r="K599" s="39" t="s">
        <v>2427</v>
      </c>
      <c r="L599" s="38">
        <f t="shared" si="14"/>
        <v>1.99</v>
      </c>
    </row>
    <row r="600" spans="1:12" x14ac:dyDescent="0.3">
      <c r="A600" s="29" t="s">
        <v>2535</v>
      </c>
      <c r="B600" s="142" t="s">
        <v>1109</v>
      </c>
      <c r="C600" s="19" t="s">
        <v>185</v>
      </c>
      <c r="D600" s="1" t="s">
        <v>211</v>
      </c>
      <c r="E600" s="18">
        <v>1.99</v>
      </c>
      <c r="F600" s="33" t="e">
        <f>ROUNDUP(E600*Carpeta!$O$1,-2)</f>
        <v>#VALUE!</v>
      </c>
      <c r="G600" s="33">
        <f>ROUNDUP(E600*Carpeta!$O$4,-2)</f>
        <v>1500</v>
      </c>
      <c r="H600" s="2">
        <v>1</v>
      </c>
      <c r="I600" s="16" t="e">
        <f t="shared" si="12"/>
        <v>#VALUE!</v>
      </c>
      <c r="J600" s="16">
        <f t="shared" si="13"/>
        <v>1500</v>
      </c>
      <c r="K600" s="168" t="s">
        <v>2534</v>
      </c>
      <c r="L600" s="38">
        <f t="shared" si="14"/>
        <v>1.99</v>
      </c>
    </row>
    <row r="602" spans="1:12" x14ac:dyDescent="0.3">
      <c r="A602" s="58" t="s">
        <v>2678</v>
      </c>
      <c r="B602">
        <v>4000</v>
      </c>
      <c r="C602" t="s">
        <v>2675</v>
      </c>
      <c r="D602" t="s">
        <v>559</v>
      </c>
      <c r="F602" s="60">
        <v>0.60416666666666663</v>
      </c>
      <c r="G602" t="s">
        <v>1368</v>
      </c>
      <c r="J602" t="s">
        <v>553</v>
      </c>
      <c r="K602" t="s">
        <v>549</v>
      </c>
    </row>
    <row r="603" spans="1:12" x14ac:dyDescent="0.3">
      <c r="A603" s="35" t="s">
        <v>1585</v>
      </c>
      <c r="B603" s="150" t="s">
        <v>1582</v>
      </c>
      <c r="C603" s="19" t="s">
        <v>185</v>
      </c>
      <c r="D603" s="11" t="s">
        <v>210</v>
      </c>
      <c r="E603" s="18">
        <v>6.99</v>
      </c>
      <c r="F603" s="33" t="e">
        <f>ROUNDUP(E603*Carpeta!$O$1,-2)</f>
        <v>#VALUE!</v>
      </c>
      <c r="G603" s="33">
        <f>ROUNDUP(E603*Carpeta!$O$4,-2)</f>
        <v>5300</v>
      </c>
      <c r="H603" s="2">
        <v>1</v>
      </c>
      <c r="I603" s="16" t="e">
        <f>F603*H603</f>
        <v>#VALUE!</v>
      </c>
      <c r="J603" s="16">
        <f>G603*H603</f>
        <v>5300</v>
      </c>
      <c r="K603" s="168" t="s">
        <v>1620</v>
      </c>
      <c r="L603" s="38">
        <f>E603*H603</f>
        <v>6.99</v>
      </c>
    </row>
    <row r="605" spans="1:12" x14ac:dyDescent="0.3">
      <c r="A605" s="58" t="s">
        <v>1786</v>
      </c>
      <c r="B605" s="57">
        <f>SUM(J606:J608)+600</f>
        <v>16800</v>
      </c>
      <c r="C605" s="204" t="s">
        <v>2675</v>
      </c>
      <c r="D605" t="s">
        <v>836</v>
      </c>
      <c r="F605" t="s">
        <v>2682</v>
      </c>
      <c r="G605" t="s">
        <v>2582</v>
      </c>
      <c r="J605" t="s">
        <v>553</v>
      </c>
      <c r="K605" t="s">
        <v>549</v>
      </c>
    </row>
    <row r="606" spans="1:12" x14ac:dyDescent="0.3">
      <c r="A606" s="29" t="s">
        <v>1429</v>
      </c>
      <c r="B606" s="165" t="s">
        <v>1136</v>
      </c>
      <c r="C606" s="10" t="s">
        <v>181</v>
      </c>
      <c r="D606" s="13" t="s">
        <v>209</v>
      </c>
      <c r="E606" s="18">
        <v>2.99</v>
      </c>
      <c r="F606" s="33" t="e">
        <f>ROUNDUP(E606*Carpeta!$O$1,-2)</f>
        <v>#VALUE!</v>
      </c>
      <c r="G606" s="33">
        <f>ROUNDUP(E606*Carpeta!$O$4,-2)</f>
        <v>2300</v>
      </c>
      <c r="H606" s="2">
        <v>1</v>
      </c>
      <c r="I606" s="16" t="e">
        <f>F606*H606</f>
        <v>#VALUE!</v>
      </c>
      <c r="J606" s="16">
        <f>G606*H606</f>
        <v>2300</v>
      </c>
      <c r="K606" s="168" t="s">
        <v>1801</v>
      </c>
      <c r="L606" s="38">
        <f>E606*H606</f>
        <v>2.99</v>
      </c>
    </row>
    <row r="607" spans="1:12" x14ac:dyDescent="0.3">
      <c r="A607" s="29" t="s">
        <v>2541</v>
      </c>
      <c r="B607" s="176" t="s">
        <v>1798</v>
      </c>
      <c r="C607" s="10" t="s">
        <v>181</v>
      </c>
      <c r="D607" s="12" t="s">
        <v>208</v>
      </c>
      <c r="E607" s="18">
        <v>2.4900000000000002</v>
      </c>
      <c r="F607" s="33" t="e">
        <f>ROUNDUP(E607*Carpeta!$O$1,-2)</f>
        <v>#VALUE!</v>
      </c>
      <c r="G607" s="33">
        <f>ROUNDUP(E607*Carpeta!$O$4,-2)</f>
        <v>1900</v>
      </c>
      <c r="H607" s="2">
        <v>1</v>
      </c>
      <c r="I607" s="16" t="e">
        <f>F607*H607</f>
        <v>#VALUE!</v>
      </c>
      <c r="J607" s="16">
        <f>G607*H607</f>
        <v>1900</v>
      </c>
      <c r="K607" s="168" t="s">
        <v>2540</v>
      </c>
      <c r="L607" s="38">
        <f>E607*H607</f>
        <v>2.4900000000000002</v>
      </c>
    </row>
    <row r="608" spans="1:12" x14ac:dyDescent="0.3">
      <c r="A608" s="4" t="s">
        <v>294</v>
      </c>
      <c r="B608" s="142" t="s">
        <v>1109</v>
      </c>
      <c r="C608" s="6" t="s">
        <v>769</v>
      </c>
      <c r="D608" s="12" t="s">
        <v>208</v>
      </c>
      <c r="E608" s="18">
        <v>15.99</v>
      </c>
      <c r="F608" s="33" t="e">
        <f>ROUNDUP(E608*Carpeta!$O$1,-2)</f>
        <v>#VALUE!</v>
      </c>
      <c r="G608" s="33">
        <f>ROUNDUP(E608*Carpeta!$O$4,-2)</f>
        <v>12000</v>
      </c>
      <c r="H608" s="2">
        <v>1</v>
      </c>
      <c r="I608" s="16" t="e">
        <f>F608*H608</f>
        <v>#VALUE!</v>
      </c>
      <c r="J608" s="16">
        <f>G608*H608</f>
        <v>12000</v>
      </c>
      <c r="K608" s="168" t="s">
        <v>2431</v>
      </c>
      <c r="L608" s="38">
        <f>E608*H608</f>
        <v>15.99</v>
      </c>
    </row>
    <row r="610" spans="1:12" x14ac:dyDescent="0.3">
      <c r="A610" s="58" t="s">
        <v>2683</v>
      </c>
      <c r="B610" s="57">
        <f>SUM(J611:J617)-400+200-400</f>
        <v>26600</v>
      </c>
      <c r="C610" t="s">
        <v>2675</v>
      </c>
      <c r="D610" t="s">
        <v>2685</v>
      </c>
      <c r="F610" s="60">
        <v>0.72916666666666663</v>
      </c>
      <c r="G610" t="s">
        <v>2582</v>
      </c>
      <c r="J610" t="s">
        <v>553</v>
      </c>
      <c r="K610" t="s">
        <v>549</v>
      </c>
    </row>
    <row r="611" spans="1:12" x14ac:dyDescent="0.3">
      <c r="A611" s="32" t="s">
        <v>1948</v>
      </c>
      <c r="B611" s="150" t="s">
        <v>1582</v>
      </c>
      <c r="C611" s="22" t="s">
        <v>183</v>
      </c>
      <c r="D611" s="11" t="s">
        <v>210</v>
      </c>
      <c r="E611" s="18">
        <v>4.99</v>
      </c>
      <c r="F611" s="33" t="e">
        <f>ROUNDUP(E611*Carpeta!$O$1,-2)</f>
        <v>#VALUE!</v>
      </c>
      <c r="G611" s="33">
        <f>ROUNDUP(E611*Carpeta!$O$4,-2)</f>
        <v>3800</v>
      </c>
      <c r="H611" s="2">
        <v>1</v>
      </c>
      <c r="I611" s="16" t="e">
        <f t="shared" ref="I611:I617" si="15">F611*H611</f>
        <v>#VALUE!</v>
      </c>
      <c r="J611" s="16">
        <f t="shared" ref="J611:J617" si="16">G611*H611</f>
        <v>3800</v>
      </c>
      <c r="K611" s="168" t="s">
        <v>1947</v>
      </c>
      <c r="L611" s="38">
        <f t="shared" ref="L611:L617" si="17">E611*H611</f>
        <v>4.99</v>
      </c>
    </row>
    <row r="612" spans="1:12" x14ac:dyDescent="0.3">
      <c r="A612" s="29" t="s">
        <v>1802</v>
      </c>
      <c r="B612" s="165" t="s">
        <v>1136</v>
      </c>
      <c r="C612" s="10" t="s">
        <v>181</v>
      </c>
      <c r="D612" s="13" t="s">
        <v>209</v>
      </c>
      <c r="E612" s="18">
        <v>1.99</v>
      </c>
      <c r="F612" s="33" t="e">
        <f>ROUNDUP(E612*Carpeta!$O$1,-2)</f>
        <v>#VALUE!</v>
      </c>
      <c r="G612" s="33">
        <f>ROUNDUP(E612*Carpeta!$O$4,-2)</f>
        <v>1500</v>
      </c>
      <c r="H612" s="2">
        <v>1</v>
      </c>
      <c r="I612" s="16" t="e">
        <f t="shared" si="15"/>
        <v>#VALUE!</v>
      </c>
      <c r="J612" s="16">
        <f t="shared" si="16"/>
        <v>1500</v>
      </c>
      <c r="K612" s="168" t="s">
        <v>1803</v>
      </c>
      <c r="L612" s="38">
        <f t="shared" si="17"/>
        <v>1.99</v>
      </c>
    </row>
    <row r="613" spans="1:12" x14ac:dyDescent="0.3">
      <c r="A613" s="29" t="s">
        <v>241</v>
      </c>
      <c r="B613" s="165" t="s">
        <v>1136</v>
      </c>
      <c r="C613" s="6" t="s">
        <v>769</v>
      </c>
      <c r="D613" s="13" t="s">
        <v>209</v>
      </c>
      <c r="E613" s="18">
        <v>1.99</v>
      </c>
      <c r="F613" s="33" t="e">
        <f>ROUNDUP(E613*Carpeta!$O$1,-2)</f>
        <v>#VALUE!</v>
      </c>
      <c r="G613" s="33">
        <f>ROUNDUP(E613*Carpeta!$O$4,-2)</f>
        <v>1500</v>
      </c>
      <c r="H613" s="2">
        <v>1</v>
      </c>
      <c r="I613" s="16" t="e">
        <f t="shared" si="15"/>
        <v>#VALUE!</v>
      </c>
      <c r="J613" s="16">
        <f t="shared" si="16"/>
        <v>1500</v>
      </c>
      <c r="K613" s="168" t="s">
        <v>415</v>
      </c>
      <c r="L613" s="38">
        <f t="shared" si="17"/>
        <v>1.99</v>
      </c>
    </row>
    <row r="614" spans="1:12" x14ac:dyDescent="0.3">
      <c r="A614" s="4" t="s">
        <v>2101</v>
      </c>
      <c r="B614" s="157" t="s">
        <v>1125</v>
      </c>
      <c r="C614" s="14" t="s">
        <v>767</v>
      </c>
      <c r="D614" s="13" t="s">
        <v>209</v>
      </c>
      <c r="E614" s="18">
        <v>4.99</v>
      </c>
      <c r="F614" s="33" t="e">
        <f>ROUNDUP(E614*Carpeta!$O$1,-2)</f>
        <v>#VALUE!</v>
      </c>
      <c r="G614" s="33">
        <f>ROUNDUP(E614*Carpeta!$O$4,-2)</f>
        <v>3800</v>
      </c>
      <c r="H614" s="2">
        <v>1</v>
      </c>
      <c r="I614" s="16" t="e">
        <f t="shared" si="15"/>
        <v>#VALUE!</v>
      </c>
      <c r="J614" s="16">
        <f t="shared" si="16"/>
        <v>3800</v>
      </c>
      <c r="K614" s="168" t="s">
        <v>2100</v>
      </c>
      <c r="L614" s="38">
        <f t="shared" si="17"/>
        <v>4.99</v>
      </c>
    </row>
    <row r="615" spans="1:12" x14ac:dyDescent="0.3">
      <c r="A615" s="29" t="s">
        <v>408</v>
      </c>
      <c r="B615" s="165" t="s">
        <v>1136</v>
      </c>
      <c r="C615" s="19" t="s">
        <v>185</v>
      </c>
      <c r="D615" s="12" t="s">
        <v>208</v>
      </c>
      <c r="E615" s="18">
        <v>3.99</v>
      </c>
      <c r="F615" s="33" t="e">
        <f>ROUNDUP(E615*Carpeta!$O$1,-2)</f>
        <v>#VALUE!</v>
      </c>
      <c r="G615" s="33">
        <f>ROUNDUP(E615*Carpeta!$O$4,-2)</f>
        <v>3000</v>
      </c>
      <c r="H615" s="2">
        <v>1</v>
      </c>
      <c r="I615" s="16" t="e">
        <f t="shared" si="15"/>
        <v>#VALUE!</v>
      </c>
      <c r="J615" s="16">
        <f t="shared" si="16"/>
        <v>3000</v>
      </c>
      <c r="K615" s="168" t="s">
        <v>407</v>
      </c>
      <c r="L615" s="38">
        <f t="shared" si="17"/>
        <v>3.99</v>
      </c>
    </row>
    <row r="616" spans="1:12" x14ac:dyDescent="0.3">
      <c r="A616" s="4" t="s">
        <v>1665</v>
      </c>
      <c r="B616" s="143" t="s">
        <v>1105</v>
      </c>
      <c r="C616" s="14" t="s">
        <v>767</v>
      </c>
      <c r="D616" s="12" t="s">
        <v>208</v>
      </c>
      <c r="E616" s="18">
        <v>6.99</v>
      </c>
      <c r="F616" s="33" t="e">
        <f>ROUNDUP(E616*Carpeta!$O$1,-2)</f>
        <v>#VALUE!</v>
      </c>
      <c r="G616" s="33">
        <f>ROUNDUP(E616*Carpeta!$O$4,-2)</f>
        <v>5300</v>
      </c>
      <c r="H616" s="2">
        <v>2</v>
      </c>
      <c r="I616" s="16" t="e">
        <f t="shared" si="15"/>
        <v>#VALUE!</v>
      </c>
      <c r="J616" s="16">
        <f t="shared" si="16"/>
        <v>10600</v>
      </c>
      <c r="K616" s="39" t="s">
        <v>1676</v>
      </c>
      <c r="L616" s="38">
        <f t="shared" si="17"/>
        <v>13.98</v>
      </c>
    </row>
    <row r="617" spans="1:12" x14ac:dyDescent="0.3">
      <c r="A617" s="29" t="s">
        <v>2449</v>
      </c>
      <c r="B617" s="177" t="s">
        <v>1799</v>
      </c>
      <c r="C617" s="10" t="s">
        <v>625</v>
      </c>
      <c r="D617" s="11" t="s">
        <v>210</v>
      </c>
      <c r="E617" s="18">
        <v>3.99</v>
      </c>
      <c r="F617" s="33" t="e">
        <f>ROUNDUP(E617*Carpeta!$O$1,-2)</f>
        <v>#VALUE!</v>
      </c>
      <c r="G617" s="33">
        <f>ROUNDUP(E617*Carpeta!$O$4,-2)</f>
        <v>3000</v>
      </c>
      <c r="H617" s="2">
        <v>1</v>
      </c>
      <c r="I617" s="16" t="e">
        <f t="shared" si="15"/>
        <v>#VALUE!</v>
      </c>
      <c r="J617" s="16">
        <f t="shared" si="16"/>
        <v>3000</v>
      </c>
      <c r="K617" s="168" t="s">
        <v>2448</v>
      </c>
      <c r="L617" s="38">
        <f t="shared" si="17"/>
        <v>3.99</v>
      </c>
    </row>
    <row r="619" spans="1:12" x14ac:dyDescent="0.3">
      <c r="A619" s="190" t="s">
        <v>2608</v>
      </c>
      <c r="B619">
        <v>21000</v>
      </c>
      <c r="C619" t="s">
        <v>563</v>
      </c>
      <c r="D619" t="s">
        <v>2609</v>
      </c>
      <c r="F619" s="60">
        <v>0.61458333333333337</v>
      </c>
      <c r="G619" t="s">
        <v>2582</v>
      </c>
      <c r="J619" t="s">
        <v>553</v>
      </c>
      <c r="K619" t="s">
        <v>549</v>
      </c>
    </row>
    <row r="620" spans="1:12" x14ac:dyDescent="0.3">
      <c r="A620" s="29" t="s">
        <v>327</v>
      </c>
      <c r="B620" s="163" t="s">
        <v>1134</v>
      </c>
      <c r="C620" s="10" t="s">
        <v>181</v>
      </c>
      <c r="D620" s="12" t="s">
        <v>208</v>
      </c>
      <c r="E620" s="18">
        <v>11.99</v>
      </c>
      <c r="F620" s="33" t="e">
        <f>ROUNDUP(E620*Carpeta!$O$1,-2)</f>
        <v>#VALUE!</v>
      </c>
      <c r="G620" s="33">
        <f>ROUNDUP(E620*Carpeta!$O$4,-2)</f>
        <v>9000</v>
      </c>
      <c r="H620" s="2">
        <v>1</v>
      </c>
      <c r="I620" s="16" t="e">
        <f>F620*H620</f>
        <v>#VALUE!</v>
      </c>
      <c r="J620" s="16">
        <f>G620*H620</f>
        <v>9000</v>
      </c>
      <c r="K620" s="168" t="s">
        <v>328</v>
      </c>
      <c r="L620" s="38">
        <f>E620*H620</f>
        <v>11.99</v>
      </c>
    </row>
    <row r="621" spans="1:12" x14ac:dyDescent="0.3">
      <c r="A621" s="29" t="s">
        <v>2041</v>
      </c>
      <c r="B621" s="187" t="s">
        <v>2003</v>
      </c>
      <c r="C621" s="8" t="s">
        <v>184</v>
      </c>
      <c r="D621" s="13" t="s">
        <v>209</v>
      </c>
      <c r="E621" s="18">
        <v>3.99</v>
      </c>
      <c r="F621" s="33" t="e">
        <f>ROUNDUP(E621*Carpeta!$O$1,-2)</f>
        <v>#VALUE!</v>
      </c>
      <c r="G621" s="33">
        <f>ROUNDUP(E621*Carpeta!$O$4,-2)</f>
        <v>3000</v>
      </c>
      <c r="H621" s="2">
        <v>1</v>
      </c>
      <c r="I621" s="16" t="e">
        <f>F621*H621</f>
        <v>#VALUE!</v>
      </c>
      <c r="J621" s="16">
        <f>G621*H621</f>
        <v>3000</v>
      </c>
      <c r="K621" s="168" t="s">
        <v>2040</v>
      </c>
      <c r="L621" s="38">
        <f>E621*H621</f>
        <v>3.99</v>
      </c>
    </row>
    <row r="622" spans="1:12" x14ac:dyDescent="0.3">
      <c r="A622" s="35" t="s">
        <v>1987</v>
      </c>
      <c r="B622" s="177" t="s">
        <v>1799</v>
      </c>
      <c r="C622" s="4" t="s">
        <v>629</v>
      </c>
      <c r="D622" s="13" t="s">
        <v>209</v>
      </c>
      <c r="E622" s="18">
        <v>12.99</v>
      </c>
      <c r="F622" s="33" t="e">
        <f>ROUNDUP(E622*Carpeta!$O$1,-2)</f>
        <v>#VALUE!</v>
      </c>
      <c r="G622" s="33">
        <f>ROUNDUP(E622*Carpeta!$O$4,-2)</f>
        <v>9800</v>
      </c>
      <c r="H622" s="2">
        <v>1</v>
      </c>
      <c r="I622" s="16" t="e">
        <f>F622*H622</f>
        <v>#VALUE!</v>
      </c>
      <c r="J622" s="16">
        <f>G622*H622</f>
        <v>9800</v>
      </c>
      <c r="K622" s="168" t="s">
        <v>2440</v>
      </c>
      <c r="L622" s="38">
        <f>E622*H622</f>
        <v>12.99</v>
      </c>
    </row>
    <row r="623" spans="1:12" x14ac:dyDescent="0.3">
      <c r="A623" s="29" t="s">
        <v>459</v>
      </c>
      <c r="B623" s="177" t="s">
        <v>1800</v>
      </c>
      <c r="C623" s="8" t="s">
        <v>184</v>
      </c>
      <c r="D623" s="12" t="s">
        <v>208</v>
      </c>
      <c r="E623" s="18">
        <v>5.99</v>
      </c>
      <c r="F623" s="33" t="e">
        <f>ROUNDUP(E623*Carpeta!$O$1,-2)</f>
        <v>#VALUE!</v>
      </c>
      <c r="G623" s="33">
        <f>ROUNDUP(E623*Carpeta!$O$4,-2)</f>
        <v>4500</v>
      </c>
      <c r="H623" s="2">
        <v>1</v>
      </c>
      <c r="I623" s="16" t="e">
        <f>F623*H623</f>
        <v>#VALUE!</v>
      </c>
      <c r="J623" s="16">
        <f>G623*H623</f>
        <v>4500</v>
      </c>
      <c r="K623" s="168" t="s">
        <v>2455</v>
      </c>
      <c r="L623" s="38">
        <f>E623*H623</f>
        <v>5.99</v>
      </c>
    </row>
    <row r="625" spans="1:12" x14ac:dyDescent="0.3">
      <c r="A625" s="58" t="s">
        <v>2600</v>
      </c>
      <c r="B625">
        <v>8000</v>
      </c>
      <c r="C625" t="s">
        <v>563</v>
      </c>
      <c r="D625" t="s">
        <v>842</v>
      </c>
      <c r="F625" s="202">
        <v>0.58333333333333337</v>
      </c>
      <c r="G625" t="s">
        <v>2582</v>
      </c>
      <c r="J625" t="s">
        <v>553</v>
      </c>
      <c r="K625" t="s">
        <v>549</v>
      </c>
    </row>
    <row r="626" spans="1:12" x14ac:dyDescent="0.3">
      <c r="A626" s="32" t="s">
        <v>1708</v>
      </c>
      <c r="B626" s="165" t="s">
        <v>1136</v>
      </c>
      <c r="C626" s="19" t="s">
        <v>655</v>
      </c>
      <c r="D626" s="11" t="s">
        <v>210</v>
      </c>
      <c r="E626" s="18">
        <v>12.99</v>
      </c>
      <c r="F626" s="33" t="e">
        <f>ROUNDUP(E626*Carpeta!$O$1,-2)</f>
        <v>#VALUE!</v>
      </c>
      <c r="G626" s="33">
        <f>ROUNDUP(E626*Carpeta!$O$4,-2)</f>
        <v>9800</v>
      </c>
      <c r="H626" s="2">
        <v>1</v>
      </c>
      <c r="I626" s="33" t="e">
        <f>F626*H626</f>
        <v>#VALUE!</v>
      </c>
      <c r="J626" s="33">
        <f>G626*H626</f>
        <v>9800</v>
      </c>
      <c r="K626" s="39" t="s">
        <v>1707</v>
      </c>
      <c r="L626" s="38">
        <f>E626*H626</f>
        <v>12.99</v>
      </c>
    </row>
    <row r="628" spans="1:12" x14ac:dyDescent="0.3">
      <c r="A628" s="58" t="s">
        <v>2620</v>
      </c>
      <c r="B628" s="57">
        <f>SUM(G629:G631)+300</f>
        <v>9300</v>
      </c>
      <c r="C628" t="s">
        <v>563</v>
      </c>
      <c r="D628" t="s">
        <v>842</v>
      </c>
      <c r="E628" s="60"/>
      <c r="F628" s="202">
        <v>0.10416666666666667</v>
      </c>
      <c r="G628" t="s">
        <v>557</v>
      </c>
      <c r="J628" t="s">
        <v>553</v>
      </c>
      <c r="K628" t="s">
        <v>549</v>
      </c>
    </row>
    <row r="629" spans="1:12" x14ac:dyDescent="0.3">
      <c r="A629" s="15" t="s">
        <v>1975</v>
      </c>
      <c r="B629" s="22" t="s">
        <v>951</v>
      </c>
      <c r="C629" s="5" t="s">
        <v>653</v>
      </c>
      <c r="D629" s="12" t="s">
        <v>208</v>
      </c>
      <c r="E629" s="18">
        <v>3.99</v>
      </c>
      <c r="F629" s="33" t="e">
        <f>ROUNDUP(E629*Carpeta!$O$1,-2)</f>
        <v>#VALUE!</v>
      </c>
      <c r="G629" s="33">
        <f>ROUNDUP(E629*Carpeta!$O$4,-2)</f>
        <v>3000</v>
      </c>
      <c r="H629" s="2">
        <v>1</v>
      </c>
      <c r="I629" s="16" t="e">
        <f>F629*H629</f>
        <v>#VALUE!</v>
      </c>
      <c r="J629" s="16">
        <f>G629*H629</f>
        <v>3000</v>
      </c>
      <c r="K629" s="39" t="s">
        <v>1976</v>
      </c>
      <c r="L629" s="38">
        <f>E629*H629</f>
        <v>3.99</v>
      </c>
    </row>
    <row r="630" spans="1:12" x14ac:dyDescent="0.3">
      <c r="A630" s="4" t="s">
        <v>1389</v>
      </c>
      <c r="B630" s="136" t="s">
        <v>1116</v>
      </c>
      <c r="C630" s="5" t="s">
        <v>653</v>
      </c>
      <c r="D630" s="13" t="s">
        <v>209</v>
      </c>
      <c r="E630" s="18">
        <v>3.99</v>
      </c>
      <c r="F630" s="33" t="e">
        <f>ROUNDUP(E630*Carpeta!$O$1,-2)</f>
        <v>#VALUE!</v>
      </c>
      <c r="G630" s="33">
        <f>ROUNDUP(E630*Carpeta!$O$4,-2)</f>
        <v>3000</v>
      </c>
      <c r="H630" s="2">
        <v>1</v>
      </c>
      <c r="I630" s="16" t="e">
        <f>F630*H630</f>
        <v>#VALUE!</v>
      </c>
      <c r="J630" s="16">
        <f>G630*H630</f>
        <v>3000</v>
      </c>
      <c r="K630" s="168" t="s">
        <v>1388</v>
      </c>
      <c r="L630" s="38">
        <f>E630*H630</f>
        <v>3.99</v>
      </c>
    </row>
    <row r="631" spans="1:12" x14ac:dyDescent="0.3">
      <c r="A631" s="29" t="s">
        <v>409</v>
      </c>
      <c r="B631" s="165" t="s">
        <v>1136</v>
      </c>
      <c r="C631" s="19" t="s">
        <v>185</v>
      </c>
      <c r="D631" s="13" t="s">
        <v>209</v>
      </c>
      <c r="E631" s="18">
        <v>3.99</v>
      </c>
      <c r="F631" s="33" t="e">
        <f>ROUNDUP(E631*Carpeta!$O$1,-2)</f>
        <v>#VALUE!</v>
      </c>
      <c r="G631" s="33">
        <f>ROUNDUP(E631*Carpeta!$O$4,-2)</f>
        <v>3000</v>
      </c>
      <c r="H631" s="2">
        <v>1</v>
      </c>
      <c r="I631" s="16" t="e">
        <f>F631*H631</f>
        <v>#VALUE!</v>
      </c>
      <c r="J631" s="16">
        <f>G631*H631</f>
        <v>3000</v>
      </c>
      <c r="K631" s="168" t="s">
        <v>410</v>
      </c>
      <c r="L631" s="38">
        <f>E631*H631</f>
        <v>3.99</v>
      </c>
    </row>
    <row r="633" spans="1:12" x14ac:dyDescent="0.3">
      <c r="A633" s="58" t="s">
        <v>2621</v>
      </c>
      <c r="B633" s="57">
        <v>17500</v>
      </c>
      <c r="C633" t="s">
        <v>563</v>
      </c>
      <c r="D633" t="s">
        <v>1370</v>
      </c>
      <c r="J633" t="s">
        <v>553</v>
      </c>
      <c r="K633" t="s">
        <v>549</v>
      </c>
    </row>
    <row r="634" spans="1:12" x14ac:dyDescent="0.3">
      <c r="A634" s="29" t="s">
        <v>2537</v>
      </c>
      <c r="B634" s="156" t="s">
        <v>1124</v>
      </c>
      <c r="C634" s="10" t="s">
        <v>181</v>
      </c>
      <c r="D634" s="13" t="s">
        <v>209</v>
      </c>
      <c r="E634" s="18">
        <v>1.99</v>
      </c>
      <c r="F634" s="33" t="e">
        <f>ROUNDUP(E634*Carpeta!$O$1,-2)</f>
        <v>#VALUE!</v>
      </c>
      <c r="G634" s="33">
        <f>ROUNDUP(E634*Carpeta!$O$4,-2)</f>
        <v>1500</v>
      </c>
      <c r="H634" s="2">
        <v>1</v>
      </c>
      <c r="I634" s="16" t="e">
        <f>F634*H634</f>
        <v>#VALUE!</v>
      </c>
      <c r="J634" s="16">
        <f>G634*H634</f>
        <v>1500</v>
      </c>
      <c r="K634" s="168" t="s">
        <v>2536</v>
      </c>
      <c r="L634" s="38">
        <f>E634*H634</f>
        <v>1.99</v>
      </c>
    </row>
    <row r="635" spans="1:12" x14ac:dyDescent="0.3">
      <c r="A635" s="29" t="s">
        <v>1587</v>
      </c>
      <c r="B635" s="150" t="s">
        <v>1582</v>
      </c>
      <c r="C635" s="10" t="s">
        <v>181</v>
      </c>
      <c r="D635" s="11" t="s">
        <v>210</v>
      </c>
      <c r="E635" s="18">
        <v>9.99</v>
      </c>
      <c r="F635" s="33" t="e">
        <f>ROUNDUP(E635*Carpeta!$O$1,-2)</f>
        <v>#VALUE!</v>
      </c>
      <c r="G635" s="33">
        <f>ROUNDUP(E635*Carpeta!$O$4,-2)</f>
        <v>7500</v>
      </c>
      <c r="H635" s="2">
        <v>1</v>
      </c>
      <c r="I635" s="16" t="e">
        <f>F635*H635</f>
        <v>#VALUE!</v>
      </c>
      <c r="J635" s="16">
        <f>G635*H635</f>
        <v>7500</v>
      </c>
      <c r="K635" s="168" t="s">
        <v>1588</v>
      </c>
      <c r="L635" s="38">
        <f>E635*H635</f>
        <v>9.99</v>
      </c>
    </row>
    <row r="636" spans="1:12" x14ac:dyDescent="0.3">
      <c r="A636" s="29" t="s">
        <v>1961</v>
      </c>
      <c r="B636" s="155" t="s">
        <v>1123</v>
      </c>
      <c r="C636" s="14" t="s">
        <v>767</v>
      </c>
      <c r="D636" s="13" t="s">
        <v>209</v>
      </c>
      <c r="E636" s="18">
        <v>1.99</v>
      </c>
      <c r="F636" s="33" t="e">
        <f>ROUNDUP(E636*Carpeta!$O$1,-2)</f>
        <v>#VALUE!</v>
      </c>
      <c r="G636" s="33">
        <f>ROUNDUP(E636*Carpeta!$O$4,-2)</f>
        <v>1500</v>
      </c>
      <c r="H636" s="2">
        <v>1</v>
      </c>
      <c r="I636" s="33" t="e">
        <f>F636*H636</f>
        <v>#VALUE!</v>
      </c>
      <c r="J636" s="33">
        <f>G636*H636</f>
        <v>1500</v>
      </c>
      <c r="K636" s="167" t="s">
        <v>1960</v>
      </c>
      <c r="L636" s="38">
        <f>E636*H636</f>
        <v>1.99</v>
      </c>
    </row>
    <row r="637" spans="1:12" x14ac:dyDescent="0.3">
      <c r="A637" s="29" t="s">
        <v>1183</v>
      </c>
      <c r="B637" s="187" t="s">
        <v>2003</v>
      </c>
      <c r="C637" s="19" t="s">
        <v>654</v>
      </c>
      <c r="D637" s="12" t="s">
        <v>208</v>
      </c>
      <c r="E637" s="18">
        <v>2.4900000000000002</v>
      </c>
      <c r="F637" s="33" t="e">
        <f>ROUNDUP(E637*Carpeta!$O$1,-2)</f>
        <v>#VALUE!</v>
      </c>
      <c r="G637" s="33">
        <f>ROUNDUP(E637*Carpeta!$O$4,-2)</f>
        <v>1900</v>
      </c>
      <c r="H637" s="2">
        <v>1</v>
      </c>
      <c r="I637" s="16" t="e">
        <f>F637*H637</f>
        <v>#VALUE!</v>
      </c>
      <c r="J637" s="16">
        <f>G637*H637</f>
        <v>1900</v>
      </c>
      <c r="K637" s="168" t="s">
        <v>2552</v>
      </c>
      <c r="L637" s="38">
        <f>E637*H637</f>
        <v>2.4900000000000002</v>
      </c>
    </row>
    <row r="639" spans="1:12" x14ac:dyDescent="0.3">
      <c r="A639" s="58" t="s">
        <v>2602</v>
      </c>
      <c r="B639">
        <v>12500</v>
      </c>
      <c r="C639" t="s">
        <v>551</v>
      </c>
      <c r="D639" s="202" t="s">
        <v>842</v>
      </c>
      <c r="F639" s="202">
        <v>0.66666666666666663</v>
      </c>
      <c r="G639" t="s">
        <v>1368</v>
      </c>
      <c r="J639" t="s">
        <v>553</v>
      </c>
      <c r="K639" t="s">
        <v>549</v>
      </c>
    </row>
    <row r="640" spans="1:12" x14ac:dyDescent="0.3">
      <c r="A640" s="29" t="s">
        <v>2041</v>
      </c>
      <c r="B640" s="187" t="s">
        <v>2003</v>
      </c>
      <c r="C640" s="8" t="s">
        <v>184</v>
      </c>
      <c r="D640" s="13" t="s">
        <v>209</v>
      </c>
      <c r="E640" s="18">
        <v>3.99</v>
      </c>
      <c r="F640" s="33" t="e">
        <f>ROUNDUP(E640*Carpeta!$O$1,-2)</f>
        <v>#VALUE!</v>
      </c>
      <c r="G640" s="33">
        <f>ROUNDUP(E640*Carpeta!$O$4,-2)</f>
        <v>3000</v>
      </c>
      <c r="H640" s="2">
        <v>1</v>
      </c>
      <c r="I640" s="16" t="e">
        <f>F640*H640</f>
        <v>#VALUE!</v>
      </c>
      <c r="J640" s="16">
        <f>G640*H640</f>
        <v>3000</v>
      </c>
      <c r="K640" s="168" t="s">
        <v>2040</v>
      </c>
      <c r="L640" s="38">
        <f>E640*H640</f>
        <v>3.99</v>
      </c>
    </row>
    <row r="641" spans="1:12" x14ac:dyDescent="0.3">
      <c r="A641" s="29" t="s">
        <v>1824</v>
      </c>
      <c r="B641" s="156" t="s">
        <v>1124</v>
      </c>
      <c r="C641" s="4" t="s">
        <v>626</v>
      </c>
      <c r="D641" s="13" t="s">
        <v>209</v>
      </c>
      <c r="E641" s="18">
        <v>2.99</v>
      </c>
      <c r="F641" s="33" t="e">
        <f>ROUNDUP(E641*Carpeta!$O$1,-2)</f>
        <v>#VALUE!</v>
      </c>
      <c r="G641" s="33">
        <f>ROUNDUP(E641*Carpeta!$O$4,-2)</f>
        <v>2300</v>
      </c>
      <c r="H641" s="2">
        <v>4</v>
      </c>
      <c r="I641" s="16" t="e">
        <f>F641*H641</f>
        <v>#VALUE!</v>
      </c>
      <c r="J641" s="16">
        <f>G641*H641</f>
        <v>9200</v>
      </c>
      <c r="K641" s="168" t="s">
        <v>1823</v>
      </c>
      <c r="L641" s="38">
        <f>E641*H641</f>
        <v>11.96</v>
      </c>
    </row>
    <row r="644" spans="1:12" x14ac:dyDescent="0.3">
      <c r="A644" s="58" t="s">
        <v>2598</v>
      </c>
      <c r="B644" s="57">
        <f>SUM(G645:G647)+100-500</f>
        <v>62700</v>
      </c>
      <c r="C644" t="s">
        <v>551</v>
      </c>
      <c r="D644" t="s">
        <v>842</v>
      </c>
      <c r="F644" s="202">
        <v>0.5</v>
      </c>
      <c r="G644" t="s">
        <v>2582</v>
      </c>
      <c r="J644" t="s">
        <v>553</v>
      </c>
      <c r="K644" t="s">
        <v>549</v>
      </c>
    </row>
    <row r="645" spans="1:12" x14ac:dyDescent="0.3">
      <c r="A645" s="32" t="s">
        <v>2022</v>
      </c>
      <c r="B645" s="187" t="s">
        <v>2003</v>
      </c>
      <c r="C645" s="6" t="s">
        <v>769</v>
      </c>
      <c r="D645" s="12" t="s">
        <v>208</v>
      </c>
      <c r="E645" s="18">
        <v>49.99</v>
      </c>
      <c r="F645" s="33" t="e">
        <f>ROUNDUP(E645*Carpeta!$O$1,-2)</f>
        <v>#VALUE!</v>
      </c>
      <c r="G645" s="33">
        <f>ROUNDUP(E645*Carpeta!$O$4,-2)</f>
        <v>37500</v>
      </c>
      <c r="H645" s="2">
        <v>1</v>
      </c>
      <c r="I645" s="16" t="e">
        <f>F645*H645</f>
        <v>#VALUE!</v>
      </c>
      <c r="J645" s="16">
        <f>G645*H645</f>
        <v>37500</v>
      </c>
      <c r="K645" s="168" t="s">
        <v>2353</v>
      </c>
      <c r="L645" s="38">
        <f>E645*H645</f>
        <v>49.99</v>
      </c>
    </row>
    <row r="646" spans="1:12" x14ac:dyDescent="0.3">
      <c r="A646" s="35" t="s">
        <v>330</v>
      </c>
      <c r="B646" s="187" t="s">
        <v>2003</v>
      </c>
      <c r="C646" s="6" t="s">
        <v>769</v>
      </c>
      <c r="D646" s="12" t="s">
        <v>208</v>
      </c>
      <c r="E646" s="18">
        <v>22.99</v>
      </c>
      <c r="F646" s="33" t="e">
        <f>ROUNDUP(E646*Carpeta!$O$1,-2)</f>
        <v>#VALUE!</v>
      </c>
      <c r="G646" s="33">
        <f>ROUNDUP(E646*Carpeta!$O$4,-2)</f>
        <v>17300</v>
      </c>
      <c r="H646" s="2">
        <v>1</v>
      </c>
      <c r="I646" s="16" t="e">
        <f>F646*H646</f>
        <v>#VALUE!</v>
      </c>
      <c r="J646" s="16">
        <f>G646*H646</f>
        <v>17300</v>
      </c>
      <c r="K646" s="168" t="s">
        <v>2323</v>
      </c>
      <c r="L646" s="38">
        <f>E646*H646</f>
        <v>22.99</v>
      </c>
    </row>
    <row r="647" spans="1:12" x14ac:dyDescent="0.3">
      <c r="A647" s="4" t="s">
        <v>1959</v>
      </c>
      <c r="B647" s="155" t="s">
        <v>1123</v>
      </c>
      <c r="C647" s="19" t="s">
        <v>185</v>
      </c>
      <c r="D647" s="13" t="s">
        <v>209</v>
      </c>
      <c r="E647" s="18">
        <v>10.99</v>
      </c>
      <c r="F647" s="33" t="e">
        <f>ROUNDUP(E647*Carpeta!$O$1,-2)</f>
        <v>#VALUE!</v>
      </c>
      <c r="G647" s="33">
        <f>ROUNDUP(E647*Carpeta!$O$4,-2)</f>
        <v>8300</v>
      </c>
      <c r="H647" s="2">
        <v>1</v>
      </c>
      <c r="I647" s="16" t="e">
        <f>F647*H647</f>
        <v>#VALUE!</v>
      </c>
      <c r="J647" s="16">
        <f>G647*H647</f>
        <v>8300</v>
      </c>
      <c r="K647" s="168" t="s">
        <v>1958</v>
      </c>
      <c r="L647" s="38">
        <f>E647*H647</f>
        <v>10.99</v>
      </c>
    </row>
    <row r="649" spans="1:12" x14ac:dyDescent="0.3">
      <c r="A649" s="58" t="s">
        <v>2607</v>
      </c>
      <c r="B649" s="57">
        <f>SUM(G650:G654)-300</f>
        <v>24500</v>
      </c>
      <c r="C649" t="s">
        <v>551</v>
      </c>
      <c r="D649" t="s">
        <v>2586</v>
      </c>
      <c r="G649" t="s">
        <v>2582</v>
      </c>
      <c r="J649" t="s">
        <v>553</v>
      </c>
      <c r="K649" t="s">
        <v>549</v>
      </c>
    </row>
    <row r="650" spans="1:12" x14ac:dyDescent="0.3">
      <c r="A650" s="29" t="s">
        <v>327</v>
      </c>
      <c r="B650" s="163" t="s">
        <v>1134</v>
      </c>
      <c r="C650" s="10" t="s">
        <v>181</v>
      </c>
      <c r="D650" s="12" t="s">
        <v>208</v>
      </c>
      <c r="E650" s="18">
        <v>11.99</v>
      </c>
      <c r="F650" s="33" t="e">
        <f>ROUNDUP(E650*Carpeta!$O$1,-2)</f>
        <v>#VALUE!</v>
      </c>
      <c r="G650" s="33">
        <f>ROUNDUP(E650*Carpeta!$O$4,-2)</f>
        <v>9000</v>
      </c>
      <c r="H650" s="2">
        <v>1</v>
      </c>
      <c r="I650" s="16" t="e">
        <f>F650*H650</f>
        <v>#VALUE!</v>
      </c>
      <c r="J650" s="16">
        <f>G650*H650</f>
        <v>9000</v>
      </c>
      <c r="K650" s="168" t="s">
        <v>328</v>
      </c>
      <c r="L650" s="38">
        <f>E650*H650</f>
        <v>11.99</v>
      </c>
    </row>
    <row r="651" spans="1:12" x14ac:dyDescent="0.3">
      <c r="A651" s="29" t="s">
        <v>2383</v>
      </c>
      <c r="B651" s="193" t="s">
        <v>2332</v>
      </c>
      <c r="C651" s="22" t="s">
        <v>183</v>
      </c>
      <c r="D651" s="11" t="s">
        <v>210</v>
      </c>
      <c r="E651" s="18">
        <v>9.99</v>
      </c>
      <c r="F651" s="33" t="e">
        <f>ROUNDUP(E651*Carpeta!$O$1,-2)</f>
        <v>#VALUE!</v>
      </c>
      <c r="G651" s="33">
        <f>ROUNDUP(E651*Carpeta!$O$4,-2)</f>
        <v>7500</v>
      </c>
      <c r="H651" s="2">
        <v>1</v>
      </c>
      <c r="I651" s="33" t="e">
        <f>F651*H651</f>
        <v>#VALUE!</v>
      </c>
      <c r="J651" s="33">
        <f>G651*H651</f>
        <v>7500</v>
      </c>
      <c r="K651" s="168" t="s">
        <v>2382</v>
      </c>
      <c r="L651" s="38">
        <f>E651*H651</f>
        <v>9.99</v>
      </c>
    </row>
    <row r="652" spans="1:12" x14ac:dyDescent="0.3">
      <c r="A652" s="29" t="s">
        <v>2039</v>
      </c>
      <c r="B652" s="187" t="s">
        <v>2003</v>
      </c>
      <c r="C652" s="10" t="s">
        <v>181</v>
      </c>
      <c r="D652" s="13" t="s">
        <v>209</v>
      </c>
      <c r="E652" s="18">
        <v>4.99</v>
      </c>
      <c r="F652" s="33" t="e">
        <f>ROUNDUP(E652*Carpeta!$O$1,-2)</f>
        <v>#VALUE!</v>
      </c>
      <c r="G652" s="33">
        <f>ROUNDUP(E652*Carpeta!$O$4,-2)</f>
        <v>3800</v>
      </c>
      <c r="H652" s="2">
        <v>1</v>
      </c>
      <c r="I652" s="16" t="e">
        <f>F652*H652</f>
        <v>#VALUE!</v>
      </c>
      <c r="J652" s="16">
        <f>G652*H652</f>
        <v>3800</v>
      </c>
      <c r="K652" s="168" t="s">
        <v>2038</v>
      </c>
      <c r="L652" s="38">
        <f>E652*H652</f>
        <v>4.99</v>
      </c>
    </row>
    <row r="653" spans="1:12" x14ac:dyDescent="0.3">
      <c r="A653" s="21" t="s">
        <v>2133</v>
      </c>
      <c r="B653" s="156" t="s">
        <v>1124</v>
      </c>
      <c r="C653" s="22" t="s">
        <v>183</v>
      </c>
      <c r="D653" s="12" t="s">
        <v>208</v>
      </c>
      <c r="E653" s="18">
        <v>3.99</v>
      </c>
      <c r="F653" s="33" t="e">
        <f>ROUNDUP(E653*Carpeta!$O$1,-2)</f>
        <v>#VALUE!</v>
      </c>
      <c r="G653" s="33">
        <f>ROUNDUP(E653*Carpeta!$O$4,-2)</f>
        <v>3000</v>
      </c>
      <c r="H653" s="2">
        <v>1</v>
      </c>
      <c r="I653" s="16" t="e">
        <f>F653*H653</f>
        <v>#VALUE!</v>
      </c>
      <c r="J653" s="16">
        <f>G653*H653</f>
        <v>3000</v>
      </c>
      <c r="K653" s="168" t="s">
        <v>2134</v>
      </c>
      <c r="L653" s="38">
        <f>E653*H653</f>
        <v>3.99</v>
      </c>
    </row>
    <row r="654" spans="1:12" x14ac:dyDescent="0.3">
      <c r="A654" s="29" t="s">
        <v>2417</v>
      </c>
      <c r="B654" s="187" t="s">
        <v>2003</v>
      </c>
      <c r="C654" s="8" t="s">
        <v>184</v>
      </c>
      <c r="D654" s="1" t="s">
        <v>211</v>
      </c>
      <c r="E654" s="18">
        <v>1.99</v>
      </c>
      <c r="F654" s="33" t="e">
        <f>ROUNDUP(E654*Carpeta!$O$1,-2)</f>
        <v>#VALUE!</v>
      </c>
      <c r="G654" s="33">
        <f>ROUNDUP(E654*Carpeta!$O$4,-2)</f>
        <v>1500</v>
      </c>
      <c r="H654" s="2">
        <v>1</v>
      </c>
      <c r="I654" s="16" t="e">
        <f>F654*H654</f>
        <v>#VALUE!</v>
      </c>
      <c r="J654" s="16">
        <f>G654*H654</f>
        <v>1500</v>
      </c>
      <c r="K654" s="168"/>
      <c r="L654" s="38">
        <f>E654*H654</f>
        <v>1.99</v>
      </c>
    </row>
    <row r="656" spans="1:12" x14ac:dyDescent="0.3">
      <c r="A656" s="58" t="s">
        <v>2603</v>
      </c>
      <c r="B656">
        <v>2500</v>
      </c>
      <c r="C656" t="s">
        <v>2580</v>
      </c>
      <c r="D656" t="s">
        <v>559</v>
      </c>
      <c r="F656" s="202">
        <v>0.66666666666666663</v>
      </c>
      <c r="G656" t="s">
        <v>1368</v>
      </c>
      <c r="J656" t="s">
        <v>553</v>
      </c>
      <c r="K656" t="s">
        <v>549</v>
      </c>
    </row>
    <row r="657" spans="1:12" x14ac:dyDescent="0.3">
      <c r="A657" s="29" t="s">
        <v>1846</v>
      </c>
      <c r="B657" s="141" t="s">
        <v>1103</v>
      </c>
      <c r="C657" s="14" t="s">
        <v>767</v>
      </c>
      <c r="D657" s="12" t="s">
        <v>208</v>
      </c>
      <c r="E657" s="18">
        <v>3.99</v>
      </c>
      <c r="F657" s="33" t="e">
        <f>ROUNDUP(E657*Carpeta!$O$1,-2)</f>
        <v>#VALUE!</v>
      </c>
      <c r="G657" s="33">
        <f>ROUNDUP(E657*Carpeta!$O$4,-2)</f>
        <v>3000</v>
      </c>
      <c r="H657" s="2">
        <v>1</v>
      </c>
      <c r="I657" s="16" t="e">
        <f>F657*H657</f>
        <v>#VALUE!</v>
      </c>
      <c r="J657" s="16">
        <f>G657*H657</f>
        <v>3000</v>
      </c>
      <c r="K657" s="168" t="s">
        <v>1845</v>
      </c>
      <c r="L657" s="38">
        <f>E657*H657</f>
        <v>3.99</v>
      </c>
    </row>
    <row r="659" spans="1:12" x14ac:dyDescent="0.3">
      <c r="A659" s="58" t="s">
        <v>2604</v>
      </c>
      <c r="B659" s="57">
        <f>SUM(J660:J665)+7200+3600</f>
        <v>34900</v>
      </c>
      <c r="C659" t="s">
        <v>2575</v>
      </c>
      <c r="D659" t="s">
        <v>2605</v>
      </c>
      <c r="F659" s="202">
        <v>0.54166666666666663</v>
      </c>
      <c r="G659" t="s">
        <v>2582</v>
      </c>
      <c r="J659" t="s">
        <v>553</v>
      </c>
      <c r="K659" t="s">
        <v>549</v>
      </c>
    </row>
    <row r="660" spans="1:12" x14ac:dyDescent="0.3">
      <c r="A660" s="4" t="s">
        <v>2064</v>
      </c>
      <c r="B660" s="155" t="s">
        <v>1123</v>
      </c>
      <c r="C660" s="4" t="s">
        <v>684</v>
      </c>
      <c r="D660" s="11" t="s">
        <v>210</v>
      </c>
      <c r="E660" s="18">
        <v>5.99</v>
      </c>
      <c r="F660" s="33" t="e">
        <f>ROUNDUP(E660*Carpeta!$O$1,-2)</f>
        <v>#VALUE!</v>
      </c>
      <c r="G660" s="33">
        <f>ROUNDUP(E660*Carpeta!$O$4,-2)</f>
        <v>4500</v>
      </c>
      <c r="H660" s="2">
        <v>1</v>
      </c>
      <c r="I660" s="16" t="e">
        <f t="shared" ref="I660:I665" si="18">F660*H660</f>
        <v>#VALUE!</v>
      </c>
      <c r="J660" s="16">
        <f t="shared" ref="J660:J665" si="19">G660*H660</f>
        <v>4500</v>
      </c>
      <c r="K660" s="168" t="s">
        <v>2063</v>
      </c>
      <c r="L660" s="38">
        <f t="shared" ref="L660:L665" si="20">E660*H660</f>
        <v>5.99</v>
      </c>
    </row>
    <row r="661" spans="1:12" x14ac:dyDescent="0.3">
      <c r="A661" s="32" t="s">
        <v>1838</v>
      </c>
      <c r="B661" s="177" t="s">
        <v>1799</v>
      </c>
      <c r="C661" s="9" t="s">
        <v>182</v>
      </c>
      <c r="D661" s="12" t="s">
        <v>208</v>
      </c>
      <c r="E661" s="18">
        <v>3.99</v>
      </c>
      <c r="F661" s="33" t="e">
        <f>ROUNDUP(E661*Carpeta!$O$1,-2)</f>
        <v>#VALUE!</v>
      </c>
      <c r="G661" s="33">
        <f>ROUNDUP(E661*Carpeta!$O$4,-2)</f>
        <v>3000</v>
      </c>
      <c r="H661" s="2">
        <v>1</v>
      </c>
      <c r="I661" s="16" t="e">
        <f t="shared" si="18"/>
        <v>#VALUE!</v>
      </c>
      <c r="J661" s="16">
        <f t="shared" si="19"/>
        <v>3000</v>
      </c>
      <c r="K661" s="168" t="s">
        <v>2451</v>
      </c>
      <c r="L661" s="38">
        <f t="shared" si="20"/>
        <v>3.99</v>
      </c>
    </row>
    <row r="662" spans="1:12" x14ac:dyDescent="0.3">
      <c r="A662" s="4" t="s">
        <v>1429</v>
      </c>
      <c r="B662" s="141" t="s">
        <v>1103</v>
      </c>
      <c r="C662" s="10" t="s">
        <v>181</v>
      </c>
      <c r="D662" s="13" t="s">
        <v>209</v>
      </c>
      <c r="E662" s="18">
        <v>2.99</v>
      </c>
      <c r="F662" s="33" t="e">
        <f>ROUNDUP(E662*Carpeta!$O$1,-2)</f>
        <v>#VALUE!</v>
      </c>
      <c r="G662" s="33">
        <f>ROUNDUP(E662*Carpeta!$O$4,-2)</f>
        <v>2300</v>
      </c>
      <c r="H662" s="2">
        <v>1</v>
      </c>
      <c r="I662" s="33" t="e">
        <f t="shared" si="18"/>
        <v>#VALUE!</v>
      </c>
      <c r="J662" s="33">
        <f t="shared" si="19"/>
        <v>2300</v>
      </c>
      <c r="K662" s="39" t="s">
        <v>1839</v>
      </c>
      <c r="L662" s="38">
        <f t="shared" si="20"/>
        <v>2.99</v>
      </c>
    </row>
    <row r="663" spans="1:12" x14ac:dyDescent="0.3">
      <c r="A663" s="29" t="s">
        <v>36</v>
      </c>
      <c r="B663" s="165" t="s">
        <v>1136</v>
      </c>
      <c r="C663" s="9" t="s">
        <v>182</v>
      </c>
      <c r="D663" s="1" t="s">
        <v>211</v>
      </c>
      <c r="E663" s="18">
        <v>1.99</v>
      </c>
      <c r="F663" s="33" t="e">
        <f>ROUNDUP(E663*Carpeta!$O$1,-2)</f>
        <v>#VALUE!</v>
      </c>
      <c r="G663" s="33">
        <f>ROUNDUP(E663*Carpeta!$O$4,-2)</f>
        <v>1500</v>
      </c>
      <c r="H663" s="2">
        <v>1</v>
      </c>
      <c r="I663" s="16" t="e">
        <f t="shared" si="18"/>
        <v>#VALUE!</v>
      </c>
      <c r="J663" s="16">
        <f t="shared" si="19"/>
        <v>1500</v>
      </c>
      <c r="K663" s="168" t="s">
        <v>1806</v>
      </c>
      <c r="L663" s="38">
        <f t="shared" si="20"/>
        <v>1.99</v>
      </c>
    </row>
    <row r="664" spans="1:12" x14ac:dyDescent="0.3">
      <c r="A664" s="4" t="s">
        <v>359</v>
      </c>
      <c r="B664" s="147" t="s">
        <v>1110</v>
      </c>
      <c r="C664" s="9" t="s">
        <v>182</v>
      </c>
      <c r="D664" s="12" t="s">
        <v>208</v>
      </c>
      <c r="E664" s="18">
        <v>1.99</v>
      </c>
      <c r="F664" s="33" t="e">
        <f>ROUNDUP(E664*Carpeta!$O$1,-2)</f>
        <v>#VALUE!</v>
      </c>
      <c r="G664" s="33">
        <f>ROUNDUP(E664*Carpeta!$O$4,-2)</f>
        <v>1500</v>
      </c>
      <c r="H664" s="2">
        <v>1</v>
      </c>
      <c r="I664" s="33" t="e">
        <f t="shared" si="18"/>
        <v>#VALUE!</v>
      </c>
      <c r="J664" s="33">
        <f t="shared" si="19"/>
        <v>1500</v>
      </c>
      <c r="K664" s="39" t="s">
        <v>2342</v>
      </c>
      <c r="L664" s="38">
        <f t="shared" si="20"/>
        <v>1.99</v>
      </c>
    </row>
    <row r="665" spans="1:12" x14ac:dyDescent="0.3">
      <c r="A665" s="29" t="s">
        <v>2439</v>
      </c>
      <c r="B665" s="159" t="s">
        <v>1127</v>
      </c>
      <c r="C665" s="6" t="s">
        <v>769</v>
      </c>
      <c r="D665" s="12" t="s">
        <v>208</v>
      </c>
      <c r="E665" s="18">
        <v>14.99</v>
      </c>
      <c r="F665" s="33" t="e">
        <f>ROUNDUP(E665*Carpeta!$O$1,-2)</f>
        <v>#VALUE!</v>
      </c>
      <c r="G665" s="33">
        <f>ROUNDUP(E665*Carpeta!$O$4,-2)</f>
        <v>11300</v>
      </c>
      <c r="H665" s="2">
        <v>1</v>
      </c>
      <c r="I665" s="16" t="e">
        <f t="shared" si="18"/>
        <v>#VALUE!</v>
      </c>
      <c r="J665" s="16">
        <f t="shared" si="19"/>
        <v>11300</v>
      </c>
      <c r="K665" s="168" t="s">
        <v>2438</v>
      </c>
      <c r="L665" s="38">
        <f t="shared" si="20"/>
        <v>14.99</v>
      </c>
    </row>
    <row r="667" spans="1:12" x14ac:dyDescent="0.3">
      <c r="A667" s="58" t="s">
        <v>2601</v>
      </c>
      <c r="B667" s="57">
        <f>SUM(G668:G674)+3100</f>
        <v>43700</v>
      </c>
      <c r="C667" t="s">
        <v>2592</v>
      </c>
      <c r="D667" t="s">
        <v>2599</v>
      </c>
      <c r="G667" t="s">
        <v>2582</v>
      </c>
      <c r="J667" t="s">
        <v>553</v>
      </c>
      <c r="K667" t="s">
        <v>549</v>
      </c>
    </row>
    <row r="668" spans="1:12" x14ac:dyDescent="0.3">
      <c r="A668" s="29" t="s">
        <v>2453</v>
      </c>
      <c r="B668" s="177" t="s">
        <v>1800</v>
      </c>
      <c r="C668" s="10" t="s">
        <v>181</v>
      </c>
      <c r="D668" s="11" t="s">
        <v>210</v>
      </c>
      <c r="E668" s="18">
        <v>24.99</v>
      </c>
      <c r="F668" s="33" t="e">
        <f>ROUNDUP(E668*Carpeta!$O$1,-2)</f>
        <v>#VALUE!</v>
      </c>
      <c r="G668" s="33">
        <f>ROUNDUP(E668*Carpeta!$O$4,-2)</f>
        <v>18800</v>
      </c>
      <c r="H668" s="2">
        <v>1</v>
      </c>
      <c r="I668" s="16" t="e">
        <f t="shared" ref="I668:I674" si="21">F668*H668</f>
        <v>#VALUE!</v>
      </c>
      <c r="J668" s="16">
        <f t="shared" ref="J668:J674" si="22">G668*H668</f>
        <v>18800</v>
      </c>
      <c r="K668" s="168" t="s">
        <v>2452</v>
      </c>
      <c r="L668" s="38">
        <f t="shared" ref="L668:L674" si="23">E668*H668</f>
        <v>24.99</v>
      </c>
    </row>
    <row r="669" spans="1:12" x14ac:dyDescent="0.3">
      <c r="A669" s="15" t="s">
        <v>1669</v>
      </c>
      <c r="B669" s="144" t="s">
        <v>1106</v>
      </c>
      <c r="C669" s="19" t="s">
        <v>185</v>
      </c>
      <c r="D669" s="12" t="s">
        <v>208</v>
      </c>
      <c r="E669" s="18">
        <v>7.99</v>
      </c>
      <c r="F669" s="33" t="e">
        <f>ROUNDUP(E669*Carpeta!$O$1,-2)</f>
        <v>#VALUE!</v>
      </c>
      <c r="G669" s="33">
        <f>ROUNDUP(E669*Carpeta!$O$4,-2)</f>
        <v>6000</v>
      </c>
      <c r="H669" s="2">
        <v>1</v>
      </c>
      <c r="I669" s="16" t="e">
        <f t="shared" si="21"/>
        <v>#VALUE!</v>
      </c>
      <c r="J669" s="16">
        <f t="shared" si="22"/>
        <v>6000</v>
      </c>
      <c r="K669" s="39" t="s">
        <v>1680</v>
      </c>
      <c r="L669" s="38">
        <f t="shared" si="23"/>
        <v>7.99</v>
      </c>
    </row>
    <row r="670" spans="1:12" x14ac:dyDescent="0.3">
      <c r="A670" s="172" t="s">
        <v>1956</v>
      </c>
      <c r="B670" s="177" t="s">
        <v>1800</v>
      </c>
      <c r="C670" s="10" t="s">
        <v>181</v>
      </c>
      <c r="D670" s="12" t="s">
        <v>208</v>
      </c>
      <c r="E670" s="18">
        <v>5.99</v>
      </c>
      <c r="F670" s="33" t="e">
        <f>ROUNDUP(E670*Carpeta!$O$1,-2)</f>
        <v>#VALUE!</v>
      </c>
      <c r="G670" s="33">
        <f>ROUNDUP(E670*Carpeta!$O$4,-2)</f>
        <v>4500</v>
      </c>
      <c r="H670" s="2">
        <v>1</v>
      </c>
      <c r="I670" s="16" t="e">
        <f t="shared" si="21"/>
        <v>#VALUE!</v>
      </c>
      <c r="J670" s="16">
        <f t="shared" si="22"/>
        <v>4500</v>
      </c>
      <c r="K670" s="168" t="s">
        <v>1970</v>
      </c>
      <c r="L670" s="38">
        <f t="shared" si="23"/>
        <v>5.99</v>
      </c>
    </row>
    <row r="671" spans="1:12" x14ac:dyDescent="0.3">
      <c r="A671" s="29" t="s">
        <v>2457</v>
      </c>
      <c r="B671" s="177" t="s">
        <v>1800</v>
      </c>
      <c r="C671" s="22" t="s">
        <v>183</v>
      </c>
      <c r="D671" s="12" t="s">
        <v>208</v>
      </c>
      <c r="E671" s="18">
        <v>5.99</v>
      </c>
      <c r="F671" s="33" t="e">
        <f>ROUNDUP(E671*Carpeta!$O$1,-2)</f>
        <v>#VALUE!</v>
      </c>
      <c r="G671" s="33">
        <f>ROUNDUP(E671*Carpeta!$O$4,-2)</f>
        <v>4500</v>
      </c>
      <c r="H671" s="2">
        <v>1</v>
      </c>
      <c r="I671" s="16" t="e">
        <f t="shared" si="21"/>
        <v>#VALUE!</v>
      </c>
      <c r="J671" s="16">
        <f t="shared" si="22"/>
        <v>4500</v>
      </c>
      <c r="K671" s="168" t="s">
        <v>2456</v>
      </c>
      <c r="L671" s="38">
        <f t="shared" si="23"/>
        <v>5.99</v>
      </c>
    </row>
    <row r="672" spans="1:12" x14ac:dyDescent="0.3">
      <c r="A672" s="29" t="s">
        <v>1429</v>
      </c>
      <c r="B672" s="177" t="s">
        <v>1800</v>
      </c>
      <c r="C672" s="10" t="s">
        <v>181</v>
      </c>
      <c r="D672" s="12" t="s">
        <v>208</v>
      </c>
      <c r="E672" s="18">
        <v>3.99</v>
      </c>
      <c r="F672" s="33" t="e">
        <f>ROUNDUP(E672*Carpeta!$O$1,-2)</f>
        <v>#VALUE!</v>
      </c>
      <c r="G672" s="33">
        <f>ROUNDUP(E672*Carpeta!$O$4,-2)</f>
        <v>3000</v>
      </c>
      <c r="H672" s="2">
        <v>1</v>
      </c>
      <c r="I672" s="16" t="e">
        <f t="shared" si="21"/>
        <v>#VALUE!</v>
      </c>
      <c r="J672" s="16">
        <f t="shared" si="22"/>
        <v>3000</v>
      </c>
      <c r="K672" s="168" t="s">
        <v>2454</v>
      </c>
      <c r="L672" s="38">
        <f t="shared" si="23"/>
        <v>3.99</v>
      </c>
    </row>
    <row r="673" spans="1:12" x14ac:dyDescent="0.3">
      <c r="A673" s="29" t="s">
        <v>2156</v>
      </c>
      <c r="B673" s="177" t="s">
        <v>1800</v>
      </c>
      <c r="C673" s="8" t="s">
        <v>184</v>
      </c>
      <c r="D673" s="11" t="s">
        <v>210</v>
      </c>
      <c r="E673" s="18">
        <v>2.4900000000000002</v>
      </c>
      <c r="F673" s="33" t="e">
        <f>ROUNDUP(E673*Carpeta!$O$1,-2)</f>
        <v>#VALUE!</v>
      </c>
      <c r="G673" s="33">
        <f>ROUNDUP(E673*Carpeta!$O$4,-2)</f>
        <v>1900</v>
      </c>
      <c r="H673" s="2">
        <v>1</v>
      </c>
      <c r="I673" s="16" t="e">
        <f t="shared" si="21"/>
        <v>#VALUE!</v>
      </c>
      <c r="J673" s="16">
        <f t="shared" si="22"/>
        <v>1900</v>
      </c>
      <c r="K673" s="168" t="s">
        <v>2155</v>
      </c>
      <c r="L673" s="38">
        <f t="shared" si="23"/>
        <v>2.4900000000000002</v>
      </c>
    </row>
    <row r="674" spans="1:12" x14ac:dyDescent="0.3">
      <c r="A674" s="35" t="s">
        <v>2392</v>
      </c>
      <c r="B674" s="193" t="s">
        <v>2332</v>
      </c>
      <c r="C674" s="10" t="s">
        <v>181</v>
      </c>
      <c r="D674" s="12" t="s">
        <v>208</v>
      </c>
      <c r="E674" s="18">
        <v>2.4900000000000002</v>
      </c>
      <c r="F674" s="33" t="e">
        <f>ROUNDUP(E674*Carpeta!$O$1,-2)</f>
        <v>#VALUE!</v>
      </c>
      <c r="G674" s="33">
        <f>ROUNDUP(E674*Carpeta!$O$4,-2)</f>
        <v>1900</v>
      </c>
      <c r="H674" s="2">
        <v>1</v>
      </c>
      <c r="I674" s="33" t="e">
        <f t="shared" si="21"/>
        <v>#VALUE!</v>
      </c>
      <c r="J674" s="33">
        <f t="shared" si="22"/>
        <v>1900</v>
      </c>
      <c r="K674" s="168" t="s">
        <v>2460</v>
      </c>
      <c r="L674" s="38">
        <f t="shared" si="23"/>
        <v>2.4900000000000002</v>
      </c>
    </row>
    <row r="676" spans="1:12" x14ac:dyDescent="0.3">
      <c r="A676" s="58" t="s">
        <v>2596</v>
      </c>
      <c r="B676" s="57">
        <f>SUM(J677:J683) -400+200</f>
        <v>76600</v>
      </c>
      <c r="C676" t="s">
        <v>2575</v>
      </c>
      <c r="D676" t="s">
        <v>2597</v>
      </c>
      <c r="G676" t="s">
        <v>2582</v>
      </c>
      <c r="J676" t="s">
        <v>553</v>
      </c>
      <c r="K676" t="s">
        <v>549</v>
      </c>
    </row>
    <row r="677" spans="1:12" x14ac:dyDescent="0.3">
      <c r="A677" s="4" t="s">
        <v>2430</v>
      </c>
      <c r="B677" s="142" t="s">
        <v>1109</v>
      </c>
      <c r="C677" s="19" t="s">
        <v>185</v>
      </c>
      <c r="D677" s="11" t="s">
        <v>210</v>
      </c>
      <c r="E677" s="18">
        <v>24.99</v>
      </c>
      <c r="F677" s="33" t="e">
        <f>ROUNDUP(E677*Carpeta!$O$1,-2)</f>
        <v>#VALUE!</v>
      </c>
      <c r="G677" s="33">
        <f>ROUNDUP(E677*Carpeta!$O$4,-2)</f>
        <v>18800</v>
      </c>
      <c r="H677" s="2">
        <v>1</v>
      </c>
      <c r="I677" s="16" t="e">
        <f t="shared" ref="I677:I683" si="24">F677*H677</f>
        <v>#VALUE!</v>
      </c>
      <c r="J677" s="16">
        <f t="shared" ref="J677:J683" si="25">G677*H677</f>
        <v>18800</v>
      </c>
      <c r="K677" s="168" t="s">
        <v>2429</v>
      </c>
      <c r="L677" s="38">
        <f t="shared" ref="L677:L683" si="26">E677*H677</f>
        <v>24.99</v>
      </c>
    </row>
    <row r="678" spans="1:12" x14ac:dyDescent="0.3">
      <c r="A678" s="4" t="s">
        <v>2060</v>
      </c>
      <c r="B678" s="155" t="s">
        <v>1123</v>
      </c>
      <c r="C678" s="6" t="s">
        <v>769</v>
      </c>
      <c r="D678" s="12" t="s">
        <v>208</v>
      </c>
      <c r="E678" s="18">
        <v>14.99</v>
      </c>
      <c r="F678" s="33" t="e">
        <f>ROUNDUP(E678*Carpeta!$O$1,-2)</f>
        <v>#VALUE!</v>
      </c>
      <c r="G678" s="33">
        <f>ROUNDUP(E678*Carpeta!$O$4,-2)</f>
        <v>11300</v>
      </c>
      <c r="H678" s="2">
        <v>2</v>
      </c>
      <c r="I678" s="33" t="e">
        <f t="shared" si="24"/>
        <v>#VALUE!</v>
      </c>
      <c r="J678" s="33">
        <f t="shared" si="25"/>
        <v>22600</v>
      </c>
      <c r="K678" s="168" t="s">
        <v>2059</v>
      </c>
      <c r="L678" s="38">
        <f t="shared" si="26"/>
        <v>29.98</v>
      </c>
    </row>
    <row r="679" spans="1:12" x14ac:dyDescent="0.3">
      <c r="A679" s="32" t="s">
        <v>2406</v>
      </c>
      <c r="B679" s="193" t="s">
        <v>2332</v>
      </c>
      <c r="C679" s="19" t="s">
        <v>185</v>
      </c>
      <c r="D679" s="12" t="s">
        <v>208</v>
      </c>
      <c r="E679" s="18">
        <v>11.99</v>
      </c>
      <c r="F679" s="33" t="e">
        <f>ROUNDUP(E679*Carpeta!$O$1,-2)</f>
        <v>#VALUE!</v>
      </c>
      <c r="G679" s="33">
        <f>ROUNDUP(E679*Carpeta!$O$4,-2)</f>
        <v>9000</v>
      </c>
      <c r="H679" s="2">
        <v>2</v>
      </c>
      <c r="I679" s="33" t="e">
        <f t="shared" si="24"/>
        <v>#VALUE!</v>
      </c>
      <c r="J679" s="33">
        <f t="shared" si="25"/>
        <v>18000</v>
      </c>
      <c r="K679" s="168" t="s">
        <v>2407</v>
      </c>
      <c r="L679" s="38">
        <f t="shared" si="26"/>
        <v>23.98</v>
      </c>
    </row>
    <row r="680" spans="1:12" x14ac:dyDescent="0.3">
      <c r="A680" s="4" t="s">
        <v>2073</v>
      </c>
      <c r="B680" s="155" t="s">
        <v>1123</v>
      </c>
      <c r="C680" s="14" t="s">
        <v>767</v>
      </c>
      <c r="D680" s="12" t="s">
        <v>208</v>
      </c>
      <c r="E680" s="18">
        <v>7.99</v>
      </c>
      <c r="F680" s="33" t="e">
        <f>ROUNDUP(E680*Carpeta!$O$1,-2)</f>
        <v>#VALUE!</v>
      </c>
      <c r="G680" s="33">
        <f>ROUNDUP(E680*Carpeta!$O$4,-2)</f>
        <v>6000</v>
      </c>
      <c r="H680" s="2">
        <v>1</v>
      </c>
      <c r="I680" s="33" t="e">
        <f t="shared" si="24"/>
        <v>#VALUE!</v>
      </c>
      <c r="J680" s="33">
        <f t="shared" si="25"/>
        <v>6000</v>
      </c>
      <c r="K680" s="168" t="s">
        <v>2072</v>
      </c>
      <c r="L680" s="38">
        <f t="shared" si="26"/>
        <v>7.99</v>
      </c>
    </row>
    <row r="681" spans="1:12" x14ac:dyDescent="0.3">
      <c r="A681" s="4" t="s">
        <v>2109</v>
      </c>
      <c r="B681" s="144" t="s">
        <v>1106</v>
      </c>
      <c r="C681" s="19" t="s">
        <v>185</v>
      </c>
      <c r="D681" s="12" t="s">
        <v>208</v>
      </c>
      <c r="E681" s="18">
        <v>4.99</v>
      </c>
      <c r="F681" s="33" t="e">
        <f>ROUNDUP(E681*Carpeta!$O$1,-2)</f>
        <v>#VALUE!</v>
      </c>
      <c r="G681" s="33">
        <f>ROUNDUP(E681*Carpeta!$O$4,-2)</f>
        <v>3800</v>
      </c>
      <c r="H681" s="2">
        <v>1</v>
      </c>
      <c r="I681" s="16" t="e">
        <f t="shared" si="24"/>
        <v>#VALUE!</v>
      </c>
      <c r="J681" s="16">
        <f t="shared" si="25"/>
        <v>3800</v>
      </c>
      <c r="K681" s="168" t="s">
        <v>2108</v>
      </c>
      <c r="L681" s="38">
        <f t="shared" si="26"/>
        <v>4.99</v>
      </c>
    </row>
    <row r="682" spans="1:12" x14ac:dyDescent="0.3">
      <c r="A682" s="4" t="s">
        <v>2095</v>
      </c>
      <c r="B682" s="157" t="s">
        <v>1125</v>
      </c>
      <c r="C682" s="14" t="s">
        <v>767</v>
      </c>
      <c r="D682" s="12" t="s">
        <v>208</v>
      </c>
      <c r="E682" s="18">
        <v>4.99</v>
      </c>
      <c r="F682" s="33" t="e">
        <f>ROUNDUP(E682*Carpeta!$O$1,-2)</f>
        <v>#VALUE!</v>
      </c>
      <c r="G682" s="33">
        <f>ROUNDUP(E682*Carpeta!$O$4,-2)</f>
        <v>3800</v>
      </c>
      <c r="H682" s="2">
        <v>1</v>
      </c>
      <c r="I682" s="16" t="e">
        <f t="shared" si="24"/>
        <v>#VALUE!</v>
      </c>
      <c r="J682" s="16">
        <f t="shared" si="25"/>
        <v>3800</v>
      </c>
      <c r="K682" s="168" t="s">
        <v>2094</v>
      </c>
      <c r="L682" s="38">
        <f t="shared" si="26"/>
        <v>4.99</v>
      </c>
    </row>
    <row r="683" spans="1:12" x14ac:dyDescent="0.3">
      <c r="A683" s="4" t="s">
        <v>1886</v>
      </c>
      <c r="B683" s="22" t="s">
        <v>949</v>
      </c>
      <c r="C683" s="19" t="s">
        <v>185</v>
      </c>
      <c r="D683" s="1" t="s">
        <v>211</v>
      </c>
      <c r="E683" s="18">
        <v>2.4900000000000002</v>
      </c>
      <c r="F683" s="33" t="e">
        <f>ROUNDUP(E683*Carpeta!$O$1,-2)</f>
        <v>#VALUE!</v>
      </c>
      <c r="G683" s="33">
        <f>ROUNDUP(E683*Carpeta!$O$4,-2)</f>
        <v>1900</v>
      </c>
      <c r="H683" s="2">
        <v>2</v>
      </c>
      <c r="I683" s="16" t="e">
        <f t="shared" si="24"/>
        <v>#VALUE!</v>
      </c>
      <c r="J683" s="16">
        <f t="shared" si="25"/>
        <v>3800</v>
      </c>
      <c r="K683" s="168" t="s">
        <v>2296</v>
      </c>
      <c r="L683" s="38">
        <f t="shared" si="26"/>
        <v>4.9800000000000004</v>
      </c>
    </row>
    <row r="685" spans="1:12" x14ac:dyDescent="0.3">
      <c r="A685" s="58" t="s">
        <v>2574</v>
      </c>
      <c r="B685" s="57">
        <v>63000</v>
      </c>
      <c r="C685" t="s">
        <v>2575</v>
      </c>
      <c r="D685" t="s">
        <v>2576</v>
      </c>
      <c r="F685" t="s">
        <v>2317</v>
      </c>
      <c r="G685" t="s">
        <v>1784</v>
      </c>
      <c r="J685" t="s">
        <v>553</v>
      </c>
      <c r="K685" t="s">
        <v>549</v>
      </c>
    </row>
    <row r="686" spans="1:12" x14ac:dyDescent="0.3">
      <c r="A686" s="29" t="s">
        <v>2030</v>
      </c>
      <c r="B686" s="187" t="s">
        <v>2003</v>
      </c>
      <c r="C686" s="6" t="s">
        <v>769</v>
      </c>
      <c r="D686" s="12" t="s">
        <v>208</v>
      </c>
      <c r="E686" s="18">
        <v>44.99</v>
      </c>
      <c r="F686" s="33" t="e">
        <f>ROUNDUP(E686*Carpeta!$O$1,-2)</f>
        <v>#VALUE!</v>
      </c>
      <c r="G686" s="33">
        <f>ROUNDUP(E686*Carpeta!$O$4,-2)</f>
        <v>33800</v>
      </c>
      <c r="H686" s="2">
        <v>1</v>
      </c>
      <c r="I686" s="33" t="e">
        <f>F686*H686</f>
        <v>#VALUE!</v>
      </c>
      <c r="J686" s="33">
        <f>G686*H686</f>
        <v>33800</v>
      </c>
      <c r="K686" s="168" t="s">
        <v>2029</v>
      </c>
      <c r="L686" s="38">
        <f>E686*H686</f>
        <v>44.99</v>
      </c>
    </row>
    <row r="687" spans="1:12" x14ac:dyDescent="0.3">
      <c r="A687" s="29" t="s">
        <v>2350</v>
      </c>
      <c r="B687" s="187" t="s">
        <v>2003</v>
      </c>
      <c r="C687" s="6" t="s">
        <v>769</v>
      </c>
      <c r="D687" s="12" t="s">
        <v>208</v>
      </c>
      <c r="E687" s="18">
        <v>34.99</v>
      </c>
      <c r="F687" s="33" t="e">
        <f>ROUNDUP(E687*Carpeta!$O$1,-2)</f>
        <v>#VALUE!</v>
      </c>
      <c r="G687" s="33">
        <f>ROUNDUP(E687*Carpeta!$O$4,-2)</f>
        <v>26300</v>
      </c>
      <c r="H687" s="2">
        <v>1</v>
      </c>
      <c r="I687" s="16" t="e">
        <f>F687*H687</f>
        <v>#VALUE!</v>
      </c>
      <c r="J687" s="16">
        <f>G687*H687</f>
        <v>26300</v>
      </c>
      <c r="K687" s="168" t="s">
        <v>2349</v>
      </c>
      <c r="L687" s="38">
        <f>E687*H687</f>
        <v>34.99</v>
      </c>
    </row>
    <row r="688" spans="1:12" x14ac:dyDescent="0.3">
      <c r="A688" s="29" t="s">
        <v>330</v>
      </c>
      <c r="B688" s="187" t="s">
        <v>2003</v>
      </c>
      <c r="C688" s="6" t="s">
        <v>769</v>
      </c>
      <c r="D688" s="12" t="s">
        <v>208</v>
      </c>
      <c r="E688" s="18">
        <v>22.99</v>
      </c>
      <c r="F688" s="33" t="e">
        <f>ROUNDUP(E688*Carpeta!$O$1,-2)</f>
        <v>#VALUE!</v>
      </c>
      <c r="G688" s="33">
        <f>ROUNDUP(E688*Carpeta!$O$4,-2)</f>
        <v>17300</v>
      </c>
      <c r="H688" s="2">
        <v>1</v>
      </c>
      <c r="I688" s="33" t="e">
        <f>F688*H688</f>
        <v>#VALUE!</v>
      </c>
      <c r="J688" s="33">
        <f>G688*H688</f>
        <v>17300</v>
      </c>
      <c r="K688" s="168" t="s">
        <v>2004</v>
      </c>
      <c r="L688" s="38">
        <f>E688*H688</f>
        <v>22.99</v>
      </c>
    </row>
    <row r="690" spans="1:12" x14ac:dyDescent="0.3">
      <c r="A690" s="58" t="s">
        <v>2577</v>
      </c>
      <c r="B690" s="57">
        <f>SUM(G691:G694)-300</f>
        <v>24600</v>
      </c>
      <c r="C690" s="201" t="s">
        <v>2575</v>
      </c>
      <c r="D690" t="s">
        <v>2606</v>
      </c>
      <c r="F690" t="s">
        <v>2317</v>
      </c>
      <c r="G690" t="s">
        <v>1784</v>
      </c>
      <c r="J690" t="s">
        <v>553</v>
      </c>
      <c r="K690" t="s">
        <v>549</v>
      </c>
    </row>
    <row r="691" spans="1:12" x14ac:dyDescent="0.3">
      <c r="A691" s="32" t="s">
        <v>2443</v>
      </c>
      <c r="B691" s="177" t="s">
        <v>1799</v>
      </c>
      <c r="C691" s="4" t="s">
        <v>629</v>
      </c>
      <c r="D691" s="12" t="s">
        <v>208</v>
      </c>
      <c r="E691" s="18">
        <v>6.99</v>
      </c>
      <c r="F691" s="33" t="e">
        <f>ROUNDUP(E691*Carpeta!$O$1,-2)</f>
        <v>#VALUE!</v>
      </c>
      <c r="G691" s="33">
        <f>ROUNDUP(E691*Carpeta!$O$4,-2)</f>
        <v>5300</v>
      </c>
      <c r="H691" s="2">
        <v>1</v>
      </c>
      <c r="I691" s="16" t="e">
        <f>F691*H691</f>
        <v>#VALUE!</v>
      </c>
      <c r="J691" s="16">
        <f>G691*H691</f>
        <v>5300</v>
      </c>
      <c r="K691" s="168" t="s">
        <v>2442</v>
      </c>
      <c r="L691" s="38">
        <f>E691*H691</f>
        <v>6.99</v>
      </c>
    </row>
    <row r="692" spans="1:12" x14ac:dyDescent="0.3">
      <c r="A692" s="29" t="s">
        <v>2443</v>
      </c>
      <c r="B692" s="177" t="s">
        <v>1799</v>
      </c>
      <c r="C692" s="4" t="s">
        <v>629</v>
      </c>
      <c r="D692" s="12" t="s">
        <v>208</v>
      </c>
      <c r="E692" s="18">
        <v>6.99</v>
      </c>
      <c r="F692" s="33" t="e">
        <f>ROUNDUP(E692*Carpeta!$O$1,-2)</f>
        <v>#VALUE!</v>
      </c>
      <c r="G692" s="33">
        <f>ROUNDUP(E692*Carpeta!$O$4,-2)</f>
        <v>5300</v>
      </c>
      <c r="H692" s="2">
        <v>1</v>
      </c>
      <c r="I692" s="16" t="e">
        <f>F692*H692</f>
        <v>#VALUE!</v>
      </c>
      <c r="J692" s="16">
        <f>G692*H692</f>
        <v>5300</v>
      </c>
      <c r="K692" s="168" t="s">
        <v>2442</v>
      </c>
      <c r="L692" s="38">
        <f>E692*H692</f>
        <v>6.99</v>
      </c>
    </row>
    <row r="693" spans="1:12" x14ac:dyDescent="0.3">
      <c r="A693" s="29" t="s">
        <v>595</v>
      </c>
      <c r="B693" s="148" t="s">
        <v>1111</v>
      </c>
      <c r="C693" s="8" t="s">
        <v>184</v>
      </c>
      <c r="D693" s="12" t="s">
        <v>208</v>
      </c>
      <c r="E693" s="18">
        <v>8.99</v>
      </c>
      <c r="F693" s="33" t="e">
        <f>ROUNDUP(E693*Carpeta!$O$1,-2)</f>
        <v>#VALUE!</v>
      </c>
      <c r="G693" s="33">
        <f>ROUNDUP(E693*Carpeta!$O$4,-2)</f>
        <v>6800</v>
      </c>
      <c r="H693" s="2">
        <v>1</v>
      </c>
      <c r="I693" s="16" t="e">
        <f>F693*H693</f>
        <v>#VALUE!</v>
      </c>
      <c r="J693" s="16">
        <f>G693*H693</f>
        <v>6800</v>
      </c>
      <c r="K693" s="39" t="s">
        <v>594</v>
      </c>
      <c r="L693" s="38">
        <f>E693*H693</f>
        <v>8.99</v>
      </c>
    </row>
    <row r="694" spans="1:12" x14ac:dyDescent="0.3">
      <c r="A694" s="29" t="s">
        <v>1819</v>
      </c>
      <c r="B694" s="159" t="s">
        <v>1127</v>
      </c>
      <c r="C694" s="9" t="s">
        <v>182</v>
      </c>
      <c r="D694" s="12" t="s">
        <v>208</v>
      </c>
      <c r="E694" s="18">
        <v>9.99</v>
      </c>
      <c r="F694" s="33" t="e">
        <f>ROUNDUP(E694*Carpeta!$O$1,-2)</f>
        <v>#VALUE!</v>
      </c>
      <c r="G694" s="33">
        <f>ROUNDUP(E694*Carpeta!$O$4,-2)</f>
        <v>7500</v>
      </c>
      <c r="H694" s="2">
        <v>1</v>
      </c>
      <c r="I694" s="16" t="e">
        <f>F694*H694</f>
        <v>#VALUE!</v>
      </c>
      <c r="J694" s="16">
        <f>G694*H694</f>
        <v>7500</v>
      </c>
      <c r="K694" s="168" t="s">
        <v>1818</v>
      </c>
      <c r="L694" s="38">
        <f>E694*H694</f>
        <v>9.99</v>
      </c>
    </row>
    <row r="696" spans="1:12" x14ac:dyDescent="0.3">
      <c r="A696" s="58" t="s">
        <v>1573</v>
      </c>
      <c r="B696" s="57">
        <f>SUM(G697:G703)-600</f>
        <v>79100</v>
      </c>
      <c r="C696" t="s">
        <v>2575</v>
      </c>
      <c r="G696" t="s">
        <v>1784</v>
      </c>
      <c r="J696" t="s">
        <v>553</v>
      </c>
      <c r="K696" t="s">
        <v>549</v>
      </c>
    </row>
    <row r="697" spans="1:12" x14ac:dyDescent="0.3">
      <c r="A697" s="172" t="s">
        <v>1761</v>
      </c>
      <c r="B697" s="177" t="s">
        <v>1800</v>
      </c>
      <c r="C697" s="9" t="s">
        <v>182</v>
      </c>
      <c r="D697" s="11" t="s">
        <v>210</v>
      </c>
      <c r="E697" s="18">
        <v>49.99</v>
      </c>
      <c r="F697" s="33" t="e">
        <f>ROUNDUP(E697*Carpeta!$O$1,-2)</f>
        <v>#VALUE!</v>
      </c>
      <c r="G697" s="33">
        <f>ROUNDUP(E697*Carpeta!$O$4,-2)</f>
        <v>37500</v>
      </c>
      <c r="H697" s="2">
        <v>1</v>
      </c>
      <c r="I697" s="16" t="e">
        <f t="shared" ref="I697:I703" si="27">F697*H697</f>
        <v>#VALUE!</v>
      </c>
      <c r="J697" s="16">
        <f t="shared" ref="J697:J703" si="28">G697*H697</f>
        <v>37500</v>
      </c>
      <c r="K697" s="168" t="s">
        <v>1860</v>
      </c>
      <c r="L697" s="38">
        <f t="shared" ref="L697:L703" si="29">E697*H697</f>
        <v>49.99</v>
      </c>
    </row>
    <row r="698" spans="1:12" x14ac:dyDescent="0.3">
      <c r="A698" s="4" t="s">
        <v>2089</v>
      </c>
      <c r="B698" s="157" t="s">
        <v>1125</v>
      </c>
      <c r="C698" s="10" t="s">
        <v>181</v>
      </c>
      <c r="D698" s="12" t="s">
        <v>208</v>
      </c>
      <c r="E698" s="18">
        <v>5.99</v>
      </c>
      <c r="F698" s="33" t="e">
        <f>ROUNDUP(E698*Carpeta!$O$1,-2)</f>
        <v>#VALUE!</v>
      </c>
      <c r="G698" s="33">
        <f>ROUNDUP(E698*Carpeta!$O$4,-2)</f>
        <v>4500</v>
      </c>
      <c r="H698" s="2">
        <v>1</v>
      </c>
      <c r="I698" s="16" t="e">
        <f t="shared" si="27"/>
        <v>#VALUE!</v>
      </c>
      <c r="J698" s="16">
        <f t="shared" si="28"/>
        <v>4500</v>
      </c>
      <c r="K698" s="168" t="s">
        <v>2088</v>
      </c>
      <c r="L698" s="38">
        <f t="shared" si="29"/>
        <v>5.99</v>
      </c>
    </row>
    <row r="699" spans="1:12" x14ac:dyDescent="0.3">
      <c r="A699" s="29" t="s">
        <v>862</v>
      </c>
      <c r="B699" s="151" t="s">
        <v>1119</v>
      </c>
      <c r="C699" s="14" t="s">
        <v>341</v>
      </c>
      <c r="D699" s="12" t="s">
        <v>208</v>
      </c>
      <c r="E699" s="18">
        <v>4.99</v>
      </c>
      <c r="F699" s="33" t="e">
        <f>ROUNDUP(E699*Carpeta!$O$1,-2)</f>
        <v>#VALUE!</v>
      </c>
      <c r="G699" s="33">
        <f>ROUNDUP(E699*Carpeta!$O$4,-2)</f>
        <v>3800</v>
      </c>
      <c r="H699" s="2">
        <v>1</v>
      </c>
      <c r="I699" s="16" t="e">
        <f t="shared" si="27"/>
        <v>#VALUE!</v>
      </c>
      <c r="J699" s="16">
        <f t="shared" si="28"/>
        <v>3800</v>
      </c>
      <c r="K699" s="168" t="s">
        <v>861</v>
      </c>
      <c r="L699" s="38">
        <f t="shared" si="29"/>
        <v>4.99</v>
      </c>
    </row>
    <row r="700" spans="1:12" x14ac:dyDescent="0.3">
      <c r="A700" s="29" t="s">
        <v>1950</v>
      </c>
      <c r="B700" s="141" t="s">
        <v>1103</v>
      </c>
      <c r="C700" s="14" t="s">
        <v>767</v>
      </c>
      <c r="D700" s="13" t="s">
        <v>209</v>
      </c>
      <c r="E700" s="18">
        <v>11.99</v>
      </c>
      <c r="F700" s="33" t="e">
        <f>ROUNDUP(E700*Carpeta!$O$1,-2)</f>
        <v>#VALUE!</v>
      </c>
      <c r="G700" s="33">
        <f>ROUNDUP(E700*Carpeta!$O$4,-2)</f>
        <v>9000</v>
      </c>
      <c r="H700" s="2">
        <v>1</v>
      </c>
      <c r="I700" s="16" t="e">
        <f t="shared" si="27"/>
        <v>#VALUE!</v>
      </c>
      <c r="J700" s="16">
        <f t="shared" si="28"/>
        <v>9000</v>
      </c>
      <c r="K700" s="168" t="s">
        <v>1949</v>
      </c>
      <c r="L700" s="38">
        <f t="shared" si="29"/>
        <v>11.99</v>
      </c>
    </row>
    <row r="701" spans="1:12" x14ac:dyDescent="0.3">
      <c r="A701" s="4" t="s">
        <v>11</v>
      </c>
      <c r="B701" s="155" t="s">
        <v>1123</v>
      </c>
      <c r="C701" s="10" t="s">
        <v>181</v>
      </c>
      <c r="D701" s="12" t="s">
        <v>208</v>
      </c>
      <c r="E701" s="18">
        <v>4.99</v>
      </c>
      <c r="F701" s="33" t="e">
        <f>ROUNDUP(E701*Carpeta!$O$1,-2)</f>
        <v>#VALUE!</v>
      </c>
      <c r="G701" s="33">
        <f>ROUNDUP(E701*Carpeta!$O$4,-2)</f>
        <v>3800</v>
      </c>
      <c r="H701" s="2">
        <v>1</v>
      </c>
      <c r="I701" s="33" t="e">
        <f t="shared" si="27"/>
        <v>#VALUE!</v>
      </c>
      <c r="J701" s="33">
        <f t="shared" si="28"/>
        <v>3800</v>
      </c>
      <c r="K701" s="168" t="s">
        <v>2069</v>
      </c>
      <c r="L701" s="38">
        <f t="shared" si="29"/>
        <v>4.99</v>
      </c>
    </row>
    <row r="702" spans="1:12" x14ac:dyDescent="0.3">
      <c r="A702" s="29" t="s">
        <v>2462</v>
      </c>
      <c r="B702" s="193" t="s">
        <v>2332</v>
      </c>
      <c r="C702" s="19" t="s">
        <v>185</v>
      </c>
      <c r="D702" s="11" t="s">
        <v>210</v>
      </c>
      <c r="E702" s="18">
        <v>4.99</v>
      </c>
      <c r="F702" s="33" t="e">
        <f>ROUNDUP(E702*Carpeta!$O$1,-2)</f>
        <v>#VALUE!</v>
      </c>
      <c r="G702" s="33">
        <f>ROUNDUP(E702*Carpeta!$O$4,-2)</f>
        <v>3800</v>
      </c>
      <c r="H702" s="2">
        <v>1</v>
      </c>
      <c r="I702" s="33" t="e">
        <f t="shared" si="27"/>
        <v>#VALUE!</v>
      </c>
      <c r="J702" s="33">
        <f t="shared" si="28"/>
        <v>3800</v>
      </c>
      <c r="K702" s="168" t="s">
        <v>2461</v>
      </c>
      <c r="L702" s="38">
        <f t="shared" si="29"/>
        <v>4.99</v>
      </c>
    </row>
    <row r="703" spans="1:12" x14ac:dyDescent="0.3">
      <c r="A703" s="4" t="s">
        <v>1731</v>
      </c>
      <c r="B703" s="136" t="s">
        <v>1116</v>
      </c>
      <c r="C703" s="6" t="s">
        <v>769</v>
      </c>
      <c r="D703" s="12" t="s">
        <v>208</v>
      </c>
      <c r="E703" s="18">
        <v>22.99</v>
      </c>
      <c r="F703" s="33" t="e">
        <f>ROUNDUP(E703*Carpeta!$O$1,-2)</f>
        <v>#VALUE!</v>
      </c>
      <c r="G703" s="33">
        <f>ROUNDUP(E703*Carpeta!$O$4,-2)</f>
        <v>17300</v>
      </c>
      <c r="H703" s="2">
        <v>1</v>
      </c>
      <c r="I703" s="33" t="e">
        <f t="shared" si="27"/>
        <v>#VALUE!</v>
      </c>
      <c r="J703" s="33">
        <f t="shared" si="28"/>
        <v>17300</v>
      </c>
      <c r="K703" s="39" t="s">
        <v>1730</v>
      </c>
      <c r="L703" s="38">
        <f t="shared" si="29"/>
        <v>22.99</v>
      </c>
    </row>
    <row r="705" spans="1:12" x14ac:dyDescent="0.3">
      <c r="A705" s="58" t="s">
        <v>2578</v>
      </c>
      <c r="B705">
        <v>7500</v>
      </c>
      <c r="C705" t="s">
        <v>2581</v>
      </c>
      <c r="D705" t="s">
        <v>842</v>
      </c>
      <c r="F705" s="203" t="s">
        <v>2585</v>
      </c>
      <c r="G705" t="s">
        <v>2582</v>
      </c>
      <c r="J705" t="s">
        <v>553</v>
      </c>
      <c r="K705" t="s">
        <v>549</v>
      </c>
    </row>
    <row r="706" spans="1:12" x14ac:dyDescent="0.3">
      <c r="A706" s="29" t="s">
        <v>2376</v>
      </c>
      <c r="B706" s="101" t="s">
        <v>1033</v>
      </c>
      <c r="C706" s="19" t="s">
        <v>185</v>
      </c>
      <c r="D706" s="12" t="s">
        <v>208</v>
      </c>
      <c r="E706" s="18">
        <f>10.99*0.8</f>
        <v>8.7919999999999998</v>
      </c>
      <c r="F706" s="33" t="e">
        <f>ROUNDUP(E706*Carpeta!$O$1,-2)</f>
        <v>#VALUE!</v>
      </c>
      <c r="G706" s="33">
        <f>ROUNDUP(E706*Carpeta!$O$4,-2)</f>
        <v>6600</v>
      </c>
      <c r="H706" s="2">
        <v>1</v>
      </c>
      <c r="I706" s="33" t="e">
        <f>F706*H706</f>
        <v>#VALUE!</v>
      </c>
      <c r="J706" s="33">
        <f>G706*H706</f>
        <v>6600</v>
      </c>
      <c r="K706" s="168" t="s">
        <v>2375</v>
      </c>
      <c r="L706" s="38">
        <f>E706*H706</f>
        <v>8.7919999999999998</v>
      </c>
    </row>
    <row r="707" spans="1:12" x14ac:dyDescent="0.3">
      <c r="A707" s="29" t="s">
        <v>2389</v>
      </c>
      <c r="B707" s="192" t="s">
        <v>2332</v>
      </c>
      <c r="C707" s="14" t="s">
        <v>767</v>
      </c>
      <c r="D707" s="11" t="s">
        <v>210</v>
      </c>
      <c r="E707" s="18">
        <v>2.99</v>
      </c>
      <c r="F707" s="33" t="e">
        <f>ROUNDUP(E707*Carpeta!$O$1,-2)</f>
        <v>#VALUE!</v>
      </c>
      <c r="G707" s="33">
        <f>ROUNDUP(E707*Carpeta!$O$4,-2)</f>
        <v>2300</v>
      </c>
      <c r="H707" s="2">
        <v>1</v>
      </c>
      <c r="I707" s="33" t="e">
        <f>F707*H707</f>
        <v>#VALUE!</v>
      </c>
      <c r="J707" s="33">
        <f>G707*H707</f>
        <v>2300</v>
      </c>
      <c r="K707" s="168" t="s">
        <v>2388</v>
      </c>
      <c r="L707" s="38">
        <f>E707*H707</f>
        <v>2.99</v>
      </c>
    </row>
    <row r="709" spans="1:12" x14ac:dyDescent="0.3">
      <c r="A709" s="58" t="s">
        <v>2579</v>
      </c>
      <c r="B709">
        <v>15000</v>
      </c>
      <c r="C709" t="s">
        <v>2580</v>
      </c>
      <c r="D709" t="s">
        <v>842</v>
      </c>
      <c r="F709" s="202">
        <v>0.66666666666666663</v>
      </c>
      <c r="G709" t="s">
        <v>1368</v>
      </c>
      <c r="J709" t="s">
        <v>553</v>
      </c>
      <c r="K709" t="s">
        <v>549</v>
      </c>
    </row>
    <row r="710" spans="1:12" x14ac:dyDescent="0.3">
      <c r="A710" s="32" t="s">
        <v>1808</v>
      </c>
      <c r="B710" s="22" t="s">
        <v>959</v>
      </c>
      <c r="C710" s="8" t="s">
        <v>184</v>
      </c>
      <c r="D710" s="11" t="s">
        <v>210</v>
      </c>
      <c r="E710" s="18">
        <v>24.99</v>
      </c>
      <c r="F710" s="33" t="e">
        <f>ROUNDUP(E710*Carpeta!$O$1,-2)</f>
        <v>#VALUE!</v>
      </c>
      <c r="G710" s="33">
        <f>ROUNDUP(E710*Carpeta!$O$4,-2)</f>
        <v>18800</v>
      </c>
      <c r="H710" s="2">
        <v>1</v>
      </c>
      <c r="I710" s="16" t="e">
        <f>F710*H710</f>
        <v>#VALUE!</v>
      </c>
      <c r="J710" s="16">
        <f>G710*H710</f>
        <v>18800</v>
      </c>
      <c r="K710" s="168" t="s">
        <v>1807</v>
      </c>
      <c r="L710" s="38">
        <f>E710*H710</f>
        <v>24.99</v>
      </c>
    </row>
    <row r="712" spans="1:12" x14ac:dyDescent="0.3">
      <c r="A712" s="58" t="s">
        <v>2583</v>
      </c>
      <c r="B712">
        <v>34500</v>
      </c>
      <c r="C712" t="s">
        <v>2575</v>
      </c>
      <c r="F712" t="s">
        <v>2586</v>
      </c>
      <c r="G712" t="s">
        <v>2587</v>
      </c>
      <c r="J712" t="s">
        <v>553</v>
      </c>
      <c r="K712" t="s">
        <v>549</v>
      </c>
    </row>
    <row r="713" spans="1:12" x14ac:dyDescent="0.3">
      <c r="A713" s="29" t="s">
        <v>1987</v>
      </c>
      <c r="B713" s="177" t="s">
        <v>1799</v>
      </c>
      <c r="C713" s="4" t="s">
        <v>629</v>
      </c>
      <c r="D713" s="13" t="s">
        <v>209</v>
      </c>
      <c r="E713" s="18">
        <v>9.99</v>
      </c>
      <c r="F713" s="33" t="e">
        <f>ROUNDUP(E713*Carpeta!$O$1,-2)</f>
        <v>#VALUE!</v>
      </c>
      <c r="G713" s="33">
        <f>ROUNDUP(E713*Carpeta!$O$4,-2)</f>
        <v>7500</v>
      </c>
      <c r="H713" s="2">
        <v>4</v>
      </c>
      <c r="I713" s="16" t="e">
        <f>F713*H713</f>
        <v>#VALUE!</v>
      </c>
      <c r="J713" s="16">
        <f>G713*H713</f>
        <v>30000</v>
      </c>
      <c r="K713" s="168" t="s">
        <v>1986</v>
      </c>
      <c r="L713" s="38">
        <f>E713*H713</f>
        <v>39.96</v>
      </c>
    </row>
    <row r="714" spans="1:12" x14ac:dyDescent="0.3">
      <c r="A714" s="172" t="s">
        <v>36</v>
      </c>
      <c r="B714" s="187" t="s">
        <v>2003</v>
      </c>
      <c r="C714" s="9" t="s">
        <v>182</v>
      </c>
      <c r="D714" s="12" t="s">
        <v>208</v>
      </c>
      <c r="E714" s="18">
        <v>11.99</v>
      </c>
      <c r="F714" s="33" t="e">
        <f>ROUNDUP(E714*Carpeta!$O$1,-2)</f>
        <v>#VALUE!</v>
      </c>
      <c r="G714" s="33">
        <f>ROUNDUP(E714*Carpeta!$O$4,-2)</f>
        <v>9000</v>
      </c>
      <c r="H714" s="2">
        <v>1</v>
      </c>
      <c r="I714" s="16" t="e">
        <f>F714*H714</f>
        <v>#VALUE!</v>
      </c>
      <c r="J714" s="16">
        <f>G714*H714</f>
        <v>9000</v>
      </c>
      <c r="K714" s="168" t="s">
        <v>2046</v>
      </c>
      <c r="L714" s="38">
        <f>E714*H714</f>
        <v>11.99</v>
      </c>
    </row>
    <row r="715" spans="1:12" x14ac:dyDescent="0.3">
      <c r="A715" s="15" t="s">
        <v>36</v>
      </c>
      <c r="B715" s="133" t="s">
        <v>1092</v>
      </c>
      <c r="C715" s="9" t="s">
        <v>182</v>
      </c>
      <c r="D715" s="1" t="s">
        <v>211</v>
      </c>
      <c r="E715" s="18">
        <v>5.99</v>
      </c>
      <c r="F715" s="33" t="e">
        <f>ROUNDUP(E715*Carpeta!$O$1,-2)</f>
        <v>#VALUE!</v>
      </c>
      <c r="G715" s="33">
        <f>ROUNDUP(E715*Carpeta!$O$4,-2)</f>
        <v>4500</v>
      </c>
      <c r="H715" s="2">
        <v>1</v>
      </c>
      <c r="I715" s="16" t="e">
        <f>F715*H715</f>
        <v>#VALUE!</v>
      </c>
      <c r="J715" s="16">
        <f>G715*H715</f>
        <v>4500</v>
      </c>
      <c r="K715" s="168" t="s">
        <v>2121</v>
      </c>
      <c r="L715" s="38">
        <f>E715*H715</f>
        <v>5.99</v>
      </c>
    </row>
    <row r="717" spans="1:12" x14ac:dyDescent="0.3">
      <c r="A717" s="58" t="s">
        <v>2584</v>
      </c>
      <c r="B717">
        <v>35500</v>
      </c>
      <c r="C717" t="s">
        <v>2575</v>
      </c>
      <c r="D717" t="s">
        <v>842</v>
      </c>
      <c r="F717" s="202">
        <v>0.77083333333333337</v>
      </c>
      <c r="G717" t="s">
        <v>2582</v>
      </c>
      <c r="J717" t="s">
        <v>553</v>
      </c>
      <c r="K717" t="s">
        <v>549</v>
      </c>
    </row>
    <row r="718" spans="1:12" x14ac:dyDescent="0.3">
      <c r="A718" s="4" t="s">
        <v>1959</v>
      </c>
      <c r="B718" s="155" t="s">
        <v>1123</v>
      </c>
      <c r="C718" s="19" t="s">
        <v>185</v>
      </c>
      <c r="D718" s="13" t="s">
        <v>209</v>
      </c>
      <c r="E718" s="18">
        <v>10.99</v>
      </c>
      <c r="F718" s="33" t="e">
        <f>ROUNDUP(E718*Carpeta!$O$1,-2)</f>
        <v>#VALUE!</v>
      </c>
      <c r="G718" s="33">
        <f>ROUNDUP(E718*Carpeta!$O$4,-2)</f>
        <v>8300</v>
      </c>
      <c r="H718" s="2">
        <v>1</v>
      </c>
      <c r="I718" s="16" t="e">
        <f>F718*H718</f>
        <v>#VALUE!</v>
      </c>
      <c r="J718" s="16">
        <f>G718*H718</f>
        <v>8300</v>
      </c>
      <c r="K718" s="168" t="s">
        <v>1958</v>
      </c>
      <c r="L718" s="38">
        <f>E718*H718</f>
        <v>10.99</v>
      </c>
    </row>
    <row r="719" spans="1:12" x14ac:dyDescent="0.3">
      <c r="A719" s="29" t="s">
        <v>2368</v>
      </c>
      <c r="B719" s="187" t="s">
        <v>2003</v>
      </c>
      <c r="C719" s="10" t="s">
        <v>181</v>
      </c>
      <c r="D719" s="11" t="s">
        <v>210</v>
      </c>
      <c r="E719" s="18">
        <v>24.99</v>
      </c>
      <c r="F719" s="33" t="e">
        <f>ROUNDUP(E719*Carpeta!$O$1,-2)</f>
        <v>#VALUE!</v>
      </c>
      <c r="G719" s="33">
        <f>ROUNDUP(E719*Carpeta!$O$4,-2)</f>
        <v>18800</v>
      </c>
      <c r="H719" s="2">
        <v>1</v>
      </c>
      <c r="I719" s="33" t="e">
        <f>F719*H719</f>
        <v>#VALUE!</v>
      </c>
      <c r="J719" s="33">
        <f>G719*H719</f>
        <v>18800</v>
      </c>
      <c r="K719" s="168" t="s">
        <v>2367</v>
      </c>
      <c r="L719" s="38">
        <f>E719*H719</f>
        <v>24.99</v>
      </c>
    </row>
    <row r="720" spans="1:12" x14ac:dyDescent="0.3">
      <c r="A720" s="29" t="s">
        <v>2050</v>
      </c>
      <c r="B720" s="187" t="s">
        <v>2003</v>
      </c>
      <c r="C720" s="8" t="s">
        <v>184</v>
      </c>
      <c r="D720" s="11" t="s">
        <v>210</v>
      </c>
      <c r="E720" s="18">
        <v>22.99</v>
      </c>
      <c r="F720" s="33" t="e">
        <f>ROUNDUP(E720*Carpeta!$O$1,-2)</f>
        <v>#VALUE!</v>
      </c>
      <c r="G720" s="33">
        <f>ROUNDUP(E720*Carpeta!$O$4,-2)</f>
        <v>17300</v>
      </c>
      <c r="H720" s="2">
        <v>1</v>
      </c>
      <c r="I720" s="16" t="e">
        <f>F720*H720</f>
        <v>#VALUE!</v>
      </c>
      <c r="J720" s="16">
        <f>G720*H720</f>
        <v>17300</v>
      </c>
      <c r="K720" s="168" t="s">
        <v>2049</v>
      </c>
      <c r="L720" s="38">
        <f>E720*H720</f>
        <v>22.99</v>
      </c>
    </row>
    <row r="722" spans="1:12" x14ac:dyDescent="0.3">
      <c r="A722" s="58" t="s">
        <v>2588</v>
      </c>
      <c r="B722">
        <v>23000</v>
      </c>
      <c r="C722" t="s">
        <v>2589</v>
      </c>
      <c r="D722" t="s">
        <v>2305</v>
      </c>
      <c r="G722" t="s">
        <v>2582</v>
      </c>
      <c r="J722" t="s">
        <v>553</v>
      </c>
      <c r="K722" t="s">
        <v>549</v>
      </c>
    </row>
    <row r="723" spans="1:12" x14ac:dyDescent="0.3">
      <c r="A723" s="186" t="s">
        <v>570</v>
      </c>
      <c r="B723" s="163" t="s">
        <v>1134</v>
      </c>
      <c r="C723" s="10" t="s">
        <v>181</v>
      </c>
      <c r="D723" s="12" t="s">
        <v>208</v>
      </c>
      <c r="E723" s="18">
        <v>3.99</v>
      </c>
      <c r="F723" s="33" t="e">
        <f>ROUNDUP(E723*Carpeta!$O$1,-2)</f>
        <v>#VALUE!</v>
      </c>
      <c r="G723" s="33">
        <f>ROUNDUP(E723*Carpeta!$O$4,-2)</f>
        <v>3000</v>
      </c>
      <c r="H723" s="2">
        <v>2</v>
      </c>
      <c r="I723" s="16" t="e">
        <f t="shared" ref="I723:I729" si="30">F723*H723</f>
        <v>#VALUE!</v>
      </c>
      <c r="J723" s="16">
        <f t="shared" ref="J723:J729" si="31">G723*H723</f>
        <v>6000</v>
      </c>
      <c r="K723" s="168" t="s">
        <v>571</v>
      </c>
      <c r="L723" s="38">
        <f t="shared" ref="L723:L729" si="32">E723*H723</f>
        <v>7.98</v>
      </c>
    </row>
    <row r="724" spans="1:12" x14ac:dyDescent="0.3">
      <c r="A724" s="29" t="s">
        <v>2387</v>
      </c>
      <c r="B724" s="193" t="s">
        <v>2332</v>
      </c>
      <c r="C724" s="4" t="s">
        <v>626</v>
      </c>
      <c r="D724" s="11" t="s">
        <v>210</v>
      </c>
      <c r="E724" s="18">
        <v>9.99</v>
      </c>
      <c r="F724" s="33" t="e">
        <f>ROUNDUP(E724*Carpeta!$O$1,-2)</f>
        <v>#VALUE!</v>
      </c>
      <c r="G724" s="33">
        <f>ROUNDUP(E724*Carpeta!$O$4,-2)</f>
        <v>7500</v>
      </c>
      <c r="H724" s="2">
        <v>1</v>
      </c>
      <c r="I724" s="33" t="e">
        <f t="shared" si="30"/>
        <v>#VALUE!</v>
      </c>
      <c r="J724" s="33">
        <f t="shared" si="31"/>
        <v>7500</v>
      </c>
      <c r="K724" s="168" t="s">
        <v>2386</v>
      </c>
      <c r="L724" s="38">
        <f t="shared" si="32"/>
        <v>9.99</v>
      </c>
    </row>
    <row r="725" spans="1:12" x14ac:dyDescent="0.3">
      <c r="A725" s="35" t="s">
        <v>2445</v>
      </c>
      <c r="B725" s="177" t="s">
        <v>1799</v>
      </c>
      <c r="C725" s="19" t="s">
        <v>655</v>
      </c>
      <c r="D725" s="11" t="s">
        <v>210</v>
      </c>
      <c r="E725" s="18">
        <v>6.99</v>
      </c>
      <c r="F725" s="33" t="e">
        <f>ROUNDUP(E725*Carpeta!$O$1,-2)</f>
        <v>#VALUE!</v>
      </c>
      <c r="G725" s="33">
        <f>ROUNDUP(E725*Carpeta!$O$4,-2)</f>
        <v>5300</v>
      </c>
      <c r="H725" s="2">
        <v>1</v>
      </c>
      <c r="I725" s="16" t="e">
        <f t="shared" si="30"/>
        <v>#VALUE!</v>
      </c>
      <c r="J725" s="16">
        <f t="shared" si="31"/>
        <v>5300</v>
      </c>
      <c r="K725" s="168" t="s">
        <v>2444</v>
      </c>
      <c r="L725" s="38">
        <f t="shared" si="32"/>
        <v>6.99</v>
      </c>
    </row>
    <row r="726" spans="1:12" x14ac:dyDescent="0.3">
      <c r="A726" s="29" t="s">
        <v>2384</v>
      </c>
      <c r="B726" s="193" t="s">
        <v>2332</v>
      </c>
      <c r="C726" s="5" t="s">
        <v>666</v>
      </c>
      <c r="D726" s="11" t="s">
        <v>210</v>
      </c>
      <c r="E726" s="18">
        <v>3.99</v>
      </c>
      <c r="F726" s="33" t="e">
        <f>ROUNDUP(E726*Carpeta!$O$1,-2)</f>
        <v>#VALUE!</v>
      </c>
      <c r="G726" s="33">
        <f>ROUNDUP(E726*Carpeta!$O$4,-2)</f>
        <v>3000</v>
      </c>
      <c r="H726" s="2">
        <v>1</v>
      </c>
      <c r="I726" s="33" t="e">
        <f t="shared" si="30"/>
        <v>#VALUE!</v>
      </c>
      <c r="J726" s="33">
        <f t="shared" si="31"/>
        <v>3000</v>
      </c>
      <c r="K726" s="168" t="s">
        <v>2385</v>
      </c>
      <c r="L726" s="38">
        <f t="shared" si="32"/>
        <v>3.99</v>
      </c>
    </row>
    <row r="727" spans="1:12" x14ac:dyDescent="0.3">
      <c r="A727" s="32" t="s">
        <v>2413</v>
      </c>
      <c r="B727" s="193" t="s">
        <v>2332</v>
      </c>
      <c r="C727" s="4" t="s">
        <v>626</v>
      </c>
      <c r="D727" s="12" t="s">
        <v>208</v>
      </c>
      <c r="E727" s="18">
        <v>2.99</v>
      </c>
      <c r="F727" s="33" t="e">
        <f>ROUNDUP(E727*Carpeta!$O$1,-2)</f>
        <v>#VALUE!</v>
      </c>
      <c r="G727" s="33">
        <f>ROUNDUP(E727*Carpeta!$O$4,-2)</f>
        <v>2300</v>
      </c>
      <c r="H727" s="2">
        <v>1</v>
      </c>
      <c r="I727" s="33" t="e">
        <f t="shared" si="30"/>
        <v>#VALUE!</v>
      </c>
      <c r="J727" s="33">
        <f t="shared" si="31"/>
        <v>2300</v>
      </c>
      <c r="K727" s="168" t="s">
        <v>2412</v>
      </c>
      <c r="L727" s="38">
        <f t="shared" si="32"/>
        <v>2.99</v>
      </c>
    </row>
    <row r="728" spans="1:12" x14ac:dyDescent="0.3">
      <c r="A728" s="4" t="s">
        <v>1486</v>
      </c>
      <c r="B728" s="145" t="s">
        <v>1107</v>
      </c>
      <c r="C728" s="8" t="s">
        <v>184</v>
      </c>
      <c r="D728" s="12" t="s">
        <v>208</v>
      </c>
      <c r="E728" s="18">
        <v>2.4900000000000002</v>
      </c>
      <c r="F728" s="33" t="e">
        <f>ROUNDUP(E728*Carpeta!$O$1,-2)</f>
        <v>#VALUE!</v>
      </c>
      <c r="G728" s="33">
        <f>ROUNDUP(E728*Carpeta!$O$4,-2)</f>
        <v>1900</v>
      </c>
      <c r="H728" s="2">
        <v>1</v>
      </c>
      <c r="I728" s="16" t="e">
        <f t="shared" si="30"/>
        <v>#VALUE!</v>
      </c>
      <c r="J728" s="16">
        <f t="shared" si="31"/>
        <v>1900</v>
      </c>
      <c r="K728" s="39" t="s">
        <v>1487</v>
      </c>
      <c r="L728" s="38">
        <f t="shared" si="32"/>
        <v>2.4900000000000002</v>
      </c>
    </row>
    <row r="729" spans="1:12" x14ac:dyDescent="0.3">
      <c r="A729" s="29" t="s">
        <v>2398</v>
      </c>
      <c r="B729" s="192" t="s">
        <v>2332</v>
      </c>
      <c r="C729" s="6" t="s">
        <v>769</v>
      </c>
      <c r="D729" s="12" t="s">
        <v>208</v>
      </c>
      <c r="E729" s="18">
        <v>2.99</v>
      </c>
      <c r="F729" s="33" t="e">
        <f>ROUNDUP(E729*Carpeta!$O$1,-2)</f>
        <v>#VALUE!</v>
      </c>
      <c r="G729" s="33">
        <f>ROUNDUP(E729*Carpeta!$O$4,-2)</f>
        <v>2300</v>
      </c>
      <c r="H729" s="2">
        <v>1</v>
      </c>
      <c r="I729" s="33" t="e">
        <f t="shared" si="30"/>
        <v>#VALUE!</v>
      </c>
      <c r="J729" s="33">
        <f t="shared" si="31"/>
        <v>2300</v>
      </c>
      <c r="K729" s="168" t="s">
        <v>2397</v>
      </c>
      <c r="L729" s="38">
        <f t="shared" si="32"/>
        <v>2.99</v>
      </c>
    </row>
    <row r="731" spans="1:12" x14ac:dyDescent="0.3">
      <c r="A731" s="58" t="s">
        <v>2590</v>
      </c>
      <c r="B731" s="57">
        <v>17000</v>
      </c>
      <c r="C731" t="s">
        <v>2575</v>
      </c>
      <c r="D731" t="s">
        <v>1370</v>
      </c>
      <c r="G731" t="s">
        <v>2582</v>
      </c>
      <c r="J731" t="s">
        <v>553</v>
      </c>
      <c r="K731" t="s">
        <v>549</v>
      </c>
    </row>
    <row r="732" spans="1:12" x14ac:dyDescent="0.3">
      <c r="A732" s="29" t="s">
        <v>2006</v>
      </c>
      <c r="B732" s="187" t="s">
        <v>2003</v>
      </c>
      <c r="C732" s="10" t="s">
        <v>181</v>
      </c>
      <c r="D732" s="12" t="s">
        <v>208</v>
      </c>
      <c r="E732" s="18">
        <v>16.989999999999998</v>
      </c>
      <c r="F732" s="33" t="e">
        <f>ROUNDUP(E732*Carpeta!$O$1,-2)</f>
        <v>#VALUE!</v>
      </c>
      <c r="G732" s="33">
        <f>ROUNDUP(E732*Carpeta!$O$4,-2)</f>
        <v>12800</v>
      </c>
      <c r="H732" s="2">
        <v>1</v>
      </c>
      <c r="I732" s="33" t="e">
        <f>F732*H732</f>
        <v>#VALUE!</v>
      </c>
      <c r="J732" s="33">
        <f>G732*H732</f>
        <v>12800</v>
      </c>
      <c r="K732" s="168" t="s">
        <v>2005</v>
      </c>
      <c r="L732" s="38">
        <f>E732*H732</f>
        <v>16.989999999999998</v>
      </c>
    </row>
    <row r="733" spans="1:12" x14ac:dyDescent="0.3">
      <c r="A733" s="29" t="s">
        <v>1870</v>
      </c>
      <c r="B733" s="22" t="s">
        <v>1797</v>
      </c>
      <c r="C733" s="10" t="s">
        <v>181</v>
      </c>
      <c r="D733" s="12" t="s">
        <v>208</v>
      </c>
      <c r="E733" s="18">
        <v>9.99</v>
      </c>
      <c r="F733" s="33" t="e">
        <f>ROUNDUP(E733*Carpeta!$O$1,-2)</f>
        <v>#VALUE!</v>
      </c>
      <c r="G733" s="33">
        <f>ROUNDUP(E733*Carpeta!$O$4,-2)</f>
        <v>7500</v>
      </c>
      <c r="H733" s="2">
        <v>1</v>
      </c>
      <c r="I733" s="16" t="e">
        <f>F733*H733</f>
        <v>#VALUE!</v>
      </c>
      <c r="J733" s="16">
        <f>G733*H733</f>
        <v>7500</v>
      </c>
      <c r="K733" s="168" t="s">
        <v>1869</v>
      </c>
      <c r="L733" s="38">
        <f>E733*H733</f>
        <v>9.99</v>
      </c>
    </row>
    <row r="734" spans="1:12" x14ac:dyDescent="0.3">
      <c r="A734" s="4" t="s">
        <v>2286</v>
      </c>
      <c r="B734" s="159" t="s">
        <v>1127</v>
      </c>
      <c r="C734" s="22" t="s">
        <v>183</v>
      </c>
      <c r="D734" s="13" t="s">
        <v>209</v>
      </c>
      <c r="E734" s="18">
        <v>1.99</v>
      </c>
      <c r="F734" s="33" t="e">
        <f>ROUNDUP(E734*Carpeta!$O$1,-2)</f>
        <v>#VALUE!</v>
      </c>
      <c r="G734" s="33">
        <f>ROUNDUP(E734*Carpeta!$O$4,-2)</f>
        <v>1500</v>
      </c>
      <c r="H734" s="2">
        <v>1</v>
      </c>
      <c r="I734" s="16" t="e">
        <f>F734*H734</f>
        <v>#VALUE!</v>
      </c>
      <c r="J734" s="16">
        <f>G734*H734</f>
        <v>1500</v>
      </c>
      <c r="K734" s="168" t="s">
        <v>2287</v>
      </c>
      <c r="L734" s="38">
        <f>E734*H734</f>
        <v>1.99</v>
      </c>
    </row>
    <row r="736" spans="1:12" x14ac:dyDescent="0.3">
      <c r="A736" s="58" t="s">
        <v>2591</v>
      </c>
      <c r="B736">
        <v>22000</v>
      </c>
      <c r="C736" s="204" t="s">
        <v>2592</v>
      </c>
      <c r="D736" t="s">
        <v>2593</v>
      </c>
      <c r="G736" t="s">
        <v>2582</v>
      </c>
      <c r="J736" t="s">
        <v>553</v>
      </c>
      <c r="K736" t="s">
        <v>549</v>
      </c>
    </row>
    <row r="737" spans="1:12" x14ac:dyDescent="0.3">
      <c r="A737" s="32" t="s">
        <v>1972</v>
      </c>
      <c r="B737" s="157" t="s">
        <v>1125</v>
      </c>
      <c r="C737" s="14" t="s">
        <v>767</v>
      </c>
      <c r="D737" s="13" t="s">
        <v>209</v>
      </c>
      <c r="E737" s="18">
        <v>9.99</v>
      </c>
      <c r="F737" s="33" t="e">
        <f>ROUNDUP(E737*Carpeta!$O$1,-2)</f>
        <v>#VALUE!</v>
      </c>
      <c r="G737" s="33">
        <f>ROUNDUP(E737*Carpeta!$O$4,-2)</f>
        <v>7500</v>
      </c>
      <c r="H737" s="2">
        <v>2</v>
      </c>
      <c r="I737" s="16" t="e">
        <f t="shared" ref="I737:I742" si="33">F737*H737</f>
        <v>#VALUE!</v>
      </c>
      <c r="J737" s="16">
        <f t="shared" ref="J737:J742" si="34">G737*H737</f>
        <v>15000</v>
      </c>
      <c r="K737" s="168" t="s">
        <v>1973</v>
      </c>
      <c r="L737" s="38">
        <f t="shared" ref="L737:L742" si="35">E737*H737</f>
        <v>19.98</v>
      </c>
    </row>
    <row r="738" spans="1:12" x14ac:dyDescent="0.3">
      <c r="A738" s="172" t="s">
        <v>2119</v>
      </c>
      <c r="B738" s="196" t="s">
        <v>2003</v>
      </c>
      <c r="C738" s="6" t="s">
        <v>769</v>
      </c>
      <c r="D738" s="13" t="s">
        <v>209</v>
      </c>
      <c r="E738" s="18">
        <v>2.99</v>
      </c>
      <c r="F738" s="33" t="e">
        <f>ROUNDUP(E738*Carpeta!$O$1,-2)</f>
        <v>#VALUE!</v>
      </c>
      <c r="G738" s="33">
        <f>ROUNDUP(E738*Carpeta!$O$4,-2)</f>
        <v>2300</v>
      </c>
      <c r="H738" s="2">
        <v>1</v>
      </c>
      <c r="I738" s="16" t="e">
        <f t="shared" si="33"/>
        <v>#VALUE!</v>
      </c>
      <c r="J738" s="16">
        <f t="shared" si="34"/>
        <v>2300</v>
      </c>
      <c r="K738" s="168" t="s">
        <v>2118</v>
      </c>
      <c r="L738" s="38">
        <f t="shared" si="35"/>
        <v>2.99</v>
      </c>
    </row>
    <row r="739" spans="1:12" x14ac:dyDescent="0.3">
      <c r="A739" s="172" t="s">
        <v>356</v>
      </c>
      <c r="B739" s="157" t="s">
        <v>1125</v>
      </c>
      <c r="C739" s="6" t="s">
        <v>769</v>
      </c>
      <c r="D739" s="1" t="s">
        <v>211</v>
      </c>
      <c r="E739" s="18">
        <v>2.99</v>
      </c>
      <c r="F739" s="33" t="e">
        <f>ROUNDUP(E739*Carpeta!$O$1,-2)</f>
        <v>#VALUE!</v>
      </c>
      <c r="G739" s="33">
        <f>ROUNDUP(E739*Carpeta!$O$4,-2)</f>
        <v>2300</v>
      </c>
      <c r="H739" s="2">
        <v>1</v>
      </c>
      <c r="I739" s="16" t="e">
        <f t="shared" si="33"/>
        <v>#VALUE!</v>
      </c>
      <c r="J739" s="16">
        <f t="shared" si="34"/>
        <v>2300</v>
      </c>
      <c r="K739" s="168" t="s">
        <v>1943</v>
      </c>
      <c r="L739" s="38">
        <f t="shared" si="35"/>
        <v>2.99</v>
      </c>
    </row>
    <row r="740" spans="1:12" x14ac:dyDescent="0.3">
      <c r="A740" s="20" t="s">
        <v>1724</v>
      </c>
      <c r="B740" s="198" t="s">
        <v>1125</v>
      </c>
      <c r="C740" s="6" t="s">
        <v>769</v>
      </c>
      <c r="D740" s="1" t="s">
        <v>211</v>
      </c>
      <c r="E740" s="18">
        <v>2.99</v>
      </c>
      <c r="F740" s="33" t="e">
        <f>ROUNDUP(E740*Carpeta!$O$1,-2)</f>
        <v>#VALUE!</v>
      </c>
      <c r="G740" s="33">
        <f>ROUNDUP(E740*Carpeta!$O$4,-2)</f>
        <v>2300</v>
      </c>
      <c r="H740" s="2">
        <v>1</v>
      </c>
      <c r="I740" s="16" t="e">
        <f t="shared" si="33"/>
        <v>#VALUE!</v>
      </c>
      <c r="J740" s="16">
        <f t="shared" si="34"/>
        <v>2300</v>
      </c>
      <c r="K740" s="168" t="s">
        <v>145</v>
      </c>
      <c r="L740" s="38">
        <f t="shared" si="35"/>
        <v>2.99</v>
      </c>
    </row>
    <row r="741" spans="1:12" x14ac:dyDescent="0.3">
      <c r="A741" s="172" t="s">
        <v>514</v>
      </c>
      <c r="B741" s="157" t="s">
        <v>1125</v>
      </c>
      <c r="C741" s="6" t="s">
        <v>769</v>
      </c>
      <c r="D741" s="1" t="s">
        <v>211</v>
      </c>
      <c r="E741" s="18">
        <v>2.4900000000000002</v>
      </c>
      <c r="F741" s="33" t="e">
        <f>ROUNDUP(E741*Carpeta!$O$1,-2)</f>
        <v>#VALUE!</v>
      </c>
      <c r="G741" s="33">
        <f>ROUNDUP(E741*Carpeta!$O$4,-2)</f>
        <v>1900</v>
      </c>
      <c r="H741" s="2">
        <v>1</v>
      </c>
      <c r="I741" s="16" t="e">
        <f t="shared" si="33"/>
        <v>#VALUE!</v>
      </c>
      <c r="J741" s="16">
        <f t="shared" si="34"/>
        <v>1900</v>
      </c>
      <c r="K741" s="168" t="s">
        <v>309</v>
      </c>
      <c r="L741" s="38">
        <f t="shared" si="35"/>
        <v>2.4900000000000002</v>
      </c>
    </row>
    <row r="742" spans="1:12" x14ac:dyDescent="0.3">
      <c r="A742" s="32" t="s">
        <v>2417</v>
      </c>
      <c r="B742" s="187" t="s">
        <v>2003</v>
      </c>
      <c r="C742" s="8" t="s">
        <v>184</v>
      </c>
      <c r="D742" s="1" t="s">
        <v>211</v>
      </c>
      <c r="E742" s="18">
        <v>3.99</v>
      </c>
      <c r="F742" s="33" t="e">
        <f>ROUNDUP(E742*Carpeta!$O$1,-2)</f>
        <v>#VALUE!</v>
      </c>
      <c r="G742" s="33">
        <f>ROUNDUP(E742*Carpeta!$O$4,-2)</f>
        <v>3000</v>
      </c>
      <c r="H742" s="2">
        <v>1</v>
      </c>
      <c r="I742" s="16" t="e">
        <f t="shared" si="33"/>
        <v>#VALUE!</v>
      </c>
      <c r="J742" s="16">
        <f t="shared" si="34"/>
        <v>3000</v>
      </c>
      <c r="K742" s="168" t="s">
        <v>2566</v>
      </c>
      <c r="L742" s="38">
        <f t="shared" si="35"/>
        <v>3.99</v>
      </c>
    </row>
    <row r="744" spans="1:12" x14ac:dyDescent="0.3">
      <c r="A744" s="58" t="s">
        <v>2594</v>
      </c>
      <c r="B744">
        <v>26500</v>
      </c>
      <c r="C744" s="201" t="s">
        <v>2592</v>
      </c>
      <c r="D744" t="s">
        <v>842</v>
      </c>
      <c r="G744" t="s">
        <v>2582</v>
      </c>
      <c r="J744" t="s">
        <v>553</v>
      </c>
      <c r="K744" t="s">
        <v>549</v>
      </c>
    </row>
    <row r="745" spans="1:12" x14ac:dyDescent="0.3">
      <c r="A745" s="172" t="s">
        <v>1956</v>
      </c>
      <c r="B745" s="177" t="s">
        <v>1800</v>
      </c>
      <c r="C745" s="10" t="s">
        <v>181</v>
      </c>
      <c r="D745" s="12" t="s">
        <v>208</v>
      </c>
      <c r="E745" s="18">
        <v>19.989999999999998</v>
      </c>
      <c r="F745" s="33" t="e">
        <f>ROUNDUP(E745*Carpeta!$O$1,-2)</f>
        <v>#VALUE!</v>
      </c>
      <c r="G745" s="33">
        <f>ROUNDUP(E745*Carpeta!$O$4,-2)</f>
        <v>15000</v>
      </c>
      <c r="H745" s="2">
        <v>2</v>
      </c>
      <c r="I745" s="16" t="e">
        <f>F745*H745</f>
        <v>#VALUE!</v>
      </c>
      <c r="J745" s="16">
        <f>G745*H745</f>
        <v>30000</v>
      </c>
      <c r="K745" s="168" t="s">
        <v>1955</v>
      </c>
      <c r="L745" s="38">
        <f>E745*H745</f>
        <v>39.979999999999997</v>
      </c>
    </row>
    <row r="749" spans="1:12" x14ac:dyDescent="0.3">
      <c r="A749" s="58" t="s">
        <v>1781</v>
      </c>
    </row>
    <row r="750" spans="1:12" x14ac:dyDescent="0.3">
      <c r="A750" s="4" t="s">
        <v>1765</v>
      </c>
      <c r="B750" s="22" t="s">
        <v>942</v>
      </c>
      <c r="C750" s="8" t="s">
        <v>184</v>
      </c>
      <c r="D750" s="12" t="s">
        <v>208</v>
      </c>
      <c r="E750" s="18">
        <v>3.99</v>
      </c>
      <c r="F750" s="16">
        <f>ROUNDUP(E750*$N$1,-1)</f>
        <v>2600</v>
      </c>
      <c r="G750" s="16">
        <f>ROUNDUP(E750*$N$4,-1)</f>
        <v>2400</v>
      </c>
      <c r="H750" s="2">
        <v>1</v>
      </c>
      <c r="I750" s="16">
        <f>F750*H750</f>
        <v>2600</v>
      </c>
      <c r="J750" s="16">
        <f>G750*H750</f>
        <v>2400</v>
      </c>
      <c r="K750" s="39" t="s">
        <v>1766</v>
      </c>
      <c r="L750" s="170">
        <f>H750*E750</f>
        <v>3.99</v>
      </c>
    </row>
    <row r="751" spans="1:12" x14ac:dyDescent="0.3">
      <c r="A751" s="4" t="s">
        <v>1763</v>
      </c>
      <c r="B751" s="22" t="s">
        <v>942</v>
      </c>
      <c r="C751" s="8" t="s">
        <v>184</v>
      </c>
      <c r="D751" s="12" t="s">
        <v>208</v>
      </c>
      <c r="E751" s="18">
        <v>15.99</v>
      </c>
      <c r="F751" s="16">
        <f>ROUNDUP(E751*$N$1,-1)</f>
        <v>10400</v>
      </c>
      <c r="G751" s="16">
        <f>ROUNDUP(E751*$N$4,-1)</f>
        <v>9600</v>
      </c>
      <c r="H751" s="2">
        <v>1</v>
      </c>
      <c r="I751" s="16">
        <f>F751*H751</f>
        <v>10400</v>
      </c>
      <c r="J751" s="16">
        <f>G751*H751</f>
        <v>9600</v>
      </c>
      <c r="K751" s="39" t="s">
        <v>1762</v>
      </c>
      <c r="L751" s="170">
        <f>H751*E751</f>
        <v>15.99</v>
      </c>
    </row>
    <row r="752" spans="1:12" x14ac:dyDescent="0.3">
      <c r="A752" s="4" t="s">
        <v>1668</v>
      </c>
      <c r="B752" s="151" t="s">
        <v>1119</v>
      </c>
      <c r="C752" s="9" t="s">
        <v>182</v>
      </c>
      <c r="D752" s="12" t="s">
        <v>208</v>
      </c>
      <c r="E752" s="18">
        <v>5.99</v>
      </c>
      <c r="F752" s="16">
        <f>ROUNDUP(E752*$N$1,-1)</f>
        <v>3900</v>
      </c>
      <c r="G752" s="16">
        <f>ROUNDUP(E752*$N$4,-1)</f>
        <v>3600</v>
      </c>
      <c r="H752" s="2">
        <v>1</v>
      </c>
      <c r="I752" s="16">
        <f>F752*H752</f>
        <v>3900</v>
      </c>
      <c r="J752" s="16">
        <f>G752*H752</f>
        <v>3600</v>
      </c>
      <c r="K752" s="39" t="s">
        <v>1679</v>
      </c>
      <c r="L752" s="170">
        <f>H752*E752</f>
        <v>5.99</v>
      </c>
    </row>
    <row r="753" spans="1:13" x14ac:dyDescent="0.3">
      <c r="A753">
        <v>16000</v>
      </c>
      <c r="E753" t="s">
        <v>549</v>
      </c>
      <c r="F753" t="s">
        <v>1784</v>
      </c>
      <c r="G753" t="s">
        <v>553</v>
      </c>
    </row>
    <row r="755" spans="1:13" x14ac:dyDescent="0.3">
      <c r="A755" s="58" t="s">
        <v>1671</v>
      </c>
    </row>
    <row r="756" spans="1:13" x14ac:dyDescent="0.3">
      <c r="A756" s="21" t="s">
        <v>1585</v>
      </c>
      <c r="B756" s="150" t="s">
        <v>1582</v>
      </c>
      <c r="C756" s="19" t="s">
        <v>185</v>
      </c>
      <c r="D756" s="11" t="s">
        <v>210</v>
      </c>
      <c r="E756" s="18">
        <v>12.99</v>
      </c>
      <c r="F756" s="16">
        <f>ROUNDUP(E756*$N$1,-1)</f>
        <v>8450</v>
      </c>
      <c r="G756" s="16">
        <f>ROUNDUP(E756*$N$4,-1)</f>
        <v>7800</v>
      </c>
      <c r="H756" s="2">
        <v>1</v>
      </c>
      <c r="I756" s="16">
        <f>F756*H756</f>
        <v>8450</v>
      </c>
      <c r="J756" s="16">
        <f>G756*H756</f>
        <v>7800</v>
      </c>
      <c r="K756" s="39" t="s">
        <v>1620</v>
      </c>
      <c r="L756" s="170">
        <f>E756*H756</f>
        <v>12.99</v>
      </c>
      <c r="M756" t="s">
        <v>1664</v>
      </c>
    </row>
    <row r="757" spans="1:13" x14ac:dyDescent="0.3">
      <c r="A757">
        <v>8000</v>
      </c>
      <c r="B757" t="s">
        <v>549</v>
      </c>
      <c r="C757" t="s">
        <v>553</v>
      </c>
    </row>
    <row r="759" spans="1:13" x14ac:dyDescent="0.3">
      <c r="A759" s="58" t="s">
        <v>1649</v>
      </c>
    </row>
    <row r="760" spans="1:13" x14ac:dyDescent="0.3">
      <c r="A760" s="4" t="s">
        <v>1436</v>
      </c>
      <c r="B760" s="139" t="s">
        <v>1101</v>
      </c>
      <c r="C760" s="10" t="s">
        <v>181</v>
      </c>
      <c r="D760" s="12" t="s">
        <v>208</v>
      </c>
      <c r="E760" s="18">
        <v>29.99</v>
      </c>
      <c r="F760" s="16">
        <f>ROUNDUP(E760*$N$1,-1)</f>
        <v>19500</v>
      </c>
      <c r="G760" s="16">
        <f>ROUNDUP(E760*$N$4,-1)</f>
        <v>18000</v>
      </c>
      <c r="H760" s="2">
        <v>1</v>
      </c>
      <c r="I760" s="16">
        <f>F760*H760</f>
        <v>19500</v>
      </c>
      <c r="J760" s="16">
        <f>G760*H760</f>
        <v>18000</v>
      </c>
      <c r="K760" s="39" t="s">
        <v>1437</v>
      </c>
      <c r="L760" s="170">
        <f>E760*H760</f>
        <v>29.99</v>
      </c>
    </row>
    <row r="761" spans="1:13" x14ac:dyDescent="0.3">
      <c r="A761" s="21" t="s">
        <v>1584</v>
      </c>
      <c r="B761" s="150" t="s">
        <v>1582</v>
      </c>
      <c r="C761" s="19" t="s">
        <v>185</v>
      </c>
      <c r="D761" s="11" t="s">
        <v>210</v>
      </c>
      <c r="E761" s="18">
        <v>14.99</v>
      </c>
      <c r="F761" s="16">
        <f>ROUNDUP(E761*$N$1,-1)</f>
        <v>9750</v>
      </c>
      <c r="G761" s="16">
        <f>ROUNDUP(E761*$N$4,-1)</f>
        <v>9000</v>
      </c>
      <c r="H761" s="2">
        <v>1</v>
      </c>
      <c r="I761" s="16">
        <f>F761*H761</f>
        <v>9750</v>
      </c>
      <c r="J761" s="16">
        <f>G761*H761</f>
        <v>9000</v>
      </c>
      <c r="K761" s="39" t="s">
        <v>1631</v>
      </c>
      <c r="L761" s="170">
        <f>E761*H761</f>
        <v>14.99</v>
      </c>
      <c r="M761" t="s">
        <v>1655</v>
      </c>
    </row>
    <row r="762" spans="1:13" x14ac:dyDescent="0.3">
      <c r="A762">
        <v>27000</v>
      </c>
      <c r="B762" t="s">
        <v>549</v>
      </c>
      <c r="C762" t="s">
        <v>553</v>
      </c>
    </row>
    <row r="763" spans="1:13" x14ac:dyDescent="0.3">
      <c r="L763" s="170">
        <f>E993*H993</f>
        <v>1.99</v>
      </c>
    </row>
    <row r="764" spans="1:13" x14ac:dyDescent="0.3">
      <c r="A764" s="58" t="s">
        <v>1651</v>
      </c>
      <c r="M764" t="s">
        <v>1656</v>
      </c>
    </row>
    <row r="765" spans="1:13" x14ac:dyDescent="0.3">
      <c r="A765" s="4" t="s">
        <v>1585</v>
      </c>
      <c r="B765" s="150" t="s">
        <v>1582</v>
      </c>
      <c r="C765" s="19" t="s">
        <v>185</v>
      </c>
      <c r="D765" s="11" t="s">
        <v>210</v>
      </c>
      <c r="E765" s="18">
        <v>11.99</v>
      </c>
      <c r="F765" s="16">
        <f>ROUNDUP(E765*$N$1,-1)</f>
        <v>7800</v>
      </c>
      <c r="G765" s="16">
        <f>ROUNDUP(E765*$N$4,-1)</f>
        <v>7200</v>
      </c>
      <c r="H765" s="2">
        <v>1</v>
      </c>
      <c r="I765" s="16">
        <f>F765*H765</f>
        <v>7800</v>
      </c>
      <c r="J765" s="16">
        <f>G765*H765</f>
        <v>7200</v>
      </c>
      <c r="K765" s="39" t="s">
        <v>1586</v>
      </c>
      <c r="L765" s="170">
        <f>E765*H765</f>
        <v>11.99</v>
      </c>
    </row>
    <row r="766" spans="1:13" x14ac:dyDescent="0.3">
      <c r="A766" s="4" t="s">
        <v>1605</v>
      </c>
      <c r="B766" s="150" t="s">
        <v>1582</v>
      </c>
      <c r="C766" s="22" t="s">
        <v>183</v>
      </c>
      <c r="D766" s="12" t="s">
        <v>208</v>
      </c>
      <c r="E766" s="18">
        <v>3.99</v>
      </c>
      <c r="F766" s="16">
        <f>ROUNDUP(E766*$N$1,-1)</f>
        <v>2600</v>
      </c>
      <c r="G766" s="16">
        <f>ROUNDUP(E766*$N$4,-1)</f>
        <v>2400</v>
      </c>
      <c r="H766" s="2">
        <v>1</v>
      </c>
      <c r="I766" s="16">
        <f>F766*H766</f>
        <v>2600</v>
      </c>
      <c r="J766" s="16">
        <f>G766*H766</f>
        <v>2400</v>
      </c>
      <c r="K766" s="39" t="s">
        <v>1604</v>
      </c>
      <c r="L766" s="170">
        <f>E766*H766</f>
        <v>3.99</v>
      </c>
    </row>
    <row r="767" spans="1:13" x14ac:dyDescent="0.3">
      <c r="A767" s="21" t="s">
        <v>455</v>
      </c>
      <c r="B767" s="41" t="s">
        <v>207</v>
      </c>
      <c r="C767" s="19" t="s">
        <v>185</v>
      </c>
      <c r="D767" s="12" t="s">
        <v>208</v>
      </c>
      <c r="E767" s="18">
        <v>3.99</v>
      </c>
      <c r="F767" s="16">
        <f>ROUNDUP(E767*$N$1,-1)</f>
        <v>2600</v>
      </c>
      <c r="G767" s="16">
        <f>ROUNDUP(E767*$N$4,-1)</f>
        <v>2400</v>
      </c>
      <c r="H767" s="2">
        <v>1</v>
      </c>
      <c r="I767" s="33">
        <f>F767*H767</f>
        <v>2600</v>
      </c>
      <c r="J767" s="33">
        <f>G767*H767</f>
        <v>2400</v>
      </c>
      <c r="K767" s="39" t="s">
        <v>1647</v>
      </c>
      <c r="L767" s="38">
        <f>E767*H767</f>
        <v>3.99</v>
      </c>
    </row>
    <row r="768" spans="1:13" x14ac:dyDescent="0.3">
      <c r="A768" s="4" t="s">
        <v>1645</v>
      </c>
      <c r="B768" s="41" t="s">
        <v>207</v>
      </c>
      <c r="C768" s="6" t="s">
        <v>769</v>
      </c>
      <c r="D768" s="12" t="s">
        <v>208</v>
      </c>
      <c r="E768" s="18">
        <v>3.99</v>
      </c>
      <c r="F768" s="16">
        <f>ROUNDUP(E768*$N$1,-1)</f>
        <v>2600</v>
      </c>
      <c r="G768" s="16">
        <f>ROUNDUP(E768*$N$4,-1)</f>
        <v>2400</v>
      </c>
      <c r="H768" s="2">
        <v>1</v>
      </c>
      <c r="I768" s="33">
        <f>F768*H768</f>
        <v>2600</v>
      </c>
      <c r="J768" s="33">
        <f>G768*H768</f>
        <v>2400</v>
      </c>
      <c r="K768" s="39" t="s">
        <v>1646</v>
      </c>
      <c r="L768" s="38">
        <f>E768*H768</f>
        <v>3.99</v>
      </c>
    </row>
    <row r="769" spans="1:15" x14ac:dyDescent="0.3">
      <c r="A769">
        <v>14500</v>
      </c>
      <c r="B769" t="s">
        <v>549</v>
      </c>
      <c r="C769" t="s">
        <v>553</v>
      </c>
    </row>
    <row r="771" spans="1:15" x14ac:dyDescent="0.3">
      <c r="A771" s="58" t="s">
        <v>1052</v>
      </c>
      <c r="B771" s="57">
        <f>SUM(J772:J776)</f>
        <v>18750</v>
      </c>
      <c r="M771">
        <v>15000</v>
      </c>
      <c r="N771" t="s">
        <v>548</v>
      </c>
      <c r="O771" t="s">
        <v>549</v>
      </c>
    </row>
    <row r="772" spans="1:15" x14ac:dyDescent="0.3">
      <c r="A772" s="29" t="s">
        <v>89</v>
      </c>
      <c r="B772" s="146" t="s">
        <v>1108</v>
      </c>
      <c r="C772" s="19" t="s">
        <v>655</v>
      </c>
      <c r="D772" s="13" t="s">
        <v>209</v>
      </c>
      <c r="E772" s="17">
        <v>1.99</v>
      </c>
      <c r="F772" s="33" t="e">
        <f>ROUNDUP(E772*Carpeta!$O$1,-1)</f>
        <v>#VALUE!</v>
      </c>
      <c r="G772" s="33">
        <f>ROUNDUP(E772*Carpeta!$O$4,-1)</f>
        <v>1500</v>
      </c>
      <c r="H772" s="2">
        <v>1</v>
      </c>
      <c r="I772" s="33" t="e">
        <f>F772*H772</f>
        <v>#VALUE!</v>
      </c>
      <c r="J772" s="33">
        <f>G772*H772</f>
        <v>1500</v>
      </c>
      <c r="K772" s="39" t="s">
        <v>156</v>
      </c>
      <c r="L772" s="38">
        <f>E772*H772</f>
        <v>1.99</v>
      </c>
      <c r="N772" t="s">
        <v>1053</v>
      </c>
      <c r="O772" t="s">
        <v>553</v>
      </c>
    </row>
    <row r="773" spans="1:15" x14ac:dyDescent="0.3">
      <c r="A773" s="4" t="s">
        <v>25</v>
      </c>
      <c r="B773" s="159" t="s">
        <v>1127</v>
      </c>
      <c r="C773" s="19" t="s">
        <v>643</v>
      </c>
      <c r="D773" s="11" t="s">
        <v>210</v>
      </c>
      <c r="E773" s="18">
        <v>2.99</v>
      </c>
      <c r="F773" s="33" t="e">
        <f>ROUNDUP(E773*Carpeta!$O$1,-1)</f>
        <v>#VALUE!</v>
      </c>
      <c r="G773" s="33">
        <f>ROUNDUP(E773*Carpeta!$O$4,-1)</f>
        <v>2250</v>
      </c>
      <c r="H773" s="2">
        <v>1</v>
      </c>
      <c r="I773" s="33" t="e">
        <f>F773*H773</f>
        <v>#VALUE!</v>
      </c>
      <c r="J773" s="33">
        <f>G773*H773</f>
        <v>2250</v>
      </c>
      <c r="K773" s="39" t="s">
        <v>127</v>
      </c>
      <c r="L773" s="38">
        <f>E773*H773</f>
        <v>2.99</v>
      </c>
    </row>
    <row r="774" spans="1:15" x14ac:dyDescent="0.3">
      <c r="A774" s="15" t="s">
        <v>26</v>
      </c>
      <c r="B774" s="159" t="s">
        <v>1127</v>
      </c>
      <c r="C774" s="19" t="s">
        <v>643</v>
      </c>
      <c r="D774" s="12" t="s">
        <v>208</v>
      </c>
      <c r="E774" s="18">
        <v>2.99</v>
      </c>
      <c r="F774" s="33" t="e">
        <f>ROUNDUP(E774*Carpeta!$O$1,-1)</f>
        <v>#VALUE!</v>
      </c>
      <c r="G774" s="33">
        <f>ROUNDUP(E774*Carpeta!$O$4,-1)</f>
        <v>2250</v>
      </c>
      <c r="H774" s="2">
        <v>1</v>
      </c>
      <c r="I774" s="33" t="e">
        <f>F774*H774</f>
        <v>#VALUE!</v>
      </c>
      <c r="J774" s="33">
        <f>G774*H774</f>
        <v>2250</v>
      </c>
      <c r="K774" s="39" t="s">
        <v>126</v>
      </c>
      <c r="L774" s="38">
        <f>E774*H774</f>
        <v>2.99</v>
      </c>
    </row>
    <row r="775" spans="1:15" x14ac:dyDescent="0.3">
      <c r="A775" s="29" t="s">
        <v>162</v>
      </c>
      <c r="B775" s="163" t="s">
        <v>1134</v>
      </c>
      <c r="C775" s="10" t="s">
        <v>181</v>
      </c>
      <c r="D775" s="11" t="s">
        <v>210</v>
      </c>
      <c r="E775" s="17">
        <v>7.99</v>
      </c>
      <c r="F775" s="33" t="e">
        <f>ROUNDUP(E775*Carpeta!$O$1,-1)</f>
        <v>#VALUE!</v>
      </c>
      <c r="G775" s="33">
        <f>ROUNDUP(E775*Carpeta!$O$4,-1)</f>
        <v>6000</v>
      </c>
      <c r="H775" s="2">
        <v>1</v>
      </c>
      <c r="I775" s="33" t="e">
        <f>F775*H775</f>
        <v>#VALUE!</v>
      </c>
      <c r="J775" s="33">
        <f>G775*H775</f>
        <v>6000</v>
      </c>
      <c r="K775" s="39" t="s">
        <v>163</v>
      </c>
      <c r="L775" s="38">
        <f>E775*H775</f>
        <v>7.99</v>
      </c>
    </row>
    <row r="776" spans="1:15" x14ac:dyDescent="0.3">
      <c r="A776" s="4" t="s">
        <v>403</v>
      </c>
      <c r="B776" s="165" t="s">
        <v>1136</v>
      </c>
      <c r="C776" s="19" t="s">
        <v>185</v>
      </c>
      <c r="D776" s="11" t="s">
        <v>210</v>
      </c>
      <c r="E776" s="18">
        <v>8.99</v>
      </c>
      <c r="F776" s="33" t="e">
        <f>ROUNDUP(E776*Carpeta!$O$1,-1)</f>
        <v>#VALUE!</v>
      </c>
      <c r="G776" s="33">
        <f>ROUNDUP(E776*Carpeta!$O$4,-1)</f>
        <v>6750</v>
      </c>
      <c r="H776" s="2">
        <v>1</v>
      </c>
      <c r="I776" s="33" t="e">
        <f>F776*H776</f>
        <v>#VALUE!</v>
      </c>
      <c r="J776" s="33">
        <f>G776*H776</f>
        <v>6750</v>
      </c>
      <c r="K776" s="39" t="s">
        <v>402</v>
      </c>
      <c r="L776" s="38">
        <f>E776*H776</f>
        <v>8.99</v>
      </c>
    </row>
    <row r="779" spans="1:15" x14ac:dyDescent="0.3">
      <c r="A779" s="58" t="s">
        <v>983</v>
      </c>
      <c r="B779" s="57">
        <f>SUM(J780:J781)</f>
        <v>4120</v>
      </c>
    </row>
    <row r="780" spans="1:15" x14ac:dyDescent="0.3">
      <c r="A780" s="15" t="s">
        <v>31</v>
      </c>
      <c r="B780" s="27" t="s">
        <v>973</v>
      </c>
      <c r="C780" s="6" t="s">
        <v>769</v>
      </c>
      <c r="D780" s="1" t="s">
        <v>211</v>
      </c>
      <c r="E780" s="18">
        <v>2.99</v>
      </c>
      <c r="F780" s="33" t="e">
        <f>ROUNDUP(E780*Carpeta!$O$1,-1)</f>
        <v>#VALUE!</v>
      </c>
      <c r="G780" s="33">
        <f>ROUNDUP(E780*Carpeta!$O$4,-1)</f>
        <v>2250</v>
      </c>
      <c r="H780" s="2">
        <v>1</v>
      </c>
      <c r="I780" s="33" t="e">
        <f>F780*H780</f>
        <v>#VALUE!</v>
      </c>
      <c r="J780" s="33">
        <f>G780*H780</f>
        <v>2250</v>
      </c>
      <c r="K780" s="39" t="s">
        <v>145</v>
      </c>
      <c r="L780" s="38">
        <f>E780*H780</f>
        <v>2.99</v>
      </c>
      <c r="M780">
        <v>3500</v>
      </c>
      <c r="N780" t="s">
        <v>557</v>
      </c>
      <c r="O780" t="s">
        <v>549</v>
      </c>
    </row>
    <row r="781" spans="1:15" x14ac:dyDescent="0.3">
      <c r="A781" s="32" t="s">
        <v>302</v>
      </c>
      <c r="B781" s="27" t="s">
        <v>973</v>
      </c>
      <c r="C781" s="6" t="s">
        <v>769</v>
      </c>
      <c r="D781" s="1" t="s">
        <v>211</v>
      </c>
      <c r="E781" s="17">
        <v>2.4900000000000002</v>
      </c>
      <c r="F781" s="33" t="e">
        <f>ROUNDUP(E781*Carpeta!$O$1,-1)</f>
        <v>#VALUE!</v>
      </c>
      <c r="G781" s="33">
        <f>ROUNDUP(E781*Carpeta!$O$4,-1)</f>
        <v>1870</v>
      </c>
      <c r="H781" s="2">
        <v>1</v>
      </c>
      <c r="I781" s="33" t="e">
        <f>F781*H781</f>
        <v>#VALUE!</v>
      </c>
      <c r="J781" s="33">
        <f>G781*H781</f>
        <v>1870</v>
      </c>
      <c r="K781" s="39" t="s">
        <v>309</v>
      </c>
      <c r="L781" s="38">
        <f>E781*H781</f>
        <v>2.4900000000000002</v>
      </c>
      <c r="N781" t="s">
        <v>982</v>
      </c>
      <c r="O781" t="s">
        <v>553</v>
      </c>
    </row>
    <row r="784" spans="1:15" x14ac:dyDescent="0.3">
      <c r="A784" s="58" t="s">
        <v>544</v>
      </c>
      <c r="B784" s="57">
        <f>SUM(J785:J787)</f>
        <v>12750</v>
      </c>
      <c r="M784">
        <v>10000</v>
      </c>
      <c r="N784" t="s">
        <v>839</v>
      </c>
      <c r="O784" t="s">
        <v>549</v>
      </c>
    </row>
    <row r="785" spans="1:15" x14ac:dyDescent="0.3">
      <c r="A785" s="20" t="s">
        <v>518</v>
      </c>
      <c r="B785" s="41" t="s">
        <v>390</v>
      </c>
      <c r="C785" s="4" t="s">
        <v>626</v>
      </c>
      <c r="D785" s="11" t="s">
        <v>210</v>
      </c>
      <c r="E785" s="18">
        <v>3.99</v>
      </c>
      <c r="F785" s="33" t="e">
        <f>ROUNDUP(E785*Carpeta!$O$1,-1)</f>
        <v>#VALUE!</v>
      </c>
      <c r="G785" s="33">
        <f>ROUNDUP(E785*Carpeta!$O$4,-1)</f>
        <v>3000</v>
      </c>
      <c r="H785" s="2">
        <v>1</v>
      </c>
      <c r="I785" s="33" t="e">
        <f>F785*H785</f>
        <v>#VALUE!</v>
      </c>
      <c r="J785" s="33">
        <f>G785*H785</f>
        <v>3000</v>
      </c>
      <c r="K785" s="39" t="s">
        <v>519</v>
      </c>
      <c r="L785" s="38">
        <f>E785*H785</f>
        <v>3.99</v>
      </c>
      <c r="O785" t="s">
        <v>553</v>
      </c>
    </row>
    <row r="786" spans="1:15" x14ac:dyDescent="0.3">
      <c r="A786" s="29" t="s">
        <v>169</v>
      </c>
      <c r="B786" s="43" t="s">
        <v>295</v>
      </c>
      <c r="C786" s="9" t="s">
        <v>182</v>
      </c>
      <c r="D786" s="12" t="s">
        <v>208</v>
      </c>
      <c r="E786" s="17">
        <v>7.99</v>
      </c>
      <c r="F786" s="33" t="e">
        <f>ROUNDUP(E786*Carpeta!$O$1,-1)</f>
        <v>#VALUE!</v>
      </c>
      <c r="G786" s="33">
        <f>ROUNDUP(E786*Carpeta!$O$4,-1)</f>
        <v>6000</v>
      </c>
      <c r="H786" s="2">
        <v>1</v>
      </c>
      <c r="I786" s="16" t="e">
        <f>F786*H786</f>
        <v>#VALUE!</v>
      </c>
      <c r="J786" s="16">
        <f>G786*H786</f>
        <v>6000</v>
      </c>
      <c r="K786" s="39" t="s">
        <v>168</v>
      </c>
      <c r="L786" s="38">
        <f>E786*H786</f>
        <v>7.99</v>
      </c>
    </row>
    <row r="787" spans="1:15" x14ac:dyDescent="0.3">
      <c r="A787" s="4" t="s">
        <v>408</v>
      </c>
      <c r="B787" s="41" t="s">
        <v>390</v>
      </c>
      <c r="C787" s="19" t="s">
        <v>185</v>
      </c>
      <c r="D787" s="12" t="s">
        <v>208</v>
      </c>
      <c r="E787" s="18">
        <v>4.99</v>
      </c>
      <c r="F787" s="33" t="e">
        <f>ROUNDUP(E787*Carpeta!$O$1,-1)</f>
        <v>#VALUE!</v>
      </c>
      <c r="G787" s="33">
        <f>ROUNDUP(E787*Carpeta!$O$4,-1)</f>
        <v>3750</v>
      </c>
      <c r="H787" s="2">
        <v>1</v>
      </c>
      <c r="I787" s="33" t="e">
        <f>F787*H787</f>
        <v>#VALUE!</v>
      </c>
      <c r="J787" s="33">
        <f>G787*H787</f>
        <v>3750</v>
      </c>
      <c r="K787" s="39" t="s">
        <v>407</v>
      </c>
      <c r="L787" s="38">
        <f>E787*H787</f>
        <v>4.99</v>
      </c>
    </row>
    <row r="790" spans="1:15" x14ac:dyDescent="0.3">
      <c r="A790" s="58" t="s">
        <v>832</v>
      </c>
      <c r="B790" s="57">
        <f>J791</f>
        <v>9750</v>
      </c>
      <c r="M790">
        <v>8000</v>
      </c>
      <c r="N790" t="s">
        <v>557</v>
      </c>
      <c r="O790" t="s">
        <v>549</v>
      </c>
    </row>
    <row r="791" spans="1:15" x14ac:dyDescent="0.3">
      <c r="A791" s="15" t="s">
        <v>401</v>
      </c>
      <c r="B791" s="41" t="s">
        <v>390</v>
      </c>
      <c r="C791" s="6" t="s">
        <v>769</v>
      </c>
      <c r="D791" s="12" t="s">
        <v>208</v>
      </c>
      <c r="E791" s="18">
        <v>12.99</v>
      </c>
      <c r="F791" s="33" t="e">
        <f>ROUNDUP(E791*Carpeta!$O$1,-1)</f>
        <v>#VALUE!</v>
      </c>
      <c r="G791" s="33">
        <f>ROUNDUP(E791*Carpeta!$O$4,-1)</f>
        <v>9750</v>
      </c>
      <c r="H791" s="2">
        <v>1</v>
      </c>
      <c r="I791" s="33" t="e">
        <f>F791*H791</f>
        <v>#VALUE!</v>
      </c>
      <c r="J791" s="33">
        <f>G791*H791</f>
        <v>9750</v>
      </c>
      <c r="K791" s="39" t="s">
        <v>521</v>
      </c>
      <c r="L791" s="38">
        <f>E791*H791</f>
        <v>12.99</v>
      </c>
      <c r="N791" t="s">
        <v>831</v>
      </c>
      <c r="O791" t="s">
        <v>553</v>
      </c>
    </row>
    <row r="793" spans="1:15" x14ac:dyDescent="0.3">
      <c r="A793" s="58" t="s">
        <v>545</v>
      </c>
      <c r="B793" s="57">
        <f>J794</f>
        <v>22500</v>
      </c>
    </row>
    <row r="794" spans="1:15" x14ac:dyDescent="0.3">
      <c r="A794" s="4" t="s">
        <v>391</v>
      </c>
      <c r="B794" s="41" t="s">
        <v>390</v>
      </c>
      <c r="C794" s="22" t="s">
        <v>183</v>
      </c>
      <c r="D794" s="12" t="s">
        <v>208</v>
      </c>
      <c r="E794" s="18">
        <v>29.99</v>
      </c>
      <c r="F794" s="33" t="e">
        <f>ROUNDUP(E794*Carpeta!$O$1,-1)</f>
        <v>#VALUE!</v>
      </c>
      <c r="G794" s="33">
        <f>ROUNDUP(E794*Carpeta!$O$4,-1)</f>
        <v>22500</v>
      </c>
      <c r="H794" s="2">
        <v>1</v>
      </c>
      <c r="I794" s="33" t="e">
        <f>F794*H794</f>
        <v>#VALUE!</v>
      </c>
      <c r="J794" s="33">
        <f>G794*H794</f>
        <v>22500</v>
      </c>
      <c r="K794" s="39" t="s">
        <v>392</v>
      </c>
      <c r="L794" s="38">
        <f>E794*H794</f>
        <v>29.99</v>
      </c>
      <c r="M794">
        <v>20000</v>
      </c>
      <c r="N794" t="s">
        <v>548</v>
      </c>
      <c r="O794" t="s">
        <v>549</v>
      </c>
    </row>
    <row r="795" spans="1:15" x14ac:dyDescent="0.3">
      <c r="O795" t="s">
        <v>553</v>
      </c>
    </row>
    <row r="797" spans="1:15" x14ac:dyDescent="0.3">
      <c r="A797" s="58" t="s">
        <v>554</v>
      </c>
      <c r="B797" s="57">
        <f>SUM(J798:J802)</f>
        <v>24370</v>
      </c>
      <c r="M797">
        <v>19500</v>
      </c>
      <c r="N797" t="s">
        <v>548</v>
      </c>
      <c r="O797" t="s">
        <v>549</v>
      </c>
    </row>
    <row r="798" spans="1:15" x14ac:dyDescent="0.3">
      <c r="A798" s="15" t="s">
        <v>334</v>
      </c>
      <c r="B798" s="41" t="s">
        <v>207</v>
      </c>
      <c r="C798" s="14" t="s">
        <v>193</v>
      </c>
      <c r="D798" s="11" t="s">
        <v>210</v>
      </c>
      <c r="E798" s="18">
        <v>11.99</v>
      </c>
      <c r="F798" s="33" t="e">
        <f>ROUNDUP(E798*Carpeta!$O$1,-1)</f>
        <v>#VALUE!</v>
      </c>
      <c r="G798" s="33">
        <f>ROUNDUP(E798*Carpeta!$O$4,-1)</f>
        <v>9000</v>
      </c>
      <c r="H798" s="2">
        <v>1</v>
      </c>
      <c r="I798" s="33" t="e">
        <f>F798*H798</f>
        <v>#VALUE!</v>
      </c>
      <c r="J798" s="33">
        <f>G798*H798</f>
        <v>9000</v>
      </c>
      <c r="K798" s="39" t="s">
        <v>333</v>
      </c>
      <c r="L798" s="38">
        <f>E798*H798</f>
        <v>11.99</v>
      </c>
      <c r="O798" t="s">
        <v>553</v>
      </c>
    </row>
    <row r="799" spans="1:15" x14ac:dyDescent="0.3">
      <c r="A799" s="15" t="s">
        <v>86</v>
      </c>
      <c r="B799" s="19" t="s">
        <v>206</v>
      </c>
      <c r="C799" s="8" t="s">
        <v>184</v>
      </c>
      <c r="D799" s="12" t="s">
        <v>208</v>
      </c>
      <c r="E799" s="18">
        <v>7.99</v>
      </c>
      <c r="F799" s="33" t="e">
        <f>ROUNDUP(E799*Carpeta!$O$1,-1)</f>
        <v>#VALUE!</v>
      </c>
      <c r="G799" s="33">
        <f>ROUNDUP(E799*Carpeta!$O$4,-1)</f>
        <v>6000</v>
      </c>
      <c r="H799" s="2">
        <v>1</v>
      </c>
      <c r="I799" s="33" t="e">
        <f>F799*H799</f>
        <v>#VALUE!</v>
      </c>
      <c r="J799" s="33">
        <f>G799*H799</f>
        <v>6000</v>
      </c>
      <c r="K799" s="39" t="s">
        <v>111</v>
      </c>
      <c r="L799" s="38">
        <f>E799*H799</f>
        <v>7.99</v>
      </c>
    </row>
    <row r="800" spans="1:15" x14ac:dyDescent="0.3">
      <c r="A800" s="4" t="s">
        <v>94</v>
      </c>
      <c r="B800" s="31" t="s">
        <v>205</v>
      </c>
      <c r="C800" s="14" t="s">
        <v>193</v>
      </c>
      <c r="D800" s="12" t="s">
        <v>208</v>
      </c>
      <c r="E800" s="18">
        <v>2.99</v>
      </c>
      <c r="F800" s="33" t="e">
        <f>ROUNDUP(E800*Carpeta!$O$1,-1)</f>
        <v>#VALUE!</v>
      </c>
      <c r="G800" s="33">
        <f>ROUNDUP(E800*Carpeta!$O$4,-1)</f>
        <v>2250</v>
      </c>
      <c r="H800" s="2">
        <v>1</v>
      </c>
      <c r="I800" s="33" t="e">
        <f>F800*H800</f>
        <v>#VALUE!</v>
      </c>
      <c r="J800" s="33">
        <f>G800*H800</f>
        <v>2250</v>
      </c>
      <c r="K800" s="39" t="s">
        <v>148</v>
      </c>
      <c r="L800" s="38">
        <f>E800*H800</f>
        <v>2.99</v>
      </c>
    </row>
    <row r="801" spans="1:15" x14ac:dyDescent="0.3">
      <c r="A801" s="32" t="s">
        <v>301</v>
      </c>
      <c r="B801" s="27" t="s">
        <v>202</v>
      </c>
      <c r="C801" s="6" t="s">
        <v>194</v>
      </c>
      <c r="D801" s="12" t="s">
        <v>208</v>
      </c>
      <c r="E801" s="17">
        <v>2.4900000000000002</v>
      </c>
      <c r="F801" s="33" t="e">
        <f>ROUNDUP(E801*Carpeta!$O$1,-1)</f>
        <v>#VALUE!</v>
      </c>
      <c r="G801" s="33">
        <f>ROUNDUP(E801*Carpeta!$O$4,-1)</f>
        <v>1870</v>
      </c>
      <c r="H801" s="2">
        <v>1</v>
      </c>
      <c r="I801" s="33" t="e">
        <f>F801*H801</f>
        <v>#VALUE!</v>
      </c>
      <c r="J801" s="33">
        <f>G801*H801</f>
        <v>1870</v>
      </c>
      <c r="K801" s="39" t="s">
        <v>308</v>
      </c>
      <c r="L801" s="38">
        <f>E801*H801</f>
        <v>2.4900000000000002</v>
      </c>
    </row>
    <row r="802" spans="1:15" x14ac:dyDescent="0.3">
      <c r="A802" s="20" t="s">
        <v>455</v>
      </c>
      <c r="B802" s="41" t="s">
        <v>207</v>
      </c>
      <c r="C802" s="19" t="s">
        <v>185</v>
      </c>
      <c r="D802" s="12" t="s">
        <v>208</v>
      </c>
      <c r="E802" s="18">
        <v>6.99</v>
      </c>
      <c r="F802" s="33" t="e">
        <f>ROUNDUP(E802*Carpeta!$O$1,-1)</f>
        <v>#VALUE!</v>
      </c>
      <c r="G802" s="33">
        <f>ROUNDUP(E802*Carpeta!$O$4,-1)</f>
        <v>5250</v>
      </c>
      <c r="H802" s="2">
        <v>1</v>
      </c>
      <c r="I802" s="33" t="e">
        <f>F802*H802</f>
        <v>#VALUE!</v>
      </c>
      <c r="J802" s="33">
        <f>G802*H802</f>
        <v>5250</v>
      </c>
      <c r="K802" s="39" t="s">
        <v>457</v>
      </c>
      <c r="L802" s="38">
        <f>E802*H802</f>
        <v>6.99</v>
      </c>
    </row>
    <row r="804" spans="1:15" x14ac:dyDescent="0.3">
      <c r="A804" s="58" t="s">
        <v>544</v>
      </c>
      <c r="B804" s="57">
        <f>SUM(J805:J811)</f>
        <v>26620</v>
      </c>
    </row>
    <row r="805" spans="1:15" x14ac:dyDescent="0.3">
      <c r="A805" s="29" t="s">
        <v>158</v>
      </c>
      <c r="B805" s="40" t="s">
        <v>195</v>
      </c>
      <c r="C805" s="14" t="s">
        <v>193</v>
      </c>
      <c r="D805" s="12" t="s">
        <v>208</v>
      </c>
      <c r="E805" s="34">
        <v>5.99</v>
      </c>
      <c r="F805" s="33" t="e">
        <f>ROUNDUP(E805*Carpeta!$O$1,-1)</f>
        <v>#VALUE!</v>
      </c>
      <c r="G805" s="33">
        <f>ROUNDUP(E805*Carpeta!$O$4,-1)</f>
        <v>4500</v>
      </c>
      <c r="H805" s="2">
        <v>1</v>
      </c>
      <c r="I805" s="33" t="e">
        <f t="shared" ref="I805:I811" si="36">F805*H805</f>
        <v>#VALUE!</v>
      </c>
      <c r="J805" s="33">
        <f t="shared" ref="J805:J811" si="37">G805*H805</f>
        <v>4500</v>
      </c>
      <c r="K805" s="39" t="s">
        <v>159</v>
      </c>
      <c r="L805" s="38">
        <f t="shared" ref="L805:L811" si="38">E805*H805</f>
        <v>5.99</v>
      </c>
      <c r="M805">
        <v>21500</v>
      </c>
      <c r="N805" t="s">
        <v>548</v>
      </c>
      <c r="O805" t="s">
        <v>549</v>
      </c>
    </row>
    <row r="806" spans="1:15" x14ac:dyDescent="0.3">
      <c r="A806" s="4" t="s">
        <v>29</v>
      </c>
      <c r="B806" s="8" t="s">
        <v>204</v>
      </c>
      <c r="C806" s="10" t="s">
        <v>181</v>
      </c>
      <c r="D806" s="12" t="s">
        <v>208</v>
      </c>
      <c r="E806" s="18">
        <v>2.99</v>
      </c>
      <c r="F806" s="33" t="e">
        <f>ROUNDUP(E806*Carpeta!$O$1,-1)</f>
        <v>#VALUE!</v>
      </c>
      <c r="G806" s="33">
        <f>ROUNDUP(E806*Carpeta!$O$4,-1)</f>
        <v>2250</v>
      </c>
      <c r="H806" s="2">
        <v>1</v>
      </c>
      <c r="I806" s="33" t="e">
        <f t="shared" si="36"/>
        <v>#VALUE!</v>
      </c>
      <c r="J806" s="33">
        <f t="shared" si="37"/>
        <v>2250</v>
      </c>
      <c r="K806" s="39" t="s">
        <v>130</v>
      </c>
      <c r="L806" s="38">
        <f t="shared" si="38"/>
        <v>2.99</v>
      </c>
      <c r="N806" t="s">
        <v>551</v>
      </c>
      <c r="O806" t="s">
        <v>553</v>
      </c>
    </row>
    <row r="807" spans="1:15" x14ac:dyDescent="0.3">
      <c r="A807" s="4" t="s">
        <v>395</v>
      </c>
      <c r="B807" s="41" t="s">
        <v>390</v>
      </c>
      <c r="C807" s="6" t="s">
        <v>194</v>
      </c>
      <c r="D807" s="12" t="s">
        <v>208</v>
      </c>
      <c r="E807" s="18">
        <v>9.99</v>
      </c>
      <c r="F807" s="33" t="e">
        <f>ROUNDUP(E807*Carpeta!$O$1,-1)</f>
        <v>#VALUE!</v>
      </c>
      <c r="G807" s="33">
        <f>ROUNDUP(E807*Carpeta!$O$4,-1)</f>
        <v>7500</v>
      </c>
      <c r="H807" s="2">
        <v>1</v>
      </c>
      <c r="I807" s="33" t="e">
        <f t="shared" si="36"/>
        <v>#VALUE!</v>
      </c>
      <c r="J807" s="33">
        <f t="shared" si="37"/>
        <v>7500</v>
      </c>
      <c r="K807" s="39" t="s">
        <v>394</v>
      </c>
      <c r="L807" s="38">
        <f t="shared" si="38"/>
        <v>9.99</v>
      </c>
      <c r="N807" t="s">
        <v>552</v>
      </c>
    </row>
    <row r="808" spans="1:15" x14ac:dyDescent="0.3">
      <c r="A808" s="4" t="s">
        <v>91</v>
      </c>
      <c r="B808" s="23" t="s">
        <v>200</v>
      </c>
      <c r="C808" s="19" t="s">
        <v>185</v>
      </c>
      <c r="D808" s="12" t="s">
        <v>208</v>
      </c>
      <c r="E808" s="18">
        <v>3.99</v>
      </c>
      <c r="F808" s="33" t="e">
        <f>ROUNDUP(E808*Carpeta!$O$1,-1)</f>
        <v>#VALUE!</v>
      </c>
      <c r="G808" s="33">
        <f>ROUNDUP(E808*Carpeta!$O$4,-1)</f>
        <v>3000</v>
      </c>
      <c r="H808" s="2">
        <v>1</v>
      </c>
      <c r="I808" s="33" t="e">
        <f t="shared" si="36"/>
        <v>#VALUE!</v>
      </c>
      <c r="J808" s="33">
        <f t="shared" si="37"/>
        <v>3000</v>
      </c>
      <c r="K808" s="39" t="s">
        <v>139</v>
      </c>
      <c r="L808" s="38">
        <f t="shared" si="38"/>
        <v>3.99</v>
      </c>
    </row>
    <row r="809" spans="1:15" x14ac:dyDescent="0.3">
      <c r="A809" s="4" t="s">
        <v>96</v>
      </c>
      <c r="B809" s="19" t="s">
        <v>206</v>
      </c>
      <c r="C809" s="8" t="s">
        <v>184</v>
      </c>
      <c r="D809" s="12" t="s">
        <v>208</v>
      </c>
      <c r="E809" s="18">
        <v>4.99</v>
      </c>
      <c r="F809" s="33" t="e">
        <f>ROUNDUP(E809*Carpeta!$O$1,-1)</f>
        <v>#VALUE!</v>
      </c>
      <c r="G809" s="33">
        <f>ROUNDUP(E809*Carpeta!$O$4,-1)</f>
        <v>3750</v>
      </c>
      <c r="H809" s="2">
        <v>1</v>
      </c>
      <c r="I809" s="33" t="e">
        <f t="shared" si="36"/>
        <v>#VALUE!</v>
      </c>
      <c r="J809" s="33">
        <f t="shared" si="37"/>
        <v>3750</v>
      </c>
      <c r="K809" s="39" t="s">
        <v>125</v>
      </c>
      <c r="L809" s="38">
        <f t="shared" si="38"/>
        <v>4.99</v>
      </c>
    </row>
    <row r="810" spans="1:15" x14ac:dyDescent="0.3">
      <c r="A810" s="35" t="s">
        <v>160</v>
      </c>
      <c r="B810" s="41" t="s">
        <v>207</v>
      </c>
      <c r="C810" s="8" t="s">
        <v>184</v>
      </c>
      <c r="D810" s="11" t="s">
        <v>210</v>
      </c>
      <c r="E810" s="17">
        <v>4.99</v>
      </c>
      <c r="F810" s="33" t="e">
        <f>ROUNDUP(E810*Carpeta!$O$1,-1)</f>
        <v>#VALUE!</v>
      </c>
      <c r="G810" s="33">
        <f>ROUNDUP(E810*Carpeta!$O$4,-1)</f>
        <v>3750</v>
      </c>
      <c r="H810" s="2">
        <v>1</v>
      </c>
      <c r="I810" s="33" t="e">
        <f t="shared" si="36"/>
        <v>#VALUE!</v>
      </c>
      <c r="J810" s="33">
        <f t="shared" si="37"/>
        <v>3750</v>
      </c>
      <c r="K810" s="39" t="s">
        <v>306</v>
      </c>
      <c r="L810" s="38">
        <f t="shared" si="38"/>
        <v>4.99</v>
      </c>
    </row>
    <row r="811" spans="1:15" x14ac:dyDescent="0.3">
      <c r="A811" s="15" t="s">
        <v>452</v>
      </c>
      <c r="B811" s="41" t="s">
        <v>207</v>
      </c>
      <c r="C811" s="10" t="s">
        <v>181</v>
      </c>
      <c r="D811" s="12" t="s">
        <v>208</v>
      </c>
      <c r="E811" s="18">
        <v>2.4900000000000002</v>
      </c>
      <c r="F811" s="33" t="e">
        <f>ROUNDUP(E811*Carpeta!$O$1,-1)</f>
        <v>#VALUE!</v>
      </c>
      <c r="G811" s="33">
        <f>ROUNDUP(E811*Carpeta!$O$4,-1)</f>
        <v>1870</v>
      </c>
      <c r="H811" s="2">
        <v>1</v>
      </c>
      <c r="I811" s="33" t="e">
        <f t="shared" si="36"/>
        <v>#VALUE!</v>
      </c>
      <c r="J811" s="33">
        <f t="shared" si="37"/>
        <v>1870</v>
      </c>
      <c r="K811" s="39" t="s">
        <v>451</v>
      </c>
      <c r="L811" s="38">
        <f t="shared" si="38"/>
        <v>2.4900000000000002</v>
      </c>
    </row>
    <row r="813" spans="1:15" x14ac:dyDescent="0.3">
      <c r="A813" s="58" t="s">
        <v>561</v>
      </c>
      <c r="B813" s="57">
        <f>SUM(J814:J820)</f>
        <v>40500</v>
      </c>
      <c r="M813">
        <v>32500</v>
      </c>
      <c r="N813" t="s">
        <v>548</v>
      </c>
      <c r="O813" t="s">
        <v>549</v>
      </c>
    </row>
    <row r="814" spans="1:15" x14ac:dyDescent="0.3">
      <c r="A814" s="4" t="s">
        <v>87</v>
      </c>
      <c r="B814" s="19" t="s">
        <v>206</v>
      </c>
      <c r="C814" s="10" t="s">
        <v>181</v>
      </c>
      <c r="D814" s="12" t="s">
        <v>208</v>
      </c>
      <c r="E814" s="18">
        <v>22.99</v>
      </c>
      <c r="F814" s="33" t="e">
        <f>ROUNDUP(E814*Carpeta!$O$1,-1)</f>
        <v>#VALUE!</v>
      </c>
      <c r="G814" s="33">
        <f>ROUNDUP(E814*Carpeta!$O$4,-1)</f>
        <v>17250</v>
      </c>
      <c r="H814" s="2">
        <v>1</v>
      </c>
      <c r="I814" s="33" t="e">
        <f t="shared" ref="I814:I820" si="39">F814*H814</f>
        <v>#VALUE!</v>
      </c>
      <c r="J814" s="33">
        <f t="shared" ref="J814:J820" si="40">G814*H814</f>
        <v>17250</v>
      </c>
      <c r="K814" s="39" t="s">
        <v>106</v>
      </c>
      <c r="L814" s="38">
        <f t="shared" ref="L814:L820" si="41">E814*H814</f>
        <v>22.99</v>
      </c>
      <c r="N814" t="s">
        <v>551</v>
      </c>
      <c r="O814" t="s">
        <v>553</v>
      </c>
    </row>
    <row r="815" spans="1:15" x14ac:dyDescent="0.3">
      <c r="A815" s="35" t="s">
        <v>179</v>
      </c>
      <c r="B815" s="8" t="s">
        <v>204</v>
      </c>
      <c r="C815" s="22" t="s">
        <v>183</v>
      </c>
      <c r="D815" s="13" t="s">
        <v>209</v>
      </c>
      <c r="E815" s="17">
        <v>4.99</v>
      </c>
      <c r="F815" s="33" t="e">
        <f>ROUNDUP(E815*Carpeta!$O$1,-1)</f>
        <v>#VALUE!</v>
      </c>
      <c r="G815" s="33">
        <f>ROUNDUP(E815*Carpeta!$O$4,-1)</f>
        <v>3750</v>
      </c>
      <c r="H815" s="2">
        <v>1</v>
      </c>
      <c r="I815" s="33" t="e">
        <f t="shared" si="39"/>
        <v>#VALUE!</v>
      </c>
      <c r="J815" s="33">
        <f t="shared" si="40"/>
        <v>3750</v>
      </c>
      <c r="K815" s="39" t="s">
        <v>178</v>
      </c>
      <c r="L815" s="38">
        <f t="shared" si="41"/>
        <v>4.99</v>
      </c>
      <c r="N815" t="s">
        <v>559</v>
      </c>
    </row>
    <row r="816" spans="1:15" x14ac:dyDescent="0.3">
      <c r="A816" s="29" t="s">
        <v>173</v>
      </c>
      <c r="B816" s="43" t="s">
        <v>295</v>
      </c>
      <c r="C816" s="8" t="s">
        <v>184</v>
      </c>
      <c r="D816" s="12" t="s">
        <v>208</v>
      </c>
      <c r="E816" s="17">
        <v>4.99</v>
      </c>
      <c r="F816" s="33" t="e">
        <f>ROUNDUP(E816*Carpeta!$O$1,-1)</f>
        <v>#VALUE!</v>
      </c>
      <c r="G816" s="33">
        <f>ROUNDUP(E816*Carpeta!$O$4,-1)</f>
        <v>3750</v>
      </c>
      <c r="H816" s="2">
        <v>1</v>
      </c>
      <c r="I816" s="16" t="e">
        <f t="shared" si="39"/>
        <v>#VALUE!</v>
      </c>
      <c r="J816" s="16">
        <f t="shared" si="40"/>
        <v>3750</v>
      </c>
      <c r="K816" s="39" t="s">
        <v>172</v>
      </c>
      <c r="L816" s="38">
        <f t="shared" si="41"/>
        <v>4.99</v>
      </c>
    </row>
    <row r="817" spans="1:15" x14ac:dyDescent="0.3">
      <c r="A817" s="4" t="s">
        <v>27</v>
      </c>
      <c r="B817" s="8" t="s">
        <v>204</v>
      </c>
      <c r="C817" s="6" t="s">
        <v>194</v>
      </c>
      <c r="D817" s="12" t="s">
        <v>208</v>
      </c>
      <c r="E817" s="18">
        <v>5.99</v>
      </c>
      <c r="F817" s="33" t="e">
        <f>ROUNDUP(E817*Carpeta!$O$1,-1)</f>
        <v>#VALUE!</v>
      </c>
      <c r="G817" s="33">
        <f>ROUNDUP(E817*Carpeta!$O$4,-1)</f>
        <v>4500</v>
      </c>
      <c r="H817" s="2">
        <v>1</v>
      </c>
      <c r="I817" s="33" t="e">
        <f t="shared" si="39"/>
        <v>#VALUE!</v>
      </c>
      <c r="J817" s="33">
        <f t="shared" si="40"/>
        <v>4500</v>
      </c>
      <c r="K817" s="39" t="s">
        <v>120</v>
      </c>
      <c r="L817" s="38">
        <f t="shared" si="41"/>
        <v>5.99</v>
      </c>
    </row>
    <row r="818" spans="1:15" x14ac:dyDescent="0.3">
      <c r="A818" s="20" t="s">
        <v>103</v>
      </c>
      <c r="B818" s="8" t="s">
        <v>204</v>
      </c>
      <c r="C818" s="9" t="s">
        <v>182</v>
      </c>
      <c r="D818" s="13" t="s">
        <v>209</v>
      </c>
      <c r="E818" s="18">
        <v>2.99</v>
      </c>
      <c r="F818" s="33" t="e">
        <f>ROUNDUP(E818*Carpeta!$O$1,-1)</f>
        <v>#VALUE!</v>
      </c>
      <c r="G818" s="33">
        <f>ROUNDUP(E818*Carpeta!$O$4,-1)</f>
        <v>2250</v>
      </c>
      <c r="H818" s="2">
        <v>1</v>
      </c>
      <c r="I818" s="33" t="e">
        <f t="shared" si="39"/>
        <v>#VALUE!</v>
      </c>
      <c r="J818" s="33">
        <f t="shared" si="40"/>
        <v>2250</v>
      </c>
      <c r="K818" s="39" t="s">
        <v>138</v>
      </c>
      <c r="L818" s="38">
        <f t="shared" si="41"/>
        <v>2.99</v>
      </c>
    </row>
    <row r="819" spans="1:15" x14ac:dyDescent="0.3">
      <c r="A819" s="20" t="s">
        <v>81</v>
      </c>
      <c r="B819" s="8" t="s">
        <v>204</v>
      </c>
      <c r="C819" s="5" t="s">
        <v>192</v>
      </c>
      <c r="D819" s="11" t="s">
        <v>210</v>
      </c>
      <c r="E819" s="18">
        <v>6.99</v>
      </c>
      <c r="F819" s="33" t="e">
        <f>ROUNDUP(E819*Carpeta!$O$1,-1)</f>
        <v>#VALUE!</v>
      </c>
      <c r="G819" s="33">
        <f>ROUNDUP(E819*Carpeta!$O$4,-1)</f>
        <v>5250</v>
      </c>
      <c r="H819" s="2">
        <v>1</v>
      </c>
      <c r="I819" s="33" t="e">
        <f t="shared" si="39"/>
        <v>#VALUE!</v>
      </c>
      <c r="J819" s="33">
        <f t="shared" si="40"/>
        <v>5250</v>
      </c>
      <c r="K819" s="39" t="s">
        <v>112</v>
      </c>
      <c r="L819" s="38">
        <f t="shared" si="41"/>
        <v>6.99</v>
      </c>
    </row>
    <row r="820" spans="1:15" x14ac:dyDescent="0.3">
      <c r="A820" s="20" t="s">
        <v>30</v>
      </c>
      <c r="B820" s="8" t="s">
        <v>204</v>
      </c>
      <c r="C820" s="8" t="s">
        <v>184</v>
      </c>
      <c r="D820" s="12" t="s">
        <v>208</v>
      </c>
      <c r="E820" s="18">
        <v>4.99</v>
      </c>
      <c r="F820" s="33" t="e">
        <f>ROUNDUP(E820*Carpeta!$O$1,-1)</f>
        <v>#VALUE!</v>
      </c>
      <c r="G820" s="33">
        <f>ROUNDUP(E820*Carpeta!$O$4,-1)</f>
        <v>3750</v>
      </c>
      <c r="H820" s="2">
        <v>1</v>
      </c>
      <c r="I820" s="33" t="e">
        <f t="shared" si="39"/>
        <v>#VALUE!</v>
      </c>
      <c r="J820" s="33">
        <f t="shared" si="40"/>
        <v>3750</v>
      </c>
      <c r="K820" s="39" t="s">
        <v>122</v>
      </c>
      <c r="L820" s="38">
        <f t="shared" si="41"/>
        <v>4.99</v>
      </c>
    </row>
    <row r="822" spans="1:15" x14ac:dyDescent="0.3">
      <c r="A822" s="58" t="s">
        <v>562</v>
      </c>
      <c r="B822">
        <f>SUM(J823:J828)</f>
        <v>38620</v>
      </c>
      <c r="M822">
        <v>30500</v>
      </c>
      <c r="N822" t="s">
        <v>548</v>
      </c>
      <c r="O822" t="s">
        <v>549</v>
      </c>
    </row>
    <row r="823" spans="1:15" x14ac:dyDescent="0.3">
      <c r="A823" s="15" t="s">
        <v>393</v>
      </c>
      <c r="B823" s="41" t="s">
        <v>390</v>
      </c>
      <c r="C823" s="14" t="s">
        <v>193</v>
      </c>
      <c r="D823" s="12" t="s">
        <v>208</v>
      </c>
      <c r="E823" s="18">
        <v>9.99</v>
      </c>
      <c r="F823" s="33" t="e">
        <f>ROUNDUP(E823*Carpeta!$O$1,-1)</f>
        <v>#VALUE!</v>
      </c>
      <c r="G823" s="33">
        <f>ROUNDUP(E823*Carpeta!$O$4,-1)</f>
        <v>7500</v>
      </c>
      <c r="H823" s="2">
        <v>1</v>
      </c>
      <c r="I823" s="33" t="e">
        <f t="shared" ref="I823:I828" si="42">F823*H823</f>
        <v>#VALUE!</v>
      </c>
      <c r="J823" s="33">
        <f t="shared" ref="J823:J828" si="43">G823*H823</f>
        <v>7500</v>
      </c>
      <c r="K823" s="39" t="s">
        <v>524</v>
      </c>
      <c r="L823" s="38">
        <f t="shared" ref="L823:L828" si="44">E823*H823</f>
        <v>9.99</v>
      </c>
      <c r="N823" t="s">
        <v>563</v>
      </c>
      <c r="O823" t="s">
        <v>553</v>
      </c>
    </row>
    <row r="824" spans="1:15" x14ac:dyDescent="0.3">
      <c r="A824" s="4" t="s">
        <v>327</v>
      </c>
      <c r="B824" s="41" t="s">
        <v>207</v>
      </c>
      <c r="C824" s="10" t="s">
        <v>181</v>
      </c>
      <c r="D824" s="12" t="s">
        <v>208</v>
      </c>
      <c r="E824" s="18">
        <v>15.99</v>
      </c>
      <c r="F824" s="33" t="e">
        <f>ROUNDUP(E824*Carpeta!$O$1,-1)</f>
        <v>#VALUE!</v>
      </c>
      <c r="G824" s="33">
        <f>ROUNDUP(E824*Carpeta!$O$4,-1)</f>
        <v>12000</v>
      </c>
      <c r="H824" s="2">
        <v>1</v>
      </c>
      <c r="I824" s="33" t="e">
        <f t="shared" si="42"/>
        <v>#VALUE!</v>
      </c>
      <c r="J824" s="33">
        <f t="shared" si="43"/>
        <v>12000</v>
      </c>
      <c r="K824" s="39" t="s">
        <v>328</v>
      </c>
      <c r="L824" s="38">
        <f t="shared" si="44"/>
        <v>15.99</v>
      </c>
      <c r="N824" t="s">
        <v>564</v>
      </c>
    </row>
    <row r="825" spans="1:15" x14ac:dyDescent="0.3">
      <c r="A825" s="21" t="s">
        <v>398</v>
      </c>
      <c r="B825" s="41" t="s">
        <v>390</v>
      </c>
      <c r="C825" s="6" t="s">
        <v>194</v>
      </c>
      <c r="D825" s="12" t="s">
        <v>208</v>
      </c>
      <c r="E825" s="18">
        <v>10.99</v>
      </c>
      <c r="F825" s="33" t="e">
        <f>ROUNDUP(E825*Carpeta!$O$1,-1)</f>
        <v>#VALUE!</v>
      </c>
      <c r="G825" s="33">
        <f>ROUNDUP(E825*Carpeta!$O$4,-1)</f>
        <v>8250</v>
      </c>
      <c r="H825" s="2">
        <v>1</v>
      </c>
      <c r="I825" s="33" t="e">
        <f t="shared" si="42"/>
        <v>#VALUE!</v>
      </c>
      <c r="J825" s="33">
        <f t="shared" si="43"/>
        <v>8250</v>
      </c>
      <c r="K825" s="39" t="s">
        <v>526</v>
      </c>
      <c r="L825" s="38">
        <f t="shared" si="44"/>
        <v>10.99</v>
      </c>
    </row>
    <row r="826" spans="1:15" x14ac:dyDescent="0.3">
      <c r="A826" s="4" t="s">
        <v>397</v>
      </c>
      <c r="B826" s="41" t="s">
        <v>390</v>
      </c>
      <c r="C826" s="14" t="s">
        <v>193</v>
      </c>
      <c r="D826" s="12" t="s">
        <v>208</v>
      </c>
      <c r="E826" s="18">
        <v>5.99</v>
      </c>
      <c r="F826" s="33" t="e">
        <f>ROUNDUP(E826*Carpeta!$O$1,-1)</f>
        <v>#VALUE!</v>
      </c>
      <c r="G826" s="33">
        <f>ROUNDUP(E826*Carpeta!$O$4,-1)</f>
        <v>4500</v>
      </c>
      <c r="H826" s="2">
        <v>1</v>
      </c>
      <c r="I826" s="33" t="e">
        <f t="shared" si="42"/>
        <v>#VALUE!</v>
      </c>
      <c r="J826" s="33">
        <f t="shared" si="43"/>
        <v>4500</v>
      </c>
      <c r="K826" s="39" t="s">
        <v>396</v>
      </c>
      <c r="L826" s="38">
        <f t="shared" si="44"/>
        <v>5.99</v>
      </c>
    </row>
    <row r="827" spans="1:15" x14ac:dyDescent="0.3">
      <c r="A827" s="4" t="s">
        <v>404</v>
      </c>
      <c r="B827" s="41" t="s">
        <v>390</v>
      </c>
      <c r="C827" s="8" t="s">
        <v>184</v>
      </c>
      <c r="D827" s="12" t="s">
        <v>208</v>
      </c>
      <c r="E827" s="18">
        <v>4.99</v>
      </c>
      <c r="F827" s="33" t="e">
        <f>ROUNDUP(E827*Carpeta!$O$1,-1)</f>
        <v>#VALUE!</v>
      </c>
      <c r="G827" s="33">
        <f>ROUNDUP(E827*Carpeta!$O$4,-1)</f>
        <v>3750</v>
      </c>
      <c r="H827" s="2">
        <v>1</v>
      </c>
      <c r="I827" s="33" t="e">
        <f t="shared" si="42"/>
        <v>#VALUE!</v>
      </c>
      <c r="J827" s="33">
        <f t="shared" si="43"/>
        <v>3750</v>
      </c>
      <c r="K827" s="39" t="s">
        <v>405</v>
      </c>
      <c r="L827" s="38">
        <f t="shared" si="44"/>
        <v>4.99</v>
      </c>
    </row>
    <row r="828" spans="1:15" x14ac:dyDescent="0.3">
      <c r="A828" s="4" t="s">
        <v>4</v>
      </c>
      <c r="B828" s="28" t="s">
        <v>197</v>
      </c>
      <c r="C828" s="22" t="s">
        <v>183</v>
      </c>
      <c r="D828" s="13" t="s">
        <v>209</v>
      </c>
      <c r="E828" s="18">
        <v>3.49</v>
      </c>
      <c r="F828" s="33" t="e">
        <f>ROUNDUP(E828*Carpeta!$O$1,-1)</f>
        <v>#VALUE!</v>
      </c>
      <c r="G828" s="33">
        <f>ROUNDUP(E828*Carpeta!$O$4,-1)</f>
        <v>2620</v>
      </c>
      <c r="H828" s="2">
        <v>1</v>
      </c>
      <c r="I828" s="33" t="e">
        <f t="shared" si="42"/>
        <v>#VALUE!</v>
      </c>
      <c r="J828" s="33">
        <f t="shared" si="43"/>
        <v>2620</v>
      </c>
      <c r="K828" s="39" t="s">
        <v>137</v>
      </c>
      <c r="L828" s="38">
        <f t="shared" si="44"/>
        <v>3.49</v>
      </c>
    </row>
    <row r="830" spans="1:15" x14ac:dyDescent="0.3">
      <c r="A830" s="58" t="s">
        <v>556</v>
      </c>
      <c r="B830" s="57">
        <f>SUM(J831:J833)</f>
        <v>46120</v>
      </c>
      <c r="M830">
        <v>37000</v>
      </c>
      <c r="N830" t="s">
        <v>548</v>
      </c>
      <c r="O830" t="s">
        <v>549</v>
      </c>
    </row>
    <row r="831" spans="1:15" x14ac:dyDescent="0.3">
      <c r="A831" s="20" t="s">
        <v>330</v>
      </c>
      <c r="B831" s="41" t="s">
        <v>207</v>
      </c>
      <c r="C831" s="6" t="s">
        <v>194</v>
      </c>
      <c r="D831" s="11" t="s">
        <v>210</v>
      </c>
      <c r="E831" s="18">
        <v>54.99</v>
      </c>
      <c r="F831" s="33" t="e">
        <f>ROUNDUP(E831*Carpeta!$O$1,-1)</f>
        <v>#VALUE!</v>
      </c>
      <c r="G831" s="33">
        <f>ROUNDUP(E831*Carpeta!$O$4,-1)</f>
        <v>41250</v>
      </c>
      <c r="H831" s="2">
        <v>1</v>
      </c>
      <c r="I831" s="33" t="e">
        <f>F831*H831</f>
        <v>#VALUE!</v>
      </c>
      <c r="J831" s="33">
        <f>G831*H831</f>
        <v>41250</v>
      </c>
      <c r="K831" s="39" t="s">
        <v>329</v>
      </c>
      <c r="L831" s="38">
        <f>E831*H831</f>
        <v>54.99</v>
      </c>
      <c r="N831" s="60">
        <v>0.22916666666666666</v>
      </c>
      <c r="O831" t="s">
        <v>553</v>
      </c>
    </row>
    <row r="832" spans="1:15" x14ac:dyDescent="0.3">
      <c r="A832" s="4" t="s">
        <v>425</v>
      </c>
      <c r="B832" s="41" t="s">
        <v>390</v>
      </c>
      <c r="C832" s="19" t="s">
        <v>185</v>
      </c>
      <c r="D832" s="13" t="s">
        <v>209</v>
      </c>
      <c r="E832" s="18">
        <v>3.99</v>
      </c>
      <c r="F832" s="33" t="e">
        <f>ROUNDUP(E832*Carpeta!$O$1,-1)</f>
        <v>#VALUE!</v>
      </c>
      <c r="G832" s="33">
        <f>ROUNDUP(E832*Carpeta!$O$4,-1)</f>
        <v>3000</v>
      </c>
      <c r="H832" s="2">
        <v>1</v>
      </c>
      <c r="I832" s="33" t="e">
        <f>F832*H832</f>
        <v>#VALUE!</v>
      </c>
      <c r="J832" s="33">
        <f>G832*H832</f>
        <v>3000</v>
      </c>
      <c r="K832" s="39" t="s">
        <v>426</v>
      </c>
      <c r="L832" s="38">
        <f>E832*H832</f>
        <v>3.99</v>
      </c>
      <c r="N832" t="s">
        <v>612</v>
      </c>
    </row>
    <row r="833" spans="1:15" x14ac:dyDescent="0.3">
      <c r="A833" s="29" t="s">
        <v>174</v>
      </c>
      <c r="B833" s="43" t="s">
        <v>295</v>
      </c>
      <c r="C833" s="22" t="s">
        <v>183</v>
      </c>
      <c r="D833" s="12" t="s">
        <v>208</v>
      </c>
      <c r="E833" s="17">
        <v>2.4900000000000002</v>
      </c>
      <c r="F833" s="33" t="e">
        <f>ROUNDUP(E833*Carpeta!$O$1,-1)</f>
        <v>#VALUE!</v>
      </c>
      <c r="G833" s="33">
        <f>ROUNDUP(E833*Carpeta!$O$4,-1)</f>
        <v>1870</v>
      </c>
      <c r="H833" s="2">
        <v>1</v>
      </c>
      <c r="I833" s="16" t="e">
        <f>F833*H833</f>
        <v>#VALUE!</v>
      </c>
      <c r="J833" s="16">
        <f>G833*H833</f>
        <v>1870</v>
      </c>
      <c r="K833" s="39" t="s">
        <v>175</v>
      </c>
      <c r="L833" s="38">
        <f>E833*H833</f>
        <v>2.4900000000000002</v>
      </c>
      <c r="N833" t="s">
        <v>558</v>
      </c>
    </row>
    <row r="835" spans="1:15" x14ac:dyDescent="0.3">
      <c r="A835" s="58" t="s">
        <v>560</v>
      </c>
      <c r="B835" s="59">
        <v>5400</v>
      </c>
      <c r="M835">
        <v>5500</v>
      </c>
      <c r="N835" t="s">
        <v>557</v>
      </c>
      <c r="O835" t="s">
        <v>549</v>
      </c>
    </row>
    <row r="836" spans="1:15" x14ac:dyDescent="0.3">
      <c r="A836" s="20" t="s">
        <v>527</v>
      </c>
      <c r="B836" s="41" t="s">
        <v>390</v>
      </c>
      <c r="C836" s="5" t="s">
        <v>192</v>
      </c>
      <c r="D836" s="11" t="s">
        <v>210</v>
      </c>
      <c r="E836" s="18">
        <v>8.99</v>
      </c>
      <c r="F836" s="33" t="e">
        <f>ROUNDUP(E836*Carpeta!$O$1,-1)</f>
        <v>#VALUE!</v>
      </c>
      <c r="G836" s="33">
        <f>ROUNDUP(E836*Carpeta!$O$4,-1)</f>
        <v>6750</v>
      </c>
      <c r="H836" s="2">
        <v>1</v>
      </c>
      <c r="I836" s="33" t="e">
        <f>F836*H836</f>
        <v>#VALUE!</v>
      </c>
      <c r="J836" s="33">
        <f>G836*H836</f>
        <v>6750</v>
      </c>
      <c r="K836" s="39" t="s">
        <v>528</v>
      </c>
      <c r="L836" s="38">
        <f>E836*H836</f>
        <v>8.99</v>
      </c>
      <c r="N836" t="s">
        <v>558</v>
      </c>
      <c r="O836" t="s">
        <v>553</v>
      </c>
    </row>
    <row r="837" spans="1:15" x14ac:dyDescent="0.3">
      <c r="N837" t="s">
        <v>559</v>
      </c>
    </row>
    <row r="838" spans="1:15" x14ac:dyDescent="0.3">
      <c r="A838" s="58" t="s">
        <v>841</v>
      </c>
      <c r="B838" s="57">
        <f>SUM(J839:J842)</f>
        <v>8620</v>
      </c>
      <c r="M838">
        <f>2000+2000+1500+2000</f>
        <v>7500</v>
      </c>
      <c r="N838" t="s">
        <v>557</v>
      </c>
      <c r="O838" t="s">
        <v>549</v>
      </c>
    </row>
    <row r="839" spans="1:15" x14ac:dyDescent="0.3">
      <c r="A839" s="4" t="s">
        <v>4</v>
      </c>
      <c r="B839" s="28" t="s">
        <v>197</v>
      </c>
      <c r="C839" s="22" t="s">
        <v>183</v>
      </c>
      <c r="D839" s="13" t="s">
        <v>209</v>
      </c>
      <c r="E839" s="18">
        <v>3.49</v>
      </c>
      <c r="F839" s="33" t="e">
        <f>ROUNDUP(E839*Carpeta!$O$1,-1)</f>
        <v>#VALUE!</v>
      </c>
      <c r="G839" s="33">
        <f>ROUNDUP(E839*Carpeta!$O$4,-1)</f>
        <v>2620</v>
      </c>
      <c r="H839" s="2">
        <v>1</v>
      </c>
      <c r="I839" s="33" t="e">
        <f>F839*H839</f>
        <v>#VALUE!</v>
      </c>
      <c r="J839" s="33">
        <f>G839*H839</f>
        <v>2620</v>
      </c>
      <c r="K839" s="39" t="s">
        <v>137</v>
      </c>
      <c r="L839" s="38">
        <f>E839*H839</f>
        <v>3.49</v>
      </c>
      <c r="N839" t="s">
        <v>842</v>
      </c>
      <c r="O839" t="s">
        <v>553</v>
      </c>
    </row>
    <row r="840" spans="1:15" x14ac:dyDescent="0.3">
      <c r="A840" s="4" t="s">
        <v>25</v>
      </c>
      <c r="B840" s="8" t="s">
        <v>204</v>
      </c>
      <c r="C840" s="19" t="s">
        <v>643</v>
      </c>
      <c r="D840" s="11" t="s">
        <v>210</v>
      </c>
      <c r="E840" s="18">
        <v>2.99</v>
      </c>
      <c r="F840" s="33" t="e">
        <f>ROUNDUP(E840*Carpeta!$O$1,-1)</f>
        <v>#VALUE!</v>
      </c>
      <c r="G840" s="33">
        <f>ROUNDUP(E840*Carpeta!$O$4,-1)</f>
        <v>2250</v>
      </c>
      <c r="H840" s="2">
        <v>1</v>
      </c>
      <c r="I840" s="33" t="e">
        <f>F840*H840</f>
        <v>#VALUE!</v>
      </c>
      <c r="J840" s="33">
        <f>G840*H840</f>
        <v>2250</v>
      </c>
      <c r="K840" s="39" t="s">
        <v>127</v>
      </c>
      <c r="L840" s="38">
        <f>E840*H840</f>
        <v>2.99</v>
      </c>
    </row>
    <row r="841" spans="1:15" x14ac:dyDescent="0.3">
      <c r="A841" s="29" t="s">
        <v>38</v>
      </c>
      <c r="B841" s="41" t="s">
        <v>390</v>
      </c>
      <c r="C841" s="19" t="s">
        <v>185</v>
      </c>
      <c r="D841" s="1" t="s">
        <v>211</v>
      </c>
      <c r="E841" s="17">
        <v>1.99</v>
      </c>
      <c r="F841" s="33" t="e">
        <f>ROUNDUP(E841*Carpeta!$O$1,-1)</f>
        <v>#VALUE!</v>
      </c>
      <c r="G841" s="33">
        <f>ROUNDUP(E841*Carpeta!$O$4,-1)</f>
        <v>1500</v>
      </c>
      <c r="H841" s="2">
        <v>1</v>
      </c>
      <c r="I841" s="33" t="e">
        <f>F841*H841</f>
        <v>#VALUE!</v>
      </c>
      <c r="J841" s="33">
        <f>G841*H841</f>
        <v>1500</v>
      </c>
      <c r="K841" s="39" t="s">
        <v>429</v>
      </c>
      <c r="L841" s="38">
        <f>E841*H841</f>
        <v>1.99</v>
      </c>
    </row>
    <row r="842" spans="1:15" x14ac:dyDescent="0.3">
      <c r="A842" s="4" t="s">
        <v>26</v>
      </c>
      <c r="B842" s="8" t="s">
        <v>204</v>
      </c>
      <c r="C842" s="19" t="s">
        <v>643</v>
      </c>
      <c r="D842" s="12" t="s">
        <v>208</v>
      </c>
      <c r="E842" s="18">
        <v>2.99</v>
      </c>
      <c r="F842" s="33" t="e">
        <f>ROUNDUP(E842*Carpeta!$O$1,-1)</f>
        <v>#VALUE!</v>
      </c>
      <c r="G842" s="33">
        <f>ROUNDUP(E842*Carpeta!$O$4,-1)</f>
        <v>2250</v>
      </c>
      <c r="H842" s="2">
        <v>1</v>
      </c>
      <c r="I842" s="33" t="e">
        <f>F842*H842</f>
        <v>#VALUE!</v>
      </c>
      <c r="J842" s="33">
        <f>G842*H842</f>
        <v>2250</v>
      </c>
      <c r="K842" s="39" t="s">
        <v>142</v>
      </c>
      <c r="L842" s="38">
        <f>E842*H842</f>
        <v>2.99</v>
      </c>
    </row>
    <row r="844" spans="1:15" x14ac:dyDescent="0.3">
      <c r="A844" s="58" t="s">
        <v>550</v>
      </c>
      <c r="B844" s="57">
        <f>SUM(J845:J861)</f>
        <v>39920</v>
      </c>
      <c r="M844">
        <v>29500</v>
      </c>
      <c r="N844" t="s">
        <v>548</v>
      </c>
      <c r="O844" t="s">
        <v>549</v>
      </c>
    </row>
    <row r="845" spans="1:15" x14ac:dyDescent="0.3">
      <c r="A845" s="4" t="s">
        <v>93</v>
      </c>
      <c r="B845" s="23" t="s">
        <v>200</v>
      </c>
      <c r="C845" s="14" t="s">
        <v>193</v>
      </c>
      <c r="D845" s="12" t="s">
        <v>208</v>
      </c>
      <c r="E845" s="18">
        <v>2.99</v>
      </c>
      <c r="F845" s="33" t="e">
        <f>ROUNDUP(E845*Carpeta!$O$1,-1)</f>
        <v>#VALUE!</v>
      </c>
      <c r="G845" s="33">
        <f>ROUNDUP(E845*Carpeta!$O$4,-1)</f>
        <v>2250</v>
      </c>
      <c r="H845" s="2">
        <v>1</v>
      </c>
      <c r="I845" s="33" t="e">
        <f t="shared" ref="I845:I861" si="45">F845*H845</f>
        <v>#VALUE!</v>
      </c>
      <c r="J845" s="33">
        <f t="shared" ref="J845:J861" si="46">G845*H845</f>
        <v>2250</v>
      </c>
      <c r="K845" s="39" t="s">
        <v>143</v>
      </c>
      <c r="L845" s="38">
        <f t="shared" ref="L845:L861" si="47">E845*H845</f>
        <v>2.99</v>
      </c>
      <c r="N845" t="s">
        <v>555</v>
      </c>
      <c r="O845" t="s">
        <v>553</v>
      </c>
    </row>
    <row r="846" spans="1:15" x14ac:dyDescent="0.3">
      <c r="A846" s="29" t="s">
        <v>413</v>
      </c>
      <c r="B846" s="41" t="s">
        <v>390</v>
      </c>
      <c r="C846" s="19" t="s">
        <v>185</v>
      </c>
      <c r="D846" s="11" t="s">
        <v>210</v>
      </c>
      <c r="E846" s="17">
        <v>4.99</v>
      </c>
      <c r="F846" s="33" t="e">
        <f>ROUNDUP(E846*Carpeta!$O$1,-1)</f>
        <v>#VALUE!</v>
      </c>
      <c r="G846" s="33">
        <f>ROUNDUP(E846*Carpeta!$O$4,-1)</f>
        <v>3750</v>
      </c>
      <c r="H846" s="2">
        <v>1</v>
      </c>
      <c r="I846" s="33" t="e">
        <f t="shared" si="45"/>
        <v>#VALUE!</v>
      </c>
      <c r="J846" s="33">
        <f t="shared" si="46"/>
        <v>3750</v>
      </c>
      <c r="K846" s="39" t="s">
        <v>414</v>
      </c>
      <c r="L846" s="38">
        <f t="shared" si="47"/>
        <v>4.99</v>
      </c>
      <c r="N846" t="s">
        <v>835</v>
      </c>
    </row>
    <row r="847" spans="1:15" x14ac:dyDescent="0.3">
      <c r="A847" s="35" t="s">
        <v>299</v>
      </c>
      <c r="B847" s="41" t="s">
        <v>207</v>
      </c>
      <c r="C847" s="6" t="s">
        <v>194</v>
      </c>
      <c r="D847" s="12" t="s">
        <v>208</v>
      </c>
      <c r="E847" s="17">
        <v>3.99</v>
      </c>
      <c r="F847" s="33" t="e">
        <f>ROUNDUP(E847*Carpeta!$O$1,-1)</f>
        <v>#VALUE!</v>
      </c>
      <c r="G847" s="33">
        <f>ROUNDUP(E847*Carpeta!$O$4,-1)</f>
        <v>3000</v>
      </c>
      <c r="H847" s="2">
        <v>1</v>
      </c>
      <c r="I847" s="33" t="e">
        <f t="shared" si="45"/>
        <v>#VALUE!</v>
      </c>
      <c r="J847" s="33">
        <f t="shared" si="46"/>
        <v>3000</v>
      </c>
      <c r="K847" s="39" t="s">
        <v>305</v>
      </c>
      <c r="L847" s="38">
        <f t="shared" si="47"/>
        <v>3.99</v>
      </c>
    </row>
    <row r="848" spans="1:15" x14ac:dyDescent="0.3">
      <c r="A848" s="21" t="s">
        <v>331</v>
      </c>
      <c r="B848" s="41" t="s">
        <v>207</v>
      </c>
      <c r="C848" s="19" t="s">
        <v>191</v>
      </c>
      <c r="D848" s="11" t="s">
        <v>210</v>
      </c>
      <c r="E848" s="18">
        <v>3.99</v>
      </c>
      <c r="F848" s="33" t="e">
        <f>ROUNDUP(E848*Carpeta!$O$1,-1)</f>
        <v>#VALUE!</v>
      </c>
      <c r="G848" s="33">
        <f>ROUNDUP(E848*Carpeta!$O$4,-1)</f>
        <v>3000</v>
      </c>
      <c r="H848" s="2">
        <v>1</v>
      </c>
      <c r="I848" s="33" t="e">
        <f t="shared" si="45"/>
        <v>#VALUE!</v>
      </c>
      <c r="J848" s="33">
        <f t="shared" si="46"/>
        <v>3000</v>
      </c>
      <c r="K848" s="39" t="s">
        <v>332</v>
      </c>
      <c r="L848" s="38">
        <f t="shared" si="47"/>
        <v>3.99</v>
      </c>
    </row>
    <row r="849" spans="1:15" x14ac:dyDescent="0.3">
      <c r="A849" s="4" t="s">
        <v>409</v>
      </c>
      <c r="B849" s="41" t="s">
        <v>390</v>
      </c>
      <c r="C849" s="19" t="s">
        <v>185</v>
      </c>
      <c r="D849" s="13" t="s">
        <v>209</v>
      </c>
      <c r="E849" s="18">
        <v>4.99</v>
      </c>
      <c r="F849" s="33" t="e">
        <f>ROUNDUP(E849*Carpeta!$O$1,-1)</f>
        <v>#VALUE!</v>
      </c>
      <c r="G849" s="33">
        <f>ROUNDUP(E849*Carpeta!$O$4,-1)</f>
        <v>3750</v>
      </c>
      <c r="H849" s="2">
        <v>1</v>
      </c>
      <c r="I849" s="33" t="e">
        <f t="shared" si="45"/>
        <v>#VALUE!</v>
      </c>
      <c r="J849" s="33">
        <f t="shared" si="46"/>
        <v>3750</v>
      </c>
      <c r="K849" s="39" t="s">
        <v>410</v>
      </c>
      <c r="L849" s="38">
        <f t="shared" si="47"/>
        <v>4.99</v>
      </c>
    </row>
    <row r="850" spans="1:15" x14ac:dyDescent="0.3">
      <c r="A850" s="4" t="s">
        <v>3</v>
      </c>
      <c r="B850" s="7" t="s">
        <v>196</v>
      </c>
      <c r="C850" s="4" t="s">
        <v>188</v>
      </c>
      <c r="D850" s="12" t="s">
        <v>208</v>
      </c>
      <c r="E850" s="18">
        <v>3.99</v>
      </c>
      <c r="F850" s="33" t="e">
        <f>ROUNDUP(E850*Carpeta!$O$1,-1)</f>
        <v>#VALUE!</v>
      </c>
      <c r="G850" s="33">
        <f>ROUNDUP(E850*Carpeta!$O$4,-1)</f>
        <v>3000</v>
      </c>
      <c r="H850" s="2">
        <v>1</v>
      </c>
      <c r="I850" s="33" t="e">
        <f t="shared" si="45"/>
        <v>#VALUE!</v>
      </c>
      <c r="J850" s="33">
        <f t="shared" si="46"/>
        <v>3000</v>
      </c>
      <c r="K850" s="39" t="s">
        <v>134</v>
      </c>
      <c r="L850" s="38">
        <f t="shared" si="47"/>
        <v>3.99</v>
      </c>
    </row>
    <row r="851" spans="1:15" x14ac:dyDescent="0.3">
      <c r="A851" s="29" t="s">
        <v>419</v>
      </c>
      <c r="B851" s="41" t="s">
        <v>390</v>
      </c>
      <c r="C851" s="10" t="s">
        <v>181</v>
      </c>
      <c r="D851" s="11" t="s">
        <v>210</v>
      </c>
      <c r="E851" s="34">
        <v>2.99</v>
      </c>
      <c r="F851" s="33" t="e">
        <f>ROUNDUP(E851*Carpeta!$O$1,-1)</f>
        <v>#VALUE!</v>
      </c>
      <c r="G851" s="33">
        <f>ROUNDUP(E851*Carpeta!$O$4,-1)</f>
        <v>2250</v>
      </c>
      <c r="H851" s="2">
        <v>1</v>
      </c>
      <c r="I851" s="33" t="e">
        <f t="shared" si="45"/>
        <v>#VALUE!</v>
      </c>
      <c r="J851" s="33">
        <f t="shared" si="46"/>
        <v>2250</v>
      </c>
      <c r="K851" s="39" t="s">
        <v>420</v>
      </c>
      <c r="L851" s="38">
        <f t="shared" si="47"/>
        <v>2.99</v>
      </c>
    </row>
    <row r="852" spans="1:15" x14ac:dyDescent="0.3">
      <c r="A852" s="29" t="s">
        <v>167</v>
      </c>
      <c r="B852" s="41" t="s">
        <v>207</v>
      </c>
      <c r="C852" s="14" t="s">
        <v>193</v>
      </c>
      <c r="D852" s="12" t="s">
        <v>208</v>
      </c>
      <c r="E852" s="17">
        <v>2.4900000000000002</v>
      </c>
      <c r="F852" s="33" t="e">
        <f>ROUNDUP(E852*Carpeta!$O$1,-1)</f>
        <v>#VALUE!</v>
      </c>
      <c r="G852" s="33">
        <f>ROUNDUP(E852*Carpeta!$O$4,-1)</f>
        <v>1870</v>
      </c>
      <c r="H852" s="2">
        <v>1</v>
      </c>
      <c r="I852" s="33" t="e">
        <f t="shared" si="45"/>
        <v>#VALUE!</v>
      </c>
      <c r="J852" s="33">
        <f t="shared" si="46"/>
        <v>1870</v>
      </c>
      <c r="K852" s="39" t="s">
        <v>166</v>
      </c>
      <c r="L852" s="38">
        <f t="shared" si="47"/>
        <v>2.4900000000000002</v>
      </c>
    </row>
    <row r="853" spans="1:15" x14ac:dyDescent="0.3">
      <c r="A853" s="29" t="s">
        <v>219</v>
      </c>
      <c r="B853" s="43" t="s">
        <v>243</v>
      </c>
      <c r="C853" s="6" t="s">
        <v>194</v>
      </c>
      <c r="D853" s="1" t="s">
        <v>211</v>
      </c>
      <c r="E853" s="17">
        <v>2.4900000000000002</v>
      </c>
      <c r="F853" s="33" t="e">
        <f>ROUNDUP(E853*Carpeta!$O$1,-1)</f>
        <v>#VALUE!</v>
      </c>
      <c r="G853" s="33">
        <f>ROUNDUP(E853*Carpeta!$O$4,-1)</f>
        <v>1870</v>
      </c>
      <c r="H853" s="2">
        <v>1</v>
      </c>
      <c r="I853" s="33" t="e">
        <f t="shared" si="45"/>
        <v>#VALUE!</v>
      </c>
      <c r="J853" s="33">
        <f t="shared" si="46"/>
        <v>1870</v>
      </c>
      <c r="K853" s="39" t="s">
        <v>220</v>
      </c>
      <c r="L853" s="38">
        <f t="shared" si="47"/>
        <v>2.4900000000000002</v>
      </c>
    </row>
    <row r="854" spans="1:15" x14ac:dyDescent="0.3">
      <c r="A854" s="4" t="s">
        <v>16</v>
      </c>
      <c r="B854" s="22" t="s">
        <v>203</v>
      </c>
      <c r="C854" s="10" t="s">
        <v>186</v>
      </c>
      <c r="D854" s="12" t="s">
        <v>208</v>
      </c>
      <c r="E854" s="18">
        <v>4.99</v>
      </c>
      <c r="F854" s="33" t="e">
        <f>ROUNDUP(E854*Carpeta!$O$1,-1)</f>
        <v>#VALUE!</v>
      </c>
      <c r="G854" s="33">
        <f>ROUNDUP(E854*Carpeta!$O$4,-1)</f>
        <v>3750</v>
      </c>
      <c r="H854" s="2">
        <v>1</v>
      </c>
      <c r="I854" s="33" t="e">
        <f t="shared" si="45"/>
        <v>#VALUE!</v>
      </c>
      <c r="J854" s="33">
        <f t="shared" si="46"/>
        <v>3750</v>
      </c>
      <c r="K854" s="39" t="s">
        <v>123</v>
      </c>
      <c r="L854" s="38">
        <f t="shared" si="47"/>
        <v>4.99</v>
      </c>
    </row>
    <row r="855" spans="1:15" x14ac:dyDescent="0.3">
      <c r="A855" s="29" t="s">
        <v>8</v>
      </c>
      <c r="B855" s="36" t="s">
        <v>198</v>
      </c>
      <c r="C855" s="10" t="s">
        <v>186</v>
      </c>
      <c r="D855" s="13" t="s">
        <v>209</v>
      </c>
      <c r="E855" s="17">
        <v>1.49</v>
      </c>
      <c r="F855" s="33" t="e">
        <f>ROUNDUP(E855*Carpeta!$O$1,-1)</f>
        <v>#VALUE!</v>
      </c>
      <c r="G855" s="33">
        <f>ROUNDUP(E855*Carpeta!$O$4,-1)</f>
        <v>1120</v>
      </c>
      <c r="H855" s="2">
        <v>1</v>
      </c>
      <c r="I855" s="33" t="e">
        <f t="shared" si="45"/>
        <v>#VALUE!</v>
      </c>
      <c r="J855" s="33">
        <f t="shared" si="46"/>
        <v>1120</v>
      </c>
      <c r="K855" s="39" t="s">
        <v>152</v>
      </c>
      <c r="L855" s="38">
        <f t="shared" si="47"/>
        <v>1.49</v>
      </c>
    </row>
    <row r="856" spans="1:15" x14ac:dyDescent="0.3">
      <c r="A856" s="29" t="s">
        <v>165</v>
      </c>
      <c r="B856" s="41" t="s">
        <v>207</v>
      </c>
      <c r="C856" s="6" t="s">
        <v>769</v>
      </c>
      <c r="D856" s="12" t="s">
        <v>208</v>
      </c>
      <c r="E856" s="17">
        <v>3.99</v>
      </c>
      <c r="F856" s="33" t="e">
        <f>ROUNDUP(E856*Carpeta!$O$1,-1)</f>
        <v>#VALUE!</v>
      </c>
      <c r="G856" s="33">
        <f>ROUNDUP(E856*Carpeta!$O$4,-1)</f>
        <v>3000</v>
      </c>
      <c r="H856" s="2">
        <v>1</v>
      </c>
      <c r="I856" s="33" t="e">
        <f t="shared" si="45"/>
        <v>#VALUE!</v>
      </c>
      <c r="J856" s="33">
        <f t="shared" si="46"/>
        <v>3000</v>
      </c>
      <c r="K856" s="39" t="s">
        <v>164</v>
      </c>
      <c r="L856" s="38">
        <f t="shared" si="47"/>
        <v>3.99</v>
      </c>
    </row>
    <row r="857" spans="1:15" x14ac:dyDescent="0.3">
      <c r="A857" s="4" t="s">
        <v>84</v>
      </c>
      <c r="B857" s="19" t="s">
        <v>206</v>
      </c>
      <c r="C857" s="14" t="s">
        <v>767</v>
      </c>
      <c r="D857" s="1" t="s">
        <v>211</v>
      </c>
      <c r="E857" s="18">
        <v>1.25</v>
      </c>
      <c r="F857" s="33" t="e">
        <f>ROUNDUP(E857*Carpeta!$O$1,-1)</f>
        <v>#VALUE!</v>
      </c>
      <c r="G857" s="33">
        <f>ROUNDUP(E857*Carpeta!$O$4,-1)</f>
        <v>940</v>
      </c>
      <c r="H857" s="2">
        <v>1</v>
      </c>
      <c r="I857" s="33" t="e">
        <f t="shared" si="45"/>
        <v>#VALUE!</v>
      </c>
      <c r="J857" s="33">
        <f t="shared" si="46"/>
        <v>940</v>
      </c>
      <c r="K857" s="39" t="s">
        <v>155</v>
      </c>
      <c r="L857" s="38">
        <f t="shared" si="47"/>
        <v>1.25</v>
      </c>
    </row>
    <row r="858" spans="1:15" x14ac:dyDescent="0.3">
      <c r="A858" s="4" t="s">
        <v>14</v>
      </c>
      <c r="B858" s="22" t="s">
        <v>203</v>
      </c>
      <c r="C858" s="14" t="s">
        <v>767</v>
      </c>
      <c r="D858" s="1" t="s">
        <v>211</v>
      </c>
      <c r="E858" s="18">
        <v>1.49</v>
      </c>
      <c r="F858" s="33" t="e">
        <f>ROUNDUP(E858*Carpeta!$O$1,-1)</f>
        <v>#VALUE!</v>
      </c>
      <c r="G858" s="33">
        <f>ROUNDUP(E858*Carpeta!$O$4,-1)</f>
        <v>1120</v>
      </c>
      <c r="H858" s="2">
        <v>1</v>
      </c>
      <c r="I858" s="33" t="e">
        <f t="shared" si="45"/>
        <v>#VALUE!</v>
      </c>
      <c r="J858" s="33">
        <f t="shared" si="46"/>
        <v>1120</v>
      </c>
      <c r="K858" s="39" t="s">
        <v>153</v>
      </c>
      <c r="L858" s="38">
        <f t="shared" si="47"/>
        <v>1.49</v>
      </c>
    </row>
    <row r="859" spans="1:15" x14ac:dyDescent="0.3">
      <c r="A859" s="29" t="s">
        <v>431</v>
      </c>
      <c r="B859" s="41" t="s">
        <v>390</v>
      </c>
      <c r="C859" s="14" t="s">
        <v>767</v>
      </c>
      <c r="D859" s="13" t="s">
        <v>209</v>
      </c>
      <c r="E859" s="34">
        <v>1.99</v>
      </c>
      <c r="F859" s="33" t="e">
        <f>ROUNDUP(E859*Carpeta!$O$1,-1)</f>
        <v>#VALUE!</v>
      </c>
      <c r="G859" s="33">
        <f>ROUNDUP(E859*Carpeta!$O$4,-1)</f>
        <v>1500</v>
      </c>
      <c r="H859" s="2">
        <v>1</v>
      </c>
      <c r="I859" s="33" t="e">
        <f t="shared" si="45"/>
        <v>#VALUE!</v>
      </c>
      <c r="J859" s="33">
        <f t="shared" si="46"/>
        <v>1500</v>
      </c>
      <c r="K859" s="39" t="s">
        <v>430</v>
      </c>
      <c r="L859" s="38">
        <f t="shared" si="47"/>
        <v>1.99</v>
      </c>
    </row>
    <row r="860" spans="1:15" x14ac:dyDescent="0.3">
      <c r="A860" s="29" t="s">
        <v>422</v>
      </c>
      <c r="B860" s="41" t="s">
        <v>390</v>
      </c>
      <c r="C860" s="14" t="s">
        <v>767</v>
      </c>
      <c r="D860" s="13" t="s">
        <v>209</v>
      </c>
      <c r="E860" s="17">
        <v>1.99</v>
      </c>
      <c r="F860" s="33" t="e">
        <f>ROUNDUP(E860*Carpeta!$O$1,-1)</f>
        <v>#VALUE!</v>
      </c>
      <c r="G860" s="33">
        <f>ROUNDUP(E860*Carpeta!$O$4,-1)</f>
        <v>1500</v>
      </c>
      <c r="H860" s="2">
        <v>1</v>
      </c>
      <c r="I860" s="16" t="e">
        <f t="shared" si="45"/>
        <v>#VALUE!</v>
      </c>
      <c r="J860" s="16">
        <f t="shared" si="46"/>
        <v>1500</v>
      </c>
      <c r="K860" s="39" t="s">
        <v>421</v>
      </c>
      <c r="L860" s="38">
        <f t="shared" si="47"/>
        <v>1.99</v>
      </c>
    </row>
    <row r="861" spans="1:15" x14ac:dyDescent="0.3">
      <c r="A861" s="4" t="s">
        <v>285</v>
      </c>
      <c r="B861" s="41" t="s">
        <v>390</v>
      </c>
      <c r="C861" s="14" t="s">
        <v>767</v>
      </c>
      <c r="D861" s="13" t="s">
        <v>209</v>
      </c>
      <c r="E861" s="18">
        <v>2.99</v>
      </c>
      <c r="F861" s="33" t="e">
        <f>ROUNDUP(E861*Carpeta!$O$1,-1)</f>
        <v>#VALUE!</v>
      </c>
      <c r="G861" s="33">
        <f>ROUNDUP(E861*Carpeta!$O$4,-1)</f>
        <v>2250</v>
      </c>
      <c r="H861" s="2">
        <v>1</v>
      </c>
      <c r="I861" s="33" t="e">
        <f t="shared" si="45"/>
        <v>#VALUE!</v>
      </c>
      <c r="J861" s="33">
        <f t="shared" si="46"/>
        <v>2250</v>
      </c>
      <c r="K861" s="39" t="s">
        <v>418</v>
      </c>
      <c r="L861" s="38">
        <f t="shared" si="47"/>
        <v>2.99</v>
      </c>
    </row>
    <row r="863" spans="1:15" x14ac:dyDescent="0.3">
      <c r="A863" s="58" t="s">
        <v>546</v>
      </c>
      <c r="B863" s="57">
        <f>SUM(J864:J868)</f>
        <v>24740</v>
      </c>
      <c r="M863">
        <v>20000</v>
      </c>
      <c r="N863" t="s">
        <v>839</v>
      </c>
      <c r="O863" t="s">
        <v>549</v>
      </c>
    </row>
    <row r="864" spans="1:15" x14ac:dyDescent="0.3">
      <c r="A864" s="20" t="s">
        <v>517</v>
      </c>
      <c r="B864" s="41" t="s">
        <v>390</v>
      </c>
      <c r="C864" s="14" t="s">
        <v>193</v>
      </c>
      <c r="D864" s="12" t="s">
        <v>208</v>
      </c>
      <c r="E864" s="18">
        <v>8.99</v>
      </c>
      <c r="F864" s="33" t="e">
        <f>ROUNDUP(E864*Carpeta!$O$1,-1)</f>
        <v>#VALUE!</v>
      </c>
      <c r="G864" s="33">
        <f>ROUNDUP(E864*Carpeta!$O$4,-1)</f>
        <v>6750</v>
      </c>
      <c r="H864" s="2">
        <v>1</v>
      </c>
      <c r="I864" s="33" t="e">
        <f>F864*H864</f>
        <v>#VALUE!</v>
      </c>
      <c r="J864" s="33">
        <f>G864*H864</f>
        <v>6750</v>
      </c>
      <c r="K864" s="39" t="s">
        <v>516</v>
      </c>
      <c r="L864" s="38">
        <f>E864*H864</f>
        <v>8.99</v>
      </c>
      <c r="O864" t="s">
        <v>553</v>
      </c>
    </row>
    <row r="865" spans="1:15" x14ac:dyDescent="0.3">
      <c r="A865" s="4" t="s">
        <v>428</v>
      </c>
      <c r="B865" s="41" t="s">
        <v>390</v>
      </c>
      <c r="C865" s="14" t="s">
        <v>193</v>
      </c>
      <c r="D865" s="13" t="s">
        <v>209</v>
      </c>
      <c r="E865" s="18">
        <v>2.4900000000000002</v>
      </c>
      <c r="F865" s="33" t="e">
        <f>ROUNDUP(E865*Carpeta!$O$1,-1)</f>
        <v>#VALUE!</v>
      </c>
      <c r="G865" s="33">
        <f>ROUNDUP(E865*Carpeta!$O$4,-1)</f>
        <v>1870</v>
      </c>
      <c r="H865" s="2">
        <v>1</v>
      </c>
      <c r="I865" s="33" t="e">
        <f>F865*H865</f>
        <v>#VALUE!</v>
      </c>
      <c r="J865" s="33">
        <f>G865*H865</f>
        <v>1870</v>
      </c>
      <c r="K865" s="39" t="s">
        <v>427</v>
      </c>
      <c r="L865" s="38">
        <f>E865*H865</f>
        <v>2.4900000000000002</v>
      </c>
    </row>
    <row r="866" spans="1:15" x14ac:dyDescent="0.3">
      <c r="A866" s="21" t="s">
        <v>28</v>
      </c>
      <c r="B866" s="8" t="s">
        <v>204</v>
      </c>
      <c r="C866" s="9" t="s">
        <v>182</v>
      </c>
      <c r="D866" s="12" t="s">
        <v>208</v>
      </c>
      <c r="E866" s="18">
        <v>2.4900000000000002</v>
      </c>
      <c r="F866" s="33" t="e">
        <f>ROUNDUP(E866*Carpeta!$O$1,-1)</f>
        <v>#VALUE!</v>
      </c>
      <c r="G866" s="33">
        <f>ROUNDUP(E866*Carpeta!$O$4,-1)</f>
        <v>1870</v>
      </c>
      <c r="H866" s="2">
        <v>1</v>
      </c>
      <c r="I866" s="33" t="e">
        <f>F866*H866</f>
        <v>#VALUE!</v>
      </c>
      <c r="J866" s="33">
        <f>G866*H866</f>
        <v>1870</v>
      </c>
      <c r="K866" s="39" t="s">
        <v>146</v>
      </c>
      <c r="L866" s="38">
        <f>E866*H866</f>
        <v>2.4900000000000002</v>
      </c>
    </row>
    <row r="867" spans="1:15" x14ac:dyDescent="0.3">
      <c r="A867" s="4" t="s">
        <v>327</v>
      </c>
      <c r="B867" s="41" t="s">
        <v>207</v>
      </c>
      <c r="C867" s="10" t="s">
        <v>181</v>
      </c>
      <c r="D867" s="12" t="s">
        <v>208</v>
      </c>
      <c r="E867" s="18">
        <v>15.99</v>
      </c>
      <c r="F867" s="33" t="e">
        <f>ROUNDUP(E867*Carpeta!$O$1,-1)</f>
        <v>#VALUE!</v>
      </c>
      <c r="G867" s="33">
        <f>ROUNDUP(E867*Carpeta!$O$4,-1)</f>
        <v>12000</v>
      </c>
      <c r="H867" s="2">
        <v>1</v>
      </c>
      <c r="I867" s="33" t="e">
        <f>F867*H867</f>
        <v>#VALUE!</v>
      </c>
      <c r="J867" s="33">
        <f>G867*H867</f>
        <v>12000</v>
      </c>
      <c r="K867" s="39" t="s">
        <v>328</v>
      </c>
      <c r="L867" s="38">
        <f>E867*H867</f>
        <v>15.99</v>
      </c>
    </row>
    <row r="868" spans="1:15" x14ac:dyDescent="0.3">
      <c r="A868" s="4" t="s">
        <v>101</v>
      </c>
      <c r="B868" s="22" t="s">
        <v>203</v>
      </c>
      <c r="C868" s="6" t="s">
        <v>194</v>
      </c>
      <c r="D868" s="1" t="s">
        <v>211</v>
      </c>
      <c r="E868" s="18">
        <v>2.99</v>
      </c>
      <c r="F868" s="33" t="e">
        <f>ROUNDUP(E868*Carpeta!$O$1,-1)</f>
        <v>#VALUE!</v>
      </c>
      <c r="G868" s="33">
        <f>ROUNDUP(E868*Carpeta!$O$4,-1)</f>
        <v>2250</v>
      </c>
      <c r="H868" s="2">
        <v>1</v>
      </c>
      <c r="I868" s="33" t="e">
        <f>F868*H868</f>
        <v>#VALUE!</v>
      </c>
      <c r="J868" s="33">
        <f>G868*H868</f>
        <v>2250</v>
      </c>
      <c r="K868" s="39" t="s">
        <v>154</v>
      </c>
      <c r="L868" s="38">
        <f>E868*H868</f>
        <v>2.99</v>
      </c>
    </row>
    <row r="870" spans="1:15" x14ac:dyDescent="0.3">
      <c r="A870" s="58" t="s">
        <v>838</v>
      </c>
      <c r="B870" s="57">
        <f>SUM(J871:J876)</f>
        <v>18740</v>
      </c>
      <c r="M870">
        <v>15000</v>
      </c>
      <c r="N870" t="s">
        <v>839</v>
      </c>
      <c r="O870" t="s">
        <v>549</v>
      </c>
    </row>
    <row r="871" spans="1:15" x14ac:dyDescent="0.3">
      <c r="A871" s="20" t="s">
        <v>78</v>
      </c>
      <c r="B871" s="31" t="s">
        <v>205</v>
      </c>
      <c r="C871" s="19" t="s">
        <v>185</v>
      </c>
      <c r="D871" s="12" t="s">
        <v>208</v>
      </c>
      <c r="E871" s="18">
        <v>6.99</v>
      </c>
      <c r="F871" s="33" t="e">
        <f>ROUNDUP(E871*Carpeta!$O$1,-1)</f>
        <v>#VALUE!</v>
      </c>
      <c r="G871" s="33">
        <f>ROUNDUP(E871*Carpeta!$O$4,-1)</f>
        <v>5250</v>
      </c>
      <c r="H871" s="2">
        <v>1</v>
      </c>
      <c r="I871" s="33" t="e">
        <f t="shared" ref="I871:I876" si="48">F871*H871</f>
        <v>#VALUE!</v>
      </c>
      <c r="J871" s="33">
        <f t="shared" ref="J871:J876" si="49">G871*H871</f>
        <v>5250</v>
      </c>
      <c r="K871" s="39" t="s">
        <v>114</v>
      </c>
      <c r="L871" s="38">
        <f t="shared" ref="L871:L876" si="50">E871*H871</f>
        <v>6.99</v>
      </c>
      <c r="N871" t="s">
        <v>847</v>
      </c>
      <c r="O871" t="s">
        <v>553</v>
      </c>
    </row>
    <row r="872" spans="1:15" x14ac:dyDescent="0.3">
      <c r="A872" s="21" t="s">
        <v>310</v>
      </c>
      <c r="B872" s="41" t="s">
        <v>207</v>
      </c>
      <c r="C872" s="6" t="s">
        <v>769</v>
      </c>
      <c r="D872" s="12" t="s">
        <v>208</v>
      </c>
      <c r="E872" s="18">
        <v>3.49</v>
      </c>
      <c r="F872" s="33" t="e">
        <f>ROUNDUP(E872*Carpeta!$O$1,-1)</f>
        <v>#VALUE!</v>
      </c>
      <c r="G872" s="33">
        <f>ROUNDUP(E872*Carpeta!$O$4,-1)</f>
        <v>2620</v>
      </c>
      <c r="H872" s="2">
        <v>1</v>
      </c>
      <c r="I872" s="33" t="e">
        <f t="shared" si="48"/>
        <v>#VALUE!</v>
      </c>
      <c r="J872" s="33">
        <f t="shared" si="49"/>
        <v>2620</v>
      </c>
      <c r="K872" s="39" t="s">
        <v>311</v>
      </c>
      <c r="L872" s="38">
        <f t="shared" si="50"/>
        <v>3.49</v>
      </c>
      <c r="N872" t="s">
        <v>848</v>
      </c>
    </row>
    <row r="873" spans="1:15" x14ac:dyDescent="0.3">
      <c r="A873" s="15" t="s">
        <v>98</v>
      </c>
      <c r="B873" s="31" t="s">
        <v>205</v>
      </c>
      <c r="C873" s="6" t="s">
        <v>769</v>
      </c>
      <c r="D873" s="1" t="s">
        <v>211</v>
      </c>
      <c r="E873" s="18">
        <v>1.99</v>
      </c>
      <c r="F873" s="33" t="e">
        <f>ROUNDUP(E873*Carpeta!$O$1,-1)</f>
        <v>#VALUE!</v>
      </c>
      <c r="G873" s="33">
        <f>ROUNDUP(E873*Carpeta!$O$4,-1)</f>
        <v>1500</v>
      </c>
      <c r="H873" s="2">
        <v>1</v>
      </c>
      <c r="I873" s="33" t="e">
        <f t="shared" si="48"/>
        <v>#VALUE!</v>
      </c>
      <c r="J873" s="33">
        <f t="shared" si="49"/>
        <v>1500</v>
      </c>
      <c r="K873" s="39" t="s">
        <v>151</v>
      </c>
      <c r="L873" s="38">
        <f t="shared" si="50"/>
        <v>1.99</v>
      </c>
    </row>
    <row r="874" spans="1:15" x14ac:dyDescent="0.3">
      <c r="A874" s="15" t="s">
        <v>80</v>
      </c>
      <c r="B874" s="31" t="s">
        <v>205</v>
      </c>
      <c r="C874" s="6" t="s">
        <v>769</v>
      </c>
      <c r="D874" s="1" t="s">
        <v>211</v>
      </c>
      <c r="E874" s="18">
        <v>1.99</v>
      </c>
      <c r="F874" s="33" t="e">
        <f>ROUNDUP(E874*Carpeta!$O$1,-1)</f>
        <v>#VALUE!</v>
      </c>
      <c r="G874" s="33">
        <f>ROUNDUP(E874*Carpeta!$O$4,-1)</f>
        <v>1500</v>
      </c>
      <c r="H874" s="2">
        <v>1</v>
      </c>
      <c r="I874" s="33" t="e">
        <f t="shared" si="48"/>
        <v>#VALUE!</v>
      </c>
      <c r="J874" s="33">
        <f t="shared" si="49"/>
        <v>1500</v>
      </c>
      <c r="K874" s="39" t="s">
        <v>150</v>
      </c>
      <c r="L874" s="38">
        <f t="shared" si="50"/>
        <v>1.99</v>
      </c>
    </row>
    <row r="875" spans="1:15" x14ac:dyDescent="0.3">
      <c r="A875" s="21" t="s">
        <v>75</v>
      </c>
      <c r="B875" s="31" t="s">
        <v>975</v>
      </c>
      <c r="C875" s="19" t="s">
        <v>185</v>
      </c>
      <c r="D875" s="12" t="s">
        <v>208</v>
      </c>
      <c r="E875" s="18">
        <v>3.49</v>
      </c>
      <c r="F875" s="33" t="e">
        <f>ROUNDUP(E875*Carpeta!$O$1,-1)</f>
        <v>#VALUE!</v>
      </c>
      <c r="G875" s="33">
        <f>ROUNDUP(E875*Carpeta!$O$4,-1)</f>
        <v>2620</v>
      </c>
      <c r="H875" s="2">
        <v>1</v>
      </c>
      <c r="I875" s="33" t="e">
        <f t="shared" si="48"/>
        <v>#VALUE!</v>
      </c>
      <c r="J875" s="33">
        <f t="shared" si="49"/>
        <v>2620</v>
      </c>
      <c r="K875" s="39" t="s">
        <v>140</v>
      </c>
      <c r="L875" s="38">
        <f t="shared" si="50"/>
        <v>3.49</v>
      </c>
    </row>
    <row r="876" spans="1:15" x14ac:dyDescent="0.3">
      <c r="A876" s="20" t="s">
        <v>78</v>
      </c>
      <c r="B876" s="31" t="s">
        <v>975</v>
      </c>
      <c r="C876" s="19" t="s">
        <v>185</v>
      </c>
      <c r="D876" s="12" t="s">
        <v>208</v>
      </c>
      <c r="E876" s="18">
        <v>6.99</v>
      </c>
      <c r="F876" s="33" t="e">
        <f>ROUNDUP(E876*Carpeta!$O$1,-1)</f>
        <v>#VALUE!</v>
      </c>
      <c r="G876" s="33">
        <f>ROUNDUP(E876*Carpeta!$O$4,-1)</f>
        <v>5250</v>
      </c>
      <c r="H876" s="2">
        <v>1</v>
      </c>
      <c r="I876" s="33" t="e">
        <f t="shared" si="48"/>
        <v>#VALUE!</v>
      </c>
      <c r="J876" s="33">
        <f t="shared" si="49"/>
        <v>5250</v>
      </c>
      <c r="K876" s="39" t="s">
        <v>114</v>
      </c>
      <c r="L876" s="38">
        <f t="shared" si="50"/>
        <v>6.99</v>
      </c>
    </row>
    <row r="879" spans="1:15" x14ac:dyDescent="0.3">
      <c r="A879" s="58" t="s">
        <v>547</v>
      </c>
      <c r="B879" s="57">
        <f>SUM(J880:J883)</f>
        <v>30000</v>
      </c>
      <c r="M879">
        <v>24000</v>
      </c>
      <c r="N879" t="s">
        <v>548</v>
      </c>
      <c r="O879" t="s">
        <v>549</v>
      </c>
    </row>
    <row r="880" spans="1:15" x14ac:dyDescent="0.3">
      <c r="A880" s="4" t="s">
        <v>395</v>
      </c>
      <c r="B880" s="41" t="s">
        <v>390</v>
      </c>
      <c r="C880" s="6" t="s">
        <v>194</v>
      </c>
      <c r="D880" s="12" t="s">
        <v>208</v>
      </c>
      <c r="E880" s="18">
        <v>9.99</v>
      </c>
      <c r="F880" s="33" t="e">
        <f>ROUNDUP(E880*Carpeta!$O$1,-1)</f>
        <v>#VALUE!</v>
      </c>
      <c r="G880" s="33">
        <f>ROUNDUP(E880*Carpeta!$O$4,-1)</f>
        <v>7500</v>
      </c>
      <c r="H880" s="2">
        <v>1</v>
      </c>
      <c r="I880" s="33" t="e">
        <f>F880*H880</f>
        <v>#VALUE!</v>
      </c>
      <c r="J880" s="33">
        <f>G880*H880</f>
        <v>7500</v>
      </c>
      <c r="K880" s="39" t="s">
        <v>394</v>
      </c>
      <c r="L880" s="38">
        <f>E880*H880</f>
        <v>9.99</v>
      </c>
      <c r="N880" t="s">
        <v>843</v>
      </c>
      <c r="O880" t="s">
        <v>553</v>
      </c>
    </row>
    <row r="881" spans="1:15" x14ac:dyDescent="0.3">
      <c r="A881" s="4" t="s">
        <v>401</v>
      </c>
      <c r="B881" s="41" t="s">
        <v>390</v>
      </c>
      <c r="C881" s="6" t="s">
        <v>194</v>
      </c>
      <c r="D881" s="12" t="s">
        <v>208</v>
      </c>
      <c r="E881" s="18">
        <v>9.99</v>
      </c>
      <c r="F881" s="33" t="e">
        <f>ROUNDUP(E881*Carpeta!$O$1,-1)</f>
        <v>#VALUE!</v>
      </c>
      <c r="G881" s="33">
        <f>ROUNDUP(E881*Carpeta!$O$4,-1)</f>
        <v>7500</v>
      </c>
      <c r="H881" s="2">
        <v>1</v>
      </c>
      <c r="I881" s="33" t="e">
        <f>F881*H881</f>
        <v>#VALUE!</v>
      </c>
      <c r="J881" s="33">
        <f>G881*H881</f>
        <v>7500</v>
      </c>
      <c r="K881" s="39" t="s">
        <v>400</v>
      </c>
      <c r="L881" s="38">
        <f>E881*H881</f>
        <v>9.99</v>
      </c>
      <c r="N881" t="s">
        <v>612</v>
      </c>
    </row>
    <row r="882" spans="1:15" x14ac:dyDescent="0.3">
      <c r="A882" s="4" t="s">
        <v>398</v>
      </c>
      <c r="B882" s="41" t="s">
        <v>390</v>
      </c>
      <c r="C882" s="6" t="s">
        <v>194</v>
      </c>
      <c r="D882" s="12" t="s">
        <v>208</v>
      </c>
      <c r="E882" s="17">
        <v>9.99</v>
      </c>
      <c r="F882" s="33" t="e">
        <f>ROUNDUP(E882*Carpeta!$O$1,-1)</f>
        <v>#VALUE!</v>
      </c>
      <c r="G882" s="33">
        <f>ROUNDUP(E882*Carpeta!$O$4,-1)</f>
        <v>7500</v>
      </c>
      <c r="H882" s="2">
        <v>1</v>
      </c>
      <c r="I882" s="33" t="e">
        <f>F882*H882</f>
        <v>#VALUE!</v>
      </c>
      <c r="J882" s="33">
        <f>G882*H882</f>
        <v>7500</v>
      </c>
      <c r="K882" s="39" t="s">
        <v>399</v>
      </c>
      <c r="L882" s="38">
        <f>E882*H882</f>
        <v>9.99</v>
      </c>
    </row>
    <row r="883" spans="1:15" x14ac:dyDescent="0.3">
      <c r="A883" s="20" t="s">
        <v>523</v>
      </c>
      <c r="B883" s="41" t="s">
        <v>390</v>
      </c>
      <c r="C883" s="4" t="s">
        <v>190</v>
      </c>
      <c r="D883" s="11" t="s">
        <v>210</v>
      </c>
      <c r="E883" s="18">
        <v>9.99</v>
      </c>
      <c r="F883" s="33" t="e">
        <f>ROUNDUP(E883*Carpeta!$O$1,-1)</f>
        <v>#VALUE!</v>
      </c>
      <c r="G883" s="33">
        <f>ROUNDUP(E883*Carpeta!$O$4,-1)</f>
        <v>7500</v>
      </c>
      <c r="H883" s="2">
        <v>1</v>
      </c>
      <c r="I883" s="33" t="e">
        <f>F883*H883</f>
        <v>#VALUE!</v>
      </c>
      <c r="J883" s="33">
        <f>G883*H883</f>
        <v>7500</v>
      </c>
      <c r="K883" s="39" t="s">
        <v>522</v>
      </c>
      <c r="L883" s="38">
        <f>E883*H883</f>
        <v>9.99</v>
      </c>
    </row>
    <row r="885" spans="1:15" x14ac:dyDescent="0.3">
      <c r="A885" s="58" t="s">
        <v>837</v>
      </c>
      <c r="B885" s="57">
        <f>SUM(J886:J890)</f>
        <v>33750</v>
      </c>
      <c r="M885">
        <v>27500</v>
      </c>
      <c r="N885" t="s">
        <v>548</v>
      </c>
      <c r="O885" t="s">
        <v>549</v>
      </c>
    </row>
    <row r="886" spans="1:15" x14ac:dyDescent="0.3">
      <c r="A886" s="4" t="s">
        <v>88</v>
      </c>
      <c r="B886" s="19" t="s">
        <v>206</v>
      </c>
      <c r="C886" s="10" t="s">
        <v>181</v>
      </c>
      <c r="D886" s="11" t="s">
        <v>210</v>
      </c>
      <c r="E886" s="18">
        <v>29.99</v>
      </c>
      <c r="F886" s="33" t="e">
        <f>ROUNDUP(E886*Carpeta!$O$1,-1)</f>
        <v>#VALUE!</v>
      </c>
      <c r="G886" s="33">
        <f>ROUNDUP(E886*Carpeta!$O$4,-1)</f>
        <v>22500</v>
      </c>
      <c r="H886" s="2">
        <v>1</v>
      </c>
      <c r="I886" s="33" t="e">
        <f>F886*H886</f>
        <v>#VALUE!</v>
      </c>
      <c r="J886" s="33">
        <f>G886*H886</f>
        <v>22500</v>
      </c>
      <c r="K886" s="39" t="s">
        <v>104</v>
      </c>
      <c r="L886" s="38">
        <f>E886*H886</f>
        <v>29.99</v>
      </c>
      <c r="N886" t="s">
        <v>844</v>
      </c>
      <c r="O886" t="s">
        <v>553</v>
      </c>
    </row>
    <row r="887" spans="1:15" x14ac:dyDescent="0.3">
      <c r="A887" s="15" t="s">
        <v>241</v>
      </c>
      <c r="B887" s="24" t="s">
        <v>239</v>
      </c>
      <c r="C887" s="6" t="s">
        <v>769</v>
      </c>
      <c r="D887" s="12" t="s">
        <v>208</v>
      </c>
      <c r="E887" s="18">
        <v>3.99</v>
      </c>
      <c r="F887" s="33" t="e">
        <f>ROUNDUP(E887*Carpeta!$O$1,-1)</f>
        <v>#VALUE!</v>
      </c>
      <c r="G887" s="33">
        <f>ROUNDUP(E887*Carpeta!$O$4,-1)</f>
        <v>3000</v>
      </c>
      <c r="H887" s="2">
        <v>1</v>
      </c>
      <c r="I887" s="33" t="e">
        <f>F887*H887</f>
        <v>#VALUE!</v>
      </c>
      <c r="J887" s="33">
        <f>G887*H887</f>
        <v>3000</v>
      </c>
      <c r="K887" s="39" t="s">
        <v>242</v>
      </c>
      <c r="L887" s="38">
        <f>E887*H887</f>
        <v>3.99</v>
      </c>
      <c r="N887" t="s">
        <v>845</v>
      </c>
    </row>
    <row r="888" spans="1:15" x14ac:dyDescent="0.3">
      <c r="A888" s="32" t="s">
        <v>76</v>
      </c>
      <c r="B888" s="31" t="s">
        <v>205</v>
      </c>
      <c r="C888" s="9" t="s">
        <v>182</v>
      </c>
      <c r="D888" s="12" t="s">
        <v>208</v>
      </c>
      <c r="E888" s="17">
        <v>4.99</v>
      </c>
      <c r="F888" s="33" t="e">
        <f>ROUNDUP(E888*Carpeta!$O$1,-1)</f>
        <v>#VALUE!</v>
      </c>
      <c r="G888" s="33">
        <f>ROUNDUP(E888*Carpeta!$O$4,-1)</f>
        <v>3750</v>
      </c>
      <c r="H888" s="2">
        <v>1</v>
      </c>
      <c r="I888" s="33" t="e">
        <f>F888*H888</f>
        <v>#VALUE!</v>
      </c>
      <c r="J888" s="33">
        <f>G888*H888</f>
        <v>3750</v>
      </c>
      <c r="K888" s="39" t="s">
        <v>118</v>
      </c>
      <c r="L888" s="38">
        <f>E888*H888</f>
        <v>4.99</v>
      </c>
    </row>
    <row r="889" spans="1:15" x14ac:dyDescent="0.3">
      <c r="A889" s="4" t="s">
        <v>95</v>
      </c>
      <c r="B889" s="19" t="s">
        <v>206</v>
      </c>
      <c r="C889" s="10" t="s">
        <v>181</v>
      </c>
      <c r="D889" s="12" t="s">
        <v>208</v>
      </c>
      <c r="E889" s="18">
        <v>2.99</v>
      </c>
      <c r="F889" s="33" t="e">
        <f>ROUNDUP(E889*Carpeta!$O$1,-1)</f>
        <v>#VALUE!</v>
      </c>
      <c r="G889" s="33">
        <f>ROUNDUP(E889*Carpeta!$O$4,-1)</f>
        <v>2250</v>
      </c>
      <c r="H889" s="2">
        <v>1</v>
      </c>
      <c r="I889" s="33" t="e">
        <f>F889*H889</f>
        <v>#VALUE!</v>
      </c>
      <c r="J889" s="33">
        <f>G889*H889</f>
        <v>2250</v>
      </c>
      <c r="K889" s="39" t="s">
        <v>129</v>
      </c>
      <c r="L889" s="38">
        <f>E889*H889</f>
        <v>2.99</v>
      </c>
    </row>
    <row r="890" spans="1:15" x14ac:dyDescent="0.3">
      <c r="A890" s="29" t="s">
        <v>416</v>
      </c>
      <c r="B890" s="41" t="s">
        <v>390</v>
      </c>
      <c r="C890" s="19" t="s">
        <v>655</v>
      </c>
      <c r="D890" s="12" t="s">
        <v>208</v>
      </c>
      <c r="E890" s="17">
        <v>2.99</v>
      </c>
      <c r="F890" s="33" t="e">
        <f>ROUNDUP(E890*Carpeta!$O$1,-1)</f>
        <v>#VALUE!</v>
      </c>
      <c r="G890" s="33">
        <f>ROUNDUP(E890*Carpeta!$O$4,-1)</f>
        <v>2250</v>
      </c>
      <c r="H890" s="2">
        <v>1</v>
      </c>
      <c r="I890" s="16" t="e">
        <f>F890*H890</f>
        <v>#VALUE!</v>
      </c>
      <c r="J890" s="16">
        <f>G890*H890</f>
        <v>2250</v>
      </c>
      <c r="K890" s="39" t="s">
        <v>417</v>
      </c>
      <c r="L890" s="38">
        <f>E890*H890</f>
        <v>2.99</v>
      </c>
    </row>
    <row r="892" spans="1:15" x14ac:dyDescent="0.3">
      <c r="A892" s="58" t="s">
        <v>840</v>
      </c>
      <c r="B892" s="57">
        <f>SUM(J893:J895)</f>
        <v>15750</v>
      </c>
      <c r="M892">
        <v>12500</v>
      </c>
      <c r="N892" t="s">
        <v>548</v>
      </c>
      <c r="O892" t="s">
        <v>549</v>
      </c>
    </row>
    <row r="893" spans="1:15" x14ac:dyDescent="0.3">
      <c r="A893" s="15" t="s">
        <v>406</v>
      </c>
      <c r="B893" s="41" t="s">
        <v>390</v>
      </c>
      <c r="C893" s="10" t="s">
        <v>181</v>
      </c>
      <c r="D893" s="11" t="s">
        <v>210</v>
      </c>
      <c r="E893" s="18">
        <v>7.99</v>
      </c>
      <c r="F893" s="33" t="e">
        <f>ROUNDUP(E893*Carpeta!$O$1,-1)</f>
        <v>#VALUE!</v>
      </c>
      <c r="G893" s="33">
        <f>ROUNDUP(E893*Carpeta!$O$4,-1)</f>
        <v>6000</v>
      </c>
      <c r="H893" s="2">
        <v>1</v>
      </c>
      <c r="I893" s="33" t="e">
        <f>F893*H893</f>
        <v>#VALUE!</v>
      </c>
      <c r="J893" s="33">
        <f>G893*H893</f>
        <v>6000</v>
      </c>
      <c r="K893" s="39" t="s">
        <v>520</v>
      </c>
      <c r="L893" s="38">
        <f>E893*H893</f>
        <v>7.99</v>
      </c>
      <c r="N893" t="s">
        <v>834</v>
      </c>
      <c r="O893" t="s">
        <v>553</v>
      </c>
    </row>
    <row r="894" spans="1:15" x14ac:dyDescent="0.3">
      <c r="A894" s="29" t="s">
        <v>160</v>
      </c>
      <c r="B894" s="41" t="s">
        <v>207</v>
      </c>
      <c r="C894" s="8" t="s">
        <v>184</v>
      </c>
      <c r="D894" s="11" t="s">
        <v>210</v>
      </c>
      <c r="E894" s="17">
        <v>6.99</v>
      </c>
      <c r="F894" s="33" t="e">
        <f>ROUNDUP(E894*Carpeta!$O$1,-1)</f>
        <v>#VALUE!</v>
      </c>
      <c r="G894" s="33">
        <f>ROUNDUP(E894*Carpeta!$O$4,-1)</f>
        <v>5250</v>
      </c>
      <c r="H894" s="2">
        <v>1</v>
      </c>
      <c r="I894" s="33" t="e">
        <f>F894*H894</f>
        <v>#VALUE!</v>
      </c>
      <c r="J894" s="33">
        <f>G894*H894</f>
        <v>5250</v>
      </c>
      <c r="K894" s="39" t="s">
        <v>161</v>
      </c>
      <c r="L894" s="38">
        <f>E894*H894</f>
        <v>6.99</v>
      </c>
      <c r="N894" t="s">
        <v>846</v>
      </c>
    </row>
    <row r="895" spans="1:15" x14ac:dyDescent="0.3">
      <c r="A895" s="4" t="s">
        <v>441</v>
      </c>
      <c r="B895" s="19" t="s">
        <v>435</v>
      </c>
      <c r="C895" s="19" t="s">
        <v>185</v>
      </c>
      <c r="D895" s="12" t="s">
        <v>208</v>
      </c>
      <c r="E895" s="18">
        <v>5.99</v>
      </c>
      <c r="F895" s="33" t="e">
        <f>ROUNDUP(E895*Carpeta!$O$1,-1)</f>
        <v>#VALUE!</v>
      </c>
      <c r="G895" s="33">
        <f>ROUNDUP(E895*Carpeta!$O$4,-1)</f>
        <v>4500</v>
      </c>
      <c r="H895" s="2">
        <v>1</v>
      </c>
      <c r="I895" s="33" t="e">
        <f>F895*H895</f>
        <v>#VALUE!</v>
      </c>
      <c r="J895" s="33">
        <f>G895*H895</f>
        <v>4500</v>
      </c>
      <c r="K895" s="39" t="s">
        <v>442</v>
      </c>
      <c r="L895" s="38">
        <f>E895*H895</f>
        <v>5.99</v>
      </c>
    </row>
    <row r="897" spans="1:15" x14ac:dyDescent="0.3">
      <c r="A897" s="58" t="s">
        <v>561</v>
      </c>
      <c r="B897" s="57">
        <f>SUM(J898:J907)</f>
        <v>74620</v>
      </c>
      <c r="M897">
        <v>61000</v>
      </c>
      <c r="N897" t="s">
        <v>548</v>
      </c>
      <c r="O897" t="s">
        <v>549</v>
      </c>
    </row>
    <row r="898" spans="1:15" x14ac:dyDescent="0.3">
      <c r="A898" s="4" t="s">
        <v>314</v>
      </c>
      <c r="B898" s="24" t="s">
        <v>239</v>
      </c>
      <c r="C898" s="14" t="s">
        <v>767</v>
      </c>
      <c r="D898" s="12" t="s">
        <v>208</v>
      </c>
      <c r="E898" s="18">
        <v>6.99</v>
      </c>
      <c r="F898" s="33" t="e">
        <f>ROUNDUP(E898*Carpeta!$O$1,-1)</f>
        <v>#VALUE!</v>
      </c>
      <c r="G898" s="33">
        <f>ROUNDUP(E898*Carpeta!$O$4,-1)</f>
        <v>5250</v>
      </c>
      <c r="H898" s="2">
        <v>1</v>
      </c>
      <c r="I898" s="33" t="e">
        <f t="shared" ref="I898:I907" si="51">F898*H898</f>
        <v>#VALUE!</v>
      </c>
      <c r="J898" s="33">
        <f t="shared" ref="J898:J907" si="52">G898*H898</f>
        <v>5250</v>
      </c>
      <c r="K898" s="39" t="s">
        <v>240</v>
      </c>
      <c r="L898" s="38">
        <f t="shared" ref="L898:L907" si="53">E898*H898</f>
        <v>6.99</v>
      </c>
      <c r="N898" t="s">
        <v>851</v>
      </c>
      <c r="O898" t="s">
        <v>553</v>
      </c>
    </row>
    <row r="899" spans="1:15" x14ac:dyDescent="0.3">
      <c r="A899" s="4" t="s">
        <v>438</v>
      </c>
      <c r="B899" s="19" t="s">
        <v>436</v>
      </c>
      <c r="C899" s="6" t="s">
        <v>769</v>
      </c>
      <c r="D899" s="12" t="s">
        <v>208</v>
      </c>
      <c r="E899" s="18">
        <v>29.99</v>
      </c>
      <c r="F899" s="33" t="e">
        <f>ROUNDUP(E899*Carpeta!$O$1,-1)</f>
        <v>#VALUE!</v>
      </c>
      <c r="G899" s="33">
        <f>ROUNDUP(E899*Carpeta!$O$4,-1)</f>
        <v>22500</v>
      </c>
      <c r="H899" s="2">
        <v>1</v>
      </c>
      <c r="I899" s="33" t="e">
        <f t="shared" si="51"/>
        <v>#VALUE!</v>
      </c>
      <c r="J899" s="33">
        <f t="shared" si="52"/>
        <v>22500</v>
      </c>
      <c r="K899" s="39" t="s">
        <v>437</v>
      </c>
      <c r="L899" s="38">
        <f t="shared" si="53"/>
        <v>29.99</v>
      </c>
    </row>
    <row r="900" spans="1:15" x14ac:dyDescent="0.3">
      <c r="A900" s="15" t="s">
        <v>102</v>
      </c>
      <c r="B900" s="8" t="s">
        <v>204</v>
      </c>
      <c r="C900" s="19" t="s">
        <v>650</v>
      </c>
      <c r="D900" s="11" t="s">
        <v>210</v>
      </c>
      <c r="E900" s="18">
        <v>3.99</v>
      </c>
      <c r="F900" s="33" t="e">
        <f>ROUNDUP(E900*Carpeta!$O$1,-1)</f>
        <v>#VALUE!</v>
      </c>
      <c r="G900" s="33">
        <f>ROUNDUP(E900*Carpeta!$O$4,-1)</f>
        <v>3000</v>
      </c>
      <c r="H900" s="2">
        <v>1</v>
      </c>
      <c r="I900" s="33" t="e">
        <f t="shared" si="51"/>
        <v>#VALUE!</v>
      </c>
      <c r="J900" s="33">
        <f t="shared" si="52"/>
        <v>3000</v>
      </c>
      <c r="K900" s="39" t="s">
        <v>135</v>
      </c>
      <c r="L900" s="38">
        <f t="shared" si="53"/>
        <v>3.99</v>
      </c>
    </row>
    <row r="901" spans="1:15" x14ac:dyDescent="0.3">
      <c r="A901" s="29" t="s">
        <v>177</v>
      </c>
      <c r="B901" s="43" t="s">
        <v>295</v>
      </c>
      <c r="C901" s="8" t="s">
        <v>184</v>
      </c>
      <c r="D901" s="13" t="s">
        <v>209</v>
      </c>
      <c r="E901" s="17">
        <v>1.99</v>
      </c>
      <c r="F901" s="33" t="e">
        <f>ROUNDUP(E901*Carpeta!$O$1,-1)</f>
        <v>#VALUE!</v>
      </c>
      <c r="G901" s="33">
        <f>ROUNDUP(E901*Carpeta!$O$4,-1)</f>
        <v>1500</v>
      </c>
      <c r="H901" s="2">
        <v>1</v>
      </c>
      <c r="I901" s="16" t="e">
        <f t="shared" si="51"/>
        <v>#VALUE!</v>
      </c>
      <c r="J901" s="16">
        <f t="shared" si="52"/>
        <v>1500</v>
      </c>
      <c r="K901" s="39" t="s">
        <v>176</v>
      </c>
      <c r="L901" s="38">
        <f t="shared" si="53"/>
        <v>1.99</v>
      </c>
    </row>
    <row r="902" spans="1:15" x14ac:dyDescent="0.3">
      <c r="A902" s="32" t="s">
        <v>79</v>
      </c>
      <c r="B902" s="31" t="s">
        <v>205</v>
      </c>
      <c r="C902" s="9" t="s">
        <v>182</v>
      </c>
      <c r="D902" s="11" t="s">
        <v>210</v>
      </c>
      <c r="E902" s="34">
        <v>19.989999999999998</v>
      </c>
      <c r="F902" s="33" t="e">
        <f>ROUNDUP(E902*Carpeta!$O$1,-1)</f>
        <v>#VALUE!</v>
      </c>
      <c r="G902" s="33">
        <f>ROUNDUP(E902*Carpeta!$O$4,-1)</f>
        <v>15000</v>
      </c>
      <c r="H902" s="2">
        <v>1</v>
      </c>
      <c r="I902" s="33" t="e">
        <f t="shared" si="51"/>
        <v>#VALUE!</v>
      </c>
      <c r="J902" s="33">
        <f t="shared" si="52"/>
        <v>15000</v>
      </c>
      <c r="K902" s="39" t="s">
        <v>105</v>
      </c>
      <c r="L902" s="38">
        <f t="shared" si="53"/>
        <v>19.989999999999998</v>
      </c>
    </row>
    <row r="903" spans="1:15" x14ac:dyDescent="0.3">
      <c r="A903" s="4" t="s">
        <v>86</v>
      </c>
      <c r="B903" s="19" t="s">
        <v>434</v>
      </c>
      <c r="C903" s="8" t="s">
        <v>184</v>
      </c>
      <c r="D903" s="12" t="s">
        <v>208</v>
      </c>
      <c r="E903" s="18">
        <v>6.99</v>
      </c>
      <c r="F903" s="33" t="e">
        <f>ROUNDUP(E903*Carpeta!$O$1,-1)</f>
        <v>#VALUE!</v>
      </c>
      <c r="G903" s="33">
        <f>ROUNDUP(E903*Carpeta!$O$4,-1)</f>
        <v>5250</v>
      </c>
      <c r="H903" s="2">
        <v>1</v>
      </c>
      <c r="I903" s="33" t="e">
        <f t="shared" si="51"/>
        <v>#VALUE!</v>
      </c>
      <c r="J903" s="33">
        <f t="shared" si="52"/>
        <v>5250</v>
      </c>
      <c r="K903" s="39" t="s">
        <v>443</v>
      </c>
      <c r="L903" s="38">
        <f t="shared" si="53"/>
        <v>6.99</v>
      </c>
    </row>
    <row r="904" spans="1:15" x14ac:dyDescent="0.3">
      <c r="A904" s="4" t="s">
        <v>10</v>
      </c>
      <c r="B904" s="23" t="s">
        <v>200</v>
      </c>
      <c r="C904" s="22" t="s">
        <v>183</v>
      </c>
      <c r="D904" s="11" t="s">
        <v>210</v>
      </c>
      <c r="E904" s="18">
        <v>12.99</v>
      </c>
      <c r="F904" s="33" t="e">
        <f>ROUNDUP(E904*Carpeta!$O$1,-1)</f>
        <v>#VALUE!</v>
      </c>
      <c r="G904" s="33">
        <f>ROUNDUP(E904*Carpeta!$O$4,-1)</f>
        <v>9750</v>
      </c>
      <c r="H904" s="2">
        <v>1</v>
      </c>
      <c r="I904" s="33" t="e">
        <f t="shared" si="51"/>
        <v>#VALUE!</v>
      </c>
      <c r="J904" s="33">
        <f t="shared" si="52"/>
        <v>9750</v>
      </c>
      <c r="K904" s="39" t="s">
        <v>108</v>
      </c>
      <c r="L904" s="38">
        <f t="shared" si="53"/>
        <v>12.99</v>
      </c>
    </row>
    <row r="905" spans="1:15" x14ac:dyDescent="0.3">
      <c r="A905" s="4" t="s">
        <v>24</v>
      </c>
      <c r="B905" s="8" t="s">
        <v>204</v>
      </c>
      <c r="C905" s="19" t="s">
        <v>650</v>
      </c>
      <c r="D905" s="11" t="s">
        <v>210</v>
      </c>
      <c r="E905" s="18">
        <v>10.99</v>
      </c>
      <c r="F905" s="33" t="e">
        <f>ROUNDUP(E905*Carpeta!$O$1,-1)</f>
        <v>#VALUE!</v>
      </c>
      <c r="G905" s="33">
        <f>ROUNDUP(E905*Carpeta!$O$4,-1)</f>
        <v>8250</v>
      </c>
      <c r="H905" s="2">
        <v>1</v>
      </c>
      <c r="I905" s="33" t="e">
        <f t="shared" si="51"/>
        <v>#VALUE!</v>
      </c>
      <c r="J905" s="33">
        <f t="shared" si="52"/>
        <v>8250</v>
      </c>
      <c r="K905" s="39" t="s">
        <v>110</v>
      </c>
      <c r="L905" s="38">
        <f t="shared" si="53"/>
        <v>10.99</v>
      </c>
    </row>
    <row r="906" spans="1:15" x14ac:dyDescent="0.3">
      <c r="A906" s="21" t="s">
        <v>12</v>
      </c>
      <c r="B906" s="25" t="s">
        <v>201</v>
      </c>
      <c r="C906" s="8" t="s">
        <v>184</v>
      </c>
      <c r="D906" s="12" t="s">
        <v>208</v>
      </c>
      <c r="E906" s="18">
        <v>3.99</v>
      </c>
      <c r="F906" s="33" t="e">
        <f>ROUNDUP(E906*Carpeta!$O$1,-1)</f>
        <v>#VALUE!</v>
      </c>
      <c r="G906" s="33">
        <f>ROUNDUP(E906*Carpeta!$O$4,-1)</f>
        <v>3000</v>
      </c>
      <c r="H906" s="2">
        <v>1</v>
      </c>
      <c r="I906" s="33" t="e">
        <f t="shared" si="51"/>
        <v>#VALUE!</v>
      </c>
      <c r="J906" s="33">
        <f t="shared" si="52"/>
        <v>3000</v>
      </c>
      <c r="K906" s="39" t="s">
        <v>133</v>
      </c>
      <c r="L906" s="38">
        <f t="shared" si="53"/>
        <v>3.99</v>
      </c>
    </row>
    <row r="907" spans="1:15" x14ac:dyDescent="0.3">
      <c r="A907" s="29" t="s">
        <v>8</v>
      </c>
      <c r="B907" s="36" t="s">
        <v>198</v>
      </c>
      <c r="C907" s="10" t="s">
        <v>186</v>
      </c>
      <c r="D907" s="13" t="s">
        <v>209</v>
      </c>
      <c r="E907" s="17">
        <v>1.49</v>
      </c>
      <c r="F907" s="33" t="e">
        <f>ROUNDUP(E907*Carpeta!$O$1,-1)</f>
        <v>#VALUE!</v>
      </c>
      <c r="G907" s="33">
        <f>ROUNDUP(E907*Carpeta!$O$4,-1)</f>
        <v>1120</v>
      </c>
      <c r="H907" s="2">
        <v>1</v>
      </c>
      <c r="I907" s="33" t="e">
        <f t="shared" si="51"/>
        <v>#VALUE!</v>
      </c>
      <c r="J907" s="33">
        <f t="shared" si="52"/>
        <v>1120</v>
      </c>
      <c r="K907" s="39" t="s">
        <v>152</v>
      </c>
      <c r="L907" s="38">
        <f t="shared" si="53"/>
        <v>1.49</v>
      </c>
    </row>
    <row r="909" spans="1:15" x14ac:dyDescent="0.3">
      <c r="A909" s="58" t="s">
        <v>849</v>
      </c>
      <c r="B909" s="57">
        <f>SUM(J910:J913)</f>
        <v>16490</v>
      </c>
      <c r="M909">
        <v>13000</v>
      </c>
      <c r="N909" t="s">
        <v>548</v>
      </c>
      <c r="O909" t="s">
        <v>549</v>
      </c>
    </row>
    <row r="910" spans="1:15" x14ac:dyDescent="0.3">
      <c r="A910" s="4" t="s">
        <v>9</v>
      </c>
      <c r="B910" s="26" t="s">
        <v>199</v>
      </c>
      <c r="C910" s="22" t="s">
        <v>183</v>
      </c>
      <c r="D910" s="12" t="s">
        <v>208</v>
      </c>
      <c r="E910" s="18">
        <v>4.99</v>
      </c>
      <c r="F910" s="33" t="e">
        <f>ROUNDUP(E910*Carpeta!$O$1,-1)</f>
        <v>#VALUE!</v>
      </c>
      <c r="G910" s="33">
        <f>ROUNDUP(E910*Carpeta!$O$4,-1)</f>
        <v>3750</v>
      </c>
      <c r="H910" s="2">
        <v>1</v>
      </c>
      <c r="I910" s="33" t="e">
        <f>F910*H910</f>
        <v>#VALUE!</v>
      </c>
      <c r="J910" s="33">
        <f>G910*H910</f>
        <v>3750</v>
      </c>
      <c r="K910" s="39" t="s">
        <v>121</v>
      </c>
      <c r="L910" s="38">
        <f>E910*H910</f>
        <v>4.99</v>
      </c>
      <c r="N910" t="s">
        <v>850</v>
      </c>
      <c r="O910" t="s">
        <v>553</v>
      </c>
    </row>
    <row r="911" spans="1:15" x14ac:dyDescent="0.3">
      <c r="A911" s="4" t="s">
        <v>19</v>
      </c>
      <c r="B911" s="22" t="s">
        <v>203</v>
      </c>
      <c r="C911" s="22" t="s">
        <v>183</v>
      </c>
      <c r="D911" s="12" t="s">
        <v>208</v>
      </c>
      <c r="E911" s="18">
        <v>11.99</v>
      </c>
      <c r="F911" s="33" t="e">
        <f>ROUNDUP(E911*Carpeta!$O$1,-1)</f>
        <v>#VALUE!</v>
      </c>
      <c r="G911" s="33">
        <f>ROUNDUP(E911*Carpeta!$O$4,-1)</f>
        <v>9000</v>
      </c>
      <c r="H911" s="2">
        <v>1</v>
      </c>
      <c r="I911" s="33" t="e">
        <f>F911*H911</f>
        <v>#VALUE!</v>
      </c>
      <c r="J911" s="33">
        <f>G911*H911</f>
        <v>9000</v>
      </c>
      <c r="K911" s="39" t="s">
        <v>109</v>
      </c>
      <c r="L911" s="38">
        <f>E911*H911</f>
        <v>11.99</v>
      </c>
    </row>
    <row r="912" spans="1:15" x14ac:dyDescent="0.3">
      <c r="A912" s="29" t="s">
        <v>97</v>
      </c>
      <c r="B912" s="19" t="s">
        <v>206</v>
      </c>
      <c r="C912" s="14" t="s">
        <v>767</v>
      </c>
      <c r="D912" s="12" t="s">
        <v>208</v>
      </c>
      <c r="E912" s="17">
        <v>2.4900000000000002</v>
      </c>
      <c r="F912" s="33" t="e">
        <f>ROUNDUP(E912*Carpeta!$O$1,-1)</f>
        <v>#VALUE!</v>
      </c>
      <c r="G912" s="33">
        <f>ROUNDUP(E912*Carpeta!$O$4,-1)</f>
        <v>1870</v>
      </c>
      <c r="H912" s="2">
        <v>1</v>
      </c>
      <c r="I912" s="33" t="e">
        <f>F912*H912</f>
        <v>#VALUE!</v>
      </c>
      <c r="J912" s="33">
        <f>G912*H912</f>
        <v>1870</v>
      </c>
      <c r="K912" s="39" t="s">
        <v>144</v>
      </c>
      <c r="L912" s="38">
        <f>E912*H912</f>
        <v>2.4900000000000002</v>
      </c>
    </row>
    <row r="913" spans="1:15" x14ac:dyDescent="0.3">
      <c r="A913" s="15" t="s">
        <v>75</v>
      </c>
      <c r="B913" s="31" t="s">
        <v>205</v>
      </c>
      <c r="C913" s="19" t="s">
        <v>185</v>
      </c>
      <c r="D913" s="12" t="s">
        <v>208</v>
      </c>
      <c r="E913" s="18">
        <v>2.4900000000000002</v>
      </c>
      <c r="F913" s="33" t="e">
        <f>ROUNDUP(E913*Carpeta!$O$1,-1)</f>
        <v>#VALUE!</v>
      </c>
      <c r="G913" s="33">
        <f>ROUNDUP(E913*Carpeta!$O$4,-1)</f>
        <v>1870</v>
      </c>
      <c r="H913" s="2">
        <v>1</v>
      </c>
      <c r="I913" s="33" t="e">
        <f>F913*H913</f>
        <v>#VALUE!</v>
      </c>
      <c r="J913" s="33">
        <f>G913*H913</f>
        <v>1870</v>
      </c>
      <c r="K913" s="39" t="s">
        <v>147</v>
      </c>
      <c r="L913" s="38">
        <f>E913*H913</f>
        <v>2.4900000000000002</v>
      </c>
    </row>
    <row r="915" spans="1:15" x14ac:dyDescent="0.3">
      <c r="A915" s="58" t="s">
        <v>833</v>
      </c>
      <c r="B915" s="57">
        <f>SUM(J916:J920)</f>
        <v>27750</v>
      </c>
      <c r="M915">
        <v>22500</v>
      </c>
      <c r="N915" t="s">
        <v>548</v>
      </c>
      <c r="O915" t="s">
        <v>549</v>
      </c>
    </row>
    <row r="916" spans="1:15" x14ac:dyDescent="0.3">
      <c r="A916" s="4" t="s">
        <v>586</v>
      </c>
      <c r="B916" s="31" t="s">
        <v>205</v>
      </c>
      <c r="C916" s="22" t="s">
        <v>183</v>
      </c>
      <c r="D916" s="12" t="s">
        <v>208</v>
      </c>
      <c r="E916" s="18">
        <v>4.99</v>
      </c>
      <c r="F916" s="33" t="e">
        <f>ROUNDUP(E916*Carpeta!$O$1,-1)</f>
        <v>#VALUE!</v>
      </c>
      <c r="G916" s="33">
        <f>ROUNDUP(E916*Carpeta!$O$4,-1)</f>
        <v>3750</v>
      </c>
      <c r="H916" s="2">
        <v>3</v>
      </c>
      <c r="I916" s="33" t="e">
        <f>F916*H916</f>
        <v>#VALUE!</v>
      </c>
      <c r="J916" s="33">
        <f>G916*H916</f>
        <v>11250</v>
      </c>
      <c r="K916" s="39" t="s">
        <v>585</v>
      </c>
      <c r="L916" s="38">
        <f>E916*H916</f>
        <v>14.97</v>
      </c>
      <c r="N916" t="s">
        <v>852</v>
      </c>
      <c r="O916" t="s">
        <v>853</v>
      </c>
    </row>
    <row r="917" spans="1:15" x14ac:dyDescent="0.3">
      <c r="A917" s="29" t="s">
        <v>298</v>
      </c>
      <c r="B917" s="41" t="s">
        <v>207</v>
      </c>
      <c r="C917" s="6" t="s">
        <v>769</v>
      </c>
      <c r="D917" s="12" t="s">
        <v>208</v>
      </c>
      <c r="E917" s="17">
        <v>4.99</v>
      </c>
      <c r="F917" s="33" t="e">
        <f>ROUNDUP(E917*Carpeta!$O$1,-1)</f>
        <v>#VALUE!</v>
      </c>
      <c r="G917" s="33">
        <f>ROUNDUP(E917*Carpeta!$O$4,-1)</f>
        <v>3750</v>
      </c>
      <c r="H917" s="2">
        <v>2</v>
      </c>
      <c r="I917" s="33" t="e">
        <f>F917*H917</f>
        <v>#VALUE!</v>
      </c>
      <c r="J917" s="33">
        <f>G917*H917</f>
        <v>7500</v>
      </c>
      <c r="K917" s="39" t="s">
        <v>304</v>
      </c>
      <c r="L917" s="38">
        <f>E917*H917</f>
        <v>9.98</v>
      </c>
      <c r="N917" t="s">
        <v>836</v>
      </c>
    </row>
    <row r="918" spans="1:15" x14ac:dyDescent="0.3">
      <c r="A918" s="29" t="s">
        <v>300</v>
      </c>
      <c r="B918" s="41" t="s">
        <v>207</v>
      </c>
      <c r="C918" s="6" t="s">
        <v>769</v>
      </c>
      <c r="D918" s="12" t="s">
        <v>208</v>
      </c>
      <c r="E918" s="17">
        <v>4.99</v>
      </c>
      <c r="F918" s="33" t="e">
        <f>ROUNDUP(E918*Carpeta!$O$1,-1)</f>
        <v>#VALUE!</v>
      </c>
      <c r="G918" s="33">
        <f>ROUNDUP(E918*Carpeta!$O$4,-1)</f>
        <v>3750</v>
      </c>
      <c r="H918" s="2">
        <v>1</v>
      </c>
      <c r="I918" s="33" t="e">
        <f>F918*H918</f>
        <v>#VALUE!</v>
      </c>
      <c r="J918" s="33">
        <f>G918*H918</f>
        <v>3750</v>
      </c>
      <c r="K918" s="39" t="s">
        <v>307</v>
      </c>
      <c r="L918" s="38">
        <f>E918*H918</f>
        <v>4.99</v>
      </c>
    </row>
    <row r="919" spans="1:15" x14ac:dyDescent="0.3">
      <c r="A919" s="35" t="s">
        <v>297</v>
      </c>
      <c r="B919" s="41" t="s">
        <v>207</v>
      </c>
      <c r="C919" s="19" t="s">
        <v>185</v>
      </c>
      <c r="D919" s="12" t="s">
        <v>208</v>
      </c>
      <c r="E919" s="17">
        <v>2.99</v>
      </c>
      <c r="F919" s="33" t="e">
        <f>ROUNDUP(E919*Carpeta!$O$1,-1)</f>
        <v>#VALUE!</v>
      </c>
      <c r="G919" s="33">
        <f>ROUNDUP(E919*Carpeta!$O$4,-1)</f>
        <v>2250</v>
      </c>
      <c r="H919" s="2">
        <v>1</v>
      </c>
      <c r="I919" s="33" t="e">
        <f>F919*H919</f>
        <v>#VALUE!</v>
      </c>
      <c r="J919" s="33">
        <f>G919*H919</f>
        <v>2250</v>
      </c>
      <c r="K919" s="39" t="s">
        <v>303</v>
      </c>
      <c r="L919" s="38">
        <f>E919*H919</f>
        <v>2.99</v>
      </c>
    </row>
    <row r="920" spans="1:15" x14ac:dyDescent="0.3">
      <c r="A920" s="4" t="s">
        <v>455</v>
      </c>
      <c r="B920" s="41" t="s">
        <v>207</v>
      </c>
      <c r="C920" s="19" t="s">
        <v>185</v>
      </c>
      <c r="D920" s="12" t="s">
        <v>208</v>
      </c>
      <c r="E920" s="18">
        <v>3.99</v>
      </c>
      <c r="F920" s="33" t="e">
        <f>ROUNDUP(E920*Carpeta!$O$1,-1)</f>
        <v>#VALUE!</v>
      </c>
      <c r="G920" s="33">
        <f>ROUNDUP(E920*Carpeta!$O$4,-1)</f>
        <v>3000</v>
      </c>
      <c r="H920" s="2">
        <v>1</v>
      </c>
      <c r="I920" s="33" t="e">
        <f>F920*H920</f>
        <v>#VALUE!</v>
      </c>
      <c r="J920" s="33">
        <f>G920*H920</f>
        <v>3000</v>
      </c>
      <c r="K920" s="39" t="s">
        <v>456</v>
      </c>
      <c r="L920" s="38">
        <f>E920*H920</f>
        <v>3.99</v>
      </c>
    </row>
    <row r="922" spans="1:15" x14ac:dyDescent="0.3">
      <c r="A922" s="58" t="s">
        <v>863</v>
      </c>
      <c r="B922" s="57">
        <f>SUM(J923:J928)</f>
        <v>22500</v>
      </c>
      <c r="M922">
        <v>21000</v>
      </c>
      <c r="N922" t="s">
        <v>548</v>
      </c>
      <c r="O922" t="s">
        <v>549</v>
      </c>
    </row>
    <row r="923" spans="1:15" x14ac:dyDescent="0.3">
      <c r="A923" s="4" t="s">
        <v>440</v>
      </c>
      <c r="B923" s="19" t="s">
        <v>435</v>
      </c>
      <c r="C923" s="22" t="s">
        <v>183</v>
      </c>
      <c r="D923" s="12" t="s">
        <v>208</v>
      </c>
      <c r="E923" s="18">
        <v>7.99</v>
      </c>
      <c r="F923" s="33" t="e">
        <f>ROUNDUP(E923*Carpeta!$O$1,-1)</f>
        <v>#VALUE!</v>
      </c>
      <c r="G923" s="33">
        <f>ROUNDUP(E923*Carpeta!$O$4,-1)</f>
        <v>6000</v>
      </c>
      <c r="H923" s="2">
        <v>1</v>
      </c>
      <c r="I923" s="33" t="e">
        <f t="shared" ref="I923:I928" si="54">F923*H923</f>
        <v>#VALUE!</v>
      </c>
      <c r="J923" s="33">
        <f t="shared" ref="J923:J928" si="55">G923*H923</f>
        <v>6000</v>
      </c>
      <c r="K923" s="39" t="s">
        <v>439</v>
      </c>
      <c r="L923" s="38">
        <f t="shared" ref="L923:L928" si="56">E923*H923</f>
        <v>7.99</v>
      </c>
      <c r="N923" t="s">
        <v>864</v>
      </c>
      <c r="O923" t="s">
        <v>553</v>
      </c>
    </row>
    <row r="924" spans="1:15" x14ac:dyDescent="0.3">
      <c r="A924" s="29" t="s">
        <v>90</v>
      </c>
      <c r="B924" s="22" t="s">
        <v>203</v>
      </c>
      <c r="C924" s="22" t="s">
        <v>183</v>
      </c>
      <c r="D924" s="12" t="s">
        <v>208</v>
      </c>
      <c r="E924" s="18">
        <v>3.99</v>
      </c>
      <c r="F924" s="33" t="e">
        <f>ROUNDUP(E924*Carpeta!$O$1,-1)</f>
        <v>#VALUE!</v>
      </c>
      <c r="G924" s="33">
        <f>ROUNDUP(E924*Carpeta!$O$4,-1)</f>
        <v>3000</v>
      </c>
      <c r="H924" s="2">
        <v>1</v>
      </c>
      <c r="I924" s="33" t="e">
        <f t="shared" si="54"/>
        <v>#VALUE!</v>
      </c>
      <c r="J924" s="33">
        <f t="shared" si="55"/>
        <v>3000</v>
      </c>
      <c r="K924" s="39" t="s">
        <v>131</v>
      </c>
      <c r="L924" s="38">
        <f t="shared" si="56"/>
        <v>3.99</v>
      </c>
    </row>
    <row r="925" spans="1:15" x14ac:dyDescent="0.3">
      <c r="A925" s="4" t="s">
        <v>18</v>
      </c>
      <c r="B925" s="22" t="s">
        <v>203</v>
      </c>
      <c r="C925" s="22" t="s">
        <v>183</v>
      </c>
      <c r="D925" s="13" t="s">
        <v>209</v>
      </c>
      <c r="E925" s="18">
        <v>6.99</v>
      </c>
      <c r="F925" s="33" t="e">
        <f>ROUNDUP(E925*Carpeta!$O$1,-1)</f>
        <v>#VALUE!</v>
      </c>
      <c r="G925" s="33">
        <f>ROUNDUP(E925*Carpeta!$O$4,-1)</f>
        <v>5250</v>
      </c>
      <c r="H925" s="2">
        <v>1</v>
      </c>
      <c r="I925" s="33" t="e">
        <f t="shared" si="54"/>
        <v>#VALUE!</v>
      </c>
      <c r="J925" s="33">
        <f t="shared" si="55"/>
        <v>5250</v>
      </c>
      <c r="K925" s="39" t="s">
        <v>119</v>
      </c>
      <c r="L925" s="38">
        <f t="shared" si="56"/>
        <v>6.99</v>
      </c>
    </row>
    <row r="926" spans="1:15" x14ac:dyDescent="0.3">
      <c r="A926" s="4" t="s">
        <v>83</v>
      </c>
      <c r="B926" s="19" t="s">
        <v>206</v>
      </c>
      <c r="C926" s="14" t="s">
        <v>767</v>
      </c>
      <c r="D926" s="13" t="s">
        <v>209</v>
      </c>
      <c r="E926" s="18">
        <v>2.99</v>
      </c>
      <c r="F926" s="33" t="e">
        <f>ROUNDUP(E926*Carpeta!$O$1,-1)</f>
        <v>#VALUE!</v>
      </c>
      <c r="G926" s="33">
        <f>ROUNDUP(E926*Carpeta!$O$4,-1)</f>
        <v>2250</v>
      </c>
      <c r="H926" s="2">
        <v>1</v>
      </c>
      <c r="I926" s="33" t="e">
        <f t="shared" si="54"/>
        <v>#VALUE!</v>
      </c>
      <c r="J926" s="33">
        <f t="shared" si="55"/>
        <v>2250</v>
      </c>
      <c r="K926" s="39" t="s">
        <v>136</v>
      </c>
      <c r="L926" s="38">
        <f t="shared" si="56"/>
        <v>2.99</v>
      </c>
    </row>
    <row r="927" spans="1:15" x14ac:dyDescent="0.3">
      <c r="A927" s="4" t="s">
        <v>241</v>
      </c>
      <c r="B927" s="41" t="s">
        <v>390</v>
      </c>
      <c r="C927" s="6" t="s">
        <v>769</v>
      </c>
      <c r="D927" s="13" t="s">
        <v>209</v>
      </c>
      <c r="E927" s="18">
        <v>1.99</v>
      </c>
      <c r="F927" s="33" t="e">
        <f>ROUNDUP(E927*Carpeta!$O$1,-1)</f>
        <v>#VALUE!</v>
      </c>
      <c r="G927" s="33">
        <f>ROUNDUP(E927*Carpeta!$O$4,-1)</f>
        <v>1500</v>
      </c>
      <c r="H927" s="2">
        <v>1</v>
      </c>
      <c r="I927" s="33" t="e">
        <f t="shared" si="54"/>
        <v>#VALUE!</v>
      </c>
      <c r="J927" s="33">
        <f t="shared" si="55"/>
        <v>1500</v>
      </c>
      <c r="K927" s="39" t="s">
        <v>415</v>
      </c>
      <c r="L927" s="38">
        <f t="shared" si="56"/>
        <v>1.99</v>
      </c>
    </row>
    <row r="928" spans="1:15" x14ac:dyDescent="0.3">
      <c r="A928" s="21" t="s">
        <v>44</v>
      </c>
      <c r="B928" s="41" t="s">
        <v>390</v>
      </c>
      <c r="C928" s="6" t="s">
        <v>769</v>
      </c>
      <c r="D928" s="1" t="s">
        <v>211</v>
      </c>
      <c r="E928" s="18">
        <v>5.99</v>
      </c>
      <c r="F928" s="33" t="e">
        <f>ROUNDUP(E928*Carpeta!$O$1,-1)</f>
        <v>#VALUE!</v>
      </c>
      <c r="G928" s="33">
        <f>ROUNDUP(E928*Carpeta!$O$4,-1)</f>
        <v>4500</v>
      </c>
      <c r="H928" s="2">
        <v>1</v>
      </c>
      <c r="I928" s="33" t="e">
        <f t="shared" si="54"/>
        <v>#VALUE!</v>
      </c>
      <c r="J928" s="33">
        <f t="shared" si="55"/>
        <v>4500</v>
      </c>
      <c r="K928" s="39" t="s">
        <v>525</v>
      </c>
      <c r="L928" s="38">
        <f t="shared" si="56"/>
        <v>5.99</v>
      </c>
    </row>
    <row r="930" spans="1:15" x14ac:dyDescent="0.3">
      <c r="A930" s="58" t="s">
        <v>980</v>
      </c>
      <c r="B930" s="57">
        <f>SUM(G931:G936)</f>
        <v>22870</v>
      </c>
      <c r="M930">
        <v>21000</v>
      </c>
      <c r="N930" t="s">
        <v>548</v>
      </c>
      <c r="O930" t="s">
        <v>549</v>
      </c>
    </row>
    <row r="931" spans="1:15" x14ac:dyDescent="0.3">
      <c r="A931" s="4" t="s">
        <v>453</v>
      </c>
      <c r="B931" s="41" t="s">
        <v>977</v>
      </c>
      <c r="C931" s="22" t="s">
        <v>183</v>
      </c>
      <c r="D931" s="11" t="s">
        <v>210</v>
      </c>
      <c r="E931" s="18">
        <v>2.99</v>
      </c>
      <c r="F931" s="33" t="e">
        <f>ROUNDUP(E931*Carpeta!$O$1,-1)</f>
        <v>#VALUE!</v>
      </c>
      <c r="G931" s="33">
        <f>ROUNDUP(E931*Carpeta!$O$4,-1)</f>
        <v>2250</v>
      </c>
      <c r="H931" s="2">
        <v>1</v>
      </c>
      <c r="I931" s="33" t="e">
        <f t="shared" ref="I931:I936" si="57">F931*H931</f>
        <v>#VALUE!</v>
      </c>
      <c r="J931" s="33">
        <f t="shared" ref="J931:J936" si="58">G931*H931</f>
        <v>2250</v>
      </c>
      <c r="K931" s="39" t="s">
        <v>454</v>
      </c>
      <c r="L931" s="38">
        <f t="shared" ref="L931:L936" si="59">E931*H931</f>
        <v>2.99</v>
      </c>
      <c r="N931" t="s">
        <v>981</v>
      </c>
      <c r="O931" t="s">
        <v>553</v>
      </c>
    </row>
    <row r="932" spans="1:15" x14ac:dyDescent="0.3">
      <c r="A932" s="29" t="s">
        <v>423</v>
      </c>
      <c r="B932" s="41" t="s">
        <v>978</v>
      </c>
      <c r="C932" s="8" t="s">
        <v>184</v>
      </c>
      <c r="D932" s="11" t="s">
        <v>210</v>
      </c>
      <c r="E932" s="17">
        <v>3.99</v>
      </c>
      <c r="F932" s="33" t="e">
        <f>ROUNDUP(E932*Carpeta!$O$1,-1)</f>
        <v>#VALUE!</v>
      </c>
      <c r="G932" s="33">
        <f>ROUNDUP(E932*Carpeta!$O$4,-1)</f>
        <v>3000</v>
      </c>
      <c r="H932" s="2">
        <v>1</v>
      </c>
      <c r="I932" s="16" t="e">
        <f t="shared" si="57"/>
        <v>#VALUE!</v>
      </c>
      <c r="J932" s="16">
        <f t="shared" si="58"/>
        <v>3000</v>
      </c>
      <c r="K932" s="39" t="s">
        <v>424</v>
      </c>
      <c r="L932" s="38">
        <f t="shared" si="59"/>
        <v>3.99</v>
      </c>
    </row>
    <row r="933" spans="1:15" x14ac:dyDescent="0.3">
      <c r="A933" s="21" t="s">
        <v>449</v>
      </c>
      <c r="B933" s="41" t="s">
        <v>977</v>
      </c>
      <c r="C933" s="9" t="s">
        <v>182</v>
      </c>
      <c r="D933" s="11" t="s">
        <v>210</v>
      </c>
      <c r="E933" s="18">
        <v>2.4900000000000002</v>
      </c>
      <c r="F933" s="33" t="e">
        <f>ROUNDUP(E933*Carpeta!$O$1,-1)</f>
        <v>#VALUE!</v>
      </c>
      <c r="G933" s="33">
        <f>ROUNDUP(E933*Carpeta!$O$4,-1)</f>
        <v>1870</v>
      </c>
      <c r="H933" s="2">
        <v>1</v>
      </c>
      <c r="I933" s="33" t="e">
        <f t="shared" si="57"/>
        <v>#VALUE!</v>
      </c>
      <c r="J933" s="33">
        <f t="shared" si="58"/>
        <v>1870</v>
      </c>
      <c r="K933" s="39" t="s">
        <v>450</v>
      </c>
      <c r="L933" s="38">
        <f t="shared" si="59"/>
        <v>2.4900000000000002</v>
      </c>
    </row>
    <row r="934" spans="1:15" x14ac:dyDescent="0.3">
      <c r="A934" s="4" t="s">
        <v>586</v>
      </c>
      <c r="B934" s="31" t="s">
        <v>975</v>
      </c>
      <c r="C934" s="22" t="s">
        <v>183</v>
      </c>
      <c r="D934" s="12" t="s">
        <v>208</v>
      </c>
      <c r="E934" s="18">
        <v>4.99</v>
      </c>
      <c r="F934" s="33" t="e">
        <f>ROUNDUP(E934*Carpeta!$O$1,-1)</f>
        <v>#VALUE!</v>
      </c>
      <c r="G934" s="33">
        <f>ROUNDUP(E934*Carpeta!$O$4,-1)</f>
        <v>3750</v>
      </c>
      <c r="H934" s="2">
        <v>1</v>
      </c>
      <c r="I934" s="33" t="e">
        <f t="shared" si="57"/>
        <v>#VALUE!</v>
      </c>
      <c r="J934" s="33">
        <f t="shared" si="58"/>
        <v>3750</v>
      </c>
      <c r="K934" s="39" t="s">
        <v>585</v>
      </c>
      <c r="L934" s="38">
        <f t="shared" si="59"/>
        <v>4.99</v>
      </c>
    </row>
    <row r="935" spans="1:15" x14ac:dyDescent="0.3">
      <c r="A935" s="15" t="s">
        <v>17</v>
      </c>
      <c r="B935" s="22" t="s">
        <v>974</v>
      </c>
      <c r="C935" s="6" t="s">
        <v>769</v>
      </c>
      <c r="D935" s="12" t="s">
        <v>208</v>
      </c>
      <c r="E935" s="18">
        <v>7.99</v>
      </c>
      <c r="F935" s="33" t="e">
        <f>ROUNDUP(E935*Carpeta!$O$1,-1)</f>
        <v>#VALUE!</v>
      </c>
      <c r="G935" s="33">
        <f>ROUNDUP(E935*Carpeta!$O$4,-1)</f>
        <v>6000</v>
      </c>
      <c r="H935" s="2">
        <v>1</v>
      </c>
      <c r="I935" s="33" t="e">
        <f t="shared" si="57"/>
        <v>#VALUE!</v>
      </c>
      <c r="J935" s="33">
        <f t="shared" si="58"/>
        <v>6000</v>
      </c>
      <c r="K935" s="39" t="s">
        <v>116</v>
      </c>
      <c r="L935" s="38">
        <f t="shared" si="59"/>
        <v>7.99</v>
      </c>
    </row>
    <row r="936" spans="1:15" x14ac:dyDescent="0.3">
      <c r="A936" s="15" t="s">
        <v>20</v>
      </c>
      <c r="B936" s="22" t="s">
        <v>974</v>
      </c>
      <c r="C936" s="9" t="s">
        <v>182</v>
      </c>
      <c r="D936" s="12" t="s">
        <v>208</v>
      </c>
      <c r="E936" s="18">
        <v>7.99</v>
      </c>
      <c r="F936" s="33" t="e">
        <f>ROUNDUP(E936*Carpeta!$O$1,-1)</f>
        <v>#VALUE!</v>
      </c>
      <c r="G936" s="33">
        <f>ROUNDUP(E936*Carpeta!$O$4,-1)</f>
        <v>6000</v>
      </c>
      <c r="H936" s="2">
        <v>1</v>
      </c>
      <c r="I936" s="33" t="e">
        <f t="shared" si="57"/>
        <v>#VALUE!</v>
      </c>
      <c r="J936" s="33">
        <f t="shared" si="58"/>
        <v>6000</v>
      </c>
      <c r="K936" s="39" t="s">
        <v>113</v>
      </c>
      <c r="L936" s="38">
        <f t="shared" si="59"/>
        <v>7.99</v>
      </c>
    </row>
    <row r="938" spans="1:15" x14ac:dyDescent="0.3">
      <c r="A938" s="58" t="s">
        <v>984</v>
      </c>
      <c r="B938" s="57">
        <f>J939</f>
        <v>17250</v>
      </c>
      <c r="M938">
        <v>14000</v>
      </c>
      <c r="N938" t="s">
        <v>548</v>
      </c>
      <c r="O938" t="s">
        <v>549</v>
      </c>
    </row>
    <row r="939" spans="1:15" x14ac:dyDescent="0.3">
      <c r="A939" s="4" t="s">
        <v>854</v>
      </c>
      <c r="B939" s="25" t="s">
        <v>972</v>
      </c>
      <c r="C939" s="19" t="s">
        <v>655</v>
      </c>
      <c r="D939" s="11" t="s">
        <v>210</v>
      </c>
      <c r="E939" s="18">
        <v>22.99</v>
      </c>
      <c r="F939" s="33" t="e">
        <f>ROUNDUP(E939*Carpeta!$O$1,-1)</f>
        <v>#VALUE!</v>
      </c>
      <c r="G939" s="33">
        <f>ROUNDUP(E939*Carpeta!$O$4,-1)</f>
        <v>17250</v>
      </c>
      <c r="H939" s="2">
        <v>1</v>
      </c>
      <c r="I939" s="33" t="e">
        <f>F939*H939</f>
        <v>#VALUE!</v>
      </c>
      <c r="J939" s="33">
        <f>G939*H939</f>
        <v>17250</v>
      </c>
      <c r="K939" s="39" t="s">
        <v>855</v>
      </c>
      <c r="L939" s="38">
        <f>E939*H939</f>
        <v>22.99</v>
      </c>
      <c r="N939" t="s">
        <v>985</v>
      </c>
      <c r="O939" t="s">
        <v>553</v>
      </c>
    </row>
    <row r="941" spans="1:15" x14ac:dyDescent="0.3">
      <c r="A941" s="58" t="s">
        <v>986</v>
      </c>
      <c r="B941" s="57">
        <f>SUM(J942:J944)</f>
        <v>6190</v>
      </c>
      <c r="M941">
        <v>5000</v>
      </c>
      <c r="N941" t="s">
        <v>548</v>
      </c>
      <c r="O941" t="s">
        <v>549</v>
      </c>
    </row>
    <row r="942" spans="1:15" x14ac:dyDescent="0.3">
      <c r="A942" s="4" t="s">
        <v>85</v>
      </c>
      <c r="B942" s="19" t="s">
        <v>976</v>
      </c>
      <c r="C942" s="6" t="s">
        <v>769</v>
      </c>
      <c r="D942" s="1" t="s">
        <v>211</v>
      </c>
      <c r="E942" s="18">
        <v>1.25</v>
      </c>
      <c r="F942" s="33" t="e">
        <f>ROUNDUP(E942*Carpeta!$O$1,-1)</f>
        <v>#VALUE!</v>
      </c>
      <c r="G942" s="33">
        <f>ROUNDUP(E942*Carpeta!$O$4,-1)</f>
        <v>940</v>
      </c>
      <c r="H942" s="2">
        <v>1</v>
      </c>
      <c r="I942" s="33" t="e">
        <f>F942*H942</f>
        <v>#VALUE!</v>
      </c>
      <c r="J942" s="33">
        <f>G942*H942</f>
        <v>940</v>
      </c>
      <c r="K942" s="39" t="s">
        <v>157</v>
      </c>
      <c r="L942" s="38">
        <f>E942*H942</f>
        <v>1.25</v>
      </c>
      <c r="O942" t="s">
        <v>553</v>
      </c>
    </row>
    <row r="943" spans="1:15" x14ac:dyDescent="0.3">
      <c r="A943" s="15" t="s">
        <v>85</v>
      </c>
      <c r="B943" s="19" t="s">
        <v>976</v>
      </c>
      <c r="C943" s="6" t="s">
        <v>769</v>
      </c>
      <c r="D943" s="1" t="s">
        <v>211</v>
      </c>
      <c r="E943" s="18">
        <v>2.99</v>
      </c>
      <c r="F943" s="33" t="e">
        <f>ROUNDUP(E943*Carpeta!$O$1,-1)</f>
        <v>#VALUE!</v>
      </c>
      <c r="G943" s="33">
        <f>ROUNDUP(E943*Carpeta!$O$4,-1)</f>
        <v>2250</v>
      </c>
      <c r="H943" s="2">
        <v>1</v>
      </c>
      <c r="I943" s="33" t="e">
        <f>F943*H943</f>
        <v>#VALUE!</v>
      </c>
      <c r="J943" s="33">
        <f>G943*H943</f>
        <v>2250</v>
      </c>
      <c r="K943" s="39" t="s">
        <v>128</v>
      </c>
      <c r="L943" s="38">
        <f>E943*H943</f>
        <v>2.99</v>
      </c>
    </row>
    <row r="944" spans="1:15" x14ac:dyDescent="0.3">
      <c r="A944" s="4" t="s">
        <v>862</v>
      </c>
      <c r="B944" s="26" t="s">
        <v>979</v>
      </c>
      <c r="C944" s="14" t="s">
        <v>768</v>
      </c>
      <c r="D944" s="12" t="s">
        <v>208</v>
      </c>
      <c r="E944" s="18">
        <v>3.99</v>
      </c>
      <c r="F944" s="33" t="e">
        <f>ROUNDUP(E944*Carpeta!$O$1,-1)</f>
        <v>#VALUE!</v>
      </c>
      <c r="G944" s="33">
        <f>ROUNDUP(E944*Carpeta!$O$4,-1)</f>
        <v>3000</v>
      </c>
      <c r="H944" s="2">
        <v>1</v>
      </c>
      <c r="I944" s="33" t="e">
        <f>F944*H944</f>
        <v>#VALUE!</v>
      </c>
      <c r="J944" s="33">
        <f>G944*H944</f>
        <v>3000</v>
      </c>
      <c r="K944" s="39" t="s">
        <v>861</v>
      </c>
      <c r="L944" s="38">
        <f>E944*H944</f>
        <v>3.99</v>
      </c>
    </row>
    <row r="946" spans="1:15" x14ac:dyDescent="0.3">
      <c r="A946" s="58" t="s">
        <v>1236</v>
      </c>
      <c r="B946" s="57">
        <f>J947</f>
        <v>9000</v>
      </c>
      <c r="M946">
        <v>7000</v>
      </c>
      <c r="N946" t="s">
        <v>548</v>
      </c>
      <c r="O946" t="s">
        <v>549</v>
      </c>
    </row>
    <row r="947" spans="1:15" x14ac:dyDescent="0.3">
      <c r="A947" s="4" t="s">
        <v>858</v>
      </c>
      <c r="B947" s="151" t="s">
        <v>1119</v>
      </c>
      <c r="C947" s="10" t="s">
        <v>186</v>
      </c>
      <c r="D947" s="12" t="s">
        <v>208</v>
      </c>
      <c r="E947" s="18">
        <v>11.99</v>
      </c>
      <c r="F947" s="33" t="e">
        <f>ROUNDUP(E947*Carpeta!$O$1,-1)</f>
        <v>#VALUE!</v>
      </c>
      <c r="G947" s="33">
        <f>ROUNDUP(E947*Carpeta!$O$4,-1)</f>
        <v>9000</v>
      </c>
      <c r="H947" s="2">
        <v>1</v>
      </c>
      <c r="I947" s="33" t="e">
        <f>F947*H947</f>
        <v>#VALUE!</v>
      </c>
      <c r="J947" s="33">
        <f>G947*H947</f>
        <v>9000</v>
      </c>
      <c r="K947" s="39" t="s">
        <v>859</v>
      </c>
      <c r="L947" s="38">
        <f>E947*H947</f>
        <v>11.99</v>
      </c>
      <c r="N947" t="s">
        <v>1235</v>
      </c>
      <c r="O947" t="s">
        <v>553</v>
      </c>
    </row>
    <row r="948" spans="1:15" x14ac:dyDescent="0.3">
      <c r="N948" t="s">
        <v>1237</v>
      </c>
    </row>
    <row r="949" spans="1:15" x14ac:dyDescent="0.3">
      <c r="N949" t="s">
        <v>1238</v>
      </c>
    </row>
    <row r="950" spans="1:15" x14ac:dyDescent="0.3">
      <c r="N950" t="s">
        <v>1239</v>
      </c>
    </row>
    <row r="953" spans="1:15" x14ac:dyDescent="0.3">
      <c r="A953" s="58" t="s">
        <v>1367</v>
      </c>
      <c r="M953">
        <v>9000</v>
      </c>
      <c r="N953" t="s">
        <v>1368</v>
      </c>
      <c r="O953" t="s">
        <v>549</v>
      </c>
    </row>
    <row r="954" spans="1:15" x14ac:dyDescent="0.3">
      <c r="A954" s="4" t="s">
        <v>327</v>
      </c>
      <c r="B954" s="163" t="s">
        <v>1134</v>
      </c>
      <c r="C954" s="10" t="s">
        <v>181</v>
      </c>
      <c r="D954" s="12" t="s">
        <v>208</v>
      </c>
      <c r="E954" s="18">
        <v>14.99</v>
      </c>
      <c r="F954" s="16">
        <f>ROUNDUP(E954*700,-1)</f>
        <v>10500</v>
      </c>
      <c r="G954" s="16">
        <f>ROUNDUP(E954*600,-1)</f>
        <v>9000</v>
      </c>
      <c r="H954" s="2">
        <v>1</v>
      </c>
      <c r="I954" s="33">
        <f>F954*H954</f>
        <v>10500</v>
      </c>
      <c r="J954" s="33">
        <f>G954*H954</f>
        <v>9000</v>
      </c>
      <c r="K954" s="39" t="s">
        <v>328</v>
      </c>
      <c r="L954" s="38">
        <f>E954*H954</f>
        <v>14.99</v>
      </c>
      <c r="N954" t="s">
        <v>847</v>
      </c>
    </row>
    <row r="955" spans="1:15" x14ac:dyDescent="0.3">
      <c r="N955" t="s">
        <v>1369</v>
      </c>
    </row>
    <row r="956" spans="1:15" x14ac:dyDescent="0.3">
      <c r="A956" s="58" t="s">
        <v>1375</v>
      </c>
      <c r="J956" s="57">
        <f>SUM(J957:J960)</f>
        <v>14700</v>
      </c>
      <c r="M956">
        <v>15000</v>
      </c>
      <c r="N956" t="s">
        <v>1372</v>
      </c>
      <c r="O956" t="s">
        <v>549</v>
      </c>
    </row>
    <row r="957" spans="1:15" x14ac:dyDescent="0.3">
      <c r="A957" s="4" t="s">
        <v>857</v>
      </c>
      <c r="B957" s="22" t="s">
        <v>926</v>
      </c>
      <c r="C957" s="22" t="s">
        <v>183</v>
      </c>
      <c r="D957" s="12" t="s">
        <v>208</v>
      </c>
      <c r="E957" s="18">
        <v>12.99</v>
      </c>
      <c r="F957" s="16">
        <f>ROUNDUP(E957*700,-1)</f>
        <v>9100</v>
      </c>
      <c r="G957" s="16">
        <f>ROUNDUP(E957*600,-1)</f>
        <v>7800</v>
      </c>
      <c r="H957" s="2">
        <v>1</v>
      </c>
      <c r="I957" s="33">
        <f>F957*H957</f>
        <v>9100</v>
      </c>
      <c r="J957" s="33">
        <f>G957*H957</f>
        <v>7800</v>
      </c>
      <c r="K957" s="39" t="s">
        <v>856</v>
      </c>
      <c r="L957" s="38">
        <f>E957*H957</f>
        <v>12.99</v>
      </c>
      <c r="N957" t="s">
        <v>1370</v>
      </c>
    </row>
    <row r="958" spans="1:15" x14ac:dyDescent="0.3">
      <c r="A958" s="4" t="s">
        <v>15</v>
      </c>
      <c r="B958" s="158" t="s">
        <v>1126</v>
      </c>
      <c r="C958" s="5" t="s">
        <v>653</v>
      </c>
      <c r="D958" s="1" t="s">
        <v>211</v>
      </c>
      <c r="E958" s="18">
        <v>5.99</v>
      </c>
      <c r="F958" s="16">
        <f>ROUNDUP(E958*700,-1)</f>
        <v>4200</v>
      </c>
      <c r="G958" s="16">
        <f>ROUNDUP(E958*600,-1)</f>
        <v>3600</v>
      </c>
      <c r="H958" s="2">
        <v>1</v>
      </c>
      <c r="I958" s="33">
        <f>F958*H958</f>
        <v>4200</v>
      </c>
      <c r="J958" s="33">
        <f>G958*H958</f>
        <v>3600</v>
      </c>
      <c r="K958" s="39" t="s">
        <v>115</v>
      </c>
      <c r="L958" s="38">
        <f>E958*H958</f>
        <v>5.99</v>
      </c>
      <c r="N958" t="s">
        <v>1371</v>
      </c>
    </row>
    <row r="959" spans="1:15" x14ac:dyDescent="0.3">
      <c r="A959" s="4" t="s">
        <v>459</v>
      </c>
      <c r="B959" s="79" t="s">
        <v>1086</v>
      </c>
      <c r="C959" s="8" t="s">
        <v>184</v>
      </c>
      <c r="D959" s="13" t="s">
        <v>209</v>
      </c>
      <c r="E959" s="18">
        <v>2.99</v>
      </c>
      <c r="F959" s="16">
        <f>ROUNDUP(E959*700,-1)</f>
        <v>2100</v>
      </c>
      <c r="G959" s="16">
        <f>ROUNDUP(E959*600,-1)</f>
        <v>1800</v>
      </c>
      <c r="H959" s="2">
        <v>1</v>
      </c>
      <c r="I959" s="16">
        <f>F959*H959</f>
        <v>2100</v>
      </c>
      <c r="J959" s="16">
        <f>G959*H959</f>
        <v>1800</v>
      </c>
      <c r="K959" s="39" t="s">
        <v>513</v>
      </c>
      <c r="L959" s="38">
        <f>E959*H959</f>
        <v>2.99</v>
      </c>
    </row>
    <row r="960" spans="1:15" x14ac:dyDescent="0.3">
      <c r="A960" s="29" t="s">
        <v>76</v>
      </c>
      <c r="B960" s="162" t="s">
        <v>1130</v>
      </c>
      <c r="C960" s="9" t="s">
        <v>182</v>
      </c>
      <c r="D960" s="12" t="s">
        <v>208</v>
      </c>
      <c r="E960" s="17">
        <v>2.4900000000000002</v>
      </c>
      <c r="F960" s="16">
        <f>ROUNDUP(E960*700,-1)</f>
        <v>1750</v>
      </c>
      <c r="G960" s="16">
        <f>ROUNDUP(E960*600,-1)</f>
        <v>1500</v>
      </c>
      <c r="H960" s="2">
        <v>1</v>
      </c>
      <c r="I960" s="33">
        <f>F960*H960</f>
        <v>1750</v>
      </c>
      <c r="J960" s="33">
        <f>G960*H960</f>
        <v>1500</v>
      </c>
      <c r="K960" s="39" t="s">
        <v>124</v>
      </c>
      <c r="L960" s="38">
        <f>E960*H960</f>
        <v>2.4900000000000002</v>
      </c>
    </row>
    <row r="962" spans="1:15" x14ac:dyDescent="0.3">
      <c r="A962" s="58" t="s">
        <v>1374</v>
      </c>
      <c r="J962" s="57">
        <f>SUM(J963:J964)</f>
        <v>27600</v>
      </c>
      <c r="M962">
        <v>28000</v>
      </c>
      <c r="N962" t="s">
        <v>1372</v>
      </c>
      <c r="O962" t="s">
        <v>549</v>
      </c>
    </row>
    <row r="963" spans="1:15" x14ac:dyDescent="0.3">
      <c r="A963" s="4" t="s">
        <v>1319</v>
      </c>
      <c r="B963" s="160" t="s">
        <v>1129</v>
      </c>
      <c r="C963" s="22" t="s">
        <v>183</v>
      </c>
      <c r="D963" s="11" t="s">
        <v>210</v>
      </c>
      <c r="E963" s="18">
        <v>37.99</v>
      </c>
      <c r="F963" s="16">
        <f>ROUNDUP(E963*700,-1)</f>
        <v>26600</v>
      </c>
      <c r="G963" s="16">
        <f>ROUNDUP(E963*600,-1)</f>
        <v>22800</v>
      </c>
      <c r="H963" s="2">
        <v>1</v>
      </c>
      <c r="I963" s="33">
        <f>F963*H963</f>
        <v>26600</v>
      </c>
      <c r="J963" s="33">
        <f>G963*H963</f>
        <v>22800</v>
      </c>
      <c r="K963" s="39" t="s">
        <v>1320</v>
      </c>
      <c r="L963" s="38">
        <f>E963*H963</f>
        <v>37.99</v>
      </c>
      <c r="N963" t="s">
        <v>1370</v>
      </c>
    </row>
    <row r="964" spans="1:15" x14ac:dyDescent="0.3">
      <c r="A964" s="15" t="s">
        <v>1296</v>
      </c>
      <c r="B964" s="157" t="s">
        <v>1125</v>
      </c>
      <c r="C964" s="9" t="s">
        <v>182</v>
      </c>
      <c r="D964" s="12" t="s">
        <v>208</v>
      </c>
      <c r="E964" s="18">
        <v>7.99</v>
      </c>
      <c r="F964" s="16">
        <f>ROUNDUP(E964*700,-1)</f>
        <v>5600</v>
      </c>
      <c r="G964" s="16">
        <f>ROUNDUP(E964*600,-1)</f>
        <v>4800</v>
      </c>
      <c r="H964" s="2">
        <v>1</v>
      </c>
      <c r="I964" s="33">
        <f>F964*H964</f>
        <v>5600</v>
      </c>
      <c r="J964" s="33">
        <f>G964*H964</f>
        <v>4800</v>
      </c>
      <c r="K964" s="39" t="s">
        <v>1295</v>
      </c>
      <c r="L964" s="38">
        <f>E964*H964</f>
        <v>7.99</v>
      </c>
      <c r="N964" t="s">
        <v>1373</v>
      </c>
    </row>
    <row r="967" spans="1:15" x14ac:dyDescent="0.3">
      <c r="A967" s="58" t="s">
        <v>1377</v>
      </c>
      <c r="J967" s="57">
        <f>SUM(J968:J977)</f>
        <v>26850</v>
      </c>
      <c r="M967">
        <v>20000</v>
      </c>
      <c r="N967" t="s">
        <v>1372</v>
      </c>
      <c r="O967" t="s">
        <v>549</v>
      </c>
    </row>
    <row r="968" spans="1:15" x14ac:dyDescent="0.3">
      <c r="A968" s="4" t="s">
        <v>1240</v>
      </c>
      <c r="B968" s="141" t="s">
        <v>1103</v>
      </c>
      <c r="C968" s="22" t="s">
        <v>183</v>
      </c>
      <c r="D968" s="12" t="s">
        <v>208</v>
      </c>
      <c r="E968" s="18">
        <v>9.99</v>
      </c>
      <c r="F968" s="16">
        <f t="shared" ref="F968:F977" si="60">ROUNDUP(E968*700,-1)</f>
        <v>7000</v>
      </c>
      <c r="G968" s="16">
        <f t="shared" ref="G968:G977" si="61">ROUNDUP(E968*600,-1)</f>
        <v>6000</v>
      </c>
      <c r="H968" s="2">
        <v>1</v>
      </c>
      <c r="I968" s="16">
        <f t="shared" ref="I968:I977" si="62">F968*H968</f>
        <v>7000</v>
      </c>
      <c r="J968" s="16">
        <f t="shared" ref="J968:J977" si="63">G968*H968</f>
        <v>6000</v>
      </c>
      <c r="K968" s="39" t="s">
        <v>1241</v>
      </c>
      <c r="L968" s="38">
        <f t="shared" ref="L968:L1013" si="64">E968*H968</f>
        <v>9.99</v>
      </c>
      <c r="N968" t="s">
        <v>836</v>
      </c>
    </row>
    <row r="969" spans="1:15" x14ac:dyDescent="0.3">
      <c r="A969" s="4" t="s">
        <v>1316</v>
      </c>
      <c r="B969" s="84" t="s">
        <v>1014</v>
      </c>
      <c r="C969" s="22" t="s">
        <v>183</v>
      </c>
      <c r="D969" s="12" t="s">
        <v>208</v>
      </c>
      <c r="E969" s="18">
        <v>7.99</v>
      </c>
      <c r="F969" s="16">
        <f t="shared" si="60"/>
        <v>5600</v>
      </c>
      <c r="G969" s="16">
        <f t="shared" si="61"/>
        <v>4800</v>
      </c>
      <c r="H969" s="2">
        <v>1</v>
      </c>
      <c r="I969" s="33">
        <f t="shared" si="62"/>
        <v>5600</v>
      </c>
      <c r="J969" s="33">
        <f t="shared" si="63"/>
        <v>4800</v>
      </c>
      <c r="K969" s="39" t="s">
        <v>1315</v>
      </c>
      <c r="L969" s="38">
        <f t="shared" si="64"/>
        <v>7.99</v>
      </c>
      <c r="N969" t="s">
        <v>1376</v>
      </c>
    </row>
    <row r="970" spans="1:15" x14ac:dyDescent="0.3">
      <c r="A970" s="4" t="s">
        <v>1243</v>
      </c>
      <c r="B970" s="141" t="s">
        <v>1103</v>
      </c>
      <c r="C970" s="14" t="s">
        <v>767</v>
      </c>
      <c r="D970" s="13" t="s">
        <v>209</v>
      </c>
      <c r="E970" s="18">
        <v>4.99</v>
      </c>
      <c r="F970" s="16">
        <f t="shared" si="60"/>
        <v>3500</v>
      </c>
      <c r="G970" s="16">
        <f t="shared" si="61"/>
        <v>3000</v>
      </c>
      <c r="H970" s="2">
        <v>1</v>
      </c>
      <c r="I970" s="16">
        <f t="shared" si="62"/>
        <v>3500</v>
      </c>
      <c r="J970" s="16">
        <f t="shared" si="63"/>
        <v>3000</v>
      </c>
      <c r="K970" s="39" t="s">
        <v>1242</v>
      </c>
      <c r="L970" s="38">
        <f t="shared" si="64"/>
        <v>4.99</v>
      </c>
    </row>
    <row r="971" spans="1:15" x14ac:dyDescent="0.3">
      <c r="A971" s="4" t="s">
        <v>92</v>
      </c>
      <c r="B971" s="158" t="s">
        <v>1126</v>
      </c>
      <c r="C971" s="19" t="s">
        <v>185</v>
      </c>
      <c r="D971" s="11" t="s">
        <v>210</v>
      </c>
      <c r="E971" s="18">
        <v>2.99</v>
      </c>
      <c r="F971" s="16">
        <f t="shared" si="60"/>
        <v>2100</v>
      </c>
      <c r="G971" s="16">
        <f t="shared" si="61"/>
        <v>1800</v>
      </c>
      <c r="H971" s="2">
        <v>1</v>
      </c>
      <c r="I971" s="33">
        <f t="shared" si="62"/>
        <v>2100</v>
      </c>
      <c r="J971" s="33">
        <f t="shared" si="63"/>
        <v>1800</v>
      </c>
      <c r="K971" s="39" t="s">
        <v>141</v>
      </c>
      <c r="L971" s="38">
        <f t="shared" si="64"/>
        <v>2.99</v>
      </c>
    </row>
    <row r="972" spans="1:15" x14ac:dyDescent="0.3">
      <c r="A972" s="15" t="s">
        <v>1249</v>
      </c>
      <c r="B972" s="148" t="s">
        <v>1111</v>
      </c>
      <c r="C972" s="19" t="s">
        <v>185</v>
      </c>
      <c r="D972" s="12" t="s">
        <v>208</v>
      </c>
      <c r="E972" s="18">
        <v>2.99</v>
      </c>
      <c r="F972" s="16">
        <f t="shared" si="60"/>
        <v>2100</v>
      </c>
      <c r="G972" s="16">
        <f t="shared" si="61"/>
        <v>1800</v>
      </c>
      <c r="H972" s="2">
        <v>1</v>
      </c>
      <c r="I972" s="16">
        <f t="shared" si="62"/>
        <v>2100</v>
      </c>
      <c r="J972" s="16">
        <f t="shared" si="63"/>
        <v>1800</v>
      </c>
      <c r="K972" s="39" t="s">
        <v>1248</v>
      </c>
      <c r="L972" s="38">
        <f t="shared" si="64"/>
        <v>2.99</v>
      </c>
    </row>
    <row r="973" spans="1:15" x14ac:dyDescent="0.3">
      <c r="A973" s="4" t="s">
        <v>82</v>
      </c>
      <c r="B973" s="161" t="s">
        <v>1131</v>
      </c>
      <c r="C973" s="14" t="s">
        <v>767</v>
      </c>
      <c r="D973" s="13" t="s">
        <v>209</v>
      </c>
      <c r="E973" s="18">
        <v>1.99</v>
      </c>
      <c r="F973" s="16">
        <f t="shared" si="60"/>
        <v>1400</v>
      </c>
      <c r="G973" s="16">
        <f t="shared" si="61"/>
        <v>1200</v>
      </c>
      <c r="H973" s="2">
        <v>1</v>
      </c>
      <c r="I973" s="33">
        <f t="shared" si="62"/>
        <v>1400</v>
      </c>
      <c r="J973" s="33">
        <f t="shared" si="63"/>
        <v>1200</v>
      </c>
      <c r="K973" s="39" t="s">
        <v>149</v>
      </c>
      <c r="L973" s="38">
        <f t="shared" si="64"/>
        <v>1.99</v>
      </c>
    </row>
    <row r="974" spans="1:15" x14ac:dyDescent="0.3">
      <c r="A974" s="4" t="s">
        <v>84</v>
      </c>
      <c r="B974" s="161" t="s">
        <v>1131</v>
      </c>
      <c r="C974" s="14" t="s">
        <v>767</v>
      </c>
      <c r="D974" s="1" t="s">
        <v>211</v>
      </c>
      <c r="E974" s="18">
        <v>1.25</v>
      </c>
      <c r="F974" s="16">
        <f t="shared" si="60"/>
        <v>880</v>
      </c>
      <c r="G974" s="16">
        <f t="shared" si="61"/>
        <v>750</v>
      </c>
      <c r="H974" s="2">
        <v>1</v>
      </c>
      <c r="I974" s="33">
        <f t="shared" si="62"/>
        <v>880</v>
      </c>
      <c r="J974" s="33">
        <f t="shared" si="63"/>
        <v>750</v>
      </c>
      <c r="K974" s="39" t="s">
        <v>155</v>
      </c>
      <c r="L974" s="38">
        <f t="shared" si="64"/>
        <v>1.25</v>
      </c>
    </row>
    <row r="975" spans="1:15" x14ac:dyDescent="0.3">
      <c r="A975" s="29" t="s">
        <v>170</v>
      </c>
      <c r="B975" s="160" t="s">
        <v>1129</v>
      </c>
      <c r="C975" s="19" t="s">
        <v>185</v>
      </c>
      <c r="D975" s="12" t="s">
        <v>208</v>
      </c>
      <c r="E975" s="17">
        <v>4.99</v>
      </c>
      <c r="F975" s="16">
        <f t="shared" si="60"/>
        <v>3500</v>
      </c>
      <c r="G975" s="16">
        <f t="shared" si="61"/>
        <v>3000</v>
      </c>
      <c r="H975" s="2">
        <v>1</v>
      </c>
      <c r="I975" s="16">
        <f t="shared" si="62"/>
        <v>3500</v>
      </c>
      <c r="J975" s="16">
        <f t="shared" si="63"/>
        <v>3000</v>
      </c>
      <c r="K975" s="39" t="s">
        <v>171</v>
      </c>
      <c r="L975" s="38">
        <f t="shared" si="64"/>
        <v>4.99</v>
      </c>
    </row>
    <row r="976" spans="1:15" x14ac:dyDescent="0.3">
      <c r="A976" s="4" t="s">
        <v>13</v>
      </c>
      <c r="B976" s="143" t="s">
        <v>1105</v>
      </c>
      <c r="C976" s="8" t="s">
        <v>184</v>
      </c>
      <c r="D976" s="12" t="s">
        <v>208</v>
      </c>
      <c r="E976" s="18">
        <v>3.99</v>
      </c>
      <c r="F976" s="16">
        <f t="shared" si="60"/>
        <v>2800</v>
      </c>
      <c r="G976" s="16">
        <f t="shared" si="61"/>
        <v>2400</v>
      </c>
      <c r="H976" s="2">
        <v>1</v>
      </c>
      <c r="I976" s="33">
        <f t="shared" si="62"/>
        <v>2800</v>
      </c>
      <c r="J976" s="33">
        <f t="shared" si="63"/>
        <v>2400</v>
      </c>
      <c r="K976" s="39" t="s">
        <v>132</v>
      </c>
      <c r="L976" s="38">
        <f t="shared" si="64"/>
        <v>3.99</v>
      </c>
    </row>
    <row r="977" spans="1:15" x14ac:dyDescent="0.3">
      <c r="A977" s="4" t="s">
        <v>1140</v>
      </c>
      <c r="B977" s="161" t="s">
        <v>1131</v>
      </c>
      <c r="C977" s="10" t="s">
        <v>181</v>
      </c>
      <c r="D977" s="12" t="s">
        <v>208</v>
      </c>
      <c r="E977" s="18">
        <v>3.49</v>
      </c>
      <c r="F977" s="16">
        <f t="shared" si="60"/>
        <v>2450</v>
      </c>
      <c r="G977" s="16">
        <f t="shared" si="61"/>
        <v>2100</v>
      </c>
      <c r="H977" s="2">
        <v>1</v>
      </c>
      <c r="I977" s="33">
        <f t="shared" si="62"/>
        <v>2450</v>
      </c>
      <c r="J977" s="33">
        <f t="shared" si="63"/>
        <v>2100</v>
      </c>
      <c r="K977" s="39" t="s">
        <v>1139</v>
      </c>
      <c r="L977" s="38">
        <f t="shared" si="64"/>
        <v>3.49</v>
      </c>
    </row>
    <row r="978" spans="1:15" x14ac:dyDescent="0.3">
      <c r="L978" s="38">
        <f t="shared" si="64"/>
        <v>0</v>
      </c>
    </row>
    <row r="979" spans="1:15" x14ac:dyDescent="0.3">
      <c r="A979" s="58" t="s">
        <v>546</v>
      </c>
      <c r="L979" s="38">
        <f t="shared" si="64"/>
        <v>0</v>
      </c>
      <c r="M979">
        <v>28000</v>
      </c>
      <c r="N979" t="s">
        <v>1372</v>
      </c>
      <c r="O979" t="s">
        <v>549</v>
      </c>
    </row>
    <row r="980" spans="1:15" x14ac:dyDescent="0.3">
      <c r="A980" s="4" t="s">
        <v>1416</v>
      </c>
      <c r="B980" s="145" t="s">
        <v>1107</v>
      </c>
      <c r="C980" s="9" t="s">
        <v>182</v>
      </c>
      <c r="D980" s="12" t="s">
        <v>208</v>
      </c>
      <c r="E980" s="18">
        <v>34.99</v>
      </c>
      <c r="F980" s="16">
        <f>ROUNDUP(E980*$N$1,-1)</f>
        <v>22750</v>
      </c>
      <c r="G980" s="16">
        <f>ROUNDUP(E980*$N$4,-1)</f>
        <v>21000</v>
      </c>
      <c r="H980" s="2">
        <v>1</v>
      </c>
      <c r="I980" s="16">
        <f>F980*H980</f>
        <v>22750</v>
      </c>
      <c r="J980" s="16">
        <f>G980*H980</f>
        <v>21000</v>
      </c>
      <c r="K980" s="39" t="s">
        <v>1415</v>
      </c>
      <c r="L980" s="38">
        <f t="shared" si="64"/>
        <v>34.99</v>
      </c>
    </row>
    <row r="981" spans="1:15" x14ac:dyDescent="0.3">
      <c r="A981" s="4" t="s">
        <v>858</v>
      </c>
      <c r="B981" s="151" t="s">
        <v>1119</v>
      </c>
      <c r="C981" s="10" t="s">
        <v>186</v>
      </c>
      <c r="D981" s="12" t="s">
        <v>208</v>
      </c>
      <c r="E981" s="18">
        <v>11.99</v>
      </c>
      <c r="F981" s="16">
        <f>ROUNDUP(E981*$N$1,-1)</f>
        <v>7800</v>
      </c>
      <c r="G981" s="16">
        <f>ROUNDUP(E981*$N$4,-1)</f>
        <v>7200</v>
      </c>
      <c r="H981" s="2">
        <v>1</v>
      </c>
      <c r="I981" s="33">
        <f>F981*H981</f>
        <v>7800</v>
      </c>
      <c r="J981" s="33">
        <f>G981*H981</f>
        <v>7200</v>
      </c>
      <c r="K981" s="39" t="s">
        <v>859</v>
      </c>
      <c r="L981" s="38">
        <f t="shared" si="64"/>
        <v>11.99</v>
      </c>
    </row>
    <row r="982" spans="1:15" x14ac:dyDescent="0.3">
      <c r="L982" s="38">
        <f t="shared" si="64"/>
        <v>0</v>
      </c>
    </row>
    <row r="983" spans="1:15" x14ac:dyDescent="0.3">
      <c r="A983" s="58" t="s">
        <v>1571</v>
      </c>
      <c r="L983" s="38">
        <f t="shared" si="64"/>
        <v>0</v>
      </c>
      <c r="M983">
        <v>15000</v>
      </c>
      <c r="N983" t="s">
        <v>1368</v>
      </c>
      <c r="O983" t="s">
        <v>549</v>
      </c>
    </row>
    <row r="984" spans="1:15" x14ac:dyDescent="0.3">
      <c r="A984" s="4" t="s">
        <v>1383</v>
      </c>
      <c r="B984" s="22" t="s">
        <v>951</v>
      </c>
      <c r="C984" s="22" t="s">
        <v>651</v>
      </c>
      <c r="D984" s="11" t="s">
        <v>210</v>
      </c>
      <c r="E984" s="18">
        <v>9.99</v>
      </c>
      <c r="F984" s="16">
        <f>ROUNDUP(E984*$N$1,-1)</f>
        <v>6500</v>
      </c>
      <c r="G984" s="16">
        <f>ROUNDUP(E984*$N$4,-1)</f>
        <v>6000</v>
      </c>
      <c r="H984" s="2">
        <v>1</v>
      </c>
      <c r="I984" s="16">
        <f>F984*H984</f>
        <v>6500</v>
      </c>
      <c r="J984" s="16">
        <f>G984*H984</f>
        <v>6000</v>
      </c>
      <c r="K984" s="39" t="s">
        <v>1382</v>
      </c>
      <c r="L984" s="38">
        <f t="shared" si="64"/>
        <v>9.99</v>
      </c>
    </row>
    <row r="985" spans="1:15" x14ac:dyDescent="0.3">
      <c r="A985" s="4" t="s">
        <v>1413</v>
      </c>
      <c r="B985" s="145" t="s">
        <v>1107</v>
      </c>
      <c r="C985" s="22" t="s">
        <v>183</v>
      </c>
      <c r="D985" s="11" t="s">
        <v>210</v>
      </c>
      <c r="E985" s="18">
        <v>14.99</v>
      </c>
      <c r="F985" s="16">
        <f>ROUNDUP(E985*$N$1,-1)</f>
        <v>9750</v>
      </c>
      <c r="G985" s="16">
        <f>ROUNDUP(E985*$N$4,-1)</f>
        <v>9000</v>
      </c>
      <c r="H985" s="2">
        <v>1</v>
      </c>
      <c r="I985" s="16">
        <f>F985*H985</f>
        <v>9750</v>
      </c>
      <c r="J985" s="16">
        <f>G985*H985</f>
        <v>9000</v>
      </c>
      <c r="K985" s="39" t="s">
        <v>1414</v>
      </c>
      <c r="L985" s="38">
        <f t="shared" si="64"/>
        <v>14.99</v>
      </c>
    </row>
    <row r="986" spans="1:15" x14ac:dyDescent="0.3">
      <c r="L986" s="38">
        <f t="shared" si="64"/>
        <v>0</v>
      </c>
    </row>
    <row r="987" spans="1:15" x14ac:dyDescent="0.3">
      <c r="A987" s="58" t="s">
        <v>1572</v>
      </c>
      <c r="L987" s="38">
        <f t="shared" si="64"/>
        <v>0</v>
      </c>
      <c r="M987">
        <v>27500</v>
      </c>
      <c r="N987" t="s">
        <v>1372</v>
      </c>
      <c r="O987" t="s">
        <v>549</v>
      </c>
    </row>
    <row r="988" spans="1:15" x14ac:dyDescent="0.3">
      <c r="A988" s="4" t="s">
        <v>1380</v>
      </c>
      <c r="B988" s="136" t="s">
        <v>1116</v>
      </c>
      <c r="C988" s="10" t="s">
        <v>181</v>
      </c>
      <c r="D988" s="12" t="s">
        <v>208</v>
      </c>
      <c r="E988" s="18">
        <v>34.99</v>
      </c>
      <c r="F988" s="16">
        <f>ROUNDUP(E988*$N$1,-1)</f>
        <v>22750</v>
      </c>
      <c r="G988" s="16">
        <f>ROUNDUP(E988*$N$4,-1)</f>
        <v>21000</v>
      </c>
      <c r="H988" s="2">
        <v>1</v>
      </c>
      <c r="I988" s="16">
        <f>F988*H988</f>
        <v>22750</v>
      </c>
      <c r="J988" s="16">
        <f>G988*H988</f>
        <v>21000</v>
      </c>
      <c r="K988" s="39" t="s">
        <v>1381</v>
      </c>
      <c r="L988" s="38">
        <f t="shared" si="64"/>
        <v>34.99</v>
      </c>
    </row>
    <row r="989" spans="1:15" x14ac:dyDescent="0.3">
      <c r="A989" s="4" t="s">
        <v>1439</v>
      </c>
      <c r="B989" s="139" t="s">
        <v>1101</v>
      </c>
      <c r="C989" s="10" t="s">
        <v>181</v>
      </c>
      <c r="D989" s="12" t="s">
        <v>208</v>
      </c>
      <c r="E989" s="18">
        <v>3.99</v>
      </c>
      <c r="F989" s="16">
        <f>ROUNDUP(E989*$N$1,-1)</f>
        <v>2600</v>
      </c>
      <c r="G989" s="16">
        <f>ROUNDUP(E989*$N$4,-1)</f>
        <v>2400</v>
      </c>
      <c r="H989" s="2">
        <v>1</v>
      </c>
      <c r="I989" s="16">
        <f>F989*H989</f>
        <v>2600</v>
      </c>
      <c r="J989" s="16">
        <f>G989*H989</f>
        <v>2400</v>
      </c>
      <c r="K989" s="39" t="s">
        <v>1438</v>
      </c>
      <c r="L989" s="38">
        <f t="shared" si="64"/>
        <v>3.99</v>
      </c>
    </row>
    <row r="990" spans="1:15" x14ac:dyDescent="0.3">
      <c r="A990" s="4" t="s">
        <v>1425</v>
      </c>
      <c r="B990" s="145" t="s">
        <v>1107</v>
      </c>
      <c r="C990" s="6" t="s">
        <v>769</v>
      </c>
      <c r="D990" s="12" t="s">
        <v>208</v>
      </c>
      <c r="E990" s="18">
        <v>6.99</v>
      </c>
      <c r="F990" s="16">
        <f>ROUNDUP(E990*$N$1,-1)</f>
        <v>4550</v>
      </c>
      <c r="G990" s="16">
        <f>ROUNDUP(E990*$N$4,-1)</f>
        <v>4200</v>
      </c>
      <c r="H990" s="2">
        <v>1</v>
      </c>
      <c r="I990" s="16">
        <f>F990*H990</f>
        <v>4550</v>
      </c>
      <c r="J990" s="16">
        <f>G990*H990</f>
        <v>4200</v>
      </c>
      <c r="K990" s="39" t="s">
        <v>1426</v>
      </c>
      <c r="L990" s="38">
        <f t="shared" si="64"/>
        <v>6.99</v>
      </c>
    </row>
    <row r="991" spans="1:15" x14ac:dyDescent="0.3">
      <c r="L991" s="38">
        <f t="shared" si="64"/>
        <v>0</v>
      </c>
    </row>
    <row r="992" spans="1:15" x14ac:dyDescent="0.3">
      <c r="A992" s="58" t="s">
        <v>1573</v>
      </c>
      <c r="B992" t="s">
        <v>1578</v>
      </c>
      <c r="L992" s="38">
        <f t="shared" si="64"/>
        <v>0</v>
      </c>
      <c r="M992">
        <v>10500</v>
      </c>
      <c r="N992" t="s">
        <v>1372</v>
      </c>
      <c r="O992" t="s">
        <v>549</v>
      </c>
    </row>
    <row r="993" spans="1:15" x14ac:dyDescent="0.3">
      <c r="A993" s="4" t="s">
        <v>1432</v>
      </c>
      <c r="B993" s="145" t="s">
        <v>1107</v>
      </c>
      <c r="C993" s="19" t="s">
        <v>185</v>
      </c>
      <c r="D993" s="13" t="s">
        <v>209</v>
      </c>
      <c r="E993" s="18">
        <v>1.99</v>
      </c>
      <c r="F993" s="16">
        <f>ROUNDUP(E993*$N$1,-1)</f>
        <v>1300</v>
      </c>
      <c r="G993" s="16">
        <f>ROUNDUP(E993*$N$4,-1)</f>
        <v>1200</v>
      </c>
      <c r="H993" s="2">
        <v>1</v>
      </c>
      <c r="I993" s="16">
        <f>F993*H993</f>
        <v>1300</v>
      </c>
      <c r="J993" s="16">
        <f>G993*H993</f>
        <v>1200</v>
      </c>
      <c r="K993" s="39" t="s">
        <v>1433</v>
      </c>
      <c r="L993" s="38">
        <f t="shared" si="64"/>
        <v>1.99</v>
      </c>
    </row>
    <row r="994" spans="1:15" x14ac:dyDescent="0.3">
      <c r="A994" s="4" t="s">
        <v>1385</v>
      </c>
      <c r="B994" s="136" t="s">
        <v>1116</v>
      </c>
      <c r="C994" s="22" t="s">
        <v>183</v>
      </c>
      <c r="D994" s="11" t="s">
        <v>210</v>
      </c>
      <c r="E994" s="18">
        <v>3.49</v>
      </c>
      <c r="F994" s="16">
        <f>ROUNDUP(E994*$N$1,-1)</f>
        <v>2270</v>
      </c>
      <c r="G994" s="16">
        <f>ROUNDUP(E994*$N$4,-1)</f>
        <v>2100</v>
      </c>
      <c r="H994" s="2">
        <v>1</v>
      </c>
      <c r="I994" s="16">
        <f>F994*H994</f>
        <v>2270</v>
      </c>
      <c r="J994" s="16">
        <f>G994*H994</f>
        <v>2100</v>
      </c>
      <c r="K994" s="39" t="s">
        <v>1384</v>
      </c>
      <c r="L994" s="38">
        <f t="shared" si="64"/>
        <v>3.49</v>
      </c>
    </row>
    <row r="995" spans="1:15" x14ac:dyDescent="0.3">
      <c r="A995" s="4" t="s">
        <v>1443</v>
      </c>
      <c r="B995" s="139" t="s">
        <v>1101</v>
      </c>
      <c r="C995" s="6" t="s">
        <v>769</v>
      </c>
      <c r="D995" s="12" t="s">
        <v>208</v>
      </c>
      <c r="E995" s="18">
        <v>2.99</v>
      </c>
      <c r="F995" s="16">
        <f>ROUNDUP(E995*$N$1,-1)</f>
        <v>1950</v>
      </c>
      <c r="G995" s="16">
        <f>ROUNDUP(E995*$N$4,-1)</f>
        <v>1800</v>
      </c>
      <c r="H995" s="2">
        <v>1</v>
      </c>
      <c r="I995" s="16">
        <f>F995*H995</f>
        <v>1950</v>
      </c>
      <c r="J995" s="16">
        <f>G995*H995</f>
        <v>1800</v>
      </c>
      <c r="K995" s="39" t="s">
        <v>1442</v>
      </c>
      <c r="L995" s="38">
        <f t="shared" si="64"/>
        <v>2.99</v>
      </c>
    </row>
    <row r="996" spans="1:15" x14ac:dyDescent="0.3">
      <c r="A996" s="4" t="s">
        <v>1423</v>
      </c>
      <c r="B996" s="145" t="s">
        <v>1107</v>
      </c>
      <c r="C996" s="8" t="s">
        <v>184</v>
      </c>
      <c r="D996" s="12" t="s">
        <v>208</v>
      </c>
      <c r="E996" s="18">
        <v>7.99</v>
      </c>
      <c r="F996" s="16">
        <f>ROUNDUP(E996*$N$1,-1)</f>
        <v>5200</v>
      </c>
      <c r="G996" s="16">
        <f>ROUNDUP(E996*$N$4,-1)</f>
        <v>4800</v>
      </c>
      <c r="H996" s="2">
        <v>1</v>
      </c>
      <c r="I996" s="16">
        <f>F996*H996</f>
        <v>5200</v>
      </c>
      <c r="J996" s="16">
        <f>G996*H996</f>
        <v>4800</v>
      </c>
      <c r="K996" s="39" t="s">
        <v>1424</v>
      </c>
      <c r="L996" s="38">
        <f t="shared" si="64"/>
        <v>7.99</v>
      </c>
    </row>
    <row r="997" spans="1:15" x14ac:dyDescent="0.3">
      <c r="L997" s="38">
        <f t="shared" si="64"/>
        <v>0</v>
      </c>
    </row>
    <row r="998" spans="1:15" x14ac:dyDescent="0.3">
      <c r="A998" s="58" t="s">
        <v>1574</v>
      </c>
      <c r="B998" t="s">
        <v>1575</v>
      </c>
      <c r="L998" s="38">
        <f t="shared" si="64"/>
        <v>0</v>
      </c>
      <c r="M998">
        <v>10500</v>
      </c>
      <c r="N998" t="s">
        <v>1372</v>
      </c>
      <c r="O998" t="s">
        <v>549</v>
      </c>
    </row>
    <row r="999" spans="1:15" x14ac:dyDescent="0.3">
      <c r="A999" s="4" t="s">
        <v>1192</v>
      </c>
      <c r="B999" s="22" t="s">
        <v>951</v>
      </c>
      <c r="C999" s="19" t="s">
        <v>185</v>
      </c>
      <c r="D999" s="12" t="s">
        <v>208</v>
      </c>
      <c r="E999" s="18">
        <v>8.99</v>
      </c>
      <c r="F999" s="16">
        <f>ROUNDUP(E999*$N$1,-1)</f>
        <v>5850</v>
      </c>
      <c r="G999" s="16">
        <f>ROUNDUP(E999*$N$4,-1)</f>
        <v>5400</v>
      </c>
      <c r="H999" s="2">
        <v>1</v>
      </c>
      <c r="I999" s="16">
        <f>F999*H999</f>
        <v>5850</v>
      </c>
      <c r="J999" s="16">
        <f>G999*H999</f>
        <v>5400</v>
      </c>
      <c r="K999" s="39" t="s">
        <v>1390</v>
      </c>
      <c r="L999" s="38">
        <f t="shared" si="64"/>
        <v>8.99</v>
      </c>
    </row>
    <row r="1000" spans="1:15" x14ac:dyDescent="0.3">
      <c r="A1000" s="4" t="s">
        <v>1389</v>
      </c>
      <c r="B1000" s="136" t="s">
        <v>1116</v>
      </c>
      <c r="C1000" s="5" t="s">
        <v>653</v>
      </c>
      <c r="D1000" s="13" t="s">
        <v>209</v>
      </c>
      <c r="E1000" s="18">
        <v>1.99</v>
      </c>
      <c r="F1000" s="16">
        <f>ROUNDUP(E1000*$N$1,-1)</f>
        <v>1300</v>
      </c>
      <c r="G1000" s="16">
        <f>ROUNDUP(E1000*$N$4,-1)</f>
        <v>1200</v>
      </c>
      <c r="H1000" s="2">
        <v>1</v>
      </c>
      <c r="I1000" s="16">
        <f>F1000*H1000</f>
        <v>1300</v>
      </c>
      <c r="J1000" s="16">
        <f>G1000*H1000</f>
        <v>1200</v>
      </c>
      <c r="K1000" s="39" t="s">
        <v>1388</v>
      </c>
      <c r="L1000" s="38">
        <f t="shared" si="64"/>
        <v>1.99</v>
      </c>
    </row>
    <row r="1001" spans="1:15" x14ac:dyDescent="0.3">
      <c r="A1001" s="4" t="s">
        <v>1387</v>
      </c>
      <c r="B1001" s="22" t="s">
        <v>951</v>
      </c>
      <c r="C1001" s="8" t="s">
        <v>184</v>
      </c>
      <c r="D1001" s="11" t="s">
        <v>210</v>
      </c>
      <c r="E1001" s="18">
        <v>5.99</v>
      </c>
      <c r="F1001" s="16">
        <f>ROUNDUP(E1001*$N$1,-1)</f>
        <v>3900</v>
      </c>
      <c r="G1001" s="16">
        <f>ROUNDUP(E1001*$N$4,-1)</f>
        <v>3600</v>
      </c>
      <c r="H1001" s="2">
        <v>1</v>
      </c>
      <c r="I1001" s="16">
        <f>F1001*H1001</f>
        <v>3900</v>
      </c>
      <c r="J1001" s="16">
        <f>G1001*H1001</f>
        <v>3600</v>
      </c>
      <c r="K1001" s="39" t="s">
        <v>1386</v>
      </c>
      <c r="L1001" s="38">
        <f t="shared" si="64"/>
        <v>5.99</v>
      </c>
    </row>
    <row r="1002" spans="1:15" x14ac:dyDescent="0.3">
      <c r="L1002" s="38">
        <f t="shared" si="64"/>
        <v>0</v>
      </c>
    </row>
    <row r="1003" spans="1:15" x14ac:dyDescent="0.3">
      <c r="A1003" s="58" t="s">
        <v>1576</v>
      </c>
      <c r="B1003" t="s">
        <v>1577</v>
      </c>
      <c r="L1003" s="38">
        <f t="shared" si="64"/>
        <v>0</v>
      </c>
    </row>
    <row r="1004" spans="1:15" x14ac:dyDescent="0.3">
      <c r="A1004" s="4" t="s">
        <v>1485</v>
      </c>
      <c r="B1004" s="151" t="s">
        <v>1119</v>
      </c>
      <c r="C1004" s="14" t="s">
        <v>767</v>
      </c>
      <c r="D1004" s="12" t="s">
        <v>208</v>
      </c>
      <c r="E1004" s="18">
        <v>8.99</v>
      </c>
      <c r="F1004" s="16">
        <f>ROUNDUP(E1004*$N$1,-1)</f>
        <v>5850</v>
      </c>
      <c r="G1004" s="16">
        <f>ROUNDUP(E1004*$N$4,-1)</f>
        <v>5400</v>
      </c>
      <c r="H1004" s="2">
        <v>0</v>
      </c>
      <c r="I1004" s="33">
        <f>F1004*H1004</f>
        <v>0</v>
      </c>
      <c r="J1004" s="33">
        <f>G1004*H1004</f>
        <v>0</v>
      </c>
      <c r="K1004" s="39" t="s">
        <v>1484</v>
      </c>
      <c r="L1004" s="38">
        <f t="shared" si="64"/>
        <v>0</v>
      </c>
      <c r="M1004">
        <v>11000</v>
      </c>
      <c r="N1004" t="s">
        <v>1372</v>
      </c>
      <c r="O1004" t="s">
        <v>549</v>
      </c>
    </row>
    <row r="1005" spans="1:15" x14ac:dyDescent="0.3">
      <c r="A1005" s="15" t="s">
        <v>11</v>
      </c>
      <c r="B1005" s="155" t="s">
        <v>1123</v>
      </c>
      <c r="C1005" s="10" t="s">
        <v>181</v>
      </c>
      <c r="D1005" s="12" t="s">
        <v>208</v>
      </c>
      <c r="E1005" s="18">
        <v>4.99</v>
      </c>
      <c r="F1005" s="16">
        <f>ROUNDUP(E1005*$N$1,-1)</f>
        <v>3250</v>
      </c>
      <c r="G1005" s="16">
        <f>ROUNDUP(E1005*$N$4,-1)</f>
        <v>3000</v>
      </c>
      <c r="H1005" s="2">
        <v>1</v>
      </c>
      <c r="I1005" s="16">
        <f>F1005*H1005</f>
        <v>3250</v>
      </c>
      <c r="J1005" s="16">
        <f>G1005*H1005</f>
        <v>3000</v>
      </c>
      <c r="K1005" s="39" t="s">
        <v>251</v>
      </c>
      <c r="L1005" s="38">
        <f t="shared" si="64"/>
        <v>4.99</v>
      </c>
    </row>
    <row r="1006" spans="1:15" x14ac:dyDescent="0.3">
      <c r="L1006" s="38">
        <f t="shared" si="64"/>
        <v>0</v>
      </c>
    </row>
    <row r="1007" spans="1:15" x14ac:dyDescent="0.3">
      <c r="A1007" s="58" t="s">
        <v>1579</v>
      </c>
      <c r="L1007" s="38">
        <f t="shared" si="64"/>
        <v>0</v>
      </c>
    </row>
    <row r="1008" spans="1:15" x14ac:dyDescent="0.3">
      <c r="A1008" s="4" t="s">
        <v>1418</v>
      </c>
      <c r="B1008" s="145" t="s">
        <v>1107</v>
      </c>
      <c r="C1008" s="6" t="s">
        <v>769</v>
      </c>
      <c r="D1008" s="12" t="s">
        <v>208</v>
      </c>
      <c r="E1008" s="18">
        <v>14.99</v>
      </c>
      <c r="F1008" s="16">
        <f>ROUNDUP(E1008*$N$1,-1)</f>
        <v>9750</v>
      </c>
      <c r="G1008" s="16">
        <f>ROUNDUP(E1008*$N$4,-1)</f>
        <v>9000</v>
      </c>
      <c r="H1008" s="2">
        <v>1</v>
      </c>
      <c r="I1008" s="16">
        <f>F1008*H1008</f>
        <v>9750</v>
      </c>
      <c r="J1008" s="16">
        <f>G1008*H1008</f>
        <v>9000</v>
      </c>
      <c r="K1008" s="39" t="s">
        <v>1417</v>
      </c>
      <c r="L1008" s="38">
        <f t="shared" si="64"/>
        <v>14.99</v>
      </c>
      <c r="M1008">
        <v>15000</v>
      </c>
      <c r="N1008" t="s">
        <v>1372</v>
      </c>
      <c r="O1008" t="s">
        <v>549</v>
      </c>
    </row>
    <row r="1009" spans="1:15" x14ac:dyDescent="0.3">
      <c r="A1009" s="4" t="s">
        <v>1419</v>
      </c>
      <c r="B1009" s="145" t="s">
        <v>1107</v>
      </c>
      <c r="C1009" s="8" t="s">
        <v>184</v>
      </c>
      <c r="D1009" s="12" t="s">
        <v>208</v>
      </c>
      <c r="E1009" s="18">
        <v>9.99</v>
      </c>
      <c r="F1009" s="16">
        <f>ROUNDUP(E1009*$N$1,-1)</f>
        <v>6500</v>
      </c>
      <c r="G1009" s="16">
        <f>ROUNDUP(E1009*$N$4,-1)</f>
        <v>6000</v>
      </c>
      <c r="H1009" s="2">
        <v>1</v>
      </c>
      <c r="I1009" s="16">
        <f>F1009*H1009</f>
        <v>6500</v>
      </c>
      <c r="J1009" s="16">
        <f>G1009*H1009</f>
        <v>6000</v>
      </c>
      <c r="K1009" s="39" t="s">
        <v>1420</v>
      </c>
      <c r="L1009" s="38">
        <f t="shared" si="64"/>
        <v>9.99</v>
      </c>
    </row>
    <row r="1010" spans="1:15" x14ac:dyDescent="0.3">
      <c r="L1010" s="38">
        <f t="shared" si="64"/>
        <v>0</v>
      </c>
    </row>
    <row r="1011" spans="1:15" x14ac:dyDescent="0.3">
      <c r="A1011" s="58" t="s">
        <v>1580</v>
      </c>
      <c r="L1011" s="38">
        <f t="shared" si="64"/>
        <v>0</v>
      </c>
      <c r="M1011">
        <v>6000</v>
      </c>
      <c r="N1011" t="s">
        <v>1368</v>
      </c>
      <c r="O1011" t="s">
        <v>549</v>
      </c>
    </row>
    <row r="1012" spans="1:15" x14ac:dyDescent="0.3">
      <c r="A1012" s="4" t="s">
        <v>1500</v>
      </c>
      <c r="B1012" s="22" t="s">
        <v>951</v>
      </c>
      <c r="C1012" s="6" t="s">
        <v>769</v>
      </c>
      <c r="D1012" s="1" t="s">
        <v>211</v>
      </c>
      <c r="E1012" s="18">
        <v>0.75</v>
      </c>
      <c r="F1012" s="16">
        <f>ROUNDUP(E1012*$N$1,-1)</f>
        <v>490</v>
      </c>
      <c r="G1012" s="16">
        <f>ROUNDUP(E1012*$N$4,-1)</f>
        <v>450</v>
      </c>
      <c r="H1012" s="2">
        <v>2</v>
      </c>
      <c r="I1012" s="16">
        <f>F1012*H1012</f>
        <v>980</v>
      </c>
      <c r="J1012" s="16">
        <f>G1012*H1012</f>
        <v>900</v>
      </c>
      <c r="K1012" s="39" t="s">
        <v>1501</v>
      </c>
      <c r="L1012" s="38">
        <f t="shared" si="64"/>
        <v>1.5</v>
      </c>
    </row>
    <row r="1013" spans="1:15" x14ac:dyDescent="0.3">
      <c r="A1013" s="15" t="s">
        <v>1428</v>
      </c>
      <c r="B1013" s="145" t="s">
        <v>1107</v>
      </c>
      <c r="C1013" s="8" t="s">
        <v>184</v>
      </c>
      <c r="D1013" s="13" t="s">
        <v>209</v>
      </c>
      <c r="E1013" s="18">
        <v>7.99</v>
      </c>
      <c r="F1013" s="16">
        <f>ROUNDUP(E1013*$N$1,-1)</f>
        <v>5200</v>
      </c>
      <c r="G1013" s="16">
        <f>ROUNDUP(E1013*$N$4,-1)</f>
        <v>4800</v>
      </c>
      <c r="H1013" s="2">
        <v>1</v>
      </c>
      <c r="I1013" s="16">
        <f>F1013*H1013</f>
        <v>5200</v>
      </c>
      <c r="J1013" s="16">
        <f>G1013*H1013</f>
        <v>4800</v>
      </c>
      <c r="K1013" s="39" t="s">
        <v>1483</v>
      </c>
      <c r="L1013" s="38">
        <f t="shared" si="64"/>
        <v>7.99</v>
      </c>
    </row>
    <row r="1015" spans="1:15" x14ac:dyDescent="0.3">
      <c r="A1015" s="58" t="s">
        <v>1652</v>
      </c>
      <c r="J1015" s="57"/>
    </row>
    <row r="1016" spans="1:15" x14ac:dyDescent="0.3">
      <c r="A1016" s="15" t="s">
        <v>1634</v>
      </c>
      <c r="B1016" s="150" t="s">
        <v>1582</v>
      </c>
      <c r="C1016" s="6" t="s">
        <v>769</v>
      </c>
      <c r="D1016" s="1" t="s">
        <v>211</v>
      </c>
      <c r="E1016" s="18">
        <v>2.99</v>
      </c>
      <c r="F1016" s="16">
        <f t="shared" ref="F1016:F1026" si="65">ROUNDUP(E1016*$N$1,-1)</f>
        <v>1950</v>
      </c>
      <c r="G1016" s="16">
        <f t="shared" ref="G1016:G1025" si="66">ROUNDUP(E1016*$N$4,-1)</f>
        <v>1800</v>
      </c>
      <c r="H1016" s="2">
        <v>1</v>
      </c>
      <c r="I1016" s="16">
        <f t="shared" ref="I1016:I1026" si="67">F1016*H1016</f>
        <v>1950</v>
      </c>
      <c r="J1016" s="16">
        <f t="shared" ref="J1016:J1026" si="68">G1016*H1016</f>
        <v>1800</v>
      </c>
      <c r="K1016" s="39" t="s">
        <v>1635</v>
      </c>
    </row>
    <row r="1017" spans="1:15" x14ac:dyDescent="0.3">
      <c r="A1017" s="15" t="s">
        <v>1634</v>
      </c>
      <c r="B1017" s="150" t="s">
        <v>1582</v>
      </c>
      <c r="C1017" s="6" t="s">
        <v>769</v>
      </c>
      <c r="D1017" s="1" t="s">
        <v>211</v>
      </c>
      <c r="E1017" s="18">
        <v>2.99</v>
      </c>
      <c r="F1017" s="16">
        <f t="shared" si="65"/>
        <v>1950</v>
      </c>
      <c r="G1017" s="16">
        <f t="shared" si="66"/>
        <v>1800</v>
      </c>
      <c r="H1017" s="2">
        <v>1</v>
      </c>
      <c r="I1017" s="16">
        <f t="shared" si="67"/>
        <v>1950</v>
      </c>
      <c r="J1017" s="16">
        <f t="shared" si="68"/>
        <v>1800</v>
      </c>
      <c r="K1017" s="39" t="s">
        <v>1636</v>
      </c>
    </row>
    <row r="1018" spans="1:15" x14ac:dyDescent="0.3">
      <c r="A1018" s="15" t="s">
        <v>1638</v>
      </c>
      <c r="B1018" s="150" t="s">
        <v>1582</v>
      </c>
      <c r="C1018" s="6" t="s">
        <v>769</v>
      </c>
      <c r="D1018" s="1" t="s">
        <v>211</v>
      </c>
      <c r="E1018" s="18">
        <v>2.99</v>
      </c>
      <c r="F1018" s="16">
        <f t="shared" si="65"/>
        <v>1950</v>
      </c>
      <c r="G1018" s="16">
        <f t="shared" si="66"/>
        <v>1800</v>
      </c>
      <c r="H1018" s="2">
        <v>1</v>
      </c>
      <c r="I1018" s="16">
        <f t="shared" si="67"/>
        <v>1950</v>
      </c>
      <c r="J1018" s="16">
        <f t="shared" si="68"/>
        <v>1800</v>
      </c>
      <c r="K1018" s="39" t="s">
        <v>1637</v>
      </c>
    </row>
    <row r="1019" spans="1:15" x14ac:dyDescent="0.3">
      <c r="A1019" s="15" t="s">
        <v>1640</v>
      </c>
      <c r="B1019" s="150" t="s">
        <v>1582</v>
      </c>
      <c r="C1019" s="6" t="s">
        <v>769</v>
      </c>
      <c r="D1019" s="1" t="s">
        <v>211</v>
      </c>
      <c r="E1019" s="18">
        <v>2.99</v>
      </c>
      <c r="F1019" s="16">
        <f t="shared" si="65"/>
        <v>1950</v>
      </c>
      <c r="G1019" s="16">
        <f t="shared" si="66"/>
        <v>1800</v>
      </c>
      <c r="H1019" s="2">
        <v>1</v>
      </c>
      <c r="I1019" s="16">
        <f t="shared" si="67"/>
        <v>1950</v>
      </c>
      <c r="J1019" s="16">
        <f t="shared" si="68"/>
        <v>1800</v>
      </c>
      <c r="K1019" s="39" t="s">
        <v>1639</v>
      </c>
    </row>
    <row r="1020" spans="1:15" x14ac:dyDescent="0.3">
      <c r="A1020" s="15" t="s">
        <v>1641</v>
      </c>
      <c r="B1020" s="150" t="s">
        <v>1582</v>
      </c>
      <c r="C1020" s="6" t="s">
        <v>769</v>
      </c>
      <c r="D1020" s="1" t="s">
        <v>211</v>
      </c>
      <c r="E1020" s="18">
        <v>2.99</v>
      </c>
      <c r="F1020" s="16">
        <f t="shared" si="65"/>
        <v>1950</v>
      </c>
      <c r="G1020" s="16">
        <f t="shared" si="66"/>
        <v>1800</v>
      </c>
      <c r="H1020" s="2">
        <v>1</v>
      </c>
      <c r="I1020" s="16">
        <f t="shared" si="67"/>
        <v>1950</v>
      </c>
      <c r="J1020" s="16">
        <f t="shared" si="68"/>
        <v>1800</v>
      </c>
      <c r="K1020" s="39" t="s">
        <v>1642</v>
      </c>
    </row>
    <row r="1021" spans="1:15" x14ac:dyDescent="0.3">
      <c r="A1021" s="21" t="s">
        <v>1626</v>
      </c>
      <c r="B1021" s="150" t="s">
        <v>1582</v>
      </c>
      <c r="C1021" s="19" t="s">
        <v>650</v>
      </c>
      <c r="D1021" s="12" t="s">
        <v>208</v>
      </c>
      <c r="E1021" s="18">
        <v>2.99</v>
      </c>
      <c r="F1021" s="16">
        <f t="shared" si="65"/>
        <v>1950</v>
      </c>
      <c r="G1021" s="16">
        <f t="shared" si="66"/>
        <v>1800</v>
      </c>
      <c r="H1021" s="2">
        <v>1</v>
      </c>
      <c r="I1021" s="16">
        <f t="shared" si="67"/>
        <v>1950</v>
      </c>
      <c r="J1021" s="16">
        <f t="shared" si="68"/>
        <v>1800</v>
      </c>
      <c r="K1021" s="39" t="s">
        <v>1627</v>
      </c>
    </row>
    <row r="1022" spans="1:15" x14ac:dyDescent="0.3">
      <c r="A1022" s="4" t="s">
        <v>459</v>
      </c>
      <c r="B1022" s="145" t="s">
        <v>1107</v>
      </c>
      <c r="C1022" s="8" t="s">
        <v>184</v>
      </c>
      <c r="D1022" s="13" t="s">
        <v>209</v>
      </c>
      <c r="E1022" s="18">
        <v>2.99</v>
      </c>
      <c r="F1022" s="16">
        <f t="shared" si="65"/>
        <v>1950</v>
      </c>
      <c r="G1022" s="16">
        <f t="shared" si="66"/>
        <v>1800</v>
      </c>
      <c r="H1022" s="2">
        <v>1</v>
      </c>
      <c r="I1022" s="16">
        <f t="shared" si="67"/>
        <v>1950</v>
      </c>
      <c r="J1022" s="16">
        <f t="shared" si="68"/>
        <v>1800</v>
      </c>
      <c r="K1022" s="39" t="s">
        <v>1431</v>
      </c>
    </row>
    <row r="1023" spans="1:15" x14ac:dyDescent="0.3">
      <c r="A1023" s="15" t="s">
        <v>1612</v>
      </c>
      <c r="B1023" s="150" t="s">
        <v>1582</v>
      </c>
      <c r="C1023" s="10" t="s">
        <v>181</v>
      </c>
      <c r="D1023" s="12" t="s">
        <v>208</v>
      </c>
      <c r="E1023" s="18">
        <v>2.99</v>
      </c>
      <c r="F1023" s="16">
        <f t="shared" si="65"/>
        <v>1950</v>
      </c>
      <c r="G1023" s="16">
        <f t="shared" si="66"/>
        <v>1800</v>
      </c>
      <c r="H1023" s="2">
        <v>1</v>
      </c>
      <c r="I1023" s="16">
        <f t="shared" si="67"/>
        <v>1950</v>
      </c>
      <c r="J1023" s="16">
        <f t="shared" si="68"/>
        <v>1800</v>
      </c>
      <c r="K1023" s="39" t="s">
        <v>1633</v>
      </c>
    </row>
    <row r="1024" spans="1:15" x14ac:dyDescent="0.3">
      <c r="A1024" s="4" t="s">
        <v>1629</v>
      </c>
      <c r="B1024" s="150" t="s">
        <v>1582</v>
      </c>
      <c r="C1024" s="10" t="s">
        <v>181</v>
      </c>
      <c r="D1024" s="12" t="s">
        <v>208</v>
      </c>
      <c r="E1024" s="18">
        <v>2.99</v>
      </c>
      <c r="F1024" s="16">
        <f t="shared" si="65"/>
        <v>1950</v>
      </c>
      <c r="G1024" s="16">
        <f t="shared" si="66"/>
        <v>1800</v>
      </c>
      <c r="H1024" s="2">
        <v>1</v>
      </c>
      <c r="I1024" s="16">
        <f t="shared" si="67"/>
        <v>1950</v>
      </c>
      <c r="J1024" s="16">
        <f t="shared" si="68"/>
        <v>1800</v>
      </c>
      <c r="K1024" s="39" t="s">
        <v>1628</v>
      </c>
    </row>
    <row r="1025" spans="1:13" x14ac:dyDescent="0.3">
      <c r="A1025" s="4" t="s">
        <v>1603</v>
      </c>
      <c r="B1025" s="150" t="s">
        <v>1582</v>
      </c>
      <c r="C1025" s="19" t="s">
        <v>185</v>
      </c>
      <c r="D1025" s="12" t="s">
        <v>208</v>
      </c>
      <c r="E1025" s="18">
        <v>3.99</v>
      </c>
      <c r="F1025" s="16">
        <f t="shared" si="65"/>
        <v>2600</v>
      </c>
      <c r="G1025" s="16">
        <f t="shared" si="66"/>
        <v>2400</v>
      </c>
      <c r="H1025" s="2">
        <v>1</v>
      </c>
      <c r="I1025" s="16">
        <f t="shared" si="67"/>
        <v>2600</v>
      </c>
      <c r="J1025" s="16">
        <f t="shared" si="68"/>
        <v>2400</v>
      </c>
      <c r="K1025" s="39" t="s">
        <v>1602</v>
      </c>
    </row>
    <row r="1026" spans="1:13" x14ac:dyDescent="0.3">
      <c r="A1026" s="20" t="s">
        <v>1592</v>
      </c>
      <c r="B1026" s="150" t="s">
        <v>1582</v>
      </c>
      <c r="C1026" s="19" t="s">
        <v>185</v>
      </c>
      <c r="D1026" s="11" t="s">
        <v>210</v>
      </c>
      <c r="E1026" s="18">
        <v>6.99</v>
      </c>
      <c r="F1026" s="16">
        <f t="shared" si="65"/>
        <v>4550</v>
      </c>
      <c r="G1026" s="16">
        <f>ROUNDUP(E1026*$N$4,-1)</f>
        <v>4200</v>
      </c>
      <c r="H1026" s="2">
        <v>1</v>
      </c>
      <c r="I1026" s="16">
        <f t="shared" si="67"/>
        <v>4550</v>
      </c>
      <c r="J1026" s="16">
        <f t="shared" si="68"/>
        <v>4200</v>
      </c>
      <c r="K1026" s="39" t="s">
        <v>1618</v>
      </c>
    </row>
    <row r="1027" spans="1:13" x14ac:dyDescent="0.3">
      <c r="A1027">
        <v>21000</v>
      </c>
      <c r="B1027" t="s">
        <v>549</v>
      </c>
      <c r="C1027" t="s">
        <v>553</v>
      </c>
      <c r="J1027" s="57"/>
    </row>
    <row r="1029" spans="1:13" x14ac:dyDescent="0.3">
      <c r="A1029" s="58" t="s">
        <v>1654</v>
      </c>
      <c r="M1029" t="s">
        <v>1657</v>
      </c>
    </row>
    <row r="1030" spans="1:13" x14ac:dyDescent="0.3">
      <c r="A1030" s="4" t="s">
        <v>1421</v>
      </c>
      <c r="B1030" s="145" t="s">
        <v>1107</v>
      </c>
      <c r="C1030" s="10" t="s">
        <v>181</v>
      </c>
      <c r="D1030" s="12" t="s">
        <v>208</v>
      </c>
      <c r="E1030" s="18">
        <v>8.99</v>
      </c>
      <c r="F1030" s="16">
        <f>ROUNDUP(E1030*$N$1,-1)</f>
        <v>5850</v>
      </c>
      <c r="G1030" s="16">
        <f>ROUNDUP(E1030*$N$4,-1)</f>
        <v>5400</v>
      </c>
      <c r="H1030" s="2">
        <v>1</v>
      </c>
      <c r="I1030" s="16">
        <f>F1030*H1030</f>
        <v>5850</v>
      </c>
      <c r="J1030" s="16">
        <f>G1030*H1030</f>
        <v>5400</v>
      </c>
      <c r="K1030" s="39" t="s">
        <v>1422</v>
      </c>
      <c r="L1030" s="170">
        <f>E1030*H1030</f>
        <v>8.99</v>
      </c>
    </row>
    <row r="1031" spans="1:13" x14ac:dyDescent="0.3">
      <c r="A1031" s="4" t="s">
        <v>1441</v>
      </c>
      <c r="B1031" s="139" t="s">
        <v>1101</v>
      </c>
      <c r="C1031" s="6" t="s">
        <v>769</v>
      </c>
      <c r="D1031" s="12" t="s">
        <v>208</v>
      </c>
      <c r="E1031" s="18">
        <v>2.99</v>
      </c>
      <c r="F1031" s="16">
        <f>ROUNDUP(E1031*$N$1,-1)</f>
        <v>1950</v>
      </c>
      <c r="G1031" s="16">
        <f>ROUNDUP(E1031*$N$4,-1)</f>
        <v>1800</v>
      </c>
      <c r="H1031" s="2">
        <v>1</v>
      </c>
      <c r="I1031" s="16">
        <f>F1031*H1031</f>
        <v>1950</v>
      </c>
      <c r="J1031" s="16">
        <f>G1031*H1031</f>
        <v>1800</v>
      </c>
      <c r="K1031" s="39" t="s">
        <v>1440</v>
      </c>
      <c r="L1031" s="170">
        <f>E1031*H1031</f>
        <v>2.99</v>
      </c>
    </row>
    <row r="1032" spans="1:13" x14ac:dyDescent="0.3">
      <c r="A1032" s="4" t="s">
        <v>1587</v>
      </c>
      <c r="B1032" s="150" t="s">
        <v>1582</v>
      </c>
      <c r="C1032" s="10" t="s">
        <v>181</v>
      </c>
      <c r="D1032" s="11" t="s">
        <v>210</v>
      </c>
      <c r="E1032" s="18">
        <v>5.99</v>
      </c>
      <c r="F1032" s="16">
        <f>ROUNDUP(E1032*$N$1,-1)</f>
        <v>3900</v>
      </c>
      <c r="G1032" s="16">
        <f>ROUNDUP(E1032*$N$4,-1)</f>
        <v>3600</v>
      </c>
      <c r="H1032" s="2">
        <v>1</v>
      </c>
      <c r="I1032" s="16">
        <f>F1032*H1032</f>
        <v>3900</v>
      </c>
      <c r="J1032" s="16">
        <f>G1032*H1032</f>
        <v>3600</v>
      </c>
      <c r="K1032" s="39" t="s">
        <v>1588</v>
      </c>
      <c r="L1032" s="170">
        <f>E1032*H1032</f>
        <v>5.99</v>
      </c>
    </row>
    <row r="1033" spans="1:13" x14ac:dyDescent="0.3">
      <c r="A1033">
        <v>12000</v>
      </c>
      <c r="B1033" t="s">
        <v>549</v>
      </c>
      <c r="C1033" t="s">
        <v>553</v>
      </c>
    </row>
    <row r="1035" spans="1:13" x14ac:dyDescent="0.3">
      <c r="A1035" s="58" t="s">
        <v>1660</v>
      </c>
    </row>
    <row r="1036" spans="1:13" x14ac:dyDescent="0.3">
      <c r="A1036" s="21" t="s">
        <v>1605</v>
      </c>
      <c r="B1036" s="150" t="s">
        <v>1582</v>
      </c>
      <c r="C1036" s="22" t="s">
        <v>183</v>
      </c>
      <c r="D1036" s="12" t="s">
        <v>208</v>
      </c>
      <c r="E1036" s="18">
        <v>5.99</v>
      </c>
      <c r="F1036" s="16">
        <f>ROUNDUP(E1036*$N$1,-1)</f>
        <v>3900</v>
      </c>
      <c r="G1036" s="16">
        <f>ROUNDUP(E1036*$N$4,-1)</f>
        <v>3600</v>
      </c>
      <c r="H1036" s="2">
        <v>1</v>
      </c>
      <c r="I1036" s="16">
        <f>F1036*H1036</f>
        <v>3900</v>
      </c>
      <c r="J1036" s="16">
        <f>G1036*H1036</f>
        <v>3600</v>
      </c>
      <c r="K1036" s="39" t="s">
        <v>1621</v>
      </c>
      <c r="L1036" s="170">
        <f>E1036*H1036</f>
        <v>5.99</v>
      </c>
      <c r="M1036" t="s">
        <v>1662</v>
      </c>
    </row>
    <row r="1037" spans="1:13" x14ac:dyDescent="0.3">
      <c r="A1037">
        <v>3500</v>
      </c>
      <c r="B1037" t="s">
        <v>549</v>
      </c>
      <c r="C1037" t="s">
        <v>553</v>
      </c>
    </row>
    <row r="1039" spans="1:13" x14ac:dyDescent="0.3">
      <c r="A1039" s="58" t="s">
        <v>1659</v>
      </c>
    </row>
    <row r="1040" spans="1:13" x14ac:dyDescent="0.3">
      <c r="A1040" s="4" t="s">
        <v>1643</v>
      </c>
      <c r="B1040" s="142" t="s">
        <v>1109</v>
      </c>
      <c r="C1040" s="9" t="s">
        <v>182</v>
      </c>
      <c r="D1040" s="12" t="s">
        <v>208</v>
      </c>
      <c r="E1040" s="18">
        <v>24.99</v>
      </c>
      <c r="F1040" s="16">
        <f>ROUNDUP(E1040*$N$1,-1)</f>
        <v>16250</v>
      </c>
      <c r="G1040" s="16">
        <f>ROUNDUP(E1040*$N$4,-1)</f>
        <v>15000</v>
      </c>
      <c r="H1040" s="2">
        <v>1</v>
      </c>
      <c r="I1040" s="16">
        <f>F1040*H1040</f>
        <v>16250</v>
      </c>
      <c r="J1040" s="16">
        <f>G1040*H1040</f>
        <v>15000</v>
      </c>
      <c r="K1040" s="39" t="s">
        <v>1644</v>
      </c>
      <c r="L1040" s="170">
        <f>E1040*H1040</f>
        <v>24.99</v>
      </c>
      <c r="M1040" t="s">
        <v>1661</v>
      </c>
    </row>
    <row r="1041" spans="1:13" x14ac:dyDescent="0.3">
      <c r="A1041">
        <v>15000</v>
      </c>
      <c r="B1041" t="s">
        <v>549</v>
      </c>
      <c r="C1041" t="s">
        <v>553</v>
      </c>
    </row>
    <row r="1043" spans="1:13" x14ac:dyDescent="0.3">
      <c r="A1043" s="58" t="s">
        <v>1571</v>
      </c>
      <c r="M1043" t="s">
        <v>1663</v>
      </c>
    </row>
    <row r="1044" spans="1:13" x14ac:dyDescent="0.3">
      <c r="A1044" s="21" t="s">
        <v>1593</v>
      </c>
      <c r="B1044" s="150" t="s">
        <v>1582</v>
      </c>
      <c r="C1044" s="22" t="s">
        <v>183</v>
      </c>
      <c r="D1044" s="12" t="s">
        <v>208</v>
      </c>
      <c r="E1044" s="18">
        <v>14.99</v>
      </c>
      <c r="F1044" s="16">
        <f>ROUNDUP(E1044*$N$1,-1)</f>
        <v>9750</v>
      </c>
      <c r="G1044" s="16">
        <f>ROUNDUP(E1044*$N$4,-1)</f>
        <v>9000</v>
      </c>
      <c r="H1044" s="2">
        <v>1</v>
      </c>
      <c r="I1044" s="16">
        <f>F1044*H1044</f>
        <v>9750</v>
      </c>
      <c r="J1044" s="16">
        <f>G1044*H1044</f>
        <v>9000</v>
      </c>
      <c r="K1044" s="39" t="s">
        <v>1630</v>
      </c>
      <c r="L1044" s="170">
        <f>E1044*H1044</f>
        <v>14.99</v>
      </c>
    </row>
    <row r="1045" spans="1:13" x14ac:dyDescent="0.3">
      <c r="A1045" s="21" t="s">
        <v>1585</v>
      </c>
      <c r="B1045" s="150" t="s">
        <v>1582</v>
      </c>
      <c r="C1045" s="19" t="s">
        <v>185</v>
      </c>
      <c r="D1045" s="11" t="s">
        <v>210</v>
      </c>
      <c r="E1045" s="18">
        <v>12.99</v>
      </c>
      <c r="F1045" s="16">
        <f>ROUNDUP(E1045*$N$1,-1)</f>
        <v>8450</v>
      </c>
      <c r="G1045" s="16">
        <f>ROUNDUP(E1045*$N$4,-1)</f>
        <v>7800</v>
      </c>
      <c r="H1045" s="2">
        <v>1</v>
      </c>
      <c r="I1045" s="16">
        <f>F1045*H1045</f>
        <v>8450</v>
      </c>
      <c r="J1045" s="16">
        <f>G1045*H1045</f>
        <v>7800</v>
      </c>
      <c r="K1045" s="39" t="s">
        <v>1620</v>
      </c>
      <c r="L1045" s="170">
        <f>E1045*H1045</f>
        <v>12.99</v>
      </c>
    </row>
    <row r="1046" spans="1:13" x14ac:dyDescent="0.3">
      <c r="A1046" s="4" t="s">
        <v>1590</v>
      </c>
      <c r="B1046" s="150" t="s">
        <v>1582</v>
      </c>
      <c r="C1046" s="19" t="s">
        <v>655</v>
      </c>
      <c r="D1046" s="11" t="s">
        <v>210</v>
      </c>
      <c r="E1046" s="18">
        <v>7.99</v>
      </c>
      <c r="F1046" s="16">
        <f>ROUNDUP(E1046*$N$1,-1)</f>
        <v>5200</v>
      </c>
      <c r="G1046" s="16">
        <f>ROUNDUP(E1046*$N$4,-1)</f>
        <v>4800</v>
      </c>
      <c r="H1046" s="2">
        <v>1</v>
      </c>
      <c r="I1046" s="16">
        <f>F1046*H1046</f>
        <v>5200</v>
      </c>
      <c r="J1046" s="16">
        <f>G1046*H1046</f>
        <v>4800</v>
      </c>
      <c r="K1046" s="39" t="s">
        <v>1589</v>
      </c>
      <c r="L1046" s="170">
        <f>E1046*H1046</f>
        <v>7.99</v>
      </c>
    </row>
    <row r="1047" spans="1:13" x14ac:dyDescent="0.3">
      <c r="A1047">
        <v>23500</v>
      </c>
      <c r="B1047" t="s">
        <v>549</v>
      </c>
      <c r="C1047" t="s">
        <v>553</v>
      </c>
    </row>
    <row r="1050" spans="1:13" x14ac:dyDescent="0.3">
      <c r="A1050" s="58" t="s">
        <v>1672</v>
      </c>
    </row>
    <row r="1051" spans="1:13" x14ac:dyDescent="0.3">
      <c r="A1051" s="4" t="s">
        <v>1585</v>
      </c>
      <c r="B1051" s="150" t="s">
        <v>1582</v>
      </c>
      <c r="C1051" s="19" t="s">
        <v>185</v>
      </c>
      <c r="D1051" s="11" t="s">
        <v>210</v>
      </c>
      <c r="E1051" s="18">
        <v>11.99</v>
      </c>
      <c r="F1051" s="16">
        <f>ROUNDUP(E1051*$N$1,-1)</f>
        <v>7800</v>
      </c>
      <c r="G1051" s="16">
        <f>ROUNDUP(E1051*$N$4,-1)</f>
        <v>7200</v>
      </c>
      <c r="H1051" s="2">
        <v>1</v>
      </c>
      <c r="I1051" s="16">
        <f>F1051*H1051</f>
        <v>7800</v>
      </c>
      <c r="J1051" s="16">
        <f>G1051*H1051</f>
        <v>7200</v>
      </c>
      <c r="K1051" s="39" t="s">
        <v>1586</v>
      </c>
      <c r="L1051" s="170">
        <f>E1051*H1051</f>
        <v>11.99</v>
      </c>
      <c r="M1051" t="s">
        <v>1673</v>
      </c>
    </row>
    <row r="1052" spans="1:13" x14ac:dyDescent="0.3">
      <c r="A1052">
        <v>7000</v>
      </c>
      <c r="C1052" t="s">
        <v>553</v>
      </c>
    </row>
    <row r="1054" spans="1:13" x14ac:dyDescent="0.3">
      <c r="A1054" s="58" t="s">
        <v>1653</v>
      </c>
      <c r="L1054" s="170">
        <f>E1013*H1013</f>
        <v>7.99</v>
      </c>
      <c r="M1054" t="s">
        <v>1664</v>
      </c>
    </row>
    <row r="1055" spans="1:13" x14ac:dyDescent="0.3">
      <c r="A1055" s="171" t="s">
        <v>1670</v>
      </c>
    </row>
    <row r="1056" spans="1:13" x14ac:dyDescent="0.3">
      <c r="A1056">
        <v>13000</v>
      </c>
      <c r="B1056" t="s">
        <v>549</v>
      </c>
      <c r="C1056" t="s">
        <v>553</v>
      </c>
    </row>
    <row r="1058" spans="1:13" x14ac:dyDescent="0.3">
      <c r="A1058" s="58" t="s">
        <v>1650</v>
      </c>
      <c r="L1058" s="170">
        <f>E1059*H1059</f>
        <v>9.99</v>
      </c>
      <c r="M1058" t="s">
        <v>1675</v>
      </c>
    </row>
    <row r="1059" spans="1:13" x14ac:dyDescent="0.3">
      <c r="A1059" s="21" t="s">
        <v>1590</v>
      </c>
      <c r="B1059" s="150" t="s">
        <v>1582</v>
      </c>
      <c r="C1059" s="19" t="s">
        <v>655</v>
      </c>
      <c r="D1059" s="11" t="s">
        <v>210</v>
      </c>
      <c r="E1059" s="18">
        <v>9.99</v>
      </c>
      <c r="F1059" s="16">
        <f>ROUNDUP(E1059*$N$1,-1)</f>
        <v>6500</v>
      </c>
      <c r="G1059" s="16">
        <f>ROUNDUP(E1059*$N$4,-1)</f>
        <v>6000</v>
      </c>
      <c r="H1059" s="2">
        <v>1</v>
      </c>
      <c r="I1059" s="16">
        <f>F1059*H1059</f>
        <v>6500</v>
      </c>
      <c r="J1059" s="16">
        <f>G1059*H1059</f>
        <v>6000</v>
      </c>
      <c r="K1059" s="39" t="s">
        <v>1617</v>
      </c>
      <c r="L1059" s="170">
        <f>E1060*H1060</f>
        <v>5.99</v>
      </c>
    </row>
    <row r="1060" spans="1:13" x14ac:dyDescent="0.3">
      <c r="A1060" s="4" t="s">
        <v>1597</v>
      </c>
      <c r="B1060" s="150" t="s">
        <v>1582</v>
      </c>
      <c r="C1060" s="19" t="s">
        <v>185</v>
      </c>
      <c r="D1060" s="12" t="s">
        <v>208</v>
      </c>
      <c r="E1060" s="18">
        <v>5.99</v>
      </c>
      <c r="F1060" s="16">
        <f>ROUNDUP(E1060*$N$1,-1)</f>
        <v>3900</v>
      </c>
      <c r="G1060" s="16">
        <f>ROUNDUP(E1060*$N$4,-1)</f>
        <v>3600</v>
      </c>
      <c r="H1060" s="2">
        <v>1</v>
      </c>
      <c r="I1060" s="16">
        <f>F1060*H1060</f>
        <v>3900</v>
      </c>
      <c r="J1060" s="16">
        <f>G1060*H1060</f>
        <v>3600</v>
      </c>
      <c r="K1060" s="39" t="s">
        <v>1596</v>
      </c>
      <c r="L1060" s="170">
        <f>E1061*H1061</f>
        <v>4.99</v>
      </c>
    </row>
    <row r="1061" spans="1:13" x14ac:dyDescent="0.3">
      <c r="A1061" s="4" t="s">
        <v>1598</v>
      </c>
      <c r="B1061" s="150" t="s">
        <v>1582</v>
      </c>
      <c r="C1061" s="14" t="s">
        <v>767</v>
      </c>
      <c r="D1061" s="12" t="s">
        <v>208</v>
      </c>
      <c r="E1061" s="18">
        <v>4.99</v>
      </c>
      <c r="F1061" s="16">
        <f>ROUNDUP(E1061*$N$1,-1)</f>
        <v>3250</v>
      </c>
      <c r="G1061" s="16">
        <f>ROUNDUP(E1061*$N$4,-1)</f>
        <v>3000</v>
      </c>
      <c r="H1061" s="2">
        <v>1</v>
      </c>
      <c r="I1061" s="16">
        <f>F1061*H1061</f>
        <v>3250</v>
      </c>
      <c r="J1061" s="16">
        <f>G1061*H1061</f>
        <v>3000</v>
      </c>
      <c r="K1061" s="39" t="s">
        <v>1599</v>
      </c>
      <c r="L1061" s="170">
        <f>E1062*H1062</f>
        <v>0</v>
      </c>
    </row>
    <row r="1062" spans="1:13" x14ac:dyDescent="0.3">
      <c r="A1062">
        <v>12500</v>
      </c>
      <c r="B1062" t="s">
        <v>549</v>
      </c>
      <c r="C1062" t="s">
        <v>553</v>
      </c>
      <c r="L1062" s="38"/>
    </row>
    <row r="1064" spans="1:13" x14ac:dyDescent="0.3">
      <c r="A1064" s="58" t="s">
        <v>1648</v>
      </c>
    </row>
    <row r="1065" spans="1:13" x14ac:dyDescent="0.3">
      <c r="A1065" s="4" t="s">
        <v>1435</v>
      </c>
      <c r="B1065" s="139" t="s">
        <v>1101</v>
      </c>
      <c r="C1065" s="19" t="s">
        <v>185</v>
      </c>
      <c r="D1065" s="11" t="s">
        <v>210</v>
      </c>
      <c r="E1065" s="18">
        <v>12.99</v>
      </c>
      <c r="F1065" s="16">
        <f t="shared" ref="F1065:F1070" si="69">ROUNDUP(E1065*$N$1,-1)</f>
        <v>8450</v>
      </c>
      <c r="G1065" s="16">
        <f t="shared" ref="G1065:G1070" si="70">ROUNDUP(E1065*$N$4,-1)</f>
        <v>7800</v>
      </c>
      <c r="H1065" s="2">
        <v>1</v>
      </c>
      <c r="I1065" s="16">
        <f t="shared" ref="I1065:I1070" si="71">F1065*H1065</f>
        <v>8450</v>
      </c>
      <c r="J1065" s="16">
        <f t="shared" ref="J1065:J1070" si="72">G1065*H1065</f>
        <v>7800</v>
      </c>
      <c r="K1065" s="39" t="s">
        <v>1434</v>
      </c>
      <c r="L1065" s="170">
        <f t="shared" ref="L1065:L1070" si="73">E1065*H1065</f>
        <v>12.99</v>
      </c>
      <c r="M1065" t="s">
        <v>1658</v>
      </c>
    </row>
    <row r="1066" spans="1:13" x14ac:dyDescent="0.3">
      <c r="A1066" s="4" t="s">
        <v>1595</v>
      </c>
      <c r="B1066" s="150" t="s">
        <v>1582</v>
      </c>
      <c r="C1066" s="6" t="s">
        <v>769</v>
      </c>
      <c r="D1066" s="12" t="s">
        <v>208</v>
      </c>
      <c r="E1066" s="18">
        <v>6.99</v>
      </c>
      <c r="F1066" s="16">
        <f t="shared" si="69"/>
        <v>4550</v>
      </c>
      <c r="G1066" s="16">
        <f t="shared" si="70"/>
        <v>4200</v>
      </c>
      <c r="H1066" s="2">
        <v>1</v>
      </c>
      <c r="I1066" s="16">
        <f t="shared" si="71"/>
        <v>4550</v>
      </c>
      <c r="J1066" s="16">
        <f t="shared" si="72"/>
        <v>4200</v>
      </c>
      <c r="K1066" s="39" t="s">
        <v>1594</v>
      </c>
      <c r="L1066" s="170">
        <f t="shared" si="73"/>
        <v>6.99</v>
      </c>
    </row>
    <row r="1067" spans="1:13" x14ac:dyDescent="0.3">
      <c r="A1067" s="21" t="s">
        <v>1608</v>
      </c>
      <c r="B1067" s="150" t="s">
        <v>1582</v>
      </c>
      <c r="C1067" s="6" t="s">
        <v>769</v>
      </c>
      <c r="D1067" s="12" t="s">
        <v>208</v>
      </c>
      <c r="E1067" s="18">
        <v>5.99</v>
      </c>
      <c r="F1067" s="16">
        <f t="shared" si="69"/>
        <v>3900</v>
      </c>
      <c r="G1067" s="16">
        <f t="shared" si="70"/>
        <v>3600</v>
      </c>
      <c r="H1067" s="2">
        <v>1</v>
      </c>
      <c r="I1067" s="16">
        <f t="shared" si="71"/>
        <v>3900</v>
      </c>
      <c r="J1067" s="16">
        <f t="shared" si="72"/>
        <v>3600</v>
      </c>
      <c r="K1067" s="39" t="s">
        <v>1624</v>
      </c>
      <c r="L1067" s="170">
        <f t="shared" si="73"/>
        <v>5.99</v>
      </c>
    </row>
    <row r="1068" spans="1:13" x14ac:dyDescent="0.3">
      <c r="A1068" s="21" t="s">
        <v>1611</v>
      </c>
      <c r="B1068" s="150" t="s">
        <v>1582</v>
      </c>
      <c r="C1068" s="6" t="s">
        <v>769</v>
      </c>
      <c r="D1068" s="12" t="s">
        <v>208</v>
      </c>
      <c r="E1068" s="18">
        <v>5.99</v>
      </c>
      <c r="F1068" s="16">
        <f t="shared" si="69"/>
        <v>3900</v>
      </c>
      <c r="G1068" s="16">
        <f t="shared" si="70"/>
        <v>3600</v>
      </c>
      <c r="H1068" s="2">
        <v>1</v>
      </c>
      <c r="I1068" s="16">
        <f t="shared" si="71"/>
        <v>3900</v>
      </c>
      <c r="J1068" s="16">
        <f t="shared" si="72"/>
        <v>3600</v>
      </c>
      <c r="K1068" s="39" t="s">
        <v>1632</v>
      </c>
      <c r="L1068" s="170">
        <f t="shared" si="73"/>
        <v>5.99</v>
      </c>
    </row>
    <row r="1069" spans="1:13" x14ac:dyDescent="0.3">
      <c r="A1069" s="4" t="s">
        <v>1622</v>
      </c>
      <c r="B1069" s="150" t="s">
        <v>1582</v>
      </c>
      <c r="C1069" s="19" t="s">
        <v>185</v>
      </c>
      <c r="D1069" s="12" t="s">
        <v>208</v>
      </c>
      <c r="E1069" s="18">
        <v>2.4900000000000002</v>
      </c>
      <c r="F1069" s="16">
        <f t="shared" si="69"/>
        <v>1620</v>
      </c>
      <c r="G1069" s="16">
        <f t="shared" si="70"/>
        <v>1500</v>
      </c>
      <c r="H1069" s="2">
        <v>1</v>
      </c>
      <c r="I1069" s="16">
        <f t="shared" si="71"/>
        <v>1620</v>
      </c>
      <c r="J1069" s="16">
        <f t="shared" si="72"/>
        <v>1500</v>
      </c>
      <c r="K1069" s="39" t="s">
        <v>1623</v>
      </c>
      <c r="L1069" s="170">
        <f t="shared" si="73"/>
        <v>2.4900000000000002</v>
      </c>
    </row>
    <row r="1070" spans="1:13" x14ac:dyDescent="0.3">
      <c r="A1070" s="21" t="s">
        <v>310</v>
      </c>
      <c r="B1070" s="41" t="s">
        <v>207</v>
      </c>
      <c r="C1070" s="19" t="s">
        <v>191</v>
      </c>
      <c r="D1070" s="12" t="s">
        <v>208</v>
      </c>
      <c r="E1070" s="18">
        <v>3.99</v>
      </c>
      <c r="F1070" s="16">
        <f t="shared" si="69"/>
        <v>2600</v>
      </c>
      <c r="G1070" s="16">
        <f t="shared" si="70"/>
        <v>2400</v>
      </c>
      <c r="H1070" s="2">
        <v>1</v>
      </c>
      <c r="I1070" s="33">
        <f t="shared" si="71"/>
        <v>2600</v>
      </c>
      <c r="J1070" s="33">
        <f t="shared" si="72"/>
        <v>2400</v>
      </c>
      <c r="K1070" s="39" t="s">
        <v>311</v>
      </c>
      <c r="L1070" s="38">
        <f t="shared" si="73"/>
        <v>3.99</v>
      </c>
    </row>
    <row r="1071" spans="1:13" x14ac:dyDescent="0.3">
      <c r="A1071">
        <v>23000</v>
      </c>
      <c r="B1071" t="s">
        <v>549</v>
      </c>
      <c r="C1071" t="s">
        <v>553</v>
      </c>
    </row>
    <row r="1073" spans="1:12" x14ac:dyDescent="0.3">
      <c r="A1073" s="58" t="s">
        <v>1573</v>
      </c>
    </row>
    <row r="1074" spans="1:12" x14ac:dyDescent="0.3">
      <c r="A1074" s="21" t="s">
        <v>1608</v>
      </c>
      <c r="B1074" s="150" t="s">
        <v>1582</v>
      </c>
      <c r="C1074" s="6" t="s">
        <v>769</v>
      </c>
      <c r="D1074" s="12" t="s">
        <v>208</v>
      </c>
      <c r="E1074" s="18">
        <v>7.99</v>
      </c>
      <c r="F1074" s="16">
        <f>ROUNDUP(E1074*$N$1,-1)</f>
        <v>5200</v>
      </c>
      <c r="G1074" s="16">
        <f>ROUNDUP(E1074*$N$4,-1)</f>
        <v>4800</v>
      </c>
      <c r="H1074" s="2">
        <v>1</v>
      </c>
      <c r="I1074" s="16">
        <f>F1074*H1074</f>
        <v>5200</v>
      </c>
      <c r="J1074" s="16">
        <f>G1074*H1074</f>
        <v>4800</v>
      </c>
      <c r="K1074" s="39" t="s">
        <v>1624</v>
      </c>
      <c r="L1074" s="170">
        <f>E1074*H1074</f>
        <v>7.99</v>
      </c>
    </row>
    <row r="1075" spans="1:12" x14ac:dyDescent="0.3">
      <c r="A1075" s="4" t="s">
        <v>1600</v>
      </c>
      <c r="B1075" s="150" t="s">
        <v>1582</v>
      </c>
      <c r="C1075" s="9" t="s">
        <v>182</v>
      </c>
      <c r="D1075" s="12" t="s">
        <v>208</v>
      </c>
      <c r="E1075" s="18">
        <v>1.99</v>
      </c>
      <c r="F1075" s="16">
        <f>ROUNDUP(E1075*$N$1,-1)</f>
        <v>1300</v>
      </c>
      <c r="G1075" s="16">
        <f>ROUNDUP(E1075*$N$4,-1)</f>
        <v>1200</v>
      </c>
      <c r="H1075" s="2">
        <v>1</v>
      </c>
      <c r="I1075" s="16">
        <f>F1075*H1075</f>
        <v>1300</v>
      </c>
      <c r="J1075" s="16">
        <f>G1075*H1075</f>
        <v>1200</v>
      </c>
      <c r="K1075" s="39" t="s">
        <v>1601</v>
      </c>
      <c r="L1075" s="170">
        <f>E1075*H1075</f>
        <v>1.99</v>
      </c>
    </row>
    <row r="1076" spans="1:12" x14ac:dyDescent="0.3">
      <c r="A1076" s="15" t="s">
        <v>1600</v>
      </c>
      <c r="B1076" s="150" t="s">
        <v>1582</v>
      </c>
      <c r="C1076" s="9" t="s">
        <v>182</v>
      </c>
      <c r="D1076" s="12" t="s">
        <v>208</v>
      </c>
      <c r="E1076" s="18">
        <v>3.99</v>
      </c>
      <c r="F1076" s="16">
        <f>ROUNDUP(E1076*$N$1,-1)</f>
        <v>2600</v>
      </c>
      <c r="G1076" s="16">
        <f>ROUNDUP(E1076*$N$4,-1)</f>
        <v>2400</v>
      </c>
      <c r="H1076" s="2">
        <v>1</v>
      </c>
      <c r="I1076" s="16">
        <f>F1076*H1076</f>
        <v>2600</v>
      </c>
      <c r="J1076" s="16">
        <f>G1076*H1076</f>
        <v>2400</v>
      </c>
      <c r="K1076" s="39" t="s">
        <v>1616</v>
      </c>
      <c r="L1076" s="170">
        <f>E1076*H1076</f>
        <v>3.99</v>
      </c>
    </row>
    <row r="1077" spans="1:12" x14ac:dyDescent="0.3">
      <c r="A1077" s="4" t="s">
        <v>1614</v>
      </c>
      <c r="B1077" s="150" t="s">
        <v>1582</v>
      </c>
      <c r="C1077" s="10" t="s">
        <v>181</v>
      </c>
      <c r="D1077" s="12" t="s">
        <v>208</v>
      </c>
      <c r="E1077" s="18">
        <v>2.99</v>
      </c>
      <c r="F1077" s="16">
        <f>ROUNDUP(E1077*$N$1,-1)</f>
        <v>1950</v>
      </c>
      <c r="G1077" s="16">
        <f>ROUNDUP(E1077*$N$4,-1)</f>
        <v>1800</v>
      </c>
      <c r="H1077" s="2">
        <v>1</v>
      </c>
      <c r="I1077" s="16">
        <f>F1077*H1077</f>
        <v>1950</v>
      </c>
      <c r="J1077" s="16">
        <f>G1077*H1077</f>
        <v>1800</v>
      </c>
      <c r="K1077" s="39" t="s">
        <v>1613</v>
      </c>
      <c r="L1077" s="170">
        <f>E1077*H1077</f>
        <v>2.99</v>
      </c>
    </row>
    <row r="1078" spans="1:12" x14ac:dyDescent="0.3">
      <c r="A1078" s="4" t="s">
        <v>1610</v>
      </c>
      <c r="B1078" s="150" t="s">
        <v>1582</v>
      </c>
      <c r="C1078" s="6" t="s">
        <v>769</v>
      </c>
      <c r="D1078" s="12" t="s">
        <v>208</v>
      </c>
      <c r="E1078" s="18">
        <v>4.99</v>
      </c>
      <c r="F1078" s="16">
        <f>ROUNDUP(E1078*$N$1,-1)</f>
        <v>3250</v>
      </c>
      <c r="G1078" s="16">
        <f>ROUNDUP(E1078*$N$4,-1)</f>
        <v>3000</v>
      </c>
      <c r="H1078" s="2">
        <v>1</v>
      </c>
      <c r="I1078" s="16">
        <f>F1078*H1078</f>
        <v>3250</v>
      </c>
      <c r="J1078" s="16">
        <f>G1078*H1078</f>
        <v>3000</v>
      </c>
      <c r="K1078" s="39" t="s">
        <v>1609</v>
      </c>
      <c r="L1078" s="170">
        <f>E1078*H1078</f>
        <v>4.99</v>
      </c>
    </row>
    <row r="1079" spans="1:12" x14ac:dyDescent="0.3">
      <c r="A1079">
        <v>12500</v>
      </c>
      <c r="B1079" t="s">
        <v>549</v>
      </c>
      <c r="J1079" s="57"/>
      <c r="L1079" s="170">
        <f>E990*H990</f>
        <v>6.99</v>
      </c>
    </row>
    <row r="1081" spans="1:12" x14ac:dyDescent="0.3">
      <c r="A1081" s="58" t="s">
        <v>1783</v>
      </c>
    </row>
    <row r="1082" spans="1:12" x14ac:dyDescent="0.3">
      <c r="A1082" s="4" t="s">
        <v>1741</v>
      </c>
      <c r="B1082" s="158" t="s">
        <v>1126</v>
      </c>
      <c r="C1082" s="10" t="s">
        <v>187</v>
      </c>
      <c r="D1082" s="11" t="s">
        <v>210</v>
      </c>
      <c r="E1082" s="18">
        <v>11.99</v>
      </c>
      <c r="F1082" s="16">
        <f t="shared" ref="F1082:F1091" si="74">ROUNDUP(E1082*$N$1,-1)</f>
        <v>7800</v>
      </c>
      <c r="G1082" s="16">
        <f t="shared" ref="G1082:G1091" si="75">ROUNDUP(E1082*$N$4,-1)</f>
        <v>7200</v>
      </c>
      <c r="H1082" s="2">
        <v>1</v>
      </c>
      <c r="I1082" s="16">
        <f t="shared" ref="I1082:I1095" si="76">F1082*H1082</f>
        <v>7800</v>
      </c>
      <c r="J1082" s="16">
        <f t="shared" ref="J1082:J1095" si="77">G1082*H1082</f>
        <v>7200</v>
      </c>
      <c r="K1082" s="39" t="s">
        <v>1738</v>
      </c>
      <c r="L1082" s="170">
        <f t="shared" ref="L1082:L1091" si="78">H1082*E1082</f>
        <v>11.99</v>
      </c>
    </row>
    <row r="1083" spans="1:12" x14ac:dyDescent="0.3">
      <c r="A1083" s="4" t="s">
        <v>1743</v>
      </c>
      <c r="B1083" s="64" t="s">
        <v>1078</v>
      </c>
      <c r="C1083" s="9" t="s">
        <v>182</v>
      </c>
      <c r="D1083" s="12" t="s">
        <v>208</v>
      </c>
      <c r="E1083" s="18">
        <v>8.99</v>
      </c>
      <c r="F1083" s="16">
        <f t="shared" si="74"/>
        <v>5850</v>
      </c>
      <c r="G1083" s="16">
        <f t="shared" si="75"/>
        <v>5400</v>
      </c>
      <c r="H1083" s="2">
        <v>1</v>
      </c>
      <c r="I1083" s="16">
        <f t="shared" si="76"/>
        <v>5850</v>
      </c>
      <c r="J1083" s="16">
        <f t="shared" si="77"/>
        <v>5400</v>
      </c>
      <c r="K1083" s="39" t="s">
        <v>1742</v>
      </c>
      <c r="L1083" s="170">
        <f t="shared" si="78"/>
        <v>8.99</v>
      </c>
    </row>
    <row r="1084" spans="1:12" x14ac:dyDescent="0.3">
      <c r="A1084" s="4" t="s">
        <v>1749</v>
      </c>
      <c r="B1084" s="107" t="s">
        <v>1042</v>
      </c>
      <c r="C1084" s="10" t="s">
        <v>181</v>
      </c>
      <c r="D1084" s="12" t="s">
        <v>208</v>
      </c>
      <c r="E1084" s="18">
        <v>7.99</v>
      </c>
      <c r="F1084" s="16">
        <f t="shared" si="74"/>
        <v>5200</v>
      </c>
      <c r="G1084" s="16">
        <f t="shared" si="75"/>
        <v>4800</v>
      </c>
      <c r="H1084" s="2">
        <v>1</v>
      </c>
      <c r="I1084" s="16">
        <f t="shared" si="76"/>
        <v>5200</v>
      </c>
      <c r="J1084" s="16">
        <f t="shared" si="77"/>
        <v>4800</v>
      </c>
      <c r="K1084" s="39" t="s">
        <v>1748</v>
      </c>
      <c r="L1084" s="170">
        <f t="shared" si="78"/>
        <v>7.99</v>
      </c>
    </row>
    <row r="1085" spans="1:12" x14ac:dyDescent="0.3">
      <c r="A1085" s="4" t="s">
        <v>1740</v>
      </c>
      <c r="B1085" s="107" t="s">
        <v>1042</v>
      </c>
      <c r="C1085" s="8" t="s">
        <v>184</v>
      </c>
      <c r="D1085" s="12" t="s">
        <v>208</v>
      </c>
      <c r="E1085" s="18">
        <v>6.99</v>
      </c>
      <c r="F1085" s="16">
        <f t="shared" si="74"/>
        <v>4550</v>
      </c>
      <c r="G1085" s="16">
        <f t="shared" si="75"/>
        <v>4200</v>
      </c>
      <c r="H1085" s="2">
        <v>1</v>
      </c>
      <c r="I1085" s="16">
        <f t="shared" si="76"/>
        <v>4550</v>
      </c>
      <c r="J1085" s="16">
        <f t="shared" si="77"/>
        <v>4200</v>
      </c>
      <c r="K1085" s="39" t="s">
        <v>1739</v>
      </c>
      <c r="L1085" s="170">
        <f t="shared" si="78"/>
        <v>6.99</v>
      </c>
    </row>
    <row r="1086" spans="1:12" x14ac:dyDescent="0.3">
      <c r="A1086" s="4" t="s">
        <v>1745</v>
      </c>
      <c r="B1086" s="107" t="s">
        <v>1042</v>
      </c>
      <c r="C1086" s="10" t="s">
        <v>181</v>
      </c>
      <c r="D1086" s="12" t="s">
        <v>208</v>
      </c>
      <c r="E1086" s="18">
        <v>4.99</v>
      </c>
      <c r="F1086" s="16">
        <f t="shared" si="74"/>
        <v>3250</v>
      </c>
      <c r="G1086" s="16">
        <f t="shared" si="75"/>
        <v>3000</v>
      </c>
      <c r="H1086" s="2">
        <v>1</v>
      </c>
      <c r="I1086" s="16">
        <f t="shared" si="76"/>
        <v>3250</v>
      </c>
      <c r="J1086" s="16">
        <f t="shared" si="77"/>
        <v>3000</v>
      </c>
      <c r="K1086" s="39" t="s">
        <v>1744</v>
      </c>
      <c r="L1086" s="170">
        <f t="shared" si="78"/>
        <v>4.99</v>
      </c>
    </row>
    <row r="1087" spans="1:12" x14ac:dyDescent="0.3">
      <c r="A1087" s="4" t="s">
        <v>1751</v>
      </c>
      <c r="B1087" s="108" t="s">
        <v>1043</v>
      </c>
      <c r="C1087" s="10" t="s">
        <v>625</v>
      </c>
      <c r="D1087" s="13" t="s">
        <v>209</v>
      </c>
      <c r="E1087" s="18">
        <v>4.99</v>
      </c>
      <c r="F1087" s="16">
        <f t="shared" si="74"/>
        <v>3250</v>
      </c>
      <c r="G1087" s="16">
        <f t="shared" si="75"/>
        <v>3000</v>
      </c>
      <c r="H1087" s="2">
        <v>1</v>
      </c>
      <c r="I1087" s="16">
        <f t="shared" si="76"/>
        <v>3250</v>
      </c>
      <c r="J1087" s="16">
        <f t="shared" si="77"/>
        <v>3000</v>
      </c>
      <c r="K1087" s="39" t="s">
        <v>1750</v>
      </c>
      <c r="L1087" s="170">
        <f t="shared" si="78"/>
        <v>4.99</v>
      </c>
    </row>
    <row r="1088" spans="1:12" x14ac:dyDescent="0.3">
      <c r="A1088" s="4" t="s">
        <v>1752</v>
      </c>
      <c r="B1088" s="158" t="s">
        <v>1126</v>
      </c>
      <c r="C1088" s="19" t="s">
        <v>654</v>
      </c>
      <c r="D1088" s="13" t="s">
        <v>209</v>
      </c>
      <c r="E1088" s="18">
        <v>2.99</v>
      </c>
      <c r="F1088" s="16">
        <f t="shared" si="74"/>
        <v>1950</v>
      </c>
      <c r="G1088" s="16">
        <f t="shared" si="75"/>
        <v>1800</v>
      </c>
      <c r="H1088" s="2">
        <v>1</v>
      </c>
      <c r="I1088" s="16">
        <f t="shared" si="76"/>
        <v>1950</v>
      </c>
      <c r="J1088" s="16">
        <f t="shared" si="77"/>
        <v>1800</v>
      </c>
      <c r="K1088" s="39" t="s">
        <v>1754</v>
      </c>
      <c r="L1088" s="170">
        <f t="shared" si="78"/>
        <v>2.99</v>
      </c>
    </row>
    <row r="1089" spans="1:12" x14ac:dyDescent="0.3">
      <c r="A1089" s="4" t="s">
        <v>1747</v>
      </c>
      <c r="B1089" s="107" t="s">
        <v>1042</v>
      </c>
      <c r="C1089" s="19" t="s">
        <v>185</v>
      </c>
      <c r="D1089" s="12" t="s">
        <v>208</v>
      </c>
      <c r="E1089" s="18">
        <v>2.4900000000000002</v>
      </c>
      <c r="F1089" s="16">
        <f t="shared" si="74"/>
        <v>1620</v>
      </c>
      <c r="G1089" s="16">
        <f t="shared" si="75"/>
        <v>1500</v>
      </c>
      <c r="H1089" s="2">
        <v>1</v>
      </c>
      <c r="I1089" s="16">
        <f t="shared" si="76"/>
        <v>1620</v>
      </c>
      <c r="J1089" s="16">
        <f t="shared" si="77"/>
        <v>1500</v>
      </c>
      <c r="K1089" s="39" t="s">
        <v>1746</v>
      </c>
      <c r="L1089" s="170">
        <f t="shared" si="78"/>
        <v>2.4900000000000002</v>
      </c>
    </row>
    <row r="1090" spans="1:12" x14ac:dyDescent="0.3">
      <c r="A1090" s="15" t="s">
        <v>1729</v>
      </c>
      <c r="B1090" s="22" t="s">
        <v>1049</v>
      </c>
      <c r="C1090" s="19" t="s">
        <v>185</v>
      </c>
      <c r="D1090" s="1" t="s">
        <v>211</v>
      </c>
      <c r="E1090" s="18">
        <v>1.99</v>
      </c>
      <c r="F1090" s="16">
        <f t="shared" si="74"/>
        <v>1300</v>
      </c>
      <c r="G1090" s="16">
        <f t="shared" si="75"/>
        <v>1200</v>
      </c>
      <c r="H1090" s="2">
        <v>1</v>
      </c>
      <c r="I1090" s="16">
        <f t="shared" si="76"/>
        <v>1300</v>
      </c>
      <c r="J1090" s="16">
        <f t="shared" si="77"/>
        <v>1200</v>
      </c>
      <c r="K1090" s="39" t="s">
        <v>1753</v>
      </c>
      <c r="L1090" s="170">
        <f t="shared" si="78"/>
        <v>1.99</v>
      </c>
    </row>
    <row r="1091" spans="1:12" x14ac:dyDescent="0.3">
      <c r="A1091" s="4" t="s">
        <v>1197</v>
      </c>
      <c r="B1091" s="145" t="s">
        <v>1107</v>
      </c>
      <c r="C1091" s="8" t="s">
        <v>184</v>
      </c>
      <c r="D1091" s="11" t="s">
        <v>210</v>
      </c>
      <c r="E1091" s="18">
        <v>2.99</v>
      </c>
      <c r="F1091" s="16">
        <f t="shared" si="74"/>
        <v>1950</v>
      </c>
      <c r="G1091" s="16">
        <f t="shared" si="75"/>
        <v>1800</v>
      </c>
      <c r="H1091" s="2">
        <v>1</v>
      </c>
      <c r="I1091" s="16">
        <f t="shared" si="76"/>
        <v>1950</v>
      </c>
      <c r="J1091" s="16">
        <f t="shared" si="77"/>
        <v>1800</v>
      </c>
      <c r="K1091" s="39" t="s">
        <v>1488</v>
      </c>
      <c r="L1091" s="170">
        <f t="shared" si="78"/>
        <v>2.99</v>
      </c>
    </row>
    <row r="1092" spans="1:12" x14ac:dyDescent="0.3">
      <c r="A1092" s="4" t="s">
        <v>591</v>
      </c>
      <c r="B1092" s="158" t="s">
        <v>1126</v>
      </c>
      <c r="C1092" s="22" t="s">
        <v>183</v>
      </c>
      <c r="D1092" s="12" t="s">
        <v>208</v>
      </c>
      <c r="E1092" s="18">
        <v>1.99</v>
      </c>
      <c r="F1092" s="33" t="e">
        <f>ROUNDUP(E1092*#REF!,-1)</f>
        <v>#REF!</v>
      </c>
      <c r="G1092" s="33" t="e">
        <f>ROUNDUP(E1092*#REF!,-1)</f>
        <v>#REF!</v>
      </c>
      <c r="H1092" s="2">
        <v>1</v>
      </c>
      <c r="I1092" s="33" t="e">
        <f t="shared" si="76"/>
        <v>#REF!</v>
      </c>
      <c r="J1092" s="33" t="e">
        <f t="shared" si="77"/>
        <v>#REF!</v>
      </c>
      <c r="K1092" s="39" t="s">
        <v>590</v>
      </c>
      <c r="L1092" s="170">
        <f>E1094*H1094</f>
        <v>1.49</v>
      </c>
    </row>
    <row r="1093" spans="1:12" x14ac:dyDescent="0.3">
      <c r="A1093" s="29" t="s">
        <v>599</v>
      </c>
      <c r="B1093" s="152" t="s">
        <v>1120</v>
      </c>
      <c r="C1093" s="8" t="s">
        <v>184</v>
      </c>
      <c r="D1093" s="12" t="s">
        <v>208</v>
      </c>
      <c r="E1093" s="18">
        <v>0.49</v>
      </c>
      <c r="F1093" s="33" t="e">
        <f>ROUNDUP(E1093*#REF!,-1)</f>
        <v>#REF!</v>
      </c>
      <c r="G1093" s="33" t="e">
        <f>ROUNDUP(E1093*#REF!,-1)</f>
        <v>#REF!</v>
      </c>
      <c r="H1093" s="2">
        <v>1</v>
      </c>
      <c r="I1093" s="33" t="e">
        <f t="shared" si="76"/>
        <v>#REF!</v>
      </c>
      <c r="J1093" s="33" t="e">
        <f t="shared" si="77"/>
        <v>#REF!</v>
      </c>
      <c r="K1093" s="39" t="s">
        <v>600</v>
      </c>
      <c r="L1093" s="170">
        <f>E1095*H1095</f>
        <v>1.49</v>
      </c>
    </row>
    <row r="1094" spans="1:12" x14ac:dyDescent="0.3">
      <c r="A1094" s="29" t="s">
        <v>1756</v>
      </c>
      <c r="B1094" s="64" t="s">
        <v>1078</v>
      </c>
      <c r="C1094" s="8" t="s">
        <v>184</v>
      </c>
      <c r="D1094" s="12" t="s">
        <v>208</v>
      </c>
      <c r="E1094" s="18">
        <v>1.49</v>
      </c>
      <c r="F1094" s="33" t="e">
        <f>ROUNDUP(E1094*#REF!,-1)</f>
        <v>#REF!</v>
      </c>
      <c r="G1094" s="33" t="e">
        <f>ROUNDUP(E1094*#REF!,-1)</f>
        <v>#REF!</v>
      </c>
      <c r="H1094" s="2">
        <v>1</v>
      </c>
      <c r="I1094" s="33" t="e">
        <f t="shared" si="76"/>
        <v>#REF!</v>
      </c>
      <c r="J1094" s="33" t="e">
        <f t="shared" si="77"/>
        <v>#REF!</v>
      </c>
      <c r="K1094" s="39" t="s">
        <v>1755</v>
      </c>
      <c r="L1094" s="170">
        <f>E1092*H1092</f>
        <v>1.99</v>
      </c>
    </row>
    <row r="1095" spans="1:12" x14ac:dyDescent="0.3">
      <c r="A1095" s="29" t="s">
        <v>1758</v>
      </c>
      <c r="B1095" s="64" t="s">
        <v>1078</v>
      </c>
      <c r="C1095" s="19" t="s">
        <v>185</v>
      </c>
      <c r="D1095" s="12" t="s">
        <v>208</v>
      </c>
      <c r="E1095" s="18">
        <v>1.49</v>
      </c>
      <c r="F1095" s="33" t="e">
        <f>ROUNDUP(E1095*#REF!,-1)</f>
        <v>#REF!</v>
      </c>
      <c r="G1095" s="33" t="e">
        <f>ROUNDUP(E1095*#REF!,-1)</f>
        <v>#REF!</v>
      </c>
      <c r="H1095" s="2">
        <v>1</v>
      </c>
      <c r="I1095" s="33" t="e">
        <f t="shared" si="76"/>
        <v>#REF!</v>
      </c>
      <c r="J1095" s="33" t="e">
        <f t="shared" si="77"/>
        <v>#REF!</v>
      </c>
      <c r="K1095" s="39" t="s">
        <v>1757</v>
      </c>
      <c r="L1095" s="170">
        <f>E1093*H1093</f>
        <v>0.49</v>
      </c>
    </row>
    <row r="1096" spans="1:12" x14ac:dyDescent="0.3">
      <c r="A1096" s="4" t="s">
        <v>1667</v>
      </c>
      <c r="B1096" s="137" t="s">
        <v>1098</v>
      </c>
      <c r="C1096" s="9" t="s">
        <v>182</v>
      </c>
      <c r="D1096" s="11" t="s">
        <v>210</v>
      </c>
      <c r="E1096" s="18">
        <v>9.99</v>
      </c>
      <c r="F1096" s="16" t="e">
        <f>ROUNDUP(E1096*Carpeta!$O$1,-1)</f>
        <v>#VALUE!</v>
      </c>
      <c r="G1096" s="16">
        <f>ROUNDUP(E1096*Carpeta!$O$4,-1)</f>
        <v>7500</v>
      </c>
      <c r="H1096" s="2">
        <v>1</v>
      </c>
      <c r="I1096" s="16" t="e">
        <f>F1096*H1096</f>
        <v>#VALUE!</v>
      </c>
      <c r="J1096" s="16">
        <f>G1096*H1096</f>
        <v>7500</v>
      </c>
      <c r="K1096" s="39" t="s">
        <v>1678</v>
      </c>
      <c r="L1096" s="170">
        <f>H1096*E1096</f>
        <v>9.99</v>
      </c>
    </row>
    <row r="1097" spans="1:12" x14ac:dyDescent="0.3">
      <c r="A1097">
        <v>44000</v>
      </c>
      <c r="E1097" t="s">
        <v>549</v>
      </c>
      <c r="F1097" t="s">
        <v>1784</v>
      </c>
      <c r="G1097" t="s">
        <v>553</v>
      </c>
    </row>
    <row r="1100" spans="1:12" x14ac:dyDescent="0.3">
      <c r="A1100" s="58" t="s">
        <v>1785</v>
      </c>
    </row>
    <row r="1101" spans="1:12" x14ac:dyDescent="0.3">
      <c r="A1101" s="4" t="s">
        <v>1497</v>
      </c>
      <c r="B1101" s="151" t="s">
        <v>1119</v>
      </c>
      <c r="C1101" s="6" t="s">
        <v>769</v>
      </c>
      <c r="D1101" s="12" t="s">
        <v>208</v>
      </c>
      <c r="E1101" s="18">
        <v>4.99</v>
      </c>
      <c r="F1101" s="16">
        <f>ROUNDUP(E1101*$N$1,-1)</f>
        <v>3250</v>
      </c>
      <c r="G1101" s="16">
        <f>ROUNDUP(E1101*$N$4,-1)</f>
        <v>3000</v>
      </c>
      <c r="H1101" s="2">
        <v>1</v>
      </c>
      <c r="I1101" s="16">
        <f>F1101*H1101</f>
        <v>3250</v>
      </c>
      <c r="J1101" s="16">
        <f>G1101*H1101</f>
        <v>3000</v>
      </c>
      <c r="K1101" s="39" t="s">
        <v>1498</v>
      </c>
      <c r="L1101" s="170">
        <f>H1101*E1101</f>
        <v>4.99</v>
      </c>
    </row>
    <row r="1102" spans="1:12" x14ac:dyDescent="0.3">
      <c r="A1102" s="4" t="s">
        <v>1429</v>
      </c>
      <c r="B1102" s="145" t="s">
        <v>1107</v>
      </c>
      <c r="C1102" s="10" t="s">
        <v>181</v>
      </c>
      <c r="D1102" s="13" t="s">
        <v>209</v>
      </c>
      <c r="E1102" s="18">
        <v>3.99</v>
      </c>
      <c r="F1102" s="16">
        <f>ROUNDUP(E1102*$N$1,-1)</f>
        <v>2600</v>
      </c>
      <c r="G1102" s="16">
        <f>ROUNDUP(E1102*$N$4,-1)</f>
        <v>2400</v>
      </c>
      <c r="H1102" s="2">
        <v>1</v>
      </c>
      <c r="I1102" s="16">
        <f>F1102*H1102</f>
        <v>2600</v>
      </c>
      <c r="J1102" s="16">
        <f>G1102*H1102</f>
        <v>2400</v>
      </c>
      <c r="K1102" s="39" t="s">
        <v>1430</v>
      </c>
      <c r="L1102" s="170">
        <f>H1102*E1102</f>
        <v>3.99</v>
      </c>
    </row>
    <row r="1103" spans="1:12" x14ac:dyDescent="0.3">
      <c r="A1103" s="4" t="s">
        <v>21</v>
      </c>
      <c r="B1103" s="22" t="s">
        <v>942</v>
      </c>
      <c r="C1103" s="10" t="s">
        <v>181</v>
      </c>
      <c r="D1103" s="13" t="s">
        <v>209</v>
      </c>
      <c r="E1103" s="18">
        <v>3.99</v>
      </c>
      <c r="F1103" s="16">
        <f>ROUNDUP(E1103*$N$1,-1)</f>
        <v>2600</v>
      </c>
      <c r="G1103" s="16">
        <f>ROUNDUP(E1103*$N$4,-1)</f>
        <v>2400</v>
      </c>
      <c r="H1103" s="2">
        <v>1</v>
      </c>
      <c r="I1103" s="16">
        <f>F1103*H1103</f>
        <v>2600</v>
      </c>
      <c r="J1103" s="16">
        <f>G1103*H1103</f>
        <v>2400</v>
      </c>
      <c r="K1103" s="39" t="s">
        <v>1764</v>
      </c>
      <c r="L1103" s="170">
        <f>H1103*E1103</f>
        <v>3.99</v>
      </c>
    </row>
    <row r="1104" spans="1:12" x14ac:dyDescent="0.3">
      <c r="A1104" s="4" t="s">
        <v>1768</v>
      </c>
      <c r="B1104" s="22" t="s">
        <v>942</v>
      </c>
      <c r="C1104" s="9" t="s">
        <v>182</v>
      </c>
      <c r="D1104" s="12" t="s">
        <v>208</v>
      </c>
      <c r="E1104" s="18">
        <v>3.99</v>
      </c>
      <c r="F1104" s="16">
        <f>ROUNDUP(E1104*$N$1,-1)</f>
        <v>2600</v>
      </c>
      <c r="G1104" s="16">
        <f>ROUNDUP(E1104*$N$4,-1)</f>
        <v>2400</v>
      </c>
      <c r="H1104" s="2">
        <v>1</v>
      </c>
      <c r="I1104" s="16">
        <f>F1104*H1104</f>
        <v>2600</v>
      </c>
      <c r="J1104" s="16">
        <f>G1104*H1104</f>
        <v>2400</v>
      </c>
      <c r="K1104" s="39" t="s">
        <v>1767</v>
      </c>
      <c r="L1104" s="170">
        <f>H1104*E1104</f>
        <v>3.99</v>
      </c>
    </row>
    <row r="1105" spans="1:12" x14ac:dyDescent="0.3">
      <c r="A1105" s="4" t="s">
        <v>1379</v>
      </c>
      <c r="B1105" s="22" t="s">
        <v>951</v>
      </c>
      <c r="C1105" s="10" t="s">
        <v>186</v>
      </c>
      <c r="D1105" s="12" t="s">
        <v>208</v>
      </c>
      <c r="E1105" s="18">
        <v>3.99</v>
      </c>
      <c r="F1105" s="16">
        <f>ROUNDUP(E1105*$N$1,-1)</f>
        <v>2600</v>
      </c>
      <c r="G1105" s="16">
        <f>ROUNDUP(E1105*$N$4,-1)</f>
        <v>2400</v>
      </c>
      <c r="H1105" s="2">
        <v>1</v>
      </c>
      <c r="I1105" s="16">
        <f>F1105*H1105</f>
        <v>2600</v>
      </c>
      <c r="J1105" s="16">
        <f>G1105*H1105</f>
        <v>2400</v>
      </c>
      <c r="K1105" s="39" t="s">
        <v>1378</v>
      </c>
      <c r="L1105" s="170">
        <f>H1105*E1105</f>
        <v>3.99</v>
      </c>
    </row>
    <row r="1106" spans="1:12" x14ac:dyDescent="0.3">
      <c r="A1106">
        <v>13000</v>
      </c>
      <c r="E1106" t="s">
        <v>549</v>
      </c>
      <c r="F1106" t="s">
        <v>1784</v>
      </c>
      <c r="G1106" t="s">
        <v>553</v>
      </c>
    </row>
    <row r="1108" spans="1:12" x14ac:dyDescent="0.3">
      <c r="A1108" s="58" t="s">
        <v>1786</v>
      </c>
    </row>
    <row r="1109" spans="1:12" x14ac:dyDescent="0.3">
      <c r="A1109" s="29" t="s">
        <v>608</v>
      </c>
      <c r="B1109" s="165" t="s">
        <v>1136</v>
      </c>
      <c r="C1109" s="8" t="s">
        <v>184</v>
      </c>
      <c r="D1109" s="12" t="s">
        <v>208</v>
      </c>
      <c r="E1109" s="18">
        <v>12.99</v>
      </c>
      <c r="F1109" s="16" t="e">
        <f>ROUNDUP(E1109*Carpeta!$O$1,-1)</f>
        <v>#VALUE!</v>
      </c>
      <c r="G1109" s="16">
        <f>ROUNDUP(E1109*Carpeta!$O$4,-1)</f>
        <v>9750</v>
      </c>
      <c r="H1109" s="2">
        <v>1</v>
      </c>
      <c r="I1109" s="33" t="e">
        <f>F1109*H1109</f>
        <v>#VALUE!</v>
      </c>
      <c r="J1109" s="33">
        <f>G1109*H1109</f>
        <v>9750</v>
      </c>
      <c r="K1109" s="39" t="s">
        <v>609</v>
      </c>
      <c r="L1109" s="170">
        <f>H1109*E1109</f>
        <v>12.99</v>
      </c>
    </row>
    <row r="1110" spans="1:12" x14ac:dyDescent="0.3">
      <c r="A1110">
        <v>8000</v>
      </c>
      <c r="E1110" t="s">
        <v>549</v>
      </c>
      <c r="F1110" t="s">
        <v>1784</v>
      </c>
      <c r="G1110" t="s">
        <v>553</v>
      </c>
    </row>
    <row r="1112" spans="1:12" x14ac:dyDescent="0.3">
      <c r="A1112" s="58" t="s">
        <v>1778</v>
      </c>
    </row>
    <row r="1113" spans="1:12" x14ac:dyDescent="0.3">
      <c r="A1113" s="4" t="s">
        <v>1682</v>
      </c>
      <c r="B1113" s="64" t="s">
        <v>992</v>
      </c>
      <c r="C1113" s="8" t="s">
        <v>184</v>
      </c>
      <c r="D1113" s="1" t="s">
        <v>211</v>
      </c>
      <c r="E1113" s="18">
        <v>19.989999999999998</v>
      </c>
      <c r="F1113" s="16">
        <f>ROUNDUP(E1113*$N$1,-1)</f>
        <v>13000</v>
      </c>
      <c r="G1113" s="16">
        <f>ROUNDUP(E1113*$N$4,-1)</f>
        <v>12000</v>
      </c>
      <c r="H1113" s="2">
        <v>1</v>
      </c>
      <c r="I1113" s="16">
        <f>F1113*H1113</f>
        <v>13000</v>
      </c>
      <c r="J1113" s="16">
        <f>G1113*H1113</f>
        <v>12000</v>
      </c>
      <c r="K1113" s="167" t="s">
        <v>1683</v>
      </c>
      <c r="L1113" s="170">
        <f>H1113*E1113</f>
        <v>19.989999999999998</v>
      </c>
    </row>
    <row r="1114" spans="1:12" x14ac:dyDescent="0.3">
      <c r="A1114" s="4" t="s">
        <v>1432</v>
      </c>
      <c r="B1114" s="22" t="s">
        <v>942</v>
      </c>
      <c r="C1114" s="19" t="s">
        <v>185</v>
      </c>
      <c r="D1114" s="13" t="s">
        <v>209</v>
      </c>
      <c r="E1114" s="18">
        <v>1.49</v>
      </c>
      <c r="F1114" s="16">
        <f>ROUNDUP(E1114*$N$1,-1)</f>
        <v>970</v>
      </c>
      <c r="G1114" s="16">
        <f>ROUNDUP(E1114*$N$4,-1)</f>
        <v>900</v>
      </c>
      <c r="H1114" s="2">
        <v>2</v>
      </c>
      <c r="I1114" s="16">
        <f>F1114*H1114</f>
        <v>1940</v>
      </c>
      <c r="J1114" s="16">
        <f>G1114*H1114</f>
        <v>1800</v>
      </c>
      <c r="K1114" s="39" t="s">
        <v>1770</v>
      </c>
      <c r="L1114" s="170">
        <f>H1114*E1114</f>
        <v>2.98</v>
      </c>
    </row>
    <row r="1115" spans="1:12" x14ac:dyDescent="0.3">
      <c r="A1115" s="15" t="s">
        <v>1608</v>
      </c>
      <c r="B1115" s="150" t="s">
        <v>1582</v>
      </c>
      <c r="C1115" s="6" t="s">
        <v>769</v>
      </c>
      <c r="D1115" s="12" t="s">
        <v>208</v>
      </c>
      <c r="E1115" s="18">
        <v>5.99</v>
      </c>
      <c r="F1115" s="16">
        <f>ROUNDUP(E1115*$N$1,-1)</f>
        <v>3900</v>
      </c>
      <c r="G1115" s="16">
        <f>ROUNDUP(E1115*$N$4,-1)</f>
        <v>3600</v>
      </c>
      <c r="H1115" s="2">
        <v>1</v>
      </c>
      <c r="I1115" s="16">
        <f>F1115*H1115</f>
        <v>3900</v>
      </c>
      <c r="J1115" s="16">
        <f>G1115*H1115</f>
        <v>3600</v>
      </c>
      <c r="K1115" s="39" t="s">
        <v>1619</v>
      </c>
      <c r="L1115" s="170">
        <f>H1115*E1115</f>
        <v>5.99</v>
      </c>
    </row>
    <row r="1116" spans="1:12" x14ac:dyDescent="0.3">
      <c r="A1116" s="4" t="s">
        <v>428</v>
      </c>
      <c r="B1116" s="145" t="s">
        <v>1107</v>
      </c>
      <c r="C1116" s="14" t="s">
        <v>193</v>
      </c>
      <c r="D1116" s="13" t="s">
        <v>209</v>
      </c>
      <c r="E1116" s="18">
        <v>2.99</v>
      </c>
      <c r="F1116" s="16">
        <f>ROUNDUP(E1116*$N$1,-1)</f>
        <v>1950</v>
      </c>
      <c r="G1116" s="16">
        <f>ROUNDUP(E1116*$N$4,-1)</f>
        <v>1800</v>
      </c>
      <c r="H1116" s="2">
        <v>1</v>
      </c>
      <c r="I1116" s="16">
        <f>F1116*H1116</f>
        <v>1950</v>
      </c>
      <c r="J1116" s="16">
        <f>G1116*H1116</f>
        <v>1800</v>
      </c>
      <c r="K1116" s="39" t="s">
        <v>1427</v>
      </c>
      <c r="L1116" s="170">
        <f>H1116*E1116</f>
        <v>2.99</v>
      </c>
    </row>
    <row r="1117" spans="1:12" x14ac:dyDescent="0.3">
      <c r="A1117" s="29" t="s">
        <v>617</v>
      </c>
      <c r="B1117" s="22" t="s">
        <v>955</v>
      </c>
      <c r="C1117" s="19" t="s">
        <v>185</v>
      </c>
      <c r="D1117" s="11" t="s">
        <v>210</v>
      </c>
      <c r="E1117" s="18">
        <v>2.99</v>
      </c>
      <c r="F1117" s="16" t="e">
        <f>ROUNDUP(E1117*Carpeta!$O$1,-1)</f>
        <v>#VALUE!</v>
      </c>
      <c r="G1117" s="16">
        <f>ROUNDUP(E1117*Carpeta!$O$4,-1)</f>
        <v>2250</v>
      </c>
      <c r="H1117" s="2">
        <v>1</v>
      </c>
      <c r="I1117" s="33" t="e">
        <f>F1117*H1117</f>
        <v>#VALUE!</v>
      </c>
      <c r="J1117" s="33">
        <f>G1117*H1117</f>
        <v>2250</v>
      </c>
      <c r="K1117" s="39" t="s">
        <v>618</v>
      </c>
      <c r="L1117" s="170">
        <f>H1117*E1117</f>
        <v>2.99</v>
      </c>
    </row>
    <row r="1118" spans="1:12" x14ac:dyDescent="0.3">
      <c r="A1118">
        <v>25000</v>
      </c>
      <c r="E1118" t="s">
        <v>549</v>
      </c>
      <c r="F1118" t="s">
        <v>1784</v>
      </c>
      <c r="G1118" t="s">
        <v>553</v>
      </c>
    </row>
    <row r="1120" spans="1:12" x14ac:dyDescent="0.3">
      <c r="A1120" s="58" t="s">
        <v>1779</v>
      </c>
    </row>
    <row r="1121" spans="1:12" x14ac:dyDescent="0.3">
      <c r="A1121" s="35" t="s">
        <v>598</v>
      </c>
      <c r="B1121" s="163" t="s">
        <v>1134</v>
      </c>
      <c r="C1121" s="8" t="s">
        <v>184</v>
      </c>
      <c r="D1121" s="12" t="s">
        <v>208</v>
      </c>
      <c r="E1121" s="18">
        <v>1.99</v>
      </c>
      <c r="F1121" s="33" t="e">
        <f>ROUNDUP(E1121*#REF!,-1)</f>
        <v>#REF!</v>
      </c>
      <c r="G1121" s="33" t="e">
        <f>ROUNDUP(E1121*#REF!,-1)</f>
        <v>#REF!</v>
      </c>
      <c r="H1121" s="2">
        <v>1</v>
      </c>
      <c r="I1121" s="33" t="e">
        <f t="shared" ref="I1121:I1126" si="79">F1121*H1121</f>
        <v>#REF!</v>
      </c>
      <c r="J1121" s="33" t="e">
        <f t="shared" ref="J1121:J1126" si="80">G1121*H1121</f>
        <v>#REF!</v>
      </c>
      <c r="K1121" s="39" t="s">
        <v>1694</v>
      </c>
      <c r="L1121" s="170">
        <f t="shared" ref="L1121:L1126" si="81">E1121*H1121</f>
        <v>1.99</v>
      </c>
    </row>
    <row r="1122" spans="1:12" x14ac:dyDescent="0.3">
      <c r="A1122" s="29" t="s">
        <v>598</v>
      </c>
      <c r="B1122" s="163" t="s">
        <v>1134</v>
      </c>
      <c r="C1122" s="8" t="s">
        <v>184</v>
      </c>
      <c r="D1122" s="12" t="s">
        <v>208</v>
      </c>
      <c r="E1122" s="18">
        <v>0.75</v>
      </c>
      <c r="F1122" s="33" t="e">
        <f>ROUNDUP(E1122*#REF!,-1)</f>
        <v>#REF!</v>
      </c>
      <c r="G1122" s="33" t="e">
        <f>ROUNDUP(E1122*#REF!,-1)</f>
        <v>#REF!</v>
      </c>
      <c r="H1122" s="2">
        <v>4</v>
      </c>
      <c r="I1122" s="33" t="e">
        <f t="shared" si="79"/>
        <v>#REF!</v>
      </c>
      <c r="J1122" s="33" t="e">
        <f t="shared" si="80"/>
        <v>#REF!</v>
      </c>
      <c r="K1122" s="39" t="s">
        <v>597</v>
      </c>
      <c r="L1122" s="170">
        <f t="shared" si="81"/>
        <v>3</v>
      </c>
    </row>
    <row r="1123" spans="1:12" x14ac:dyDescent="0.3">
      <c r="A1123" s="172" t="s">
        <v>598</v>
      </c>
      <c r="B1123" s="163" t="s">
        <v>1134</v>
      </c>
      <c r="C1123" s="8" t="s">
        <v>184</v>
      </c>
      <c r="D1123" s="12" t="s">
        <v>208</v>
      </c>
      <c r="E1123" s="18">
        <v>2.99</v>
      </c>
      <c r="F1123" s="33" t="e">
        <f>ROUNDUP(E1123*#REF!,-1)</f>
        <v>#REF!</v>
      </c>
      <c r="G1123" s="33" t="e">
        <f>ROUNDUP(E1123*#REF!,-1)</f>
        <v>#REF!</v>
      </c>
      <c r="H1123" s="2">
        <v>1</v>
      </c>
      <c r="I1123" s="33" t="e">
        <f t="shared" si="79"/>
        <v>#REF!</v>
      </c>
      <c r="J1123" s="33" t="e">
        <f t="shared" si="80"/>
        <v>#REF!</v>
      </c>
      <c r="K1123" s="39" t="s">
        <v>1780</v>
      </c>
      <c r="L1123" s="170">
        <f t="shared" si="81"/>
        <v>2.99</v>
      </c>
    </row>
    <row r="1124" spans="1:12" x14ac:dyDescent="0.3">
      <c r="A1124" s="29" t="s">
        <v>385</v>
      </c>
      <c r="B1124" s="165" t="s">
        <v>1136</v>
      </c>
      <c r="C1124" s="9" t="s">
        <v>182</v>
      </c>
      <c r="D1124" s="12" t="s">
        <v>208</v>
      </c>
      <c r="E1124" s="18">
        <v>0.49</v>
      </c>
      <c r="F1124" s="33" t="e">
        <f>ROUNDUP(E1124*#REF!,-1)</f>
        <v>#REF!</v>
      </c>
      <c r="G1124" s="33" t="e">
        <f>ROUNDUP(E1124*#REF!,-1)</f>
        <v>#REF!</v>
      </c>
      <c r="H1124" s="2">
        <v>1</v>
      </c>
      <c r="I1124" s="33" t="e">
        <f t="shared" si="79"/>
        <v>#REF!</v>
      </c>
      <c r="J1124" s="33" t="e">
        <f t="shared" si="80"/>
        <v>#REF!</v>
      </c>
      <c r="K1124" s="39" t="s">
        <v>597</v>
      </c>
      <c r="L1124" s="170">
        <f t="shared" si="81"/>
        <v>0.49</v>
      </c>
    </row>
    <row r="1125" spans="1:12" x14ac:dyDescent="0.3">
      <c r="A1125" s="29" t="s">
        <v>359</v>
      </c>
      <c r="B1125" s="161" t="s">
        <v>1131</v>
      </c>
      <c r="C1125" s="9" t="s">
        <v>182</v>
      </c>
      <c r="D1125" s="12" t="s">
        <v>208</v>
      </c>
      <c r="E1125" s="18">
        <v>0.75</v>
      </c>
      <c r="F1125" s="33" t="e">
        <f>ROUNDUP(E1125*#REF!,-1)</f>
        <v>#REF!</v>
      </c>
      <c r="G1125" s="33" t="e">
        <f>ROUNDUP(E1125*#REF!,-1)</f>
        <v>#REF!</v>
      </c>
      <c r="H1125" s="2">
        <v>1</v>
      </c>
      <c r="I1125" s="33" t="e">
        <f t="shared" si="79"/>
        <v>#REF!</v>
      </c>
      <c r="J1125" s="33" t="e">
        <f t="shared" si="80"/>
        <v>#REF!</v>
      </c>
      <c r="K1125" s="39" t="s">
        <v>597</v>
      </c>
      <c r="L1125" s="170">
        <f t="shared" si="81"/>
        <v>0.75</v>
      </c>
    </row>
    <row r="1126" spans="1:12" x14ac:dyDescent="0.3">
      <c r="A1126" s="29" t="s">
        <v>359</v>
      </c>
      <c r="B1126" s="145" t="s">
        <v>1107</v>
      </c>
      <c r="C1126" s="9" t="s">
        <v>182</v>
      </c>
      <c r="D1126" s="12" t="s">
        <v>208</v>
      </c>
      <c r="E1126" s="18">
        <v>0.99</v>
      </c>
      <c r="F1126" s="33" t="e">
        <f>ROUNDUP(E1126*#REF!,-1)</f>
        <v>#REF!</v>
      </c>
      <c r="G1126" s="33" t="e">
        <f>ROUNDUP(E1126*#REF!,-1)</f>
        <v>#REF!</v>
      </c>
      <c r="H1126" s="2">
        <v>2</v>
      </c>
      <c r="I1126" s="33" t="e">
        <f t="shared" si="79"/>
        <v>#REF!</v>
      </c>
      <c r="J1126" s="33" t="e">
        <f t="shared" si="80"/>
        <v>#REF!</v>
      </c>
      <c r="K1126" s="39" t="s">
        <v>597</v>
      </c>
      <c r="L1126" s="170">
        <f t="shared" si="81"/>
        <v>1.98</v>
      </c>
    </row>
    <row r="1127" spans="1:12" x14ac:dyDescent="0.3">
      <c r="A1127">
        <v>7000</v>
      </c>
      <c r="E1127" t="s">
        <v>549</v>
      </c>
      <c r="F1127" t="s">
        <v>1368</v>
      </c>
      <c r="G1127" t="s">
        <v>553</v>
      </c>
    </row>
    <row r="1129" spans="1:12" x14ac:dyDescent="0.3">
      <c r="A1129" s="58" t="s">
        <v>1790</v>
      </c>
    </row>
    <row r="1130" spans="1:12" x14ac:dyDescent="0.3">
      <c r="A1130" s="15" t="s">
        <v>327</v>
      </c>
      <c r="B1130" s="163" t="s">
        <v>1134</v>
      </c>
      <c r="C1130" s="10" t="s">
        <v>181</v>
      </c>
      <c r="D1130" s="12" t="s">
        <v>208</v>
      </c>
      <c r="E1130" s="18">
        <v>11.99</v>
      </c>
      <c r="F1130" s="16" t="e">
        <f>ROUNDUP(E1130*Carpeta!$O$1,-1)</f>
        <v>#VALUE!</v>
      </c>
      <c r="G1130" s="16">
        <f>ROUNDUP(E1130*Carpeta!$O$4,-1)</f>
        <v>9000</v>
      </c>
      <c r="H1130" s="2">
        <v>1</v>
      </c>
      <c r="I1130" s="33" t="e">
        <f>F1130*H1130</f>
        <v>#VALUE!</v>
      </c>
      <c r="J1130" s="33">
        <f>G1130*H1130</f>
        <v>9000</v>
      </c>
      <c r="K1130" s="39" t="s">
        <v>1615</v>
      </c>
      <c r="L1130" s="170">
        <f>H1130*E1130</f>
        <v>11.99</v>
      </c>
    </row>
    <row r="1131" spans="1:12" x14ac:dyDescent="0.3">
      <c r="A1131" s="4" t="s">
        <v>327</v>
      </c>
      <c r="B1131" s="163" t="s">
        <v>1134</v>
      </c>
      <c r="C1131" s="10" t="s">
        <v>181</v>
      </c>
      <c r="D1131" s="12" t="s">
        <v>208</v>
      </c>
      <c r="E1131" s="18">
        <v>11.99</v>
      </c>
      <c r="F1131" s="16" t="e">
        <f>ROUNDUP(E1131*Carpeta!$O$1,-1)</f>
        <v>#VALUE!</v>
      </c>
      <c r="G1131" s="16">
        <f>ROUNDUP(E1131*Carpeta!$O$4,-1)</f>
        <v>9000</v>
      </c>
      <c r="H1131" s="2">
        <v>1</v>
      </c>
      <c r="I1131" s="33" t="e">
        <f>F1131*H1131</f>
        <v>#VALUE!</v>
      </c>
      <c r="J1131" s="33">
        <f>G1131*H1131</f>
        <v>9000</v>
      </c>
      <c r="K1131" s="39" t="s">
        <v>328</v>
      </c>
      <c r="L1131" s="170">
        <f>H1131*E1131</f>
        <v>11.99</v>
      </c>
    </row>
    <row r="1132" spans="1:12" x14ac:dyDescent="0.3">
      <c r="A1132">
        <v>14000</v>
      </c>
      <c r="E1132" t="s">
        <v>549</v>
      </c>
      <c r="F1132" t="s">
        <v>1784</v>
      </c>
      <c r="G1132" t="s">
        <v>553</v>
      </c>
    </row>
    <row r="1134" spans="1:12" x14ac:dyDescent="0.3">
      <c r="A1134" s="58" t="s">
        <v>1791</v>
      </c>
    </row>
    <row r="1135" spans="1:12" x14ac:dyDescent="0.3">
      <c r="A1135" s="29" t="s">
        <v>1366</v>
      </c>
      <c r="B1135" s="22" t="s">
        <v>942</v>
      </c>
      <c r="C1135" s="14" t="s">
        <v>767</v>
      </c>
      <c r="D1135" s="12" t="s">
        <v>208</v>
      </c>
      <c r="E1135" s="18">
        <v>3.49</v>
      </c>
      <c r="F1135" s="16">
        <f>ROUNDUP(E1135*$N$1,-1)</f>
        <v>2270</v>
      </c>
      <c r="G1135" s="16">
        <f>ROUNDUP(E1135*$N$4,-1)</f>
        <v>2100</v>
      </c>
      <c r="H1135" s="2">
        <v>1</v>
      </c>
      <c r="I1135" s="16">
        <f>F1135*H1135</f>
        <v>2270</v>
      </c>
      <c r="J1135" s="16">
        <f>G1135*H1135</f>
        <v>2100</v>
      </c>
      <c r="K1135" s="39" t="s">
        <v>1769</v>
      </c>
      <c r="L1135" s="170">
        <f>H1135*E1135</f>
        <v>3.49</v>
      </c>
    </row>
    <row r="1136" spans="1:12" x14ac:dyDescent="0.3">
      <c r="A1136" s="4" t="s">
        <v>1147</v>
      </c>
      <c r="B1136" s="162" t="s">
        <v>1130</v>
      </c>
      <c r="C1136" s="14" t="s">
        <v>767</v>
      </c>
      <c r="D1136" s="12" t="s">
        <v>208</v>
      </c>
      <c r="E1136" s="18">
        <v>2.4900000000000002</v>
      </c>
      <c r="F1136" s="16">
        <f>ROUNDUP(E1136*$N$1,-1)</f>
        <v>1620</v>
      </c>
      <c r="G1136" s="16">
        <f>ROUNDUP(E1136*$N$4,-1)</f>
        <v>1500</v>
      </c>
      <c r="H1136" s="2">
        <v>1</v>
      </c>
      <c r="I1136" s="33">
        <f>F1136*H1136</f>
        <v>1620</v>
      </c>
      <c r="J1136" s="33">
        <f>G1136*H1136</f>
        <v>1500</v>
      </c>
      <c r="K1136" s="39" t="s">
        <v>1148</v>
      </c>
      <c r="L1136" s="170">
        <f>H1136*E1136</f>
        <v>2.4900000000000002</v>
      </c>
    </row>
    <row r="1137" spans="1:13" x14ac:dyDescent="0.3">
      <c r="A1137" s="4" t="s">
        <v>1789</v>
      </c>
      <c r="B1137" s="155" t="s">
        <v>1123</v>
      </c>
      <c r="C1137" s="14" t="s">
        <v>767</v>
      </c>
      <c r="D1137" s="12" t="s">
        <v>208</v>
      </c>
      <c r="E1137" s="18">
        <v>3.99</v>
      </c>
      <c r="F1137" s="16">
        <f>ROUNDUP(E1137*$N$1,-1)</f>
        <v>2600</v>
      </c>
      <c r="G1137" s="16">
        <f>ROUNDUP(E1137*$N$4,-1)</f>
        <v>2400</v>
      </c>
      <c r="H1137" s="2">
        <v>1</v>
      </c>
      <c r="I1137" s="33">
        <f>F1137*H1137</f>
        <v>2600</v>
      </c>
      <c r="J1137" s="33">
        <f>G1137*H1137</f>
        <v>2400</v>
      </c>
      <c r="K1137" s="39" t="s">
        <v>1788</v>
      </c>
      <c r="L1137" s="170">
        <f>H1137*E1137</f>
        <v>3.99</v>
      </c>
    </row>
    <row r="1138" spans="1:13" x14ac:dyDescent="0.3">
      <c r="A1138">
        <v>6000</v>
      </c>
      <c r="E1138" t="s">
        <v>549</v>
      </c>
      <c r="F1138" t="s">
        <v>1784</v>
      </c>
      <c r="G1138" t="s">
        <v>553</v>
      </c>
    </row>
    <row r="1139" spans="1:13" x14ac:dyDescent="0.3">
      <c r="A1139" s="58" t="s">
        <v>1782</v>
      </c>
    </row>
    <row r="1140" spans="1:13" x14ac:dyDescent="0.3">
      <c r="A1140" s="4" t="s">
        <v>65</v>
      </c>
      <c r="B1140" s="158" t="s">
        <v>1126</v>
      </c>
      <c r="C1140" s="10" t="s">
        <v>181</v>
      </c>
      <c r="D1140" s="11" t="s">
        <v>210</v>
      </c>
      <c r="E1140" s="18">
        <v>22.99</v>
      </c>
      <c r="F1140" s="16">
        <f>ROUNDUP(E1140*$N$1,-1)</f>
        <v>14950</v>
      </c>
      <c r="G1140" s="16">
        <f>ROUNDUP(E1140*$N$4,-1)</f>
        <v>13800</v>
      </c>
      <c r="H1140" s="2">
        <v>1</v>
      </c>
      <c r="I1140" s="16">
        <f>F1140*H1140</f>
        <v>14950</v>
      </c>
      <c r="J1140" s="16">
        <f>G1140*H1140</f>
        <v>13800</v>
      </c>
      <c r="K1140" s="39" t="s">
        <v>245</v>
      </c>
      <c r="L1140" s="170">
        <f>H1140*E1140</f>
        <v>22.99</v>
      </c>
    </row>
    <row r="1141" spans="1:13" x14ac:dyDescent="0.3">
      <c r="A1141" s="15" t="s">
        <v>1760</v>
      </c>
      <c r="B1141" s="155" t="s">
        <v>1123</v>
      </c>
      <c r="C1141" s="10" t="s">
        <v>181</v>
      </c>
      <c r="D1141" s="12" t="s">
        <v>208</v>
      </c>
      <c r="E1141" s="18">
        <v>5.99</v>
      </c>
      <c r="F1141" s="16" t="e">
        <f>ROUNDUP(E1141*Carpeta!$O$1,-1)</f>
        <v>#VALUE!</v>
      </c>
      <c r="G1141" s="16">
        <f>ROUNDUP(E1141*Carpeta!$O$4,-1)</f>
        <v>4500</v>
      </c>
      <c r="H1141" s="2">
        <v>1</v>
      </c>
      <c r="I1141" s="16" t="e">
        <f>F1141*H1141</f>
        <v>#VALUE!</v>
      </c>
      <c r="J1141" s="16">
        <f>G1141*H1141</f>
        <v>4500</v>
      </c>
      <c r="K1141" s="39" t="s">
        <v>1759</v>
      </c>
      <c r="L1141" s="170">
        <f>H1141*E1141</f>
        <v>5.99</v>
      </c>
    </row>
    <row r="1142" spans="1:13" x14ac:dyDescent="0.3">
      <c r="A1142" s="29" t="s">
        <v>1710</v>
      </c>
      <c r="B1142" s="165" t="s">
        <v>1136</v>
      </c>
      <c r="C1142" s="6" t="s">
        <v>769</v>
      </c>
      <c r="D1142" s="12" t="s">
        <v>208</v>
      </c>
      <c r="E1142" s="18">
        <v>5.99</v>
      </c>
      <c r="F1142" s="16" t="e">
        <f>ROUNDUP(E1142*Carpeta!$O$1,-1)</f>
        <v>#VALUE!</v>
      </c>
      <c r="G1142" s="16">
        <f>ROUNDUP(E1142*Carpeta!$O$4,-1)</f>
        <v>4500</v>
      </c>
      <c r="H1142" s="2">
        <v>1</v>
      </c>
      <c r="I1142" s="33" t="e">
        <f>F1142*H1142</f>
        <v>#VALUE!</v>
      </c>
      <c r="J1142" s="33">
        <f>G1142*H1142</f>
        <v>4500</v>
      </c>
      <c r="K1142" s="39" t="s">
        <v>1709</v>
      </c>
      <c r="L1142" s="170">
        <f>H1142*E1142</f>
        <v>5.99</v>
      </c>
    </row>
    <row r="1144" spans="1:13" x14ac:dyDescent="0.3">
      <c r="A1144">
        <v>21000</v>
      </c>
      <c r="E1144" t="s">
        <v>549</v>
      </c>
      <c r="F1144" t="s">
        <v>1784</v>
      </c>
      <c r="G1144" t="s">
        <v>553</v>
      </c>
    </row>
    <row r="1146" spans="1:13" x14ac:dyDescent="0.3">
      <c r="A1146" s="58" t="s">
        <v>560</v>
      </c>
    </row>
    <row r="1147" spans="1:13" x14ac:dyDescent="0.3">
      <c r="A1147" s="4" t="s">
        <v>1592</v>
      </c>
      <c r="B1147" s="150" t="s">
        <v>1582</v>
      </c>
      <c r="C1147" s="19" t="s">
        <v>185</v>
      </c>
      <c r="D1147" s="11" t="s">
        <v>210</v>
      </c>
      <c r="E1147" s="18">
        <v>2.99</v>
      </c>
      <c r="F1147" s="16">
        <f>ROUNDUP(E1147*$N$1,-1)</f>
        <v>1950</v>
      </c>
      <c r="G1147" s="16">
        <f>ROUNDUP(E1147*$N$4,-1)</f>
        <v>1800</v>
      </c>
      <c r="H1147" s="2">
        <v>1</v>
      </c>
      <c r="I1147" s="16">
        <f>F1147*H1147</f>
        <v>1950</v>
      </c>
      <c r="J1147" s="16">
        <f>G1147*H1147</f>
        <v>1800</v>
      </c>
      <c r="K1147" s="39" t="s">
        <v>1591</v>
      </c>
      <c r="L1147" s="170">
        <f>H1147*E1147</f>
        <v>2.99</v>
      </c>
    </row>
    <row r="1148" spans="1:13" x14ac:dyDescent="0.3">
      <c r="A1148">
        <v>2000</v>
      </c>
      <c r="E1148" t="s">
        <v>549</v>
      </c>
      <c r="F1148" t="s">
        <v>1784</v>
      </c>
      <c r="L1148" s="170"/>
    </row>
    <row r="1149" spans="1:13" x14ac:dyDescent="0.3">
      <c r="J1149" s="57"/>
    </row>
    <row r="1150" spans="1:13" x14ac:dyDescent="0.3">
      <c r="A1150" s="190" t="s">
        <v>1573</v>
      </c>
      <c r="B1150">
        <f>20000+14000+2500+2000+2500+7000+6000+15000</f>
        <v>69000</v>
      </c>
      <c r="E1150" t="s">
        <v>549</v>
      </c>
      <c r="F1150" t="s">
        <v>553</v>
      </c>
      <c r="I1150" s="60"/>
    </row>
    <row r="1151" spans="1:13" x14ac:dyDescent="0.3">
      <c r="A1151" s="29" t="s">
        <v>2019</v>
      </c>
      <c r="B1151" s="187" t="s">
        <v>2003</v>
      </c>
      <c r="C1151" s="6" t="s">
        <v>769</v>
      </c>
      <c r="D1151" s="12" t="s">
        <v>208</v>
      </c>
      <c r="E1151" s="18">
        <v>32.99</v>
      </c>
      <c r="F1151" s="33" t="e">
        <f>ROUNDUP(E1151*Carpeta!$O$1,-2)</f>
        <v>#VALUE!</v>
      </c>
      <c r="G1151" s="33">
        <f>ROUNDUP(E1151*Carpeta!$O$4,-2)</f>
        <v>24800</v>
      </c>
      <c r="H1151" s="2">
        <v>1</v>
      </c>
      <c r="I1151" s="16" t="e">
        <f t="shared" ref="I1151:I1158" si="82">F1151*H1151</f>
        <v>#VALUE!</v>
      </c>
      <c r="J1151" s="16">
        <f t="shared" ref="J1151:J1158" si="83">G1151*H1151</f>
        <v>24800</v>
      </c>
      <c r="K1151" s="168" t="s">
        <v>2020</v>
      </c>
      <c r="L1151" s="38">
        <f t="shared" ref="L1151:L1158" si="84">E1151*H1151</f>
        <v>32.99</v>
      </c>
    </row>
    <row r="1152" spans="1:13" x14ac:dyDescent="0.3">
      <c r="A1152" s="35" t="s">
        <v>2008</v>
      </c>
      <c r="B1152" s="187" t="s">
        <v>2003</v>
      </c>
      <c r="C1152" s="19" t="s">
        <v>185</v>
      </c>
      <c r="D1152" s="12" t="s">
        <v>208</v>
      </c>
      <c r="E1152" s="18">
        <v>22.99</v>
      </c>
      <c r="F1152" s="33" t="e">
        <f>ROUNDUP(E1152*Carpeta!$O$1,-2)</f>
        <v>#VALUE!</v>
      </c>
      <c r="G1152" s="33">
        <f>ROUNDUP(E1152*Carpeta!$O$4,-2)</f>
        <v>17300</v>
      </c>
      <c r="H1152" s="2">
        <v>1</v>
      </c>
      <c r="I1152" s="16" t="e">
        <f t="shared" si="82"/>
        <v>#VALUE!</v>
      </c>
      <c r="J1152" s="16">
        <f t="shared" si="83"/>
        <v>17300</v>
      </c>
      <c r="K1152" s="168" t="s">
        <v>2007</v>
      </c>
      <c r="L1152" s="38">
        <f t="shared" si="84"/>
        <v>22.99</v>
      </c>
      <c r="M1152" s="57"/>
    </row>
    <row r="1153" spans="1:12" x14ac:dyDescent="0.3">
      <c r="A1153" s="4" t="s">
        <v>2084</v>
      </c>
      <c r="B1153" s="157" t="s">
        <v>1125</v>
      </c>
      <c r="C1153" s="8" t="s">
        <v>184</v>
      </c>
      <c r="D1153" s="11" t="s">
        <v>210</v>
      </c>
      <c r="E1153" s="18">
        <v>3.99</v>
      </c>
      <c r="F1153" s="33" t="e">
        <f>ROUNDUP(E1153*Carpeta!$O$1,-2)</f>
        <v>#VALUE!</v>
      </c>
      <c r="G1153" s="33">
        <f>ROUNDUP(E1153*Carpeta!$O$4,-2)</f>
        <v>3000</v>
      </c>
      <c r="H1153" s="2">
        <v>1</v>
      </c>
      <c r="I1153" s="33" t="e">
        <f t="shared" si="82"/>
        <v>#VALUE!</v>
      </c>
      <c r="J1153" s="33">
        <f t="shared" si="83"/>
        <v>3000</v>
      </c>
      <c r="K1153" s="168" t="s">
        <v>2082</v>
      </c>
      <c r="L1153" s="38">
        <f t="shared" si="84"/>
        <v>3.99</v>
      </c>
    </row>
    <row r="1154" spans="1:12" x14ac:dyDescent="0.3">
      <c r="A1154" s="21" t="s">
        <v>674</v>
      </c>
      <c r="B1154" s="156" t="s">
        <v>1124</v>
      </c>
      <c r="C1154" s="10" t="s">
        <v>625</v>
      </c>
      <c r="D1154" s="12" t="s">
        <v>208</v>
      </c>
      <c r="E1154" s="18">
        <v>2.99</v>
      </c>
      <c r="F1154" s="33" t="e">
        <f>ROUNDUP(E1154*Carpeta!$O$1,-2)</f>
        <v>#VALUE!</v>
      </c>
      <c r="G1154" s="33">
        <f>ROUNDUP(E1154*Carpeta!$O$4,-2)</f>
        <v>2300</v>
      </c>
      <c r="H1154" s="2">
        <v>1</v>
      </c>
      <c r="I1154" s="16" t="e">
        <f t="shared" si="82"/>
        <v>#VALUE!</v>
      </c>
      <c r="J1154" s="16">
        <f t="shared" si="83"/>
        <v>2300</v>
      </c>
      <c r="K1154" s="168" t="s">
        <v>2127</v>
      </c>
      <c r="L1154" s="38">
        <f t="shared" si="84"/>
        <v>2.99</v>
      </c>
    </row>
    <row r="1155" spans="1:12" x14ac:dyDescent="0.3">
      <c r="A1155" s="29" t="s">
        <v>1842</v>
      </c>
      <c r="B1155" s="177" t="s">
        <v>1799</v>
      </c>
      <c r="C1155" s="10" t="s">
        <v>625</v>
      </c>
      <c r="D1155" s="12" t="s">
        <v>208</v>
      </c>
      <c r="E1155" s="18">
        <v>3.99</v>
      </c>
      <c r="F1155" s="33" t="e">
        <f>ROUNDUP(E1155*Carpeta!$O$1,-2)</f>
        <v>#VALUE!</v>
      </c>
      <c r="G1155" s="33">
        <f>ROUNDUP(E1155*Carpeta!$O$4,-2)</f>
        <v>3000</v>
      </c>
      <c r="H1155" s="2">
        <v>1</v>
      </c>
      <c r="I1155" s="16" t="e">
        <f t="shared" si="82"/>
        <v>#VALUE!</v>
      </c>
      <c r="J1155" s="16">
        <f t="shared" si="83"/>
        <v>3000</v>
      </c>
      <c r="K1155" s="168" t="s">
        <v>1843</v>
      </c>
      <c r="L1155" s="38">
        <f t="shared" si="84"/>
        <v>3.99</v>
      </c>
    </row>
    <row r="1156" spans="1:12" x14ac:dyDescent="0.3">
      <c r="A1156" s="29" t="s">
        <v>2034</v>
      </c>
      <c r="B1156" s="164" t="s">
        <v>1135</v>
      </c>
      <c r="C1156" s="10" t="s">
        <v>181</v>
      </c>
      <c r="D1156" s="12" t="s">
        <v>208</v>
      </c>
      <c r="E1156" s="18">
        <v>11.99</v>
      </c>
      <c r="F1156" s="33" t="e">
        <f>ROUNDUP(E1156*Carpeta!$O$1,-2)</f>
        <v>#VALUE!</v>
      </c>
      <c r="G1156" s="33">
        <f>ROUNDUP(E1156*Carpeta!$O$4,-2)</f>
        <v>9000</v>
      </c>
      <c r="H1156" s="2">
        <v>1</v>
      </c>
      <c r="I1156" s="16" t="e">
        <f t="shared" si="82"/>
        <v>#VALUE!</v>
      </c>
      <c r="J1156" s="16">
        <f t="shared" si="83"/>
        <v>9000</v>
      </c>
      <c r="K1156" s="168" t="s">
        <v>2033</v>
      </c>
      <c r="L1156" s="38">
        <f t="shared" si="84"/>
        <v>11.99</v>
      </c>
    </row>
    <row r="1157" spans="1:12" x14ac:dyDescent="0.3">
      <c r="A1157" s="4" t="s">
        <v>93</v>
      </c>
      <c r="B1157" s="155" t="s">
        <v>1123</v>
      </c>
      <c r="C1157" s="14" t="s">
        <v>767</v>
      </c>
      <c r="D1157" s="12" t="s">
        <v>208</v>
      </c>
      <c r="E1157" s="18">
        <v>2.99</v>
      </c>
      <c r="F1157" s="33" t="e">
        <f>ROUNDUP(E1157*Carpeta!$O$1,-2)</f>
        <v>#VALUE!</v>
      </c>
      <c r="G1157" s="33">
        <f>ROUNDUP(E1157*Carpeta!$O$4,-2)</f>
        <v>2300</v>
      </c>
      <c r="H1157" s="2">
        <v>3</v>
      </c>
      <c r="I1157" s="16" t="e">
        <f t="shared" si="82"/>
        <v>#VALUE!</v>
      </c>
      <c r="J1157" s="16">
        <f t="shared" si="83"/>
        <v>6900</v>
      </c>
      <c r="K1157" s="168" t="s">
        <v>143</v>
      </c>
      <c r="L1157" s="38">
        <f t="shared" si="84"/>
        <v>8.9700000000000006</v>
      </c>
    </row>
    <row r="1158" spans="1:12" x14ac:dyDescent="0.3">
      <c r="A1158" s="4" t="s">
        <v>1682</v>
      </c>
      <c r="B1158" s="64" t="s">
        <v>992</v>
      </c>
      <c r="C1158" s="8" t="s">
        <v>184</v>
      </c>
      <c r="D1158" s="1" t="s">
        <v>211</v>
      </c>
      <c r="E1158" s="18">
        <v>24.99</v>
      </c>
      <c r="F1158" s="33" t="e">
        <f>ROUNDUP(E1158*Carpeta!$O$1,-2)</f>
        <v>#VALUE!</v>
      </c>
      <c r="G1158" s="33">
        <f>ROUNDUP(E1158*Carpeta!$O$4,-2)</f>
        <v>18800</v>
      </c>
      <c r="H1158" s="2">
        <v>1</v>
      </c>
      <c r="I1158" s="16" t="e">
        <f t="shared" si="82"/>
        <v>#VALUE!</v>
      </c>
      <c r="J1158" s="16">
        <f t="shared" si="83"/>
        <v>18800</v>
      </c>
      <c r="K1158" s="167" t="s">
        <v>1683</v>
      </c>
      <c r="L1158" s="38">
        <f t="shared" si="84"/>
        <v>24.99</v>
      </c>
    </row>
    <row r="1160" spans="1:12" x14ac:dyDescent="0.3">
      <c r="A1160" s="190" t="s">
        <v>2300</v>
      </c>
      <c r="B1160">
        <v>41000</v>
      </c>
      <c r="E1160" t="s">
        <v>549</v>
      </c>
      <c r="F1160" t="s">
        <v>553</v>
      </c>
      <c r="I1160" s="60"/>
    </row>
    <row r="1161" spans="1:12" x14ac:dyDescent="0.3">
      <c r="A1161" s="4" t="s">
        <v>2105</v>
      </c>
      <c r="B1161" s="144" t="s">
        <v>1106</v>
      </c>
      <c r="C1161" s="5" t="s">
        <v>666</v>
      </c>
      <c r="D1161" s="11" t="s">
        <v>210</v>
      </c>
      <c r="E1161" s="18">
        <v>39.99</v>
      </c>
      <c r="F1161" s="33" t="e">
        <f>ROUNDUP(E1161*Carpeta!$O$1,-2)</f>
        <v>#VALUE!</v>
      </c>
      <c r="G1161" s="33">
        <f>ROUNDUP(E1161*Carpeta!$O$4,-2)</f>
        <v>30000</v>
      </c>
      <c r="H1161" s="2">
        <v>1</v>
      </c>
      <c r="I1161" s="16" t="e">
        <f>F1161*H1161</f>
        <v>#VALUE!</v>
      </c>
      <c r="J1161" s="16">
        <f>G1161*H1161</f>
        <v>30000</v>
      </c>
      <c r="K1161" s="168" t="s">
        <v>2104</v>
      </c>
      <c r="L1161" s="38">
        <f>E1161*H1161</f>
        <v>39.99</v>
      </c>
    </row>
    <row r="1162" spans="1:12" x14ac:dyDescent="0.3">
      <c r="A1162" s="29" t="s">
        <v>1828</v>
      </c>
      <c r="B1162" s="149" t="s">
        <v>1113</v>
      </c>
      <c r="C1162" s="6" t="s">
        <v>769</v>
      </c>
      <c r="D1162" s="12" t="s">
        <v>208</v>
      </c>
      <c r="E1162" s="18">
        <v>14.99</v>
      </c>
      <c r="F1162" s="33" t="e">
        <f>ROUNDUP(E1162*Carpeta!$O$1,-2)</f>
        <v>#VALUE!</v>
      </c>
      <c r="G1162" s="33">
        <f>ROUNDUP(E1162*Carpeta!$O$4,-2)</f>
        <v>11300</v>
      </c>
      <c r="H1162" s="2">
        <v>1</v>
      </c>
      <c r="I1162" s="16" t="e">
        <f>F1162*H1162</f>
        <v>#VALUE!</v>
      </c>
      <c r="J1162" s="16">
        <f>G1162*H1162</f>
        <v>11300</v>
      </c>
      <c r="K1162" s="168" t="s">
        <v>1827</v>
      </c>
      <c r="L1162" s="38">
        <f>E1162*H1162</f>
        <v>14.99</v>
      </c>
    </row>
    <row r="1163" spans="1:12" x14ac:dyDescent="0.3">
      <c r="A1163" s="29" t="s">
        <v>2001</v>
      </c>
      <c r="B1163" s="163" t="s">
        <v>1134</v>
      </c>
      <c r="C1163" s="8" t="s">
        <v>184</v>
      </c>
      <c r="D1163" s="11" t="s">
        <v>210</v>
      </c>
      <c r="E1163" s="18">
        <v>4.99</v>
      </c>
      <c r="F1163" s="33" t="e">
        <f>ROUNDUP(E1163*Carpeta!$O$1,-2)</f>
        <v>#VALUE!</v>
      </c>
      <c r="G1163" s="33">
        <f>ROUNDUP(E1163*Carpeta!$O$4,-2)</f>
        <v>3800</v>
      </c>
      <c r="H1163" s="2">
        <v>1</v>
      </c>
      <c r="I1163" s="16" t="e">
        <f>F1163*H1163</f>
        <v>#VALUE!</v>
      </c>
      <c r="J1163" s="16">
        <f>G1163*H1163</f>
        <v>3800</v>
      </c>
      <c r="K1163" s="168" t="s">
        <v>2000</v>
      </c>
      <c r="L1163" s="38">
        <f>E1163*H1163</f>
        <v>4.99</v>
      </c>
    </row>
    <row r="1164" spans="1:12" x14ac:dyDescent="0.3">
      <c r="A1164" s="29" t="s">
        <v>1832</v>
      </c>
      <c r="B1164" s="155" t="s">
        <v>1123</v>
      </c>
      <c r="C1164" s="8" t="s">
        <v>184</v>
      </c>
      <c r="D1164" s="12" t="s">
        <v>208</v>
      </c>
      <c r="E1164" s="18">
        <v>3.99</v>
      </c>
      <c r="F1164" s="33" t="e">
        <f>ROUNDUP(E1164*Carpeta!$O$1,-2)</f>
        <v>#VALUE!</v>
      </c>
      <c r="G1164" s="33">
        <f>ROUNDUP(E1164*Carpeta!$O$4,-2)</f>
        <v>3000</v>
      </c>
      <c r="H1164" s="2">
        <v>1</v>
      </c>
      <c r="I1164" s="16" t="e">
        <f>F1164*H1164</f>
        <v>#VALUE!</v>
      </c>
      <c r="J1164" s="16">
        <f>G1164*H1164</f>
        <v>3000</v>
      </c>
      <c r="K1164" s="168" t="s">
        <v>1831</v>
      </c>
      <c r="L1164" s="38">
        <f>E1164*H1164</f>
        <v>3.99</v>
      </c>
    </row>
    <row r="1165" spans="1:12" x14ac:dyDescent="0.3">
      <c r="A1165" s="29" t="s">
        <v>1817</v>
      </c>
      <c r="B1165" s="22" t="s">
        <v>959</v>
      </c>
      <c r="C1165" s="8" t="s">
        <v>184</v>
      </c>
      <c r="D1165" s="12" t="s">
        <v>208</v>
      </c>
      <c r="E1165" s="18">
        <v>3.99</v>
      </c>
      <c r="F1165" s="33" t="e">
        <f>ROUNDUP(E1165*Carpeta!$O$1,-2)</f>
        <v>#VALUE!</v>
      </c>
      <c r="G1165" s="33">
        <f>ROUNDUP(E1165*Carpeta!$O$4,-2)</f>
        <v>3000</v>
      </c>
      <c r="H1165" s="2">
        <v>1</v>
      </c>
      <c r="I1165" s="16" t="e">
        <f>F1165*H1165</f>
        <v>#VALUE!</v>
      </c>
      <c r="J1165" s="16">
        <f>G1165*H1165</f>
        <v>3000</v>
      </c>
      <c r="K1165" s="168" t="s">
        <v>1816</v>
      </c>
      <c r="L1165" s="38">
        <f>E1165*H1165</f>
        <v>3.99</v>
      </c>
    </row>
    <row r="1167" spans="1:12" x14ac:dyDescent="0.3">
      <c r="A1167" s="190" t="s">
        <v>2301</v>
      </c>
      <c r="B1167">
        <v>24000</v>
      </c>
      <c r="E1167" t="s">
        <v>549</v>
      </c>
      <c r="F1167" t="s">
        <v>2302</v>
      </c>
      <c r="G1167" t="s">
        <v>836</v>
      </c>
      <c r="I1167" s="60">
        <v>0.83333333333333337</v>
      </c>
    </row>
    <row r="1168" spans="1:12" x14ac:dyDescent="0.3">
      <c r="A1168" s="29" t="s">
        <v>2022</v>
      </c>
      <c r="B1168" s="187" t="s">
        <v>2003</v>
      </c>
      <c r="C1168" s="6" t="s">
        <v>769</v>
      </c>
      <c r="D1168" s="12" t="s">
        <v>208</v>
      </c>
      <c r="E1168" s="18">
        <v>39.99</v>
      </c>
      <c r="F1168" s="33" t="e">
        <f>ROUNDUP(E1168*Carpeta!$O$1,-2)</f>
        <v>#VALUE!</v>
      </c>
      <c r="G1168" s="33">
        <f>ROUNDUP(E1168*Carpeta!$O$4,-2)</f>
        <v>30000</v>
      </c>
      <c r="H1168" s="2">
        <v>1</v>
      </c>
      <c r="I1168" s="16" t="e">
        <f>F1168*H1168</f>
        <v>#VALUE!</v>
      </c>
      <c r="J1168" s="16">
        <f>G1168*H1168</f>
        <v>30000</v>
      </c>
      <c r="K1168" s="168" t="s">
        <v>2021</v>
      </c>
      <c r="L1168" s="38">
        <f>E1168*H1168</f>
        <v>39.99</v>
      </c>
    </row>
    <row r="1170" spans="1:12" x14ac:dyDescent="0.3">
      <c r="A1170" s="190" t="s">
        <v>2303</v>
      </c>
      <c r="B1170" s="57">
        <f>51000+27000+9500+7000</f>
        <v>94500</v>
      </c>
      <c r="E1170" t="s">
        <v>549</v>
      </c>
      <c r="F1170" t="s">
        <v>2304</v>
      </c>
      <c r="G1170" t="s">
        <v>2305</v>
      </c>
      <c r="I1170" s="60">
        <v>0.41666666666666669</v>
      </c>
    </row>
    <row r="1171" spans="1:12" x14ac:dyDescent="0.3">
      <c r="A1171" s="29" t="s">
        <v>2018</v>
      </c>
      <c r="B1171" s="187" t="s">
        <v>2003</v>
      </c>
      <c r="C1171" s="8" t="s">
        <v>184</v>
      </c>
      <c r="D1171" s="11" t="s">
        <v>210</v>
      </c>
      <c r="E1171" s="18">
        <v>84.99</v>
      </c>
      <c r="F1171" s="33" t="e">
        <f>ROUNDUP(E1171*Carpeta!$O$1,-2)</f>
        <v>#VALUE!</v>
      </c>
      <c r="G1171" s="33">
        <f>ROUNDUP(E1171*Carpeta!$O$4,-2)</f>
        <v>63800</v>
      </c>
      <c r="H1171" s="2">
        <v>1</v>
      </c>
      <c r="I1171" s="16" t="e">
        <f>F1171*H1171</f>
        <v>#VALUE!</v>
      </c>
      <c r="J1171" s="16">
        <f>G1171*H1171</f>
        <v>63800</v>
      </c>
      <c r="K1171" s="168" t="s">
        <v>2017</v>
      </c>
      <c r="L1171" s="38">
        <f>E1171*H1171</f>
        <v>84.99</v>
      </c>
    </row>
    <row r="1172" spans="1:12" x14ac:dyDescent="0.3">
      <c r="A1172" s="29" t="s">
        <v>2030</v>
      </c>
      <c r="B1172" s="187" t="s">
        <v>2003</v>
      </c>
      <c r="C1172" s="6" t="s">
        <v>769</v>
      </c>
      <c r="D1172" s="12" t="s">
        <v>208</v>
      </c>
      <c r="E1172" s="18">
        <v>44.99</v>
      </c>
      <c r="F1172" s="33" t="e">
        <f>ROUNDUP(E1172*Carpeta!$O$1,-2)</f>
        <v>#VALUE!</v>
      </c>
      <c r="G1172" s="33">
        <f>ROUNDUP(E1172*Carpeta!$O$4,-2)</f>
        <v>33800</v>
      </c>
      <c r="H1172" s="2">
        <v>1</v>
      </c>
      <c r="I1172" s="16" t="e">
        <f>F1172*H1172</f>
        <v>#VALUE!</v>
      </c>
      <c r="J1172" s="16">
        <f>G1172*H1172</f>
        <v>33800</v>
      </c>
      <c r="K1172" s="168" t="s">
        <v>2029</v>
      </c>
      <c r="L1172" s="38">
        <f>E1172*H1172</f>
        <v>44.99</v>
      </c>
    </row>
    <row r="1173" spans="1:12" x14ac:dyDescent="0.3">
      <c r="A1173" s="29" t="s">
        <v>2048</v>
      </c>
      <c r="B1173" s="187" t="s">
        <v>2003</v>
      </c>
      <c r="C1173" s="9" t="s">
        <v>182</v>
      </c>
      <c r="D1173" s="11" t="s">
        <v>210</v>
      </c>
      <c r="E1173" s="18">
        <v>15.99</v>
      </c>
      <c r="F1173" s="33" t="e">
        <f>ROUNDUP(E1173*Carpeta!$O$1,-2)</f>
        <v>#VALUE!</v>
      </c>
      <c r="G1173" s="33">
        <f>ROUNDUP(E1173*Carpeta!$O$4,-2)</f>
        <v>12000</v>
      </c>
      <c r="H1173" s="2">
        <v>1</v>
      </c>
      <c r="I1173" s="16" t="e">
        <f>F1173*H1173</f>
        <v>#VALUE!</v>
      </c>
      <c r="J1173" s="16">
        <f>G1173*H1173</f>
        <v>12000</v>
      </c>
      <c r="K1173" s="168" t="s">
        <v>2047</v>
      </c>
      <c r="L1173" s="38">
        <f>E1173*H1173</f>
        <v>15.99</v>
      </c>
    </row>
    <row r="1174" spans="1:12" x14ac:dyDescent="0.3">
      <c r="A1174" s="29" t="s">
        <v>2010</v>
      </c>
      <c r="B1174" s="187" t="s">
        <v>2003</v>
      </c>
      <c r="C1174" s="14" t="s">
        <v>767</v>
      </c>
      <c r="D1174" s="11" t="s">
        <v>210</v>
      </c>
      <c r="E1174" s="18">
        <v>11.99</v>
      </c>
      <c r="F1174" s="33" t="e">
        <f>ROUNDUP(E1174*Carpeta!$O$1,-2)</f>
        <v>#VALUE!</v>
      </c>
      <c r="G1174" s="33">
        <f>ROUNDUP(E1174*Carpeta!$O$4,-2)</f>
        <v>9000</v>
      </c>
      <c r="H1174" s="2">
        <v>1</v>
      </c>
      <c r="I1174" s="16" t="e">
        <f>F1174*H1174</f>
        <v>#VALUE!</v>
      </c>
      <c r="J1174" s="16">
        <f>G1174*H1174</f>
        <v>9000</v>
      </c>
      <c r="K1174" s="168" t="s">
        <v>2009</v>
      </c>
      <c r="L1174" s="38">
        <f>E1174*H1174</f>
        <v>11.99</v>
      </c>
    </row>
    <row r="1176" spans="1:12" x14ac:dyDescent="0.3">
      <c r="A1176" s="190" t="s">
        <v>2306</v>
      </c>
      <c r="B1176">
        <f>11000+5000+8000</f>
        <v>24000</v>
      </c>
      <c r="E1176" t="s">
        <v>549</v>
      </c>
      <c r="F1176" t="s">
        <v>553</v>
      </c>
    </row>
    <row r="1177" spans="1:12" x14ac:dyDescent="0.3">
      <c r="A1177" s="4" t="s">
        <v>2285</v>
      </c>
      <c r="B1177" s="145" t="s">
        <v>1107</v>
      </c>
      <c r="C1177" s="19" t="s">
        <v>185</v>
      </c>
      <c r="D1177" s="13" t="s">
        <v>209</v>
      </c>
      <c r="E1177" s="18">
        <v>17.989999999999998</v>
      </c>
      <c r="F1177" s="33" t="e">
        <f>ROUNDUP(E1177*Carpeta!$O$1,-2)</f>
        <v>#VALUE!</v>
      </c>
      <c r="G1177" s="33">
        <f>ROUNDUP(E1177*Carpeta!$O$4,-2)</f>
        <v>13500</v>
      </c>
      <c r="H1177" s="2">
        <v>1</v>
      </c>
      <c r="I1177" s="16" t="e">
        <f>F1177*H1177</f>
        <v>#VALUE!</v>
      </c>
      <c r="J1177" s="16">
        <f>G1177*H1177</f>
        <v>13500</v>
      </c>
      <c r="K1177" s="168" t="s">
        <v>2284</v>
      </c>
      <c r="L1177" s="38">
        <f>E1177*H1177</f>
        <v>17.989999999999998</v>
      </c>
    </row>
    <row r="1178" spans="1:12" x14ac:dyDescent="0.3">
      <c r="A1178" s="29" t="s">
        <v>403</v>
      </c>
      <c r="B1178" s="165" t="s">
        <v>1136</v>
      </c>
      <c r="C1178" s="19" t="s">
        <v>185</v>
      </c>
      <c r="D1178" s="11" t="s">
        <v>210</v>
      </c>
      <c r="E1178" s="18">
        <v>7.99</v>
      </c>
      <c r="F1178" s="33" t="e">
        <f>ROUNDUP(E1178*Carpeta!$O$1,-2)</f>
        <v>#VALUE!</v>
      </c>
      <c r="G1178" s="33">
        <f>ROUNDUP(E1178*Carpeta!$O$4,-2)</f>
        <v>6000</v>
      </c>
      <c r="H1178" s="2">
        <v>1</v>
      </c>
      <c r="I1178" s="16" t="e">
        <f>F1178*H1178</f>
        <v>#VALUE!</v>
      </c>
      <c r="J1178" s="16">
        <f>G1178*H1178</f>
        <v>6000</v>
      </c>
      <c r="K1178" s="168" t="s">
        <v>402</v>
      </c>
      <c r="L1178" s="38">
        <f>E1178*H1178</f>
        <v>7.99</v>
      </c>
    </row>
    <row r="1179" spans="1:12" x14ac:dyDescent="0.3">
      <c r="A1179" s="32" t="s">
        <v>1708</v>
      </c>
      <c r="B1179" s="165" t="s">
        <v>1136</v>
      </c>
      <c r="C1179" s="19" t="s">
        <v>655</v>
      </c>
      <c r="D1179" s="11" t="s">
        <v>210</v>
      </c>
      <c r="E1179" s="18">
        <v>12.99</v>
      </c>
      <c r="F1179" s="33" t="e">
        <f>ROUNDUP(E1179*Carpeta!$O$1,-2)</f>
        <v>#VALUE!</v>
      </c>
      <c r="G1179" s="33">
        <f>ROUNDUP(E1179*Carpeta!$O$4,-2)</f>
        <v>9800</v>
      </c>
      <c r="H1179" s="2">
        <v>1</v>
      </c>
      <c r="I1179" s="33" t="e">
        <f>F1179*H1179</f>
        <v>#VALUE!</v>
      </c>
      <c r="J1179" s="33">
        <f>G1179*H1179</f>
        <v>9800</v>
      </c>
      <c r="K1179" s="39" t="s">
        <v>1707</v>
      </c>
      <c r="L1179" s="38">
        <f>E1179*H1179</f>
        <v>12.99</v>
      </c>
    </row>
    <row r="1181" spans="1:12" x14ac:dyDescent="0.3">
      <c r="A1181" s="190" t="s">
        <v>1574</v>
      </c>
      <c r="B1181">
        <f>15000+9500+7000+15000+4000+3500+1000+2000+3500+6500+5000+1500</f>
        <v>73500</v>
      </c>
      <c r="E1181" t="s">
        <v>549</v>
      </c>
      <c r="F1181" t="s">
        <v>2302</v>
      </c>
      <c r="G1181" s="60">
        <v>0.64583333333333337</v>
      </c>
      <c r="I1181" t="s">
        <v>2319</v>
      </c>
    </row>
    <row r="1182" spans="1:12" x14ac:dyDescent="0.3">
      <c r="A1182" s="32" t="s">
        <v>2052</v>
      </c>
      <c r="B1182" s="187" t="s">
        <v>2003</v>
      </c>
      <c r="C1182" s="6" t="s">
        <v>769</v>
      </c>
      <c r="D1182" s="12" t="s">
        <v>208</v>
      </c>
      <c r="E1182" s="18">
        <v>24.99</v>
      </c>
      <c r="F1182" s="33" t="e">
        <f>ROUNDUP(E1182*Carpeta!$O$1,-2)</f>
        <v>#VALUE!</v>
      </c>
      <c r="G1182" s="33">
        <f>ROUNDUP(E1182*Carpeta!$O$4,-2)</f>
        <v>18800</v>
      </c>
      <c r="H1182" s="2">
        <v>1</v>
      </c>
      <c r="I1182" s="16" t="e">
        <f t="shared" ref="I1182:I1195" si="85">F1182*H1182</f>
        <v>#VALUE!</v>
      </c>
      <c r="J1182" s="16">
        <f>G1182*H1182</f>
        <v>18800</v>
      </c>
      <c r="K1182" s="168" t="s">
        <v>2051</v>
      </c>
      <c r="L1182" s="38">
        <f>E1182*H1182</f>
        <v>24.99</v>
      </c>
    </row>
    <row r="1183" spans="1:12" x14ac:dyDescent="0.3">
      <c r="A1183" s="29" t="s">
        <v>2006</v>
      </c>
      <c r="B1183" s="187" t="s">
        <v>2003</v>
      </c>
      <c r="C1183" s="10" t="s">
        <v>181</v>
      </c>
      <c r="D1183" s="12" t="s">
        <v>208</v>
      </c>
      <c r="E1183" s="18">
        <v>15.99</v>
      </c>
      <c r="F1183" s="33" t="e">
        <f>ROUNDUP(E1183*Carpeta!$O$1,-2)</f>
        <v>#VALUE!</v>
      </c>
      <c r="G1183" s="33">
        <f>ROUNDUP(E1183*Carpeta!$O$4,-2)</f>
        <v>12000</v>
      </c>
      <c r="H1183" s="2">
        <v>1</v>
      </c>
      <c r="I1183" s="16" t="e">
        <f t="shared" si="85"/>
        <v>#VALUE!</v>
      </c>
      <c r="J1183" s="16">
        <f>G1183*H1183</f>
        <v>12000</v>
      </c>
      <c r="K1183" s="168" t="s">
        <v>2005</v>
      </c>
      <c r="L1183" s="38">
        <f>E1183*H1183</f>
        <v>15.99</v>
      </c>
    </row>
    <row r="1184" spans="1:12" x14ac:dyDescent="0.3">
      <c r="A1184" s="29" t="s">
        <v>2043</v>
      </c>
      <c r="B1184" s="187" t="s">
        <v>2003</v>
      </c>
      <c r="C1184" s="22" t="s">
        <v>183</v>
      </c>
      <c r="D1184" s="12" t="s">
        <v>208</v>
      </c>
      <c r="E1184" s="18">
        <v>11.99</v>
      </c>
      <c r="F1184" s="33" t="e">
        <f>ROUNDUP(E1184*Carpeta!$O$1,-2)</f>
        <v>#VALUE!</v>
      </c>
      <c r="G1184" s="33">
        <f>ROUNDUP(E1184*Carpeta!$O$4,-2)</f>
        <v>9000</v>
      </c>
      <c r="H1184" s="2">
        <v>1</v>
      </c>
      <c r="I1184" s="16" t="e">
        <f t="shared" si="85"/>
        <v>#VALUE!</v>
      </c>
      <c r="J1184" s="16">
        <f>G1184*H1184</f>
        <v>9000</v>
      </c>
      <c r="K1184" s="168" t="s">
        <v>2042</v>
      </c>
      <c r="L1184" s="38">
        <f>E1184*H1184</f>
        <v>11.99</v>
      </c>
    </row>
    <row r="1185" spans="1:12" x14ac:dyDescent="0.3">
      <c r="A1185" s="29" t="s">
        <v>1866</v>
      </c>
      <c r="B1185" s="22" t="s">
        <v>1797</v>
      </c>
      <c r="C1185" s="14" t="s">
        <v>767</v>
      </c>
      <c r="D1185" s="12" t="s">
        <v>208</v>
      </c>
      <c r="E1185" s="18">
        <v>7.99</v>
      </c>
      <c r="F1185" s="33" t="e">
        <f>ROUNDUP(E1185*Carpeta!$O$1,-2)</f>
        <v>#VALUE!</v>
      </c>
      <c r="G1185" s="33">
        <f>ROUNDUP(E1185*Carpeta!$O$4,-2)</f>
        <v>6000</v>
      </c>
      <c r="H1185" s="2">
        <v>1</v>
      </c>
      <c r="I1185" s="16" t="e">
        <f t="shared" si="85"/>
        <v>#VALUE!</v>
      </c>
      <c r="J1185" s="16">
        <f t="shared" ref="J1185:J1191" si="86">G1185*H1185</f>
        <v>6000</v>
      </c>
      <c r="K1185" s="168" t="s">
        <v>1865</v>
      </c>
      <c r="L1185" s="38">
        <f t="shared" ref="L1185:L1191" si="87">E1185*H1185</f>
        <v>7.99</v>
      </c>
    </row>
    <row r="1186" spans="1:12" x14ac:dyDescent="0.3">
      <c r="A1186" s="4" t="s">
        <v>1835</v>
      </c>
      <c r="B1186" s="155" t="s">
        <v>1123</v>
      </c>
      <c r="C1186" s="9" t="s">
        <v>182</v>
      </c>
      <c r="D1186" s="12" t="s">
        <v>208</v>
      </c>
      <c r="E1186" s="18">
        <v>7.99</v>
      </c>
      <c r="F1186" s="33" t="e">
        <f>ROUNDUP(E1186*Carpeta!$O$1,-2)</f>
        <v>#VALUE!</v>
      </c>
      <c r="G1186" s="33">
        <f>ROUNDUP(E1186*Carpeta!$O$4,-2)</f>
        <v>6000</v>
      </c>
      <c r="H1186" s="2">
        <v>1</v>
      </c>
      <c r="I1186" s="16" t="e">
        <f t="shared" si="85"/>
        <v>#VALUE!</v>
      </c>
      <c r="J1186" s="16">
        <f t="shared" si="86"/>
        <v>6000</v>
      </c>
      <c r="K1186" s="168" t="s">
        <v>1836</v>
      </c>
      <c r="L1186" s="38">
        <f t="shared" si="87"/>
        <v>7.99</v>
      </c>
    </row>
    <row r="1187" spans="1:12" x14ac:dyDescent="0.3">
      <c r="A1187" s="29" t="s">
        <v>1822</v>
      </c>
      <c r="B1187" s="156" t="s">
        <v>1124</v>
      </c>
      <c r="C1187" s="22" t="s">
        <v>183</v>
      </c>
      <c r="D1187" s="11" t="s">
        <v>210</v>
      </c>
      <c r="E1187" s="18">
        <v>7.99</v>
      </c>
      <c r="F1187" s="33" t="e">
        <f>ROUNDUP(E1187*Carpeta!$O$1,-2)</f>
        <v>#VALUE!</v>
      </c>
      <c r="G1187" s="33">
        <f>ROUNDUP(E1187*Carpeta!$O$4,-2)</f>
        <v>6000</v>
      </c>
      <c r="H1187" s="2">
        <v>1</v>
      </c>
      <c r="I1187" s="16" t="e">
        <f t="shared" si="85"/>
        <v>#VALUE!</v>
      </c>
      <c r="J1187" s="16">
        <f t="shared" si="86"/>
        <v>6000</v>
      </c>
      <c r="K1187" s="168" t="s">
        <v>1821</v>
      </c>
      <c r="L1187" s="38">
        <f t="shared" si="87"/>
        <v>7.99</v>
      </c>
    </row>
    <row r="1188" spans="1:12" x14ac:dyDescent="0.3">
      <c r="A1188" s="4" t="s">
        <v>2289</v>
      </c>
      <c r="B1188" s="158" t="s">
        <v>1126</v>
      </c>
      <c r="C1188" s="22" t="s">
        <v>183</v>
      </c>
      <c r="D1188" s="13" t="s">
        <v>209</v>
      </c>
      <c r="E1188" s="18">
        <v>6.99</v>
      </c>
      <c r="F1188" s="33" t="e">
        <f>ROUNDUP(E1188*Carpeta!$O$1,-2)</f>
        <v>#VALUE!</v>
      </c>
      <c r="G1188" s="33">
        <f>ROUNDUP(E1188*Carpeta!$O$4,-2)</f>
        <v>5300</v>
      </c>
      <c r="H1188" s="2">
        <v>1</v>
      </c>
      <c r="I1188" s="16" t="e">
        <f t="shared" si="85"/>
        <v>#VALUE!</v>
      </c>
      <c r="J1188" s="16">
        <f t="shared" si="86"/>
        <v>5300</v>
      </c>
      <c r="K1188" s="168" t="s">
        <v>2288</v>
      </c>
      <c r="L1188" s="38">
        <f t="shared" si="87"/>
        <v>6.99</v>
      </c>
    </row>
    <row r="1189" spans="1:12" x14ac:dyDescent="0.3">
      <c r="A1189" s="35" t="s">
        <v>1598</v>
      </c>
      <c r="B1189" s="150" t="s">
        <v>1582</v>
      </c>
      <c r="C1189" s="14" t="s">
        <v>767</v>
      </c>
      <c r="D1189" s="12" t="s">
        <v>208</v>
      </c>
      <c r="E1189" s="18">
        <v>5.99</v>
      </c>
      <c r="F1189" s="33" t="e">
        <f>ROUNDUP(E1189*Carpeta!$O$1,-2)</f>
        <v>#VALUE!</v>
      </c>
      <c r="G1189" s="33">
        <f>ROUNDUP(E1189*Carpeta!$O$4,-2)</f>
        <v>4500</v>
      </c>
      <c r="H1189" s="2">
        <v>1</v>
      </c>
      <c r="I1189" s="16" t="e">
        <f t="shared" si="85"/>
        <v>#VALUE!</v>
      </c>
      <c r="J1189" s="16">
        <f t="shared" si="86"/>
        <v>4500</v>
      </c>
      <c r="K1189" s="168" t="s">
        <v>1946</v>
      </c>
      <c r="L1189" s="38">
        <f t="shared" si="87"/>
        <v>5.99</v>
      </c>
    </row>
    <row r="1190" spans="1:12" x14ac:dyDescent="0.3">
      <c r="A1190" s="4" t="s">
        <v>1711</v>
      </c>
      <c r="B1190" s="165" t="s">
        <v>1136</v>
      </c>
      <c r="C1190" s="9" t="s">
        <v>182</v>
      </c>
      <c r="D1190" s="12" t="s">
        <v>208</v>
      </c>
      <c r="E1190" s="18">
        <v>1.49</v>
      </c>
      <c r="F1190" s="33" t="e">
        <f>ROUNDUP(E1190*Carpeta!$O$1,-2)</f>
        <v>#VALUE!</v>
      </c>
      <c r="G1190" s="33">
        <f>ROUNDUP(E1190*Carpeta!$O$4,-2)</f>
        <v>1200</v>
      </c>
      <c r="H1190" s="2">
        <v>1</v>
      </c>
      <c r="I1190" s="33" t="e">
        <f t="shared" si="85"/>
        <v>#VALUE!</v>
      </c>
      <c r="J1190" s="33">
        <f t="shared" si="86"/>
        <v>1200</v>
      </c>
      <c r="K1190" s="39" t="s">
        <v>1712</v>
      </c>
      <c r="L1190" s="38">
        <f t="shared" si="87"/>
        <v>1.49</v>
      </c>
    </row>
    <row r="1191" spans="1:12" x14ac:dyDescent="0.3">
      <c r="A1191" s="4" t="s">
        <v>1850</v>
      </c>
      <c r="B1191" s="148" t="s">
        <v>1111</v>
      </c>
      <c r="C1191" s="9" t="s">
        <v>182</v>
      </c>
      <c r="D1191" s="13" t="s">
        <v>209</v>
      </c>
      <c r="E1191" s="18">
        <v>2.99</v>
      </c>
      <c r="F1191" s="33" t="e">
        <f>ROUNDUP(E1191*Carpeta!$O$1,-2)</f>
        <v>#VALUE!</v>
      </c>
      <c r="G1191" s="33">
        <f>ROUNDUP(E1191*Carpeta!$O$4,-2)</f>
        <v>2300</v>
      </c>
      <c r="H1191" s="2">
        <v>1</v>
      </c>
      <c r="I1191" s="33" t="e">
        <f t="shared" si="85"/>
        <v>#VALUE!</v>
      </c>
      <c r="J1191" s="33">
        <f t="shared" si="86"/>
        <v>2300</v>
      </c>
      <c r="K1191" s="39" t="s">
        <v>1849</v>
      </c>
      <c r="L1191" s="38">
        <f t="shared" si="87"/>
        <v>2.99</v>
      </c>
    </row>
    <row r="1192" spans="1:12" x14ac:dyDescent="0.3">
      <c r="A1192" s="4" t="s">
        <v>2107</v>
      </c>
      <c r="B1192" s="144" t="s">
        <v>1106</v>
      </c>
      <c r="C1192" s="10" t="s">
        <v>181</v>
      </c>
      <c r="D1192" s="11" t="s">
        <v>210</v>
      </c>
      <c r="E1192" s="18">
        <v>5.99</v>
      </c>
      <c r="F1192" s="33" t="e">
        <f>ROUNDUP(E1192*Carpeta!$O$1,-2)</f>
        <v>#VALUE!</v>
      </c>
      <c r="G1192" s="33">
        <f>ROUNDUP(E1192*Carpeta!$O$4,-2)</f>
        <v>4500</v>
      </c>
      <c r="H1192" s="2">
        <v>1</v>
      </c>
      <c r="I1192" s="16" t="e">
        <f t="shared" si="85"/>
        <v>#VALUE!</v>
      </c>
      <c r="J1192" s="16">
        <f>G1192*H1192</f>
        <v>4500</v>
      </c>
      <c r="K1192" s="168" t="s">
        <v>2106</v>
      </c>
      <c r="L1192" s="38">
        <f>E1192*H1192</f>
        <v>5.99</v>
      </c>
    </row>
    <row r="1193" spans="1:12" x14ac:dyDescent="0.3">
      <c r="A1193" s="4" t="s">
        <v>2117</v>
      </c>
      <c r="B1193" s="144" t="s">
        <v>1106</v>
      </c>
      <c r="C1193" s="22" t="s">
        <v>183</v>
      </c>
      <c r="D1193" s="13" t="s">
        <v>209</v>
      </c>
      <c r="E1193" s="18">
        <v>10.99</v>
      </c>
      <c r="F1193" s="33" t="e">
        <f>ROUNDUP(E1193*Carpeta!$O$1,-2)</f>
        <v>#VALUE!</v>
      </c>
      <c r="G1193" s="33">
        <f>ROUNDUP(E1193*Carpeta!$O$4,-2)</f>
        <v>8300</v>
      </c>
      <c r="H1193" s="2">
        <v>1</v>
      </c>
      <c r="I1193" s="16" t="e">
        <f t="shared" si="85"/>
        <v>#VALUE!</v>
      </c>
      <c r="J1193" s="16">
        <f>G1193*H1193</f>
        <v>8300</v>
      </c>
      <c r="K1193" s="168" t="s">
        <v>2116</v>
      </c>
      <c r="L1193" s="38">
        <f>E1193*H1193</f>
        <v>10.99</v>
      </c>
    </row>
    <row r="1194" spans="1:12" x14ac:dyDescent="0.3">
      <c r="A1194" s="4" t="s">
        <v>2114</v>
      </c>
      <c r="B1194" s="144" t="s">
        <v>1106</v>
      </c>
      <c r="C1194" s="4" t="s">
        <v>189</v>
      </c>
      <c r="D1194" s="12" t="s">
        <v>208</v>
      </c>
      <c r="E1194" s="18">
        <v>7.99</v>
      </c>
      <c r="F1194" s="33" t="e">
        <f>ROUNDUP(E1194*Carpeta!$O$1,-2)</f>
        <v>#VALUE!</v>
      </c>
      <c r="G1194" s="33">
        <f>ROUNDUP(E1194*Carpeta!$O$4,-2)</f>
        <v>6000</v>
      </c>
      <c r="H1194" s="2">
        <v>1</v>
      </c>
      <c r="I1194" s="16" t="e">
        <f t="shared" si="85"/>
        <v>#VALUE!</v>
      </c>
      <c r="J1194" s="16">
        <f>G1194*H1194</f>
        <v>6000</v>
      </c>
      <c r="K1194" s="168" t="s">
        <v>2115</v>
      </c>
      <c r="L1194" s="38">
        <f>E1194*H1194</f>
        <v>7.99</v>
      </c>
    </row>
    <row r="1195" spans="1:12" x14ac:dyDescent="0.3">
      <c r="A1195" s="4" t="s">
        <v>2298</v>
      </c>
      <c r="B1195" s="177" t="s">
        <v>1799</v>
      </c>
      <c r="C1195" s="8" t="s">
        <v>184</v>
      </c>
      <c r="D1195" s="1" t="s">
        <v>211</v>
      </c>
      <c r="E1195" s="18">
        <v>1.99</v>
      </c>
      <c r="F1195" s="33" t="e">
        <f>ROUNDUP(E1195*Carpeta!$O$1,-2)</f>
        <v>#VALUE!</v>
      </c>
      <c r="G1195" s="33">
        <f>ROUNDUP(E1195*Carpeta!$O$4,-2)</f>
        <v>1500</v>
      </c>
      <c r="H1195" s="2">
        <v>1</v>
      </c>
      <c r="I1195" s="16" t="e">
        <f t="shared" si="85"/>
        <v>#VALUE!</v>
      </c>
      <c r="J1195" s="16">
        <f>G1195*H1195</f>
        <v>1500</v>
      </c>
      <c r="K1195" s="168" t="s">
        <v>2297</v>
      </c>
      <c r="L1195" s="38">
        <f>E1195*H1195</f>
        <v>1.99</v>
      </c>
    </row>
    <row r="1197" spans="1:12" x14ac:dyDescent="0.3">
      <c r="A1197" s="190" t="s">
        <v>2307</v>
      </c>
      <c r="B1197">
        <v>51000</v>
      </c>
      <c r="E1197" t="s">
        <v>549</v>
      </c>
      <c r="F1197" t="s">
        <v>2302</v>
      </c>
      <c r="G1197" t="s">
        <v>2317</v>
      </c>
      <c r="I1197" t="s">
        <v>2305</v>
      </c>
    </row>
    <row r="1198" spans="1:12" x14ac:dyDescent="0.3">
      <c r="A1198" s="4" t="s">
        <v>2060</v>
      </c>
      <c r="B1198" s="155" t="s">
        <v>1123</v>
      </c>
      <c r="C1198" s="6" t="s">
        <v>769</v>
      </c>
      <c r="D1198" s="12" t="s">
        <v>208</v>
      </c>
      <c r="E1198" s="18">
        <v>19.989999999999998</v>
      </c>
      <c r="F1198" s="33" t="e">
        <f>ROUNDUP(E1198*Carpeta!$O$1,-2)</f>
        <v>#VALUE!</v>
      </c>
      <c r="G1198" s="33">
        <f>ROUNDUP(E1198*Carpeta!$O$4,-2)</f>
        <v>15000</v>
      </c>
      <c r="H1198" s="2">
        <v>1</v>
      </c>
      <c r="I1198" s="33" t="e">
        <f>F1198*H1198</f>
        <v>#VALUE!</v>
      </c>
      <c r="J1198" s="33">
        <f>G1198*H1198</f>
        <v>15000</v>
      </c>
      <c r="K1198" s="168" t="s">
        <v>2059</v>
      </c>
      <c r="L1198" s="38">
        <f>E1198*H1198</f>
        <v>19.989999999999998</v>
      </c>
    </row>
    <row r="1199" spans="1:12" x14ac:dyDescent="0.3">
      <c r="A1199" s="4" t="s">
        <v>2092</v>
      </c>
      <c r="B1199" s="157" t="s">
        <v>1125</v>
      </c>
      <c r="C1199" s="19" t="s">
        <v>185</v>
      </c>
      <c r="D1199" s="12" t="s">
        <v>208</v>
      </c>
      <c r="E1199" s="18">
        <v>19.989999999999998</v>
      </c>
      <c r="F1199" s="33" t="e">
        <f>ROUNDUP(E1199*Carpeta!$O$1,-2)</f>
        <v>#VALUE!</v>
      </c>
      <c r="G1199" s="33">
        <f>ROUNDUP(E1199*Carpeta!$O$4,-2)</f>
        <v>15000</v>
      </c>
      <c r="H1199" s="2">
        <v>1</v>
      </c>
      <c r="I1199" s="16" t="e">
        <f>F1199*H1199</f>
        <v>#VALUE!</v>
      </c>
      <c r="J1199" s="16">
        <f>G1199*H1199</f>
        <v>15000</v>
      </c>
      <c r="K1199" s="168" t="s">
        <v>2093</v>
      </c>
      <c r="L1199" s="38">
        <f>E1199*H1199</f>
        <v>19.989999999999998</v>
      </c>
    </row>
    <row r="1200" spans="1:12" x14ac:dyDescent="0.3">
      <c r="A1200" s="4" t="s">
        <v>438</v>
      </c>
      <c r="B1200" s="176" t="s">
        <v>1798</v>
      </c>
      <c r="C1200" s="6" t="s">
        <v>769</v>
      </c>
      <c r="D1200" s="12" t="s">
        <v>208</v>
      </c>
      <c r="E1200" s="18">
        <v>21.99</v>
      </c>
      <c r="F1200" s="33" t="e">
        <f>ROUNDUP(E1200*Carpeta!$O$1,-2)</f>
        <v>#VALUE!</v>
      </c>
      <c r="G1200" s="33">
        <f>ROUNDUP(E1200*Carpeta!$O$4,-2)</f>
        <v>16500</v>
      </c>
      <c r="H1200" s="2">
        <v>1</v>
      </c>
      <c r="I1200" s="16" t="e">
        <f>F1200*H1200</f>
        <v>#VALUE!</v>
      </c>
      <c r="J1200" s="16">
        <f>G1200*H1200</f>
        <v>16500</v>
      </c>
      <c r="K1200" s="168" t="s">
        <v>2055</v>
      </c>
      <c r="L1200" s="38">
        <f>E1200*H1200</f>
        <v>21.99</v>
      </c>
    </row>
    <row r="1201" spans="1:12" x14ac:dyDescent="0.3">
      <c r="A1201" s="4" t="s">
        <v>2081</v>
      </c>
      <c r="B1201" s="157" t="s">
        <v>1125</v>
      </c>
      <c r="C1201" s="19" t="s">
        <v>655</v>
      </c>
      <c r="D1201" s="11" t="s">
        <v>210</v>
      </c>
      <c r="E1201" s="18">
        <v>17.989999999999998</v>
      </c>
      <c r="F1201" s="33" t="e">
        <f>ROUNDUP(E1201*Carpeta!$O$1,-2)</f>
        <v>#VALUE!</v>
      </c>
      <c r="G1201" s="33">
        <f>ROUNDUP(E1201*Carpeta!$O$4,-2)</f>
        <v>13500</v>
      </c>
      <c r="H1201" s="2">
        <v>1</v>
      </c>
      <c r="I1201" s="16" t="e">
        <f>F1201*H1201</f>
        <v>#VALUE!</v>
      </c>
      <c r="J1201" s="16">
        <f>G1201*H1201</f>
        <v>13500</v>
      </c>
      <c r="K1201" s="168" t="s">
        <v>2080</v>
      </c>
      <c r="L1201" s="38">
        <f>E1201*H1201</f>
        <v>17.989999999999998</v>
      </c>
    </row>
    <row r="1202" spans="1:12" x14ac:dyDescent="0.3">
      <c r="A1202" s="4" t="s">
        <v>91</v>
      </c>
      <c r="B1202" s="155" t="s">
        <v>1123</v>
      </c>
      <c r="C1202" s="19" t="s">
        <v>185</v>
      </c>
      <c r="D1202" s="12" t="s">
        <v>208</v>
      </c>
      <c r="E1202" s="18">
        <v>6.99</v>
      </c>
      <c r="F1202" s="33" t="e">
        <f>ROUNDUP(E1202*Carpeta!$O$1,-2)</f>
        <v>#VALUE!</v>
      </c>
      <c r="G1202" s="33">
        <f>ROUNDUP(E1202*Carpeta!$O$4,-2)</f>
        <v>5300</v>
      </c>
      <c r="H1202" s="2">
        <v>1</v>
      </c>
      <c r="I1202" s="16" t="e">
        <f>F1202*H1202</f>
        <v>#VALUE!</v>
      </c>
      <c r="J1202" s="16">
        <f>G1202*H1202</f>
        <v>5300</v>
      </c>
      <c r="K1202" s="168" t="s">
        <v>139</v>
      </c>
      <c r="L1202" s="38">
        <f>E1202*H1202</f>
        <v>6.99</v>
      </c>
    </row>
    <row r="1204" spans="1:12" x14ac:dyDescent="0.3">
      <c r="A1204" s="190" t="s">
        <v>2308</v>
      </c>
      <c r="B1204">
        <f>28000+16000+7000+5000+1500</f>
        <v>57500</v>
      </c>
      <c r="E1204" t="s">
        <v>549</v>
      </c>
      <c r="F1204" t="s">
        <v>553</v>
      </c>
    </row>
    <row r="1205" spans="1:12" x14ac:dyDescent="0.3">
      <c r="A1205" s="29" t="s">
        <v>330</v>
      </c>
      <c r="B1205" s="187" t="s">
        <v>2003</v>
      </c>
      <c r="C1205" s="6" t="s">
        <v>769</v>
      </c>
      <c r="D1205" s="12" t="s">
        <v>208</v>
      </c>
      <c r="E1205" s="18">
        <v>22.99</v>
      </c>
      <c r="F1205" s="33" t="e">
        <f>ROUNDUP(E1205*Carpeta!$O$1,-2)</f>
        <v>#VALUE!</v>
      </c>
      <c r="G1205" s="33">
        <f>ROUNDUP(E1205*Carpeta!$O$4,-2)</f>
        <v>17300</v>
      </c>
      <c r="H1205" s="2">
        <v>2</v>
      </c>
      <c r="I1205" s="16" t="e">
        <f t="shared" ref="I1205:I1210" si="88">F1205*H1205</f>
        <v>#VALUE!</v>
      </c>
      <c r="J1205" s="16">
        <f t="shared" ref="J1205:J1210" si="89">G1205*H1205</f>
        <v>34600</v>
      </c>
      <c r="K1205" s="168" t="s">
        <v>2004</v>
      </c>
      <c r="L1205" s="38">
        <f t="shared" ref="L1205:L1210" si="90">E1205*H1205</f>
        <v>45.98</v>
      </c>
    </row>
    <row r="1206" spans="1:12" x14ac:dyDescent="0.3">
      <c r="A1206" s="29" t="s">
        <v>2011</v>
      </c>
      <c r="B1206" s="187" t="s">
        <v>2003</v>
      </c>
      <c r="C1206" s="8" t="s">
        <v>184</v>
      </c>
      <c r="D1206" s="11" t="s">
        <v>210</v>
      </c>
      <c r="E1206" s="18">
        <v>12.99</v>
      </c>
      <c r="F1206" s="33" t="e">
        <f>ROUNDUP(E1206*Carpeta!$O$1,-2)</f>
        <v>#VALUE!</v>
      </c>
      <c r="G1206" s="33">
        <f>ROUNDUP(E1206*Carpeta!$O$4,-2)</f>
        <v>9800</v>
      </c>
      <c r="H1206" s="2">
        <v>2</v>
      </c>
      <c r="I1206" s="16" t="e">
        <f t="shared" si="88"/>
        <v>#VALUE!</v>
      </c>
      <c r="J1206" s="16">
        <f t="shared" si="89"/>
        <v>19600</v>
      </c>
      <c r="K1206" s="168" t="s">
        <v>2012</v>
      </c>
      <c r="L1206" s="38">
        <f t="shared" si="90"/>
        <v>25.98</v>
      </c>
    </row>
    <row r="1207" spans="1:12" x14ac:dyDescent="0.3">
      <c r="A1207" s="29" t="s">
        <v>2008</v>
      </c>
      <c r="B1207" s="187" t="s">
        <v>2003</v>
      </c>
      <c r="C1207" s="19" t="s">
        <v>185</v>
      </c>
      <c r="D1207" s="12" t="s">
        <v>208</v>
      </c>
      <c r="E1207" s="18">
        <v>11.99</v>
      </c>
      <c r="F1207" s="33" t="e">
        <f>ROUNDUP(E1207*Carpeta!$O$1,-2)</f>
        <v>#VALUE!</v>
      </c>
      <c r="G1207" s="33">
        <f>ROUNDUP(E1207*Carpeta!$O$4,-2)</f>
        <v>9000</v>
      </c>
      <c r="H1207" s="2">
        <v>1</v>
      </c>
      <c r="I1207" s="16" t="e">
        <f t="shared" si="88"/>
        <v>#VALUE!</v>
      </c>
      <c r="J1207" s="16">
        <f t="shared" si="89"/>
        <v>9000</v>
      </c>
      <c r="K1207" s="168" t="s">
        <v>2037</v>
      </c>
      <c r="L1207" s="38">
        <f t="shared" si="90"/>
        <v>11.99</v>
      </c>
    </row>
    <row r="1208" spans="1:12" x14ac:dyDescent="0.3">
      <c r="A1208" s="35" t="s">
        <v>2015</v>
      </c>
      <c r="B1208" s="187" t="s">
        <v>2003</v>
      </c>
      <c r="C1208" s="14" t="s">
        <v>767</v>
      </c>
      <c r="D1208" s="12" t="s">
        <v>208</v>
      </c>
      <c r="E1208" s="18">
        <v>1.99</v>
      </c>
      <c r="F1208" s="33" t="e">
        <f>ROUNDUP(E1208*Carpeta!$O$1,-2)</f>
        <v>#VALUE!</v>
      </c>
      <c r="G1208" s="33">
        <f>ROUNDUP(E1208*Carpeta!$O$4,-2)</f>
        <v>1500</v>
      </c>
      <c r="H1208" s="2">
        <v>1</v>
      </c>
      <c r="I1208" s="16" t="e">
        <f t="shared" si="88"/>
        <v>#VALUE!</v>
      </c>
      <c r="J1208" s="16">
        <f t="shared" si="89"/>
        <v>1500</v>
      </c>
      <c r="K1208" s="168" t="s">
        <v>2016</v>
      </c>
      <c r="L1208" s="38">
        <f t="shared" si="90"/>
        <v>1.99</v>
      </c>
    </row>
    <row r="1209" spans="1:12" x14ac:dyDescent="0.3">
      <c r="A1209" s="29" t="s">
        <v>1983</v>
      </c>
      <c r="B1209" s="128" t="s">
        <v>1128</v>
      </c>
      <c r="C1209" s="8" t="s">
        <v>184</v>
      </c>
      <c r="D1209" s="11" t="s">
        <v>210</v>
      </c>
      <c r="E1209" s="18">
        <v>7.99</v>
      </c>
      <c r="F1209" s="33" t="e">
        <f>ROUNDUP(E1209*Carpeta!$O$1,-2)</f>
        <v>#VALUE!</v>
      </c>
      <c r="G1209" s="33">
        <f>ROUNDUP(E1209*Carpeta!$O$4,-2)</f>
        <v>6000</v>
      </c>
      <c r="H1209" s="2">
        <v>1</v>
      </c>
      <c r="I1209" s="16" t="e">
        <f t="shared" si="88"/>
        <v>#VALUE!</v>
      </c>
      <c r="J1209" s="16">
        <f t="shared" si="89"/>
        <v>6000</v>
      </c>
      <c r="K1209" s="168" t="s">
        <v>1982</v>
      </c>
      <c r="L1209" s="38">
        <f t="shared" si="90"/>
        <v>7.99</v>
      </c>
    </row>
    <row r="1210" spans="1:12" x14ac:dyDescent="0.3">
      <c r="A1210" s="29" t="s">
        <v>2024</v>
      </c>
      <c r="B1210" s="187" t="s">
        <v>2003</v>
      </c>
      <c r="C1210" s="10" t="s">
        <v>625</v>
      </c>
      <c r="D1210" s="12" t="s">
        <v>208</v>
      </c>
      <c r="E1210" s="18">
        <v>1.99</v>
      </c>
      <c r="F1210" s="33" t="e">
        <f>ROUNDUP(E1210*Carpeta!$O$1,-2)</f>
        <v>#VALUE!</v>
      </c>
      <c r="G1210" s="33">
        <f>ROUNDUP(E1210*Carpeta!$O$4,-2)</f>
        <v>1500</v>
      </c>
      <c r="H1210" s="2">
        <v>1</v>
      </c>
      <c r="I1210" s="16" t="e">
        <f t="shared" si="88"/>
        <v>#VALUE!</v>
      </c>
      <c r="J1210" s="16">
        <f t="shared" si="89"/>
        <v>1500</v>
      </c>
      <c r="K1210" s="168" t="s">
        <v>2023</v>
      </c>
      <c r="L1210" s="38">
        <f t="shared" si="90"/>
        <v>1.99</v>
      </c>
    </row>
    <row r="1212" spans="1:12" x14ac:dyDescent="0.3">
      <c r="A1212" s="190" t="s">
        <v>560</v>
      </c>
      <c r="B1212">
        <f>10000+12000+7000+3500+2000+1000</f>
        <v>35500</v>
      </c>
      <c r="E1212" t="s">
        <v>549</v>
      </c>
      <c r="F1212" t="s">
        <v>2304</v>
      </c>
      <c r="G1212" t="s">
        <v>2316</v>
      </c>
    </row>
    <row r="1213" spans="1:12" x14ac:dyDescent="0.3">
      <c r="A1213" s="29" t="s">
        <v>2006</v>
      </c>
      <c r="B1213" s="187" t="s">
        <v>2003</v>
      </c>
      <c r="C1213" s="10" t="s">
        <v>181</v>
      </c>
      <c r="D1213" s="12" t="s">
        <v>208</v>
      </c>
      <c r="E1213" s="18">
        <v>15.99</v>
      </c>
      <c r="F1213" s="33" t="e">
        <f>ROUNDUP(E1213*Carpeta!$O$1,-2)</f>
        <v>#VALUE!</v>
      </c>
      <c r="G1213" s="33">
        <f>ROUNDUP(E1213*Carpeta!$O$4,-2)</f>
        <v>12000</v>
      </c>
      <c r="H1213" s="2">
        <v>1</v>
      </c>
      <c r="I1213" s="16" t="e">
        <f t="shared" ref="I1213:I1218" si="91">F1213*H1213</f>
        <v>#VALUE!</v>
      </c>
      <c r="J1213" s="16">
        <f t="shared" ref="J1213:J1218" si="92">G1213*H1213</f>
        <v>12000</v>
      </c>
      <c r="K1213" s="168" t="s">
        <v>2005</v>
      </c>
      <c r="L1213" s="38">
        <f t="shared" ref="L1213:L1218" si="93">E1213*H1213</f>
        <v>15.99</v>
      </c>
    </row>
    <row r="1214" spans="1:12" x14ac:dyDescent="0.3">
      <c r="A1214" s="29" t="s">
        <v>1868</v>
      </c>
      <c r="B1214" s="22" t="s">
        <v>1797</v>
      </c>
      <c r="C1214" s="10" t="s">
        <v>181</v>
      </c>
      <c r="D1214" s="12" t="s">
        <v>208</v>
      </c>
      <c r="E1214" s="18">
        <v>19.989999999999998</v>
      </c>
      <c r="F1214" s="33" t="e">
        <f>ROUNDUP(E1214*Carpeta!$O$1,-2)</f>
        <v>#VALUE!</v>
      </c>
      <c r="G1214" s="33">
        <f>ROUNDUP(E1214*Carpeta!$O$4,-2)</f>
        <v>15000</v>
      </c>
      <c r="H1214" s="2">
        <v>1</v>
      </c>
      <c r="I1214" s="16" t="e">
        <f t="shared" si="91"/>
        <v>#VALUE!</v>
      </c>
      <c r="J1214" s="16">
        <f t="shared" si="92"/>
        <v>15000</v>
      </c>
      <c r="K1214" s="168" t="s">
        <v>1867</v>
      </c>
      <c r="L1214" s="38">
        <f t="shared" si="93"/>
        <v>19.989999999999998</v>
      </c>
    </row>
    <row r="1215" spans="1:12" x14ac:dyDescent="0.3">
      <c r="A1215" s="29" t="s">
        <v>2010</v>
      </c>
      <c r="B1215" s="187" t="s">
        <v>2003</v>
      </c>
      <c r="C1215" s="14" t="s">
        <v>767</v>
      </c>
      <c r="D1215" s="11" t="s">
        <v>210</v>
      </c>
      <c r="E1215" s="18">
        <v>11.99</v>
      </c>
      <c r="F1215" s="33" t="e">
        <f>ROUNDUP(E1215*Carpeta!$O$1,-2)</f>
        <v>#VALUE!</v>
      </c>
      <c r="G1215" s="33">
        <f>ROUNDUP(E1215*Carpeta!$O$4,-2)</f>
        <v>9000</v>
      </c>
      <c r="H1215" s="2">
        <v>1</v>
      </c>
      <c r="I1215" s="16" t="e">
        <f t="shared" si="91"/>
        <v>#VALUE!</v>
      </c>
      <c r="J1215" s="16">
        <f t="shared" si="92"/>
        <v>9000</v>
      </c>
      <c r="K1215" s="168" t="s">
        <v>2009</v>
      </c>
      <c r="L1215" s="38">
        <f t="shared" si="93"/>
        <v>11.99</v>
      </c>
    </row>
    <row r="1216" spans="1:12" x14ac:dyDescent="0.3">
      <c r="A1216" s="29" t="s">
        <v>1864</v>
      </c>
      <c r="B1216" s="22" t="s">
        <v>1797</v>
      </c>
      <c r="C1216" s="8" t="s">
        <v>184</v>
      </c>
      <c r="D1216" s="12" t="s">
        <v>208</v>
      </c>
      <c r="E1216" s="18">
        <v>5.99</v>
      </c>
      <c r="F1216" s="33" t="e">
        <f>ROUNDUP(E1216*Carpeta!$O$1,-2)</f>
        <v>#VALUE!</v>
      </c>
      <c r="G1216" s="33">
        <f>ROUNDUP(E1216*Carpeta!$O$4,-2)</f>
        <v>4500</v>
      </c>
      <c r="H1216" s="2">
        <v>1</v>
      </c>
      <c r="I1216" s="16" t="e">
        <f t="shared" si="91"/>
        <v>#VALUE!</v>
      </c>
      <c r="J1216" s="16">
        <f t="shared" si="92"/>
        <v>4500</v>
      </c>
      <c r="K1216" s="168" t="s">
        <v>1863</v>
      </c>
      <c r="L1216" s="38">
        <f t="shared" si="93"/>
        <v>5.99</v>
      </c>
    </row>
    <row r="1217" spans="1:13" x14ac:dyDescent="0.3">
      <c r="A1217" s="29" t="s">
        <v>1820</v>
      </c>
      <c r="B1217" s="150" t="s">
        <v>1582</v>
      </c>
      <c r="C1217" s="10" t="s">
        <v>181</v>
      </c>
      <c r="D1217" s="12" t="s">
        <v>208</v>
      </c>
      <c r="E1217" s="18">
        <v>2.99</v>
      </c>
      <c r="F1217" s="33" t="e">
        <f>ROUNDUP(E1217*Carpeta!$O$1,-2)</f>
        <v>#VALUE!</v>
      </c>
      <c r="G1217" s="33">
        <f>ROUNDUP(E1217*Carpeta!$O$4,-2)</f>
        <v>2300</v>
      </c>
      <c r="H1217" s="2">
        <v>1</v>
      </c>
      <c r="I1217" s="16" t="e">
        <f t="shared" si="91"/>
        <v>#VALUE!</v>
      </c>
      <c r="J1217" s="16">
        <f t="shared" si="92"/>
        <v>2300</v>
      </c>
      <c r="K1217" s="168" t="s">
        <v>1941</v>
      </c>
      <c r="L1217" s="38">
        <f t="shared" si="93"/>
        <v>2.99</v>
      </c>
    </row>
    <row r="1218" spans="1:13" x14ac:dyDescent="0.3">
      <c r="A1218" s="4" t="s">
        <v>1854</v>
      </c>
      <c r="B1218" s="162" t="s">
        <v>1130</v>
      </c>
      <c r="C1218" s="19" t="s">
        <v>185</v>
      </c>
      <c r="D1218" s="13" t="s">
        <v>209</v>
      </c>
      <c r="E1218" s="18">
        <v>1.99</v>
      </c>
      <c r="F1218" s="33" t="e">
        <f>ROUNDUP(E1218*Carpeta!$O$1,-2)</f>
        <v>#VALUE!</v>
      </c>
      <c r="G1218" s="33">
        <f>ROUNDUP(E1218*Carpeta!$O$4,-2)</f>
        <v>1500</v>
      </c>
      <c r="H1218" s="2">
        <v>1</v>
      </c>
      <c r="I1218" s="33" t="e">
        <f t="shared" si="91"/>
        <v>#VALUE!</v>
      </c>
      <c r="J1218" s="33">
        <f t="shared" si="92"/>
        <v>1500</v>
      </c>
      <c r="K1218" s="39" t="s">
        <v>1853</v>
      </c>
      <c r="L1218" s="38">
        <f t="shared" si="93"/>
        <v>1.99</v>
      </c>
    </row>
    <row r="1220" spans="1:13" x14ac:dyDescent="0.3">
      <c r="A1220" s="190" t="s">
        <v>2309</v>
      </c>
      <c r="B1220">
        <v>32000</v>
      </c>
      <c r="E1220" t="s">
        <v>549</v>
      </c>
      <c r="F1220" t="s">
        <v>1370</v>
      </c>
      <c r="M1220" t="s">
        <v>2310</v>
      </c>
    </row>
    <row r="1221" spans="1:13" x14ac:dyDescent="0.3">
      <c r="A1221" s="4" t="s">
        <v>2103</v>
      </c>
      <c r="B1221" s="144" t="s">
        <v>1106</v>
      </c>
      <c r="C1221" s="10" t="s">
        <v>625</v>
      </c>
      <c r="D1221" s="11" t="s">
        <v>210</v>
      </c>
      <c r="E1221" s="18">
        <v>29.99</v>
      </c>
      <c r="F1221" s="33" t="e">
        <f>ROUNDUP(E1221*Carpeta!$O$1,-2)</f>
        <v>#VALUE!</v>
      </c>
      <c r="G1221" s="33">
        <f>ROUNDUP(E1221*Carpeta!$O$4,-2)</f>
        <v>22500</v>
      </c>
      <c r="H1221" s="2">
        <v>1</v>
      </c>
      <c r="I1221" s="16" t="e">
        <f>F1221*H1221</f>
        <v>#VALUE!</v>
      </c>
      <c r="J1221" s="16">
        <f>G1221*H1221</f>
        <v>22500</v>
      </c>
      <c r="K1221" s="168" t="s">
        <v>2102</v>
      </c>
      <c r="L1221" s="38">
        <f>E1221*H1221</f>
        <v>29.99</v>
      </c>
      <c r="M1221" t="s">
        <v>2311</v>
      </c>
    </row>
    <row r="1222" spans="1:13" x14ac:dyDescent="0.3">
      <c r="A1222" s="29" t="s">
        <v>1240</v>
      </c>
      <c r="B1222" s="141" t="s">
        <v>1103</v>
      </c>
      <c r="C1222" s="22" t="s">
        <v>183</v>
      </c>
      <c r="D1222" s="12" t="s">
        <v>208</v>
      </c>
      <c r="E1222" s="18">
        <v>17.989999999999998</v>
      </c>
      <c r="F1222" s="33" t="e">
        <f>ROUNDUP(E1222*Carpeta!$O$1,-2)</f>
        <v>#VALUE!</v>
      </c>
      <c r="G1222" s="33">
        <f>ROUNDUP(E1222*Carpeta!$O$4,-2)</f>
        <v>13500</v>
      </c>
      <c r="H1222" s="2">
        <v>1</v>
      </c>
      <c r="I1222" s="16" t="e">
        <f>F1222*H1222</f>
        <v>#VALUE!</v>
      </c>
      <c r="J1222" s="16">
        <f>G1222*H1222</f>
        <v>13500</v>
      </c>
      <c r="K1222" s="168" t="s">
        <v>1241</v>
      </c>
      <c r="L1222" s="38">
        <f>E1222*H1222</f>
        <v>17.989999999999998</v>
      </c>
      <c r="M1222" t="s">
        <v>2312</v>
      </c>
    </row>
    <row r="1223" spans="1:13" x14ac:dyDescent="0.3">
      <c r="A1223" s="29" t="s">
        <v>1826</v>
      </c>
      <c r="B1223" s="156" t="s">
        <v>1124</v>
      </c>
      <c r="C1223" s="10" t="s">
        <v>181</v>
      </c>
      <c r="D1223" s="11" t="s">
        <v>210</v>
      </c>
      <c r="E1223" s="18">
        <v>4.99</v>
      </c>
      <c r="F1223" s="33" t="e">
        <f>ROUNDUP(E1223*Carpeta!$O$1,-2)</f>
        <v>#VALUE!</v>
      </c>
      <c r="G1223" s="33">
        <f>ROUNDUP(E1223*Carpeta!$O$4,-2)</f>
        <v>3800</v>
      </c>
      <c r="H1223" s="2">
        <v>1</v>
      </c>
      <c r="I1223" s="16" t="e">
        <f>F1223*H1223</f>
        <v>#VALUE!</v>
      </c>
      <c r="J1223" s="16">
        <f>G1223*H1223</f>
        <v>3800</v>
      </c>
      <c r="K1223" s="168" t="s">
        <v>1825</v>
      </c>
      <c r="L1223" s="38">
        <f>E1223*H1223</f>
        <v>4.99</v>
      </c>
      <c r="M1223" t="s">
        <v>2313</v>
      </c>
    </row>
    <row r="1225" spans="1:13" x14ac:dyDescent="0.3">
      <c r="A1225" s="190" t="s">
        <v>2314</v>
      </c>
      <c r="B1225">
        <f>7000+4000+2500</f>
        <v>13500</v>
      </c>
      <c r="E1225" t="s">
        <v>549</v>
      </c>
    </row>
    <row r="1226" spans="1:13" x14ac:dyDescent="0.3">
      <c r="A1226" s="4" t="s">
        <v>1180</v>
      </c>
      <c r="B1226" s="156" t="s">
        <v>1124</v>
      </c>
      <c r="C1226" s="6" t="s">
        <v>769</v>
      </c>
      <c r="D1226" s="12" t="s">
        <v>208</v>
      </c>
      <c r="E1226" s="18">
        <v>11.99</v>
      </c>
      <c r="F1226" s="33" t="e">
        <f>ROUNDUP(E1226*Carpeta!$O$1,-2)</f>
        <v>#VALUE!</v>
      </c>
      <c r="G1226" s="33">
        <f>ROUNDUP(E1226*Carpeta!$O$4,-2)</f>
        <v>9000</v>
      </c>
      <c r="H1226" s="2">
        <v>1</v>
      </c>
      <c r="I1226" s="16" t="e">
        <f>F1226*H1226</f>
        <v>#VALUE!</v>
      </c>
      <c r="J1226" s="16">
        <f>G1226*H1226</f>
        <v>9000</v>
      </c>
      <c r="K1226" s="168" t="s">
        <v>1181</v>
      </c>
      <c r="L1226" s="38">
        <f>E1226*H1226</f>
        <v>11.99</v>
      </c>
    </row>
    <row r="1227" spans="1:13" x14ac:dyDescent="0.3">
      <c r="A1227" s="29" t="s">
        <v>1610</v>
      </c>
      <c r="B1227" s="150" t="s">
        <v>1582</v>
      </c>
      <c r="C1227" s="6" t="s">
        <v>769</v>
      </c>
      <c r="D1227" s="12" t="s">
        <v>208</v>
      </c>
      <c r="E1227" s="18">
        <v>6.99</v>
      </c>
      <c r="F1227" s="33" t="e">
        <f>ROUNDUP(E1227*Carpeta!$O$1,-2)</f>
        <v>#VALUE!</v>
      </c>
      <c r="G1227" s="33">
        <f>ROUNDUP(E1227*Carpeta!$O$4,-2)</f>
        <v>5300</v>
      </c>
      <c r="H1227" s="2">
        <v>1</v>
      </c>
      <c r="I1227" s="16" t="e">
        <f>F1227*H1227</f>
        <v>#VALUE!</v>
      </c>
      <c r="J1227" s="16">
        <f>G1227*H1227</f>
        <v>5300</v>
      </c>
      <c r="K1227" s="168" t="s">
        <v>1609</v>
      </c>
      <c r="L1227" s="38">
        <f>E1227*H1227</f>
        <v>6.99</v>
      </c>
    </row>
    <row r="1228" spans="1:13" x14ac:dyDescent="0.3">
      <c r="A1228" s="21" t="s">
        <v>2083</v>
      </c>
      <c r="B1228" s="157" t="s">
        <v>1125</v>
      </c>
      <c r="C1228" s="22" t="s">
        <v>183</v>
      </c>
      <c r="D1228" s="11" t="s">
        <v>210</v>
      </c>
      <c r="E1228" s="18">
        <v>3.99</v>
      </c>
      <c r="F1228" s="33" t="e">
        <f>ROUNDUP(E1228*Carpeta!$O$1,-2)</f>
        <v>#VALUE!</v>
      </c>
      <c r="G1228" s="33">
        <f>ROUNDUP(E1228*Carpeta!$O$4,-2)</f>
        <v>3000</v>
      </c>
      <c r="H1228" s="2">
        <v>1</v>
      </c>
      <c r="I1228" s="16" t="e">
        <f>F1228*H1228</f>
        <v>#VALUE!</v>
      </c>
      <c r="J1228" s="16">
        <f>G1228*H1228</f>
        <v>3000</v>
      </c>
      <c r="K1228" s="168" t="s">
        <v>2085</v>
      </c>
      <c r="L1228" s="38">
        <f>E1228*H1228</f>
        <v>3.99</v>
      </c>
    </row>
    <row r="1230" spans="1:13" x14ac:dyDescent="0.3">
      <c r="A1230" s="190" t="s">
        <v>2315</v>
      </c>
      <c r="B1230">
        <f>2500+2000+2500+1500+1000+1500+1000+1500 + 4000 + 5000+ 6000  + 5000 + 2500 + 2000</f>
        <v>38000</v>
      </c>
      <c r="E1230" t="s">
        <v>549</v>
      </c>
      <c r="F1230" t="s">
        <v>2302</v>
      </c>
      <c r="G1230" t="s">
        <v>2317</v>
      </c>
      <c r="I1230" t="s">
        <v>2318</v>
      </c>
      <c r="M1230" s="57"/>
    </row>
    <row r="1231" spans="1:13" x14ac:dyDescent="0.3">
      <c r="A1231" s="29" t="s">
        <v>2032</v>
      </c>
      <c r="B1231" s="187" t="s">
        <v>2003</v>
      </c>
      <c r="C1231" s="9" t="s">
        <v>182</v>
      </c>
      <c r="D1231" s="12" t="s">
        <v>208</v>
      </c>
      <c r="E1231" s="18">
        <v>3.99</v>
      </c>
      <c r="F1231" s="33" t="e">
        <f>ROUNDUP(E1231*Carpeta!$O$1,-2)</f>
        <v>#VALUE!</v>
      </c>
      <c r="G1231" s="33">
        <f>ROUNDUP(E1231*Carpeta!$O$4,-2)</f>
        <v>3000</v>
      </c>
      <c r="H1231" s="2">
        <v>1</v>
      </c>
      <c r="I1231" s="16" t="e">
        <f t="shared" ref="I1231:I1243" si="94">F1231*H1231</f>
        <v>#VALUE!</v>
      </c>
      <c r="J1231" s="16">
        <f t="shared" ref="J1231:J1243" si="95">G1231*H1231</f>
        <v>3000</v>
      </c>
      <c r="K1231" s="168" t="s">
        <v>2031</v>
      </c>
      <c r="L1231" s="38">
        <f t="shared" ref="L1231:L1243" si="96">E1231*H1231</f>
        <v>3.99</v>
      </c>
    </row>
    <row r="1232" spans="1:13" x14ac:dyDescent="0.3">
      <c r="A1232" s="32" t="s">
        <v>1987</v>
      </c>
      <c r="B1232" s="177" t="s">
        <v>1799</v>
      </c>
      <c r="C1232" s="4" t="s">
        <v>629</v>
      </c>
      <c r="D1232" s="13" t="s">
        <v>209</v>
      </c>
      <c r="E1232" s="18">
        <v>9.99</v>
      </c>
      <c r="F1232" s="33" t="e">
        <f>ROUNDUP(E1232*Carpeta!$O$1,-2)</f>
        <v>#VALUE!</v>
      </c>
      <c r="G1232" s="33">
        <f>ROUNDUP(E1232*Carpeta!$O$4,-2)</f>
        <v>7500</v>
      </c>
      <c r="H1232" s="2">
        <v>1</v>
      </c>
      <c r="I1232" s="16" t="e">
        <f t="shared" si="94"/>
        <v>#VALUE!</v>
      </c>
      <c r="J1232" s="16">
        <f t="shared" si="95"/>
        <v>7500</v>
      </c>
      <c r="K1232" s="168" t="s">
        <v>1985</v>
      </c>
      <c r="L1232" s="38">
        <f t="shared" si="96"/>
        <v>9.99</v>
      </c>
    </row>
    <row r="1233" spans="1:12" x14ac:dyDescent="0.3">
      <c r="A1233" s="15" t="s">
        <v>2058</v>
      </c>
      <c r="B1233" s="177" t="s">
        <v>1800</v>
      </c>
      <c r="C1233" s="8" t="s">
        <v>184</v>
      </c>
      <c r="D1233" s="11" t="s">
        <v>210</v>
      </c>
      <c r="E1233" s="18">
        <v>7.99</v>
      </c>
      <c r="F1233" s="33" t="e">
        <f>ROUNDUP(E1233*Carpeta!$O$1,-2)</f>
        <v>#VALUE!</v>
      </c>
      <c r="G1233" s="33">
        <f>ROUNDUP(E1233*Carpeta!$O$4,-2)</f>
        <v>6000</v>
      </c>
      <c r="H1233" s="2">
        <v>1</v>
      </c>
      <c r="I1233" s="16" t="e">
        <f t="shared" si="94"/>
        <v>#VALUE!</v>
      </c>
      <c r="J1233" s="16">
        <f t="shared" si="95"/>
        <v>6000</v>
      </c>
      <c r="K1233" s="168" t="s">
        <v>2057</v>
      </c>
      <c r="L1233" s="38">
        <f t="shared" si="96"/>
        <v>7.99</v>
      </c>
    </row>
    <row r="1234" spans="1:12" x14ac:dyDescent="0.3">
      <c r="A1234" s="4" t="s">
        <v>2097</v>
      </c>
      <c r="B1234" s="157" t="s">
        <v>1125</v>
      </c>
      <c r="C1234" s="8" t="s">
        <v>184</v>
      </c>
      <c r="D1234" s="12" t="s">
        <v>208</v>
      </c>
      <c r="E1234" s="18">
        <v>7.99</v>
      </c>
      <c r="F1234" s="33" t="e">
        <f>ROUNDUP(E1234*Carpeta!$O$1,-2)</f>
        <v>#VALUE!</v>
      </c>
      <c r="G1234" s="33">
        <f>ROUNDUP(E1234*Carpeta!$O$4,-2)</f>
        <v>6000</v>
      </c>
      <c r="H1234" s="2">
        <v>1</v>
      </c>
      <c r="I1234" s="33" t="e">
        <f t="shared" si="94"/>
        <v>#VALUE!</v>
      </c>
      <c r="J1234" s="33">
        <f t="shared" si="95"/>
        <v>6000</v>
      </c>
      <c r="K1234" s="168" t="s">
        <v>2096</v>
      </c>
      <c r="L1234" s="38">
        <f t="shared" si="96"/>
        <v>7.99</v>
      </c>
    </row>
    <row r="1235" spans="1:12" x14ac:dyDescent="0.3">
      <c r="A1235" s="29" t="s">
        <v>2026</v>
      </c>
      <c r="B1235" s="187" t="s">
        <v>2003</v>
      </c>
      <c r="C1235" s="9" t="s">
        <v>182</v>
      </c>
      <c r="D1235" s="11" t="s">
        <v>210</v>
      </c>
      <c r="E1235" s="18">
        <v>6.99</v>
      </c>
      <c r="F1235" s="33" t="e">
        <f>ROUNDUP(E1235*Carpeta!$O$1,-2)</f>
        <v>#VALUE!</v>
      </c>
      <c r="G1235" s="33">
        <f>ROUNDUP(E1235*Carpeta!$O$4,-2)</f>
        <v>5300</v>
      </c>
      <c r="H1235" s="2">
        <v>1</v>
      </c>
      <c r="I1235" s="16" t="e">
        <f t="shared" si="94"/>
        <v>#VALUE!</v>
      </c>
      <c r="J1235" s="16">
        <f t="shared" si="95"/>
        <v>5300</v>
      </c>
      <c r="K1235" s="168" t="s">
        <v>2025</v>
      </c>
      <c r="L1235" s="38">
        <f t="shared" si="96"/>
        <v>6.99</v>
      </c>
    </row>
    <row r="1236" spans="1:12" x14ac:dyDescent="0.3">
      <c r="A1236" s="4" t="s">
        <v>2053</v>
      </c>
      <c r="B1236" s="176" t="s">
        <v>1798</v>
      </c>
      <c r="C1236" s="9" t="s">
        <v>182</v>
      </c>
      <c r="D1236" s="12" t="s">
        <v>208</v>
      </c>
      <c r="E1236" s="18">
        <v>3.99</v>
      </c>
      <c r="F1236" s="33" t="e">
        <f>ROUNDUP(E1236*Carpeta!$O$1,-2)</f>
        <v>#VALUE!</v>
      </c>
      <c r="G1236" s="33">
        <f>ROUNDUP(E1236*Carpeta!$O$4,-2)</f>
        <v>3000</v>
      </c>
      <c r="H1236" s="2">
        <v>1</v>
      </c>
      <c r="I1236" s="16" t="e">
        <f t="shared" si="94"/>
        <v>#VALUE!</v>
      </c>
      <c r="J1236" s="16">
        <f t="shared" si="95"/>
        <v>3000</v>
      </c>
      <c r="K1236" s="168" t="s">
        <v>2054</v>
      </c>
      <c r="L1236" s="38">
        <f t="shared" si="96"/>
        <v>3.99</v>
      </c>
    </row>
    <row r="1237" spans="1:12" x14ac:dyDescent="0.3">
      <c r="A1237" s="29" t="s">
        <v>1171</v>
      </c>
      <c r="B1237" s="128" t="s">
        <v>1128</v>
      </c>
      <c r="C1237" s="8" t="s">
        <v>184</v>
      </c>
      <c r="D1237" s="12" t="s">
        <v>208</v>
      </c>
      <c r="E1237" s="18">
        <v>3.99</v>
      </c>
      <c r="F1237" s="33" t="e">
        <f>ROUNDUP(E1237*Carpeta!$O$1,-2)</f>
        <v>#VALUE!</v>
      </c>
      <c r="G1237" s="33">
        <f>ROUNDUP(E1237*Carpeta!$O$4,-2)</f>
        <v>3000</v>
      </c>
      <c r="H1237" s="2">
        <v>1</v>
      </c>
      <c r="I1237" s="16" t="e">
        <f t="shared" si="94"/>
        <v>#VALUE!</v>
      </c>
      <c r="J1237" s="16">
        <f t="shared" si="95"/>
        <v>3000</v>
      </c>
      <c r="K1237" s="168" t="s">
        <v>1984</v>
      </c>
      <c r="L1237" s="38">
        <f t="shared" si="96"/>
        <v>3.99</v>
      </c>
    </row>
    <row r="1238" spans="1:12" x14ac:dyDescent="0.3">
      <c r="A1238" s="29" t="s">
        <v>1967</v>
      </c>
      <c r="B1238" s="176" t="s">
        <v>1798</v>
      </c>
      <c r="C1238" s="8" t="s">
        <v>184</v>
      </c>
      <c r="D1238" s="12" t="s">
        <v>208</v>
      </c>
      <c r="E1238" s="18">
        <v>3.49</v>
      </c>
      <c r="F1238" s="33" t="e">
        <f>ROUNDUP(E1238*Carpeta!$O$1,-2)</f>
        <v>#VALUE!</v>
      </c>
      <c r="G1238" s="33">
        <f>ROUNDUP(E1238*Carpeta!$O$4,-2)</f>
        <v>2700</v>
      </c>
      <c r="H1238" s="2">
        <v>1</v>
      </c>
      <c r="I1238" s="16" t="e">
        <f t="shared" si="94"/>
        <v>#VALUE!</v>
      </c>
      <c r="J1238" s="16">
        <f t="shared" si="95"/>
        <v>2700</v>
      </c>
      <c r="K1238" s="168" t="s">
        <v>1966</v>
      </c>
      <c r="L1238" s="38">
        <f t="shared" si="96"/>
        <v>3.49</v>
      </c>
    </row>
    <row r="1239" spans="1:12" x14ac:dyDescent="0.3">
      <c r="A1239" s="29" t="s">
        <v>2028</v>
      </c>
      <c r="B1239" s="187" t="s">
        <v>2003</v>
      </c>
      <c r="C1239" s="14" t="s">
        <v>767</v>
      </c>
      <c r="D1239" s="12" t="s">
        <v>208</v>
      </c>
      <c r="E1239" s="18">
        <v>3.49</v>
      </c>
      <c r="F1239" s="33" t="e">
        <f>ROUNDUP(E1239*Carpeta!$O$1,-2)</f>
        <v>#VALUE!</v>
      </c>
      <c r="G1239" s="33">
        <f>ROUNDUP(E1239*Carpeta!$O$4,-2)</f>
        <v>2700</v>
      </c>
      <c r="H1239" s="2">
        <v>1</v>
      </c>
      <c r="I1239" s="16" t="e">
        <f t="shared" si="94"/>
        <v>#VALUE!</v>
      </c>
      <c r="J1239" s="16">
        <f t="shared" si="95"/>
        <v>2700</v>
      </c>
      <c r="K1239" s="168" t="s">
        <v>2027</v>
      </c>
      <c r="L1239" s="38">
        <f t="shared" si="96"/>
        <v>3.49</v>
      </c>
    </row>
    <row r="1240" spans="1:12" x14ac:dyDescent="0.3">
      <c r="A1240" s="29" t="s">
        <v>285</v>
      </c>
      <c r="B1240" s="22" t="s">
        <v>1797</v>
      </c>
      <c r="C1240" s="14" t="s">
        <v>767</v>
      </c>
      <c r="D1240" s="13" t="s">
        <v>209</v>
      </c>
      <c r="E1240" s="18">
        <v>2.4900000000000002</v>
      </c>
      <c r="F1240" s="33" t="e">
        <f>ROUNDUP(E1240*Carpeta!$O$1,-2)</f>
        <v>#VALUE!</v>
      </c>
      <c r="G1240" s="33">
        <f>ROUNDUP(E1240*Carpeta!$O$4,-2)</f>
        <v>1900</v>
      </c>
      <c r="H1240" s="2">
        <v>1</v>
      </c>
      <c r="I1240" s="16" t="e">
        <f t="shared" si="94"/>
        <v>#VALUE!</v>
      </c>
      <c r="J1240" s="16">
        <f t="shared" si="95"/>
        <v>1900</v>
      </c>
      <c r="K1240" s="168" t="s">
        <v>1862</v>
      </c>
      <c r="L1240" s="38">
        <f t="shared" si="96"/>
        <v>2.4900000000000002</v>
      </c>
    </row>
    <row r="1241" spans="1:12" x14ac:dyDescent="0.3">
      <c r="A1241" s="29" t="s">
        <v>2014</v>
      </c>
      <c r="B1241" s="187" t="s">
        <v>2003</v>
      </c>
      <c r="C1241" s="14" t="s">
        <v>767</v>
      </c>
      <c r="D1241" s="12" t="s">
        <v>208</v>
      </c>
      <c r="E1241" s="18">
        <v>1.99</v>
      </c>
      <c r="F1241" s="33" t="e">
        <f>ROUNDUP(E1241*Carpeta!$O$1,-2)</f>
        <v>#VALUE!</v>
      </c>
      <c r="G1241" s="33">
        <f>ROUNDUP(E1241*Carpeta!$O$4,-2)</f>
        <v>1500</v>
      </c>
      <c r="H1241" s="2">
        <v>1</v>
      </c>
      <c r="I1241" s="16" t="e">
        <f t="shared" si="94"/>
        <v>#VALUE!</v>
      </c>
      <c r="J1241" s="16">
        <f t="shared" si="95"/>
        <v>1500</v>
      </c>
      <c r="K1241" s="168" t="s">
        <v>2013</v>
      </c>
      <c r="L1241" s="38">
        <f t="shared" si="96"/>
        <v>1.99</v>
      </c>
    </row>
    <row r="1242" spans="1:12" x14ac:dyDescent="0.3">
      <c r="A1242" s="29" t="s">
        <v>1961</v>
      </c>
      <c r="B1242" s="155" t="s">
        <v>1123</v>
      </c>
      <c r="C1242" s="14" t="s">
        <v>767</v>
      </c>
      <c r="D1242" s="13" t="s">
        <v>209</v>
      </c>
      <c r="E1242" s="18">
        <v>1.99</v>
      </c>
      <c r="F1242" s="33" t="e">
        <f>ROUNDUP(E1242*Carpeta!$O$1,-2)</f>
        <v>#VALUE!</v>
      </c>
      <c r="G1242" s="33">
        <f>ROUNDUP(E1242*Carpeta!$O$4,-2)</f>
        <v>1500</v>
      </c>
      <c r="H1242" s="2">
        <v>1</v>
      </c>
      <c r="I1242" s="33" t="e">
        <f t="shared" si="94"/>
        <v>#VALUE!</v>
      </c>
      <c r="J1242" s="33">
        <f t="shared" si="95"/>
        <v>1500</v>
      </c>
      <c r="K1242" s="39" t="s">
        <v>1960</v>
      </c>
      <c r="L1242" s="38">
        <f t="shared" si="96"/>
        <v>1.99</v>
      </c>
    </row>
    <row r="1243" spans="1:12" x14ac:dyDescent="0.3">
      <c r="A1243" s="29" t="s">
        <v>431</v>
      </c>
      <c r="B1243" s="22" t="s">
        <v>1797</v>
      </c>
      <c r="C1243" s="14" t="s">
        <v>767</v>
      </c>
      <c r="D1243" s="189" t="s">
        <v>209</v>
      </c>
      <c r="E1243" s="18">
        <v>1.99</v>
      </c>
      <c r="F1243" s="33" t="e">
        <f>ROUNDUP(E1243*Carpeta!$O$1,-2)</f>
        <v>#VALUE!</v>
      </c>
      <c r="G1243" s="33">
        <f>ROUNDUP(E1243*Carpeta!$O$4,-2)</f>
        <v>1500</v>
      </c>
      <c r="H1243" s="2">
        <v>1</v>
      </c>
      <c r="I1243" s="16" t="e">
        <f t="shared" si="94"/>
        <v>#VALUE!</v>
      </c>
      <c r="J1243" s="16">
        <f t="shared" si="95"/>
        <v>1500</v>
      </c>
      <c r="K1243" s="168" t="s">
        <v>1871</v>
      </c>
      <c r="L1243" s="38">
        <f t="shared" si="96"/>
        <v>1.99</v>
      </c>
    </row>
    <row r="1245" spans="1:12" x14ac:dyDescent="0.3">
      <c r="A1245" s="190" t="s">
        <v>2320</v>
      </c>
      <c r="B1245">
        <v>38000</v>
      </c>
      <c r="C1245" s="191" t="s">
        <v>2321</v>
      </c>
      <c r="E1245" t="s">
        <v>549</v>
      </c>
      <c r="F1245" t="s">
        <v>2322</v>
      </c>
      <c r="I1245" t="s">
        <v>836</v>
      </c>
    </row>
    <row r="1246" spans="1:12" x14ac:dyDescent="0.3">
      <c r="A1246" s="4" t="s">
        <v>1160</v>
      </c>
      <c r="B1246" s="133" t="s">
        <v>1092</v>
      </c>
      <c r="C1246" s="19" t="s">
        <v>185</v>
      </c>
      <c r="D1246" s="11" t="s">
        <v>210</v>
      </c>
      <c r="E1246" s="18">
        <v>39.99</v>
      </c>
      <c r="F1246" s="33" t="e">
        <f>ROUNDUP(E1246*Carpeta!$O$1,-2)</f>
        <v>#VALUE!</v>
      </c>
      <c r="G1246" s="33">
        <f>ROUNDUP(E1246*Carpeta!$O$4,-2)</f>
        <v>30000</v>
      </c>
      <c r="H1246" s="2">
        <v>1</v>
      </c>
      <c r="I1246" s="16" t="e">
        <f>F1246*H1246</f>
        <v>#VALUE!</v>
      </c>
      <c r="J1246" s="16">
        <f>G1246*H1246</f>
        <v>30000</v>
      </c>
      <c r="K1246" s="168" t="s">
        <v>2122</v>
      </c>
      <c r="L1246" s="38">
        <f>E1246*H1246</f>
        <v>39.99</v>
      </c>
    </row>
    <row r="1247" spans="1:12" x14ac:dyDescent="0.3">
      <c r="A1247" s="4" t="s">
        <v>2099</v>
      </c>
      <c r="B1247" s="157" t="s">
        <v>1125</v>
      </c>
      <c r="C1247" s="14" t="s">
        <v>767</v>
      </c>
      <c r="D1247" s="12" t="s">
        <v>208</v>
      </c>
      <c r="E1247" s="18">
        <v>14.99</v>
      </c>
      <c r="F1247" s="33" t="e">
        <f>ROUNDUP(E1247*Carpeta!$O$1,-2)</f>
        <v>#VALUE!</v>
      </c>
      <c r="G1247" s="33">
        <f>ROUNDUP(E1247*Carpeta!$O$4,-2)</f>
        <v>11300</v>
      </c>
      <c r="H1247" s="2">
        <v>1</v>
      </c>
      <c r="I1247" s="33" t="e">
        <f>F1247*H1247</f>
        <v>#VALUE!</v>
      </c>
      <c r="J1247" s="33">
        <f>G1247*H1247</f>
        <v>11300</v>
      </c>
      <c r="K1247" s="168" t="s">
        <v>2098</v>
      </c>
      <c r="L1247" s="38">
        <f>E1247*H1247</f>
        <v>14.99</v>
      </c>
    </row>
    <row r="1248" spans="1:12" x14ac:dyDescent="0.3">
      <c r="A1248" s="29" t="s">
        <v>1991</v>
      </c>
      <c r="B1248" s="177" t="s">
        <v>1799</v>
      </c>
      <c r="C1248" s="14" t="s">
        <v>768</v>
      </c>
      <c r="D1248" s="12" t="s">
        <v>208</v>
      </c>
      <c r="E1248" s="18">
        <v>7.99</v>
      </c>
      <c r="F1248" s="33" t="e">
        <f>ROUNDUP(E1248*Carpeta!$O$1,-2)</f>
        <v>#VALUE!</v>
      </c>
      <c r="G1248" s="33">
        <f>ROUNDUP(E1248*Carpeta!$O$4,-2)</f>
        <v>6000</v>
      </c>
      <c r="H1248" s="2">
        <v>1</v>
      </c>
      <c r="I1248" s="16" t="e">
        <f>F1248*H1248</f>
        <v>#VALUE!</v>
      </c>
      <c r="J1248" s="16">
        <f>G1248*H1248</f>
        <v>6000</v>
      </c>
      <c r="K1248" s="168" t="s">
        <v>1990</v>
      </c>
      <c r="L1248" s="38">
        <f>E1248*H1248</f>
        <v>7.99</v>
      </c>
    </row>
  </sheetData>
  <phoneticPr fontId="32" type="noConversion"/>
  <conditionalFormatting sqref="E753:F753">
    <cfRule type="duplicateValues" dxfId="1" priority="2"/>
  </conditionalFormatting>
  <conditionalFormatting sqref="E1144:F1144">
    <cfRule type="duplicateValues" dxfId="0" priority="1"/>
  </conditionalFormatting>
  <hyperlinks>
    <hyperlink ref="K807" r:id="rId1" xr:uid="{46874D9E-BE12-4341-92FF-F09F88E75D18}"/>
    <hyperlink ref="K794" r:id="rId2" xr:uid="{115C2CFA-40A6-4D33-92CD-C9FAB41E78AC}"/>
    <hyperlink ref="K864" r:id="rId3" xr:uid="{55EBAA4C-03E3-457B-AE7E-9B61C1F5A6D7}"/>
    <hyperlink ref="K865" r:id="rId4" xr:uid="{C155D014-E5FD-432D-8425-1C4A2AC627EC}"/>
    <hyperlink ref="K867" r:id="rId5" xr:uid="{7CE0F60C-02B2-4CFF-BB37-066DDA5DF817}"/>
    <hyperlink ref="K880" r:id="rId6" xr:uid="{1BBDA677-3DBD-4CC2-973E-3BC4C225EFDA}"/>
    <hyperlink ref="K882" r:id="rId7" xr:uid="{F366884B-2557-4188-A10F-34126DC9C725}"/>
    <hyperlink ref="K881" r:id="rId8" xr:uid="{72992AF4-7F9F-4AFC-8DE2-149DBC807C2D}"/>
    <hyperlink ref="K883" r:id="rId9" xr:uid="{B5DF3696-7C41-4CFC-AC5D-0343E63B694A}"/>
    <hyperlink ref="K846" r:id="rId10" xr:uid="{55E6F991-361A-4357-BAC4-99C9F946B8D9}"/>
    <hyperlink ref="K848" r:id="rId11" xr:uid="{B4183B8C-FAE7-48F0-98C0-17D9F66DB2DB}"/>
    <hyperlink ref="K849" r:id="rId12" xr:uid="{AE2CB3FF-C6CF-45C5-BBC0-9798BC60A275}"/>
    <hyperlink ref="K851" r:id="rId13" xr:uid="{0544916E-3A08-49F1-8426-EE089E5C363F}"/>
    <hyperlink ref="K811" r:id="rId14" xr:uid="{1AC6B52D-7804-4399-AEB0-2E4EFBD91619}"/>
    <hyperlink ref="K798" r:id="rId15" xr:uid="{738E4991-5A9B-4AAE-B7D7-8E5854BA56AB}"/>
    <hyperlink ref="K831" r:id="rId16" xr:uid="{84E6A457-D717-4C67-8DAA-E13F99D4B7A1}"/>
    <hyperlink ref="K832" r:id="rId17" xr:uid="{B8A688C8-FF08-42DE-9843-93F3ABB7CD35}"/>
    <hyperlink ref="K836" r:id="rId18" xr:uid="{4BEFF5ED-BBBF-44FC-B7E3-B7B77C14A73C}"/>
    <hyperlink ref="K814" r:id="rId19" xr:uid="{44D56195-2A08-44C0-9967-A033B506C000}"/>
    <hyperlink ref="K817" r:id="rId20" xr:uid="{0F114C39-2B2F-46B0-9E89-BC374E0D4762}"/>
    <hyperlink ref="K802" r:id="rId21" xr:uid="{BF48560C-AD37-4D9E-8437-0085539082E0}"/>
    <hyperlink ref="K823" r:id="rId22" xr:uid="{8DD1140B-0839-4B19-91EE-98EDB669C6C8}"/>
    <hyperlink ref="K824" r:id="rId23" xr:uid="{ED607811-1D17-4352-AFDE-28D534AC5A28}"/>
    <hyperlink ref="K825" r:id="rId24" xr:uid="{3419F219-641B-489A-9DF0-62AE5A220E74}"/>
    <hyperlink ref="K826" r:id="rId25" xr:uid="{AA4C1B18-06F2-4411-B203-E4E16462F5E2}"/>
    <hyperlink ref="K827" r:id="rId26" xr:uid="{789521CA-F38E-41CC-A072-B3106D74FE68}"/>
    <hyperlink ref="K791" r:id="rId27" xr:uid="{3CB2752A-D7F2-4C16-A7FF-2BE98F23AAE5}"/>
    <hyperlink ref="K916" r:id="rId28" xr:uid="{17D74D77-4AE6-4DD0-804F-0382C4CCA673}"/>
    <hyperlink ref="K920" r:id="rId29" xr:uid="{F406AF69-98A7-45BB-BE53-8706A70409DD}"/>
    <hyperlink ref="K860" r:id="rId30" xr:uid="{BBD0A42D-7708-43B5-B583-93A151BFA8F6}"/>
    <hyperlink ref="K859" r:id="rId31" xr:uid="{117C95D4-3B94-4108-868F-A9049636D2FF}"/>
    <hyperlink ref="K861" r:id="rId32" xr:uid="{1C464BBD-A57E-4551-BC7B-F61B5D748842}"/>
    <hyperlink ref="K886" r:id="rId33" xr:uid="{F442D4FC-08F5-4F97-BB57-6DAC850F0DC8}"/>
    <hyperlink ref="K889" r:id="rId34" display="https://starcitygames.com/blackcleave-cliffs-sgl-mtg-zne-013-enf/?sku=SGL-MTG-ZNE-013-ENF1" xr:uid="{32AB5A1B-2013-43E6-86AA-D1F58E910DE6}"/>
    <hyperlink ref="K872" r:id="rId35" xr:uid="{B90260FF-895C-425D-9332-4D995C6C7DB7}"/>
    <hyperlink ref="K893" r:id="rId36" xr:uid="{A5FC16D1-336D-4C81-8055-3DDD0E17F410}"/>
    <hyperlink ref="K895" r:id="rId37" xr:uid="{F52DB522-1F4F-4B96-A5F5-826F08F9B8EC}"/>
    <hyperlink ref="K785" r:id="rId38" xr:uid="{B552169E-3CC5-4030-8FEA-ACD6E38FBEA8}"/>
    <hyperlink ref="K787" r:id="rId39" xr:uid="{A60DF95B-FE74-4EBD-B14E-0A5C86F70ECE}"/>
    <hyperlink ref="K841" r:id="rId40" xr:uid="{CFA7FDDF-022D-4485-B176-7FD044A72925}"/>
    <hyperlink ref="K890" r:id="rId41" xr:uid="{852E10F1-93E6-491F-94A7-E4A316031D86}"/>
    <hyperlink ref="K899" r:id="rId42" xr:uid="{661D3183-24EE-4F3D-ABE8-6A1B83C6D09D}"/>
    <hyperlink ref="K902" r:id="rId43" xr:uid="{BACD1C7F-6C2F-4BD5-BFAE-94861118FFC9}"/>
    <hyperlink ref="K903" r:id="rId44" xr:uid="{14ACAE7D-A4EE-47CE-ACE1-4F94E8E4AB4E}"/>
    <hyperlink ref="K923" r:id="rId45" xr:uid="{D09F18DA-4310-4093-B2D9-1ABC5F8509F2}"/>
    <hyperlink ref="K927" r:id="rId46" xr:uid="{78F09F7F-169A-43CB-BB83-B888A78AC604}"/>
    <hyperlink ref="K928" r:id="rId47" xr:uid="{0FF42D8E-88BF-4ACB-B64B-F84A010E83AE}"/>
    <hyperlink ref="K931" r:id="rId48" xr:uid="{12909CF0-93F6-4CAE-9C85-86D958E43C4F}"/>
    <hyperlink ref="K932" r:id="rId49" xr:uid="{36B38377-B88E-45C0-9824-F0CC9139AF64}"/>
    <hyperlink ref="K933" r:id="rId50" xr:uid="{1684F00B-E3DF-4192-AEF8-BF1464969664}"/>
    <hyperlink ref="K934" r:id="rId51" xr:uid="{6F54419A-FFED-489F-B176-3B574F1534A7}"/>
    <hyperlink ref="K939" r:id="rId52" xr:uid="{F5EF35B9-5B4F-45EE-B446-6AECE27A302A}"/>
    <hyperlink ref="K944" r:id="rId53" xr:uid="{E103EE47-8E43-4B60-895F-8FFF4D7AEAE7}"/>
    <hyperlink ref="K776" r:id="rId54" xr:uid="{7A9853B0-B08F-43B7-BC21-8A1DD5D6768A}"/>
    <hyperlink ref="K947" r:id="rId55" xr:uid="{048E896D-9D26-47D5-A785-1B32A0DCC2E6}"/>
    <hyperlink ref="K957" r:id="rId56" xr:uid="{984AAFE4-C3FA-4677-B50A-A8EB4060C26A}"/>
    <hyperlink ref="K959" r:id="rId57" display="https://starcitygames.com/jace-wielder-of-mysteries-sgl-mtg-war-54-enn/?sku=SGL-MTG-WAR-54-ENN1" xr:uid="{E502409A-BA93-483E-BC01-F0B2F6F958CF}"/>
    <hyperlink ref="K963" r:id="rId58" xr:uid="{6A870379-3727-49DD-A997-6DA6AD8418BC}"/>
    <hyperlink ref="K980" r:id="rId59" xr:uid="{00906115-36B7-43D1-B014-9A939C8DBE93}"/>
    <hyperlink ref="K981" r:id="rId60" xr:uid="{D600B2D9-9501-478A-9B55-B516AAD85835}"/>
    <hyperlink ref="K984" r:id="rId61" xr:uid="{B1011243-A2B6-40BC-AF1B-856CC62964DD}"/>
    <hyperlink ref="K985" r:id="rId62" xr:uid="{222015A6-69D8-4D91-803B-4A50CE4B6616}"/>
    <hyperlink ref="K988" r:id="rId63" xr:uid="{A04DDD72-64C1-402C-AA19-61C81403A212}"/>
    <hyperlink ref="K989" r:id="rId64" xr:uid="{E0598EA5-0A44-4C17-B361-B589273EBBB0}"/>
    <hyperlink ref="K990" r:id="rId65" xr:uid="{9F7B01B7-5B39-43C3-A312-0A04C908893B}"/>
    <hyperlink ref="K993" r:id="rId66" xr:uid="{129324B1-1265-4C14-B8BD-CDC2C60F8046}"/>
    <hyperlink ref="K994" r:id="rId67" xr:uid="{E7611972-7F73-4BC9-BA59-994C4B65E29C}"/>
    <hyperlink ref="K995" r:id="rId68" xr:uid="{0F20BC57-208F-499F-B980-DC23409582B3}"/>
    <hyperlink ref="K996" r:id="rId69" xr:uid="{8041E63D-A69E-4859-AC55-6E2812E72082}"/>
    <hyperlink ref="K999" r:id="rId70" xr:uid="{F8EF28F3-D62C-4A9B-85E1-3B66C8AE3AF7}"/>
    <hyperlink ref="K1000" r:id="rId71" xr:uid="{687509B9-7FD2-4BC6-BCB9-3EB162272A2A}"/>
    <hyperlink ref="K1001" r:id="rId72" xr:uid="{797C1A1F-433C-4AB9-8B99-8219BC6D6FCA}"/>
    <hyperlink ref="K1004" r:id="rId73" xr:uid="{5C0DE553-985E-44D3-A42C-89D414572470}"/>
    <hyperlink ref="K1005" r:id="rId74" xr:uid="{C56AEF8F-D3D7-41C4-8832-9796EF89E54C}"/>
    <hyperlink ref="K1008" r:id="rId75" xr:uid="{FD961362-77E9-4F00-AF1C-3E3B5BD67A3D}"/>
    <hyperlink ref="K1009" r:id="rId76" xr:uid="{B97B36E9-4E05-453B-B0C3-6B6192C0D5A7}"/>
    <hyperlink ref="K1012" r:id="rId77" xr:uid="{3B480615-7179-4C5A-AF8A-EEE4822FB5C0}"/>
    <hyperlink ref="K1013" r:id="rId78" xr:uid="{EA692E08-334E-405E-9825-AA78C3B73640}"/>
    <hyperlink ref="K1065" r:id="rId79" xr:uid="{97B0074C-BC68-407D-8EF3-38D9DC6516EF}"/>
    <hyperlink ref="K1066" r:id="rId80" xr:uid="{218EACF9-CE29-4BC8-A285-D8D638D036A3}"/>
    <hyperlink ref="K1067" r:id="rId81" xr:uid="{5C97666F-F354-4C76-A248-FDA9BF27E2AF}"/>
    <hyperlink ref="K1068" r:id="rId82" xr:uid="{4EBF4743-4D20-4626-9C9A-7EADE30DDF71}"/>
    <hyperlink ref="K1069" r:id="rId83" xr:uid="{489862A3-1F15-4E09-8942-1FBF503C9556}"/>
    <hyperlink ref="K1070" r:id="rId84" xr:uid="{E37155C4-DDC6-4F28-B523-05B271D33AA2}"/>
    <hyperlink ref="K1074" r:id="rId85" xr:uid="{CDAC948E-2526-48C3-B749-C2334886FEDB}"/>
    <hyperlink ref="K1075" r:id="rId86" xr:uid="{76F1DFB4-14D7-45F5-8032-A4BAF75B6AEA}"/>
    <hyperlink ref="K1076" r:id="rId87" xr:uid="{E3154670-33C9-44E5-B4DE-F6A9050E7ABB}"/>
    <hyperlink ref="K1077" r:id="rId88" xr:uid="{305449E6-6031-4728-9730-43C1B25A551B}"/>
    <hyperlink ref="K1078" r:id="rId89" xr:uid="{7563013B-565A-4737-B471-944EB692A232}"/>
    <hyperlink ref="K760" r:id="rId90" xr:uid="{32302B7B-F138-4A30-878F-534F892A9E86}"/>
    <hyperlink ref="K761" r:id="rId91" xr:uid="{3873CF95-EF69-47BF-80E1-528E6C7FD207}"/>
    <hyperlink ref="K1059" r:id="rId92" xr:uid="{033A909B-BDFF-4E82-8934-9D66F93AD84A}"/>
    <hyperlink ref="K1060" r:id="rId93" xr:uid="{BF7C08EE-07DA-4A70-99A3-E62D8396E484}"/>
    <hyperlink ref="K1061" r:id="rId94" xr:uid="{4BC8C9C8-CFDB-4FB9-98CB-90E799EF12F3}"/>
    <hyperlink ref="K765" r:id="rId95" xr:uid="{B02EE96E-AE78-4646-83A3-DBABA775BDAA}"/>
    <hyperlink ref="K766" r:id="rId96" xr:uid="{CEA2A601-EB08-41B1-8231-384A1DE51F9E}"/>
    <hyperlink ref="K767" r:id="rId97" xr:uid="{AE5FC966-6DED-4B7D-8787-8ECD3BA46CC3}"/>
    <hyperlink ref="K768" r:id="rId98" xr:uid="{4C2A0544-215F-4AFE-B05E-FC819C9451CC}"/>
    <hyperlink ref="K1016" r:id="rId99" xr:uid="{949291A5-1183-4C3B-B661-A16CF49C3C12}"/>
    <hyperlink ref="K1017" r:id="rId100" xr:uid="{3ADA8507-CDC3-4975-B822-C18C87D5B43A}"/>
    <hyperlink ref="K1018" r:id="rId101" xr:uid="{24C0260D-93CE-4C7E-A2AC-7721B184BBD4}"/>
    <hyperlink ref="K1019" r:id="rId102" xr:uid="{6D9FABEA-EF6A-48E0-BC3D-0F11698EB834}"/>
    <hyperlink ref="K1020" r:id="rId103" xr:uid="{D9F38973-BFCD-41EA-84D8-637B5E78E915}"/>
    <hyperlink ref="K1021" r:id="rId104" xr:uid="{14579D6C-B794-4EAA-8350-4A584A949B0D}"/>
    <hyperlink ref="K1022" r:id="rId105" xr:uid="{E095224C-DCBA-489B-907C-E3F7124E488C}"/>
    <hyperlink ref="K1024" r:id="rId106" xr:uid="{62696417-C188-40F7-A5A9-B4C8F324703D}"/>
    <hyperlink ref="K1023" r:id="rId107" xr:uid="{FC9A6700-7BD2-4DFE-A785-F6540881F8D6}"/>
    <hyperlink ref="K1025" r:id="rId108" xr:uid="{2A81BDE4-2A59-4985-8C30-4DC26A306B93}"/>
    <hyperlink ref="K1026" r:id="rId109" xr:uid="{AB336708-0783-4E4C-B227-F43EF9160995}"/>
    <hyperlink ref="K1032" r:id="rId110" xr:uid="{D851F7AE-3D88-4DC1-AE84-E5759BAE0083}"/>
    <hyperlink ref="K1030" r:id="rId111" xr:uid="{15F41593-A7DE-4660-9F0D-0E0B3650BA66}"/>
    <hyperlink ref="K1031" r:id="rId112" xr:uid="{58111CCD-E7D4-4779-A50B-B93511DD5AC6}"/>
    <hyperlink ref="K1036" r:id="rId113" xr:uid="{DC817C74-1660-44D5-A3C7-4368E2EA77E9}"/>
    <hyperlink ref="K1040" r:id="rId114" xr:uid="{9F6CB417-0601-4987-BB94-C7B5C93D2D93}"/>
    <hyperlink ref="K1044" r:id="rId115" xr:uid="{786F7B11-66A6-4060-88A5-F400BCAD48B4}"/>
    <hyperlink ref="K1045" r:id="rId116" xr:uid="{87EEF7B9-A0D7-4B59-B492-780314B370D9}"/>
    <hyperlink ref="K1046" r:id="rId117" xr:uid="{1F8C31F2-FADA-4E66-ACAF-E28CB40FDF0A}"/>
    <hyperlink ref="K756" r:id="rId118" xr:uid="{124AC498-8B68-4CEC-8395-AAB7B85C84FF}"/>
    <hyperlink ref="K1051" r:id="rId119" xr:uid="{3AC3F1F0-14D5-4DD7-837E-85F53CF54516}"/>
    <hyperlink ref="K1113" r:id="rId120" xr:uid="{0A33F9E3-15E4-4EA2-831E-420A23D58FA4}"/>
    <hyperlink ref="K1114" r:id="rId121" xr:uid="{3F1B28B2-ED1B-4903-9327-133D9A6F10E7}"/>
    <hyperlink ref="K1123" r:id="rId122" xr:uid="{FA580082-A3B4-40BF-A519-3A74D1D5A202}"/>
    <hyperlink ref="K1140" r:id="rId123" xr:uid="{4F02BB9E-8322-4A53-B80B-C0721685A08D}"/>
    <hyperlink ref="K1082" r:id="rId124" xr:uid="{F7FADBF7-8F93-4798-B269-73D0FC8C4297}"/>
    <hyperlink ref="K1083" r:id="rId125" xr:uid="{7D303978-0588-4CA3-9596-6257CA309093}"/>
    <hyperlink ref="K1084" r:id="rId126" xr:uid="{13E35CBA-F204-4D7C-8F5D-C17023283CA7}"/>
    <hyperlink ref="K1085" r:id="rId127" xr:uid="{1C2EC30E-B2BA-4C45-8C96-025314375372}"/>
    <hyperlink ref="K1086" r:id="rId128" xr:uid="{0ACCA3EC-28A6-4FBB-B63F-BD3FD064119D}"/>
    <hyperlink ref="K1087" r:id="rId129" xr:uid="{9B96DFFA-617A-4032-B31A-3A7C220FD013}"/>
    <hyperlink ref="K1088" r:id="rId130" xr:uid="{E5C96E18-6AC7-4CD9-AF63-B437364839E7}"/>
    <hyperlink ref="K1089" r:id="rId131" xr:uid="{F1BF3DBA-C2AF-4D96-8DCC-2AE7963B4D29}"/>
    <hyperlink ref="K1090" r:id="rId132" xr:uid="{020C84C8-576C-4CD6-98E1-010C6F978E0F}"/>
    <hyperlink ref="K1091" r:id="rId133" xr:uid="{F6D3C402-6BBA-4518-AFB2-DB144B31734E}"/>
    <hyperlink ref="K1096" r:id="rId134" xr:uid="{B8A982D5-5500-4C9C-B83C-974FCF2E5AFA}"/>
    <hyperlink ref="K1101" r:id="rId135" xr:uid="{4988106E-6568-4C9F-9FC2-63DF94B7AFDE}"/>
    <hyperlink ref="K1102" r:id="rId136" xr:uid="{10FF7824-873A-495D-BF65-D05158261FAC}"/>
    <hyperlink ref="K1103" r:id="rId137" xr:uid="{9802239C-2D6D-4D9C-91D6-892555057F55}"/>
    <hyperlink ref="K1104" r:id="rId138" xr:uid="{5E33B326-2696-4C26-BC8C-47CEC256B191}"/>
    <hyperlink ref="K1105" r:id="rId139" xr:uid="{3971FC07-AF5A-4F8E-82E8-7FB9E9C1AE3C}"/>
    <hyperlink ref="K1115" r:id="rId140" xr:uid="{4A683C9A-8F23-4C5F-B42C-B74FDF38DC87}"/>
    <hyperlink ref="K1116" r:id="rId141" xr:uid="{C54E9D5B-CC2D-4DF3-9E4C-17290F1570B5}"/>
    <hyperlink ref="K1147" r:id="rId142" xr:uid="{D0B03577-16D1-46C2-BEA8-01401603AF58}"/>
    <hyperlink ref="K1131" r:id="rId143" xr:uid="{6C86054B-1E7E-4713-939A-5228F76734FE}"/>
    <hyperlink ref="K1130" r:id="rId144" xr:uid="{4CFD34A9-73CE-4C44-92F7-0712F2A28F53}"/>
    <hyperlink ref="K1135" r:id="rId145" xr:uid="{0FC23539-1F87-4416-8D86-151BF04A47C3}"/>
    <hyperlink ref="K1136" r:id="rId146" xr:uid="{B7969B43-FD4D-4882-A686-AB3B02952329}"/>
    <hyperlink ref="K1137" r:id="rId147" xr:uid="{FCECAE5C-5EB7-464E-BCBF-06BD5EFC4B00}"/>
    <hyperlink ref="K1141" r:id="rId148" xr:uid="{E0E29D88-CF13-4D53-8555-FCCFB026FB30}"/>
    <hyperlink ref="K1142" r:id="rId149" xr:uid="{FF3231E0-08B8-4D00-946D-80252343F0A5}"/>
    <hyperlink ref="K1151" r:id="rId150" xr:uid="{E5667067-DBB8-44C0-8CA4-F332A8498707}"/>
    <hyperlink ref="K1152" r:id="rId151" xr:uid="{FCA6937E-7D19-4F7C-8139-62DF67F33458}"/>
    <hyperlink ref="K1154" r:id="rId152" xr:uid="{F8EC42EB-3651-4C87-9B39-DF28C5E0CD41}"/>
    <hyperlink ref="K1155" r:id="rId153" xr:uid="{3D9A1EAF-B183-4571-8D51-71713A0396B4}"/>
    <hyperlink ref="K1156" r:id="rId154" xr:uid="{419EAB18-EB62-44CF-8546-3494B5E2FB3F}"/>
    <hyperlink ref="K1157" r:id="rId155" xr:uid="{97B6934C-C2E3-4F27-82AE-45219EFF148F}"/>
    <hyperlink ref="K1161" r:id="rId156" xr:uid="{AB4CEC12-8E89-4730-8788-15F12D6125BC}"/>
    <hyperlink ref="K1163" r:id="rId157" xr:uid="{C6661FDE-CD4F-4058-9A35-E967CC587E77}"/>
    <hyperlink ref="K1164" r:id="rId158" xr:uid="{A321DA0F-07AB-42B4-8C2E-A1273583BA45}"/>
    <hyperlink ref="K1165" r:id="rId159" xr:uid="{62C2D3AB-7470-42BB-9658-3DC1A1CF38A3}"/>
    <hyperlink ref="K1168" r:id="rId160" xr:uid="{05DF637E-15CD-412E-877A-81C0C018CA28}"/>
    <hyperlink ref="K1171" r:id="rId161" xr:uid="{E41F6E8E-A7E6-4B53-9000-FDC1ED3276F7}"/>
    <hyperlink ref="K1172" r:id="rId162" xr:uid="{7058C1EB-82E4-498C-846A-70942E31D906}"/>
    <hyperlink ref="K1173" r:id="rId163" xr:uid="{E2080A04-44B3-4A7D-9C79-F1E99445825B}"/>
    <hyperlink ref="K1174" r:id="rId164" xr:uid="{9A7EE8DB-2166-4D6B-8E4A-37C94FCF8AA6}"/>
    <hyperlink ref="K1182" r:id="rId165" xr:uid="{DBACA633-52F9-4FD1-A8D6-9BE32FDE5BC3}"/>
    <hyperlink ref="K1183" r:id="rId166" xr:uid="{28173DB0-528D-449A-B4A5-16A2E3904566}"/>
    <hyperlink ref="K1184" r:id="rId167" xr:uid="{A6B79E9B-F4D8-4E11-8B09-D9A5B179685C}"/>
    <hyperlink ref="K1186" r:id="rId168" xr:uid="{C2F59AC9-5173-47CF-BEF8-A14721617505}"/>
    <hyperlink ref="K1191" r:id="rId169" xr:uid="{3FF33D0F-C846-46D2-A45B-CA85D6095E87}"/>
    <hyperlink ref="K1198" r:id="rId170" xr:uid="{15DC6A43-C367-4543-85B5-FCB1F664537B}"/>
    <hyperlink ref="K1199" r:id="rId171" xr:uid="{7C62873A-F906-4B82-809B-A61D87009CE8}"/>
    <hyperlink ref="K1200" r:id="rId172" xr:uid="{465E26F0-2D7C-427C-9D12-CFE3796106AE}"/>
    <hyperlink ref="K1201" r:id="rId173" xr:uid="{54C478AD-7DE4-4589-A337-F1E83980D5C9}"/>
    <hyperlink ref="K1202" r:id="rId174" xr:uid="{9946ABD3-101D-40A3-86C6-AD2D9E0ECD86}"/>
    <hyperlink ref="K1205" r:id="rId175" xr:uid="{867D7E63-40E2-43CE-BDFD-9ACCE238F7E5}"/>
    <hyperlink ref="K1206" r:id="rId176" xr:uid="{F5DF5344-326E-4D73-8E0A-0EDEADCB44CB}"/>
    <hyperlink ref="K1207" r:id="rId177" xr:uid="{B2EFDFFA-0325-4F70-9583-EE068956CB39}"/>
    <hyperlink ref="K1213" r:id="rId178" xr:uid="{1C045681-D60B-4CFA-945E-95B94E81412C}"/>
    <hyperlink ref="K1215" r:id="rId179" xr:uid="{11ADFE63-CCC3-4A2C-8DAA-3334B98B33A3}"/>
    <hyperlink ref="K1218" r:id="rId180" xr:uid="{19AA6FB6-1106-48DB-974B-C0C58899DED2}"/>
    <hyperlink ref="K1221" r:id="rId181" xr:uid="{0F607E12-31CA-424C-BC5F-EE49D190BDFD}"/>
    <hyperlink ref="K1192" r:id="rId182" xr:uid="{8A4CB42A-2021-472E-B425-3C6F301BD05A}"/>
    <hyperlink ref="K1193" r:id="rId183" xr:uid="{AB1BFE93-FC25-4D10-898B-95B32CD6679A}"/>
    <hyperlink ref="K1194" r:id="rId184" xr:uid="{00F60091-42B3-4505-B597-1A4199CACACA}"/>
    <hyperlink ref="K1195" r:id="rId185" xr:uid="{59A2DF9D-DE08-4FDD-939B-4B63739ED30E}"/>
    <hyperlink ref="K1223" r:id="rId186" xr:uid="{64D40E26-627E-4E5F-9C7C-9D000F05AE93}"/>
    <hyperlink ref="K1210" r:id="rId187" xr:uid="{6A3A6A57-4770-4516-BD04-1B812C8C6B85}"/>
    <hyperlink ref="K1226" r:id="rId188" xr:uid="{A7E24A94-553A-4254-8931-F274BA290E3A}"/>
    <hyperlink ref="K1228" r:id="rId189" xr:uid="{AA037425-65E2-4DBA-8538-C238E0C4E951}"/>
    <hyperlink ref="K1231" r:id="rId190" xr:uid="{A825E8C6-A7BA-452E-ABCA-569DE3E53521}"/>
    <hyperlink ref="K1238" r:id="rId191" xr:uid="{75551D43-9614-4C1C-AE84-AFE2DA288815}"/>
    <hyperlink ref="K1240" r:id="rId192" xr:uid="{6D20E574-6500-4F31-A453-A44B114DC3DB}"/>
    <hyperlink ref="K1242" r:id="rId193" xr:uid="{8473252D-1AF5-4D16-95DB-C80C68B5AC5C}"/>
    <hyperlink ref="K1241" r:id="rId194" xr:uid="{0419135E-2E24-48A7-BF4E-4E91B14F1CB6}"/>
    <hyperlink ref="K1243" r:id="rId195" xr:uid="{B4DA19D8-E7BB-456C-8EE4-A4BDE6607ECA}"/>
    <hyperlink ref="K1235" r:id="rId196" xr:uid="{77B15F5E-4FB7-4484-A77B-DFE3E189F672}"/>
    <hyperlink ref="K1233" r:id="rId197" xr:uid="{D0234536-CC89-4C93-94A6-39F5BCDC38C8}"/>
    <hyperlink ref="K1232" r:id="rId198" xr:uid="{0AC81F63-2CC9-4F8F-BE25-130CE1C93F6A}"/>
    <hyperlink ref="K1234" r:id="rId199" xr:uid="{B415B14A-B766-49B5-BC2E-AC9D71BCFB03}"/>
    <hyperlink ref="K1237" r:id="rId200" xr:uid="{1A88686E-6442-4D5C-BF91-E38C021CCA5D}"/>
    <hyperlink ref="K1239" r:id="rId201" xr:uid="{12414314-6F38-4D6A-9BE9-2871A8EBE001}"/>
    <hyperlink ref="K1246" r:id="rId202" xr:uid="{238B9A03-A457-441B-8F84-7B48A358B922}"/>
    <hyperlink ref="K1247" r:id="rId203" xr:uid="{5D897845-3B7B-42B6-8382-7AF34144F699}"/>
    <hyperlink ref="K686" r:id="rId204" xr:uid="{784C4778-9253-49C4-8019-6A31622D6D6D}"/>
    <hyperlink ref="K687" r:id="rId205" xr:uid="{FDACFA28-8007-42D1-8243-A2BDA7E1498D}"/>
    <hyperlink ref="K691" r:id="rId206" xr:uid="{D55FADEA-58D5-4500-8F4C-A547F8D5DC7A}"/>
    <hyperlink ref="K692" r:id="rId207" xr:uid="{67A75CFC-4CDD-4520-8011-B742A9885FC9}"/>
    <hyperlink ref="K702" r:id="rId208" xr:uid="{0E38270D-01B1-41D5-990D-AA3636EBE45B}"/>
    <hyperlink ref="K706" r:id="rId209" xr:uid="{E87B677E-19D2-46E7-AB6F-828776FEE6ED}"/>
    <hyperlink ref="K707" r:id="rId210" xr:uid="{DFF7ACF1-6634-414A-8E6C-5A42A0EEA909}"/>
    <hyperlink ref="K713" r:id="rId211" xr:uid="{0DCAD3E6-A635-43CC-9EB9-2183FEB791A8}"/>
    <hyperlink ref="K718" r:id="rId212" xr:uid="{03A16227-FE9D-4486-AEAF-309653E1CA02}"/>
    <hyperlink ref="K714" r:id="rId213" xr:uid="{61C0BFEB-C9CE-459C-BFA3-9C00AA948FE1}"/>
    <hyperlink ref="K732" r:id="rId214" xr:uid="{4D539A9E-76FA-4B2E-A68E-AE8F3927D83E}"/>
    <hyperlink ref="K737" r:id="rId215" xr:uid="{B937F7F9-F8C6-48AA-8A6D-09A153E8CFF5}"/>
    <hyperlink ref="K741" r:id="rId216" xr:uid="{4E8AC8D6-DC53-43E7-8491-44456784916B}"/>
    <hyperlink ref="K742" r:id="rId217" xr:uid="{0E08BE4C-3BDF-4C01-ACBA-18EAC849BF24}"/>
    <hyperlink ref="K533" r:id="rId218" xr:uid="{B6489FEB-5F30-401E-A4AB-B5E84B4F3117}"/>
    <hyperlink ref="K534" r:id="rId219" xr:uid="{B35B3B23-F9EB-4C35-ABA3-FFDC498F46C6}"/>
    <hyperlink ref="K536" r:id="rId220" xr:uid="{F21E1B4A-87C5-422E-BF9D-ADE2CFE9845D}"/>
    <hyperlink ref="K538" r:id="rId221" xr:uid="{CEA728C3-268E-4B97-B2C8-481644911E07}"/>
    <hyperlink ref="K539" r:id="rId222" xr:uid="{3EFAADBD-7882-4078-AFBE-9D1795294BAE}"/>
    <hyperlink ref="K542" r:id="rId223" xr:uid="{4C802806-0394-439E-9804-691DFE704B08}"/>
    <hyperlink ref="K677" r:id="rId224" xr:uid="{7E93E684-81E9-43A6-A3FA-1CFD1DEB7222}"/>
    <hyperlink ref="K678" r:id="rId225" xr:uid="{BF9B1B85-3BE9-4E64-9AF3-B120E3C6FF23}"/>
    <hyperlink ref="K679" r:id="rId226" xr:uid="{9EBCEBDA-1585-4657-94D8-50C0468AA3F5}"/>
    <hyperlink ref="K680" r:id="rId227" xr:uid="{48EC4434-ACE1-452D-8E28-26EE7CB18626}"/>
    <hyperlink ref="K668" r:id="rId228" xr:uid="{FBBB6486-ED1C-4F3C-A4BB-CE9F1BE35D1B}"/>
    <hyperlink ref="K688" r:id="rId229" xr:uid="{D033FF02-CA2F-40DA-A57C-D0705AD555BF}"/>
    <hyperlink ref="K645" r:id="rId230" xr:uid="{AF5A12A7-FB2E-4C97-B028-3D8618C39DF6}"/>
    <hyperlink ref="K646" r:id="rId231" xr:uid="{97C2951A-1650-4E90-92ED-A8B5EFF194AF}"/>
    <hyperlink ref="K647" r:id="rId232" xr:uid="{3B728B75-FC38-40CF-B79B-EDE3F6BD5D1A}"/>
    <hyperlink ref="K670" r:id="rId233" xr:uid="{69852968-CE45-4AC4-A1CE-E4A5CB690397}"/>
    <hyperlink ref="K671" r:id="rId234" xr:uid="{BD72156E-877C-45DE-B1AD-ED4258ADF451}"/>
    <hyperlink ref="K672" r:id="rId235" xr:uid="{23A2EF6B-AA11-428B-A2DE-A60730CF6CF4}"/>
    <hyperlink ref="K673" r:id="rId236" xr:uid="{00CD0206-2E55-442E-8B20-EC63A1459BFB}"/>
    <hyperlink ref="K674" r:id="rId237" xr:uid="{3B30D874-D3A5-4F66-880F-6911EBA9C921}"/>
    <hyperlink ref="K640" r:id="rId238" xr:uid="{A8A4BBD4-36C0-433B-A708-011B3AB5EEE7}"/>
    <hyperlink ref="K661" r:id="rId239" xr:uid="{AEA550F7-81FD-4FD4-954E-A60F921059B5}"/>
    <hyperlink ref="K665" r:id="rId240" xr:uid="{E3D2D5C8-7E0E-4103-BC93-62AAFEBDEA26}"/>
    <hyperlink ref="K651" r:id="rId241" xr:uid="{A8C6AFBA-EC82-48B6-8D88-D2FD86D290C0}"/>
    <hyperlink ref="K621" r:id="rId242" xr:uid="{45536DB5-80F5-4842-97BB-CD09EB6F8E09}"/>
    <hyperlink ref="K622" r:id="rId243" xr:uid="{84412F8B-2420-4D86-B2D8-29CEE4EDB54E}"/>
    <hyperlink ref="K623" r:id="rId244" xr:uid="{0E71FB2F-0AFD-4AE1-9D91-4DF0A46EACD3}"/>
    <hyperlink ref="K729" r:id="rId245" xr:uid="{6A9A0C75-31D4-4D15-B26F-2BE8426CD0DA}"/>
    <hyperlink ref="K727" r:id="rId246" xr:uid="{3A7CAF9F-5520-47E8-9E5E-8E4A0C63788B}"/>
    <hyperlink ref="K726" r:id="rId247" xr:uid="{0D58F5DF-2493-439B-9CA6-3D72DFB58C51}"/>
    <hyperlink ref="K725" r:id="rId248" xr:uid="{03A7B9B4-E094-4ED2-A031-77A0F670AF7E}"/>
    <hyperlink ref="K724" r:id="rId249" xr:uid="{250A27E9-8D04-4066-9138-AA9EF3AAE45D}"/>
    <hyperlink ref="K723" r:id="rId250" xr:uid="{EF86665A-340E-43DB-ADE7-E4242B550A47}"/>
    <hyperlink ref="K720" r:id="rId251" xr:uid="{410EA792-C232-48A5-8D15-E201DECCA3E9}"/>
    <hyperlink ref="K719" r:id="rId252" xr:uid="{5779C589-FBD9-4C09-A24F-6944C0D6868E}"/>
    <hyperlink ref="K752" r:id="rId253" xr:uid="{D9E2E5CE-B801-4195-8761-55F6C14F04B4}"/>
    <hyperlink ref="K751" r:id="rId254" xr:uid="{7B1B9B3C-1ECD-4404-B15B-DDFE183A347C}"/>
    <hyperlink ref="K750" r:id="rId255" xr:uid="{5A16E7C1-0BD5-446F-A3C6-F974458F1460}"/>
    <hyperlink ref="K629" r:id="rId256" xr:uid="{BFE1FFC9-F4B4-41BE-9C6E-9D62326BC796}"/>
    <hyperlink ref="K630" r:id="rId257" xr:uid="{AD179B35-2ABA-45A4-9F4C-30D7E3DE3613}"/>
    <hyperlink ref="K634" r:id="rId258" xr:uid="{F92657F5-5C93-4A35-8950-70A4BC20EA96}"/>
    <hyperlink ref="K636" r:id="rId259" xr:uid="{B1ADF161-12C4-4599-827E-96CA59760CD1}"/>
    <hyperlink ref="K637" r:id="rId260" xr:uid="{4B9FDF50-72CA-4E0D-8184-160228F59556}"/>
    <hyperlink ref="K545" r:id="rId261" xr:uid="{6E88153B-A7DF-47BC-9EC0-54FC4DD089DC}"/>
    <hyperlink ref="K546" r:id="rId262" xr:uid="{A4EB747B-AEBC-4353-BBE1-F72F74EF59DB}"/>
    <hyperlink ref="K584" r:id="rId263" xr:uid="{A7B646E1-12EF-4192-9E30-4AC0A661EE57}"/>
    <hyperlink ref="K585" r:id="rId264" xr:uid="{4AE26FD3-8A9E-4476-B77F-28FF1C29160E}"/>
    <hyperlink ref="K587" r:id="rId265" xr:uid="{468A6A64-316F-4040-A715-231973514439}"/>
    <hyperlink ref="K588" r:id="rId266" xr:uid="{A1B896DC-B3E5-4B9F-A08B-67A80DDE2E29}"/>
    <hyperlink ref="K591" r:id="rId267" xr:uid="{D802B290-9284-43DB-BE4D-0C68B4D3FDFF}"/>
    <hyperlink ref="K599" r:id="rId268" xr:uid="{DFF68F42-88B7-4C20-8DBD-708CEBCA085F}"/>
    <hyperlink ref="K600" r:id="rId269" xr:uid="{A4D01B99-D8D1-4565-A0C0-355C80A37A38}"/>
    <hyperlink ref="K499" r:id="rId270" xr:uid="{B2C4C111-3962-449F-920E-BF3B0AF85DFC}"/>
    <hyperlink ref="K500" r:id="rId271" xr:uid="{0761D08C-F0F6-42F9-BC21-BE9FBC1990B9}"/>
    <hyperlink ref="K608" r:id="rId272" xr:uid="{9AC8B18D-2077-4451-B570-42E551144845}"/>
    <hyperlink ref="K617" r:id="rId273" xr:uid="{0E3A6177-9A39-4505-852D-779AB31E7120}"/>
    <hyperlink ref="K607" r:id="rId274" xr:uid="{B6666BBC-A2C0-4F9A-8A8B-8AFA72617671}"/>
    <hyperlink ref="K581" r:id="rId275" xr:uid="{9E42ACD3-6982-4E1B-A198-7D4C91F3BFA4}"/>
    <hyperlink ref="K565" r:id="rId276" xr:uid="{EA88BDBD-AF17-4F00-8794-00428BA799D5}"/>
    <hyperlink ref="K567" r:id="rId277" xr:uid="{4DA728D5-22A3-4391-915D-4CD6106120CA}"/>
    <hyperlink ref="K568" r:id="rId278" xr:uid="{B82C6839-4732-4635-B436-6781D5174F37}"/>
    <hyperlink ref="K569" r:id="rId279" xr:uid="{F6798D34-9DCA-4250-90BE-1FA5D03C9CA2}"/>
    <hyperlink ref="K572" r:id="rId280" xr:uid="{DA1525AE-360C-4517-B5F9-19BA660750A3}"/>
    <hyperlink ref="K573" r:id="rId281" xr:uid="{CBCBA0A6-30F7-4B2C-9328-09F937FC770C}"/>
    <hyperlink ref="K574" r:id="rId282" xr:uid="{14AE7A8C-F026-4E32-9606-BF5E32235FD7}"/>
    <hyperlink ref="K578" r:id="rId283" xr:uid="{E727FA4E-C06D-4007-BF33-4B83E9671674}"/>
    <hyperlink ref="K579" r:id="rId284" xr:uid="{9D949C45-FCD2-4F0A-AE70-39D8F2E945FE}"/>
    <hyperlink ref="K503" r:id="rId285" display="https://starcitygames.com/angels-grace-sgl-mtg-tsr-004-enn/?sku=SGL-MTG-TSR-004-ENN1" xr:uid="{F76F286A-2AE6-4A08-AE9E-D2C5ED43FDAE}"/>
    <hyperlink ref="K504" r:id="rId286" display="https://starcitygames.com/vanishing-verse-sgl-mtg-stx-244-enn/?sku=SGL-MTG-STX-244-ENN1" xr:uid="{A82D910E-7480-421E-A80B-C279C32210CC}"/>
    <hyperlink ref="K468" r:id="rId287" xr:uid="{336A2833-C1B2-445F-AE91-ABB411C00530}"/>
    <hyperlink ref="K479" r:id="rId288" xr:uid="{CBEE230B-36FF-424B-9548-9D821C688306}"/>
    <hyperlink ref="K485" r:id="rId289" display="https://starcitygames.com/thassa-deep-dwelling-sgl-mtg-prm-pp-thb-071-enn/?sku=SGL-MTG-PRM-PP_THB_071-ENN1" xr:uid="{AB6D5AE1-A97B-4FBD-96E3-E14CBF1313F9}"/>
    <hyperlink ref="K486" r:id="rId290" xr:uid="{0BE46F96-46AF-430F-B76B-FF34FDEC5835}"/>
    <hyperlink ref="K360" r:id="rId291" xr:uid="{BB07D7FA-FFB3-4AD7-86D4-2330327D5535}"/>
    <hyperlink ref="K361" r:id="rId292" xr:uid="{C3982F1B-CD8A-4BE3-A366-83588C699266}"/>
    <hyperlink ref="K362" r:id="rId293" xr:uid="{1C438EA9-B35E-41A2-8B91-98A983B3CACE}"/>
    <hyperlink ref="K372" r:id="rId294" xr:uid="{FC2FC4D9-5EFC-4D50-9B88-AE30BE276802}"/>
    <hyperlink ref="K375" r:id="rId295" xr:uid="{DC1071E0-66BC-4A5D-B3AE-5D03D00324B1}"/>
    <hyperlink ref="K376" r:id="rId296" xr:uid="{68B88E81-D3A2-4AD5-97B3-F352F9B1A04A}"/>
    <hyperlink ref="K391" r:id="rId297" display="https://starcitygames.com/champion-of-the-perished-sgl-mtg-mid-091-enn/?sku=SGL-MTG-MID-091-ENN1" xr:uid="{A8B08031-0BD4-4F11-9C9C-889890E52DCB}"/>
    <hyperlink ref="K392" r:id="rId298" xr:uid="{EE984931-826D-4004-9ED5-AA4C7B7DBE5A}"/>
    <hyperlink ref="K401" r:id="rId299" xr:uid="{22269D34-5798-4A34-911A-FBFDF50A59EB}"/>
    <hyperlink ref="K404" r:id="rId300" xr:uid="{F41971FC-5340-4D23-B15A-4EBEAF6B1E9E}"/>
    <hyperlink ref="K405" r:id="rId301" display="https://starcitygames.com/nut-collector-sgl-mtg-pwsb-ody_259-enn/?sku=SGL-MTG-PWSB-ODY_259-ENN1" xr:uid="{A9C75265-A159-4549-B9DF-B2695D9D326E}"/>
    <hyperlink ref="K409" r:id="rId302" xr:uid="{3DE18940-B215-4FCB-B24D-092E36483D3D}"/>
    <hyperlink ref="K415" r:id="rId303" xr:uid="{74C8E4DC-C577-47E0-8B20-4E62BA241EB0}"/>
    <hyperlink ref="K394" r:id="rId304" xr:uid="{B6405792-6038-4108-9BA0-727333059C95}"/>
    <hyperlink ref="K422" r:id="rId305" xr:uid="{FCEEBD4B-6D6D-4341-AE92-6A1BCC4E67FD}"/>
    <hyperlink ref="K440" r:id="rId306" xr:uid="{5ABEF53F-AE13-4331-B492-9378A322C9EA}"/>
    <hyperlink ref="K438" r:id="rId307" xr:uid="{7B026D3C-679C-4BCA-8E6A-3A7EC6A38668}"/>
    <hyperlink ref="K461" r:id="rId308" xr:uid="{4FBBD464-FACE-493F-89F7-1650953EC3BF}"/>
    <hyperlink ref="K460" r:id="rId309" xr:uid="{C3046AD2-9A76-47DF-B5F5-A268A1C26DA4}"/>
    <hyperlink ref="K457" r:id="rId310" xr:uid="{81B2299A-3CC3-4C47-B719-97BA87EFE5EA}"/>
    <hyperlink ref="K448" r:id="rId311" xr:uid="{B1968550-A26B-4A9A-9B09-D088FC04DD77}"/>
    <hyperlink ref="K445" r:id="rId312" xr:uid="{2ED18A4D-C49C-4651-877D-C716F56D0BFC}"/>
  </hyperlinks>
  <pageMargins left="0.7" right="0.7" top="0.75" bottom="0.75" header="0.3" footer="0.3"/>
  <pageSetup orientation="portrait" r:id="rId3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CarpetaSCG</vt:lpstr>
      <vt:lpstr>CarpetaCK</vt:lpstr>
      <vt:lpstr>Set</vt:lpstr>
      <vt:lpstr>Schnyder</vt:lpstr>
      <vt:lpstr>Bulk (2)</vt:lpstr>
      <vt:lpstr>Carpeta</vt:lpstr>
      <vt:lpstr>Bulk</vt:lpstr>
      <vt:lpstr>BulkFoil</vt:lpstr>
      <vt:lpstr>Arcades</vt:lpstr>
      <vt:lpstr>Coleccion</vt:lpstr>
      <vt:lpstr>NivPauper</vt:lpstr>
      <vt:lpstr>Michis</vt:lpstr>
      <vt:lpstr>MBT</vt:lpstr>
      <vt:lpstr>Comprar</vt:lpstr>
      <vt:lpstr>Tierritas</vt:lpstr>
      <vt:lpstr>Guild Kits - Guilds of Ravnica</vt:lpstr>
      <vt:lpstr>Guild Kits - Ravnica Allegiance</vt:lpstr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Bastías Levy</dc:creator>
  <cp:lastModifiedBy>Diego Bastias Levy</cp:lastModifiedBy>
  <dcterms:created xsi:type="dcterms:W3CDTF">2018-06-17T04:46:21Z</dcterms:created>
  <dcterms:modified xsi:type="dcterms:W3CDTF">2023-10-10T23:20:32Z</dcterms:modified>
</cp:coreProperties>
</file>